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updateLinks="never" codeName="ThisWorkbook" defaultThemeVersion="124226"/>
  <mc:AlternateContent xmlns:mc="http://schemas.openxmlformats.org/markup-compatibility/2006">
    <mc:Choice Requires="x15">
      <x15ac:absPath xmlns:x15ac="http://schemas.microsoft.com/office/spreadsheetml/2010/11/ac" url="C:\Users\9022145\AppData\Local\Microsoft\Windows\INetCache\Content.Outlook\X55CZPQ4\"/>
    </mc:Choice>
  </mc:AlternateContent>
  <xr:revisionPtr revIDLastSave="0" documentId="13_ncr:1_{1B403CA4-C365-44D1-A794-957AE3102AD6}" xr6:coauthVersionLast="44" xr6:coauthVersionMax="44" xr10:uidLastSave="{00000000-0000-0000-0000-000000000000}"/>
  <workbookProtection workbookAlgorithmName="SHA-512" workbookHashValue="tNYndcFmffSMBbWYqddwxBrnnIQc69TAVhYWRCKL9ARjs8ncrW0kZMfZK7hcW6Yh+J3ZPsauVr/n8Zf477V3pA==" workbookSaltValue="B6UaNocRhOih+Dc3zZ2qLQ==" workbookSpinCount="100000" lockStructure="1"/>
  <bookViews>
    <workbookView xWindow="-110" yWindow="-110" windowWidth="19420" windowHeight="10420" tabRatio="768" xr2:uid="{00000000-000D-0000-FFFF-FFFF00000000}"/>
  </bookViews>
  <sheets>
    <sheet name="Selection" sheetId="8" r:id="rId1"/>
    <sheet name="Locality Comparison" sheetId="9" r:id="rId2"/>
    <sheet name="Population" sheetId="6" r:id="rId3"/>
    <sheet name="Housing" sheetId="15" r:id="rId4"/>
    <sheet name="Employment" sheetId="16" r:id="rId5"/>
    <sheet name="Education and Profession" sheetId="20" r:id="rId6"/>
    <sheet name="Income" sheetId="23" r:id="rId7"/>
    <sheet name="Benefits" sheetId="21" r:id="rId8"/>
    <sheet name="Health and Disability" sheetId="22" r:id="rId9"/>
    <sheet name="Lifestyle" sheetId="17" r:id="rId10"/>
    <sheet name="EPS" sheetId="18" r:id="rId11"/>
    <sheet name="SIMD" sheetId="14" r:id="rId12"/>
    <sheet name="Crime" sheetId="26" r:id="rId13"/>
    <sheet name="Data" sheetId="4" state="hidden" r:id="rId14"/>
    <sheet name="Sheet2" sheetId="30" state="hidden" r:id="rId15"/>
    <sheet name="Revision Control" sheetId="29" state="hidden" r:id="rId16"/>
    <sheet name="Sheet1" sheetId="27" state="hidden" r:id="rId17"/>
    <sheet name="Sheet10" sheetId="19" state="hidden" r:id="rId18"/>
  </sheets>
  <definedNames>
    <definedName name="_xlnm._FilterDatabase" localSheetId="13" hidden="1">Data!$A$1:$DC$1015</definedName>
    <definedName name="_xlnm._FilterDatabase" localSheetId="16" hidden="1">Sheet1!$A$1:$CR$55</definedName>
    <definedName name="_xlnm._FilterDatabase" localSheetId="17" hidden="1">Sheet10!$M$6:$P$6</definedName>
    <definedName name="Areas">Sheet10!$A$1:$A$23</definedName>
    <definedName name="_xlnm.Print_Area" localSheetId="7">Benefits!$A$1:$O$70</definedName>
    <definedName name="_xlnm.Print_Area" localSheetId="10">EPS!$A$1:$O$41</definedName>
    <definedName name="_xlnm.Print_Area" localSheetId="3">Housing!$A$1:$O$40</definedName>
    <definedName name="_xlnm.Print_Area" localSheetId="1">'Locality Comparison'!$A$1:$Y$62</definedName>
    <definedName name="_xlnm.Print_Area" localSheetId="0">Selection!$A$1:$I$16</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9" i="9" l="1"/>
  <c r="F29" i="26" l="1"/>
  <c r="E29" i="26"/>
  <c r="B29" i="26"/>
  <c r="CL651" i="4" l="1"/>
  <c r="CK651" i="4"/>
  <c r="CJ651" i="4"/>
  <c r="CI651" i="4"/>
  <c r="CH651" i="4"/>
  <c r="CG651" i="4"/>
  <c r="CF651" i="4"/>
  <c r="CE651" i="4"/>
  <c r="CD651" i="4"/>
  <c r="CC651" i="4"/>
  <c r="CB651" i="4"/>
  <c r="CA651" i="4"/>
  <c r="BZ651" i="4"/>
  <c r="BY651" i="4"/>
  <c r="BX651" i="4"/>
  <c r="BW651" i="4"/>
  <c r="BV651" i="4"/>
  <c r="J651" i="4" s="1"/>
  <c r="CL650" i="4"/>
  <c r="CK650" i="4"/>
  <c r="CJ650" i="4"/>
  <c r="CI650" i="4"/>
  <c r="CH650" i="4"/>
  <c r="CG650" i="4"/>
  <c r="CF650" i="4"/>
  <c r="CE650" i="4"/>
  <c r="CD650" i="4"/>
  <c r="CC650" i="4"/>
  <c r="CB650" i="4"/>
  <c r="CA650" i="4"/>
  <c r="BZ650" i="4"/>
  <c r="BY650" i="4"/>
  <c r="BX650" i="4"/>
  <c r="BW650" i="4"/>
  <c r="BV650" i="4"/>
  <c r="BT293" i="4"/>
  <c r="BU293" i="4" s="1"/>
  <c r="BQ293" i="4"/>
  <c r="BR293" i="4" s="1"/>
  <c r="BN293" i="4"/>
  <c r="BO293" i="4" s="1"/>
  <c r="BK293" i="4"/>
  <c r="BL293" i="4" s="1"/>
  <c r="BH293" i="4"/>
  <c r="BI293" i="4" s="1"/>
  <c r="BE293" i="4"/>
  <c r="BF293" i="4" s="1"/>
  <c r="BB293" i="4"/>
  <c r="BC293" i="4" s="1"/>
  <c r="AY293" i="4"/>
  <c r="AZ293" i="4" s="1"/>
  <c r="AV293" i="4"/>
  <c r="AW293" i="4" s="1"/>
  <c r="AS293" i="4"/>
  <c r="AT293" i="4" s="1"/>
  <c r="AP293" i="4"/>
  <c r="AQ293" i="4" s="1"/>
  <c r="AM293" i="4"/>
  <c r="AN293" i="4" s="1"/>
  <c r="AJ293" i="4"/>
  <c r="AK293" i="4" s="1"/>
  <c r="AH293" i="4"/>
  <c r="AG293" i="4"/>
  <c r="AD293" i="4"/>
  <c r="AE293" i="4" s="1"/>
  <c r="AA293" i="4"/>
  <c r="AB293" i="4" s="1"/>
  <c r="Y293" i="4"/>
  <c r="X293" i="4"/>
  <c r="U293" i="4"/>
  <c r="V293" i="4" s="1"/>
  <c r="S293" i="4"/>
  <c r="R293" i="4"/>
  <c r="O293" i="4"/>
  <c r="P293" i="4" s="1"/>
  <c r="M293" i="4"/>
  <c r="L293" i="4"/>
  <c r="BU271" i="4"/>
  <c r="BT271" i="4"/>
  <c r="BQ271" i="4"/>
  <c r="BR271" i="4" s="1"/>
  <c r="BN271" i="4"/>
  <c r="BO271" i="4" s="1"/>
  <c r="BL271" i="4"/>
  <c r="BK271" i="4"/>
  <c r="BH271" i="4"/>
  <c r="BI271" i="4" s="1"/>
  <c r="BE271" i="4"/>
  <c r="BF271" i="4" s="1"/>
  <c r="BB271" i="4"/>
  <c r="BC271" i="4" s="1"/>
  <c r="AY271" i="4"/>
  <c r="AZ271" i="4" s="1"/>
  <c r="AV271" i="4"/>
  <c r="AW271" i="4" s="1"/>
  <c r="AS271" i="4"/>
  <c r="AT271" i="4" s="1"/>
  <c r="AP271" i="4"/>
  <c r="AQ271" i="4" s="1"/>
  <c r="AM271" i="4"/>
  <c r="AN271" i="4" s="1"/>
  <c r="AJ271" i="4"/>
  <c r="AK271" i="4" s="1"/>
  <c r="AG271" i="4"/>
  <c r="AH271" i="4" s="1"/>
  <c r="AD271" i="4"/>
  <c r="AE271" i="4" s="1"/>
  <c r="AA271" i="4"/>
  <c r="AB271" i="4" s="1"/>
  <c r="X271" i="4"/>
  <c r="Y271" i="4" s="1"/>
  <c r="V271" i="4"/>
  <c r="U271" i="4"/>
  <c r="S271" i="4"/>
  <c r="R271" i="4"/>
  <c r="O271" i="4"/>
  <c r="P271" i="4" s="1"/>
  <c r="M271" i="4"/>
  <c r="L271" i="4"/>
  <c r="G271" i="4"/>
  <c r="BW90" i="4"/>
  <c r="BX90" i="4"/>
  <c r="BT90" i="4"/>
  <c r="BU90" i="4" s="1"/>
  <c r="BQ90" i="4"/>
  <c r="BR90" i="4" s="1"/>
  <c r="BN90" i="4"/>
  <c r="BO90" i="4" s="1"/>
  <c r="BL90" i="4"/>
  <c r="BK90" i="4"/>
  <c r="BH90" i="4"/>
  <c r="BI90" i="4" s="1"/>
  <c r="BE90" i="4"/>
  <c r="BF90" i="4" s="1"/>
  <c r="BB90" i="4"/>
  <c r="BC90" i="4" s="1"/>
  <c r="AY90" i="4"/>
  <c r="AZ90" i="4" s="1"/>
  <c r="AV90" i="4"/>
  <c r="AW90" i="4" s="1"/>
  <c r="AS90" i="4"/>
  <c r="AT90" i="4" s="1"/>
  <c r="AP90" i="4"/>
  <c r="AQ90" i="4" s="1"/>
  <c r="AM90" i="4"/>
  <c r="AN90" i="4" s="1"/>
  <c r="AK90" i="4"/>
  <c r="AJ90" i="4"/>
  <c r="AG90" i="4"/>
  <c r="AH90" i="4" s="1"/>
  <c r="AD90" i="4"/>
  <c r="AE90" i="4" s="1"/>
  <c r="AA90" i="4"/>
  <c r="AB90" i="4" s="1"/>
  <c r="X90" i="4"/>
  <c r="Y90" i="4" s="1"/>
  <c r="V90" i="4"/>
  <c r="U90" i="4"/>
  <c r="R90" i="4"/>
  <c r="S90" i="4" s="1"/>
  <c r="O90" i="4"/>
  <c r="P90" i="4" s="1"/>
  <c r="M90" i="4"/>
  <c r="L90" i="4"/>
  <c r="G90" i="4"/>
  <c r="BW70" i="4"/>
  <c r="BX70" i="4"/>
  <c r="BT70" i="4"/>
  <c r="BU70" i="4" s="1"/>
  <c r="BQ70" i="4"/>
  <c r="BR70" i="4" s="1"/>
  <c r="BN70" i="4"/>
  <c r="BO70" i="4" s="1"/>
  <c r="BK70" i="4"/>
  <c r="BL70" i="4" s="1"/>
  <c r="BH70" i="4"/>
  <c r="BI70" i="4" s="1"/>
  <c r="BE70" i="4"/>
  <c r="BF70" i="4" s="1"/>
  <c r="BB70" i="4"/>
  <c r="BC70" i="4" s="1"/>
  <c r="AY70" i="4"/>
  <c r="AZ70" i="4" s="1"/>
  <c r="AV70" i="4"/>
  <c r="AW70" i="4" s="1"/>
  <c r="AS70" i="4"/>
  <c r="AT70" i="4" s="1"/>
  <c r="AP70" i="4"/>
  <c r="AQ70" i="4" s="1"/>
  <c r="AM70" i="4"/>
  <c r="AN70" i="4" s="1"/>
  <c r="AJ70" i="4"/>
  <c r="AK70" i="4" s="1"/>
  <c r="AG70" i="4"/>
  <c r="AH70" i="4" s="1"/>
  <c r="AD70" i="4"/>
  <c r="AE70" i="4" s="1"/>
  <c r="AA70" i="4"/>
  <c r="AB70" i="4" s="1"/>
  <c r="X70" i="4"/>
  <c r="Y70" i="4" s="1"/>
  <c r="U70" i="4"/>
  <c r="V70" i="4" s="1"/>
  <c r="R70" i="4"/>
  <c r="S70" i="4" s="1"/>
  <c r="O70" i="4"/>
  <c r="P70" i="4" s="1"/>
  <c r="M70" i="4"/>
  <c r="L70" i="4"/>
  <c r="G70" i="4"/>
  <c r="BT49" i="4"/>
  <c r="BU49" i="4" s="1"/>
  <c r="BQ49" i="4"/>
  <c r="BR49" i="4" s="1"/>
  <c r="BN49" i="4"/>
  <c r="BO49" i="4" s="1"/>
  <c r="BK49" i="4"/>
  <c r="BL49" i="4" s="1"/>
  <c r="BH49" i="4"/>
  <c r="BI49" i="4" s="1"/>
  <c r="BE49" i="4"/>
  <c r="BF49" i="4" s="1"/>
  <c r="BB49" i="4"/>
  <c r="BC49" i="4" s="1"/>
  <c r="AY49" i="4"/>
  <c r="AZ49" i="4" s="1"/>
  <c r="AV49" i="4"/>
  <c r="AW49" i="4" s="1"/>
  <c r="AS49" i="4"/>
  <c r="AT49" i="4" s="1"/>
  <c r="AP49" i="4"/>
  <c r="AQ49" i="4" s="1"/>
  <c r="AM49" i="4"/>
  <c r="AN49" i="4" s="1"/>
  <c r="AJ49" i="4"/>
  <c r="AK49" i="4" s="1"/>
  <c r="AG49" i="4"/>
  <c r="AH49" i="4" s="1"/>
  <c r="AD49" i="4"/>
  <c r="AE49" i="4" s="1"/>
  <c r="AA49" i="4"/>
  <c r="AB49" i="4" s="1"/>
  <c r="X49" i="4"/>
  <c r="Y49" i="4" s="1"/>
  <c r="U49" i="4"/>
  <c r="V49" i="4" s="1"/>
  <c r="R49" i="4"/>
  <c r="S49" i="4" s="1"/>
  <c r="O49" i="4"/>
  <c r="P49" i="4" s="1"/>
  <c r="M49" i="4"/>
  <c r="L49" i="4"/>
  <c r="G49" i="4"/>
  <c r="E49" i="4"/>
  <c r="BU29" i="4"/>
  <c r="BR29" i="4"/>
  <c r="BO29" i="4"/>
  <c r="BL29" i="4"/>
  <c r="BI29" i="4"/>
  <c r="BF29" i="4"/>
  <c r="BC29" i="4"/>
  <c r="AZ29" i="4"/>
  <c r="AW29" i="4"/>
  <c r="AT29" i="4"/>
  <c r="AQ29" i="4"/>
  <c r="AN29" i="4"/>
  <c r="AK29" i="4"/>
  <c r="AH29" i="4"/>
  <c r="AE29" i="4"/>
  <c r="AB29" i="4"/>
  <c r="Y29" i="4"/>
  <c r="V29" i="4"/>
  <c r="S29" i="4"/>
  <c r="P29" i="4"/>
  <c r="M29" i="4"/>
  <c r="BT29" i="4"/>
  <c r="BQ29" i="4"/>
  <c r="BN29" i="4"/>
  <c r="BK29" i="4"/>
  <c r="BH29" i="4"/>
  <c r="BE29" i="4"/>
  <c r="BB29" i="4"/>
  <c r="AY29" i="4"/>
  <c r="AV29" i="4"/>
  <c r="AS29" i="4"/>
  <c r="AP29" i="4"/>
  <c r="AM29" i="4"/>
  <c r="AJ29" i="4"/>
  <c r="AG29" i="4"/>
  <c r="AD29" i="4"/>
  <c r="AA29" i="4"/>
  <c r="X29" i="4"/>
  <c r="U29" i="4"/>
  <c r="R29" i="4"/>
  <c r="O29" i="4"/>
  <c r="L29" i="4"/>
  <c r="G29" i="4"/>
  <c r="P2" i="4"/>
  <c r="I651" i="4" l="1"/>
  <c r="E9" i="26" s="1"/>
  <c r="J650" i="4"/>
  <c r="I650" i="4"/>
  <c r="F9" i="26"/>
  <c r="B9" i="26"/>
  <c r="C35" i="26"/>
  <c r="D35" i="26"/>
  <c r="E35" i="26"/>
  <c r="F35" i="26"/>
  <c r="B34" i="26"/>
  <c r="B10" i="26"/>
  <c r="BH681" i="4" l="1"/>
  <c r="BH680" i="4"/>
  <c r="BH679" i="4"/>
  <c r="BH678" i="4"/>
  <c r="BH677" i="4"/>
  <c r="BH676" i="4"/>
  <c r="BH675" i="4"/>
  <c r="BT672" i="4"/>
  <c r="BT671" i="4"/>
  <c r="BQ672" i="4"/>
  <c r="BQ671" i="4"/>
  <c r="BN672" i="4"/>
  <c r="BN671" i="4"/>
  <c r="BK672" i="4"/>
  <c r="BK671" i="4"/>
  <c r="BH673" i="4"/>
  <c r="BH672" i="4"/>
  <c r="BH671" i="4"/>
  <c r="BE673" i="4"/>
  <c r="BF673" i="4" s="1"/>
  <c r="BE672" i="4"/>
  <c r="BF672" i="4" s="1"/>
  <c r="BE671" i="4"/>
  <c r="BF671" i="4" s="1"/>
  <c r="BB673" i="4"/>
  <c r="BB672" i="4"/>
  <c r="BB671" i="4"/>
  <c r="AY673" i="4"/>
  <c r="AY672" i="4"/>
  <c r="AY671" i="4"/>
  <c r="AV673" i="4"/>
  <c r="AV672" i="4"/>
  <c r="AV671" i="4"/>
  <c r="AS673" i="4"/>
  <c r="AS672" i="4"/>
  <c r="AS671" i="4"/>
  <c r="AP673" i="4"/>
  <c r="AP672" i="4"/>
  <c r="AP671" i="4"/>
  <c r="AM673" i="4"/>
  <c r="AM672" i="4"/>
  <c r="AM671" i="4"/>
  <c r="AJ673" i="4"/>
  <c r="AJ671" i="4"/>
  <c r="AJ672" i="4"/>
  <c r="AJ681" i="4"/>
  <c r="AJ680" i="4"/>
  <c r="AJ679" i="4"/>
  <c r="AJ678" i="4"/>
  <c r="AJ677" i="4"/>
  <c r="AJ676" i="4"/>
  <c r="AJ675" i="4"/>
  <c r="AG681" i="4"/>
  <c r="AG680" i="4"/>
  <c r="AG679" i="4"/>
  <c r="AG678" i="4"/>
  <c r="AG677" i="4"/>
  <c r="AG676" i="4"/>
  <c r="AG675" i="4"/>
  <c r="AD673" i="4"/>
  <c r="AD672" i="4"/>
  <c r="AD671" i="4"/>
  <c r="AD681" i="4"/>
  <c r="AD680" i="4"/>
  <c r="AD679" i="4"/>
  <c r="AD678" i="4"/>
  <c r="AD677" i="4"/>
  <c r="AD676" i="4"/>
  <c r="AD675" i="4"/>
  <c r="AA681" i="4"/>
  <c r="AA680" i="4"/>
  <c r="AA679" i="4"/>
  <c r="AA678" i="4"/>
  <c r="AA677" i="4"/>
  <c r="AA676" i="4"/>
  <c r="AA675" i="4"/>
  <c r="X673" i="4"/>
  <c r="X672" i="4"/>
  <c r="X671" i="4"/>
  <c r="BE681" i="4"/>
  <c r="BE680" i="4"/>
  <c r="BE679" i="4"/>
  <c r="BE678" i="4"/>
  <c r="BE677" i="4"/>
  <c r="BE676" i="4"/>
  <c r="BE675" i="4"/>
  <c r="BB681" i="4"/>
  <c r="BB680" i="4"/>
  <c r="BB679" i="4"/>
  <c r="BB678" i="4"/>
  <c r="BB677" i="4"/>
  <c r="BB676" i="4"/>
  <c r="BB675" i="4"/>
  <c r="AY681" i="4"/>
  <c r="AY680" i="4"/>
  <c r="AY679" i="4"/>
  <c r="AY678" i="4"/>
  <c r="AY677" i="4"/>
  <c r="AY676" i="4"/>
  <c r="AY675" i="4"/>
  <c r="AV681" i="4"/>
  <c r="AV680" i="4"/>
  <c r="AV679" i="4"/>
  <c r="AV678" i="4"/>
  <c r="AV677" i="4"/>
  <c r="AV676" i="4"/>
  <c r="AV675" i="4"/>
  <c r="AS681" i="4"/>
  <c r="AS680" i="4"/>
  <c r="AS679" i="4"/>
  <c r="AS678" i="4"/>
  <c r="AS677" i="4"/>
  <c r="AS676" i="4"/>
  <c r="AS675" i="4"/>
  <c r="AP681" i="4"/>
  <c r="AP680" i="4"/>
  <c r="AP679" i="4"/>
  <c r="AP678" i="4"/>
  <c r="AP677" i="4"/>
  <c r="AP676" i="4"/>
  <c r="AP675" i="4"/>
  <c r="AM681" i="4"/>
  <c r="AM680" i="4"/>
  <c r="AM679" i="4"/>
  <c r="AM678" i="4"/>
  <c r="AM677" i="4"/>
  <c r="AM676" i="4"/>
  <c r="AM675" i="4"/>
  <c r="X681" i="4"/>
  <c r="X680" i="4"/>
  <c r="X679" i="4"/>
  <c r="X678" i="4"/>
  <c r="X677" i="4"/>
  <c r="X676" i="4"/>
  <c r="X675" i="4"/>
  <c r="U681" i="4"/>
  <c r="U680" i="4"/>
  <c r="U679" i="4"/>
  <c r="U678" i="4"/>
  <c r="U677" i="4"/>
  <c r="U676" i="4"/>
  <c r="U675" i="4"/>
  <c r="R681" i="4"/>
  <c r="R680" i="4"/>
  <c r="R679" i="4"/>
  <c r="R678" i="4"/>
  <c r="R677" i="4"/>
  <c r="R676" i="4"/>
  <c r="R675" i="4"/>
  <c r="O681" i="4"/>
  <c r="O680" i="4"/>
  <c r="O679" i="4"/>
  <c r="O678" i="4"/>
  <c r="O677" i="4"/>
  <c r="O676" i="4"/>
  <c r="O675" i="4"/>
  <c r="L681" i="4"/>
  <c r="L680" i="4"/>
  <c r="L679" i="4"/>
  <c r="L678" i="4"/>
  <c r="L677" i="4"/>
  <c r="L676" i="4"/>
  <c r="L675" i="4"/>
  <c r="AG672" i="4"/>
  <c r="AG673" i="4"/>
  <c r="AG671" i="4"/>
  <c r="AA672" i="4"/>
  <c r="AA673" i="4"/>
  <c r="AA671" i="4"/>
  <c r="U672" i="4"/>
  <c r="U673" i="4"/>
  <c r="U671" i="4"/>
  <c r="R673" i="4"/>
  <c r="R672" i="4"/>
  <c r="R671" i="4"/>
  <c r="O673" i="4"/>
  <c r="O672" i="4"/>
  <c r="O671" i="4"/>
  <c r="BW671" i="4" s="1"/>
  <c r="L673" i="4"/>
  <c r="L672" i="4"/>
  <c r="L671" i="4"/>
  <c r="G673" i="4"/>
  <c r="G672" i="4"/>
  <c r="G671" i="4"/>
  <c r="G677" i="4"/>
  <c r="G676" i="4"/>
  <c r="G675" i="4"/>
  <c r="G678" i="4"/>
  <c r="G679" i="4"/>
  <c r="G680" i="4"/>
  <c r="G681" i="4"/>
  <c r="M651" i="4"/>
  <c r="M650" i="4"/>
  <c r="P651" i="4"/>
  <c r="P650" i="4"/>
  <c r="S651" i="4"/>
  <c r="S650" i="4"/>
  <c r="V651" i="4"/>
  <c r="V650" i="4"/>
  <c r="Y651" i="4"/>
  <c r="Y650" i="4"/>
  <c r="AB651" i="4"/>
  <c r="AB650" i="4"/>
  <c r="AE651" i="4"/>
  <c r="AE650" i="4"/>
  <c r="BS650" i="4" s="1"/>
  <c r="AH651" i="4"/>
  <c r="AH650" i="4"/>
  <c r="AK651" i="4"/>
  <c r="AK650" i="4"/>
  <c r="AN651" i="4"/>
  <c r="AN650" i="4"/>
  <c r="AQ651" i="4"/>
  <c r="AQ650" i="4"/>
  <c r="AT651" i="4"/>
  <c r="AT650" i="4"/>
  <c r="AW651" i="4"/>
  <c r="AW650" i="4"/>
  <c r="AZ651" i="4"/>
  <c r="AZ650" i="4"/>
  <c r="BC650" i="4"/>
  <c r="BF650" i="4"/>
  <c r="BI650" i="4"/>
  <c r="BT650" i="4"/>
  <c r="BU650" i="4" s="1"/>
  <c r="BQ650" i="4"/>
  <c r="BR650" i="4" s="1"/>
  <c r="BP650" i="4"/>
  <c r="BN650" i="4"/>
  <c r="BO650" i="4" s="1"/>
  <c r="BM650" i="4"/>
  <c r="BK650" i="4"/>
  <c r="BL650" i="4" s="1"/>
  <c r="BJ650" i="4"/>
  <c r="CC57" i="4" l="1"/>
  <c r="BX57" i="4"/>
  <c r="CL57" i="4"/>
  <c r="CK57" i="4"/>
  <c r="CG57" i="4"/>
  <c r="CD57" i="4"/>
  <c r="BI57" i="4"/>
  <c r="BH57" i="4"/>
  <c r="BE57" i="4"/>
  <c r="BB57" i="4"/>
  <c r="CJ57" i="4" s="1"/>
  <c r="AY57" i="4"/>
  <c r="CI57" i="4" s="1"/>
  <c r="AW57" i="4"/>
  <c r="AV57" i="4"/>
  <c r="CH57" i="4" s="1"/>
  <c r="AT57" i="4"/>
  <c r="AS57" i="4"/>
  <c r="AQ57" i="4"/>
  <c r="AP57" i="4"/>
  <c r="CF57" i="4" s="1"/>
  <c r="AM57" i="4"/>
  <c r="CE57" i="4" s="1"/>
  <c r="AK57" i="4"/>
  <c r="AJ57" i="4"/>
  <c r="AH57" i="4"/>
  <c r="AG57" i="4"/>
  <c r="AE57" i="4"/>
  <c r="AD57" i="4"/>
  <c r="CB57" i="4" s="1"/>
  <c r="AA57" i="4"/>
  <c r="CA57" i="4" s="1"/>
  <c r="Y57" i="4"/>
  <c r="X57" i="4"/>
  <c r="BZ57" i="4" s="1"/>
  <c r="V57" i="4"/>
  <c r="U57" i="4"/>
  <c r="BY57" i="4" s="1"/>
  <c r="S57" i="4"/>
  <c r="R57" i="4"/>
  <c r="G57" i="4"/>
  <c r="BF57" i="4" s="1"/>
  <c r="BC57" i="4" l="1"/>
  <c r="AB57" i="4"/>
  <c r="AN57" i="4"/>
  <c r="AZ57" i="4"/>
  <c r="BH251" i="4"/>
  <c r="BE251" i="4"/>
  <c r="BB251" i="4"/>
  <c r="AY251" i="4"/>
  <c r="AV251" i="4"/>
  <c r="AS251" i="4"/>
  <c r="AP251" i="4"/>
  <c r="AM251" i="4"/>
  <c r="AJ251" i="4"/>
  <c r="AG251" i="4"/>
  <c r="AD251" i="4"/>
  <c r="AA251" i="4"/>
  <c r="X251" i="4"/>
  <c r="U251" i="4"/>
  <c r="R251" i="4"/>
  <c r="O251" i="4"/>
  <c r="BH255" i="4"/>
  <c r="BE255" i="4"/>
  <c r="BB255" i="4"/>
  <c r="AY255" i="4"/>
  <c r="AV255" i="4"/>
  <c r="AS255" i="4"/>
  <c r="AP255" i="4"/>
  <c r="AM255" i="4"/>
  <c r="AJ255" i="4"/>
  <c r="AG255" i="4"/>
  <c r="AD255" i="4"/>
  <c r="AA255" i="4"/>
  <c r="X255" i="4"/>
  <c r="U255" i="4"/>
  <c r="R255" i="4"/>
  <c r="O255" i="4"/>
  <c r="L251" i="4"/>
  <c r="L255" i="4"/>
  <c r="B12" i="21"/>
  <c r="F254" i="4"/>
  <c r="BS255" i="4" l="1"/>
  <c r="BS251" i="4"/>
  <c r="BT251" i="4" s="1"/>
  <c r="BJ255" i="4"/>
  <c r="BJ251" i="4"/>
  <c r="BK251" i="4" s="1"/>
  <c r="BM255" i="4"/>
  <c r="BM251" i="4"/>
  <c r="BN251" i="4" s="1"/>
  <c r="BP255" i="4"/>
  <c r="BP251" i="4"/>
  <c r="BQ251" i="4" s="1"/>
  <c r="BQ255" i="4" l="1"/>
  <c r="BN255" i="4"/>
  <c r="BK255" i="4"/>
  <c r="BT255" i="4"/>
  <c r="F293" i="4"/>
  <c r="E293" i="4"/>
  <c r="BW251" i="4"/>
  <c r="BG260" i="4" l="1"/>
  <c r="BG259" i="4"/>
  <c r="BD260" i="4"/>
  <c r="BD259" i="4"/>
  <c r="BA260" i="4"/>
  <c r="BA259" i="4"/>
  <c r="AX260" i="4"/>
  <c r="AX259" i="4"/>
  <c r="AU260" i="4"/>
  <c r="AU259" i="4"/>
  <c r="AR260" i="4"/>
  <c r="AR259" i="4"/>
  <c r="AO260" i="4"/>
  <c r="AO259" i="4"/>
  <c r="AL260" i="4"/>
  <c r="AL259" i="4"/>
  <c r="AI260" i="4"/>
  <c r="AI259" i="4"/>
  <c r="AF260" i="4"/>
  <c r="AF259" i="4"/>
  <c r="AC260" i="4"/>
  <c r="AC259" i="4"/>
  <c r="Z260" i="4"/>
  <c r="Z259" i="4"/>
  <c r="W260" i="4"/>
  <c r="W259" i="4"/>
  <c r="T260" i="4"/>
  <c r="T259" i="4"/>
  <c r="Q260" i="4"/>
  <c r="Q262" i="4" s="1"/>
  <c r="N260" i="4"/>
  <c r="F260" i="4"/>
  <c r="E260" i="4"/>
  <c r="K260" i="4"/>
  <c r="B26" i="15" l="1"/>
  <c r="C26" i="15"/>
  <c r="D26" i="15"/>
  <c r="BS681" i="4"/>
  <c r="BT681" i="4" s="1"/>
  <c r="BS680" i="4"/>
  <c r="BT680" i="4" s="1"/>
  <c r="BS679" i="4"/>
  <c r="BT679" i="4" s="1"/>
  <c r="BS678" i="4"/>
  <c r="BT678" i="4" s="1"/>
  <c r="BS677" i="4"/>
  <c r="BT677" i="4" s="1"/>
  <c r="BS676" i="4"/>
  <c r="BT676" i="4" s="1"/>
  <c r="BS675" i="4"/>
  <c r="BT675" i="4" s="1"/>
  <c r="BS673" i="4"/>
  <c r="BT673" i="4" s="1"/>
  <c r="BS672" i="4"/>
  <c r="BS671" i="4"/>
  <c r="BS669" i="4"/>
  <c r="BS667" i="4"/>
  <c r="BS666" i="4"/>
  <c r="BS664" i="4"/>
  <c r="BS663" i="4"/>
  <c r="BS661" i="4"/>
  <c r="BS659" i="4"/>
  <c r="BS658" i="4"/>
  <c r="BS657" i="4"/>
  <c r="BS656" i="4"/>
  <c r="BS655" i="4"/>
  <c r="BS654" i="4"/>
  <c r="BS653" i="4"/>
  <c r="BR651" i="4"/>
  <c r="BQ663" i="4"/>
  <c r="BQ653" i="4"/>
  <c r="BP681" i="4"/>
  <c r="BQ681" i="4" s="1"/>
  <c r="BP680" i="4"/>
  <c r="BQ680" i="4" s="1"/>
  <c r="BP679" i="4"/>
  <c r="BQ679" i="4" s="1"/>
  <c r="BP678" i="4"/>
  <c r="BQ678" i="4" s="1"/>
  <c r="BP677" i="4"/>
  <c r="BQ677" i="4" s="1"/>
  <c r="BP676" i="4"/>
  <c r="BQ676" i="4" s="1"/>
  <c r="BP675" i="4"/>
  <c r="BQ675" i="4" s="1"/>
  <c r="BP673" i="4"/>
  <c r="BQ673" i="4" s="1"/>
  <c r="BP672" i="4"/>
  <c r="BP671" i="4"/>
  <c r="BP669" i="4"/>
  <c r="BQ669" i="4" s="1"/>
  <c r="BP667" i="4"/>
  <c r="BQ667" i="4" s="1"/>
  <c r="BP666" i="4"/>
  <c r="BQ666" i="4" s="1"/>
  <c r="BP664" i="4"/>
  <c r="BP663" i="4"/>
  <c r="BP661" i="4"/>
  <c r="BQ661" i="4" s="1"/>
  <c r="BP659" i="4"/>
  <c r="BQ659" i="4" s="1"/>
  <c r="BP658" i="4"/>
  <c r="BQ658" i="4" s="1"/>
  <c r="BP657" i="4"/>
  <c r="BQ657" i="4" s="1"/>
  <c r="BP656" i="4"/>
  <c r="BQ656" i="4" s="1"/>
  <c r="BP655" i="4"/>
  <c r="BQ655" i="4" s="1"/>
  <c r="BP654" i="4"/>
  <c r="BP653" i="4"/>
  <c r="BN663" i="4"/>
  <c r="BN661" i="4"/>
  <c r="BN653" i="4"/>
  <c r="BM681" i="4"/>
  <c r="BN681" i="4" s="1"/>
  <c r="BM680" i="4"/>
  <c r="BN680" i="4" s="1"/>
  <c r="BM679" i="4"/>
  <c r="BN679" i="4" s="1"/>
  <c r="BM678" i="4"/>
  <c r="BN678" i="4" s="1"/>
  <c r="BM677" i="4"/>
  <c r="BN677" i="4" s="1"/>
  <c r="BM676" i="4"/>
  <c r="BN676" i="4" s="1"/>
  <c r="BM675" i="4"/>
  <c r="BN675" i="4" s="1"/>
  <c r="BM673" i="4"/>
  <c r="BN673" i="4" s="1"/>
  <c r="BM672" i="4"/>
  <c r="BM671" i="4"/>
  <c r="BM669" i="4"/>
  <c r="BN669" i="4" s="1"/>
  <c r="BM667" i="4"/>
  <c r="BN667" i="4" s="1"/>
  <c r="BM666" i="4"/>
  <c r="BN666" i="4" s="1"/>
  <c r="BM664" i="4"/>
  <c r="BN664" i="4" s="1"/>
  <c r="BM663" i="4"/>
  <c r="BM661" i="4"/>
  <c r="BM659" i="4"/>
  <c r="BN659" i="4" s="1"/>
  <c r="BM658" i="4"/>
  <c r="BN658" i="4" s="1"/>
  <c r="BM657" i="4"/>
  <c r="BN657" i="4" s="1"/>
  <c r="BM656" i="4"/>
  <c r="BN656" i="4" s="1"/>
  <c r="BM655" i="4"/>
  <c r="BN655" i="4" s="1"/>
  <c r="BM654" i="4"/>
  <c r="BN654" i="4" s="1"/>
  <c r="BM653" i="4"/>
  <c r="BJ681" i="4"/>
  <c r="BK681" i="4" s="1"/>
  <c r="BJ680" i="4"/>
  <c r="BJ679" i="4"/>
  <c r="BK679" i="4" s="1"/>
  <c r="BJ678" i="4"/>
  <c r="BK678" i="4" s="1"/>
  <c r="BJ677" i="4"/>
  <c r="BK677" i="4" s="1"/>
  <c r="BJ676" i="4"/>
  <c r="BJ675" i="4"/>
  <c r="BJ673" i="4"/>
  <c r="BK673" i="4" s="1"/>
  <c r="BJ672" i="4"/>
  <c r="BJ671" i="4"/>
  <c r="BJ669" i="4"/>
  <c r="BK669" i="4" s="1"/>
  <c r="BJ667" i="4"/>
  <c r="BK667" i="4" s="1"/>
  <c r="BJ666" i="4"/>
  <c r="BJ664" i="4"/>
  <c r="BJ663" i="4"/>
  <c r="BJ661" i="4"/>
  <c r="BJ659" i="4"/>
  <c r="BJ658" i="4"/>
  <c r="BK658" i="4" s="1"/>
  <c r="BJ657" i="4"/>
  <c r="BK657" i="4" s="1"/>
  <c r="BJ656" i="4"/>
  <c r="BJ655" i="4"/>
  <c r="BJ654" i="4"/>
  <c r="BT651" i="4"/>
  <c r="BU651" i="4" s="1"/>
  <c r="BQ651" i="4"/>
  <c r="BN651" i="4"/>
  <c r="BK651" i="4"/>
  <c r="BL651" i="4" s="1"/>
  <c r="BK659" i="4"/>
  <c r="BK656" i="4"/>
  <c r="BK654" i="4"/>
  <c r="BP651" i="4"/>
  <c r="BQ664" i="4" s="1"/>
  <c r="BM651" i="4"/>
  <c r="BJ651" i="4"/>
  <c r="BK661" i="4" s="1"/>
  <c r="BI651" i="4"/>
  <c r="BF651" i="4"/>
  <c r="BC651" i="4"/>
  <c r="BS651" i="4"/>
  <c r="G669" i="4"/>
  <c r="G667" i="4"/>
  <c r="G666" i="4"/>
  <c r="G664" i="4"/>
  <c r="G663" i="4"/>
  <c r="G661" i="4"/>
  <c r="G659" i="4"/>
  <c r="G658" i="4"/>
  <c r="G657" i="4"/>
  <c r="G656" i="4"/>
  <c r="G655" i="4"/>
  <c r="G654" i="4"/>
  <c r="G653" i="4"/>
  <c r="BF653" i="4" s="1"/>
  <c r="BH669" i="4"/>
  <c r="BH667" i="4"/>
  <c r="BH666" i="4"/>
  <c r="BH664" i="4"/>
  <c r="BH663" i="4"/>
  <c r="BH661" i="4"/>
  <c r="BH659" i="4"/>
  <c r="BH658" i="4"/>
  <c r="BH657" i="4"/>
  <c r="BH656" i="4"/>
  <c r="BH655" i="4"/>
  <c r="BH654" i="4"/>
  <c r="BH653" i="4"/>
  <c r="BE669" i="4"/>
  <c r="BE667" i="4"/>
  <c r="BE666" i="4"/>
  <c r="BE664" i="4"/>
  <c r="BE663" i="4"/>
  <c r="BE661" i="4"/>
  <c r="BE659" i="4"/>
  <c r="BE658" i="4"/>
  <c r="BE657" i="4"/>
  <c r="BE656" i="4"/>
  <c r="BE655" i="4"/>
  <c r="BE654" i="4"/>
  <c r="BE653" i="4"/>
  <c r="BB669" i="4"/>
  <c r="BB667" i="4"/>
  <c r="BB666" i="4"/>
  <c r="BB664" i="4"/>
  <c r="BB663" i="4"/>
  <c r="BB662" i="4"/>
  <c r="BB661" i="4"/>
  <c r="BB659" i="4"/>
  <c r="BB658" i="4"/>
  <c r="BB657" i="4"/>
  <c r="BB656" i="4"/>
  <c r="BB655" i="4"/>
  <c r="BB654" i="4"/>
  <c r="BB653" i="4"/>
  <c r="AY669" i="4"/>
  <c r="AY667" i="4"/>
  <c r="AY666" i="4"/>
  <c r="AY664" i="4"/>
  <c r="AY663" i="4"/>
  <c r="AY661" i="4"/>
  <c r="AY659" i="4"/>
  <c r="AY658" i="4"/>
  <c r="AY657" i="4"/>
  <c r="AY656" i="4"/>
  <c r="AY655" i="4"/>
  <c r="AY654" i="4"/>
  <c r="AY653" i="4"/>
  <c r="AV669" i="4"/>
  <c r="AV667" i="4"/>
  <c r="AV666" i="4"/>
  <c r="AV664" i="4"/>
  <c r="AV663" i="4"/>
  <c r="AV661" i="4"/>
  <c r="AV659" i="4"/>
  <c r="AV658" i="4"/>
  <c r="AV657" i="4"/>
  <c r="AV656" i="4"/>
  <c r="AV655" i="4"/>
  <c r="AV654" i="4"/>
  <c r="AV653" i="4"/>
  <c r="AS669" i="4"/>
  <c r="AS667" i="4"/>
  <c r="AS666" i="4"/>
  <c r="AS664" i="4"/>
  <c r="AS663" i="4"/>
  <c r="AS661" i="4"/>
  <c r="AS659" i="4"/>
  <c r="AS658" i="4"/>
  <c r="AS657" i="4"/>
  <c r="AS656" i="4"/>
  <c r="AS655" i="4"/>
  <c r="AS654" i="4"/>
  <c r="AS653" i="4"/>
  <c r="AP669" i="4"/>
  <c r="AP667" i="4"/>
  <c r="AP666" i="4"/>
  <c r="AP664" i="4"/>
  <c r="AP663" i="4"/>
  <c r="AP661" i="4"/>
  <c r="AP659" i="4"/>
  <c r="AP658" i="4"/>
  <c r="AP657" i="4"/>
  <c r="AP656" i="4"/>
  <c r="AP655" i="4"/>
  <c r="AP654" i="4"/>
  <c r="AP653" i="4"/>
  <c r="AM669" i="4"/>
  <c r="AM667" i="4"/>
  <c r="AM666" i="4"/>
  <c r="AM664" i="4"/>
  <c r="AM663" i="4"/>
  <c r="AM661" i="4"/>
  <c r="AM659" i="4"/>
  <c r="AM658" i="4"/>
  <c r="AM657" i="4"/>
  <c r="AM656" i="4"/>
  <c r="AM655" i="4"/>
  <c r="AM654" i="4"/>
  <c r="AM653" i="4"/>
  <c r="AJ669" i="4"/>
  <c r="AJ667" i="4"/>
  <c r="AJ666" i="4"/>
  <c r="AJ664" i="4"/>
  <c r="AJ663" i="4"/>
  <c r="AJ662" i="4"/>
  <c r="AJ661" i="4"/>
  <c r="AJ659" i="4"/>
  <c r="AJ658" i="4"/>
  <c r="AJ657" i="4"/>
  <c r="AJ656" i="4"/>
  <c r="AJ655" i="4"/>
  <c r="AJ654" i="4"/>
  <c r="AJ653" i="4"/>
  <c r="AG669" i="4"/>
  <c r="AG667" i="4"/>
  <c r="AG666" i="4"/>
  <c r="AG664" i="4"/>
  <c r="AG663" i="4"/>
  <c r="AG661" i="4"/>
  <c r="AG659" i="4"/>
  <c r="AG658" i="4"/>
  <c r="AG657" i="4"/>
  <c r="AG656" i="4"/>
  <c r="AG655" i="4"/>
  <c r="AG654" i="4"/>
  <c r="AG653" i="4"/>
  <c r="AD669" i="4"/>
  <c r="AD667" i="4"/>
  <c r="AD666" i="4"/>
  <c r="AD664" i="4"/>
  <c r="AD663" i="4"/>
  <c r="AD661" i="4"/>
  <c r="AD659" i="4"/>
  <c r="AD658" i="4"/>
  <c r="AD657" i="4"/>
  <c r="AD656" i="4"/>
  <c r="AD655" i="4"/>
  <c r="AD654" i="4"/>
  <c r="AD653" i="4"/>
  <c r="AA669" i="4"/>
  <c r="AA667" i="4"/>
  <c r="AA666" i="4"/>
  <c r="AA664" i="4"/>
  <c r="AA663" i="4"/>
  <c r="AA661" i="4"/>
  <c r="AA659" i="4"/>
  <c r="AA658" i="4"/>
  <c r="AA657" i="4"/>
  <c r="AA656" i="4"/>
  <c r="AA655" i="4"/>
  <c r="AA654" i="4"/>
  <c r="AA653" i="4"/>
  <c r="X669" i="4"/>
  <c r="X667" i="4"/>
  <c r="X666" i="4"/>
  <c r="X664" i="4"/>
  <c r="X663" i="4"/>
  <c r="X661" i="4"/>
  <c r="X659" i="4"/>
  <c r="X658" i="4"/>
  <c r="X657" i="4"/>
  <c r="X656" i="4"/>
  <c r="X655" i="4"/>
  <c r="X654" i="4"/>
  <c r="X653" i="4"/>
  <c r="U669" i="4"/>
  <c r="U667" i="4"/>
  <c r="U666" i="4"/>
  <c r="U664" i="4"/>
  <c r="U663" i="4"/>
  <c r="U661" i="4"/>
  <c r="U659" i="4"/>
  <c r="U658" i="4"/>
  <c r="U657" i="4"/>
  <c r="U656" i="4"/>
  <c r="U655" i="4"/>
  <c r="U654" i="4"/>
  <c r="R669" i="4"/>
  <c r="R667" i="4"/>
  <c r="R666" i="4"/>
  <c r="R664" i="4"/>
  <c r="R663" i="4"/>
  <c r="R661" i="4"/>
  <c r="R659" i="4"/>
  <c r="R658" i="4"/>
  <c r="R657" i="4"/>
  <c r="R656" i="4"/>
  <c r="R655" i="4"/>
  <c r="R654" i="4"/>
  <c r="R653" i="4"/>
  <c r="D27" i="26"/>
  <c r="C27" i="26"/>
  <c r="BK680" i="4" l="1"/>
  <c r="BK675" i="4"/>
  <c r="BK676" i="4"/>
  <c r="BK663" i="4"/>
  <c r="BT666" i="4"/>
  <c r="BT656" i="4"/>
  <c r="BK664" i="4"/>
  <c r="BK655" i="4"/>
  <c r="BK666" i="4"/>
  <c r="BO651" i="4"/>
  <c r="BQ654" i="4"/>
  <c r="BT658" i="4"/>
  <c r="BT657" i="4"/>
  <c r="BT667" i="4"/>
  <c r="BT669" i="4"/>
  <c r="BT659" i="4"/>
  <c r="BT661" i="4"/>
  <c r="BT653" i="4"/>
  <c r="BT663" i="4"/>
  <c r="BT654" i="4"/>
  <c r="BT664" i="4"/>
  <c r="BT655" i="4"/>
  <c r="O669" i="4"/>
  <c r="O667" i="4"/>
  <c r="O666" i="4"/>
  <c r="O664" i="4"/>
  <c r="O663" i="4"/>
  <c r="O661" i="4"/>
  <c r="O659" i="4"/>
  <c r="O658" i="4"/>
  <c r="O657" i="4"/>
  <c r="O656" i="4"/>
  <c r="O655" i="4"/>
  <c r="O654" i="4"/>
  <c r="O653" i="4"/>
  <c r="L658" i="4"/>
  <c r="L657" i="4"/>
  <c r="L656" i="4"/>
  <c r="L655" i="4"/>
  <c r="L654" i="4"/>
  <c r="L653" i="4"/>
  <c r="L669" i="4"/>
  <c r="L667" i="4"/>
  <c r="L666" i="4"/>
  <c r="L664" i="4"/>
  <c r="L663" i="4"/>
  <c r="L661" i="4"/>
  <c r="L659" i="4"/>
  <c r="C31" i="26"/>
  <c r="D31" i="26"/>
  <c r="C24" i="26"/>
  <c r="D24" i="26"/>
  <c r="D22" i="26"/>
  <c r="C22" i="26"/>
  <c r="D21" i="26"/>
  <c r="C21" i="26"/>
  <c r="D19" i="26"/>
  <c r="C19" i="26"/>
  <c r="D50" i="26"/>
  <c r="C50" i="26"/>
  <c r="B50" i="26"/>
  <c r="D49" i="26"/>
  <c r="C49" i="26"/>
  <c r="B49" i="26"/>
  <c r="D48" i="26"/>
  <c r="C48" i="26"/>
  <c r="B48" i="26"/>
  <c r="D47" i="26"/>
  <c r="C47" i="26"/>
  <c r="B47" i="26"/>
  <c r="D46" i="26"/>
  <c r="C46" i="26"/>
  <c r="B46" i="26"/>
  <c r="D45" i="26"/>
  <c r="C45" i="26"/>
  <c r="B45" i="26"/>
  <c r="D44" i="26"/>
  <c r="C44" i="26"/>
  <c r="B44" i="26"/>
  <c r="B43" i="26"/>
  <c r="BV577" i="4" l="1"/>
  <c r="BW577" i="4"/>
  <c r="BX577" i="4"/>
  <c r="BY577" i="4"/>
  <c r="BZ577" i="4"/>
  <c r="CA577" i="4"/>
  <c r="CB577" i="4"/>
  <c r="CC577" i="4"/>
  <c r="CD577" i="4"/>
  <c r="CE577" i="4"/>
  <c r="CF577" i="4"/>
  <c r="CG577" i="4"/>
  <c r="CH577" i="4"/>
  <c r="CI577" i="4"/>
  <c r="AR577" i="4"/>
  <c r="AU577" i="4"/>
  <c r="AX577" i="4"/>
  <c r="BA577" i="4"/>
  <c r="BD577" i="4"/>
  <c r="BG577" i="4"/>
  <c r="AR578" i="4"/>
  <c r="AU578" i="4"/>
  <c r="AX578" i="4"/>
  <c r="BA578" i="4"/>
  <c r="BD578" i="4"/>
  <c r="BG578" i="4"/>
  <c r="AR579" i="4"/>
  <c r="AU579" i="4"/>
  <c r="AX579" i="4"/>
  <c r="BA579" i="4"/>
  <c r="BD579" i="4"/>
  <c r="BG579" i="4"/>
  <c r="AR580" i="4"/>
  <c r="AU580" i="4"/>
  <c r="AX580" i="4"/>
  <c r="BA580" i="4"/>
  <c r="BD580" i="4"/>
  <c r="BG580" i="4"/>
  <c r="AQ581" i="4"/>
  <c r="AR581" i="4"/>
  <c r="AT581" i="4"/>
  <c r="AU581" i="4"/>
  <c r="AW581" i="4"/>
  <c r="AX581" i="4"/>
  <c r="AZ581" i="4"/>
  <c r="BA581" i="4"/>
  <c r="BC581" i="4"/>
  <c r="BD581" i="4"/>
  <c r="BF581" i="4"/>
  <c r="BG581" i="4"/>
  <c r="BI581" i="4"/>
  <c r="AQ582" i="4"/>
  <c r="AR582" i="4"/>
  <c r="AT582" i="4"/>
  <c r="AU582" i="4"/>
  <c r="AW582" i="4"/>
  <c r="AX582" i="4"/>
  <c r="AZ582" i="4"/>
  <c r="BA582" i="4"/>
  <c r="BC582" i="4"/>
  <c r="BD582" i="4"/>
  <c r="BF582" i="4"/>
  <c r="BG582" i="4"/>
  <c r="BI582" i="4"/>
  <c r="AQ583" i="4"/>
  <c r="AR583" i="4"/>
  <c r="AT583" i="4"/>
  <c r="AU583" i="4"/>
  <c r="AW583" i="4"/>
  <c r="AX583" i="4"/>
  <c r="AZ583" i="4"/>
  <c r="BA583" i="4"/>
  <c r="BC583" i="4"/>
  <c r="BD583" i="4"/>
  <c r="BF583" i="4"/>
  <c r="BG583" i="4"/>
  <c r="BI583" i="4"/>
  <c r="AQ584" i="4"/>
  <c r="AR584" i="4"/>
  <c r="AT584" i="4"/>
  <c r="AU584" i="4"/>
  <c r="AW584" i="4"/>
  <c r="AX584" i="4"/>
  <c r="AZ584" i="4"/>
  <c r="BA584" i="4"/>
  <c r="BC584" i="4"/>
  <c r="BD584" i="4"/>
  <c r="BF584" i="4"/>
  <c r="BG584" i="4"/>
  <c r="BI584" i="4"/>
  <c r="BO584" i="4"/>
  <c r="AQ585" i="4"/>
  <c r="AR585" i="4"/>
  <c r="AT585" i="4"/>
  <c r="AU585" i="4"/>
  <c r="AW585" i="4"/>
  <c r="AX585" i="4"/>
  <c r="AZ585" i="4"/>
  <c r="BA585" i="4"/>
  <c r="BC585" i="4"/>
  <c r="BD585" i="4"/>
  <c r="BF585" i="4"/>
  <c r="BG585" i="4"/>
  <c r="BI585" i="4"/>
  <c r="AQ586" i="4"/>
  <c r="AR586" i="4"/>
  <c r="AT586" i="4"/>
  <c r="AU586" i="4"/>
  <c r="AW586" i="4"/>
  <c r="AX586" i="4"/>
  <c r="AZ586" i="4"/>
  <c r="BA586" i="4"/>
  <c r="BC586" i="4"/>
  <c r="BD586" i="4"/>
  <c r="BF586" i="4"/>
  <c r="BG586" i="4"/>
  <c r="BI586" i="4"/>
  <c r="AQ587" i="4"/>
  <c r="AR587" i="4"/>
  <c r="AT587" i="4"/>
  <c r="AU587" i="4"/>
  <c r="AW587" i="4"/>
  <c r="AX587" i="4"/>
  <c r="AZ587" i="4"/>
  <c r="BA587" i="4"/>
  <c r="BC587" i="4"/>
  <c r="BD587" i="4"/>
  <c r="BF587" i="4"/>
  <c r="BG587" i="4"/>
  <c r="BI587" i="4"/>
  <c r="BL587" i="4"/>
  <c r="BO587" i="4"/>
  <c r="AQ588" i="4"/>
  <c r="AR588" i="4"/>
  <c r="AT588" i="4"/>
  <c r="AU588" i="4"/>
  <c r="AW588" i="4"/>
  <c r="AX588" i="4"/>
  <c r="AZ588" i="4"/>
  <c r="BA588" i="4"/>
  <c r="BC588" i="4"/>
  <c r="BD588" i="4"/>
  <c r="BF588" i="4"/>
  <c r="BG588" i="4"/>
  <c r="BI588" i="4"/>
  <c r="BL588" i="4"/>
  <c r="BO588" i="4"/>
  <c r="AQ589" i="4"/>
  <c r="AR589" i="4"/>
  <c r="AT589" i="4"/>
  <c r="AU589" i="4"/>
  <c r="AW589" i="4"/>
  <c r="AX589" i="4"/>
  <c r="AZ589" i="4"/>
  <c r="BA589" i="4"/>
  <c r="BC589" i="4"/>
  <c r="BD589" i="4"/>
  <c r="BF589" i="4"/>
  <c r="BG589" i="4"/>
  <c r="BI589" i="4"/>
  <c r="AQ590" i="4"/>
  <c r="AR590" i="4"/>
  <c r="AT590" i="4"/>
  <c r="AU590" i="4"/>
  <c r="AW590" i="4"/>
  <c r="AX590" i="4"/>
  <c r="AZ590" i="4"/>
  <c r="BA590" i="4"/>
  <c r="BC590" i="4"/>
  <c r="BD590" i="4"/>
  <c r="BF590" i="4"/>
  <c r="BG590" i="4"/>
  <c r="BI590" i="4"/>
  <c r="BL590" i="4"/>
  <c r="BO590" i="4"/>
  <c r="AQ591" i="4"/>
  <c r="AR591" i="4"/>
  <c r="AT591" i="4"/>
  <c r="AU591" i="4"/>
  <c r="AW591" i="4"/>
  <c r="AX591" i="4"/>
  <c r="AZ591" i="4"/>
  <c r="BA591" i="4"/>
  <c r="BC591" i="4"/>
  <c r="BD591" i="4"/>
  <c r="BF591" i="4"/>
  <c r="BG591" i="4"/>
  <c r="BI591" i="4"/>
  <c r="AQ592" i="4"/>
  <c r="AR592" i="4"/>
  <c r="AT592" i="4"/>
  <c r="AU592" i="4"/>
  <c r="AW592" i="4"/>
  <c r="AX592" i="4"/>
  <c r="AZ592" i="4"/>
  <c r="BA592" i="4"/>
  <c r="BC592" i="4"/>
  <c r="BD592" i="4"/>
  <c r="BF592" i="4"/>
  <c r="BG592" i="4"/>
  <c r="BI592" i="4"/>
  <c r="BL592" i="4"/>
  <c r="AQ593" i="4"/>
  <c r="AR593" i="4"/>
  <c r="AT593" i="4"/>
  <c r="AU593" i="4"/>
  <c r="AW593" i="4"/>
  <c r="AX593" i="4"/>
  <c r="AZ593" i="4"/>
  <c r="BA593" i="4"/>
  <c r="BC593" i="4"/>
  <c r="BD593" i="4"/>
  <c r="BF593" i="4"/>
  <c r="BG593" i="4"/>
  <c r="BI593" i="4"/>
  <c r="BL593" i="4"/>
  <c r="AQ594" i="4"/>
  <c r="AR594" i="4"/>
  <c r="AT594" i="4"/>
  <c r="AU594" i="4"/>
  <c r="AW594" i="4"/>
  <c r="AX594" i="4"/>
  <c r="AZ594" i="4"/>
  <c r="BA594" i="4"/>
  <c r="BC594" i="4"/>
  <c r="BD594" i="4"/>
  <c r="BF594" i="4"/>
  <c r="BG594" i="4"/>
  <c r="BI594" i="4"/>
  <c r="BL594" i="4"/>
  <c r="BO594" i="4"/>
  <c r="AQ595" i="4"/>
  <c r="AR595" i="4"/>
  <c r="AT595" i="4"/>
  <c r="AU595" i="4"/>
  <c r="AW595" i="4"/>
  <c r="AX595" i="4"/>
  <c r="AZ595" i="4"/>
  <c r="BA595" i="4"/>
  <c r="BC595" i="4"/>
  <c r="BD595" i="4"/>
  <c r="BF595" i="4"/>
  <c r="BG595" i="4"/>
  <c r="BI595" i="4"/>
  <c r="AQ596" i="4"/>
  <c r="AR596" i="4"/>
  <c r="AT596" i="4"/>
  <c r="AU596" i="4"/>
  <c r="AW596" i="4"/>
  <c r="AX596" i="4"/>
  <c r="AZ596" i="4"/>
  <c r="BA596" i="4"/>
  <c r="BC596" i="4"/>
  <c r="BD596" i="4"/>
  <c r="BF596" i="4"/>
  <c r="BG596" i="4"/>
  <c r="BI596" i="4"/>
  <c r="BL596" i="4"/>
  <c r="BO596" i="4"/>
  <c r="AQ597" i="4"/>
  <c r="AR597" i="4"/>
  <c r="AT597" i="4"/>
  <c r="AU597" i="4"/>
  <c r="AW597" i="4"/>
  <c r="AX597" i="4"/>
  <c r="AZ597" i="4"/>
  <c r="BA597" i="4"/>
  <c r="BC597" i="4"/>
  <c r="BD597" i="4"/>
  <c r="BF597" i="4"/>
  <c r="BG597" i="4"/>
  <c r="BI597" i="4"/>
  <c r="AQ598" i="4"/>
  <c r="AR598" i="4"/>
  <c r="AT598" i="4"/>
  <c r="AU598" i="4"/>
  <c r="AW598" i="4"/>
  <c r="AX598" i="4"/>
  <c r="AZ598" i="4"/>
  <c r="BA598" i="4"/>
  <c r="BC598" i="4"/>
  <c r="BD598" i="4"/>
  <c r="BF598" i="4"/>
  <c r="BG598" i="4"/>
  <c r="BI598" i="4"/>
  <c r="BO598" i="4"/>
  <c r="AQ599" i="4"/>
  <c r="AR599" i="4"/>
  <c r="AT599" i="4"/>
  <c r="AU599" i="4"/>
  <c r="AW599" i="4"/>
  <c r="AX599" i="4"/>
  <c r="AZ599" i="4"/>
  <c r="BA599" i="4"/>
  <c r="BC599" i="4"/>
  <c r="BD599" i="4"/>
  <c r="BF599" i="4"/>
  <c r="BG599" i="4"/>
  <c r="BI599" i="4"/>
  <c r="BL599" i="4"/>
  <c r="AQ600" i="4"/>
  <c r="AR600" i="4"/>
  <c r="AT600" i="4"/>
  <c r="AU600" i="4"/>
  <c r="AW600" i="4"/>
  <c r="AX600" i="4"/>
  <c r="AZ600" i="4"/>
  <c r="BA600" i="4"/>
  <c r="BC600" i="4"/>
  <c r="BD600" i="4"/>
  <c r="BF600" i="4"/>
  <c r="BG600" i="4"/>
  <c r="BI600" i="4"/>
  <c r="BL600" i="4"/>
  <c r="BO600" i="4"/>
  <c r="AQ601" i="4"/>
  <c r="AR601" i="4"/>
  <c r="AT601" i="4"/>
  <c r="AU601" i="4"/>
  <c r="AW601" i="4"/>
  <c r="AX601" i="4"/>
  <c r="AZ601" i="4"/>
  <c r="BA601" i="4"/>
  <c r="BC601" i="4"/>
  <c r="BD601" i="4"/>
  <c r="BF601" i="4"/>
  <c r="BG601" i="4"/>
  <c r="BI601" i="4"/>
  <c r="BO601" i="4"/>
  <c r="AQ602" i="4"/>
  <c r="AR602" i="4"/>
  <c r="AT602" i="4"/>
  <c r="AU602" i="4"/>
  <c r="AW602" i="4"/>
  <c r="AX602" i="4"/>
  <c r="AZ602" i="4"/>
  <c r="BA602" i="4"/>
  <c r="BC602" i="4"/>
  <c r="BD602" i="4"/>
  <c r="BF602" i="4"/>
  <c r="BG602" i="4"/>
  <c r="BI602" i="4"/>
  <c r="AQ603" i="4"/>
  <c r="AR603" i="4"/>
  <c r="AT603" i="4"/>
  <c r="AU603" i="4"/>
  <c r="AW603" i="4"/>
  <c r="AX603" i="4"/>
  <c r="AZ603" i="4"/>
  <c r="BA603" i="4"/>
  <c r="BC603" i="4"/>
  <c r="BD603" i="4"/>
  <c r="BF603" i="4"/>
  <c r="BG603" i="4"/>
  <c r="BI603" i="4"/>
  <c r="AQ604" i="4"/>
  <c r="AR604" i="4"/>
  <c r="AT604" i="4"/>
  <c r="AU604" i="4"/>
  <c r="AW604" i="4"/>
  <c r="AX604" i="4"/>
  <c r="AZ604" i="4"/>
  <c r="BA604" i="4"/>
  <c r="BC604" i="4"/>
  <c r="BD604" i="4"/>
  <c r="BF604" i="4"/>
  <c r="BG604" i="4"/>
  <c r="BI604" i="4"/>
  <c r="BM577" i="4" l="1"/>
  <c r="BM589" i="4"/>
  <c r="BM578" i="4"/>
  <c r="BM602" i="4"/>
  <c r="BM580" i="4"/>
  <c r="BM585" i="4"/>
  <c r="BM598" i="4"/>
  <c r="BM588" i="4"/>
  <c r="BM583" i="4"/>
  <c r="BM604" i="4"/>
  <c r="BM584" i="4"/>
  <c r="BM582" i="4"/>
  <c r="BM601" i="4"/>
  <c r="BM597" i="4"/>
  <c r="BM596" i="4"/>
  <c r="BM586" i="4"/>
  <c r="BM603" i="4"/>
  <c r="BM594" i="4"/>
  <c r="BM593" i="4"/>
  <c r="BM592" i="4"/>
  <c r="BM591" i="4"/>
  <c r="BM599" i="4"/>
  <c r="BM590" i="4"/>
  <c r="BM579" i="4"/>
  <c r="BM600" i="4"/>
  <c r="BM595" i="4"/>
  <c r="BM581" i="4"/>
  <c r="BM587" i="4"/>
  <c r="CL604" i="4"/>
  <c r="CK604" i="4"/>
  <c r="CJ604" i="4"/>
  <c r="CI604" i="4"/>
  <c r="CH604" i="4"/>
  <c r="CG604" i="4"/>
  <c r="CF604" i="4"/>
  <c r="CE604" i="4"/>
  <c r="CD604" i="4"/>
  <c r="CC604" i="4"/>
  <c r="CB604" i="4"/>
  <c r="CA604" i="4"/>
  <c r="BZ604" i="4"/>
  <c r="BY604" i="4"/>
  <c r="BX604" i="4"/>
  <c r="BW604" i="4"/>
  <c r="BV604" i="4"/>
  <c r="AO604" i="4"/>
  <c r="AN604" i="4"/>
  <c r="AL604" i="4"/>
  <c r="AK604" i="4"/>
  <c r="AI604" i="4"/>
  <c r="AH604" i="4"/>
  <c r="AF604" i="4"/>
  <c r="AE604" i="4"/>
  <c r="AC604" i="4"/>
  <c r="AB604" i="4"/>
  <c r="Z604" i="4"/>
  <c r="Y604" i="4"/>
  <c r="W604" i="4"/>
  <c r="V604" i="4"/>
  <c r="T604" i="4"/>
  <c r="S604" i="4"/>
  <c r="Q604" i="4"/>
  <c r="P604" i="4"/>
  <c r="N604" i="4"/>
  <c r="M604" i="4"/>
  <c r="K604" i="4"/>
  <c r="F604" i="4"/>
  <c r="CL603" i="4"/>
  <c r="CK603" i="4"/>
  <c r="CJ603" i="4"/>
  <c r="CI603" i="4"/>
  <c r="CH603" i="4"/>
  <c r="CG603" i="4"/>
  <c r="CF603" i="4"/>
  <c r="CE603" i="4"/>
  <c r="CD603" i="4"/>
  <c r="CC603" i="4"/>
  <c r="CB603" i="4"/>
  <c r="CA603" i="4"/>
  <c r="BZ603" i="4"/>
  <c r="BY603" i="4"/>
  <c r="BX603" i="4"/>
  <c r="BW603" i="4"/>
  <c r="BV603" i="4"/>
  <c r="AO603" i="4"/>
  <c r="AN603" i="4"/>
  <c r="AL603" i="4"/>
  <c r="AK603" i="4"/>
  <c r="AI603" i="4"/>
  <c r="AH603" i="4"/>
  <c r="AF603" i="4"/>
  <c r="AE603" i="4"/>
  <c r="AC603" i="4"/>
  <c r="AB603" i="4"/>
  <c r="Z603" i="4"/>
  <c r="Y603" i="4"/>
  <c r="W603" i="4"/>
  <c r="V603" i="4"/>
  <c r="T603" i="4"/>
  <c r="S603" i="4"/>
  <c r="Q603" i="4"/>
  <c r="P603" i="4"/>
  <c r="N603" i="4"/>
  <c r="M603" i="4"/>
  <c r="K603" i="4"/>
  <c r="F603" i="4"/>
  <c r="CL602" i="4"/>
  <c r="CK602" i="4"/>
  <c r="CJ602" i="4"/>
  <c r="CI602" i="4"/>
  <c r="CH602" i="4"/>
  <c r="CG602" i="4"/>
  <c r="CF602" i="4"/>
  <c r="CE602" i="4"/>
  <c r="CD602" i="4"/>
  <c r="CC602" i="4"/>
  <c r="CB602" i="4"/>
  <c r="CA602" i="4"/>
  <c r="BZ602" i="4"/>
  <c r="BY602" i="4"/>
  <c r="BX602" i="4"/>
  <c r="BW602" i="4"/>
  <c r="BV602" i="4"/>
  <c r="BU602" i="4"/>
  <c r="AO602" i="4"/>
  <c r="AN602" i="4"/>
  <c r="AL602" i="4"/>
  <c r="AK602" i="4"/>
  <c r="AI602" i="4"/>
  <c r="AH602" i="4"/>
  <c r="AF602" i="4"/>
  <c r="AE602" i="4"/>
  <c r="AC602" i="4"/>
  <c r="AB602" i="4"/>
  <c r="Z602" i="4"/>
  <c r="Y602" i="4"/>
  <c r="W602" i="4"/>
  <c r="V602" i="4"/>
  <c r="T602" i="4"/>
  <c r="S602" i="4"/>
  <c r="Q602" i="4"/>
  <c r="P602" i="4"/>
  <c r="N602" i="4"/>
  <c r="M602" i="4"/>
  <c r="K602" i="4"/>
  <c r="F602" i="4"/>
  <c r="CL601" i="4"/>
  <c r="CK601" i="4"/>
  <c r="CJ601" i="4"/>
  <c r="CI601" i="4"/>
  <c r="CH601" i="4"/>
  <c r="CG601" i="4"/>
  <c r="CF601" i="4"/>
  <c r="CE601" i="4"/>
  <c r="CD601" i="4"/>
  <c r="CC601" i="4"/>
  <c r="CB601" i="4"/>
  <c r="CA601" i="4"/>
  <c r="BZ601" i="4"/>
  <c r="BY601" i="4"/>
  <c r="BX601" i="4"/>
  <c r="BW601" i="4"/>
  <c r="BV601" i="4"/>
  <c r="BU601" i="4"/>
  <c r="AO601" i="4"/>
  <c r="AN601" i="4"/>
  <c r="AL601" i="4"/>
  <c r="AK601" i="4"/>
  <c r="AI601" i="4"/>
  <c r="AH601" i="4"/>
  <c r="AF601" i="4"/>
  <c r="AE601" i="4"/>
  <c r="AC601" i="4"/>
  <c r="AB601" i="4"/>
  <c r="Z601" i="4"/>
  <c r="Y601" i="4"/>
  <c r="W601" i="4"/>
  <c r="V601" i="4"/>
  <c r="T601" i="4"/>
  <c r="S601" i="4"/>
  <c r="Q601" i="4"/>
  <c r="P601" i="4"/>
  <c r="N601" i="4"/>
  <c r="M601" i="4"/>
  <c r="K601" i="4"/>
  <c r="F601" i="4"/>
  <c r="CL600" i="4"/>
  <c r="CK600" i="4"/>
  <c r="CJ600" i="4"/>
  <c r="CI600" i="4"/>
  <c r="CH600" i="4"/>
  <c r="CG600" i="4"/>
  <c r="CF600" i="4"/>
  <c r="CE600" i="4"/>
  <c r="CD600" i="4"/>
  <c r="CC600" i="4"/>
  <c r="CB600" i="4"/>
  <c r="CA600" i="4"/>
  <c r="BZ600" i="4"/>
  <c r="BY600" i="4"/>
  <c r="BX600" i="4"/>
  <c r="BW600" i="4"/>
  <c r="BV600" i="4"/>
  <c r="BU600" i="4"/>
  <c r="AO600" i="4"/>
  <c r="AN600" i="4"/>
  <c r="AL600" i="4"/>
  <c r="AK600" i="4"/>
  <c r="AI600" i="4"/>
  <c r="AH600" i="4"/>
  <c r="AF600" i="4"/>
  <c r="AE600" i="4"/>
  <c r="AC600" i="4"/>
  <c r="AB600" i="4"/>
  <c r="Z600" i="4"/>
  <c r="Y600" i="4"/>
  <c r="W600" i="4"/>
  <c r="V600" i="4"/>
  <c r="T600" i="4"/>
  <c r="S600" i="4"/>
  <c r="Q600" i="4"/>
  <c r="P600" i="4"/>
  <c r="N600" i="4"/>
  <c r="M600" i="4"/>
  <c r="K600" i="4"/>
  <c r="F600" i="4"/>
  <c r="CL599" i="4"/>
  <c r="CK599" i="4"/>
  <c r="CJ599" i="4"/>
  <c r="CI599" i="4"/>
  <c r="CH599" i="4"/>
  <c r="CG599" i="4"/>
  <c r="CF599" i="4"/>
  <c r="CE599" i="4"/>
  <c r="CD599" i="4"/>
  <c r="CC599" i="4"/>
  <c r="CB599" i="4"/>
  <c r="CA599" i="4"/>
  <c r="BZ599" i="4"/>
  <c r="BY599" i="4"/>
  <c r="BX599" i="4"/>
  <c r="BW599" i="4"/>
  <c r="BV599" i="4"/>
  <c r="AO599" i="4"/>
  <c r="AN599" i="4"/>
  <c r="AL599" i="4"/>
  <c r="AK599" i="4"/>
  <c r="AI599" i="4"/>
  <c r="AH599" i="4"/>
  <c r="AF599" i="4"/>
  <c r="AE599" i="4"/>
  <c r="AC599" i="4"/>
  <c r="AB599" i="4"/>
  <c r="Z599" i="4"/>
  <c r="Y599" i="4"/>
  <c r="W599" i="4"/>
  <c r="V599" i="4"/>
  <c r="T599" i="4"/>
  <c r="S599" i="4"/>
  <c r="Q599" i="4"/>
  <c r="P599" i="4"/>
  <c r="N599" i="4"/>
  <c r="M599" i="4"/>
  <c r="K599" i="4"/>
  <c r="F599" i="4"/>
  <c r="CL598" i="4"/>
  <c r="CK598" i="4"/>
  <c r="CJ598" i="4"/>
  <c r="CI598" i="4"/>
  <c r="CH598" i="4"/>
  <c r="CG598" i="4"/>
  <c r="CF598" i="4"/>
  <c r="CE598" i="4"/>
  <c r="CD598" i="4"/>
  <c r="CC598" i="4"/>
  <c r="CB598" i="4"/>
  <c r="CA598" i="4"/>
  <c r="BZ598" i="4"/>
  <c r="BY598" i="4"/>
  <c r="BX598" i="4"/>
  <c r="BW598" i="4"/>
  <c r="BV598" i="4"/>
  <c r="BU598" i="4"/>
  <c r="BR598" i="4"/>
  <c r="AO598" i="4"/>
  <c r="AN598" i="4"/>
  <c r="AL598" i="4"/>
  <c r="AK598" i="4"/>
  <c r="AI598" i="4"/>
  <c r="AH598" i="4"/>
  <c r="AF598" i="4"/>
  <c r="AE598" i="4"/>
  <c r="AC598" i="4"/>
  <c r="AB598" i="4"/>
  <c r="Z598" i="4"/>
  <c r="Y598" i="4"/>
  <c r="W598" i="4"/>
  <c r="V598" i="4"/>
  <c r="T598" i="4"/>
  <c r="S598" i="4"/>
  <c r="Q598" i="4"/>
  <c r="P598" i="4"/>
  <c r="N598" i="4"/>
  <c r="M598" i="4"/>
  <c r="K598" i="4"/>
  <c r="F598" i="4"/>
  <c r="CL597" i="4"/>
  <c r="CK597" i="4"/>
  <c r="CJ597" i="4"/>
  <c r="CI597" i="4"/>
  <c r="CH597" i="4"/>
  <c r="CG597" i="4"/>
  <c r="CF597" i="4"/>
  <c r="CE597" i="4"/>
  <c r="CD597" i="4"/>
  <c r="CC597" i="4"/>
  <c r="CB597" i="4"/>
  <c r="CA597" i="4"/>
  <c r="BZ597" i="4"/>
  <c r="BY597" i="4"/>
  <c r="BX597" i="4"/>
  <c r="BW597" i="4"/>
  <c r="BV597" i="4"/>
  <c r="BU597" i="4"/>
  <c r="BR597" i="4"/>
  <c r="AO597" i="4"/>
  <c r="AN597" i="4"/>
  <c r="AL597" i="4"/>
  <c r="AK597" i="4"/>
  <c r="AI597" i="4"/>
  <c r="AH597" i="4"/>
  <c r="AF597" i="4"/>
  <c r="AE597" i="4"/>
  <c r="AC597" i="4"/>
  <c r="AB597" i="4"/>
  <c r="Z597" i="4"/>
  <c r="Y597" i="4"/>
  <c r="W597" i="4"/>
  <c r="V597" i="4"/>
  <c r="T597" i="4"/>
  <c r="S597" i="4"/>
  <c r="Q597" i="4"/>
  <c r="P597" i="4"/>
  <c r="N597" i="4"/>
  <c r="M597" i="4"/>
  <c r="K597" i="4"/>
  <c r="F597" i="4"/>
  <c r="CL596" i="4"/>
  <c r="CK596" i="4"/>
  <c r="CJ596" i="4"/>
  <c r="CI596" i="4"/>
  <c r="CH596" i="4"/>
  <c r="CG596" i="4"/>
  <c r="CF596" i="4"/>
  <c r="CE596" i="4"/>
  <c r="CD596" i="4"/>
  <c r="CC596" i="4"/>
  <c r="CB596" i="4"/>
  <c r="CA596" i="4"/>
  <c r="BZ596" i="4"/>
  <c r="BY596" i="4"/>
  <c r="BX596" i="4"/>
  <c r="BW596" i="4"/>
  <c r="BV596" i="4"/>
  <c r="BU596" i="4"/>
  <c r="BR596" i="4"/>
  <c r="AO596" i="4"/>
  <c r="AN596" i="4"/>
  <c r="AL596" i="4"/>
  <c r="AK596" i="4"/>
  <c r="AI596" i="4"/>
  <c r="AH596" i="4"/>
  <c r="AF596" i="4"/>
  <c r="AE596" i="4"/>
  <c r="AC596" i="4"/>
  <c r="AB596" i="4"/>
  <c r="Z596" i="4"/>
  <c r="Y596" i="4"/>
  <c r="W596" i="4"/>
  <c r="V596" i="4"/>
  <c r="T596" i="4"/>
  <c r="S596" i="4"/>
  <c r="Q596" i="4"/>
  <c r="P596" i="4"/>
  <c r="N596" i="4"/>
  <c r="M596" i="4"/>
  <c r="K596" i="4"/>
  <c r="F596" i="4"/>
  <c r="CL595" i="4"/>
  <c r="CK595" i="4"/>
  <c r="CJ595" i="4"/>
  <c r="CI595" i="4"/>
  <c r="CH595" i="4"/>
  <c r="CG595" i="4"/>
  <c r="CF595" i="4"/>
  <c r="CE595" i="4"/>
  <c r="CD595" i="4"/>
  <c r="CC595" i="4"/>
  <c r="CB595" i="4"/>
  <c r="CA595" i="4"/>
  <c r="BZ595" i="4"/>
  <c r="BY595" i="4"/>
  <c r="BX595" i="4"/>
  <c r="BW595" i="4"/>
  <c r="BV595" i="4"/>
  <c r="BU595" i="4"/>
  <c r="AO595" i="4"/>
  <c r="AN595" i="4"/>
  <c r="AL595" i="4"/>
  <c r="AK595" i="4"/>
  <c r="AI595" i="4"/>
  <c r="AH595" i="4"/>
  <c r="AF595" i="4"/>
  <c r="AE595" i="4"/>
  <c r="AC595" i="4"/>
  <c r="AB595" i="4"/>
  <c r="Z595" i="4"/>
  <c r="Y595" i="4"/>
  <c r="W595" i="4"/>
  <c r="V595" i="4"/>
  <c r="T595" i="4"/>
  <c r="S595" i="4"/>
  <c r="Q595" i="4"/>
  <c r="P595" i="4"/>
  <c r="N595" i="4"/>
  <c r="M595" i="4"/>
  <c r="K595" i="4"/>
  <c r="F595" i="4"/>
  <c r="CL594" i="4"/>
  <c r="CK594" i="4"/>
  <c r="CJ594" i="4"/>
  <c r="CI594" i="4"/>
  <c r="CH594" i="4"/>
  <c r="CG594" i="4"/>
  <c r="CF594" i="4"/>
  <c r="CE594" i="4"/>
  <c r="CD594" i="4"/>
  <c r="CC594" i="4"/>
  <c r="CB594" i="4"/>
  <c r="CA594" i="4"/>
  <c r="BZ594" i="4"/>
  <c r="BY594" i="4"/>
  <c r="BX594" i="4"/>
  <c r="BW594" i="4"/>
  <c r="BV594" i="4"/>
  <c r="BU594" i="4"/>
  <c r="BR594" i="4"/>
  <c r="AO594" i="4"/>
  <c r="AN594" i="4"/>
  <c r="AL594" i="4"/>
  <c r="AK594" i="4"/>
  <c r="AI594" i="4"/>
  <c r="AH594" i="4"/>
  <c r="AF594" i="4"/>
  <c r="AE594" i="4"/>
  <c r="AC594" i="4"/>
  <c r="AB594" i="4"/>
  <c r="Z594" i="4"/>
  <c r="Y594" i="4"/>
  <c r="W594" i="4"/>
  <c r="V594" i="4"/>
  <c r="T594" i="4"/>
  <c r="S594" i="4"/>
  <c r="Q594" i="4"/>
  <c r="P594" i="4"/>
  <c r="N594" i="4"/>
  <c r="M594" i="4"/>
  <c r="K594" i="4"/>
  <c r="F594" i="4"/>
  <c r="CL593" i="4"/>
  <c r="CK593" i="4"/>
  <c r="CJ593" i="4"/>
  <c r="CI593" i="4"/>
  <c r="CH593" i="4"/>
  <c r="CG593" i="4"/>
  <c r="CF593" i="4"/>
  <c r="CE593" i="4"/>
  <c r="CD593" i="4"/>
  <c r="CC593" i="4"/>
  <c r="CB593" i="4"/>
  <c r="CA593" i="4"/>
  <c r="BZ593" i="4"/>
  <c r="BY593" i="4"/>
  <c r="BX593" i="4"/>
  <c r="BW593" i="4"/>
  <c r="BV593" i="4"/>
  <c r="BU593" i="4"/>
  <c r="BR593" i="4"/>
  <c r="AO593" i="4"/>
  <c r="AN593" i="4"/>
  <c r="AL593" i="4"/>
  <c r="AK593" i="4"/>
  <c r="AI593" i="4"/>
  <c r="AH593" i="4"/>
  <c r="AF593" i="4"/>
  <c r="AE593" i="4"/>
  <c r="AC593" i="4"/>
  <c r="AB593" i="4"/>
  <c r="Z593" i="4"/>
  <c r="Y593" i="4"/>
  <c r="W593" i="4"/>
  <c r="V593" i="4"/>
  <c r="T593" i="4"/>
  <c r="S593" i="4"/>
  <c r="Q593" i="4"/>
  <c r="P593" i="4"/>
  <c r="N593" i="4"/>
  <c r="M593" i="4"/>
  <c r="K593" i="4"/>
  <c r="F593" i="4"/>
  <c r="BJ598" i="4" l="1"/>
  <c r="BP594" i="4"/>
  <c r="BP599" i="4"/>
  <c r="BJ599" i="4"/>
  <c r="BP595" i="4"/>
  <c r="BP602" i="4"/>
  <c r="BP603" i="4"/>
  <c r="BP596" i="4"/>
  <c r="BJ593" i="4"/>
  <c r="BP597" i="4"/>
  <c r="BJ601" i="4"/>
  <c r="BJ600" i="4"/>
  <c r="BP598" i="4"/>
  <c r="BJ602" i="4"/>
  <c r="BP604" i="4"/>
  <c r="BJ594" i="4"/>
  <c r="BJ595" i="4"/>
  <c r="BJ603" i="4"/>
  <c r="BJ596" i="4"/>
  <c r="BP600" i="4"/>
  <c r="BJ604" i="4"/>
  <c r="BP593" i="4"/>
  <c r="BJ597" i="4"/>
  <c r="BP601" i="4"/>
  <c r="BS598" i="4"/>
  <c r="BS593" i="4"/>
  <c r="BS603" i="4"/>
  <c r="J594" i="4"/>
  <c r="I596" i="4"/>
  <c r="J604" i="4"/>
  <c r="J600" i="4"/>
  <c r="BS600" i="4"/>
  <c r="BS594" i="4"/>
  <c r="BS596" i="4"/>
  <c r="I597" i="4"/>
  <c r="BS599" i="4"/>
  <c r="I601" i="4"/>
  <c r="J602" i="4"/>
  <c r="BS604" i="4"/>
  <c r="BS595" i="4"/>
  <c r="J596" i="4"/>
  <c r="J601" i="4"/>
  <c r="I595" i="4"/>
  <c r="J597" i="4"/>
  <c r="I598" i="4"/>
  <c r="I602" i="4"/>
  <c r="J603" i="4"/>
  <c r="J595" i="4"/>
  <c r="J593" i="4"/>
  <c r="J598" i="4"/>
  <c r="J599" i="4"/>
  <c r="I604" i="4"/>
  <c r="BS597" i="4"/>
  <c r="BS601" i="4"/>
  <c r="BS602" i="4"/>
  <c r="I594" i="4"/>
  <c r="I599" i="4"/>
  <c r="I600" i="4"/>
  <c r="I603" i="4"/>
  <c r="I593" i="4"/>
  <c r="BS293" i="4" l="1"/>
  <c r="BP293" i="4"/>
  <c r="BJ296" i="4"/>
  <c r="BJ295" i="4"/>
  <c r="BJ294" i="4"/>
  <c r="F298" i="4"/>
  <c r="F300" i="4" s="1"/>
  <c r="BP148" i="4" l="1"/>
  <c r="BJ182" i="4"/>
  <c r="BM182" i="4"/>
  <c r="BJ169" i="4"/>
  <c r="N29" i="4"/>
  <c r="O57" i="4" s="1"/>
  <c r="K29" i="4"/>
  <c r="L57" i="4" s="1"/>
  <c r="BW57" i="4" l="1"/>
  <c r="P57" i="4"/>
  <c r="M57" i="4"/>
  <c r="BV57" i="4"/>
  <c r="BJ280" i="4"/>
  <c r="J57" i="4" l="1"/>
  <c r="I57" i="4"/>
  <c r="BS164" i="4"/>
  <c r="BP156" i="4"/>
  <c r="BM156" i="4"/>
  <c r="BJ156" i="4"/>
  <c r="W263" i="4" l="1"/>
  <c r="T261" i="4"/>
  <c r="T263" i="4"/>
  <c r="T262" i="4"/>
  <c r="CC293" i="4"/>
  <c r="CB293" i="4"/>
  <c r="CA293" i="4"/>
  <c r="W293" i="4"/>
  <c r="BY293" i="4"/>
  <c r="BX293" i="4"/>
  <c r="BW293" i="4"/>
  <c r="BG293" i="4"/>
  <c r="CK293" i="4"/>
  <c r="AX293" i="4"/>
  <c r="CI293" i="4" s="1"/>
  <c r="AU293" i="4"/>
  <c r="CG293" i="4"/>
  <c r="CF293" i="4"/>
  <c r="CE293" i="4"/>
  <c r="BE157" i="4"/>
  <c r="G177" i="4"/>
  <c r="G164" i="4"/>
  <c r="BH176" i="4"/>
  <c r="BH175" i="4"/>
  <c r="BH174" i="4"/>
  <c r="BH173" i="4"/>
  <c r="BH172" i="4"/>
  <c r="BH170" i="4"/>
  <c r="BH169" i="4"/>
  <c r="BH168" i="4"/>
  <c r="BH167" i="4"/>
  <c r="BH166" i="4"/>
  <c r="BH163" i="4"/>
  <c r="BH162" i="4"/>
  <c r="BH161" i="4"/>
  <c r="BH160" i="4"/>
  <c r="BH159" i="4"/>
  <c r="BH157" i="4"/>
  <c r="BH156" i="4"/>
  <c r="BH155" i="4"/>
  <c r="BH154" i="4"/>
  <c r="BH153" i="4"/>
  <c r="BE176" i="4"/>
  <c r="BE175" i="4"/>
  <c r="BE174" i="4"/>
  <c r="BE173" i="4"/>
  <c r="BE172" i="4"/>
  <c r="BE170" i="4"/>
  <c r="BE169" i="4"/>
  <c r="BE168" i="4"/>
  <c r="BE167" i="4"/>
  <c r="BE166" i="4"/>
  <c r="BB176" i="4"/>
  <c r="BB175" i="4"/>
  <c r="BB174" i="4"/>
  <c r="BB173" i="4"/>
  <c r="BB172" i="4"/>
  <c r="BB170" i="4"/>
  <c r="BB169" i="4"/>
  <c r="BB168" i="4"/>
  <c r="BB167" i="4"/>
  <c r="BB166" i="4"/>
  <c r="AY176" i="4"/>
  <c r="AY175" i="4"/>
  <c r="AY174" i="4"/>
  <c r="AY173" i="4"/>
  <c r="AY172" i="4"/>
  <c r="AY170" i="4"/>
  <c r="AY169" i="4"/>
  <c r="AY168" i="4"/>
  <c r="AY167" i="4"/>
  <c r="AY166" i="4"/>
  <c r="AV176" i="4"/>
  <c r="AV175" i="4"/>
  <c r="AV174" i="4"/>
  <c r="AV173" i="4"/>
  <c r="AV172" i="4"/>
  <c r="AV170" i="4"/>
  <c r="AV169" i="4"/>
  <c r="AV168" i="4"/>
  <c r="AV167" i="4"/>
  <c r="AV166" i="4"/>
  <c r="AS176" i="4"/>
  <c r="AS175" i="4"/>
  <c r="AS174" i="4"/>
  <c r="AS173" i="4"/>
  <c r="AS172" i="4"/>
  <c r="AS170" i="4"/>
  <c r="AS169" i="4"/>
  <c r="AS168" i="4"/>
  <c r="AS167" i="4"/>
  <c r="AS166" i="4"/>
  <c r="AP176" i="4"/>
  <c r="AP175" i="4"/>
  <c r="AP174" i="4"/>
  <c r="AP173" i="4"/>
  <c r="AP172" i="4"/>
  <c r="AP170" i="4"/>
  <c r="AP169" i="4"/>
  <c r="AP168" i="4"/>
  <c r="AP167" i="4"/>
  <c r="AP166" i="4"/>
  <c r="AM176" i="4"/>
  <c r="AM175" i="4"/>
  <c r="AM174" i="4"/>
  <c r="AM173" i="4"/>
  <c r="AM172" i="4"/>
  <c r="AM170" i="4"/>
  <c r="AM169" i="4"/>
  <c r="AM168" i="4"/>
  <c r="AM167" i="4"/>
  <c r="AM166" i="4"/>
  <c r="AJ176" i="4"/>
  <c r="AJ175" i="4"/>
  <c r="AJ174" i="4"/>
  <c r="AJ173" i="4"/>
  <c r="AJ172" i="4"/>
  <c r="AJ170" i="4"/>
  <c r="AJ169" i="4"/>
  <c r="AJ168" i="4"/>
  <c r="AJ167" i="4"/>
  <c r="AJ166" i="4"/>
  <c r="AG176" i="4"/>
  <c r="AG175" i="4"/>
  <c r="AG174" i="4"/>
  <c r="AG173" i="4"/>
  <c r="AG172" i="4"/>
  <c r="AG170" i="4"/>
  <c r="AG169" i="4"/>
  <c r="AG168" i="4"/>
  <c r="AG167" i="4"/>
  <c r="AG166" i="4"/>
  <c r="AD176" i="4"/>
  <c r="AD175" i="4"/>
  <c r="AD174" i="4"/>
  <c r="AD173" i="4"/>
  <c r="AD172" i="4"/>
  <c r="AD170" i="4"/>
  <c r="AD169" i="4"/>
  <c r="AD168" i="4"/>
  <c r="AD167" i="4"/>
  <c r="AD166" i="4"/>
  <c r="AA176" i="4"/>
  <c r="AA175" i="4"/>
  <c r="AA174" i="4"/>
  <c r="AA173" i="4"/>
  <c r="AA172" i="4"/>
  <c r="AA170" i="4"/>
  <c r="AA169" i="4"/>
  <c r="AA168" i="4"/>
  <c r="AA167" i="4"/>
  <c r="AA166" i="4"/>
  <c r="X176" i="4"/>
  <c r="X175" i="4"/>
  <c r="X174" i="4"/>
  <c r="X173" i="4"/>
  <c r="X172" i="4"/>
  <c r="X170" i="4"/>
  <c r="X169" i="4"/>
  <c r="X168" i="4"/>
  <c r="X167" i="4"/>
  <c r="X166" i="4"/>
  <c r="U176" i="4"/>
  <c r="U175" i="4"/>
  <c r="U174" i="4"/>
  <c r="U173" i="4"/>
  <c r="U172" i="4"/>
  <c r="U170" i="4"/>
  <c r="U169" i="4"/>
  <c r="U168" i="4"/>
  <c r="U167" i="4"/>
  <c r="U166" i="4"/>
  <c r="R176" i="4"/>
  <c r="R175" i="4"/>
  <c r="R174" i="4"/>
  <c r="R173" i="4"/>
  <c r="R172" i="4"/>
  <c r="R170" i="4"/>
  <c r="R169" i="4"/>
  <c r="R168" i="4"/>
  <c r="R167" i="4"/>
  <c r="R166" i="4"/>
  <c r="O176" i="4"/>
  <c r="BW176" i="4" s="1"/>
  <c r="O175" i="4"/>
  <c r="BW175" i="4" s="1"/>
  <c r="O174" i="4"/>
  <c r="BW174" i="4" s="1"/>
  <c r="O173" i="4"/>
  <c r="BW173" i="4" s="1"/>
  <c r="O172" i="4"/>
  <c r="BW172" i="4" s="1"/>
  <c r="O170" i="4"/>
  <c r="BW170" i="4" s="1"/>
  <c r="O169" i="4"/>
  <c r="BW169" i="4" s="1"/>
  <c r="O168" i="4"/>
  <c r="BW168" i="4" s="1"/>
  <c r="O167" i="4"/>
  <c r="BW167" i="4" s="1"/>
  <c r="O166" i="4"/>
  <c r="BW166" i="4" s="1"/>
  <c r="BB161" i="4"/>
  <c r="AY160" i="4"/>
  <c r="AV159" i="4"/>
  <c r="AS157" i="4"/>
  <c r="AP156" i="4"/>
  <c r="AM155" i="4"/>
  <c r="AJ163" i="4"/>
  <c r="AG162" i="4"/>
  <c r="AD161" i="4"/>
  <c r="AA160" i="4"/>
  <c r="X159" i="4"/>
  <c r="U157" i="4"/>
  <c r="R156" i="4"/>
  <c r="O155" i="4"/>
  <c r="BW155" i="4" s="1"/>
  <c r="BS36" i="4"/>
  <c r="BP36" i="4"/>
  <c r="BM36" i="4"/>
  <c r="BJ36" i="4"/>
  <c r="BH36" i="4"/>
  <c r="BE36" i="4"/>
  <c r="CK36" i="4" s="1"/>
  <c r="BB36" i="4"/>
  <c r="CJ36" i="4" s="1"/>
  <c r="AY36" i="4"/>
  <c r="CI36" i="4" s="1"/>
  <c r="AV36" i="4"/>
  <c r="AS36" i="4"/>
  <c r="AP36" i="4"/>
  <c r="CF36" i="4" s="1"/>
  <c r="AM36" i="4"/>
  <c r="AM35" i="4"/>
  <c r="AJ36" i="4"/>
  <c r="CD36" i="4" s="1"/>
  <c r="AG36" i="4"/>
  <c r="CC36" i="4" s="1"/>
  <c r="AD36" i="4"/>
  <c r="CB36" i="4" s="1"/>
  <c r="AA36" i="4"/>
  <c r="CA36" i="4" s="1"/>
  <c r="X36" i="4"/>
  <c r="U36" i="4"/>
  <c r="BY36" i="4" s="1"/>
  <c r="R36" i="4"/>
  <c r="BX36" i="4" s="1"/>
  <c r="O36" i="4"/>
  <c r="BW36" i="4" s="1"/>
  <c r="L36" i="4"/>
  <c r="G36" i="4"/>
  <c r="BZ293" i="4" l="1"/>
  <c r="BJ293" i="4"/>
  <c r="CH293" i="4"/>
  <c r="BM293" i="4"/>
  <c r="CJ293" i="4"/>
  <c r="BV293" i="4"/>
  <c r="CL293" i="4"/>
  <c r="CD293" i="4"/>
  <c r="AY153" i="4"/>
  <c r="AA159" i="4"/>
  <c r="AY162" i="4"/>
  <c r="AA161" i="4"/>
  <c r="AA162" i="4"/>
  <c r="AJ155" i="4"/>
  <c r="AS153" i="4"/>
  <c r="U156" i="4"/>
  <c r="AJ159" i="4"/>
  <c r="AG154" i="4"/>
  <c r="X160" i="4"/>
  <c r="AV160" i="4"/>
  <c r="U153" i="4"/>
  <c r="X161" i="4"/>
  <c r="AJ156" i="4"/>
  <c r="BB153" i="4"/>
  <c r="BB154" i="4"/>
  <c r="U159" i="4"/>
  <c r="AD153" i="4"/>
  <c r="AG155" i="4"/>
  <c r="AS159" i="4"/>
  <c r="BB156" i="4"/>
  <c r="U160" i="4"/>
  <c r="AA153" i="4"/>
  <c r="AD154" i="4"/>
  <c r="AG157" i="4"/>
  <c r="AS160" i="4"/>
  <c r="AY155" i="4"/>
  <c r="BB162" i="4"/>
  <c r="U162" i="4"/>
  <c r="AA155" i="4"/>
  <c r="AD156" i="4"/>
  <c r="AG163" i="4"/>
  <c r="AS162" i="4"/>
  <c r="AY161" i="4"/>
  <c r="BB163" i="4"/>
  <c r="R157" i="4"/>
  <c r="AD162" i="4"/>
  <c r="AD163" i="4"/>
  <c r="AP157" i="4"/>
  <c r="AM156" i="4"/>
  <c r="O157" i="4"/>
  <c r="BW157" i="4" s="1"/>
  <c r="AM157" i="4"/>
  <c r="AP159" i="4"/>
  <c r="AV161" i="4"/>
  <c r="O159" i="4"/>
  <c r="BW159" i="4" s="1"/>
  <c r="R160" i="4"/>
  <c r="U161" i="4"/>
  <c r="X153" i="4"/>
  <c r="X162" i="4"/>
  <c r="AA154" i="4"/>
  <c r="AA163" i="4"/>
  <c r="AD155" i="4"/>
  <c r="AG156" i="4"/>
  <c r="AJ157" i="4"/>
  <c r="AM159" i="4"/>
  <c r="AP160" i="4"/>
  <c r="AS161" i="4"/>
  <c r="AV153" i="4"/>
  <c r="AV162" i="4"/>
  <c r="AY154" i="4"/>
  <c r="AY163" i="4"/>
  <c r="BB155" i="4"/>
  <c r="O160" i="4"/>
  <c r="BW160" i="4" s="1"/>
  <c r="R161" i="4"/>
  <c r="AV163" i="4"/>
  <c r="O161" i="4"/>
  <c r="BW161" i="4" s="1"/>
  <c r="R153" i="4"/>
  <c r="R162" i="4"/>
  <c r="U154" i="4"/>
  <c r="U163" i="4"/>
  <c r="X155" i="4"/>
  <c r="AA156" i="4"/>
  <c r="AD157" i="4"/>
  <c r="AG159" i="4"/>
  <c r="AJ160" i="4"/>
  <c r="AM161" i="4"/>
  <c r="AP153" i="4"/>
  <c r="AP162" i="4"/>
  <c r="AS154" i="4"/>
  <c r="AS163" i="4"/>
  <c r="AV155" i="4"/>
  <c r="AY156" i="4"/>
  <c r="BB157" i="4"/>
  <c r="O156" i="4"/>
  <c r="BW156" i="4" s="1"/>
  <c r="X163" i="4"/>
  <c r="AM160" i="4"/>
  <c r="AV154" i="4"/>
  <c r="O153" i="4"/>
  <c r="BW153" i="4" s="1"/>
  <c r="O162" i="4"/>
  <c r="BW162" i="4" s="1"/>
  <c r="R154" i="4"/>
  <c r="R163" i="4"/>
  <c r="U155" i="4"/>
  <c r="X156" i="4"/>
  <c r="AA157" i="4"/>
  <c r="AD159" i="4"/>
  <c r="AG160" i="4"/>
  <c r="AJ161" i="4"/>
  <c r="AM153" i="4"/>
  <c r="AM162" i="4"/>
  <c r="AP154" i="4"/>
  <c r="AP163" i="4"/>
  <c r="AS155" i="4"/>
  <c r="AV156" i="4"/>
  <c r="AY157" i="4"/>
  <c r="BB159" i="4"/>
  <c r="R159" i="4"/>
  <c r="O154" i="4"/>
  <c r="BW154" i="4" s="1"/>
  <c r="O163" i="4"/>
  <c r="BW163" i="4" s="1"/>
  <c r="R155" i="4"/>
  <c r="X157" i="4"/>
  <c r="AD160" i="4"/>
  <c r="AG161" i="4"/>
  <c r="AJ153" i="4"/>
  <c r="AJ162" i="4"/>
  <c r="AM154" i="4"/>
  <c r="AM163" i="4"/>
  <c r="AP155" i="4"/>
  <c r="AS156" i="4"/>
  <c r="AV157" i="4"/>
  <c r="AY159" i="4"/>
  <c r="BB160" i="4"/>
  <c r="X154" i="4"/>
  <c r="AP161" i="4"/>
  <c r="AG153" i="4"/>
  <c r="AJ154" i="4"/>
  <c r="BE159" i="4"/>
  <c r="BE160" i="4"/>
  <c r="BE153" i="4"/>
  <c r="BE161" i="4"/>
  <c r="BE155" i="4"/>
  <c r="BE163" i="4"/>
  <c r="BE162" i="4"/>
  <c r="BE156" i="4"/>
  <c r="BE154" i="4"/>
  <c r="Y36" i="4"/>
  <c r="M36" i="4"/>
  <c r="AE36" i="4"/>
  <c r="AN36" i="4"/>
  <c r="BI36" i="4"/>
  <c r="CL36" i="4"/>
  <c r="BV36" i="4"/>
  <c r="P36" i="4"/>
  <c r="AB36" i="4"/>
  <c r="AQ36" i="4"/>
  <c r="S36" i="4"/>
  <c r="AT36" i="4"/>
  <c r="AW36" i="4"/>
  <c r="CH36" i="4"/>
  <c r="BZ36" i="4"/>
  <c r="V36" i="4"/>
  <c r="AH36" i="4"/>
  <c r="AZ36" i="4"/>
  <c r="CG36" i="4"/>
  <c r="AK36" i="4"/>
  <c r="BC36" i="4"/>
  <c r="BF36" i="4"/>
  <c r="CE36" i="4"/>
  <c r="I36" i="4" l="1"/>
  <c r="E31" i="6" s="1"/>
  <c r="J36" i="4"/>
  <c r="F31" i="6" s="1"/>
  <c r="G296" i="4" l="1"/>
  <c r="G295" i="4"/>
  <c r="BG298" i="4"/>
  <c r="BG300" i="4" s="1"/>
  <c r="BG297" i="4"/>
  <c r="BD298" i="4"/>
  <c r="BD300" i="4" s="1"/>
  <c r="BD297" i="4"/>
  <c r="BA298" i="4"/>
  <c r="BA300" i="4" s="1"/>
  <c r="BA297" i="4"/>
  <c r="AX298" i="4"/>
  <c r="AX300" i="4" s="1"/>
  <c r="AX297" i="4"/>
  <c r="AU298" i="4"/>
  <c r="AU300" i="4" s="1"/>
  <c r="AU297" i="4"/>
  <c r="AR298" i="4"/>
  <c r="AR300" i="4" s="1"/>
  <c r="AR297" i="4"/>
  <c r="AO298" i="4"/>
  <c r="AO300" i="4" s="1"/>
  <c r="AO297" i="4"/>
  <c r="AL298" i="4"/>
  <c r="AL300" i="4" s="1"/>
  <c r="AL297" i="4"/>
  <c r="AI298" i="4"/>
  <c r="AI300" i="4" s="1"/>
  <c r="AF298" i="4"/>
  <c r="AF300" i="4" s="1"/>
  <c r="AF297" i="4"/>
  <c r="AC298" i="4"/>
  <c r="AC300" i="4" s="1"/>
  <c r="Z298" i="4"/>
  <c r="Z300" i="4" s="1"/>
  <c r="W298" i="4"/>
  <c r="W300" i="4" s="1"/>
  <c r="W297" i="4"/>
  <c r="T298" i="4"/>
  <c r="T300" i="4" s="1"/>
  <c r="T297" i="4"/>
  <c r="Q298" i="4"/>
  <c r="Q300" i="4" s="1"/>
  <c r="Q297" i="4"/>
  <c r="N298" i="4"/>
  <c r="N300" i="4" s="1"/>
  <c r="N297" i="4"/>
  <c r="K298" i="4"/>
  <c r="K300" i="4" s="1"/>
  <c r="F297" i="4"/>
  <c r="E298" i="4"/>
  <c r="E300" i="4" s="1"/>
  <c r="E297" i="4"/>
  <c r="Q263" i="4"/>
  <c r="L263" i="4"/>
  <c r="BG263" i="4"/>
  <c r="BD263" i="4"/>
  <c r="BA263" i="4"/>
  <c r="AX263" i="4"/>
  <c r="AU263" i="4"/>
  <c r="AR263" i="4"/>
  <c r="AO263" i="4"/>
  <c r="AL263" i="4"/>
  <c r="AI263" i="4"/>
  <c r="AF263" i="4"/>
  <c r="AC263" i="4"/>
  <c r="Z263" i="4"/>
  <c r="N263" i="4"/>
  <c r="K263" i="4"/>
  <c r="E263" i="4"/>
  <c r="F263" i="4"/>
  <c r="CL255" i="4"/>
  <c r="CK255" i="4"/>
  <c r="CJ255" i="4"/>
  <c r="CI255" i="4"/>
  <c r="CH255" i="4"/>
  <c r="CG255" i="4"/>
  <c r="CF255" i="4"/>
  <c r="CE255" i="4"/>
  <c r="CD255" i="4"/>
  <c r="CC255" i="4"/>
  <c r="CB255" i="4"/>
  <c r="CA255" i="4"/>
  <c r="BZ255" i="4"/>
  <c r="BY255" i="4"/>
  <c r="BX255" i="4"/>
  <c r="BW255" i="4"/>
  <c r="BV255" i="4"/>
  <c r="BM29" i="4"/>
  <c r="BN36" i="4" s="1"/>
  <c r="BO36" i="4" s="1"/>
  <c r="G255" i="4"/>
  <c r="BG262" i="4"/>
  <c r="BG261" i="4"/>
  <c r="BD262" i="4"/>
  <c r="BD261" i="4"/>
  <c r="BA262" i="4"/>
  <c r="BA261" i="4"/>
  <c r="AX262" i="4"/>
  <c r="AX261" i="4"/>
  <c r="AU262" i="4"/>
  <c r="AU261" i="4"/>
  <c r="AR262" i="4"/>
  <c r="AR261" i="4"/>
  <c r="AO262" i="4"/>
  <c r="AO261" i="4"/>
  <c r="AL262" i="4"/>
  <c r="AL261" i="4"/>
  <c r="AI262" i="4"/>
  <c r="AI261" i="4"/>
  <c r="AF262" i="4"/>
  <c r="AF261" i="4"/>
  <c r="AC262" i="4"/>
  <c r="AC261" i="4"/>
  <c r="Z262" i="4"/>
  <c r="Z261" i="4"/>
  <c r="W262" i="4"/>
  <c r="W261" i="4"/>
  <c r="Q259" i="4"/>
  <c r="Q261" i="4" s="1"/>
  <c r="N262" i="4"/>
  <c r="N259" i="4"/>
  <c r="N261" i="4" s="1"/>
  <c r="K262" i="4"/>
  <c r="K259" i="4"/>
  <c r="K261" i="4" s="1"/>
  <c r="F262" i="4"/>
  <c r="F259" i="4"/>
  <c r="F261" i="4" s="1"/>
  <c r="E262" i="4"/>
  <c r="E259" i="4"/>
  <c r="E261" i="4" s="1"/>
  <c r="BG18" i="4"/>
  <c r="BG17" i="4"/>
  <c r="BD18" i="4"/>
  <c r="BD17" i="4"/>
  <c r="BA18" i="4"/>
  <c r="BA17" i="4"/>
  <c r="AX18" i="4"/>
  <c r="AX17" i="4"/>
  <c r="AU18" i="4"/>
  <c r="AU17" i="4"/>
  <c r="AR18" i="4"/>
  <c r="AR17" i="4"/>
  <c r="AO18" i="4"/>
  <c r="AO17" i="4"/>
  <c r="AL18" i="4"/>
  <c r="AL17" i="4"/>
  <c r="AI18" i="4"/>
  <c r="AI17" i="4"/>
  <c r="AF18" i="4"/>
  <c r="AF17" i="4"/>
  <c r="AC18" i="4"/>
  <c r="AC17" i="4"/>
  <c r="Z18" i="4"/>
  <c r="Z17" i="4"/>
  <c r="W18" i="4"/>
  <c r="W17" i="4"/>
  <c r="T18" i="4"/>
  <c r="T17" i="4"/>
  <c r="N18" i="4"/>
  <c r="N17" i="4"/>
  <c r="Q18" i="4"/>
  <c r="Q17" i="4"/>
  <c r="K18" i="4"/>
  <c r="K17" i="4"/>
  <c r="F18" i="4"/>
  <c r="F17" i="4"/>
  <c r="E18" i="4"/>
  <c r="E17" i="4"/>
  <c r="E15" i="4"/>
  <c r="E14" i="4"/>
  <c r="E13" i="4"/>
  <c r="B27" i="15"/>
  <c r="C27" i="15"/>
  <c r="D27" i="15"/>
  <c r="BG15" i="4"/>
  <c r="BG14" i="4"/>
  <c r="BG13" i="4"/>
  <c r="BD15" i="4"/>
  <c r="BD14" i="4"/>
  <c r="BD248" i="4" s="1"/>
  <c r="BD13" i="4"/>
  <c r="BA15" i="4"/>
  <c r="BA14" i="4"/>
  <c r="BA248" i="4" s="1"/>
  <c r="BA13" i="4"/>
  <c r="AX15" i="4"/>
  <c r="AX14" i="4"/>
  <c r="AX248" i="4" s="1"/>
  <c r="AX13" i="4"/>
  <c r="AU15" i="4"/>
  <c r="AU14" i="4"/>
  <c r="AU248" i="4" s="1"/>
  <c r="AU13" i="4"/>
  <c r="AR15" i="4"/>
  <c r="AR14" i="4"/>
  <c r="AR13" i="4"/>
  <c r="AO15" i="4"/>
  <c r="AO14" i="4"/>
  <c r="AO248" i="4" s="1"/>
  <c r="AO13" i="4"/>
  <c r="AL15" i="4"/>
  <c r="AL14" i="4"/>
  <c r="AL248" i="4" s="1"/>
  <c r="AL13" i="4"/>
  <c r="AI15" i="4"/>
  <c r="AI14" i="4"/>
  <c r="AI13" i="4"/>
  <c r="AF15" i="4"/>
  <c r="AF14" i="4"/>
  <c r="AF13" i="4"/>
  <c r="AC15" i="4"/>
  <c r="AC14" i="4"/>
  <c r="AC248" i="4" s="1"/>
  <c r="AC13" i="4"/>
  <c r="Z15" i="4"/>
  <c r="Z14" i="4"/>
  <c r="Z248" i="4" s="1"/>
  <c r="Z254" i="4" s="1"/>
  <c r="Z13" i="4"/>
  <c r="W15" i="4"/>
  <c r="W14" i="4"/>
  <c r="W248" i="4" s="1"/>
  <c r="W254" i="4" s="1"/>
  <c r="W13" i="4"/>
  <c r="Q15" i="4"/>
  <c r="Q14" i="4"/>
  <c r="Q13" i="4"/>
  <c r="T15" i="4"/>
  <c r="T14" i="4"/>
  <c r="T13" i="4"/>
  <c r="N15" i="4"/>
  <c r="N14" i="4"/>
  <c r="N248" i="4" s="1"/>
  <c r="N254" i="4" s="1"/>
  <c r="N13" i="4"/>
  <c r="K15" i="4"/>
  <c r="K14" i="4"/>
  <c r="K13" i="4"/>
  <c r="F15" i="4"/>
  <c r="F14" i="4"/>
  <c r="F13" i="4"/>
  <c r="B31" i="9"/>
  <c r="X31" i="9"/>
  <c r="X12" i="9"/>
  <c r="B12" i="9"/>
  <c r="X11" i="9"/>
  <c r="B11" i="9"/>
  <c r="Q248" i="4" l="1"/>
  <c r="Q254" i="4" s="1"/>
  <c r="AR248" i="4"/>
  <c r="AZ255" i="4"/>
  <c r="AQ255" i="4"/>
  <c r="Y255" i="4"/>
  <c r="S255" i="4"/>
  <c r="AH255" i="4"/>
  <c r="BC255" i="4"/>
  <c r="BI255" i="4"/>
  <c r="AT255" i="4"/>
  <c r="AN255" i="4"/>
  <c r="AB255" i="4"/>
  <c r="AE255" i="4"/>
  <c r="AK255" i="4"/>
  <c r="BF255" i="4"/>
  <c r="P255" i="4"/>
  <c r="V255" i="4"/>
  <c r="AW255" i="4"/>
  <c r="BL255" i="4"/>
  <c r="BO255" i="4"/>
  <c r="BU255" i="4"/>
  <c r="BR255" i="4"/>
  <c r="AF248" i="4"/>
  <c r="T248" i="4"/>
  <c r="T254" i="4" s="1"/>
  <c r="AI248" i="4"/>
  <c r="BG248" i="4"/>
  <c r="M255" i="4"/>
  <c r="N19" i="4"/>
  <c r="AL19" i="4"/>
  <c r="AC19" i="4"/>
  <c r="K19" i="4"/>
  <c r="Q19" i="4"/>
  <c r="AI19" i="4"/>
  <c r="AR19" i="4"/>
  <c r="BG19" i="4"/>
  <c r="W19" i="4"/>
  <c r="AU19" i="4"/>
  <c r="BA19" i="4"/>
  <c r="T19" i="4"/>
  <c r="F19" i="4"/>
  <c r="AF19" i="4"/>
  <c r="BD19" i="4"/>
  <c r="AO19" i="4"/>
  <c r="E19" i="4"/>
  <c r="Z19" i="4"/>
  <c r="AX19" i="4"/>
  <c r="AG615" i="4"/>
  <c r="BM620" i="4"/>
  <c r="B41" i="21" l="1"/>
  <c r="C41" i="21"/>
  <c r="D41" i="21"/>
  <c r="B42" i="21"/>
  <c r="C42" i="21"/>
  <c r="D42" i="21"/>
  <c r="B43" i="21"/>
  <c r="C43" i="21"/>
  <c r="D43" i="21"/>
  <c r="B44" i="21"/>
  <c r="C44" i="21"/>
  <c r="D44" i="21"/>
  <c r="B45" i="21"/>
  <c r="C45" i="21"/>
  <c r="D45" i="21"/>
  <c r="B46" i="21"/>
  <c r="C46" i="21"/>
  <c r="D46" i="21"/>
  <c r="B26" i="21"/>
  <c r="C26" i="21"/>
  <c r="D26" i="21"/>
  <c r="D11" i="21"/>
  <c r="C11" i="21"/>
  <c r="CT251" i="4"/>
  <c r="CL251" i="4"/>
  <c r="CK251" i="4"/>
  <c r="CJ251" i="4"/>
  <c r="CI251" i="4"/>
  <c r="CH251" i="4"/>
  <c r="CG251" i="4"/>
  <c r="CF251" i="4"/>
  <c r="CE251" i="4"/>
  <c r="CD251" i="4"/>
  <c r="CC251" i="4"/>
  <c r="CB251" i="4"/>
  <c r="CA251" i="4"/>
  <c r="BZ251" i="4"/>
  <c r="BY251" i="4"/>
  <c r="BX251" i="4"/>
  <c r="BV251" i="4"/>
  <c r="G251" i="4"/>
  <c r="B11" i="21"/>
  <c r="H6" i="16"/>
  <c r="L6" i="16"/>
  <c r="B9" i="16"/>
  <c r="C9" i="16"/>
  <c r="D9" i="16"/>
  <c r="B10" i="16"/>
  <c r="C10" i="16"/>
  <c r="D10" i="16"/>
  <c r="B11" i="16"/>
  <c r="C11" i="16"/>
  <c r="D11" i="16"/>
  <c r="B12" i="16"/>
  <c r="C12" i="16"/>
  <c r="D12" i="16"/>
  <c r="B13" i="16"/>
  <c r="C13" i="16"/>
  <c r="D13" i="16"/>
  <c r="B14" i="16"/>
  <c r="C14" i="16"/>
  <c r="D14" i="16"/>
  <c r="B15" i="16"/>
  <c r="C15" i="16"/>
  <c r="D15" i="16"/>
  <c r="B17" i="16"/>
  <c r="C17" i="16"/>
  <c r="D17" i="16"/>
  <c r="B18" i="16"/>
  <c r="C18" i="16"/>
  <c r="D18" i="16"/>
  <c r="B19" i="16"/>
  <c r="C19" i="16"/>
  <c r="D19" i="16"/>
  <c r="B20" i="16"/>
  <c r="C20" i="16"/>
  <c r="D20" i="16"/>
  <c r="B21" i="16"/>
  <c r="C21" i="16"/>
  <c r="D21" i="16"/>
  <c r="B22" i="16"/>
  <c r="C22" i="16"/>
  <c r="D22" i="16"/>
  <c r="B24" i="16"/>
  <c r="C24" i="16"/>
  <c r="D24" i="16"/>
  <c r="B25" i="16"/>
  <c r="C25" i="16"/>
  <c r="D25" i="16"/>
  <c r="B26" i="16"/>
  <c r="C26" i="16"/>
  <c r="D26" i="16"/>
  <c r="B27" i="16"/>
  <c r="C27" i="16"/>
  <c r="D27" i="16"/>
  <c r="B28" i="16"/>
  <c r="C28" i="16"/>
  <c r="D28" i="16"/>
  <c r="B29" i="16"/>
  <c r="C29" i="16"/>
  <c r="D29" i="16"/>
  <c r="B30" i="16"/>
  <c r="C30" i="16"/>
  <c r="D30" i="16"/>
  <c r="B32" i="16"/>
  <c r="C32" i="16"/>
  <c r="D32" i="16"/>
  <c r="B33" i="16"/>
  <c r="C33" i="16"/>
  <c r="D33" i="16"/>
  <c r="B34" i="16"/>
  <c r="C34" i="16"/>
  <c r="D34" i="16"/>
  <c r="B35" i="16"/>
  <c r="C35" i="16"/>
  <c r="D35" i="16"/>
  <c r="B36" i="16"/>
  <c r="C36" i="16"/>
  <c r="D36" i="16"/>
  <c r="B37" i="16"/>
  <c r="C37" i="16"/>
  <c r="D37" i="16"/>
  <c r="B39" i="16"/>
  <c r="C39" i="16"/>
  <c r="D39" i="16"/>
  <c r="B40" i="16"/>
  <c r="C40" i="16"/>
  <c r="D40" i="16"/>
  <c r="B41" i="16"/>
  <c r="C41" i="16"/>
  <c r="D41" i="16"/>
  <c r="B42" i="16"/>
  <c r="C42" i="16"/>
  <c r="D42" i="16"/>
  <c r="B43" i="16"/>
  <c r="C43" i="16"/>
  <c r="D43" i="16"/>
  <c r="B44" i="16"/>
  <c r="C44" i="16"/>
  <c r="D44" i="16"/>
  <c r="B45" i="16"/>
  <c r="C45" i="16"/>
  <c r="D45" i="16"/>
  <c r="B47" i="16"/>
  <c r="C47" i="16"/>
  <c r="D47" i="16"/>
  <c r="B48" i="16"/>
  <c r="C48" i="16"/>
  <c r="D48" i="16"/>
  <c r="B49" i="16"/>
  <c r="C49" i="16"/>
  <c r="D49" i="16"/>
  <c r="B50" i="16"/>
  <c r="C50" i="16"/>
  <c r="D50" i="16"/>
  <c r="B51" i="16"/>
  <c r="C51" i="16"/>
  <c r="D51" i="16"/>
  <c r="B52" i="16"/>
  <c r="C52" i="16"/>
  <c r="D52" i="16"/>
  <c r="CL592" i="4"/>
  <c r="CK592" i="4"/>
  <c r="CJ592" i="4"/>
  <c r="CI592" i="4"/>
  <c r="CH592" i="4"/>
  <c r="CG592" i="4"/>
  <c r="CF592" i="4"/>
  <c r="CE592" i="4"/>
  <c r="CD592" i="4"/>
  <c r="CC592" i="4"/>
  <c r="CB592" i="4"/>
  <c r="CA592" i="4"/>
  <c r="BZ592" i="4"/>
  <c r="BY592" i="4"/>
  <c r="BX592" i="4"/>
  <c r="BW592" i="4"/>
  <c r="BV592" i="4"/>
  <c r="AO592" i="4"/>
  <c r="AN592" i="4"/>
  <c r="AL592" i="4"/>
  <c r="AK592" i="4"/>
  <c r="AI592" i="4"/>
  <c r="AH592" i="4"/>
  <c r="AF592" i="4"/>
  <c r="AE592" i="4"/>
  <c r="AC592" i="4"/>
  <c r="AB592" i="4"/>
  <c r="Z592" i="4"/>
  <c r="Y592" i="4"/>
  <c r="W592" i="4"/>
  <c r="V592" i="4"/>
  <c r="T592" i="4"/>
  <c r="S592" i="4"/>
  <c r="Q592" i="4"/>
  <c r="P592" i="4"/>
  <c r="N592" i="4"/>
  <c r="M592" i="4"/>
  <c r="K592" i="4"/>
  <c r="F592" i="4"/>
  <c r="CL591" i="4"/>
  <c r="CK591" i="4"/>
  <c r="CJ591" i="4"/>
  <c r="CI591" i="4"/>
  <c r="CH591" i="4"/>
  <c r="CG591" i="4"/>
  <c r="CF591" i="4"/>
  <c r="CE591" i="4"/>
  <c r="CD591" i="4"/>
  <c r="CC591" i="4"/>
  <c r="CB591" i="4"/>
  <c r="CA591" i="4"/>
  <c r="BZ591" i="4"/>
  <c r="BY591" i="4"/>
  <c r="BX591" i="4"/>
  <c r="BW591" i="4"/>
  <c r="BV591" i="4"/>
  <c r="AO591" i="4"/>
  <c r="BP591" i="4" s="1"/>
  <c r="AN591" i="4"/>
  <c r="AL591" i="4"/>
  <c r="AK591" i="4"/>
  <c r="AI591" i="4"/>
  <c r="AH591" i="4"/>
  <c r="AF591" i="4"/>
  <c r="AE591" i="4"/>
  <c r="AC591" i="4"/>
  <c r="AB591" i="4"/>
  <c r="Z591" i="4"/>
  <c r="Y591" i="4"/>
  <c r="W591" i="4"/>
  <c r="V591" i="4"/>
  <c r="T591" i="4"/>
  <c r="S591" i="4"/>
  <c r="Q591" i="4"/>
  <c r="P591" i="4"/>
  <c r="N591" i="4"/>
  <c r="M591" i="4"/>
  <c r="K591" i="4"/>
  <c r="F591" i="4"/>
  <c r="CL590" i="4"/>
  <c r="CK590" i="4"/>
  <c r="CJ590" i="4"/>
  <c r="CI590" i="4"/>
  <c r="CH590" i="4"/>
  <c r="CG590" i="4"/>
  <c r="CF590" i="4"/>
  <c r="CE590" i="4"/>
  <c r="CD590" i="4"/>
  <c r="CC590" i="4"/>
  <c r="CB590" i="4"/>
  <c r="CA590" i="4"/>
  <c r="BZ590" i="4"/>
  <c r="BY590" i="4"/>
  <c r="BX590" i="4"/>
  <c r="BW590" i="4"/>
  <c r="BV590" i="4"/>
  <c r="AO590" i="4"/>
  <c r="AN590" i="4"/>
  <c r="AL590" i="4"/>
  <c r="AK590" i="4"/>
  <c r="AI590" i="4"/>
  <c r="AH590" i="4"/>
  <c r="AF590" i="4"/>
  <c r="AE590" i="4"/>
  <c r="AC590" i="4"/>
  <c r="AB590" i="4"/>
  <c r="Z590" i="4"/>
  <c r="Y590" i="4"/>
  <c r="W590" i="4"/>
  <c r="V590" i="4"/>
  <c r="T590" i="4"/>
  <c r="S590" i="4"/>
  <c r="Q590" i="4"/>
  <c r="P590" i="4"/>
  <c r="N590" i="4"/>
  <c r="M590" i="4"/>
  <c r="K590" i="4"/>
  <c r="F590" i="4"/>
  <c r="CL589" i="4"/>
  <c r="CK589" i="4"/>
  <c r="CJ589" i="4"/>
  <c r="CI589" i="4"/>
  <c r="CH589" i="4"/>
  <c r="CG589" i="4"/>
  <c r="CF589" i="4"/>
  <c r="CE589" i="4"/>
  <c r="CD589" i="4"/>
  <c r="CC589" i="4"/>
  <c r="CB589" i="4"/>
  <c r="CA589" i="4"/>
  <c r="BZ589" i="4"/>
  <c r="BY589" i="4"/>
  <c r="BX589" i="4"/>
  <c r="BW589" i="4"/>
  <c r="BV589" i="4"/>
  <c r="AO589" i="4"/>
  <c r="AN589" i="4"/>
  <c r="AL589" i="4"/>
  <c r="AK589" i="4"/>
  <c r="AI589" i="4"/>
  <c r="AH589" i="4"/>
  <c r="AF589" i="4"/>
  <c r="AE589" i="4"/>
  <c r="AC589" i="4"/>
  <c r="AB589" i="4"/>
  <c r="Z589" i="4"/>
  <c r="Y589" i="4"/>
  <c r="W589" i="4"/>
  <c r="V589" i="4"/>
  <c r="T589" i="4"/>
  <c r="S589" i="4"/>
  <c r="Q589" i="4"/>
  <c r="P589" i="4"/>
  <c r="N589" i="4"/>
  <c r="M589" i="4"/>
  <c r="K589" i="4"/>
  <c r="F589" i="4"/>
  <c r="CL588" i="4"/>
  <c r="CK588" i="4"/>
  <c r="CJ588" i="4"/>
  <c r="CI588" i="4"/>
  <c r="CH588" i="4"/>
  <c r="CG588" i="4"/>
  <c r="CF588" i="4"/>
  <c r="CE588" i="4"/>
  <c r="CD588" i="4"/>
  <c r="CC588" i="4"/>
  <c r="CB588" i="4"/>
  <c r="CA588" i="4"/>
  <c r="BZ588" i="4"/>
  <c r="BY588" i="4"/>
  <c r="BX588" i="4"/>
  <c r="BW588" i="4"/>
  <c r="BV588" i="4"/>
  <c r="AO588" i="4"/>
  <c r="AN588" i="4"/>
  <c r="AL588" i="4"/>
  <c r="AK588" i="4"/>
  <c r="AI588" i="4"/>
  <c r="AH588" i="4"/>
  <c r="AF588" i="4"/>
  <c r="AE588" i="4"/>
  <c r="AC588" i="4"/>
  <c r="AB588" i="4"/>
  <c r="Z588" i="4"/>
  <c r="Y588" i="4"/>
  <c r="W588" i="4"/>
  <c r="V588" i="4"/>
  <c r="T588" i="4"/>
  <c r="S588" i="4"/>
  <c r="Q588" i="4"/>
  <c r="P588" i="4"/>
  <c r="N588" i="4"/>
  <c r="M588" i="4"/>
  <c r="K588" i="4"/>
  <c r="F588" i="4"/>
  <c r="CL587" i="4"/>
  <c r="CK587" i="4"/>
  <c r="CJ587" i="4"/>
  <c r="CI587" i="4"/>
  <c r="CH587" i="4"/>
  <c r="CG587" i="4"/>
  <c r="CF587" i="4"/>
  <c r="CE587" i="4"/>
  <c r="CD587" i="4"/>
  <c r="CC587" i="4"/>
  <c r="CB587" i="4"/>
  <c r="CA587" i="4"/>
  <c r="BZ587" i="4"/>
  <c r="BY587" i="4"/>
  <c r="BX587" i="4"/>
  <c r="BW587" i="4"/>
  <c r="BV587" i="4"/>
  <c r="AO587" i="4"/>
  <c r="AN587" i="4"/>
  <c r="AL587" i="4"/>
  <c r="AK587" i="4"/>
  <c r="AI587" i="4"/>
  <c r="AH587" i="4"/>
  <c r="AF587" i="4"/>
  <c r="AE587" i="4"/>
  <c r="AC587" i="4"/>
  <c r="AB587" i="4"/>
  <c r="Z587" i="4"/>
  <c r="Y587" i="4"/>
  <c r="W587" i="4"/>
  <c r="V587" i="4"/>
  <c r="T587" i="4"/>
  <c r="S587" i="4"/>
  <c r="Q587" i="4"/>
  <c r="P587" i="4"/>
  <c r="N587" i="4"/>
  <c r="M587" i="4"/>
  <c r="K587" i="4"/>
  <c r="F587" i="4"/>
  <c r="CL586" i="4"/>
  <c r="CK586" i="4"/>
  <c r="CJ586" i="4"/>
  <c r="CI586" i="4"/>
  <c r="CH586" i="4"/>
  <c r="CG586" i="4"/>
  <c r="CF586" i="4"/>
  <c r="CE586" i="4"/>
  <c r="CD586" i="4"/>
  <c r="CC586" i="4"/>
  <c r="CB586" i="4"/>
  <c r="CA586" i="4"/>
  <c r="BZ586" i="4"/>
  <c r="BY586" i="4"/>
  <c r="BX586" i="4"/>
  <c r="BW586" i="4"/>
  <c r="BV586" i="4"/>
  <c r="AO586" i="4"/>
  <c r="AN586" i="4"/>
  <c r="AL586" i="4"/>
  <c r="AK586" i="4"/>
  <c r="AI586" i="4"/>
  <c r="AH586" i="4"/>
  <c r="AF586" i="4"/>
  <c r="AE586" i="4"/>
  <c r="AC586" i="4"/>
  <c r="AB586" i="4"/>
  <c r="Z586" i="4"/>
  <c r="Y586" i="4"/>
  <c r="W586" i="4"/>
  <c r="V586" i="4"/>
  <c r="T586" i="4"/>
  <c r="S586" i="4"/>
  <c r="Q586" i="4"/>
  <c r="P586" i="4"/>
  <c r="N586" i="4"/>
  <c r="M586" i="4"/>
  <c r="K586" i="4"/>
  <c r="F586" i="4"/>
  <c r="CL585" i="4"/>
  <c r="CK585" i="4"/>
  <c r="CJ585" i="4"/>
  <c r="CI585" i="4"/>
  <c r="CH585" i="4"/>
  <c r="CG585" i="4"/>
  <c r="CF585" i="4"/>
  <c r="CE585" i="4"/>
  <c r="CD585" i="4"/>
  <c r="CC585" i="4"/>
  <c r="CB585" i="4"/>
  <c r="CA585" i="4"/>
  <c r="BZ585" i="4"/>
  <c r="BY585" i="4"/>
  <c r="BX585" i="4"/>
  <c r="BW585" i="4"/>
  <c r="BV585" i="4"/>
  <c r="AO585" i="4"/>
  <c r="AN585" i="4"/>
  <c r="AL585" i="4"/>
  <c r="AK585" i="4"/>
  <c r="AI585" i="4"/>
  <c r="AH585" i="4"/>
  <c r="AF585" i="4"/>
  <c r="AE585" i="4"/>
  <c r="AC585" i="4"/>
  <c r="AB585" i="4"/>
  <c r="Z585" i="4"/>
  <c r="Y585" i="4"/>
  <c r="W585" i="4"/>
  <c r="V585" i="4"/>
  <c r="T585" i="4"/>
  <c r="S585" i="4"/>
  <c r="Q585" i="4"/>
  <c r="P585" i="4"/>
  <c r="N585" i="4"/>
  <c r="M585" i="4"/>
  <c r="K585" i="4"/>
  <c r="F585" i="4"/>
  <c r="CL584" i="4"/>
  <c r="CK584" i="4"/>
  <c r="CJ584" i="4"/>
  <c r="CI584" i="4"/>
  <c r="CH584" i="4"/>
  <c r="CG584" i="4"/>
  <c r="CF584" i="4"/>
  <c r="CE584" i="4"/>
  <c r="CD584" i="4"/>
  <c r="CC584" i="4"/>
  <c r="CB584" i="4"/>
  <c r="CA584" i="4"/>
  <c r="BZ584" i="4"/>
  <c r="BY584" i="4"/>
  <c r="BX584" i="4"/>
  <c r="BW584" i="4"/>
  <c r="BV584" i="4"/>
  <c r="AO584" i="4"/>
  <c r="AN584" i="4"/>
  <c r="AL584" i="4"/>
  <c r="AK584" i="4"/>
  <c r="AI584" i="4"/>
  <c r="AH584" i="4"/>
  <c r="AF584" i="4"/>
  <c r="AE584" i="4"/>
  <c r="AC584" i="4"/>
  <c r="AB584" i="4"/>
  <c r="Z584" i="4"/>
  <c r="Y584" i="4"/>
  <c r="W584" i="4"/>
  <c r="V584" i="4"/>
  <c r="T584" i="4"/>
  <c r="S584" i="4"/>
  <c r="Q584" i="4"/>
  <c r="P584" i="4"/>
  <c r="N584" i="4"/>
  <c r="M584" i="4"/>
  <c r="K584" i="4"/>
  <c r="F584" i="4"/>
  <c r="CL583" i="4"/>
  <c r="CK583" i="4"/>
  <c r="CJ583" i="4"/>
  <c r="CI583" i="4"/>
  <c r="CH583" i="4"/>
  <c r="CG583" i="4"/>
  <c r="CF583" i="4"/>
  <c r="CE583" i="4"/>
  <c r="CD583" i="4"/>
  <c r="CC583" i="4"/>
  <c r="CB583" i="4"/>
  <c r="CA583" i="4"/>
  <c r="BZ583" i="4"/>
  <c r="BY583" i="4"/>
  <c r="BX583" i="4"/>
  <c r="BW583" i="4"/>
  <c r="BV583" i="4"/>
  <c r="AO583" i="4"/>
  <c r="BP583" i="4" s="1"/>
  <c r="AN583" i="4"/>
  <c r="AL583" i="4"/>
  <c r="AK583" i="4"/>
  <c r="AI583" i="4"/>
  <c r="AH583" i="4"/>
  <c r="AF583" i="4"/>
  <c r="AE583" i="4"/>
  <c r="AC583" i="4"/>
  <c r="AB583" i="4"/>
  <c r="Z583" i="4"/>
  <c r="Y583" i="4"/>
  <c r="W583" i="4"/>
  <c r="V583" i="4"/>
  <c r="T583" i="4"/>
  <c r="S583" i="4"/>
  <c r="Q583" i="4"/>
  <c r="P583" i="4"/>
  <c r="N583" i="4"/>
  <c r="M583" i="4"/>
  <c r="K583" i="4"/>
  <c r="F583" i="4"/>
  <c r="CL582" i="4"/>
  <c r="CK582" i="4"/>
  <c r="CJ582" i="4"/>
  <c r="CI582" i="4"/>
  <c r="CH582" i="4"/>
  <c r="CG582" i="4"/>
  <c r="CF582" i="4"/>
  <c r="CE582" i="4"/>
  <c r="CD582" i="4"/>
  <c r="CC582" i="4"/>
  <c r="CB582" i="4"/>
  <c r="CA582" i="4"/>
  <c r="BZ582" i="4"/>
  <c r="BY582" i="4"/>
  <c r="BX582" i="4"/>
  <c r="BW582" i="4"/>
  <c r="BV582" i="4"/>
  <c r="AO582" i="4"/>
  <c r="AN582" i="4"/>
  <c r="AL582" i="4"/>
  <c r="AK582" i="4"/>
  <c r="AI582" i="4"/>
  <c r="AH582" i="4"/>
  <c r="AF582" i="4"/>
  <c r="AE582" i="4"/>
  <c r="AC582" i="4"/>
  <c r="AB582" i="4"/>
  <c r="Z582" i="4"/>
  <c r="Y582" i="4"/>
  <c r="W582" i="4"/>
  <c r="V582" i="4"/>
  <c r="T582" i="4"/>
  <c r="S582" i="4"/>
  <c r="Q582" i="4"/>
  <c r="P582" i="4"/>
  <c r="N582" i="4"/>
  <c r="M582" i="4"/>
  <c r="K582" i="4"/>
  <c r="F582" i="4"/>
  <c r="CL581" i="4"/>
  <c r="CK581" i="4"/>
  <c r="CJ581" i="4"/>
  <c r="CI581" i="4"/>
  <c r="CH581" i="4"/>
  <c r="CG581" i="4"/>
  <c r="CF581" i="4"/>
  <c r="CE581" i="4"/>
  <c r="CD581" i="4"/>
  <c r="CC581" i="4"/>
  <c r="CB581" i="4"/>
  <c r="CA581" i="4"/>
  <c r="BZ581" i="4"/>
  <c r="BY581" i="4"/>
  <c r="BX581" i="4"/>
  <c r="BW581" i="4"/>
  <c r="BV581" i="4"/>
  <c r="AO581" i="4"/>
  <c r="AN581" i="4"/>
  <c r="AL581" i="4"/>
  <c r="AK581" i="4"/>
  <c r="AI581" i="4"/>
  <c r="AH581" i="4"/>
  <c r="AF581" i="4"/>
  <c r="AE581" i="4"/>
  <c r="AC581" i="4"/>
  <c r="AB581" i="4"/>
  <c r="Z581" i="4"/>
  <c r="Y581" i="4"/>
  <c r="W581" i="4"/>
  <c r="V581" i="4"/>
  <c r="T581" i="4"/>
  <c r="S581" i="4"/>
  <c r="Q581" i="4"/>
  <c r="P581" i="4"/>
  <c r="N581" i="4"/>
  <c r="M581" i="4"/>
  <c r="K581" i="4"/>
  <c r="F581" i="4"/>
  <c r="CL580" i="4"/>
  <c r="CK580" i="4"/>
  <c r="CJ580" i="4"/>
  <c r="CI580" i="4"/>
  <c r="CH580" i="4"/>
  <c r="CG580" i="4"/>
  <c r="CF580" i="4"/>
  <c r="CE580" i="4"/>
  <c r="CD580" i="4"/>
  <c r="CC580" i="4"/>
  <c r="CB580" i="4"/>
  <c r="CA580" i="4"/>
  <c r="BZ580" i="4"/>
  <c r="BY580" i="4"/>
  <c r="BX580" i="4"/>
  <c r="BW580" i="4"/>
  <c r="BV580" i="4"/>
  <c r="AO580" i="4"/>
  <c r="AL580" i="4"/>
  <c r="AI580" i="4"/>
  <c r="AF580" i="4"/>
  <c r="AC580" i="4"/>
  <c r="Z580" i="4"/>
  <c r="W580" i="4"/>
  <c r="T580" i="4"/>
  <c r="Q580" i="4"/>
  <c r="N580" i="4"/>
  <c r="K580" i="4"/>
  <c r="F580" i="4"/>
  <c r="CL579" i="4"/>
  <c r="CK579" i="4"/>
  <c r="CJ579" i="4"/>
  <c r="CI579" i="4"/>
  <c r="CH579" i="4"/>
  <c r="CG579" i="4"/>
  <c r="CF579" i="4"/>
  <c r="CE579" i="4"/>
  <c r="CD579" i="4"/>
  <c r="CC579" i="4"/>
  <c r="CB579" i="4"/>
  <c r="CA579" i="4"/>
  <c r="BZ579" i="4"/>
  <c r="BY579" i="4"/>
  <c r="BX579" i="4"/>
  <c r="BW579" i="4"/>
  <c r="BV579" i="4"/>
  <c r="AO579" i="4"/>
  <c r="AL579" i="4"/>
  <c r="AI579" i="4"/>
  <c r="AF579" i="4"/>
  <c r="AC579" i="4"/>
  <c r="Z579" i="4"/>
  <c r="W579" i="4"/>
  <c r="T579" i="4"/>
  <c r="Q579" i="4"/>
  <c r="N579" i="4"/>
  <c r="K579" i="4"/>
  <c r="F579" i="4"/>
  <c r="CL578" i="4"/>
  <c r="CK578" i="4"/>
  <c r="CJ578" i="4"/>
  <c r="CI578" i="4"/>
  <c r="CH578" i="4"/>
  <c r="CG578" i="4"/>
  <c r="CF578" i="4"/>
  <c r="CE578" i="4"/>
  <c r="CD578" i="4"/>
  <c r="CC578" i="4"/>
  <c r="CB578" i="4"/>
  <c r="CA578" i="4"/>
  <c r="BZ578" i="4"/>
  <c r="BY578" i="4"/>
  <c r="BX578" i="4"/>
  <c r="BW578" i="4"/>
  <c r="BV578" i="4"/>
  <c r="AO578" i="4"/>
  <c r="AL578" i="4"/>
  <c r="AI578" i="4"/>
  <c r="AF578" i="4"/>
  <c r="AC578" i="4"/>
  <c r="Z578" i="4"/>
  <c r="W578" i="4"/>
  <c r="T578" i="4"/>
  <c r="Q578" i="4"/>
  <c r="N578" i="4"/>
  <c r="K578" i="4"/>
  <c r="F578" i="4"/>
  <c r="CL577" i="4"/>
  <c r="CK577" i="4"/>
  <c r="CJ577" i="4"/>
  <c r="AO577" i="4"/>
  <c r="AL577" i="4"/>
  <c r="AI577" i="4"/>
  <c r="AF577" i="4"/>
  <c r="AC577" i="4"/>
  <c r="Z577" i="4"/>
  <c r="W577" i="4"/>
  <c r="T577" i="4"/>
  <c r="Q577" i="4"/>
  <c r="N577" i="4"/>
  <c r="K577" i="4"/>
  <c r="F577" i="4"/>
  <c r="BS327" i="4"/>
  <c r="BP327" i="4"/>
  <c r="BM327" i="4"/>
  <c r="BJ327" i="4"/>
  <c r="AM327" i="4"/>
  <c r="CE327" i="4" s="1"/>
  <c r="BS326" i="4"/>
  <c r="BP326" i="4"/>
  <c r="BM326" i="4"/>
  <c r="BJ326" i="4"/>
  <c r="AM326" i="4"/>
  <c r="CE326" i="4" s="1"/>
  <c r="BS325" i="4"/>
  <c r="BP325" i="4"/>
  <c r="BM325" i="4"/>
  <c r="BJ325" i="4"/>
  <c r="AM325" i="4"/>
  <c r="CE325" i="4" s="1"/>
  <c r="BS324" i="4"/>
  <c r="BP324" i="4"/>
  <c r="BM324" i="4"/>
  <c r="BJ324" i="4"/>
  <c r="AM324" i="4"/>
  <c r="CE324" i="4" s="1"/>
  <c r="BS323" i="4"/>
  <c r="BP323" i="4"/>
  <c r="BM323" i="4"/>
  <c r="BJ323" i="4"/>
  <c r="AM323" i="4"/>
  <c r="CE323" i="4" s="1"/>
  <c r="BS322" i="4"/>
  <c r="BP322" i="4"/>
  <c r="BM322" i="4"/>
  <c r="BJ322" i="4"/>
  <c r="AM322" i="4"/>
  <c r="CE322" i="4" s="1"/>
  <c r="BS321" i="4"/>
  <c r="BP321" i="4"/>
  <c r="BM321" i="4"/>
  <c r="BJ321" i="4"/>
  <c r="AM321" i="4"/>
  <c r="CE321" i="4" s="1"/>
  <c r="BS320" i="4"/>
  <c r="BP320" i="4"/>
  <c r="BM320" i="4"/>
  <c r="BJ320" i="4"/>
  <c r="AM320" i="4"/>
  <c r="CE320" i="4" s="1"/>
  <c r="BS319" i="4"/>
  <c r="BP319" i="4"/>
  <c r="BM319" i="4"/>
  <c r="BJ319" i="4"/>
  <c r="AM319" i="4"/>
  <c r="CE319" i="4" s="1"/>
  <c r="BS318" i="4"/>
  <c r="BP318" i="4"/>
  <c r="BM318" i="4"/>
  <c r="BJ318" i="4"/>
  <c r="AM318" i="4"/>
  <c r="CE318" i="4" s="1"/>
  <c r="BS317" i="4"/>
  <c r="BP317" i="4"/>
  <c r="BM317" i="4"/>
  <c r="BJ317" i="4"/>
  <c r="AM317" i="4"/>
  <c r="CE317" i="4" s="1"/>
  <c r="BS316" i="4"/>
  <c r="BP316" i="4"/>
  <c r="BM316" i="4"/>
  <c r="BJ316" i="4"/>
  <c r="AM316" i="4"/>
  <c r="CE316" i="4" s="1"/>
  <c r="BS315" i="4"/>
  <c r="BP315" i="4"/>
  <c r="BM315" i="4"/>
  <c r="BJ315" i="4"/>
  <c r="AM315" i="4"/>
  <c r="CE315" i="4" s="1"/>
  <c r="BS314" i="4"/>
  <c r="BP314" i="4"/>
  <c r="BM314" i="4"/>
  <c r="BJ314" i="4"/>
  <c r="AM314" i="4"/>
  <c r="CE314" i="4" s="1"/>
  <c r="BS313" i="4"/>
  <c r="BP313" i="4"/>
  <c r="BM313" i="4"/>
  <c r="BJ313" i="4"/>
  <c r="AM313" i="4"/>
  <c r="CE313" i="4" s="1"/>
  <c r="BS312" i="4"/>
  <c r="BP312" i="4"/>
  <c r="BM312" i="4"/>
  <c r="BJ312" i="4"/>
  <c r="AM312" i="4"/>
  <c r="CE312" i="4" s="1"/>
  <c r="CL311" i="4"/>
  <c r="CK311" i="4"/>
  <c r="CJ311" i="4"/>
  <c r="CI311" i="4"/>
  <c r="CH311" i="4"/>
  <c r="CG311" i="4"/>
  <c r="CF311" i="4"/>
  <c r="CE311" i="4"/>
  <c r="CD311" i="4"/>
  <c r="CC311" i="4"/>
  <c r="CB311" i="4"/>
  <c r="CA311" i="4"/>
  <c r="BZ311" i="4"/>
  <c r="BY311" i="4"/>
  <c r="BX311" i="4"/>
  <c r="BW311" i="4"/>
  <c r="BV311" i="4"/>
  <c r="BS311" i="4"/>
  <c r="BS310" i="4" s="1"/>
  <c r="BP311" i="4"/>
  <c r="BP310" i="4" s="1"/>
  <c r="BM311" i="4"/>
  <c r="BM310" i="4" s="1"/>
  <c r="BJ311" i="4"/>
  <c r="BJ310" i="4" s="1"/>
  <c r="AM311" i="4"/>
  <c r="BG310" i="4"/>
  <c r="BH311" i="4" s="1"/>
  <c r="BD310" i="4"/>
  <c r="BE312" i="4" s="1"/>
  <c r="BA310" i="4"/>
  <c r="BB314" i="4" s="1"/>
  <c r="AX310" i="4"/>
  <c r="AY315" i="4" s="1"/>
  <c r="AU310" i="4"/>
  <c r="AV313" i="4" s="1"/>
  <c r="AR310" i="4"/>
  <c r="AS313" i="4" s="1"/>
  <c r="AO310" i="4"/>
  <c r="AP313" i="4" s="1"/>
  <c r="CF313" i="4" s="1"/>
  <c r="AI310" i="4"/>
  <c r="AF310" i="4"/>
  <c r="AG312" i="4" s="1"/>
  <c r="CC312" i="4" s="1"/>
  <c r="AC310" i="4"/>
  <c r="AD313" i="4" s="1"/>
  <c r="Z310" i="4"/>
  <c r="AA316" i="4" s="1"/>
  <c r="W310" i="4"/>
  <c r="X316" i="4" s="1"/>
  <c r="T310" i="4"/>
  <c r="U314" i="4" s="1"/>
  <c r="Q310" i="4"/>
  <c r="R314" i="4" s="1"/>
  <c r="N310" i="4"/>
  <c r="O317" i="4" s="1"/>
  <c r="BW317" i="4" s="1"/>
  <c r="K310" i="4"/>
  <c r="L311" i="4" s="1"/>
  <c r="F310" i="4"/>
  <c r="G312" i="4" s="1"/>
  <c r="E310" i="4"/>
  <c r="BS296" i="4"/>
  <c r="BP296" i="4"/>
  <c r="BM296" i="4"/>
  <c r="BS295" i="4"/>
  <c r="BP295" i="4"/>
  <c r="BM295" i="4"/>
  <c r="BS294" i="4"/>
  <c r="BP294" i="4"/>
  <c r="BM294" i="4"/>
  <c r="G294" i="4"/>
  <c r="G293" i="4"/>
  <c r="CL271" i="4"/>
  <c r="CK271" i="4"/>
  <c r="CJ271" i="4"/>
  <c r="CI271" i="4"/>
  <c r="CH271" i="4"/>
  <c r="CG271" i="4"/>
  <c r="CF271" i="4"/>
  <c r="CE271" i="4"/>
  <c r="CD271" i="4"/>
  <c r="CC271" i="4"/>
  <c r="CB271" i="4"/>
  <c r="CA271" i="4"/>
  <c r="BZ271" i="4"/>
  <c r="BY271" i="4"/>
  <c r="BX271" i="4"/>
  <c r="BW271" i="4"/>
  <c r="BV271" i="4"/>
  <c r="BS271" i="4"/>
  <c r="BP271" i="4"/>
  <c r="BM271" i="4"/>
  <c r="BJ271" i="4"/>
  <c r="BS290" i="4"/>
  <c r="BP290" i="4"/>
  <c r="BM290" i="4"/>
  <c r="BJ290" i="4"/>
  <c r="BH290" i="4"/>
  <c r="CL290" i="4" s="1"/>
  <c r="BE290" i="4"/>
  <c r="CK290" i="4" s="1"/>
  <c r="BB290" i="4"/>
  <c r="AY290" i="4"/>
  <c r="CI290" i="4" s="1"/>
  <c r="AV290" i="4"/>
  <c r="CH290" i="4" s="1"/>
  <c r="AS290" i="4"/>
  <c r="CG290" i="4" s="1"/>
  <c r="AP290" i="4"/>
  <c r="AM290" i="4"/>
  <c r="CE290" i="4" s="1"/>
  <c r="AJ290" i="4"/>
  <c r="CD290" i="4" s="1"/>
  <c r="AG290" i="4"/>
  <c r="CC290" i="4" s="1"/>
  <c r="AD290" i="4"/>
  <c r="AA290" i="4"/>
  <c r="CA290" i="4" s="1"/>
  <c r="X290" i="4"/>
  <c r="BZ290" i="4" s="1"/>
  <c r="U290" i="4"/>
  <c r="R290" i="4"/>
  <c r="O290" i="4"/>
  <c r="BW290" i="4" s="1"/>
  <c r="L290" i="4"/>
  <c r="G290" i="4"/>
  <c r="BS289" i="4"/>
  <c r="BP289" i="4"/>
  <c r="BM289" i="4"/>
  <c r="BJ289" i="4"/>
  <c r="BH289" i="4"/>
  <c r="CL289" i="4" s="1"/>
  <c r="BE289" i="4"/>
  <c r="BB289" i="4"/>
  <c r="AY289" i="4"/>
  <c r="CI289" i="4" s="1"/>
  <c r="AV289" i="4"/>
  <c r="CH289" i="4" s="1"/>
  <c r="AS289" i="4"/>
  <c r="AP289" i="4"/>
  <c r="AM289" i="4"/>
  <c r="CE289" i="4" s="1"/>
  <c r="AJ289" i="4"/>
  <c r="AG289" i="4"/>
  <c r="AD289" i="4"/>
  <c r="AA289" i="4"/>
  <c r="CA289" i="4" s="1"/>
  <c r="X289" i="4"/>
  <c r="BZ289" i="4" s="1"/>
  <c r="U289" i="4"/>
  <c r="R289" i="4"/>
  <c r="BX289" i="4" s="1"/>
  <c r="O289" i="4"/>
  <c r="BW289" i="4" s="1"/>
  <c r="L289" i="4"/>
  <c r="BV289" i="4" s="1"/>
  <c r="G289" i="4"/>
  <c r="BS288" i="4"/>
  <c r="BP288" i="4"/>
  <c r="BM288" i="4"/>
  <c r="BJ288" i="4"/>
  <c r="BH288" i="4"/>
  <c r="BE288" i="4"/>
  <c r="CK288" i="4" s="1"/>
  <c r="BB288" i="4"/>
  <c r="CJ288" i="4" s="1"/>
  <c r="AY288" i="4"/>
  <c r="CI288" i="4" s="1"/>
  <c r="AV288" i="4"/>
  <c r="CH288" i="4" s="1"/>
  <c r="AS288" i="4"/>
  <c r="CG288" i="4" s="1"/>
  <c r="AP288" i="4"/>
  <c r="CF288" i="4" s="1"/>
  <c r="AM288" i="4"/>
  <c r="CE288" i="4" s="1"/>
  <c r="AJ288" i="4"/>
  <c r="AG288" i="4"/>
  <c r="CC288" i="4" s="1"/>
  <c r="AD288" i="4"/>
  <c r="CB288" i="4" s="1"/>
  <c r="AA288" i="4"/>
  <c r="CA288" i="4" s="1"/>
  <c r="X288" i="4"/>
  <c r="BZ288" i="4" s="1"/>
  <c r="U288" i="4"/>
  <c r="BY288" i="4" s="1"/>
  <c r="R288" i="4"/>
  <c r="BX288" i="4" s="1"/>
  <c r="O288" i="4"/>
  <c r="BW288" i="4" s="1"/>
  <c r="L288" i="4"/>
  <c r="G288" i="4"/>
  <c r="BS287" i="4"/>
  <c r="BP287" i="4"/>
  <c r="BM287" i="4"/>
  <c r="BJ287" i="4"/>
  <c r="BH287" i="4"/>
  <c r="BE287" i="4"/>
  <c r="CK287" i="4" s="1"/>
  <c r="BB287" i="4"/>
  <c r="CJ287" i="4" s="1"/>
  <c r="AY287" i="4"/>
  <c r="CI287" i="4" s="1"/>
  <c r="AV287" i="4"/>
  <c r="CH287" i="4" s="1"/>
  <c r="AS287" i="4"/>
  <c r="CG287" i="4" s="1"/>
  <c r="AP287" i="4"/>
  <c r="CF287" i="4" s="1"/>
  <c r="AM287" i="4"/>
  <c r="CE287" i="4" s="1"/>
  <c r="AJ287" i="4"/>
  <c r="AG287" i="4"/>
  <c r="CC287" i="4" s="1"/>
  <c r="AD287" i="4"/>
  <c r="CB287" i="4" s="1"/>
  <c r="AA287" i="4"/>
  <c r="CA287" i="4" s="1"/>
  <c r="X287" i="4"/>
  <c r="BZ287" i="4" s="1"/>
  <c r="U287" i="4"/>
  <c r="BY287" i="4" s="1"/>
  <c r="R287" i="4"/>
  <c r="BX287" i="4" s="1"/>
  <c r="O287" i="4"/>
  <c r="BW287" i="4" s="1"/>
  <c r="L287" i="4"/>
  <c r="G287" i="4"/>
  <c r="BS286" i="4"/>
  <c r="BP286" i="4"/>
  <c r="BM286" i="4"/>
  <c r="BJ286" i="4"/>
  <c r="BH286" i="4"/>
  <c r="BE286" i="4"/>
  <c r="CK286" i="4" s="1"/>
  <c r="BB286" i="4"/>
  <c r="AY286" i="4"/>
  <c r="CI286" i="4" s="1"/>
  <c r="AV286" i="4"/>
  <c r="CH286" i="4" s="1"/>
  <c r="AS286" i="4"/>
  <c r="AP286" i="4"/>
  <c r="AM286" i="4"/>
  <c r="AJ286" i="4"/>
  <c r="AG286" i="4"/>
  <c r="CC286" i="4" s="1"/>
  <c r="AD286" i="4"/>
  <c r="AA286" i="4"/>
  <c r="CA286" i="4" s="1"/>
  <c r="X286" i="4"/>
  <c r="BZ286" i="4" s="1"/>
  <c r="U286" i="4"/>
  <c r="BY286" i="4" s="1"/>
  <c r="R286" i="4"/>
  <c r="O286" i="4"/>
  <c r="BW286" i="4" s="1"/>
  <c r="L286" i="4"/>
  <c r="BV286" i="4" s="1"/>
  <c r="G286" i="4"/>
  <c r="BS285" i="4"/>
  <c r="BP285" i="4"/>
  <c r="BM285" i="4"/>
  <c r="BJ285" i="4"/>
  <c r="BH285" i="4"/>
  <c r="CL285" i="4" s="1"/>
  <c r="BE285" i="4"/>
  <c r="BB285" i="4"/>
  <c r="AY285" i="4"/>
  <c r="CI285" i="4" s="1"/>
  <c r="AV285" i="4"/>
  <c r="CH285" i="4" s="1"/>
  <c r="AS285" i="4"/>
  <c r="AP285" i="4"/>
  <c r="AM285" i="4"/>
  <c r="CE285" i="4" s="1"/>
  <c r="AJ285" i="4"/>
  <c r="CD285" i="4" s="1"/>
  <c r="AG285" i="4"/>
  <c r="AD285" i="4"/>
  <c r="AA285" i="4"/>
  <c r="CA285" i="4" s="1"/>
  <c r="X285" i="4"/>
  <c r="BZ285" i="4" s="1"/>
  <c r="U285" i="4"/>
  <c r="R285" i="4"/>
  <c r="BX285" i="4" s="1"/>
  <c r="O285" i="4"/>
  <c r="BW285" i="4" s="1"/>
  <c r="L285" i="4"/>
  <c r="BV285" i="4" s="1"/>
  <c r="G285" i="4"/>
  <c r="BS284" i="4"/>
  <c r="BP284" i="4"/>
  <c r="BM284" i="4"/>
  <c r="BJ284" i="4"/>
  <c r="BH284" i="4"/>
  <c r="BE284" i="4"/>
  <c r="CK284" i="4" s="1"/>
  <c r="BB284" i="4"/>
  <c r="CJ284" i="4" s="1"/>
  <c r="AY284" i="4"/>
  <c r="CI284" i="4" s="1"/>
  <c r="AV284" i="4"/>
  <c r="AS284" i="4"/>
  <c r="CG284" i="4" s="1"/>
  <c r="AP284" i="4"/>
  <c r="CF284" i="4" s="1"/>
  <c r="AM284" i="4"/>
  <c r="CE284" i="4" s="1"/>
  <c r="AJ284" i="4"/>
  <c r="AG284" i="4"/>
  <c r="CC284" i="4" s="1"/>
  <c r="AD284" i="4"/>
  <c r="CB284" i="4" s="1"/>
  <c r="AA284" i="4"/>
  <c r="CA284" i="4" s="1"/>
  <c r="X284" i="4"/>
  <c r="U284" i="4"/>
  <c r="BY284" i="4" s="1"/>
  <c r="R284" i="4"/>
  <c r="BX284" i="4" s="1"/>
  <c r="O284" i="4"/>
  <c r="BW284" i="4" s="1"/>
  <c r="L284" i="4"/>
  <c r="G284" i="4"/>
  <c r="BS283" i="4"/>
  <c r="BP283" i="4"/>
  <c r="BM283" i="4"/>
  <c r="BJ283" i="4"/>
  <c r="BH283" i="4"/>
  <c r="BE283" i="4"/>
  <c r="CK283" i="4" s="1"/>
  <c r="BB283" i="4"/>
  <c r="CJ283" i="4" s="1"/>
  <c r="AY283" i="4"/>
  <c r="AV283" i="4"/>
  <c r="CH283" i="4" s="1"/>
  <c r="AS283" i="4"/>
  <c r="CG283" i="4" s="1"/>
  <c r="AP283" i="4"/>
  <c r="CF283" i="4" s="1"/>
  <c r="AM283" i="4"/>
  <c r="AJ283" i="4"/>
  <c r="AG283" i="4"/>
  <c r="CC283" i="4" s="1"/>
  <c r="AD283" i="4"/>
  <c r="CB283" i="4" s="1"/>
  <c r="AA283" i="4"/>
  <c r="X283" i="4"/>
  <c r="BZ283" i="4" s="1"/>
  <c r="U283" i="4"/>
  <c r="BY283" i="4" s="1"/>
  <c r="R283" i="4"/>
  <c r="BX283" i="4" s="1"/>
  <c r="O283" i="4"/>
  <c r="L283" i="4"/>
  <c r="G283" i="4"/>
  <c r="BS282" i="4"/>
  <c r="BP282" i="4"/>
  <c r="BM282" i="4"/>
  <c r="BJ282" i="4"/>
  <c r="BH282" i="4"/>
  <c r="CL282" i="4" s="1"/>
  <c r="BE282" i="4"/>
  <c r="BB282" i="4"/>
  <c r="AY282" i="4"/>
  <c r="CI282" i="4" s="1"/>
  <c r="AV282" i="4"/>
  <c r="CH282" i="4" s="1"/>
  <c r="AS282" i="4"/>
  <c r="AP282" i="4"/>
  <c r="AM282" i="4"/>
  <c r="AJ282" i="4"/>
  <c r="CD282" i="4" s="1"/>
  <c r="AG282" i="4"/>
  <c r="AD282" i="4"/>
  <c r="AA282" i="4"/>
  <c r="CA282" i="4" s="1"/>
  <c r="X282" i="4"/>
  <c r="BZ282" i="4" s="1"/>
  <c r="U282" i="4"/>
  <c r="BY282" i="4" s="1"/>
  <c r="R282" i="4"/>
  <c r="O282" i="4"/>
  <c r="L282" i="4"/>
  <c r="BV282" i="4" s="1"/>
  <c r="G282" i="4"/>
  <c r="BS281" i="4"/>
  <c r="BP281" i="4"/>
  <c r="BM281" i="4"/>
  <c r="BJ281" i="4"/>
  <c r="BH281" i="4"/>
  <c r="BE281" i="4"/>
  <c r="BB281" i="4"/>
  <c r="AY281" i="4"/>
  <c r="CI281" i="4" s="1"/>
  <c r="AV281" i="4"/>
  <c r="AS281" i="4"/>
  <c r="AP281" i="4"/>
  <c r="CF281" i="4" s="1"/>
  <c r="AM281" i="4"/>
  <c r="CE281" i="4" s="1"/>
  <c r="AJ281" i="4"/>
  <c r="CD281" i="4" s="1"/>
  <c r="AG281" i="4"/>
  <c r="AD281" i="4"/>
  <c r="AA281" i="4"/>
  <c r="CA281" i="4" s="1"/>
  <c r="X281" i="4"/>
  <c r="U281" i="4"/>
  <c r="R281" i="4"/>
  <c r="BX281" i="4" s="1"/>
  <c r="O281" i="4"/>
  <c r="BW281" i="4" s="1"/>
  <c r="L281" i="4"/>
  <c r="BV281" i="4" s="1"/>
  <c r="G281" i="4"/>
  <c r="BS280" i="4"/>
  <c r="BP280" i="4"/>
  <c r="BM280" i="4"/>
  <c r="BH280" i="4"/>
  <c r="BE280" i="4"/>
  <c r="CK280" i="4" s="1"/>
  <c r="BB280" i="4"/>
  <c r="CJ280" i="4" s="1"/>
  <c r="AY280" i="4"/>
  <c r="AV280" i="4"/>
  <c r="CH280" i="4" s="1"/>
  <c r="AS280" i="4"/>
  <c r="CG280" i="4" s="1"/>
  <c r="AP280" i="4"/>
  <c r="CF280" i="4" s="1"/>
  <c r="AM280" i="4"/>
  <c r="AJ280" i="4"/>
  <c r="AG280" i="4"/>
  <c r="CC280" i="4" s="1"/>
  <c r="AD280" i="4"/>
  <c r="CB280" i="4" s="1"/>
  <c r="AA280" i="4"/>
  <c r="X280" i="4"/>
  <c r="U280" i="4"/>
  <c r="BY280" i="4" s="1"/>
  <c r="R280" i="4"/>
  <c r="BX280" i="4" s="1"/>
  <c r="O280" i="4"/>
  <c r="L280" i="4"/>
  <c r="G280" i="4"/>
  <c r="BS279" i="4"/>
  <c r="BP279" i="4"/>
  <c r="BM279" i="4"/>
  <c r="BJ279" i="4"/>
  <c r="BH279" i="4"/>
  <c r="BE279" i="4"/>
  <c r="CK279" i="4" s="1"/>
  <c r="BB279" i="4"/>
  <c r="AY279" i="4"/>
  <c r="AV279" i="4"/>
  <c r="AS279" i="4"/>
  <c r="CG279" i="4" s="1"/>
  <c r="AP279" i="4"/>
  <c r="CF279" i="4" s="1"/>
  <c r="AM279" i="4"/>
  <c r="CE279" i="4" s="1"/>
  <c r="AJ279" i="4"/>
  <c r="CD279" i="4" s="1"/>
  <c r="AG279" i="4"/>
  <c r="CC279" i="4" s="1"/>
  <c r="AD279" i="4"/>
  <c r="CB279" i="4" s="1"/>
  <c r="AA279" i="4"/>
  <c r="CA279" i="4" s="1"/>
  <c r="X279" i="4"/>
  <c r="BZ279" i="4" s="1"/>
  <c r="U279" i="4"/>
  <c r="BY279" i="4" s="1"/>
  <c r="R279" i="4"/>
  <c r="BX279" i="4" s="1"/>
  <c r="O279" i="4"/>
  <c r="BW279" i="4" s="1"/>
  <c r="L279" i="4"/>
  <c r="BV279" i="4" s="1"/>
  <c r="G279" i="4"/>
  <c r="BS278" i="4"/>
  <c r="BP278" i="4"/>
  <c r="BM278" i="4"/>
  <c r="BJ278" i="4"/>
  <c r="BH278" i="4"/>
  <c r="CL278" i="4" s="1"/>
  <c r="BE278" i="4"/>
  <c r="CK278" i="4" s="1"/>
  <c r="BB278" i="4"/>
  <c r="AY278" i="4"/>
  <c r="CI278" i="4" s="1"/>
  <c r="AV278" i="4"/>
  <c r="CH278" i="4" s="1"/>
  <c r="AS278" i="4"/>
  <c r="CG278" i="4" s="1"/>
  <c r="AP278" i="4"/>
  <c r="CF278" i="4" s="1"/>
  <c r="AM278" i="4"/>
  <c r="CE278" i="4" s="1"/>
  <c r="AJ278" i="4"/>
  <c r="CD278" i="4" s="1"/>
  <c r="AG278" i="4"/>
  <c r="CC278" i="4" s="1"/>
  <c r="AD278" i="4"/>
  <c r="AA278" i="4"/>
  <c r="CA278" i="4" s="1"/>
  <c r="X278" i="4"/>
  <c r="BZ278" i="4" s="1"/>
  <c r="U278" i="4"/>
  <c r="BY278" i="4" s="1"/>
  <c r="R278" i="4"/>
  <c r="BX278" i="4" s="1"/>
  <c r="O278" i="4"/>
  <c r="BW278" i="4" s="1"/>
  <c r="L278" i="4"/>
  <c r="BV278" i="4" s="1"/>
  <c r="G278" i="4"/>
  <c r="BS277" i="4"/>
  <c r="BP277" i="4"/>
  <c r="BM277" i="4"/>
  <c r="BJ277" i="4"/>
  <c r="BH277" i="4"/>
  <c r="CL277" i="4" s="1"/>
  <c r="BE277" i="4"/>
  <c r="CK277" i="4" s="1"/>
  <c r="BB277" i="4"/>
  <c r="CJ277" i="4" s="1"/>
  <c r="AY277" i="4"/>
  <c r="CI277" i="4" s="1"/>
  <c r="AV277" i="4"/>
  <c r="CH277" i="4" s="1"/>
  <c r="AS277" i="4"/>
  <c r="CG277" i="4" s="1"/>
  <c r="AP277" i="4"/>
  <c r="CF277" i="4" s="1"/>
  <c r="AM277" i="4"/>
  <c r="CE277" i="4" s="1"/>
  <c r="AJ277" i="4"/>
  <c r="CD277" i="4" s="1"/>
  <c r="AG277" i="4"/>
  <c r="CC277" i="4" s="1"/>
  <c r="AD277" i="4"/>
  <c r="CB277" i="4" s="1"/>
  <c r="AA277" i="4"/>
  <c r="CA277" i="4" s="1"/>
  <c r="X277" i="4"/>
  <c r="BZ277" i="4" s="1"/>
  <c r="U277" i="4"/>
  <c r="BY277" i="4" s="1"/>
  <c r="R277" i="4"/>
  <c r="BX277" i="4" s="1"/>
  <c r="O277" i="4"/>
  <c r="BW277" i="4" s="1"/>
  <c r="L277" i="4"/>
  <c r="BV277" i="4" s="1"/>
  <c r="G277" i="4"/>
  <c r="BS276" i="4"/>
  <c r="BP276" i="4"/>
  <c r="BM276" i="4"/>
  <c r="BJ276" i="4"/>
  <c r="BH276" i="4"/>
  <c r="BE276" i="4"/>
  <c r="CK276" i="4" s="1"/>
  <c r="BB276" i="4"/>
  <c r="CJ276" i="4" s="1"/>
  <c r="AY276" i="4"/>
  <c r="CI276" i="4" s="1"/>
  <c r="AV276" i="4"/>
  <c r="CH276" i="4" s="1"/>
  <c r="AS276" i="4"/>
  <c r="CG276" i="4" s="1"/>
  <c r="AP276" i="4"/>
  <c r="CF276" i="4" s="1"/>
  <c r="AM276" i="4"/>
  <c r="CE276" i="4" s="1"/>
  <c r="AJ276" i="4"/>
  <c r="AG276" i="4"/>
  <c r="CC276" i="4" s="1"/>
  <c r="AD276" i="4"/>
  <c r="CB276" i="4" s="1"/>
  <c r="AA276" i="4"/>
  <c r="CA276" i="4" s="1"/>
  <c r="X276" i="4"/>
  <c r="BZ276" i="4" s="1"/>
  <c r="U276" i="4"/>
  <c r="BY276" i="4" s="1"/>
  <c r="R276" i="4"/>
  <c r="BX276" i="4" s="1"/>
  <c r="O276" i="4"/>
  <c r="BW276" i="4" s="1"/>
  <c r="L276" i="4"/>
  <c r="G276" i="4"/>
  <c r="BS275" i="4"/>
  <c r="BP275" i="4"/>
  <c r="BM275" i="4"/>
  <c r="BJ275" i="4"/>
  <c r="BH275" i="4"/>
  <c r="BE275" i="4"/>
  <c r="CK275" i="4" s="1"/>
  <c r="BB275" i="4"/>
  <c r="CJ275" i="4" s="1"/>
  <c r="AY275" i="4"/>
  <c r="CI275" i="4" s="1"/>
  <c r="AV275" i="4"/>
  <c r="CH275" i="4" s="1"/>
  <c r="AS275" i="4"/>
  <c r="CG275" i="4" s="1"/>
  <c r="AP275" i="4"/>
  <c r="CF275" i="4" s="1"/>
  <c r="AM275" i="4"/>
  <c r="CE275" i="4" s="1"/>
  <c r="AJ275" i="4"/>
  <c r="AG275" i="4"/>
  <c r="CC275" i="4" s="1"/>
  <c r="AD275" i="4"/>
  <c r="CB275" i="4" s="1"/>
  <c r="AA275" i="4"/>
  <c r="CA275" i="4" s="1"/>
  <c r="X275" i="4"/>
  <c r="BZ275" i="4" s="1"/>
  <c r="U275" i="4"/>
  <c r="R275" i="4"/>
  <c r="BX275" i="4" s="1"/>
  <c r="O275" i="4"/>
  <c r="BW275" i="4" s="1"/>
  <c r="L275" i="4"/>
  <c r="G275" i="4"/>
  <c r="BS274" i="4"/>
  <c r="BP274" i="4"/>
  <c r="BM274" i="4"/>
  <c r="BJ274" i="4"/>
  <c r="BH274" i="4"/>
  <c r="CL274" i="4" s="1"/>
  <c r="BE274" i="4"/>
  <c r="CK274" i="4" s="1"/>
  <c r="BB274" i="4"/>
  <c r="AY274" i="4"/>
  <c r="CI274" i="4" s="1"/>
  <c r="AV274" i="4"/>
  <c r="CH274" i="4" s="1"/>
  <c r="AS274" i="4"/>
  <c r="CG274" i="4" s="1"/>
  <c r="AP274" i="4"/>
  <c r="CF274" i="4" s="1"/>
  <c r="AM274" i="4"/>
  <c r="CE274" i="4" s="1"/>
  <c r="AJ274" i="4"/>
  <c r="CD274" i="4" s="1"/>
  <c r="AG274" i="4"/>
  <c r="CC274" i="4" s="1"/>
  <c r="AD274" i="4"/>
  <c r="AA274" i="4"/>
  <c r="CA274" i="4" s="1"/>
  <c r="X274" i="4"/>
  <c r="BZ274" i="4" s="1"/>
  <c r="U274" i="4"/>
  <c r="BY274" i="4" s="1"/>
  <c r="R274" i="4"/>
  <c r="BX274" i="4" s="1"/>
  <c r="O274" i="4"/>
  <c r="BW274" i="4" s="1"/>
  <c r="L274" i="4"/>
  <c r="BV274" i="4" s="1"/>
  <c r="G274" i="4"/>
  <c r="BS273" i="4"/>
  <c r="BP273" i="4"/>
  <c r="BM273" i="4"/>
  <c r="BJ273" i="4"/>
  <c r="BH273" i="4"/>
  <c r="CL273" i="4" s="1"/>
  <c r="BE273" i="4"/>
  <c r="CK273" i="4" s="1"/>
  <c r="BB273" i="4"/>
  <c r="CJ273" i="4" s="1"/>
  <c r="AY273" i="4"/>
  <c r="CI273" i="4" s="1"/>
  <c r="AV273" i="4"/>
  <c r="CH273" i="4" s="1"/>
  <c r="AS273" i="4"/>
  <c r="CG273" i="4" s="1"/>
  <c r="AP273" i="4"/>
  <c r="CF273" i="4" s="1"/>
  <c r="AM273" i="4"/>
  <c r="CE273" i="4" s="1"/>
  <c r="AJ273" i="4"/>
  <c r="CD273" i="4" s="1"/>
  <c r="AG273" i="4"/>
  <c r="CC273" i="4" s="1"/>
  <c r="AD273" i="4"/>
  <c r="CB273" i="4" s="1"/>
  <c r="AA273" i="4"/>
  <c r="CA273" i="4" s="1"/>
  <c r="X273" i="4"/>
  <c r="BZ273" i="4" s="1"/>
  <c r="U273" i="4"/>
  <c r="BY273" i="4" s="1"/>
  <c r="R273" i="4"/>
  <c r="BX273" i="4" s="1"/>
  <c r="O273" i="4"/>
  <c r="BW273" i="4" s="1"/>
  <c r="L273" i="4"/>
  <c r="BV273" i="4" s="1"/>
  <c r="G273" i="4"/>
  <c r="BS272" i="4"/>
  <c r="BP272" i="4"/>
  <c r="BM272" i="4"/>
  <c r="BJ272" i="4"/>
  <c r="BH272" i="4"/>
  <c r="BE272" i="4"/>
  <c r="CK272" i="4" s="1"/>
  <c r="BB272" i="4"/>
  <c r="CJ272" i="4" s="1"/>
  <c r="AY272" i="4"/>
  <c r="CI272" i="4" s="1"/>
  <c r="AV272" i="4"/>
  <c r="CH272" i="4" s="1"/>
  <c r="AS272" i="4"/>
  <c r="CG272" i="4" s="1"/>
  <c r="AP272" i="4"/>
  <c r="CF272" i="4" s="1"/>
  <c r="AM272" i="4"/>
  <c r="CE272" i="4" s="1"/>
  <c r="AJ272" i="4"/>
  <c r="AG272" i="4"/>
  <c r="CC272" i="4" s="1"/>
  <c r="AD272" i="4"/>
  <c r="CB272" i="4" s="1"/>
  <c r="AA272" i="4"/>
  <c r="CA272" i="4" s="1"/>
  <c r="X272" i="4"/>
  <c r="BZ272" i="4" s="1"/>
  <c r="U272" i="4"/>
  <c r="BY272" i="4" s="1"/>
  <c r="R272" i="4"/>
  <c r="BX272" i="4" s="1"/>
  <c r="O272" i="4"/>
  <c r="BW272" i="4" s="1"/>
  <c r="L272" i="4"/>
  <c r="G272" i="4"/>
  <c r="BS256" i="4"/>
  <c r="BP256" i="4"/>
  <c r="BM256" i="4"/>
  <c r="BM260" i="4" s="1"/>
  <c r="BJ256" i="4"/>
  <c r="BH256" i="4"/>
  <c r="BE256" i="4"/>
  <c r="BB256" i="4"/>
  <c r="AY256" i="4"/>
  <c r="AV256" i="4"/>
  <c r="AS256" i="4"/>
  <c r="AP256" i="4"/>
  <c r="AM256" i="4"/>
  <c r="AJ256" i="4"/>
  <c r="AG256" i="4"/>
  <c r="AD256" i="4"/>
  <c r="AA256" i="4"/>
  <c r="X256" i="4"/>
  <c r="U256" i="4"/>
  <c r="R256" i="4"/>
  <c r="O256" i="4"/>
  <c r="L256" i="4"/>
  <c r="G256" i="4"/>
  <c r="BS257" i="4"/>
  <c r="BP257" i="4"/>
  <c r="BM257" i="4"/>
  <c r="BJ257" i="4"/>
  <c r="BH257" i="4"/>
  <c r="BE257" i="4"/>
  <c r="BB257" i="4"/>
  <c r="AY257" i="4"/>
  <c r="AV257" i="4"/>
  <c r="AS257" i="4"/>
  <c r="AP257" i="4"/>
  <c r="AM257" i="4"/>
  <c r="AJ257" i="4"/>
  <c r="AG257" i="4"/>
  <c r="AD257" i="4"/>
  <c r="AA257" i="4"/>
  <c r="X257" i="4"/>
  <c r="U257" i="4"/>
  <c r="R257" i="4"/>
  <c r="O257" i="4"/>
  <c r="L257" i="4"/>
  <c r="G257" i="4"/>
  <c r="CU253" i="4"/>
  <c r="CT253" i="4" s="1"/>
  <c r="BS253" i="4"/>
  <c r="BP253" i="4"/>
  <c r="BM253" i="4"/>
  <c r="BN253" i="4" s="1"/>
  <c r="BJ253" i="4"/>
  <c r="BK253" i="4" s="1"/>
  <c r="BH253" i="4"/>
  <c r="CL253" i="4" s="1"/>
  <c r="BE253" i="4"/>
  <c r="BB253" i="4"/>
  <c r="AY253" i="4"/>
  <c r="CI253" i="4" s="1"/>
  <c r="AV253" i="4"/>
  <c r="CH253" i="4" s="1"/>
  <c r="AS253" i="4"/>
  <c r="CG253" i="4" s="1"/>
  <c r="AP253" i="4"/>
  <c r="CF253" i="4" s="1"/>
  <c r="AM253" i="4"/>
  <c r="CE253" i="4" s="1"/>
  <c r="AJ253" i="4"/>
  <c r="CD253" i="4" s="1"/>
  <c r="AG253" i="4"/>
  <c r="AD253" i="4"/>
  <c r="AA253" i="4"/>
  <c r="CA253" i="4" s="1"/>
  <c r="X253" i="4"/>
  <c r="BZ253" i="4" s="1"/>
  <c r="U253" i="4"/>
  <c r="R253" i="4"/>
  <c r="BX253" i="4" s="1"/>
  <c r="O253" i="4"/>
  <c r="BW253" i="4" s="1"/>
  <c r="L253" i="4"/>
  <c r="BV253" i="4" s="1"/>
  <c r="G253" i="4"/>
  <c r="CT252" i="4"/>
  <c r="BS252" i="4"/>
  <c r="BS259" i="4" s="1"/>
  <c r="BP252" i="4"/>
  <c r="BP259" i="4" s="1"/>
  <c r="BM252" i="4"/>
  <c r="BM259" i="4" s="1"/>
  <c r="BJ252" i="4"/>
  <c r="BH252" i="4"/>
  <c r="BH259" i="4" s="1"/>
  <c r="BE252" i="4"/>
  <c r="BE259" i="4" s="1"/>
  <c r="BB252" i="4"/>
  <c r="BB259" i="4" s="1"/>
  <c r="AY252" i="4"/>
  <c r="AV252" i="4"/>
  <c r="AV259" i="4" s="1"/>
  <c r="AS252" i="4"/>
  <c r="AS259" i="4" s="1"/>
  <c r="AP252" i="4"/>
  <c r="AP259" i="4" s="1"/>
  <c r="AM252" i="4"/>
  <c r="AM259" i="4" s="1"/>
  <c r="AM261" i="4" s="1"/>
  <c r="AJ252" i="4"/>
  <c r="AJ259" i="4" s="1"/>
  <c r="AJ261" i="4" s="1"/>
  <c r="AG252" i="4"/>
  <c r="AG259" i="4" s="1"/>
  <c r="AG261" i="4" s="1"/>
  <c r="AD252" i="4"/>
  <c r="AD259" i="4" s="1"/>
  <c r="AD261" i="4" s="1"/>
  <c r="AA252" i="4"/>
  <c r="X252" i="4"/>
  <c r="X259" i="4" s="1"/>
  <c r="X261" i="4" s="1"/>
  <c r="U252" i="4"/>
  <c r="U259" i="4" s="1"/>
  <c r="U261" i="4" s="1"/>
  <c r="R252" i="4"/>
  <c r="O252" i="4"/>
  <c r="L252" i="4"/>
  <c r="G252" i="4"/>
  <c r="CK248" i="4"/>
  <c r="CI248" i="4"/>
  <c r="CH248" i="4"/>
  <c r="CG248" i="4"/>
  <c r="CF248" i="4"/>
  <c r="CE248" i="4"/>
  <c r="CC248" i="4"/>
  <c r="CB248" i="4"/>
  <c r="CA248" i="4"/>
  <c r="BZ248" i="4"/>
  <c r="BY248" i="4"/>
  <c r="BX248" i="4"/>
  <c r="BW248" i="4"/>
  <c r="K248" i="4"/>
  <c r="F248" i="4"/>
  <c r="BS182" i="4"/>
  <c r="BP182" i="4"/>
  <c r="BH182" i="4"/>
  <c r="CL182" i="4" s="1"/>
  <c r="BE182" i="4"/>
  <c r="CK182" i="4" s="1"/>
  <c r="BB182" i="4"/>
  <c r="CJ182" i="4" s="1"/>
  <c r="AY182" i="4"/>
  <c r="CI182" i="4" s="1"/>
  <c r="AV182" i="4"/>
  <c r="CH182" i="4" s="1"/>
  <c r="AS182" i="4"/>
  <c r="CG182" i="4" s="1"/>
  <c r="AP182" i="4"/>
  <c r="CF182" i="4" s="1"/>
  <c r="AM182" i="4"/>
  <c r="CE182" i="4" s="1"/>
  <c r="AJ182" i="4"/>
  <c r="CD182" i="4" s="1"/>
  <c r="AG182" i="4"/>
  <c r="CC182" i="4" s="1"/>
  <c r="AD182" i="4"/>
  <c r="CB182" i="4" s="1"/>
  <c r="AA182" i="4"/>
  <c r="CA182" i="4" s="1"/>
  <c r="X182" i="4"/>
  <c r="U182" i="4"/>
  <c r="BY182" i="4" s="1"/>
  <c r="R182" i="4"/>
  <c r="BX182" i="4" s="1"/>
  <c r="O182" i="4"/>
  <c r="L182" i="4"/>
  <c r="BV182" i="4" s="1"/>
  <c r="G182" i="4"/>
  <c r="BS177" i="4"/>
  <c r="BP177" i="4"/>
  <c r="BM177" i="4"/>
  <c r="BJ177" i="4"/>
  <c r="BS169" i="4"/>
  <c r="BP169" i="4"/>
  <c r="BM169" i="4"/>
  <c r="CL169" i="4"/>
  <c r="CK169" i="4"/>
  <c r="CJ169" i="4"/>
  <c r="CI169" i="4"/>
  <c r="CH169" i="4"/>
  <c r="CG169" i="4"/>
  <c r="CF169" i="4"/>
  <c r="CD169" i="4"/>
  <c r="CC169" i="4"/>
  <c r="CB169" i="4"/>
  <c r="CA169" i="4"/>
  <c r="BZ169" i="4"/>
  <c r="BY169" i="4"/>
  <c r="BX169" i="4"/>
  <c r="L169" i="4"/>
  <c r="BV169" i="4" s="1"/>
  <c r="G169" i="4"/>
  <c r="BP164" i="4"/>
  <c r="BM164" i="4"/>
  <c r="BJ164" i="4"/>
  <c r="BS156" i="4"/>
  <c r="CL156" i="4"/>
  <c r="CK156" i="4"/>
  <c r="CJ156" i="4"/>
  <c r="CI156" i="4"/>
  <c r="CH156" i="4"/>
  <c r="CG156" i="4"/>
  <c r="CF156" i="4"/>
  <c r="CD156" i="4"/>
  <c r="CC156" i="4"/>
  <c r="CB156" i="4"/>
  <c r="CA156" i="4"/>
  <c r="BZ156" i="4"/>
  <c r="BY156" i="4"/>
  <c r="L156" i="4"/>
  <c r="BV156" i="4" s="1"/>
  <c r="BS151" i="4"/>
  <c r="BP151" i="4"/>
  <c r="BM151" i="4"/>
  <c r="BJ151" i="4"/>
  <c r="G151" i="4"/>
  <c r="L52" i="16" l="1"/>
  <c r="L43" i="16"/>
  <c r="L34" i="16"/>
  <c r="L25" i="16"/>
  <c r="L14" i="16"/>
  <c r="L51" i="16"/>
  <c r="L42" i="16"/>
  <c r="L33" i="16"/>
  <c r="L22" i="16"/>
  <c r="L13" i="16"/>
  <c r="L50" i="16"/>
  <c r="L41" i="16"/>
  <c r="L32" i="16"/>
  <c r="L21" i="16"/>
  <c r="L12" i="16"/>
  <c r="L49" i="16"/>
  <c r="L30" i="16"/>
  <c r="L11" i="16"/>
  <c r="L40" i="16"/>
  <c r="L20" i="16"/>
  <c r="L48" i="16"/>
  <c r="L39" i="16"/>
  <c r="L29" i="16"/>
  <c r="L19" i="16"/>
  <c r="L10" i="16"/>
  <c r="L47" i="16"/>
  <c r="L37" i="16"/>
  <c r="L18" i="16"/>
  <c r="L9" i="16"/>
  <c r="L28" i="16"/>
  <c r="L45" i="16"/>
  <c r="L36" i="16"/>
  <c r="L27" i="16"/>
  <c r="L17" i="16"/>
  <c r="L24" i="16"/>
  <c r="L44" i="16"/>
  <c r="L35" i="16"/>
  <c r="L26" i="16"/>
  <c r="L15" i="16"/>
  <c r="H50" i="16"/>
  <c r="H40" i="16"/>
  <c r="H30" i="16"/>
  <c r="H21" i="16"/>
  <c r="H12" i="16"/>
  <c r="H49" i="16"/>
  <c r="H39" i="16"/>
  <c r="H29" i="16"/>
  <c r="H20" i="16"/>
  <c r="H11" i="16"/>
  <c r="H48" i="16"/>
  <c r="H37" i="16"/>
  <c r="H28" i="16"/>
  <c r="H19" i="16"/>
  <c r="H10" i="16"/>
  <c r="H45" i="16"/>
  <c r="H36" i="16"/>
  <c r="H27" i="16"/>
  <c r="H18" i="16"/>
  <c r="H9" i="16"/>
  <c r="H44" i="16"/>
  <c r="H35" i="16"/>
  <c r="H26" i="16"/>
  <c r="H17" i="16"/>
  <c r="H47" i="16"/>
  <c r="H43" i="16"/>
  <c r="H34" i="16"/>
  <c r="H25" i="16"/>
  <c r="H15" i="16"/>
  <c r="H52" i="16"/>
  <c r="H42" i="16"/>
  <c r="H33" i="16"/>
  <c r="H24" i="16"/>
  <c r="H14" i="16"/>
  <c r="H13" i="16"/>
  <c r="H51" i="16"/>
  <c r="H22" i="16"/>
  <c r="H41" i="16"/>
  <c r="H32" i="16"/>
  <c r="AA259" i="4"/>
  <c r="AA261" i="4" s="1"/>
  <c r="AY259" i="4"/>
  <c r="O260" i="4"/>
  <c r="O262" i="4" s="1"/>
  <c r="AM260" i="4"/>
  <c r="AM262" i="4" s="1"/>
  <c r="BJ260" i="4"/>
  <c r="BX256" i="4"/>
  <c r="R260" i="4"/>
  <c r="R262" i="4" s="1"/>
  <c r="CF256" i="4"/>
  <c r="AP260" i="4"/>
  <c r="U260" i="4"/>
  <c r="U262" i="4" s="1"/>
  <c r="CG256" i="4"/>
  <c r="AS260" i="4"/>
  <c r="BP260" i="4"/>
  <c r="G248" i="4"/>
  <c r="AU254" i="4"/>
  <c r="AR254" i="4"/>
  <c r="AO254" i="4"/>
  <c r="AX254" i="4"/>
  <c r="AL254" i="4"/>
  <c r="BG254" i="4"/>
  <c r="AI254" i="4"/>
  <c r="BD254" i="4"/>
  <c r="AF254" i="4"/>
  <c r="BA254" i="4"/>
  <c r="AC254" i="4"/>
  <c r="G254" i="4"/>
  <c r="BJ254" i="4"/>
  <c r="BP254" i="4"/>
  <c r="BS254" i="4"/>
  <c r="BM254" i="4"/>
  <c r="CC254" i="4"/>
  <c r="BX254" i="4"/>
  <c r="CK254" i="4"/>
  <c r="CF254" i="4"/>
  <c r="CA254" i="4"/>
  <c r="CI254" i="4"/>
  <c r="BV254" i="4"/>
  <c r="CD254" i="4"/>
  <c r="BY254" i="4"/>
  <c r="CH254" i="4"/>
  <c r="CL254" i="4"/>
  <c r="CG254" i="4"/>
  <c r="BW254" i="4"/>
  <c r="BZ254" i="4"/>
  <c r="CB254" i="4"/>
  <c r="CE254" i="4"/>
  <c r="CJ254" i="4"/>
  <c r="BZ256" i="4"/>
  <c r="X260" i="4"/>
  <c r="X262" i="4" s="1"/>
  <c r="CH256" i="4"/>
  <c r="AV260" i="4"/>
  <c r="BS260" i="4"/>
  <c r="BV248" i="4"/>
  <c r="K254" i="4"/>
  <c r="BK252" i="4"/>
  <c r="BK259" i="4" s="1"/>
  <c r="BJ259" i="4"/>
  <c r="CA256" i="4"/>
  <c r="AA260" i="4"/>
  <c r="AA262" i="4" s="1"/>
  <c r="CI256" i="4"/>
  <c r="AY260" i="4"/>
  <c r="CB256" i="4"/>
  <c r="AD260" i="4"/>
  <c r="AD262" i="4" s="1"/>
  <c r="CJ256" i="4"/>
  <c r="BB260" i="4"/>
  <c r="G260" i="4"/>
  <c r="CC256" i="4"/>
  <c r="AG260" i="4"/>
  <c r="AG262" i="4" s="1"/>
  <c r="CK256" i="4"/>
  <c r="BE260" i="4"/>
  <c r="BV256" i="4"/>
  <c r="L260" i="4"/>
  <c r="L262" i="4" s="1"/>
  <c r="CD256" i="4"/>
  <c r="AJ260" i="4"/>
  <c r="AJ262" i="4" s="1"/>
  <c r="CL256" i="4"/>
  <c r="BH260" i="4"/>
  <c r="M251" i="4"/>
  <c r="AB251" i="4"/>
  <c r="S251" i="4"/>
  <c r="AQ251" i="4"/>
  <c r="AE251" i="4"/>
  <c r="AZ251" i="4"/>
  <c r="AW251" i="4"/>
  <c r="AN251" i="4"/>
  <c r="Y251" i="4"/>
  <c r="AT251" i="4"/>
  <c r="BF251" i="4"/>
  <c r="AH251" i="4"/>
  <c r="BI251" i="4"/>
  <c r="AK251" i="4"/>
  <c r="BC251" i="4"/>
  <c r="V251" i="4"/>
  <c r="P251" i="4"/>
  <c r="BO251" i="4"/>
  <c r="BU251" i="4"/>
  <c r="BL251" i="4"/>
  <c r="BR251" i="4"/>
  <c r="BP582" i="4"/>
  <c r="BP590" i="4"/>
  <c r="BP588" i="4"/>
  <c r="BS577" i="4"/>
  <c r="BP587" i="4"/>
  <c r="BP579" i="4"/>
  <c r="BP580" i="4"/>
  <c r="BJ587" i="4"/>
  <c r="BJ584" i="4"/>
  <c r="BJ579" i="4"/>
  <c r="BJ583" i="4"/>
  <c r="BJ591" i="4"/>
  <c r="BJ592" i="4"/>
  <c r="BJ582" i="4"/>
  <c r="BP586" i="4"/>
  <c r="BJ590" i="4"/>
  <c r="BJ581" i="4"/>
  <c r="BP585" i="4"/>
  <c r="BJ589" i="4"/>
  <c r="BJ578" i="4"/>
  <c r="BP584" i="4"/>
  <c r="BJ588" i="4"/>
  <c r="BP592" i="4"/>
  <c r="BP578" i="4"/>
  <c r="BJ580" i="4"/>
  <c r="BJ586" i="4"/>
  <c r="BJ577" i="4"/>
  <c r="BP577" i="4"/>
  <c r="BP581" i="4"/>
  <c r="BJ585" i="4"/>
  <c r="BP589" i="4"/>
  <c r="BN272" i="4"/>
  <c r="BO272" i="4" s="1"/>
  <c r="BT169" i="4"/>
  <c r="BU169" i="4" s="1"/>
  <c r="BK169" i="4"/>
  <c r="BL169" i="4" s="1"/>
  <c r="BK156" i="4"/>
  <c r="CJ248" i="4"/>
  <c r="CD248" i="4"/>
  <c r="CL248" i="4"/>
  <c r="BN169" i="4"/>
  <c r="BO169" i="4" s="1"/>
  <c r="BQ169" i="4"/>
  <c r="BR169" i="4" s="1"/>
  <c r="BN156" i="4"/>
  <c r="BT156" i="4"/>
  <c r="BQ156" i="4"/>
  <c r="BL253" i="4"/>
  <c r="G259" i="4"/>
  <c r="L259" i="4"/>
  <c r="L261" i="4" s="1"/>
  <c r="I251" i="4"/>
  <c r="BO253" i="4"/>
  <c r="BL252" i="4"/>
  <c r="R259" i="4"/>
  <c r="R261" i="4" s="1"/>
  <c r="BM261" i="4"/>
  <c r="BN252" i="4"/>
  <c r="BN259" i="4" s="1"/>
  <c r="BX252" i="4"/>
  <c r="BX259" i="4" s="1"/>
  <c r="CF252" i="4"/>
  <c r="CF259" i="4" s="1"/>
  <c r="BZ257" i="4"/>
  <c r="CH257" i="4"/>
  <c r="BY252" i="4"/>
  <c r="CG252" i="4"/>
  <c r="CG259" i="4" s="1"/>
  <c r="CA257" i="4"/>
  <c r="CI257" i="4"/>
  <c r="CA252" i="4"/>
  <c r="CA259" i="4" s="1"/>
  <c r="BF257" i="4"/>
  <c r="CC257" i="4"/>
  <c r="CK257" i="4"/>
  <c r="CB252" i="4"/>
  <c r="CJ252" i="4"/>
  <c r="BV257" i="4"/>
  <c r="CD257" i="4"/>
  <c r="CL257" i="4"/>
  <c r="CC252" i="4"/>
  <c r="CK252" i="4"/>
  <c r="CE257" i="4"/>
  <c r="O259" i="4"/>
  <c r="O261" i="4" s="1"/>
  <c r="CE252" i="4"/>
  <c r="CE259" i="4" s="1"/>
  <c r="BJ261" i="4"/>
  <c r="BY257" i="4"/>
  <c r="BN277" i="4"/>
  <c r="BO277" i="4" s="1"/>
  <c r="BN274" i="4"/>
  <c r="BO274" i="4" s="1"/>
  <c r="BN278" i="4"/>
  <c r="BO278" i="4" s="1"/>
  <c r="BN286" i="4"/>
  <c r="BO286" i="4" s="1"/>
  <c r="BQ272" i="4"/>
  <c r="BR272" i="4" s="1"/>
  <c r="BQ276" i="4"/>
  <c r="BR276" i="4" s="1"/>
  <c r="BQ280" i="4"/>
  <c r="BR280" i="4" s="1"/>
  <c r="BQ284" i="4"/>
  <c r="BR284" i="4" s="1"/>
  <c r="BQ283" i="4"/>
  <c r="BR283" i="4" s="1"/>
  <c r="BQ274" i="4"/>
  <c r="BR274" i="4" s="1"/>
  <c r="BQ278" i="4"/>
  <c r="BR278" i="4" s="1"/>
  <c r="BQ282" i="4"/>
  <c r="BR282" i="4" s="1"/>
  <c r="BQ275" i="4"/>
  <c r="BR275" i="4" s="1"/>
  <c r="BK282" i="4"/>
  <c r="BL282" i="4" s="1"/>
  <c r="BQ290" i="4"/>
  <c r="BR290" i="4" s="1"/>
  <c r="BQ287" i="4"/>
  <c r="BR287" i="4" s="1"/>
  <c r="BQ273" i="4"/>
  <c r="BR273" i="4" s="1"/>
  <c r="BQ277" i="4"/>
  <c r="BR277" i="4" s="1"/>
  <c r="BI252" i="4"/>
  <c r="BT275" i="4"/>
  <c r="BU275" i="4" s="1"/>
  <c r="BT279" i="4"/>
  <c r="BU279" i="4" s="1"/>
  <c r="BT283" i="4"/>
  <c r="BU283" i="4" s="1"/>
  <c r="BT287" i="4"/>
  <c r="BU287" i="4" s="1"/>
  <c r="BN182" i="4"/>
  <c r="BO182" i="4" s="1"/>
  <c r="BT274" i="4"/>
  <c r="BU274" i="4" s="1"/>
  <c r="BT278" i="4"/>
  <c r="BU278" i="4" s="1"/>
  <c r="BT282" i="4"/>
  <c r="BU282" i="4" s="1"/>
  <c r="BT286" i="4"/>
  <c r="BU286" i="4" s="1"/>
  <c r="BT290" i="4"/>
  <c r="BU290" i="4" s="1"/>
  <c r="BT273" i="4"/>
  <c r="BU273" i="4" s="1"/>
  <c r="BT277" i="4"/>
  <c r="BU277" i="4" s="1"/>
  <c r="BT281" i="4"/>
  <c r="BU281" i="4" s="1"/>
  <c r="BT285" i="4"/>
  <c r="BU285" i="4" s="1"/>
  <c r="BK289" i="4"/>
  <c r="BL289" i="4" s="1"/>
  <c r="X294" i="4"/>
  <c r="BZ294" i="4" s="1"/>
  <c r="BS579" i="4"/>
  <c r="BS583" i="4"/>
  <c r="J586" i="4"/>
  <c r="BS587" i="4"/>
  <c r="BT272" i="4"/>
  <c r="BU272" i="4" s="1"/>
  <c r="BT276" i="4"/>
  <c r="BU276" i="4" s="1"/>
  <c r="BT280" i="4"/>
  <c r="BU280" i="4" s="1"/>
  <c r="J592" i="4"/>
  <c r="Y182" i="4"/>
  <c r="BK281" i="4"/>
  <c r="BL281" i="4" s="1"/>
  <c r="BC169" i="4"/>
  <c r="BK276" i="4"/>
  <c r="BL276" i="4" s="1"/>
  <c r="AT257" i="4"/>
  <c r="AV311" i="4"/>
  <c r="BQ311" i="4"/>
  <c r="BQ315" i="4"/>
  <c r="BF252" i="4"/>
  <c r="V256" i="4"/>
  <c r="AV295" i="4"/>
  <c r="CH295" i="4" s="1"/>
  <c r="BK285" i="4"/>
  <c r="BL285" i="4" s="1"/>
  <c r="BK275" i="4"/>
  <c r="BL275" i="4" s="1"/>
  <c r="J580" i="4"/>
  <c r="BS591" i="4"/>
  <c r="BC182" i="4"/>
  <c r="BC256" i="4"/>
  <c r="BK272" i="4"/>
  <c r="BL272" i="4" s="1"/>
  <c r="BK274" i="4"/>
  <c r="BL274" i="4" s="1"/>
  <c r="BK284" i="4"/>
  <c r="BL284" i="4" s="1"/>
  <c r="BB313" i="4"/>
  <c r="CJ313" i="4" s="1"/>
  <c r="BS578" i="4"/>
  <c r="J583" i="4"/>
  <c r="BS586" i="4"/>
  <c r="BK277" i="4"/>
  <c r="BL277" i="4" s="1"/>
  <c r="BK283" i="4"/>
  <c r="BL283" i="4" s="1"/>
  <c r="AS316" i="4"/>
  <c r="CG316" i="4" s="1"/>
  <c r="BS581" i="4"/>
  <c r="J584" i="4"/>
  <c r="J588" i="4"/>
  <c r="BK273" i="4"/>
  <c r="BL273" i="4" s="1"/>
  <c r="BB296" i="4"/>
  <c r="CJ296" i="4" s="1"/>
  <c r="AS312" i="4"/>
  <c r="CG312" i="4" s="1"/>
  <c r="BK182" i="4"/>
  <c r="BL182" i="4" s="1"/>
  <c r="AT252" i="4"/>
  <c r="AW253" i="4"/>
  <c r="X295" i="4"/>
  <c r="BZ295" i="4" s="1"/>
  <c r="BT319" i="4"/>
  <c r="BS582" i="4"/>
  <c r="BK280" i="4"/>
  <c r="BL280" i="4" s="1"/>
  <c r="BN289" i="4"/>
  <c r="BO289" i="4" s="1"/>
  <c r="AV294" i="4"/>
  <c r="CH294" i="4" s="1"/>
  <c r="BS590" i="4"/>
  <c r="R311" i="4"/>
  <c r="G156" i="4"/>
  <c r="V156" i="4" s="1"/>
  <c r="BQ182" i="4"/>
  <c r="BR182" i="4" s="1"/>
  <c r="BQ286" i="4"/>
  <c r="BR286" i="4" s="1"/>
  <c r="AA314" i="4"/>
  <c r="CA314" i="4" s="1"/>
  <c r="BK278" i="4"/>
  <c r="BL278" i="4" s="1"/>
  <c r="BK279" i="4"/>
  <c r="BL279" i="4" s="1"/>
  <c r="BK286" i="4"/>
  <c r="BL286" i="4" s="1"/>
  <c r="BK287" i="4"/>
  <c r="BL287" i="4" s="1"/>
  <c r="BK288" i="4"/>
  <c r="BL288" i="4" s="1"/>
  <c r="BK290" i="4"/>
  <c r="BL290" i="4" s="1"/>
  <c r="BB311" i="4"/>
  <c r="AA312" i="4"/>
  <c r="CA312" i="4" s="1"/>
  <c r="AB257" i="4"/>
  <c r="BN318" i="4"/>
  <c r="BN316" i="4"/>
  <c r="AQ252" i="4"/>
  <c r="P182" i="4"/>
  <c r="AH182" i="4"/>
  <c r="BW182" i="4"/>
  <c r="AE252" i="4"/>
  <c r="AW252" i="4"/>
  <c r="CG257" i="4"/>
  <c r="BN312" i="4"/>
  <c r="BO312" i="4" s="1"/>
  <c r="AT182" i="4"/>
  <c r="AZ253" i="4"/>
  <c r="BT182" i="4"/>
  <c r="BU182" i="4" s="1"/>
  <c r="AK253" i="4"/>
  <c r="V253" i="4"/>
  <c r="AH257" i="4"/>
  <c r="AN182" i="4"/>
  <c r="BF182" i="4"/>
  <c r="BZ182" i="4"/>
  <c r="P252" i="4"/>
  <c r="AK252" i="4"/>
  <c r="S257" i="4"/>
  <c r="U295" i="4"/>
  <c r="BY295" i="4" s="1"/>
  <c r="U296" i="4"/>
  <c r="BY296" i="4" s="1"/>
  <c r="AS296" i="4"/>
  <c r="CG296" i="4" s="1"/>
  <c r="AS295" i="4"/>
  <c r="CG295" i="4" s="1"/>
  <c r="P169" i="4"/>
  <c r="AN169" i="4"/>
  <c r="M252" i="4"/>
  <c r="P257" i="4"/>
  <c r="V182" i="4"/>
  <c r="AB253" i="4"/>
  <c r="P256" i="4"/>
  <c r="AN256" i="4"/>
  <c r="BN288" i="4"/>
  <c r="BO288" i="4" s="1"/>
  <c r="AY314" i="4"/>
  <c r="CI314" i="4" s="1"/>
  <c r="BT315" i="4"/>
  <c r="I579" i="4"/>
  <c r="BS580" i="4"/>
  <c r="I587" i="4"/>
  <c r="BS588" i="4"/>
  <c r="I588" i="4"/>
  <c r="J589" i="4"/>
  <c r="BQ279" i="4"/>
  <c r="BR279" i="4" s="1"/>
  <c r="BT284" i="4"/>
  <c r="BU284" i="4" s="1"/>
  <c r="BQ285" i="4"/>
  <c r="BR285" i="4" s="1"/>
  <c r="AY294" i="4"/>
  <c r="CI294" i="4" s="1"/>
  <c r="AP311" i="4"/>
  <c r="AY312" i="4"/>
  <c r="CI312" i="4" s="1"/>
  <c r="R313" i="4"/>
  <c r="BX313" i="4" s="1"/>
  <c r="AP315" i="4"/>
  <c r="CF315" i="4" s="1"/>
  <c r="G320" i="4"/>
  <c r="BN325" i="4"/>
  <c r="I583" i="4"/>
  <c r="BS584" i="4"/>
  <c r="I584" i="4"/>
  <c r="J585" i="4"/>
  <c r="BS589" i="4"/>
  <c r="J271" i="4"/>
  <c r="BK312" i="4"/>
  <c r="BL312" i="4" s="1"/>
  <c r="X313" i="4"/>
  <c r="BZ313" i="4" s="1"/>
  <c r="BT313" i="4"/>
  <c r="BN314" i="4"/>
  <c r="AV315" i="4"/>
  <c r="CH315" i="4" s="1"/>
  <c r="J577" i="4"/>
  <c r="I580" i="4"/>
  <c r="J581" i="4"/>
  <c r="BS585" i="4"/>
  <c r="I589" i="4"/>
  <c r="BQ288" i="4"/>
  <c r="BR288" i="4" s="1"/>
  <c r="O312" i="4"/>
  <c r="BW312" i="4" s="1"/>
  <c r="BB315" i="4"/>
  <c r="CJ315" i="4" s="1"/>
  <c r="O316" i="4"/>
  <c r="BW316" i="4" s="1"/>
  <c r="BT325" i="4"/>
  <c r="J578" i="4"/>
  <c r="I585" i="4"/>
  <c r="BT288" i="4"/>
  <c r="BU288" i="4" s="1"/>
  <c r="BQ289" i="4"/>
  <c r="BR289" i="4" s="1"/>
  <c r="BK294" i="4"/>
  <c r="BL294" i="4" s="1"/>
  <c r="J311" i="4"/>
  <c r="U312" i="4"/>
  <c r="BY312" i="4" s="1"/>
  <c r="BT314" i="4"/>
  <c r="U316" i="4"/>
  <c r="BY316" i="4" s="1"/>
  <c r="BT321" i="4"/>
  <c r="BN327" i="4"/>
  <c r="I577" i="4"/>
  <c r="I581" i="4"/>
  <c r="J591" i="4"/>
  <c r="J251" i="4"/>
  <c r="BQ281" i="4"/>
  <c r="BR281" i="4" s="1"/>
  <c r="BT289" i="4"/>
  <c r="BU289" i="4" s="1"/>
  <c r="O314" i="4"/>
  <c r="BW314" i="4" s="1"/>
  <c r="J579" i="4"/>
  <c r="J587" i="4"/>
  <c r="J590" i="4"/>
  <c r="BN326" i="4"/>
  <c r="X311" i="4"/>
  <c r="BN313" i="4"/>
  <c r="X315" i="4"/>
  <c r="BZ315" i="4" s="1"/>
  <c r="AY316" i="4"/>
  <c r="CI316" i="4" s="1"/>
  <c r="J582" i="4"/>
  <c r="I591" i="4"/>
  <c r="BS592" i="4"/>
  <c r="I592" i="4"/>
  <c r="AZ257" i="4"/>
  <c r="BW256" i="4"/>
  <c r="V257" i="4"/>
  <c r="BC257" i="4"/>
  <c r="BW257" i="4"/>
  <c r="BY256" i="4"/>
  <c r="BY260" i="4" s="1"/>
  <c r="AN257" i="4"/>
  <c r="BX257" i="4"/>
  <c r="J255" i="4"/>
  <c r="AQ257" i="4"/>
  <c r="CE256" i="4"/>
  <c r="CE260" i="4" s="1"/>
  <c r="AE257" i="4"/>
  <c r="CF257" i="4"/>
  <c r="S252" i="4"/>
  <c r="AH252" i="4"/>
  <c r="AZ252" i="4"/>
  <c r="BC253" i="4"/>
  <c r="BY253" i="4"/>
  <c r="AN253" i="4"/>
  <c r="BF253" i="4"/>
  <c r="V252" i="4"/>
  <c r="AN252" i="4"/>
  <c r="BC252" i="4"/>
  <c r="BW252" i="4"/>
  <c r="Y252" i="4"/>
  <c r="BZ252" i="4"/>
  <c r="BZ259" i="4" s="1"/>
  <c r="M253" i="4"/>
  <c r="AT253" i="4"/>
  <c r="BI253" i="4"/>
  <c r="Y253" i="4"/>
  <c r="AE253" i="4"/>
  <c r="P253" i="4"/>
  <c r="AH253" i="4"/>
  <c r="CH252" i="4"/>
  <c r="CH259" i="4" s="1"/>
  <c r="I578" i="4"/>
  <c r="I582" i="4"/>
  <c r="I586" i="4"/>
  <c r="I590" i="4"/>
  <c r="CB313" i="4"/>
  <c r="CK312" i="4"/>
  <c r="L326" i="4"/>
  <c r="L322" i="4"/>
  <c r="L318" i="4"/>
  <c r="L325" i="4"/>
  <c r="L321" i="4"/>
  <c r="L324" i="4"/>
  <c r="L320" i="4"/>
  <c r="L327" i="4"/>
  <c r="L323" i="4"/>
  <c r="L319" i="4"/>
  <c r="L315" i="4"/>
  <c r="L314" i="4"/>
  <c r="L313" i="4"/>
  <c r="L316" i="4"/>
  <c r="L312" i="4"/>
  <c r="AJ326" i="4"/>
  <c r="AJ322" i="4"/>
  <c r="AJ318" i="4"/>
  <c r="AJ325" i="4"/>
  <c r="AJ321" i="4"/>
  <c r="AJ324" i="4"/>
  <c r="AJ320" i="4"/>
  <c r="AJ327" i="4"/>
  <c r="AJ323" i="4"/>
  <c r="AJ319" i="4"/>
  <c r="AJ315" i="4"/>
  <c r="AJ314" i="4"/>
  <c r="AJ313" i="4"/>
  <c r="AJ317" i="4"/>
  <c r="AJ316" i="4"/>
  <c r="AJ312" i="4"/>
  <c r="BK324" i="4"/>
  <c r="BK327" i="4"/>
  <c r="BK323" i="4"/>
  <c r="BK318" i="4"/>
  <c r="BK313" i="4"/>
  <c r="BK325" i="4"/>
  <c r="BK321" i="4"/>
  <c r="BK317" i="4"/>
  <c r="BK315" i="4"/>
  <c r="BK311" i="4"/>
  <c r="BK326" i="4"/>
  <c r="BK322" i="4"/>
  <c r="BQ325" i="4"/>
  <c r="BQ324" i="4"/>
  <c r="BQ321" i="4"/>
  <c r="BQ319" i="4"/>
  <c r="BQ317" i="4"/>
  <c r="BQ314" i="4"/>
  <c r="BQ326" i="4"/>
  <c r="BQ322" i="4"/>
  <c r="BQ318" i="4"/>
  <c r="BQ327" i="4"/>
  <c r="BQ316" i="4"/>
  <c r="BQ312" i="4"/>
  <c r="BR312" i="4" s="1"/>
  <c r="BQ323" i="4"/>
  <c r="BX314" i="4"/>
  <c r="CG313" i="4"/>
  <c r="BK316" i="4"/>
  <c r="L317" i="4"/>
  <c r="BY314" i="4"/>
  <c r="CH313" i="4"/>
  <c r="AJ311" i="4"/>
  <c r="BZ316" i="4"/>
  <c r="CI315" i="4"/>
  <c r="CA316" i="4"/>
  <c r="CJ314" i="4"/>
  <c r="I311" i="4"/>
  <c r="AN311" i="4" s="1"/>
  <c r="BQ313" i="4"/>
  <c r="AD324" i="4"/>
  <c r="AD320" i="4"/>
  <c r="AD327" i="4"/>
  <c r="AD323" i="4"/>
  <c r="AD319" i="4"/>
  <c r="AD326" i="4"/>
  <c r="AD322" i="4"/>
  <c r="AD318" i="4"/>
  <c r="AD325" i="4"/>
  <c r="AD321" i="4"/>
  <c r="AD317" i="4"/>
  <c r="AD316" i="4"/>
  <c r="AD312" i="4"/>
  <c r="AD311" i="4"/>
  <c r="AD315" i="4"/>
  <c r="AD314" i="4"/>
  <c r="BE327" i="4"/>
  <c r="BE323" i="4"/>
  <c r="BE319" i="4"/>
  <c r="BE326" i="4"/>
  <c r="BE322" i="4"/>
  <c r="BE318" i="4"/>
  <c r="BE325" i="4"/>
  <c r="BE321" i="4"/>
  <c r="BE317" i="4"/>
  <c r="BE324" i="4"/>
  <c r="BE320" i="4"/>
  <c r="BE316" i="4"/>
  <c r="BE315" i="4"/>
  <c r="BE311" i="4"/>
  <c r="BE314" i="4"/>
  <c r="BE313" i="4"/>
  <c r="G310" i="4"/>
  <c r="G327" i="4"/>
  <c r="G326" i="4"/>
  <c r="G322" i="4"/>
  <c r="G318" i="4"/>
  <c r="G317" i="4"/>
  <c r="G316" i="4"/>
  <c r="G323" i="4"/>
  <c r="G321" i="4"/>
  <c r="G315" i="4"/>
  <c r="G311" i="4"/>
  <c r="G319" i="4"/>
  <c r="G325" i="4"/>
  <c r="G314" i="4"/>
  <c r="G324" i="4"/>
  <c r="AG327" i="4"/>
  <c r="AG323" i="4"/>
  <c r="AG319" i="4"/>
  <c r="AG326" i="4"/>
  <c r="AG322" i="4"/>
  <c r="AG318" i="4"/>
  <c r="AG325" i="4"/>
  <c r="AG321" i="4"/>
  <c r="AG317" i="4"/>
  <c r="AG324" i="4"/>
  <c r="AG320" i="4"/>
  <c r="AG316" i="4"/>
  <c r="AG315" i="4"/>
  <c r="AG311" i="4"/>
  <c r="AG314" i="4"/>
  <c r="AG313" i="4"/>
  <c r="BH326" i="4"/>
  <c r="BH322" i="4"/>
  <c r="BH318" i="4"/>
  <c r="BH325" i="4"/>
  <c r="BH321" i="4"/>
  <c r="BH317" i="4"/>
  <c r="BH324" i="4"/>
  <c r="BH320" i="4"/>
  <c r="BH327" i="4"/>
  <c r="BH323" i="4"/>
  <c r="BH319" i="4"/>
  <c r="BH315" i="4"/>
  <c r="BH314" i="4"/>
  <c r="BH313" i="4"/>
  <c r="BH316" i="4"/>
  <c r="BH312" i="4"/>
  <c r="G313" i="4"/>
  <c r="BK314" i="4"/>
  <c r="BK320" i="4"/>
  <c r="O325" i="4"/>
  <c r="O321" i="4"/>
  <c r="O324" i="4"/>
  <c r="O320" i="4"/>
  <c r="O327" i="4"/>
  <c r="O323" i="4"/>
  <c r="O319" i="4"/>
  <c r="O326" i="4"/>
  <c r="O322" i="4"/>
  <c r="O318" i="4"/>
  <c r="AP324" i="4"/>
  <c r="AP320" i="4"/>
  <c r="AP327" i="4"/>
  <c r="AP323" i="4"/>
  <c r="AP319" i="4"/>
  <c r="AP326" i="4"/>
  <c r="AP322" i="4"/>
  <c r="AP318" i="4"/>
  <c r="AP325" i="4"/>
  <c r="AP321" i="4"/>
  <c r="AP317" i="4"/>
  <c r="O311" i="4"/>
  <c r="AA311" i="4"/>
  <c r="AY311" i="4"/>
  <c r="X312" i="4"/>
  <c r="AV312" i="4"/>
  <c r="U313" i="4"/>
  <c r="AP314" i="4"/>
  <c r="O315" i="4"/>
  <c r="AA315" i="4"/>
  <c r="AV316" i="4"/>
  <c r="BN320" i="4"/>
  <c r="BN322" i="4"/>
  <c r="BT323" i="4"/>
  <c r="BN324" i="4"/>
  <c r="R324" i="4"/>
  <c r="R320" i="4"/>
  <c r="R327" i="4"/>
  <c r="R323" i="4"/>
  <c r="R319" i="4"/>
  <c r="R326" i="4"/>
  <c r="R322" i="4"/>
  <c r="R318" i="4"/>
  <c r="R325" i="4"/>
  <c r="R321" i="4"/>
  <c r="R317" i="4"/>
  <c r="AS327" i="4"/>
  <c r="AS323" i="4"/>
  <c r="AS319" i="4"/>
  <c r="AS326" i="4"/>
  <c r="AS322" i="4"/>
  <c r="AS318" i="4"/>
  <c r="AS325" i="4"/>
  <c r="AS321" i="4"/>
  <c r="AS317" i="4"/>
  <c r="AS324" i="4"/>
  <c r="AS320" i="4"/>
  <c r="BT311" i="4"/>
  <c r="AS314" i="4"/>
  <c r="R315" i="4"/>
  <c r="BK319" i="4"/>
  <c r="BQ320" i="4"/>
  <c r="BT327" i="4"/>
  <c r="AV326" i="4"/>
  <c r="AV322" i="4"/>
  <c r="AV318" i="4"/>
  <c r="AV325" i="4"/>
  <c r="AV321" i="4"/>
  <c r="AV317" i="4"/>
  <c r="AV324" i="4"/>
  <c r="AV320" i="4"/>
  <c r="AV327" i="4"/>
  <c r="AV323" i="4"/>
  <c r="AV319" i="4"/>
  <c r="X326" i="4"/>
  <c r="X322" i="4"/>
  <c r="X318" i="4"/>
  <c r="X325" i="4"/>
  <c r="X321" i="4"/>
  <c r="X324" i="4"/>
  <c r="X320" i="4"/>
  <c r="X327" i="4"/>
  <c r="X323" i="4"/>
  <c r="X319" i="4"/>
  <c r="AY325" i="4"/>
  <c r="AY321" i="4"/>
  <c r="AY317" i="4"/>
  <c r="AY324" i="4"/>
  <c r="AY320" i="4"/>
  <c r="AY327" i="4"/>
  <c r="AY323" i="4"/>
  <c r="AY319" i="4"/>
  <c r="AY326" i="4"/>
  <c r="AY322" i="4"/>
  <c r="AY318" i="4"/>
  <c r="BN317" i="4"/>
  <c r="BT318" i="4"/>
  <c r="BN319" i="4"/>
  <c r="BT320" i="4"/>
  <c r="BT324" i="4"/>
  <c r="U327" i="4"/>
  <c r="U323" i="4"/>
  <c r="U319" i="4"/>
  <c r="U326" i="4"/>
  <c r="U322" i="4"/>
  <c r="U318" i="4"/>
  <c r="U325" i="4"/>
  <c r="U321" i="4"/>
  <c r="U317" i="4"/>
  <c r="U324" i="4"/>
  <c r="U320" i="4"/>
  <c r="AA325" i="4"/>
  <c r="AA321" i="4"/>
  <c r="AA317" i="4"/>
  <c r="AA324" i="4"/>
  <c r="AA320" i="4"/>
  <c r="AA327" i="4"/>
  <c r="AA323" i="4"/>
  <c r="AA319" i="4"/>
  <c r="AA326" i="4"/>
  <c r="AA322" i="4"/>
  <c r="AA318" i="4"/>
  <c r="BB324" i="4"/>
  <c r="BB320" i="4"/>
  <c r="BB327" i="4"/>
  <c r="BB323" i="4"/>
  <c r="BB319" i="4"/>
  <c r="BB326" i="4"/>
  <c r="BB322" i="4"/>
  <c r="BB318" i="4"/>
  <c r="BB325" i="4"/>
  <c r="BB321" i="4"/>
  <c r="BB317" i="4"/>
  <c r="U311" i="4"/>
  <c r="AS311" i="4"/>
  <c r="BN311" i="4"/>
  <c r="R312" i="4"/>
  <c r="AP312" i="4"/>
  <c r="BB312" i="4"/>
  <c r="BT312" i="4"/>
  <c r="BU312" i="4" s="1"/>
  <c r="O313" i="4"/>
  <c r="AA313" i="4"/>
  <c r="AY313" i="4"/>
  <c r="X314" i="4"/>
  <c r="AV314" i="4"/>
  <c r="U315" i="4"/>
  <c r="AS315" i="4"/>
  <c r="BN315" i="4"/>
  <c r="R316" i="4"/>
  <c r="AP316" i="4"/>
  <c r="BB316" i="4"/>
  <c r="BT316" i="4"/>
  <c r="X317" i="4"/>
  <c r="BN321" i="4"/>
  <c r="BT322" i="4"/>
  <c r="BN323" i="4"/>
  <c r="BT326" i="4"/>
  <c r="BT317" i="4"/>
  <c r="AG294" i="4"/>
  <c r="AG296" i="4"/>
  <c r="AG295" i="4"/>
  <c r="BE294" i="4"/>
  <c r="BE296" i="4"/>
  <c r="BE295" i="4"/>
  <c r="BH294" i="4"/>
  <c r="R296" i="4"/>
  <c r="AP296" i="4"/>
  <c r="O294" i="4"/>
  <c r="AM294" i="4"/>
  <c r="BH295" i="4"/>
  <c r="R294" i="4"/>
  <c r="AP294" i="4"/>
  <c r="BB294" i="4"/>
  <c r="O295" i="4"/>
  <c r="AM295" i="4"/>
  <c r="AY295" i="4"/>
  <c r="X296" i="4"/>
  <c r="AV296" i="4"/>
  <c r="BH296" i="4"/>
  <c r="U294" i="4"/>
  <c r="AS294" i="4"/>
  <c r="R295" i="4"/>
  <c r="AP295" i="4"/>
  <c r="BB295" i="4"/>
  <c r="O296" i="4"/>
  <c r="AM296" i="4"/>
  <c r="AY296" i="4"/>
  <c r="CL286" i="4"/>
  <c r="I271" i="4"/>
  <c r="BY275" i="4"/>
  <c r="BN279" i="4"/>
  <c r="BO279" i="4" s="1"/>
  <c r="BN283" i="4"/>
  <c r="BO283" i="4" s="1"/>
  <c r="BV275" i="4"/>
  <c r="BN275" i="4"/>
  <c r="BO275" i="4" s="1"/>
  <c r="CD275" i="4"/>
  <c r="BN276" i="4"/>
  <c r="BO276" i="4" s="1"/>
  <c r="BV290" i="4"/>
  <c r="BN281" i="4"/>
  <c r="BO281" i="4" s="1"/>
  <c r="BN282" i="4"/>
  <c r="BO282" i="4" s="1"/>
  <c r="CG282" i="4"/>
  <c r="CD286" i="4"/>
  <c r="BN287" i="4"/>
  <c r="BO287" i="4" s="1"/>
  <c r="CD289" i="4"/>
  <c r="BY290" i="4"/>
  <c r="CL275" i="4"/>
  <c r="BN280" i="4"/>
  <c r="BO280" i="4" s="1"/>
  <c r="BN285" i="4"/>
  <c r="BO285" i="4" s="1"/>
  <c r="CE286" i="4"/>
  <c r="CF289" i="4"/>
  <c r="BN290" i="4"/>
  <c r="BO290" i="4" s="1"/>
  <c r="BN273" i="4"/>
  <c r="BO273" i="4" s="1"/>
  <c r="BN284" i="4"/>
  <c r="BO284" i="4" s="1"/>
  <c r="CF285" i="4"/>
  <c r="CG286" i="4"/>
  <c r="J273" i="4"/>
  <c r="F26" i="21" s="1"/>
  <c r="I273" i="4"/>
  <c r="J277" i="4"/>
  <c r="F30" i="21" s="1"/>
  <c r="I277" i="4"/>
  <c r="E30" i="21" s="1"/>
  <c r="BV280" i="4"/>
  <c r="CI280" i="4"/>
  <c r="BY281" i="4"/>
  <c r="CB282" i="4"/>
  <c r="BV272" i="4"/>
  <c r="CD272" i="4"/>
  <c r="CL272" i="4"/>
  <c r="BV276" i="4"/>
  <c r="CD276" i="4"/>
  <c r="CL276" i="4"/>
  <c r="CI279" i="4"/>
  <c r="BW280" i="4"/>
  <c r="BZ281" i="4"/>
  <c r="CC282" i="4"/>
  <c r="CH284" i="4"/>
  <c r="CB274" i="4"/>
  <c r="CJ274" i="4"/>
  <c r="CB278" i="4"/>
  <c r="CJ278" i="4"/>
  <c r="CE280" i="4"/>
  <c r="CH281" i="4"/>
  <c r="BX282" i="4"/>
  <c r="CK282" i="4"/>
  <c r="CJ282" i="4"/>
  <c r="BW283" i="4"/>
  <c r="CC285" i="4"/>
  <c r="CD280" i="4"/>
  <c r="BV284" i="4"/>
  <c r="CL280" i="4"/>
  <c r="CD284" i="4"/>
  <c r="CG281" i="4"/>
  <c r="CL279" i="4"/>
  <c r="CH279" i="4"/>
  <c r="BZ280" i="4"/>
  <c r="CC281" i="4"/>
  <c r="CL281" i="4"/>
  <c r="CF282" i="4"/>
  <c r="CA283" i="4"/>
  <c r="CJ279" i="4"/>
  <c r="CA280" i="4"/>
  <c r="CE283" i="4"/>
  <c r="CL284" i="4"/>
  <c r="BY285" i="4"/>
  <c r="CK281" i="4"/>
  <c r="CI283" i="4"/>
  <c r="BZ284" i="4"/>
  <c r="BW282" i="4"/>
  <c r="CE282" i="4"/>
  <c r="CG285" i="4"/>
  <c r="BY289" i="4"/>
  <c r="CG289" i="4"/>
  <c r="BV283" i="4"/>
  <c r="CD283" i="4"/>
  <c r="CL283" i="4"/>
  <c r="BX286" i="4"/>
  <c r="CF286" i="4"/>
  <c r="BV287" i="4"/>
  <c r="CD287" i="4"/>
  <c r="CL287" i="4"/>
  <c r="BX290" i="4"/>
  <c r="CF290" i="4"/>
  <c r="CB281" i="4"/>
  <c r="CJ281" i="4"/>
  <c r="CB285" i="4"/>
  <c r="CJ285" i="4"/>
  <c r="BV288" i="4"/>
  <c r="CD288" i="4"/>
  <c r="CL288" i="4"/>
  <c r="CB289" i="4"/>
  <c r="CJ289" i="4"/>
  <c r="CK285" i="4"/>
  <c r="CC289" i="4"/>
  <c r="CK289" i="4"/>
  <c r="CB286" i="4"/>
  <c r="CJ286" i="4"/>
  <c r="CB290" i="4"/>
  <c r="CJ290" i="4"/>
  <c r="Y257" i="4"/>
  <c r="AK257" i="4"/>
  <c r="AW257" i="4"/>
  <c r="AH256" i="4"/>
  <c r="AT256" i="4"/>
  <c r="BF256" i="4"/>
  <c r="M257" i="4"/>
  <c r="BI257" i="4"/>
  <c r="M256" i="4"/>
  <c r="AK256" i="4"/>
  <c r="BI256" i="4"/>
  <c r="CB257" i="4"/>
  <c r="CJ257" i="4"/>
  <c r="Y256" i="4"/>
  <c r="AW256" i="4"/>
  <c r="AB256" i="4"/>
  <c r="AZ256" i="4"/>
  <c r="S256" i="4"/>
  <c r="AE256" i="4"/>
  <c r="AQ256" i="4"/>
  <c r="BV252" i="4"/>
  <c r="BV259" i="4" s="1"/>
  <c r="CD252" i="4"/>
  <c r="CD259" i="4" s="1"/>
  <c r="CL252" i="4"/>
  <c r="CL259" i="4" s="1"/>
  <c r="CB253" i="4"/>
  <c r="CJ253" i="4"/>
  <c r="S253" i="4"/>
  <c r="AQ253" i="4"/>
  <c r="CC253" i="4"/>
  <c r="CK253" i="4"/>
  <c r="AB252" i="4"/>
  <c r="CI252" i="4"/>
  <c r="CI259" i="4" s="1"/>
  <c r="M182" i="4"/>
  <c r="AK182" i="4"/>
  <c r="AW182" i="4"/>
  <c r="BI182" i="4"/>
  <c r="AB182" i="4"/>
  <c r="AZ182" i="4"/>
  <c r="S182" i="4"/>
  <c r="AE182" i="4"/>
  <c r="AQ182" i="4"/>
  <c r="V169" i="4"/>
  <c r="AH169" i="4"/>
  <c r="AT169" i="4"/>
  <c r="BF169" i="4"/>
  <c r="CE169" i="4"/>
  <c r="Y169" i="4"/>
  <c r="AW169" i="4"/>
  <c r="AB169" i="4"/>
  <c r="AZ169" i="4"/>
  <c r="M169" i="4"/>
  <c r="AK169" i="4"/>
  <c r="BI169" i="4"/>
  <c r="S169" i="4"/>
  <c r="AE169" i="4"/>
  <c r="AQ169" i="4"/>
  <c r="CE156" i="4"/>
  <c r="BX156" i="4"/>
  <c r="BS3" i="4"/>
  <c r="BP3" i="4"/>
  <c r="BM3" i="4"/>
  <c r="BJ3" i="4"/>
  <c r="CK259" i="4" l="1"/>
  <c r="CD260" i="4"/>
  <c r="BZ260" i="4"/>
  <c r="CF260" i="4"/>
  <c r="CC259" i="4"/>
  <c r="E11" i="21"/>
  <c r="E12" i="21"/>
  <c r="CJ260" i="4"/>
  <c r="BV260" i="4"/>
  <c r="BX260" i="4"/>
  <c r="CB260" i="4"/>
  <c r="CK260" i="4"/>
  <c r="CI260" i="4"/>
  <c r="CG260" i="4"/>
  <c r="F11" i="21"/>
  <c r="F12" i="21"/>
  <c r="CJ259" i="4"/>
  <c r="CL260" i="4"/>
  <c r="CC260" i="4"/>
  <c r="CH260" i="4"/>
  <c r="CH263" i="4" s="1"/>
  <c r="CB259" i="4"/>
  <c r="BY259" i="4"/>
  <c r="CA260" i="4"/>
  <c r="CA263" i="4" s="1"/>
  <c r="BI577" i="4"/>
  <c r="AQ577" i="4"/>
  <c r="BC577" i="4"/>
  <c r="AT577" i="4"/>
  <c r="BF577" i="4"/>
  <c r="AW577" i="4"/>
  <c r="AZ577" i="4"/>
  <c r="AK580" i="4"/>
  <c r="BO580" i="4"/>
  <c r="AT580" i="4"/>
  <c r="BF580" i="4"/>
  <c r="AW580" i="4"/>
  <c r="BI580" i="4"/>
  <c r="AZ580" i="4"/>
  <c r="AQ580" i="4"/>
  <c r="BC580" i="4"/>
  <c r="AZ579" i="4"/>
  <c r="AQ579" i="4"/>
  <c r="BC579" i="4"/>
  <c r="AT579" i="4"/>
  <c r="BF579" i="4"/>
  <c r="AW579" i="4"/>
  <c r="BI579" i="4"/>
  <c r="AW578" i="4"/>
  <c r="BI578" i="4"/>
  <c r="AZ578" i="4"/>
  <c r="AQ578" i="4"/>
  <c r="BC578" i="4"/>
  <c r="AT578" i="4"/>
  <c r="BF578" i="4"/>
  <c r="AJ263" i="4"/>
  <c r="BH263" i="4"/>
  <c r="AD263" i="4"/>
  <c r="BV263" i="4"/>
  <c r="BT294" i="4"/>
  <c r="BU294" i="4" s="1"/>
  <c r="AG263" i="4"/>
  <c r="AP263" i="4"/>
  <c r="R263" i="4"/>
  <c r="BE263" i="4"/>
  <c r="AM263" i="4"/>
  <c r="O263" i="4"/>
  <c r="U263" i="4"/>
  <c r="BB263" i="4"/>
  <c r="AA263" i="4"/>
  <c r="AY263" i="4"/>
  <c r="AS263" i="4"/>
  <c r="CI263" i="4"/>
  <c r="BP262" i="4"/>
  <c r="CD263" i="4"/>
  <c r="BP261" i="4"/>
  <c r="CE263" i="4"/>
  <c r="CB263" i="4"/>
  <c r="CG263" i="4"/>
  <c r="AV263" i="4"/>
  <c r="BJ263" i="4"/>
  <c r="BJ262" i="4"/>
  <c r="BS262" i="4"/>
  <c r="CJ263" i="4"/>
  <c r="BQ252" i="4"/>
  <c r="BP263" i="4"/>
  <c r="CK263" i="4"/>
  <c r="BQ253" i="4"/>
  <c r="BR253" i="4" s="1"/>
  <c r="BM263" i="4"/>
  <c r="BS263" i="4"/>
  <c r="CC263" i="4"/>
  <c r="BT252" i="4"/>
  <c r="BO252" i="4"/>
  <c r="CL263" i="4"/>
  <c r="BZ263" i="4"/>
  <c r="BS261" i="4"/>
  <c r="CF263" i="4"/>
  <c r="BM262" i="4"/>
  <c r="BX263" i="4"/>
  <c r="X263" i="4"/>
  <c r="BT253" i="4"/>
  <c r="BU253" i="4" s="1"/>
  <c r="I255" i="4"/>
  <c r="BO318" i="4"/>
  <c r="BO311" i="4"/>
  <c r="AQ156" i="4"/>
  <c r="AE156" i="4"/>
  <c r="AB156" i="4"/>
  <c r="AZ156" i="4"/>
  <c r="BL156" i="4"/>
  <c r="BU327" i="4"/>
  <c r="BR311" i="4"/>
  <c r="BK295" i="4"/>
  <c r="BL295" i="4" s="1"/>
  <c r="P580" i="4"/>
  <c r="BU320" i="4"/>
  <c r="I182" i="4"/>
  <c r="E45" i="16" s="1"/>
  <c r="BO325" i="4"/>
  <c r="BO320" i="4"/>
  <c r="BL320" i="4"/>
  <c r="BU315" i="4"/>
  <c r="BR320" i="4"/>
  <c r="BU321" i="4"/>
  <c r="M577" i="4"/>
  <c r="V311" i="4"/>
  <c r="AB311" i="4"/>
  <c r="M580" i="4"/>
  <c r="BQ295" i="4"/>
  <c r="BR295" i="4" s="1"/>
  <c r="BU317" i="4"/>
  <c r="P577" i="4"/>
  <c r="BL314" i="4"/>
  <c r="BL317" i="4"/>
  <c r="BU313" i="4"/>
  <c r="BQ296" i="4"/>
  <c r="BR296" i="4" s="1"/>
  <c r="BQ294" i="4"/>
  <c r="BR294" i="4" s="1"/>
  <c r="J182" i="4"/>
  <c r="F45" i="16" s="1"/>
  <c r="BU318" i="4"/>
  <c r="BU319" i="4"/>
  <c r="AB580" i="4"/>
  <c r="AT156" i="4"/>
  <c r="BO317" i="4"/>
  <c r="BL319" i="4"/>
  <c r="S580" i="4"/>
  <c r="M156" i="4"/>
  <c r="I279" i="4"/>
  <c r="AW279" i="4" s="1"/>
  <c r="M311" i="4"/>
  <c r="Y580" i="4"/>
  <c r="AE580" i="4"/>
  <c r="Y579" i="4"/>
  <c r="I256" i="4"/>
  <c r="BO313" i="4"/>
  <c r="P579" i="4"/>
  <c r="S579" i="4"/>
  <c r="BO316" i="4"/>
  <c r="AN580" i="4"/>
  <c r="V580" i="4"/>
  <c r="V579" i="4"/>
  <c r="J169" i="4"/>
  <c r="F30" i="16" s="1"/>
  <c r="AH580" i="4"/>
  <c r="AH579" i="4"/>
  <c r="V277" i="4"/>
  <c r="BR156" i="4"/>
  <c r="J256" i="4"/>
  <c r="J279" i="4"/>
  <c r="J278" i="4"/>
  <c r="AH277" i="4"/>
  <c r="BO314" i="4"/>
  <c r="AK577" i="4"/>
  <c r="AN577" i="4"/>
  <c r="AE579" i="4"/>
  <c r="BO156" i="4"/>
  <c r="BF156" i="4"/>
  <c r="P156" i="4"/>
  <c r="Y577" i="4"/>
  <c r="AB577" i="4"/>
  <c r="J156" i="4"/>
  <c r="F15" i="16" s="1"/>
  <c r="I156" i="4"/>
  <c r="E15" i="16" s="1"/>
  <c r="BU325" i="4"/>
  <c r="AK579" i="4"/>
  <c r="AW156" i="4"/>
  <c r="Y156" i="4"/>
  <c r="AK156" i="4"/>
  <c r="AH156" i="4"/>
  <c r="BC156" i="4"/>
  <c r="BU323" i="4"/>
  <c r="S577" i="4"/>
  <c r="AB579" i="4"/>
  <c r="BU316" i="4"/>
  <c r="BO322" i="4"/>
  <c r="BO326" i="4"/>
  <c r="AE577" i="4"/>
  <c r="AH577" i="4"/>
  <c r="V577" i="4"/>
  <c r="M579" i="4"/>
  <c r="AN579" i="4"/>
  <c r="S156" i="4"/>
  <c r="BI156" i="4"/>
  <c r="BU156" i="4"/>
  <c r="AN156" i="4"/>
  <c r="AT277" i="4"/>
  <c r="AT311" i="4"/>
  <c r="AZ311" i="4"/>
  <c r="BO327" i="4"/>
  <c r="I281" i="4"/>
  <c r="M281" i="4" s="1"/>
  <c r="BF273" i="4"/>
  <c r="E26" i="21"/>
  <c r="BR321" i="4"/>
  <c r="BL321" i="4"/>
  <c r="I286" i="4"/>
  <c r="E42" i="21" s="1"/>
  <c r="I278" i="4"/>
  <c r="Y278" i="4" s="1"/>
  <c r="BR315" i="4"/>
  <c r="J289" i="4"/>
  <c r="F45" i="21" s="1"/>
  <c r="J285" i="4"/>
  <c r="F41" i="21" s="1"/>
  <c r="BR313" i="4"/>
  <c r="J274" i="4"/>
  <c r="F27" i="21" s="1"/>
  <c r="BO323" i="4"/>
  <c r="BO315" i="4"/>
  <c r="BL323" i="4"/>
  <c r="BR327" i="4"/>
  <c r="J257" i="4"/>
  <c r="I169" i="4"/>
  <c r="E30" i="16" s="1"/>
  <c r="BU322" i="4"/>
  <c r="BF311" i="4"/>
  <c r="AE311" i="4"/>
  <c r="AK311" i="4"/>
  <c r="J286" i="4"/>
  <c r="F42" i="21" s="1"/>
  <c r="J282" i="4"/>
  <c r="BF277" i="4"/>
  <c r="BO321" i="4"/>
  <c r="BO319" i="4"/>
  <c r="BO324" i="4"/>
  <c r="AH311" i="4"/>
  <c r="BR323" i="4"/>
  <c r="BR317" i="4"/>
  <c r="BL315" i="4"/>
  <c r="Y311" i="4"/>
  <c r="BK296" i="4"/>
  <c r="BL296" i="4" s="1"/>
  <c r="I257" i="4"/>
  <c r="J253" i="4"/>
  <c r="AN578" i="4"/>
  <c r="AK578" i="4"/>
  <c r="Y578" i="4"/>
  <c r="M578" i="4"/>
  <c r="AE578" i="4"/>
  <c r="P578" i="4"/>
  <c r="AH578" i="4"/>
  <c r="V578" i="4"/>
  <c r="AB578" i="4"/>
  <c r="S578" i="4"/>
  <c r="CA313" i="4"/>
  <c r="CA323" i="4"/>
  <c r="BZ326" i="4"/>
  <c r="CG321" i="4"/>
  <c r="BX327" i="4"/>
  <c r="CH316" i="4"/>
  <c r="CL325" i="4"/>
  <c r="CC316" i="4"/>
  <c r="CK316" i="4"/>
  <c r="CB316" i="4"/>
  <c r="CB323" i="4"/>
  <c r="BR318" i="4"/>
  <c r="BR325" i="4"/>
  <c r="CD316" i="4"/>
  <c r="CD320" i="4"/>
  <c r="BV316" i="4"/>
  <c r="BV324" i="4"/>
  <c r="BU326" i="4"/>
  <c r="BX316" i="4"/>
  <c r="BW313" i="4"/>
  <c r="CJ317" i="4"/>
  <c r="CJ327" i="4"/>
  <c r="CA327" i="4"/>
  <c r="BY317" i="4"/>
  <c r="BY327" i="4"/>
  <c r="CI327" i="4"/>
  <c r="BZ327" i="4"/>
  <c r="CH319" i="4"/>
  <c r="CH318" i="4"/>
  <c r="BX315" i="4"/>
  <c r="CG325" i="4"/>
  <c r="BX321" i="4"/>
  <c r="BX320" i="4"/>
  <c r="CA315" i="4"/>
  <c r="P311" i="4"/>
  <c r="CF323" i="4"/>
  <c r="BW323" i="4"/>
  <c r="CL319" i="4"/>
  <c r="CL318" i="4"/>
  <c r="CC320" i="4"/>
  <c r="CC319" i="4"/>
  <c r="CK320" i="4"/>
  <c r="CK319" i="4"/>
  <c r="CB317" i="4"/>
  <c r="CB327" i="4"/>
  <c r="BU314" i="4"/>
  <c r="BR322" i="4"/>
  <c r="BL325" i="4"/>
  <c r="CD317" i="4"/>
  <c r="CD324" i="4"/>
  <c r="BV313" i="4"/>
  <c r="BV321" i="4"/>
  <c r="BY324" i="4"/>
  <c r="CI323" i="4"/>
  <c r="CH325" i="4"/>
  <c r="BX317" i="4"/>
  <c r="CF319" i="4"/>
  <c r="CJ321" i="4"/>
  <c r="CJ320" i="4"/>
  <c r="CA320" i="4"/>
  <c r="BY321" i="4"/>
  <c r="BU324" i="4"/>
  <c r="CI320" i="4"/>
  <c r="BZ320" i="4"/>
  <c r="CH323" i="4"/>
  <c r="CG314" i="4"/>
  <c r="CG318" i="4"/>
  <c r="BX325" i="4"/>
  <c r="BX324" i="4"/>
  <c r="BW315" i="4"/>
  <c r="CF317" i="4"/>
  <c r="CF327" i="4"/>
  <c r="BW327" i="4"/>
  <c r="CL323" i="4"/>
  <c r="CL322" i="4"/>
  <c r="CC324" i="4"/>
  <c r="CC323" i="4"/>
  <c r="CK324" i="4"/>
  <c r="CK323" i="4"/>
  <c r="CB321" i="4"/>
  <c r="CB320" i="4"/>
  <c r="BR326" i="4"/>
  <c r="BL313" i="4"/>
  <c r="CD313" i="4"/>
  <c r="CD321" i="4"/>
  <c r="BV314" i="4"/>
  <c r="BV325" i="4"/>
  <c r="BI311" i="4"/>
  <c r="CF316" i="4"/>
  <c r="CJ323" i="4"/>
  <c r="BY323" i="4"/>
  <c r="BZ323" i="4"/>
  <c r="BW319" i="4"/>
  <c r="CL315" i="4"/>
  <c r="CC326" i="4"/>
  <c r="CK326" i="4"/>
  <c r="CH322" i="4"/>
  <c r="CG315" i="4"/>
  <c r="CJ312" i="4"/>
  <c r="CJ325" i="4"/>
  <c r="CJ324" i="4"/>
  <c r="CA324" i="4"/>
  <c r="BY325" i="4"/>
  <c r="CI324" i="4"/>
  <c r="BZ324" i="4"/>
  <c r="CH327" i="4"/>
  <c r="CH326" i="4"/>
  <c r="BU311" i="4"/>
  <c r="CG322" i="4"/>
  <c r="BX318" i="4"/>
  <c r="CF314" i="4"/>
  <c r="CF321" i="4"/>
  <c r="CF320" i="4"/>
  <c r="BW320" i="4"/>
  <c r="CL327" i="4"/>
  <c r="CL326" i="4"/>
  <c r="CC317" i="4"/>
  <c r="CC327" i="4"/>
  <c r="AQ311" i="4"/>
  <c r="CK317" i="4"/>
  <c r="CK327" i="4"/>
  <c r="CB325" i="4"/>
  <c r="CB324" i="4"/>
  <c r="BC311" i="4"/>
  <c r="BR314" i="4"/>
  <c r="BL322" i="4"/>
  <c r="BL318" i="4"/>
  <c r="CD314" i="4"/>
  <c r="CD325" i="4"/>
  <c r="BV315" i="4"/>
  <c r="BV318" i="4"/>
  <c r="AW311" i="4"/>
  <c r="CF312" i="4"/>
  <c r="CJ318" i="4"/>
  <c r="CA317" i="4"/>
  <c r="BY318" i="4"/>
  <c r="CI317" i="4"/>
  <c r="BX322" i="4"/>
  <c r="BY313" i="4"/>
  <c r="CF324" i="4"/>
  <c r="CL312" i="4"/>
  <c r="CC313" i="4"/>
  <c r="CK321" i="4"/>
  <c r="CB318" i="4"/>
  <c r="BL326" i="4"/>
  <c r="CD318" i="4"/>
  <c r="BV319" i="4"/>
  <c r="BV322" i="4"/>
  <c r="BY315" i="4"/>
  <c r="CA318" i="4"/>
  <c r="CI318" i="4"/>
  <c r="BZ321" i="4"/>
  <c r="CH320" i="4"/>
  <c r="CG326" i="4"/>
  <c r="CF325" i="4"/>
  <c r="BW324" i="4"/>
  <c r="CL320" i="4"/>
  <c r="CC321" i="4"/>
  <c r="CK313" i="4"/>
  <c r="CB314" i="4"/>
  <c r="CD315" i="4"/>
  <c r="BZ317" i="4"/>
  <c r="CH314" i="4"/>
  <c r="BX312" i="4"/>
  <c r="CJ322" i="4"/>
  <c r="CA322" i="4"/>
  <c r="CA321" i="4"/>
  <c r="BY322" i="4"/>
  <c r="CI322" i="4"/>
  <c r="CI321" i="4"/>
  <c r="BZ325" i="4"/>
  <c r="CH324" i="4"/>
  <c r="CG320" i="4"/>
  <c r="CG319" i="4"/>
  <c r="BX326" i="4"/>
  <c r="CH312" i="4"/>
  <c r="CF318" i="4"/>
  <c r="BW318" i="4"/>
  <c r="BW321" i="4"/>
  <c r="CL316" i="4"/>
  <c r="CL324" i="4"/>
  <c r="CC314" i="4"/>
  <c r="CC325" i="4"/>
  <c r="CK314" i="4"/>
  <c r="CK325" i="4"/>
  <c r="CB315" i="4"/>
  <c r="CB322" i="4"/>
  <c r="S311" i="4"/>
  <c r="BV317" i="4"/>
  <c r="BR319" i="4"/>
  <c r="BL311" i="4"/>
  <c r="BL327" i="4"/>
  <c r="CD319" i="4"/>
  <c r="CD322" i="4"/>
  <c r="BV323" i="4"/>
  <c r="BV326" i="4"/>
  <c r="BZ314" i="4"/>
  <c r="CJ326" i="4"/>
  <c r="CA325" i="4"/>
  <c r="BY326" i="4"/>
  <c r="CI326" i="4"/>
  <c r="BZ318" i="4"/>
  <c r="CG324" i="4"/>
  <c r="CG323" i="4"/>
  <c r="BZ312" i="4"/>
  <c r="CF322" i="4"/>
  <c r="BW322" i="4"/>
  <c r="BW325" i="4"/>
  <c r="CL313" i="4"/>
  <c r="CL317" i="4"/>
  <c r="CC318" i="4"/>
  <c r="CK318" i="4"/>
  <c r="CB326" i="4"/>
  <c r="BL316" i="4"/>
  <c r="BR316" i="4"/>
  <c r="BL324" i="4"/>
  <c r="CD323" i="4"/>
  <c r="CD326" i="4"/>
  <c r="BV327" i="4"/>
  <c r="CA326" i="4"/>
  <c r="CI325" i="4"/>
  <c r="CH317" i="4"/>
  <c r="BX319" i="4"/>
  <c r="CJ316" i="4"/>
  <c r="CI313" i="4"/>
  <c r="CJ319" i="4"/>
  <c r="CA319" i="4"/>
  <c r="BY320" i="4"/>
  <c r="BY319" i="4"/>
  <c r="CI319" i="4"/>
  <c r="BZ319" i="4"/>
  <c r="BZ322" i="4"/>
  <c r="CH321" i="4"/>
  <c r="CG317" i="4"/>
  <c r="CG327" i="4"/>
  <c r="BX323" i="4"/>
  <c r="CF326" i="4"/>
  <c r="BW326" i="4"/>
  <c r="CL314" i="4"/>
  <c r="CL321" i="4"/>
  <c r="CC315" i="4"/>
  <c r="CC322" i="4"/>
  <c r="CK315" i="4"/>
  <c r="CK322" i="4"/>
  <c r="CB312" i="4"/>
  <c r="CB319" i="4"/>
  <c r="BR324" i="4"/>
  <c r="CD312" i="4"/>
  <c r="CD327" i="4"/>
  <c r="BV312" i="4"/>
  <c r="BV320" i="4"/>
  <c r="CL296" i="4"/>
  <c r="BW295" i="4"/>
  <c r="CK295" i="4"/>
  <c r="CC295" i="4"/>
  <c r="CI296" i="4"/>
  <c r="CG294" i="4"/>
  <c r="CH296" i="4"/>
  <c r="CJ294" i="4"/>
  <c r="BN296" i="4"/>
  <c r="BO296" i="4" s="1"/>
  <c r="BY294" i="4"/>
  <c r="CF294" i="4"/>
  <c r="CL295" i="4"/>
  <c r="CC296" i="4"/>
  <c r="BZ296" i="4"/>
  <c r="CF296" i="4"/>
  <c r="BN295" i="4"/>
  <c r="BO295" i="4" s="1"/>
  <c r="BT295" i="4"/>
  <c r="BU295" i="4" s="1"/>
  <c r="BW296" i="4"/>
  <c r="BX294" i="4"/>
  <c r="BX296" i="4"/>
  <c r="CJ295" i="4"/>
  <c r="CI295" i="4"/>
  <c r="CE294" i="4"/>
  <c r="CL294" i="4"/>
  <c r="BN294" i="4"/>
  <c r="BO294" i="4" s="1"/>
  <c r="CK294" i="4"/>
  <c r="CC294" i="4"/>
  <c r="CF295" i="4"/>
  <c r="CE295" i="4"/>
  <c r="BW294" i="4"/>
  <c r="BX295" i="4"/>
  <c r="CE296" i="4"/>
  <c r="CK296" i="4"/>
  <c r="J281" i="4"/>
  <c r="AH273" i="4"/>
  <c r="J275" i="4"/>
  <c r="F28" i="21" s="1"/>
  <c r="I275" i="4"/>
  <c r="E28" i="21" s="1"/>
  <c r="I282" i="4"/>
  <c r="AT273" i="4"/>
  <c r="I289" i="4"/>
  <c r="E45" i="21" s="1"/>
  <c r="J290" i="4"/>
  <c r="F46" i="21" s="1"/>
  <c r="I290" i="4"/>
  <c r="E46" i="21" s="1"/>
  <c r="I285" i="4"/>
  <c r="E41" i="21" s="1"/>
  <c r="V273" i="4"/>
  <c r="I274" i="4"/>
  <c r="BC274" i="4" s="1"/>
  <c r="J284" i="4"/>
  <c r="I284" i="4"/>
  <c r="J276" i="4"/>
  <c r="F29" i="21" s="1"/>
  <c r="I276" i="4"/>
  <c r="E29" i="21" s="1"/>
  <c r="I283" i="4"/>
  <c r="J283" i="4"/>
  <c r="BI273" i="4"/>
  <c r="AW273" i="4"/>
  <c r="AK273" i="4"/>
  <c r="Y273" i="4"/>
  <c r="M273" i="4"/>
  <c r="AN273" i="4"/>
  <c r="BC273" i="4"/>
  <c r="AE273" i="4"/>
  <c r="P273" i="4"/>
  <c r="AQ273" i="4"/>
  <c r="S273" i="4"/>
  <c r="AZ273" i="4"/>
  <c r="AB273" i="4"/>
  <c r="J280" i="4"/>
  <c r="I280" i="4"/>
  <c r="AT280" i="4" s="1"/>
  <c r="J288" i="4"/>
  <c r="F44" i="21" s="1"/>
  <c r="I288" i="4"/>
  <c r="E44" i="21" s="1"/>
  <c r="AB277" i="4"/>
  <c r="BI277" i="4"/>
  <c r="AW277" i="4"/>
  <c r="AK277" i="4"/>
  <c r="Y277" i="4"/>
  <c r="M277" i="4"/>
  <c r="BC277" i="4"/>
  <c r="AE277" i="4"/>
  <c r="AQ277" i="4"/>
  <c r="S277" i="4"/>
  <c r="AZ277" i="4"/>
  <c r="AN277" i="4"/>
  <c r="P277" i="4"/>
  <c r="J272" i="4"/>
  <c r="I272" i="4"/>
  <c r="I287" i="4"/>
  <c r="E43" i="21" s="1"/>
  <c r="J287" i="4"/>
  <c r="F43" i="21" s="1"/>
  <c r="J252" i="4"/>
  <c r="F13" i="21" s="1"/>
  <c r="I252" i="4"/>
  <c r="E13" i="21" s="1"/>
  <c r="I253" i="4"/>
  <c r="M30" i="16" l="1"/>
  <c r="N30" i="16"/>
  <c r="I30" i="16"/>
  <c r="J30" i="16"/>
  <c r="N45" i="16"/>
  <c r="M45" i="16"/>
  <c r="J45" i="16"/>
  <c r="I45" i="16"/>
  <c r="N15" i="16"/>
  <c r="M15" i="16"/>
  <c r="J15" i="16"/>
  <c r="I15" i="16"/>
  <c r="J260" i="4"/>
  <c r="I260" i="4"/>
  <c r="BT259" i="4"/>
  <c r="BQ259" i="4"/>
  <c r="E31" i="9"/>
  <c r="F31" i="9"/>
  <c r="BT296" i="4"/>
  <c r="BU296" i="4" s="1"/>
  <c r="BR252" i="4"/>
  <c r="J259" i="4"/>
  <c r="BU252" i="4"/>
  <c r="BY263" i="4"/>
  <c r="I259" i="4"/>
  <c r="BI278" i="4"/>
  <c r="AK278" i="4"/>
  <c r="BI279" i="4"/>
  <c r="AW278" i="4"/>
  <c r="M278" i="4"/>
  <c r="V278" i="4"/>
  <c r="AH278" i="4"/>
  <c r="Y279" i="4"/>
  <c r="AQ279" i="4"/>
  <c r="AT278" i="4"/>
  <c r="BF278" i="4"/>
  <c r="AB278" i="4"/>
  <c r="BI286" i="4"/>
  <c r="AW281" i="4"/>
  <c r="AK279" i="4"/>
  <c r="P278" i="4"/>
  <c r="AN279" i="4"/>
  <c r="AZ279" i="4"/>
  <c r="P279" i="4"/>
  <c r="AE279" i="4"/>
  <c r="AN286" i="4"/>
  <c r="AB279" i="4"/>
  <c r="AT279" i="4"/>
  <c r="M279" i="4"/>
  <c r="V279" i="4"/>
  <c r="S279" i="4"/>
  <c r="BF279" i="4"/>
  <c r="BC279" i="4"/>
  <c r="AH279" i="4"/>
  <c r="AN278" i="4"/>
  <c r="AT281" i="4"/>
  <c r="AZ281" i="4"/>
  <c r="P281" i="4"/>
  <c r="AE281" i="4"/>
  <c r="AH281" i="4"/>
  <c r="AQ281" i="4"/>
  <c r="Y281" i="4"/>
  <c r="AN281" i="4"/>
  <c r="BI281" i="4"/>
  <c r="S278" i="4"/>
  <c r="AZ278" i="4"/>
  <c r="AQ278" i="4"/>
  <c r="AB281" i="4"/>
  <c r="AK281" i="4"/>
  <c r="BF281" i="4"/>
  <c r="BC281" i="4"/>
  <c r="V281" i="4"/>
  <c r="S281" i="4"/>
  <c r="S286" i="4"/>
  <c r="AH286" i="4"/>
  <c r="AN274" i="4"/>
  <c r="AT286" i="4"/>
  <c r="V286" i="4"/>
  <c r="M286" i="4"/>
  <c r="M274" i="4"/>
  <c r="AZ286" i="4"/>
  <c r="Y286" i="4"/>
  <c r="AW286" i="4"/>
  <c r="P286" i="4"/>
  <c r="AQ286" i="4"/>
  <c r="AB286" i="4"/>
  <c r="AK286" i="4"/>
  <c r="BF286" i="4"/>
  <c r="BC286" i="4"/>
  <c r="AE286" i="4"/>
  <c r="S274" i="4"/>
  <c r="BC278" i="4"/>
  <c r="AE278" i="4"/>
  <c r="BI274" i="4"/>
  <c r="E27" i="21"/>
  <c r="Y274" i="4"/>
  <c r="J313" i="4"/>
  <c r="I313" i="4"/>
  <c r="J326" i="4"/>
  <c r="I326" i="4"/>
  <c r="J321" i="4"/>
  <c r="I321" i="4"/>
  <c r="I323" i="4"/>
  <c r="J323" i="4"/>
  <c r="J317" i="4"/>
  <c r="I317" i="4"/>
  <c r="I316" i="4"/>
  <c r="J316" i="4"/>
  <c r="I324" i="4"/>
  <c r="J324" i="4"/>
  <c r="I322" i="4"/>
  <c r="J322" i="4"/>
  <c r="I318" i="4"/>
  <c r="J318" i="4"/>
  <c r="J325" i="4"/>
  <c r="I325" i="4"/>
  <c r="I320" i="4"/>
  <c r="J320" i="4"/>
  <c r="I327" i="4"/>
  <c r="J327" i="4"/>
  <c r="I319" i="4"/>
  <c r="J319" i="4"/>
  <c r="J315" i="4"/>
  <c r="I315" i="4"/>
  <c r="J314" i="4"/>
  <c r="I314" i="4"/>
  <c r="J312" i="4"/>
  <c r="I312" i="4"/>
  <c r="P274" i="4"/>
  <c r="V274" i="4"/>
  <c r="AZ290" i="4"/>
  <c r="AK290" i="4"/>
  <c r="AW290" i="4"/>
  <c r="V290" i="4"/>
  <c r="P290" i="4"/>
  <c r="Y290" i="4"/>
  <c r="AE290" i="4"/>
  <c r="AT290" i="4"/>
  <c r="BF290" i="4"/>
  <c r="S290" i="4"/>
  <c r="AB290" i="4"/>
  <c r="AQ290" i="4"/>
  <c r="AN290" i="4"/>
  <c r="M290" i="4"/>
  <c r="BI290" i="4"/>
  <c r="BC290" i="4"/>
  <c r="AH290" i="4"/>
  <c r="AE274" i="4"/>
  <c r="AK274" i="4"/>
  <c r="AH274" i="4"/>
  <c r="AQ274" i="4"/>
  <c r="AZ274" i="4"/>
  <c r="AT274" i="4"/>
  <c r="BI282" i="4"/>
  <c r="S282" i="4"/>
  <c r="AW282" i="4"/>
  <c r="AE282" i="4"/>
  <c r="M282" i="4"/>
  <c r="AK282" i="4"/>
  <c r="V282" i="4"/>
  <c r="AN282" i="4"/>
  <c r="Y282" i="4"/>
  <c r="P282" i="4"/>
  <c r="AH282" i="4"/>
  <c r="BF282" i="4"/>
  <c r="AB282" i="4"/>
  <c r="AQ282" i="4"/>
  <c r="AT282" i="4"/>
  <c r="AZ282" i="4"/>
  <c r="BC282" i="4"/>
  <c r="AW274" i="4"/>
  <c r="BF274" i="4"/>
  <c r="AN289" i="4"/>
  <c r="AZ289" i="4"/>
  <c r="P289" i="4"/>
  <c r="AE289" i="4"/>
  <c r="Y289" i="4"/>
  <c r="AQ289" i="4"/>
  <c r="V289" i="4"/>
  <c r="M289" i="4"/>
  <c r="BI289" i="4"/>
  <c r="AK289" i="4"/>
  <c r="AT289" i="4"/>
  <c r="AW289" i="4"/>
  <c r="AB289" i="4"/>
  <c r="BC289" i="4"/>
  <c r="S289" i="4"/>
  <c r="BF289" i="4"/>
  <c r="AH289" i="4"/>
  <c r="BC275" i="4"/>
  <c r="BF275" i="4"/>
  <c r="AW275" i="4"/>
  <c r="AH275" i="4"/>
  <c r="M275" i="4"/>
  <c r="BI275" i="4"/>
  <c r="P275" i="4"/>
  <c r="AT275" i="4"/>
  <c r="V275" i="4"/>
  <c r="AE275" i="4"/>
  <c r="AB275" i="4"/>
  <c r="AN275" i="4"/>
  <c r="Y275" i="4"/>
  <c r="AZ275" i="4"/>
  <c r="S275" i="4"/>
  <c r="AK275" i="4"/>
  <c r="AQ275" i="4"/>
  <c r="AB274" i="4"/>
  <c r="P285" i="4"/>
  <c r="AZ285" i="4"/>
  <c r="BI285" i="4"/>
  <c r="BC285" i="4"/>
  <c r="AN285" i="4"/>
  <c r="S285" i="4"/>
  <c r="AQ285" i="4"/>
  <c r="AH285" i="4"/>
  <c r="AW285" i="4"/>
  <c r="AE285" i="4"/>
  <c r="BF285" i="4"/>
  <c r="Y285" i="4"/>
  <c r="AK285" i="4"/>
  <c r="AT285" i="4"/>
  <c r="V285" i="4"/>
  <c r="AB285" i="4"/>
  <c r="M285" i="4"/>
  <c r="V272" i="4"/>
  <c r="AZ272" i="4"/>
  <c r="AN272" i="4"/>
  <c r="AB272" i="4"/>
  <c r="P272" i="4"/>
  <c r="BC272" i="4"/>
  <c r="AT272" i="4"/>
  <c r="AE272" i="4"/>
  <c r="AH272" i="4"/>
  <c r="BF272" i="4"/>
  <c r="AQ272" i="4"/>
  <c r="S272" i="4"/>
  <c r="AK272" i="4"/>
  <c r="AW272" i="4"/>
  <c r="Y272" i="4"/>
  <c r="BI272" i="4"/>
  <c r="M272" i="4"/>
  <c r="AT287" i="4"/>
  <c r="V287" i="4"/>
  <c r="BF287" i="4"/>
  <c r="AH287" i="4"/>
  <c r="AN287" i="4"/>
  <c r="Y287" i="4"/>
  <c r="BC287" i="4"/>
  <c r="AB287" i="4"/>
  <c r="AZ287" i="4"/>
  <c r="BI287" i="4"/>
  <c r="AQ287" i="4"/>
  <c r="P287" i="4"/>
  <c r="AE287" i="4"/>
  <c r="AK287" i="4"/>
  <c r="AW287" i="4"/>
  <c r="M287" i="4"/>
  <c r="S287" i="4"/>
  <c r="S288" i="4"/>
  <c r="BC288" i="4"/>
  <c r="AE288" i="4"/>
  <c r="AQ288" i="4"/>
  <c r="V288" i="4"/>
  <c r="AB288" i="4"/>
  <c r="Y288" i="4"/>
  <c r="BI288" i="4"/>
  <c r="AH288" i="4"/>
  <c r="AK288" i="4"/>
  <c r="P288" i="4"/>
  <c r="M288" i="4"/>
  <c r="AN288" i="4"/>
  <c r="AW288" i="4"/>
  <c r="BF288" i="4"/>
  <c r="AT288" i="4"/>
  <c r="AZ288" i="4"/>
  <c r="AT283" i="4"/>
  <c r="BF283" i="4"/>
  <c r="V283" i="4"/>
  <c r="AH283" i="4"/>
  <c r="S283" i="4"/>
  <c r="AZ283" i="4"/>
  <c r="AE283" i="4"/>
  <c r="AQ283" i="4"/>
  <c r="M283" i="4"/>
  <c r="BI283" i="4"/>
  <c r="AW283" i="4"/>
  <c r="BC283" i="4"/>
  <c r="P283" i="4"/>
  <c r="AN283" i="4"/>
  <c r="AK283" i="4"/>
  <c r="AB283" i="4"/>
  <c r="Y283" i="4"/>
  <c r="AQ280" i="4"/>
  <c r="BC280" i="4"/>
  <c r="S280" i="4"/>
  <c r="AE280" i="4"/>
  <c r="AN280" i="4"/>
  <c r="AB280" i="4"/>
  <c r="AZ280" i="4"/>
  <c r="BF280" i="4"/>
  <c r="AK280" i="4"/>
  <c r="BI280" i="4"/>
  <c r="Y280" i="4"/>
  <c r="AW280" i="4"/>
  <c r="M280" i="4"/>
  <c r="P280" i="4"/>
  <c r="V280" i="4"/>
  <c r="AH280" i="4"/>
  <c r="AZ276" i="4"/>
  <c r="AN276" i="4"/>
  <c r="AB276" i="4"/>
  <c r="P276" i="4"/>
  <c r="AE276" i="4"/>
  <c r="AT276" i="4"/>
  <c r="V276" i="4"/>
  <c r="AQ276" i="4"/>
  <c r="BF276" i="4"/>
  <c r="AH276" i="4"/>
  <c r="S276" i="4"/>
  <c r="BC276" i="4"/>
  <c r="M276" i="4"/>
  <c r="BI276" i="4"/>
  <c r="AK276" i="4"/>
  <c r="Y276" i="4"/>
  <c r="AW276" i="4"/>
  <c r="AQ284" i="4"/>
  <c r="S284" i="4"/>
  <c r="AE284" i="4"/>
  <c r="BC284" i="4"/>
  <c r="V284" i="4"/>
  <c r="Y284" i="4"/>
  <c r="AT284" i="4"/>
  <c r="M284" i="4"/>
  <c r="P284" i="4"/>
  <c r="AB284" i="4"/>
  <c r="AK284" i="4"/>
  <c r="AN284" i="4"/>
  <c r="AH284" i="4"/>
  <c r="BF284" i="4"/>
  <c r="BI284" i="4"/>
  <c r="AW284" i="4"/>
  <c r="AZ284" i="4"/>
  <c r="V312" i="4" l="1"/>
  <c r="AT312" i="4"/>
  <c r="BF312" i="4"/>
  <c r="AN312" i="4"/>
  <c r="AB312" i="4"/>
  <c r="P312" i="4"/>
  <c r="AZ312" i="4"/>
  <c r="AH312" i="4"/>
  <c r="BC312" i="4"/>
  <c r="M312" i="4"/>
  <c r="Y312" i="4"/>
  <c r="S312" i="4"/>
  <c r="AK312" i="4"/>
  <c r="AW312" i="4"/>
  <c r="AQ312" i="4"/>
  <c r="BI312" i="4"/>
  <c r="AE312" i="4"/>
  <c r="AN327" i="4"/>
  <c r="S327" i="4"/>
  <c r="AZ327" i="4"/>
  <c r="P327" i="4"/>
  <c r="AW327" i="4"/>
  <c r="BI327" i="4"/>
  <c r="BC327" i="4"/>
  <c r="AB327" i="4"/>
  <c r="Y327" i="4"/>
  <c r="M327" i="4"/>
  <c r="AT327" i="4"/>
  <c r="AE327" i="4"/>
  <c r="BF327" i="4"/>
  <c r="AH327" i="4"/>
  <c r="V327" i="4"/>
  <c r="AQ327" i="4"/>
  <c r="AK327" i="4"/>
  <c r="AN322" i="4"/>
  <c r="S322" i="4"/>
  <c r="AE322" i="4"/>
  <c r="AH322" i="4"/>
  <c r="AB322" i="4"/>
  <c r="M322" i="4"/>
  <c r="V322" i="4"/>
  <c r="AK322" i="4"/>
  <c r="AQ322" i="4"/>
  <c r="BI322" i="4"/>
  <c r="AT322" i="4"/>
  <c r="BC322" i="4"/>
  <c r="AZ322" i="4"/>
  <c r="Y322" i="4"/>
  <c r="BF322" i="4"/>
  <c r="AW322" i="4"/>
  <c r="P322" i="4"/>
  <c r="AN323" i="4"/>
  <c r="BC323" i="4"/>
  <c r="AT323" i="4"/>
  <c r="AW323" i="4"/>
  <c r="AH323" i="4"/>
  <c r="V323" i="4"/>
  <c r="AB323" i="4"/>
  <c r="AQ323" i="4"/>
  <c r="BI323" i="4"/>
  <c r="P323" i="4"/>
  <c r="AZ323" i="4"/>
  <c r="BF323" i="4"/>
  <c r="Y323" i="4"/>
  <c r="AE323" i="4"/>
  <c r="S323" i="4"/>
  <c r="M323" i="4"/>
  <c r="AK323" i="4"/>
  <c r="AZ314" i="4"/>
  <c r="AN314" i="4"/>
  <c r="AB314" i="4"/>
  <c r="S314" i="4"/>
  <c r="BC314" i="4"/>
  <c r="V314" i="4"/>
  <c r="P314" i="4"/>
  <c r="M314" i="4"/>
  <c r="AQ314" i="4"/>
  <c r="AH314" i="4"/>
  <c r="AW314" i="4"/>
  <c r="Y314" i="4"/>
  <c r="BI314" i="4"/>
  <c r="AT314" i="4"/>
  <c r="AE314" i="4"/>
  <c r="BF314" i="4"/>
  <c r="AK314" i="4"/>
  <c r="AN321" i="4"/>
  <c r="M321" i="4"/>
  <c r="AZ321" i="4"/>
  <c r="V321" i="4"/>
  <c r="AK321" i="4"/>
  <c r="BF321" i="4"/>
  <c r="AB321" i="4"/>
  <c r="P321" i="4"/>
  <c r="AQ321" i="4"/>
  <c r="S321" i="4"/>
  <c r="BC321" i="4"/>
  <c r="Y321" i="4"/>
  <c r="BI321" i="4"/>
  <c r="AE321" i="4"/>
  <c r="AH321" i="4"/>
  <c r="AW321" i="4"/>
  <c r="AT321" i="4"/>
  <c r="AN317" i="4"/>
  <c r="P317" i="4"/>
  <c r="S317" i="4"/>
  <c r="Y317" i="4"/>
  <c r="AT317" i="4"/>
  <c r="BF317" i="4"/>
  <c r="AW317" i="4"/>
  <c r="AK317" i="4"/>
  <c r="AB317" i="4"/>
  <c r="V317" i="4"/>
  <c r="AE317" i="4"/>
  <c r="AH317" i="4"/>
  <c r="BI317" i="4"/>
  <c r="AQ317" i="4"/>
  <c r="M317" i="4"/>
  <c r="BC317" i="4"/>
  <c r="AZ317" i="4"/>
  <c r="AN320" i="4"/>
  <c r="AB320" i="4"/>
  <c r="AE320" i="4"/>
  <c r="M320" i="4"/>
  <c r="P320" i="4"/>
  <c r="AK320" i="4"/>
  <c r="AH320" i="4"/>
  <c r="AZ320" i="4"/>
  <c r="AQ320" i="4"/>
  <c r="BI320" i="4"/>
  <c r="V320" i="4"/>
  <c r="Y320" i="4"/>
  <c r="S320" i="4"/>
  <c r="BF320" i="4"/>
  <c r="BC320" i="4"/>
  <c r="AW320" i="4"/>
  <c r="AT320" i="4"/>
  <c r="AN324" i="4"/>
  <c r="AB324" i="4"/>
  <c r="AE324" i="4"/>
  <c r="S324" i="4"/>
  <c r="AH324" i="4"/>
  <c r="V324" i="4"/>
  <c r="BF324" i="4"/>
  <c r="AK324" i="4"/>
  <c r="AZ324" i="4"/>
  <c r="P324" i="4"/>
  <c r="AW324" i="4"/>
  <c r="AQ324" i="4"/>
  <c r="BI324" i="4"/>
  <c r="M324" i="4"/>
  <c r="BC324" i="4"/>
  <c r="Y324" i="4"/>
  <c r="AT324" i="4"/>
  <c r="AN315" i="4"/>
  <c r="Y315" i="4"/>
  <c r="AW315" i="4"/>
  <c r="BC315" i="4"/>
  <c r="AQ315" i="4"/>
  <c r="AZ315" i="4"/>
  <c r="S315" i="4"/>
  <c r="AB315" i="4"/>
  <c r="BI315" i="4"/>
  <c r="M315" i="4"/>
  <c r="BF315" i="4"/>
  <c r="P315" i="4"/>
  <c r="V315" i="4"/>
  <c r="AT315" i="4"/>
  <c r="AE315" i="4"/>
  <c r="AK315" i="4"/>
  <c r="AH315" i="4"/>
  <c r="AN325" i="4"/>
  <c r="P325" i="4"/>
  <c r="AH325" i="4"/>
  <c r="S325" i="4"/>
  <c r="AT325" i="4"/>
  <c r="M325" i="4"/>
  <c r="V325" i="4"/>
  <c r="AQ325" i="4"/>
  <c r="Y325" i="4"/>
  <c r="BI325" i="4"/>
  <c r="BC325" i="4"/>
  <c r="BF325" i="4"/>
  <c r="AB325" i="4"/>
  <c r="AZ325" i="4"/>
  <c r="AW325" i="4"/>
  <c r="AE325" i="4"/>
  <c r="AK325" i="4"/>
  <c r="AN326" i="4"/>
  <c r="M326" i="4"/>
  <c r="AH326" i="4"/>
  <c r="AZ326" i="4"/>
  <c r="AE326" i="4"/>
  <c r="AK326" i="4"/>
  <c r="P326" i="4"/>
  <c r="AW326" i="4"/>
  <c r="S326" i="4"/>
  <c r="BF326" i="4"/>
  <c r="BI326" i="4"/>
  <c r="BC326" i="4"/>
  <c r="AT326" i="4"/>
  <c r="AQ326" i="4"/>
  <c r="Y326" i="4"/>
  <c r="AB326" i="4"/>
  <c r="V326" i="4"/>
  <c r="AT316" i="4"/>
  <c r="V316" i="4"/>
  <c r="AN316" i="4"/>
  <c r="AB316" i="4"/>
  <c r="Y316" i="4"/>
  <c r="P316" i="4"/>
  <c r="AZ316" i="4"/>
  <c r="BF316" i="4"/>
  <c r="AK316" i="4"/>
  <c r="S316" i="4"/>
  <c r="AE316" i="4"/>
  <c r="AH316" i="4"/>
  <c r="AW316" i="4"/>
  <c r="BI316" i="4"/>
  <c r="BC316" i="4"/>
  <c r="M316" i="4"/>
  <c r="AQ316" i="4"/>
  <c r="AN313" i="4"/>
  <c r="AE313" i="4"/>
  <c r="BC313" i="4"/>
  <c r="AT313" i="4"/>
  <c r="S313" i="4"/>
  <c r="AQ313" i="4"/>
  <c r="AW313" i="4"/>
  <c r="Y313" i="4"/>
  <c r="AH313" i="4"/>
  <c r="AB313" i="4"/>
  <c r="BF313" i="4"/>
  <c r="BI313" i="4"/>
  <c r="AZ313" i="4"/>
  <c r="P313" i="4"/>
  <c r="V313" i="4"/>
  <c r="AK313" i="4"/>
  <c r="M313" i="4"/>
  <c r="AN319" i="4"/>
  <c r="AT319" i="4"/>
  <c r="BF319" i="4"/>
  <c r="BC319" i="4"/>
  <c r="AZ319" i="4"/>
  <c r="AE319" i="4"/>
  <c r="BI319" i="4"/>
  <c r="AQ319" i="4"/>
  <c r="M319" i="4"/>
  <c r="AK319" i="4"/>
  <c r="S319" i="4"/>
  <c r="AB319" i="4"/>
  <c r="Y319" i="4"/>
  <c r="AW319" i="4"/>
  <c r="AH319" i="4"/>
  <c r="P319" i="4"/>
  <c r="V319" i="4"/>
  <c r="AN318" i="4"/>
  <c r="BC318" i="4"/>
  <c r="AK318" i="4"/>
  <c r="AB318" i="4"/>
  <c r="P318" i="4"/>
  <c r="BF318" i="4"/>
  <c r="BI318" i="4"/>
  <c r="AZ318" i="4"/>
  <c r="S318" i="4"/>
  <c r="M318" i="4"/>
  <c r="AE318" i="4"/>
  <c r="Y318" i="4"/>
  <c r="AT318" i="4"/>
  <c r="V318" i="4"/>
  <c r="AW318" i="4"/>
  <c r="AQ318" i="4"/>
  <c r="AH318" i="4"/>
  <c r="B17" i="21"/>
  <c r="C17" i="21"/>
  <c r="D17" i="21"/>
  <c r="BZ647" i="4"/>
  <c r="BY647" i="4"/>
  <c r="BX647" i="4"/>
  <c r="BW647" i="4"/>
  <c r="BV647" i="4"/>
  <c r="BS647" i="4"/>
  <c r="BP647" i="4"/>
  <c r="BM647" i="4"/>
  <c r="BJ647" i="4"/>
  <c r="BZ646" i="4"/>
  <c r="BY646" i="4"/>
  <c r="BX646" i="4"/>
  <c r="BW646" i="4"/>
  <c r="BV646" i="4"/>
  <c r="BS646" i="4"/>
  <c r="BP646" i="4"/>
  <c r="BM646" i="4"/>
  <c r="BJ646" i="4"/>
  <c r="BS645" i="4"/>
  <c r="BP645" i="4"/>
  <c r="BM645" i="4"/>
  <c r="BJ645" i="4"/>
  <c r="BS644" i="4"/>
  <c r="BP644" i="4"/>
  <c r="BM644" i="4"/>
  <c r="BJ644" i="4"/>
  <c r="BS643" i="4"/>
  <c r="BP643" i="4"/>
  <c r="BM643" i="4"/>
  <c r="BJ643" i="4"/>
  <c r="CS53" i="27" l="1"/>
  <c r="CT53" i="27"/>
  <c r="CU53" i="27"/>
  <c r="DC54" i="27"/>
  <c r="DB54" i="27"/>
  <c r="DA54" i="27"/>
  <c r="CZ54" i="27"/>
  <c r="CY54" i="27"/>
  <c r="CX54" i="27"/>
  <c r="CW54" i="27"/>
  <c r="CV54" i="27"/>
  <c r="CU54" i="27"/>
  <c r="CT54" i="27"/>
  <c r="CS54" i="27"/>
  <c r="DC53" i="27"/>
  <c r="DB53" i="27"/>
  <c r="DA53" i="27"/>
  <c r="CZ53" i="27"/>
  <c r="CY53" i="27"/>
  <c r="CX53" i="27"/>
  <c r="CW53" i="27"/>
  <c r="CV53" i="27"/>
  <c r="DC52" i="27"/>
  <c r="DB52" i="27"/>
  <c r="DA52" i="27"/>
  <c r="CZ52" i="27"/>
  <c r="CY52" i="27"/>
  <c r="CX52" i="27"/>
  <c r="CW52" i="27"/>
  <c r="CV52" i="27"/>
  <c r="CU52" i="27"/>
  <c r="CT52" i="27"/>
  <c r="CS52" i="27"/>
  <c r="DC51" i="27"/>
  <c r="DB51" i="27"/>
  <c r="DA51" i="27"/>
  <c r="CZ51" i="27"/>
  <c r="CY51" i="27"/>
  <c r="CX51" i="27"/>
  <c r="CW51" i="27"/>
  <c r="CV51" i="27"/>
  <c r="CU51" i="27"/>
  <c r="CT51" i="27"/>
  <c r="CS51" i="27"/>
  <c r="DC50" i="27"/>
  <c r="DB50" i="27"/>
  <c r="DA50" i="27"/>
  <c r="CZ50" i="27"/>
  <c r="CY50" i="27"/>
  <c r="CX50" i="27"/>
  <c r="CW50" i="27"/>
  <c r="CV50" i="27"/>
  <c r="CU50" i="27"/>
  <c r="CT50" i="27"/>
  <c r="CS50" i="27"/>
  <c r="DC49" i="27"/>
  <c r="DB49" i="27"/>
  <c r="DA49" i="27"/>
  <c r="CZ49" i="27"/>
  <c r="CY49" i="27"/>
  <c r="CX49" i="27"/>
  <c r="CW49" i="27"/>
  <c r="CV49" i="27"/>
  <c r="CU49" i="27"/>
  <c r="CT49" i="27"/>
  <c r="CS49" i="27"/>
  <c r="DC48" i="27"/>
  <c r="DB48" i="27"/>
  <c r="DA48" i="27"/>
  <c r="CZ48" i="27"/>
  <c r="CY48" i="27"/>
  <c r="CX48" i="27"/>
  <c r="CW48" i="27"/>
  <c r="CV48" i="27"/>
  <c r="CU48" i="27"/>
  <c r="CT48" i="27"/>
  <c r="CS48" i="27"/>
  <c r="DC47" i="27"/>
  <c r="DB47" i="27"/>
  <c r="DA47" i="27"/>
  <c r="CZ47" i="27"/>
  <c r="CY47" i="27"/>
  <c r="CX47" i="27"/>
  <c r="CW47" i="27"/>
  <c r="CV47" i="27"/>
  <c r="CU47" i="27"/>
  <c r="CT47" i="27"/>
  <c r="CS47" i="27"/>
  <c r="DC46" i="27"/>
  <c r="DB46" i="27"/>
  <c r="DA46" i="27"/>
  <c r="CZ46" i="27"/>
  <c r="CY46" i="27"/>
  <c r="CX46" i="27"/>
  <c r="CW46" i="27"/>
  <c r="CV46" i="27"/>
  <c r="CU46" i="27"/>
  <c r="CT46" i="27"/>
  <c r="CS46" i="27"/>
  <c r="DC45" i="27"/>
  <c r="DB45" i="27"/>
  <c r="DA45" i="27"/>
  <c r="CZ45" i="27"/>
  <c r="CY45" i="27"/>
  <c r="CX45" i="27"/>
  <c r="CW45" i="27"/>
  <c r="CV45" i="27"/>
  <c r="CU45" i="27"/>
  <c r="CT45" i="27"/>
  <c r="CS45" i="27"/>
  <c r="DC44" i="27"/>
  <c r="DB44" i="27"/>
  <c r="DA44" i="27"/>
  <c r="CZ44" i="27"/>
  <c r="CY44" i="27"/>
  <c r="CX44" i="27"/>
  <c r="CW44" i="27"/>
  <c r="CV44" i="27"/>
  <c r="CU44" i="27"/>
  <c r="CT44" i="27"/>
  <c r="CS44" i="27"/>
  <c r="DC43" i="27"/>
  <c r="DB43" i="27"/>
  <c r="DA43" i="27"/>
  <c r="CZ43" i="27"/>
  <c r="CY43" i="27"/>
  <c r="CX43" i="27"/>
  <c r="CW43" i="27"/>
  <c r="CV43" i="27"/>
  <c r="CU43" i="27"/>
  <c r="CT43" i="27"/>
  <c r="CS43" i="27"/>
  <c r="DC42" i="27"/>
  <c r="DB42" i="27"/>
  <c r="DA42" i="27"/>
  <c r="CZ42" i="27"/>
  <c r="CY42" i="27"/>
  <c r="CX42" i="27"/>
  <c r="CW42" i="27"/>
  <c r="CV42" i="27"/>
  <c r="CU42" i="27"/>
  <c r="CT42" i="27"/>
  <c r="CS42" i="27"/>
  <c r="DC41" i="27"/>
  <c r="DB41" i="27"/>
  <c r="DA41" i="27"/>
  <c r="CZ41" i="27"/>
  <c r="CY41" i="27"/>
  <c r="CX41" i="27"/>
  <c r="CW41" i="27"/>
  <c r="CV41" i="27"/>
  <c r="CU41" i="27"/>
  <c r="CT41" i="27"/>
  <c r="CS41" i="27"/>
  <c r="DC40" i="27"/>
  <c r="DB40" i="27"/>
  <c r="DA40" i="27"/>
  <c r="CZ40" i="27"/>
  <c r="CY40" i="27"/>
  <c r="CX40" i="27"/>
  <c r="CW40" i="27"/>
  <c r="CV40" i="27"/>
  <c r="CU40" i="27"/>
  <c r="CT40" i="27"/>
  <c r="CS40" i="27"/>
  <c r="DC39" i="27"/>
  <c r="DB39" i="27"/>
  <c r="DA39" i="27"/>
  <c r="CZ39" i="27"/>
  <c r="CY39" i="27"/>
  <c r="CX39" i="27"/>
  <c r="CW39" i="27"/>
  <c r="CV39" i="27"/>
  <c r="CU39" i="27"/>
  <c r="CT39" i="27"/>
  <c r="CS39" i="27"/>
  <c r="DC38" i="27"/>
  <c r="DB38" i="27"/>
  <c r="DA38" i="27"/>
  <c r="CZ38" i="27"/>
  <c r="CY38" i="27"/>
  <c r="CX38" i="27"/>
  <c r="CW38" i="27"/>
  <c r="CV38" i="27"/>
  <c r="CU38" i="27"/>
  <c r="CT38" i="27"/>
  <c r="CS38" i="27"/>
  <c r="DC36" i="27"/>
  <c r="DB36" i="27"/>
  <c r="DA36" i="27"/>
  <c r="CZ36" i="27"/>
  <c r="CY36" i="27"/>
  <c r="CX36" i="27"/>
  <c r="CW36" i="27"/>
  <c r="CV36" i="27"/>
  <c r="CU36" i="27"/>
  <c r="CT36" i="27"/>
  <c r="CS36" i="27"/>
  <c r="DC35" i="27"/>
  <c r="DB35" i="27"/>
  <c r="DA35" i="27"/>
  <c r="CZ35" i="27"/>
  <c r="CY35" i="27"/>
  <c r="CX35" i="27"/>
  <c r="CW35" i="27"/>
  <c r="CV35" i="27"/>
  <c r="CU35" i="27"/>
  <c r="CT35" i="27"/>
  <c r="CS35" i="27"/>
  <c r="DC34" i="27"/>
  <c r="DB34" i="27"/>
  <c r="DA34" i="27"/>
  <c r="CZ34" i="27"/>
  <c r="CY34" i="27"/>
  <c r="CX34" i="27"/>
  <c r="CW34" i="27"/>
  <c r="CV34" i="27"/>
  <c r="CU34" i="27"/>
  <c r="CT34" i="27"/>
  <c r="CS34" i="27"/>
  <c r="DC33" i="27"/>
  <c r="DB33" i="27"/>
  <c r="DA33" i="27"/>
  <c r="CZ33" i="27"/>
  <c r="CY33" i="27"/>
  <c r="CX33" i="27"/>
  <c r="CW33" i="27"/>
  <c r="CV33" i="27"/>
  <c r="CU33" i="27"/>
  <c r="CT33" i="27"/>
  <c r="CS33" i="27"/>
  <c r="DC32" i="27"/>
  <c r="DB32" i="27"/>
  <c r="DA32" i="27"/>
  <c r="CZ32" i="27"/>
  <c r="CY32" i="27"/>
  <c r="CX32" i="27"/>
  <c r="CW32" i="27"/>
  <c r="CV32" i="27"/>
  <c r="CU32" i="27"/>
  <c r="CT32" i="27"/>
  <c r="CS32" i="27"/>
  <c r="DC31" i="27"/>
  <c r="DB31" i="27"/>
  <c r="DA31" i="27"/>
  <c r="CZ31" i="27"/>
  <c r="CY31" i="27"/>
  <c r="CX31" i="27"/>
  <c r="CW31" i="27"/>
  <c r="CV31" i="27"/>
  <c r="CU31" i="27"/>
  <c r="CT31" i="27"/>
  <c r="CS31" i="27"/>
  <c r="DC30" i="27"/>
  <c r="DB30" i="27"/>
  <c r="DA30" i="27"/>
  <c r="CZ30" i="27"/>
  <c r="CY30" i="27"/>
  <c r="CX30" i="27"/>
  <c r="CW30" i="27"/>
  <c r="CV30" i="27"/>
  <c r="CU30" i="27"/>
  <c r="CT30" i="27"/>
  <c r="CS30" i="27"/>
  <c r="DC29" i="27"/>
  <c r="DB29" i="27"/>
  <c r="DA29" i="27"/>
  <c r="CZ29" i="27"/>
  <c r="CY29" i="27"/>
  <c r="CX29" i="27"/>
  <c r="CW29" i="27"/>
  <c r="CV29" i="27"/>
  <c r="CU29" i="27"/>
  <c r="CT29" i="27"/>
  <c r="CS29" i="27"/>
  <c r="DC28" i="27"/>
  <c r="DB28" i="27"/>
  <c r="DA28" i="27"/>
  <c r="CZ28" i="27"/>
  <c r="CY28" i="27"/>
  <c r="CX28" i="27"/>
  <c r="CW28" i="27"/>
  <c r="CV28" i="27"/>
  <c r="CU28" i="27"/>
  <c r="CT28" i="27"/>
  <c r="CS28" i="27"/>
  <c r="DC27" i="27"/>
  <c r="DB27" i="27"/>
  <c r="DA27" i="27"/>
  <c r="CZ27" i="27"/>
  <c r="CY27" i="27"/>
  <c r="CX27" i="27"/>
  <c r="CW27" i="27"/>
  <c r="CV27" i="27"/>
  <c r="CU27" i="27"/>
  <c r="CT27" i="27"/>
  <c r="CS27" i="27"/>
  <c r="DC26" i="27"/>
  <c r="DB26" i="27"/>
  <c r="DA26" i="27"/>
  <c r="CZ26" i="27"/>
  <c r="CY26" i="27"/>
  <c r="CX26" i="27"/>
  <c r="CW26" i="27"/>
  <c r="CV26" i="27"/>
  <c r="CU26" i="27"/>
  <c r="CT26" i="27"/>
  <c r="CS26" i="27"/>
  <c r="DC25" i="27"/>
  <c r="DB25" i="27"/>
  <c r="DA25" i="27"/>
  <c r="CZ25" i="27"/>
  <c r="CY25" i="27"/>
  <c r="CX25" i="27"/>
  <c r="CW25" i="27"/>
  <c r="CV25" i="27"/>
  <c r="CU25" i="27"/>
  <c r="CT25" i="27"/>
  <c r="CS25" i="27"/>
  <c r="DC24" i="27"/>
  <c r="DB24" i="27"/>
  <c r="DA24" i="27"/>
  <c r="CZ24" i="27"/>
  <c r="CY24" i="27"/>
  <c r="CX24" i="27"/>
  <c r="CW24" i="27"/>
  <c r="CV24" i="27"/>
  <c r="CU24" i="27"/>
  <c r="CT24" i="27"/>
  <c r="CS24" i="27"/>
  <c r="DC23" i="27"/>
  <c r="DB23" i="27"/>
  <c r="DA23" i="27"/>
  <c r="CZ23" i="27"/>
  <c r="CY23" i="27"/>
  <c r="CX23" i="27"/>
  <c r="CW23" i="27"/>
  <c r="CV23" i="27"/>
  <c r="CU23" i="27"/>
  <c r="CT23" i="27"/>
  <c r="CS23" i="27"/>
  <c r="DC22" i="27"/>
  <c r="DB22" i="27"/>
  <c r="DA22" i="27"/>
  <c r="CZ22" i="27"/>
  <c r="CY22" i="27"/>
  <c r="CX22" i="27"/>
  <c r="CW22" i="27"/>
  <c r="CV22" i="27"/>
  <c r="CU22" i="27"/>
  <c r="CT22" i="27"/>
  <c r="CS22" i="27"/>
  <c r="DC21" i="27"/>
  <c r="DB21" i="27"/>
  <c r="DA21" i="27"/>
  <c r="CZ21" i="27"/>
  <c r="CY21" i="27"/>
  <c r="CX21" i="27"/>
  <c r="CW21" i="27"/>
  <c r="CV21" i="27"/>
  <c r="CU21" i="27"/>
  <c r="CT21" i="27"/>
  <c r="CS21" i="27"/>
  <c r="DC20" i="27"/>
  <c r="DB20" i="27"/>
  <c r="DA20" i="27"/>
  <c r="CZ20" i="27"/>
  <c r="CY20" i="27"/>
  <c r="CX20" i="27"/>
  <c r="CW20" i="27"/>
  <c r="CV20" i="27"/>
  <c r="CU20" i="27"/>
  <c r="CT20" i="27"/>
  <c r="CS20" i="27"/>
  <c r="DC18" i="27"/>
  <c r="DB18" i="27"/>
  <c r="DA18" i="27"/>
  <c r="CZ18" i="27"/>
  <c r="CY18" i="27"/>
  <c r="CX18" i="27"/>
  <c r="CW18" i="27"/>
  <c r="CV18" i="27"/>
  <c r="CU18" i="27"/>
  <c r="CT18" i="27"/>
  <c r="CS18" i="27"/>
  <c r="DC17" i="27"/>
  <c r="DB17" i="27"/>
  <c r="DA17" i="27"/>
  <c r="CZ17" i="27"/>
  <c r="CY17" i="27"/>
  <c r="CX17" i="27"/>
  <c r="CW17" i="27"/>
  <c r="CV17" i="27"/>
  <c r="CU17" i="27"/>
  <c r="CT17" i="27"/>
  <c r="CS17" i="27"/>
  <c r="DC16" i="27"/>
  <c r="DB16" i="27"/>
  <c r="DA16" i="27"/>
  <c r="CZ16" i="27"/>
  <c r="CY16" i="27"/>
  <c r="CX16" i="27"/>
  <c r="CW16" i="27"/>
  <c r="CV16" i="27"/>
  <c r="CU16" i="27"/>
  <c r="CT16" i="27"/>
  <c r="CS16" i="27"/>
  <c r="DC15" i="27"/>
  <c r="DB15" i="27"/>
  <c r="DA15" i="27"/>
  <c r="CZ15" i="27"/>
  <c r="CY15" i="27"/>
  <c r="CX15" i="27"/>
  <c r="CW15" i="27"/>
  <c r="CV15" i="27"/>
  <c r="CU15" i="27"/>
  <c r="CT15" i="27"/>
  <c r="CS15" i="27"/>
  <c r="DC14" i="27"/>
  <c r="DB14" i="27"/>
  <c r="DA14" i="27"/>
  <c r="CZ14" i="27"/>
  <c r="CY14" i="27"/>
  <c r="CX14" i="27"/>
  <c r="CW14" i="27"/>
  <c r="CV14" i="27"/>
  <c r="CU14" i="27"/>
  <c r="CT14" i="27"/>
  <c r="CS14" i="27"/>
  <c r="DC13" i="27"/>
  <c r="DB13" i="27"/>
  <c r="DA13" i="27"/>
  <c r="CZ13" i="27"/>
  <c r="CY13" i="27"/>
  <c r="CX13" i="27"/>
  <c r="CW13" i="27"/>
  <c r="CV13" i="27"/>
  <c r="CU13" i="27"/>
  <c r="CT13" i="27"/>
  <c r="CS13" i="27"/>
  <c r="DC12" i="27"/>
  <c r="DB12" i="27"/>
  <c r="DA12" i="27"/>
  <c r="CZ12" i="27"/>
  <c r="CY12" i="27"/>
  <c r="CX12" i="27"/>
  <c r="CW12" i="27"/>
  <c r="CV12" i="27"/>
  <c r="CU12" i="27"/>
  <c r="CT12" i="27"/>
  <c r="CS12" i="27"/>
  <c r="DC11" i="27"/>
  <c r="DB11" i="27"/>
  <c r="DA11" i="27"/>
  <c r="CZ11" i="27"/>
  <c r="CY11" i="27"/>
  <c r="CX11" i="27"/>
  <c r="CW11" i="27"/>
  <c r="CV11" i="27"/>
  <c r="CU11" i="27"/>
  <c r="CT11" i="27"/>
  <c r="CS11" i="27"/>
  <c r="DC10" i="27"/>
  <c r="DB10" i="27"/>
  <c r="DA10" i="27"/>
  <c r="CZ10" i="27"/>
  <c r="CY10" i="27"/>
  <c r="CX10" i="27"/>
  <c r="CW10" i="27"/>
  <c r="CV10" i="27"/>
  <c r="CU10" i="27"/>
  <c r="CT10" i="27"/>
  <c r="CS10" i="27"/>
  <c r="DC9" i="27"/>
  <c r="DB9" i="27"/>
  <c r="DA9" i="27"/>
  <c r="CZ9" i="27"/>
  <c r="CY9" i="27"/>
  <c r="CX9" i="27"/>
  <c r="CW9" i="27"/>
  <c r="CV9" i="27"/>
  <c r="CU9" i="27"/>
  <c r="CT9" i="27"/>
  <c r="CS9" i="27"/>
  <c r="DC8" i="27"/>
  <c r="DB8" i="27"/>
  <c r="DA8" i="27"/>
  <c r="CZ8" i="27"/>
  <c r="CY8" i="27"/>
  <c r="CX8" i="27"/>
  <c r="CW8" i="27"/>
  <c r="CV8" i="27"/>
  <c r="CU8" i="27"/>
  <c r="CT8" i="27"/>
  <c r="CS8" i="27"/>
  <c r="DC7" i="27"/>
  <c r="DB7" i="27"/>
  <c r="DA7" i="27"/>
  <c r="CZ7" i="27"/>
  <c r="CY7" i="27"/>
  <c r="CX7" i="27"/>
  <c r="CW7" i="27"/>
  <c r="CV7" i="27"/>
  <c r="CU7" i="27"/>
  <c r="CT7" i="27"/>
  <c r="CS7" i="27"/>
  <c r="DC6" i="27"/>
  <c r="DB6" i="27"/>
  <c r="DA6" i="27"/>
  <c r="CZ6" i="27"/>
  <c r="CY6" i="27"/>
  <c r="CX6" i="27"/>
  <c r="CW6" i="27"/>
  <c r="CV6" i="27"/>
  <c r="CU6" i="27"/>
  <c r="CT6" i="27"/>
  <c r="CS6" i="27"/>
  <c r="DC5" i="27"/>
  <c r="DB5" i="27"/>
  <c r="DA5" i="27"/>
  <c r="CZ5" i="27"/>
  <c r="CY5" i="27"/>
  <c r="CX5" i="27"/>
  <c r="CW5" i="27"/>
  <c r="CV5" i="27"/>
  <c r="CU5" i="27"/>
  <c r="CT5" i="27"/>
  <c r="CS5" i="27"/>
  <c r="DC4" i="27"/>
  <c r="DB4" i="27"/>
  <c r="DA4" i="27"/>
  <c r="CZ4" i="27"/>
  <c r="CY4" i="27"/>
  <c r="CX4" i="27"/>
  <c r="CW4" i="27"/>
  <c r="CV4" i="27"/>
  <c r="CU4" i="27"/>
  <c r="CT4" i="27"/>
  <c r="CS4" i="27"/>
  <c r="DC3" i="27"/>
  <c r="DB3" i="27"/>
  <c r="DA3" i="27"/>
  <c r="CZ3" i="27"/>
  <c r="CY3" i="27"/>
  <c r="CX3" i="27"/>
  <c r="CW3" i="27"/>
  <c r="CV3" i="27"/>
  <c r="CU3" i="27"/>
  <c r="CT3" i="27"/>
  <c r="CS3" i="27"/>
  <c r="DA2" i="27"/>
  <c r="CW2" i="27"/>
  <c r="DB2" i="27"/>
  <c r="CV2" i="27"/>
  <c r="DC2" i="27"/>
  <c r="CZ2" i="27"/>
  <c r="CY2" i="27"/>
  <c r="CX2" i="27"/>
  <c r="CU2" i="27"/>
  <c r="CT2" i="27"/>
  <c r="CS2" i="27"/>
  <c r="CR55" i="27"/>
  <c r="CQ55" i="27"/>
  <c r="CP55" i="27"/>
  <c r="CO55" i="27"/>
  <c r="CN55" i="27"/>
  <c r="CM55" i="27"/>
  <c r="CL55" i="27"/>
  <c r="CK55" i="27"/>
  <c r="CJ55" i="27"/>
  <c r="CI55" i="27"/>
  <c r="CH55" i="27"/>
  <c r="CG55" i="27"/>
  <c r="CF55" i="27"/>
  <c r="CE55" i="27"/>
  <c r="CD55" i="27"/>
  <c r="CC55" i="27"/>
  <c r="CB55" i="27"/>
  <c r="CA55" i="27"/>
  <c r="BZ55" i="27"/>
  <c r="BY55" i="27"/>
  <c r="BX55" i="27"/>
  <c r="BW55" i="27"/>
  <c r="BV55" i="27"/>
  <c r="BU55" i="27"/>
  <c r="BT55" i="27"/>
  <c r="BS55" i="27"/>
  <c r="BR55" i="27"/>
  <c r="BQ55" i="27"/>
  <c r="BP55" i="27"/>
  <c r="BO55" i="27"/>
  <c r="BN55" i="27"/>
  <c r="BM55" i="27"/>
  <c r="BL55" i="27"/>
  <c r="BK55" i="27"/>
  <c r="BJ55" i="27"/>
  <c r="BI55" i="27"/>
  <c r="BH55" i="27"/>
  <c r="BG55" i="27"/>
  <c r="BF55" i="27"/>
  <c r="BE55" i="27"/>
  <c r="BD55" i="27"/>
  <c r="BC55" i="27"/>
  <c r="BB55" i="27"/>
  <c r="BA55" i="27"/>
  <c r="AZ55" i="27"/>
  <c r="AY55" i="27"/>
  <c r="AX55" i="27"/>
  <c r="AW55" i="27"/>
  <c r="AV55" i="27"/>
  <c r="AU55" i="27"/>
  <c r="AT55" i="27"/>
  <c r="AS55" i="27"/>
  <c r="AR55" i="27"/>
  <c r="AQ55" i="27"/>
  <c r="AP55" i="27"/>
  <c r="AO55" i="27"/>
  <c r="AN55" i="27"/>
  <c r="AM55" i="27"/>
  <c r="AL55" i="27"/>
  <c r="AK55" i="27"/>
  <c r="AJ55" i="27"/>
  <c r="AI55" i="27"/>
  <c r="AH55" i="27"/>
  <c r="AG55" i="27"/>
  <c r="AF55" i="27"/>
  <c r="AE55" i="27"/>
  <c r="AD55" i="27"/>
  <c r="AC55" i="27"/>
  <c r="AB55" i="27"/>
  <c r="AA55" i="27"/>
  <c r="Z55" i="27"/>
  <c r="Y55" i="27"/>
  <c r="X55" i="27"/>
  <c r="W55" i="27"/>
  <c r="V55" i="27"/>
  <c r="U55" i="27"/>
  <c r="T55" i="27"/>
  <c r="S55" i="27"/>
  <c r="R55" i="27"/>
  <c r="Q55" i="27"/>
  <c r="P55" i="27"/>
  <c r="O55" i="27"/>
  <c r="N55" i="27"/>
  <c r="M55" i="27"/>
  <c r="L55" i="27"/>
  <c r="K55" i="27"/>
  <c r="J55" i="27"/>
  <c r="I55" i="27"/>
  <c r="H55" i="27"/>
  <c r="G55" i="27"/>
  <c r="F55" i="27"/>
  <c r="CR37" i="27"/>
  <c r="CQ37" i="27"/>
  <c r="CP37" i="27"/>
  <c r="CO37" i="27"/>
  <c r="CN37" i="27"/>
  <c r="CM37" i="27"/>
  <c r="CL37" i="27"/>
  <c r="CK37" i="27"/>
  <c r="CJ37" i="27"/>
  <c r="CI37" i="27"/>
  <c r="CH37" i="27"/>
  <c r="CG37" i="27"/>
  <c r="CF37" i="27"/>
  <c r="CE37" i="27"/>
  <c r="CD37" i="27"/>
  <c r="CC37" i="27"/>
  <c r="CB37" i="27"/>
  <c r="CA37" i="27"/>
  <c r="BZ37" i="27"/>
  <c r="BY37" i="27"/>
  <c r="BX37" i="27"/>
  <c r="BW37" i="27"/>
  <c r="BV37" i="27"/>
  <c r="BU37" i="27"/>
  <c r="BT37" i="27"/>
  <c r="BS37" i="27"/>
  <c r="BR37" i="27"/>
  <c r="BQ37" i="27"/>
  <c r="BP37" i="27"/>
  <c r="BO37" i="27"/>
  <c r="BN37" i="27"/>
  <c r="BM37" i="27"/>
  <c r="BL37" i="27"/>
  <c r="BK37" i="27"/>
  <c r="BJ37" i="27"/>
  <c r="BI37" i="27"/>
  <c r="BH37" i="27"/>
  <c r="BG37" i="27"/>
  <c r="BF37" i="27"/>
  <c r="BE37" i="27"/>
  <c r="BD37" i="27"/>
  <c r="BC37" i="27"/>
  <c r="BB37" i="27"/>
  <c r="BA37" i="27"/>
  <c r="AZ37" i="27"/>
  <c r="AY37" i="27"/>
  <c r="AX37" i="27"/>
  <c r="AW37" i="27"/>
  <c r="AV37" i="27"/>
  <c r="AU37" i="27"/>
  <c r="AT37" i="27"/>
  <c r="AS37" i="27"/>
  <c r="AR37" i="27"/>
  <c r="AQ37" i="27"/>
  <c r="AP37" i="27"/>
  <c r="AO37" i="27"/>
  <c r="AN37" i="27"/>
  <c r="AM37" i="27"/>
  <c r="AL37" i="27"/>
  <c r="AK37" i="27"/>
  <c r="AJ37" i="27"/>
  <c r="AI37" i="27"/>
  <c r="AH37" i="27"/>
  <c r="AG37" i="27"/>
  <c r="AF37" i="27"/>
  <c r="AE37" i="27"/>
  <c r="AD37" i="27"/>
  <c r="AC37" i="27"/>
  <c r="AB37" i="27"/>
  <c r="AA37" i="27"/>
  <c r="Z37" i="27"/>
  <c r="Y37" i="27"/>
  <c r="X37" i="27"/>
  <c r="W37" i="27"/>
  <c r="V37" i="27"/>
  <c r="U37" i="27"/>
  <c r="T37" i="27"/>
  <c r="S37" i="27"/>
  <c r="R37" i="27"/>
  <c r="Q37" i="27"/>
  <c r="P37" i="27"/>
  <c r="O37" i="27"/>
  <c r="N37" i="27"/>
  <c r="M37" i="27"/>
  <c r="L37" i="27"/>
  <c r="K37" i="27"/>
  <c r="J37" i="27"/>
  <c r="I37" i="27"/>
  <c r="H37" i="27"/>
  <c r="G37" i="27"/>
  <c r="F37" i="27"/>
  <c r="CR19" i="27"/>
  <c r="CQ19" i="27"/>
  <c r="CP19" i="27"/>
  <c r="CO19" i="27"/>
  <c r="CN19" i="27"/>
  <c r="CM19" i="27"/>
  <c r="CL19" i="27"/>
  <c r="CK19" i="27"/>
  <c r="CJ19" i="27"/>
  <c r="CI19" i="27"/>
  <c r="CH19" i="27"/>
  <c r="CG19" i="27"/>
  <c r="CF19" i="27"/>
  <c r="CE19" i="27"/>
  <c r="CD19" i="27"/>
  <c r="CC19" i="27"/>
  <c r="CB19" i="27"/>
  <c r="CA19" i="27"/>
  <c r="BZ19" i="27"/>
  <c r="BY19" i="27"/>
  <c r="BX19" i="27"/>
  <c r="BW19" i="27"/>
  <c r="BV19" i="27"/>
  <c r="BU19" i="27"/>
  <c r="BT19" i="27"/>
  <c r="BS19" i="27"/>
  <c r="BR19" i="27"/>
  <c r="BQ19" i="27"/>
  <c r="BP19" i="27"/>
  <c r="BO19" i="27"/>
  <c r="BN19" i="27"/>
  <c r="BM19" i="27"/>
  <c r="BL19" i="27"/>
  <c r="BK19" i="27"/>
  <c r="BJ19" i="27"/>
  <c r="BI19" i="27"/>
  <c r="BH19" i="27"/>
  <c r="BG19" i="27"/>
  <c r="BF19" i="27"/>
  <c r="BE19" i="27"/>
  <c r="BD19" i="27"/>
  <c r="BC19" i="27"/>
  <c r="BB19" i="27"/>
  <c r="BA19" i="27"/>
  <c r="AZ19" i="27"/>
  <c r="AY19" i="27"/>
  <c r="AX19" i="27"/>
  <c r="AW19" i="27"/>
  <c r="AV19" i="27"/>
  <c r="AU19" i="27"/>
  <c r="AT19" i="27"/>
  <c r="AS19" i="27"/>
  <c r="AR19" i="27"/>
  <c r="AQ19" i="27"/>
  <c r="AP19" i="27"/>
  <c r="AO19" i="27"/>
  <c r="AN19" i="27"/>
  <c r="AM19" i="27"/>
  <c r="AL19" i="27"/>
  <c r="AK19" i="27"/>
  <c r="AJ19" i="27"/>
  <c r="AI19" i="27"/>
  <c r="AH19" i="27"/>
  <c r="AG19" i="27"/>
  <c r="AF19" i="27"/>
  <c r="AE19" i="27"/>
  <c r="AD19" i="27"/>
  <c r="AC19" i="27"/>
  <c r="AB19" i="27"/>
  <c r="AA19" i="27"/>
  <c r="Z19" i="27"/>
  <c r="Y19" i="27"/>
  <c r="X19" i="27"/>
  <c r="W19" i="27"/>
  <c r="V19" i="27"/>
  <c r="U19" i="27"/>
  <c r="T19" i="27"/>
  <c r="S19" i="27"/>
  <c r="R19" i="27"/>
  <c r="Q19" i="27"/>
  <c r="P19" i="27"/>
  <c r="O19" i="27"/>
  <c r="N19" i="27"/>
  <c r="M19" i="27"/>
  <c r="L19" i="27"/>
  <c r="K19" i="27"/>
  <c r="J19" i="27"/>
  <c r="I19" i="27"/>
  <c r="H19" i="27"/>
  <c r="G19" i="27"/>
  <c r="F19" i="27"/>
  <c r="E54" i="27"/>
  <c r="E53" i="27"/>
  <c r="E52" i="27"/>
  <c r="E51" i="27"/>
  <c r="E50" i="27"/>
  <c r="E49" i="27"/>
  <c r="E48" i="27"/>
  <c r="E47" i="27"/>
  <c r="E46" i="27"/>
  <c r="E45" i="27"/>
  <c r="E44" i="27"/>
  <c r="E43" i="27"/>
  <c r="E42" i="27"/>
  <c r="E41" i="27"/>
  <c r="E40" i="27"/>
  <c r="E39" i="27"/>
  <c r="E38" i="27"/>
  <c r="E36" i="27"/>
  <c r="E35" i="27"/>
  <c r="E34" i="27"/>
  <c r="E33" i="27"/>
  <c r="E32" i="27"/>
  <c r="E31" i="27"/>
  <c r="E30" i="27"/>
  <c r="E29" i="27"/>
  <c r="E28" i="27"/>
  <c r="E27" i="27"/>
  <c r="E26" i="27"/>
  <c r="E25" i="27"/>
  <c r="E24" i="27"/>
  <c r="E23" i="27"/>
  <c r="E22" i="27"/>
  <c r="E21" i="27"/>
  <c r="E20" i="27"/>
  <c r="E18" i="27"/>
  <c r="E17" i="27"/>
  <c r="E16" i="27"/>
  <c r="E15" i="27"/>
  <c r="E14" i="27"/>
  <c r="E13" i="27"/>
  <c r="E12" i="27"/>
  <c r="E11" i="27"/>
  <c r="E10" i="27"/>
  <c r="E9" i="27"/>
  <c r="E8" i="27"/>
  <c r="E7" i="27"/>
  <c r="E6" i="27"/>
  <c r="E5" i="27"/>
  <c r="E4" i="27"/>
  <c r="E2" i="27"/>
  <c r="CS37" i="27" l="1"/>
  <c r="CX19" i="27"/>
  <c r="DC37" i="27"/>
  <c r="CV19" i="27"/>
  <c r="CZ37" i="27"/>
  <c r="CY19" i="27"/>
  <c r="DB19" i="27"/>
  <c r="CU55" i="27"/>
  <c r="CZ19" i="27"/>
  <c r="CT37" i="27"/>
  <c r="CX37" i="27"/>
  <c r="DB37" i="27"/>
  <c r="CT55" i="27"/>
  <c r="CZ55" i="27"/>
  <c r="DC55" i="27"/>
  <c r="CU19" i="27"/>
  <c r="CY37" i="27"/>
  <c r="DA37" i="27"/>
  <c r="E19" i="27"/>
  <c r="CT19" i="27"/>
  <c r="DC19" i="27"/>
  <c r="E37" i="27"/>
  <c r="CS55" i="27"/>
  <c r="CX55" i="27"/>
  <c r="E55" i="27"/>
  <c r="CU37" i="27"/>
  <c r="CY55" i="27"/>
  <c r="DB55" i="27"/>
  <c r="CS19" i="27"/>
  <c r="DA19" i="27"/>
  <c r="CW55" i="27"/>
  <c r="CV37" i="27"/>
  <c r="CW37" i="27"/>
  <c r="CV55" i="27"/>
  <c r="CW19" i="27"/>
  <c r="DA55" i="27"/>
  <c r="B20" i="21" l="1"/>
  <c r="C20" i="21"/>
  <c r="D20" i="21"/>
  <c r="B21" i="21"/>
  <c r="C21" i="21"/>
  <c r="D21" i="21"/>
  <c r="D19" i="21"/>
  <c r="C19" i="21"/>
  <c r="B19" i="21"/>
  <c r="G30" i="4" l="1"/>
  <c r="G31" i="4"/>
  <c r="G32" i="4"/>
  <c r="G33" i="4"/>
  <c r="G34" i="4"/>
  <c r="G35" i="4"/>
  <c r="AN35" i="4" s="1"/>
  <c r="D66" i="17" l="1"/>
  <c r="D64" i="17"/>
  <c r="D63" i="17"/>
  <c r="D62" i="17"/>
  <c r="D61" i="17"/>
  <c r="C66" i="17"/>
  <c r="C64" i="17"/>
  <c r="C63" i="17"/>
  <c r="C62" i="17"/>
  <c r="C61" i="17"/>
  <c r="B66" i="17"/>
  <c r="B65" i="17"/>
  <c r="B64" i="17"/>
  <c r="B63" i="17"/>
  <c r="B62" i="17"/>
  <c r="B61" i="17"/>
  <c r="B60" i="17"/>
  <c r="D37" i="17"/>
  <c r="C37" i="17"/>
  <c r="B37" i="17"/>
  <c r="CL780" i="4"/>
  <c r="CK780" i="4"/>
  <c r="CJ780" i="4"/>
  <c r="CI780" i="4"/>
  <c r="CH780" i="4"/>
  <c r="CG780" i="4"/>
  <c r="CF780" i="4"/>
  <c r="CE780" i="4"/>
  <c r="CD780" i="4"/>
  <c r="CC780" i="4"/>
  <c r="CB780" i="4"/>
  <c r="CA780" i="4"/>
  <c r="BZ780" i="4"/>
  <c r="BY780" i="4"/>
  <c r="BX780" i="4"/>
  <c r="BW780" i="4"/>
  <c r="BV780" i="4"/>
  <c r="BG780" i="4"/>
  <c r="BD780" i="4"/>
  <c r="BA780" i="4"/>
  <c r="AX780" i="4"/>
  <c r="AU780" i="4"/>
  <c r="AR780" i="4"/>
  <c r="AO780" i="4"/>
  <c r="AL780" i="4"/>
  <c r="AI780" i="4"/>
  <c r="AF780" i="4"/>
  <c r="AC780" i="4"/>
  <c r="Z780" i="4"/>
  <c r="W780" i="4"/>
  <c r="T780" i="4"/>
  <c r="Q780" i="4"/>
  <c r="N780" i="4"/>
  <c r="K780" i="4"/>
  <c r="F780" i="4"/>
  <c r="CL779" i="4"/>
  <c r="CK779" i="4"/>
  <c r="CJ779" i="4"/>
  <c r="CI779" i="4"/>
  <c r="CH779" i="4"/>
  <c r="CG779" i="4"/>
  <c r="CF779" i="4"/>
  <c r="CE779" i="4"/>
  <c r="CD779" i="4"/>
  <c r="CC779" i="4"/>
  <c r="CB779" i="4"/>
  <c r="CA779" i="4"/>
  <c r="BZ779" i="4"/>
  <c r="BY779" i="4"/>
  <c r="BX779" i="4"/>
  <c r="BW779" i="4"/>
  <c r="BV779" i="4"/>
  <c r="BG779" i="4"/>
  <c r="BD779" i="4"/>
  <c r="BA779" i="4"/>
  <c r="AX779" i="4"/>
  <c r="AU779" i="4"/>
  <c r="AR779" i="4"/>
  <c r="AO779" i="4"/>
  <c r="AL779" i="4"/>
  <c r="AI779" i="4"/>
  <c r="AF779" i="4"/>
  <c r="AC779" i="4"/>
  <c r="Z779" i="4"/>
  <c r="W779" i="4"/>
  <c r="T779" i="4"/>
  <c r="Q779" i="4"/>
  <c r="N779" i="4"/>
  <c r="K779" i="4"/>
  <c r="F779" i="4"/>
  <c r="CL778" i="4"/>
  <c r="CK778" i="4"/>
  <c r="CJ778" i="4"/>
  <c r="CI778" i="4"/>
  <c r="CH778" i="4"/>
  <c r="CG778" i="4"/>
  <c r="CF778" i="4"/>
  <c r="CE778" i="4"/>
  <c r="CD778" i="4"/>
  <c r="CC778" i="4"/>
  <c r="CB778" i="4"/>
  <c r="CA778" i="4"/>
  <c r="BZ778" i="4"/>
  <c r="BY778" i="4"/>
  <c r="BX778" i="4"/>
  <c r="BW778" i="4"/>
  <c r="BV778" i="4"/>
  <c r="BG778" i="4"/>
  <c r="BD778" i="4"/>
  <c r="BA778" i="4"/>
  <c r="AX778" i="4"/>
  <c r="AU778" i="4"/>
  <c r="AR778" i="4"/>
  <c r="AO778" i="4"/>
  <c r="AL778" i="4"/>
  <c r="AI778" i="4"/>
  <c r="AF778" i="4"/>
  <c r="AC778" i="4"/>
  <c r="Z778" i="4"/>
  <c r="W778" i="4"/>
  <c r="T778" i="4"/>
  <c r="Q778" i="4"/>
  <c r="N778" i="4"/>
  <c r="K778" i="4"/>
  <c r="F778" i="4"/>
  <c r="CL777" i="4"/>
  <c r="CK777" i="4"/>
  <c r="CJ777" i="4"/>
  <c r="CI777" i="4"/>
  <c r="CH777" i="4"/>
  <c r="CG777" i="4"/>
  <c r="CF777" i="4"/>
  <c r="CE777" i="4"/>
  <c r="CD777" i="4"/>
  <c r="CC777" i="4"/>
  <c r="CB777" i="4"/>
  <c r="CA777" i="4"/>
  <c r="BZ777" i="4"/>
  <c r="BY777" i="4"/>
  <c r="BX777" i="4"/>
  <c r="BW777" i="4"/>
  <c r="BV777" i="4"/>
  <c r="BG777" i="4"/>
  <c r="BD777" i="4"/>
  <c r="BA777" i="4"/>
  <c r="AX777" i="4"/>
  <c r="AU777" i="4"/>
  <c r="AR777" i="4"/>
  <c r="AO777" i="4"/>
  <c r="AL777" i="4"/>
  <c r="AI777" i="4"/>
  <c r="AF777" i="4"/>
  <c r="AC777" i="4"/>
  <c r="Z777" i="4"/>
  <c r="W777" i="4"/>
  <c r="T777" i="4"/>
  <c r="Q777" i="4"/>
  <c r="N777" i="4"/>
  <c r="K777" i="4"/>
  <c r="F777" i="4"/>
  <c r="CL776" i="4"/>
  <c r="CK776" i="4"/>
  <c r="CJ776" i="4"/>
  <c r="CI776" i="4"/>
  <c r="CH776" i="4"/>
  <c r="CG776" i="4"/>
  <c r="CF776" i="4"/>
  <c r="CE776" i="4"/>
  <c r="CD776" i="4"/>
  <c r="CC776" i="4"/>
  <c r="CB776" i="4"/>
  <c r="CA776" i="4"/>
  <c r="BZ776" i="4"/>
  <c r="BY776" i="4"/>
  <c r="BX776" i="4"/>
  <c r="BW776" i="4"/>
  <c r="BV776" i="4"/>
  <c r="BG776" i="4"/>
  <c r="BD776" i="4"/>
  <c r="BA776" i="4"/>
  <c r="AX776" i="4"/>
  <c r="AU776" i="4"/>
  <c r="AR776" i="4"/>
  <c r="AO776" i="4"/>
  <c r="AL776" i="4"/>
  <c r="AI776" i="4"/>
  <c r="AF776" i="4"/>
  <c r="AC776" i="4"/>
  <c r="Z776" i="4"/>
  <c r="W776" i="4"/>
  <c r="T776" i="4"/>
  <c r="Q776" i="4"/>
  <c r="N776" i="4"/>
  <c r="K776" i="4"/>
  <c r="F776" i="4"/>
  <c r="CL775" i="4"/>
  <c r="CK775" i="4"/>
  <c r="CJ775" i="4"/>
  <c r="CI775" i="4"/>
  <c r="CH775" i="4"/>
  <c r="CG775" i="4"/>
  <c r="CF775" i="4"/>
  <c r="CE775" i="4"/>
  <c r="CD775" i="4"/>
  <c r="CC775" i="4"/>
  <c r="CB775" i="4"/>
  <c r="CA775" i="4"/>
  <c r="BZ775" i="4"/>
  <c r="BY775" i="4"/>
  <c r="BX775" i="4"/>
  <c r="BW775" i="4"/>
  <c r="BV775" i="4"/>
  <c r="BG775" i="4"/>
  <c r="BD775" i="4"/>
  <c r="BA775" i="4"/>
  <c r="AX775" i="4"/>
  <c r="AU775" i="4"/>
  <c r="AR775" i="4"/>
  <c r="AO775" i="4"/>
  <c r="AL775" i="4"/>
  <c r="AI775" i="4"/>
  <c r="AF775" i="4"/>
  <c r="AC775" i="4"/>
  <c r="Z775" i="4"/>
  <c r="W775" i="4"/>
  <c r="T775" i="4"/>
  <c r="Q775" i="4"/>
  <c r="N775" i="4"/>
  <c r="K775" i="4"/>
  <c r="F775" i="4"/>
  <c r="BG766" i="4"/>
  <c r="BD766" i="4"/>
  <c r="BA766" i="4"/>
  <c r="AX766" i="4"/>
  <c r="AU766" i="4"/>
  <c r="AR766" i="4"/>
  <c r="AO766" i="4"/>
  <c r="AL766" i="4"/>
  <c r="AI766" i="4"/>
  <c r="AF766" i="4"/>
  <c r="AC766" i="4"/>
  <c r="Z766" i="4"/>
  <c r="W766" i="4"/>
  <c r="T766" i="4"/>
  <c r="Q766" i="4"/>
  <c r="N766" i="4"/>
  <c r="K766" i="4"/>
  <c r="BG765" i="4"/>
  <c r="BD765" i="4"/>
  <c r="BA765" i="4"/>
  <c r="AX765" i="4"/>
  <c r="AU765" i="4"/>
  <c r="AR765" i="4"/>
  <c r="AO765" i="4"/>
  <c r="AL765" i="4"/>
  <c r="AI765" i="4"/>
  <c r="AF765" i="4"/>
  <c r="AC765" i="4"/>
  <c r="Z765" i="4"/>
  <c r="W765" i="4"/>
  <c r="T765" i="4"/>
  <c r="Q765" i="4"/>
  <c r="N765" i="4"/>
  <c r="K765" i="4"/>
  <c r="BG764" i="4"/>
  <c r="BD764" i="4"/>
  <c r="BA764" i="4"/>
  <c r="AX764" i="4"/>
  <c r="AU764" i="4"/>
  <c r="AR764" i="4"/>
  <c r="AO764" i="4"/>
  <c r="AL764" i="4"/>
  <c r="AI764" i="4"/>
  <c r="AF764" i="4"/>
  <c r="AC764" i="4"/>
  <c r="Z764" i="4"/>
  <c r="W764" i="4"/>
  <c r="T764" i="4"/>
  <c r="Q764" i="4"/>
  <c r="N764" i="4"/>
  <c r="K764" i="4"/>
  <c r="BG763" i="4"/>
  <c r="BD763" i="4"/>
  <c r="BA763" i="4"/>
  <c r="AX763" i="4"/>
  <c r="AU763" i="4"/>
  <c r="AR763" i="4"/>
  <c r="AO763" i="4"/>
  <c r="AL763" i="4"/>
  <c r="AI763" i="4"/>
  <c r="AF763" i="4"/>
  <c r="AC763" i="4"/>
  <c r="Z763" i="4"/>
  <c r="W763" i="4"/>
  <c r="T763" i="4"/>
  <c r="Q763" i="4"/>
  <c r="N763" i="4"/>
  <c r="K763" i="4"/>
  <c r="BG762" i="4"/>
  <c r="BD762" i="4"/>
  <c r="BA762" i="4"/>
  <c r="AX762" i="4"/>
  <c r="AU762" i="4"/>
  <c r="AR762" i="4"/>
  <c r="AO762" i="4"/>
  <c r="AL762" i="4"/>
  <c r="AI762" i="4"/>
  <c r="AF762" i="4"/>
  <c r="AC762" i="4"/>
  <c r="Z762" i="4"/>
  <c r="W762" i="4"/>
  <c r="T762" i="4"/>
  <c r="Q762" i="4"/>
  <c r="N762" i="4"/>
  <c r="K762" i="4"/>
  <c r="BG761" i="4"/>
  <c r="BD761" i="4"/>
  <c r="BA761" i="4"/>
  <c r="AX761" i="4"/>
  <c r="AU761" i="4"/>
  <c r="AR761" i="4"/>
  <c r="AO761" i="4"/>
  <c r="AL761" i="4"/>
  <c r="AI761" i="4"/>
  <c r="AF761" i="4"/>
  <c r="AC761" i="4"/>
  <c r="Z761" i="4"/>
  <c r="W761" i="4"/>
  <c r="T761" i="4"/>
  <c r="Q761" i="4"/>
  <c r="N761" i="4"/>
  <c r="K761" i="4"/>
  <c r="BG760" i="4"/>
  <c r="BD760" i="4"/>
  <c r="BA760" i="4"/>
  <c r="AX760" i="4"/>
  <c r="AU760" i="4"/>
  <c r="AR760" i="4"/>
  <c r="AO760" i="4"/>
  <c r="AL760" i="4"/>
  <c r="AI760" i="4"/>
  <c r="AF760" i="4"/>
  <c r="AC760" i="4"/>
  <c r="Z760" i="4"/>
  <c r="W760" i="4"/>
  <c r="T760" i="4"/>
  <c r="Q760" i="4"/>
  <c r="N760" i="4"/>
  <c r="K760" i="4"/>
  <c r="BG759" i="4"/>
  <c r="BD759" i="4"/>
  <c r="BA759" i="4"/>
  <c r="AX759" i="4"/>
  <c r="AU759" i="4"/>
  <c r="AR759" i="4"/>
  <c r="AO759" i="4"/>
  <c r="AL759" i="4"/>
  <c r="AI759" i="4"/>
  <c r="AF759" i="4"/>
  <c r="AC759" i="4"/>
  <c r="Z759" i="4"/>
  <c r="W759" i="4"/>
  <c r="T759" i="4"/>
  <c r="Q759" i="4"/>
  <c r="N759" i="4"/>
  <c r="K759" i="4"/>
  <c r="BG758" i="4"/>
  <c r="BD758" i="4"/>
  <c r="BA758" i="4"/>
  <c r="AX758" i="4"/>
  <c r="AU758" i="4"/>
  <c r="AR758" i="4"/>
  <c r="AO758" i="4"/>
  <c r="AL758" i="4"/>
  <c r="AI758" i="4"/>
  <c r="AF758" i="4"/>
  <c r="AC758" i="4"/>
  <c r="Z758" i="4"/>
  <c r="W758" i="4"/>
  <c r="T758" i="4"/>
  <c r="Q758" i="4"/>
  <c r="N758" i="4"/>
  <c r="K758" i="4"/>
  <c r="BG757" i="4"/>
  <c r="BD757" i="4"/>
  <c r="BA757" i="4"/>
  <c r="AX757" i="4"/>
  <c r="AU757" i="4"/>
  <c r="AR757" i="4"/>
  <c r="AO757" i="4"/>
  <c r="AL757" i="4"/>
  <c r="AI757" i="4"/>
  <c r="AF757" i="4"/>
  <c r="AC757" i="4"/>
  <c r="Z757" i="4"/>
  <c r="W757" i="4"/>
  <c r="T757" i="4"/>
  <c r="Q757" i="4"/>
  <c r="N757" i="4"/>
  <c r="K757" i="4"/>
  <c r="BG756" i="4"/>
  <c r="BD756" i="4"/>
  <c r="BA756" i="4"/>
  <c r="AX756" i="4"/>
  <c r="AU756" i="4"/>
  <c r="AR756" i="4"/>
  <c r="AO756" i="4"/>
  <c r="AL756" i="4"/>
  <c r="AI756" i="4"/>
  <c r="AF756" i="4"/>
  <c r="AC756" i="4"/>
  <c r="Z756" i="4"/>
  <c r="W756" i="4"/>
  <c r="T756" i="4"/>
  <c r="Q756" i="4"/>
  <c r="N756" i="4"/>
  <c r="K756" i="4"/>
  <c r="BG755" i="4"/>
  <c r="BD755" i="4"/>
  <c r="BA755" i="4"/>
  <c r="AX755" i="4"/>
  <c r="AU755" i="4"/>
  <c r="AR755" i="4"/>
  <c r="AO755" i="4"/>
  <c r="AL755" i="4"/>
  <c r="AI755" i="4"/>
  <c r="AF755" i="4"/>
  <c r="AC755" i="4"/>
  <c r="Z755" i="4"/>
  <c r="W755" i="4"/>
  <c r="T755" i="4"/>
  <c r="Q755" i="4"/>
  <c r="N755" i="4"/>
  <c r="K755" i="4"/>
  <c r="BG748" i="4"/>
  <c r="BD748" i="4"/>
  <c r="BA748" i="4"/>
  <c r="AX748" i="4"/>
  <c r="AU748" i="4"/>
  <c r="AR748" i="4"/>
  <c r="AO748" i="4"/>
  <c r="AL748" i="4"/>
  <c r="AI748" i="4"/>
  <c r="AF748" i="4"/>
  <c r="AC748" i="4"/>
  <c r="Z748" i="4"/>
  <c r="W748" i="4"/>
  <c r="T748" i="4"/>
  <c r="Q748" i="4"/>
  <c r="N748" i="4"/>
  <c r="K748" i="4"/>
  <c r="BG747" i="4"/>
  <c r="BD747" i="4"/>
  <c r="BA747" i="4"/>
  <c r="AX747" i="4"/>
  <c r="AU747" i="4"/>
  <c r="AR747" i="4"/>
  <c r="AO747" i="4"/>
  <c r="AL747" i="4"/>
  <c r="AI747" i="4"/>
  <c r="AF747" i="4"/>
  <c r="AC747" i="4"/>
  <c r="Z747" i="4"/>
  <c r="W747" i="4"/>
  <c r="T747" i="4"/>
  <c r="Q747" i="4"/>
  <c r="N747" i="4"/>
  <c r="K747" i="4"/>
  <c r="BG746" i="4"/>
  <c r="BD746" i="4"/>
  <c r="BA746" i="4"/>
  <c r="AX746" i="4"/>
  <c r="AU746" i="4"/>
  <c r="AR746" i="4"/>
  <c r="AO746" i="4"/>
  <c r="AL746" i="4"/>
  <c r="AI746" i="4"/>
  <c r="AF746" i="4"/>
  <c r="AC746" i="4"/>
  <c r="Z746" i="4"/>
  <c r="W746" i="4"/>
  <c r="T746" i="4"/>
  <c r="Q746" i="4"/>
  <c r="N746" i="4"/>
  <c r="K746" i="4"/>
  <c r="BG745" i="4"/>
  <c r="BD745" i="4"/>
  <c r="BA745" i="4"/>
  <c r="AX745" i="4"/>
  <c r="AU745" i="4"/>
  <c r="AR745" i="4"/>
  <c r="AO745" i="4"/>
  <c r="AL745" i="4"/>
  <c r="AI745" i="4"/>
  <c r="AF745" i="4"/>
  <c r="AC745" i="4"/>
  <c r="Z745" i="4"/>
  <c r="W745" i="4"/>
  <c r="T745" i="4"/>
  <c r="Q745" i="4"/>
  <c r="N745" i="4"/>
  <c r="K745" i="4"/>
  <c r="BG738" i="4"/>
  <c r="BD738" i="4"/>
  <c r="BA738" i="4"/>
  <c r="AX738" i="4"/>
  <c r="AU738" i="4"/>
  <c r="AR738" i="4"/>
  <c r="AO738" i="4"/>
  <c r="AL738" i="4"/>
  <c r="AI738" i="4"/>
  <c r="AF738" i="4"/>
  <c r="AC738" i="4"/>
  <c r="Z738" i="4"/>
  <c r="W738" i="4"/>
  <c r="T738" i="4"/>
  <c r="Q738" i="4"/>
  <c r="N738" i="4"/>
  <c r="K738" i="4"/>
  <c r="BG737" i="4"/>
  <c r="BD737" i="4"/>
  <c r="BA737" i="4"/>
  <c r="AX737" i="4"/>
  <c r="AU737" i="4"/>
  <c r="AR737" i="4"/>
  <c r="AO737" i="4"/>
  <c r="AL737" i="4"/>
  <c r="AI737" i="4"/>
  <c r="AF737" i="4"/>
  <c r="AC737" i="4"/>
  <c r="Z737" i="4"/>
  <c r="W737" i="4"/>
  <c r="T737" i="4"/>
  <c r="Q737" i="4"/>
  <c r="N737" i="4"/>
  <c r="K737" i="4"/>
  <c r="BG736" i="4"/>
  <c r="BD736" i="4"/>
  <c r="BA736" i="4"/>
  <c r="AX736" i="4"/>
  <c r="AU736" i="4"/>
  <c r="AR736" i="4"/>
  <c r="AO736" i="4"/>
  <c r="AL736" i="4"/>
  <c r="AI736" i="4"/>
  <c r="AF736" i="4"/>
  <c r="AC736" i="4"/>
  <c r="Z736" i="4"/>
  <c r="W736" i="4"/>
  <c r="T736" i="4"/>
  <c r="Q736" i="4"/>
  <c r="N736" i="4"/>
  <c r="K736" i="4"/>
  <c r="BG735" i="4"/>
  <c r="BD735" i="4"/>
  <c r="BA735" i="4"/>
  <c r="AX735" i="4"/>
  <c r="AU735" i="4"/>
  <c r="AR735" i="4"/>
  <c r="AO735" i="4"/>
  <c r="AL735" i="4"/>
  <c r="AI735" i="4"/>
  <c r="AF735" i="4"/>
  <c r="AC735" i="4"/>
  <c r="Z735" i="4"/>
  <c r="W735" i="4"/>
  <c r="T735" i="4"/>
  <c r="Q735" i="4"/>
  <c r="N735" i="4"/>
  <c r="K735" i="4"/>
  <c r="BG728" i="4"/>
  <c r="BD728" i="4"/>
  <c r="BA728" i="4"/>
  <c r="AX728" i="4"/>
  <c r="AU728" i="4"/>
  <c r="AR728" i="4"/>
  <c r="AO728" i="4"/>
  <c r="AL728" i="4"/>
  <c r="AI728" i="4"/>
  <c r="AF728" i="4"/>
  <c r="AC728" i="4"/>
  <c r="Z728" i="4"/>
  <c r="W728" i="4"/>
  <c r="T728" i="4"/>
  <c r="Q728" i="4"/>
  <c r="N728" i="4"/>
  <c r="K728" i="4"/>
  <c r="BG727" i="4"/>
  <c r="BD727" i="4"/>
  <c r="BA727" i="4"/>
  <c r="AX727" i="4"/>
  <c r="AU727" i="4"/>
  <c r="AR727" i="4"/>
  <c r="AO727" i="4"/>
  <c r="AL727" i="4"/>
  <c r="AI727" i="4"/>
  <c r="AF727" i="4"/>
  <c r="AC727" i="4"/>
  <c r="Z727" i="4"/>
  <c r="W727" i="4"/>
  <c r="T727" i="4"/>
  <c r="Q727" i="4"/>
  <c r="N727" i="4"/>
  <c r="K727" i="4"/>
  <c r="BG726" i="4"/>
  <c r="BD726" i="4"/>
  <c r="BA726" i="4"/>
  <c r="AX726" i="4"/>
  <c r="AU726" i="4"/>
  <c r="AR726" i="4"/>
  <c r="AO726" i="4"/>
  <c r="AL726" i="4"/>
  <c r="AI726" i="4"/>
  <c r="AF726" i="4"/>
  <c r="AC726" i="4"/>
  <c r="Z726" i="4"/>
  <c r="W726" i="4"/>
  <c r="T726" i="4"/>
  <c r="Q726" i="4"/>
  <c r="N726" i="4"/>
  <c r="K726" i="4"/>
  <c r="BG725" i="4"/>
  <c r="BD725" i="4"/>
  <c r="BA725" i="4"/>
  <c r="AX725" i="4"/>
  <c r="AU725" i="4"/>
  <c r="AR725" i="4"/>
  <c r="AO725" i="4"/>
  <c r="AL725" i="4"/>
  <c r="AI725" i="4"/>
  <c r="AF725" i="4"/>
  <c r="AC725" i="4"/>
  <c r="Z725" i="4"/>
  <c r="W725" i="4"/>
  <c r="T725" i="4"/>
  <c r="Q725" i="4"/>
  <c r="N725" i="4"/>
  <c r="K725" i="4"/>
  <c r="BG717" i="4"/>
  <c r="BD717" i="4"/>
  <c r="BA717" i="4"/>
  <c r="AX717" i="4"/>
  <c r="AU717" i="4"/>
  <c r="AR717" i="4"/>
  <c r="AO717" i="4"/>
  <c r="AL717" i="4"/>
  <c r="AI717" i="4"/>
  <c r="AF717" i="4"/>
  <c r="AC717" i="4"/>
  <c r="Z717" i="4"/>
  <c r="W717" i="4"/>
  <c r="T717" i="4"/>
  <c r="Q717" i="4"/>
  <c r="N717" i="4"/>
  <c r="K717" i="4"/>
  <c r="BG716" i="4"/>
  <c r="BD716" i="4"/>
  <c r="BA716" i="4"/>
  <c r="AX716" i="4"/>
  <c r="AU716" i="4"/>
  <c r="AR716" i="4"/>
  <c r="AO716" i="4"/>
  <c r="AL716" i="4"/>
  <c r="AI716" i="4"/>
  <c r="AF716" i="4"/>
  <c r="AC716" i="4"/>
  <c r="Z716" i="4"/>
  <c r="W716" i="4"/>
  <c r="T716" i="4"/>
  <c r="Q716" i="4"/>
  <c r="N716" i="4"/>
  <c r="K716" i="4"/>
  <c r="BG715" i="4"/>
  <c r="BD715" i="4"/>
  <c r="BA715" i="4"/>
  <c r="AX715" i="4"/>
  <c r="AU715" i="4"/>
  <c r="AR715" i="4"/>
  <c r="AO715" i="4"/>
  <c r="AL715" i="4"/>
  <c r="AI715" i="4"/>
  <c r="AF715" i="4"/>
  <c r="AC715" i="4"/>
  <c r="Z715" i="4"/>
  <c r="W715" i="4"/>
  <c r="T715" i="4"/>
  <c r="Q715" i="4"/>
  <c r="N715" i="4"/>
  <c r="K715" i="4"/>
  <c r="BG548" i="4"/>
  <c r="BD548" i="4"/>
  <c r="BA548" i="4"/>
  <c r="AX548" i="4"/>
  <c r="AU548" i="4"/>
  <c r="AR548" i="4"/>
  <c r="AO548" i="4"/>
  <c r="AL548" i="4"/>
  <c r="AI548" i="4"/>
  <c r="AF548" i="4"/>
  <c r="AC548" i="4"/>
  <c r="Z548" i="4"/>
  <c r="W548" i="4"/>
  <c r="T548" i="4"/>
  <c r="Q548" i="4"/>
  <c r="N548" i="4"/>
  <c r="K548" i="4"/>
  <c r="BG547" i="4"/>
  <c r="BD547" i="4"/>
  <c r="BA547" i="4"/>
  <c r="AX547" i="4"/>
  <c r="AU547" i="4"/>
  <c r="AR547" i="4"/>
  <c r="AO547" i="4"/>
  <c r="AL547" i="4"/>
  <c r="AI547" i="4"/>
  <c r="AF547" i="4"/>
  <c r="AC547" i="4"/>
  <c r="Z547" i="4"/>
  <c r="W547" i="4"/>
  <c r="T547" i="4"/>
  <c r="Q547" i="4"/>
  <c r="N547" i="4"/>
  <c r="K547" i="4"/>
  <c r="BG546" i="4"/>
  <c r="BD546" i="4"/>
  <c r="BA546" i="4"/>
  <c r="AX546" i="4"/>
  <c r="AU546" i="4"/>
  <c r="AR546" i="4"/>
  <c r="AO546" i="4"/>
  <c r="AL546" i="4"/>
  <c r="AI546" i="4"/>
  <c r="AF546" i="4"/>
  <c r="AC546" i="4"/>
  <c r="Z546" i="4"/>
  <c r="W546" i="4"/>
  <c r="T546" i="4"/>
  <c r="Q546" i="4"/>
  <c r="N546" i="4"/>
  <c r="K546" i="4"/>
  <c r="BG511" i="4"/>
  <c r="BD511" i="4"/>
  <c r="BA511" i="4"/>
  <c r="AX511" i="4"/>
  <c r="AU511" i="4"/>
  <c r="AR511" i="4"/>
  <c r="AO511" i="4"/>
  <c r="AL511" i="4"/>
  <c r="AI511" i="4"/>
  <c r="AF511" i="4"/>
  <c r="AC511" i="4"/>
  <c r="Z511" i="4"/>
  <c r="W511" i="4"/>
  <c r="T511" i="4"/>
  <c r="Q511" i="4"/>
  <c r="N511" i="4"/>
  <c r="K511" i="4"/>
  <c r="BG510" i="4"/>
  <c r="BD510" i="4"/>
  <c r="BA510" i="4"/>
  <c r="AX510" i="4"/>
  <c r="AU510" i="4"/>
  <c r="AR510" i="4"/>
  <c r="AO510" i="4"/>
  <c r="AL510" i="4"/>
  <c r="AI510" i="4"/>
  <c r="AF510" i="4"/>
  <c r="AC510" i="4"/>
  <c r="Z510" i="4"/>
  <c r="W510" i="4"/>
  <c r="T510" i="4"/>
  <c r="Q510" i="4"/>
  <c r="N510" i="4"/>
  <c r="K510" i="4"/>
  <c r="BG509" i="4"/>
  <c r="BD509" i="4"/>
  <c r="BA509" i="4"/>
  <c r="AX509" i="4"/>
  <c r="AU509" i="4"/>
  <c r="AR509" i="4"/>
  <c r="AO509" i="4"/>
  <c r="AL509" i="4"/>
  <c r="AI509" i="4"/>
  <c r="AF509" i="4"/>
  <c r="AC509" i="4"/>
  <c r="Z509" i="4"/>
  <c r="W509" i="4"/>
  <c r="T509" i="4"/>
  <c r="Q509" i="4"/>
  <c r="N509" i="4"/>
  <c r="K509" i="4"/>
  <c r="BG504" i="4"/>
  <c r="BD504" i="4"/>
  <c r="BA504" i="4"/>
  <c r="AX504" i="4"/>
  <c r="AU504" i="4"/>
  <c r="AR504" i="4"/>
  <c r="AO504" i="4"/>
  <c r="AL504" i="4"/>
  <c r="AI504" i="4"/>
  <c r="AF504" i="4"/>
  <c r="AC504" i="4"/>
  <c r="Z504" i="4"/>
  <c r="W504" i="4"/>
  <c r="T504" i="4"/>
  <c r="Q504" i="4"/>
  <c r="N504" i="4"/>
  <c r="K504" i="4"/>
  <c r="BG503" i="4"/>
  <c r="BD503" i="4"/>
  <c r="BA503" i="4"/>
  <c r="AX503" i="4"/>
  <c r="AU503" i="4"/>
  <c r="AR503" i="4"/>
  <c r="AO503" i="4"/>
  <c r="AL503" i="4"/>
  <c r="AI503" i="4"/>
  <c r="AF503" i="4"/>
  <c r="AC503" i="4"/>
  <c r="Z503" i="4"/>
  <c r="W503" i="4"/>
  <c r="T503" i="4"/>
  <c r="Q503" i="4"/>
  <c r="N503" i="4"/>
  <c r="K503" i="4"/>
  <c r="BG502" i="4"/>
  <c r="BD502" i="4"/>
  <c r="BA502" i="4"/>
  <c r="AX502" i="4"/>
  <c r="AU502" i="4"/>
  <c r="AR502" i="4"/>
  <c r="AO502" i="4"/>
  <c r="AL502" i="4"/>
  <c r="AI502" i="4"/>
  <c r="AF502" i="4"/>
  <c r="AC502" i="4"/>
  <c r="Z502" i="4"/>
  <c r="W502" i="4"/>
  <c r="T502" i="4"/>
  <c r="Q502" i="4"/>
  <c r="N502" i="4"/>
  <c r="K502" i="4"/>
  <c r="BG501" i="4"/>
  <c r="BD501" i="4"/>
  <c r="BA501" i="4"/>
  <c r="AX501" i="4"/>
  <c r="AU501" i="4"/>
  <c r="AR501" i="4"/>
  <c r="AO501" i="4"/>
  <c r="AL501" i="4"/>
  <c r="AI501" i="4"/>
  <c r="AF501" i="4"/>
  <c r="AC501" i="4"/>
  <c r="Z501" i="4"/>
  <c r="W501" i="4"/>
  <c r="T501" i="4"/>
  <c r="Q501" i="4"/>
  <c r="N501" i="4"/>
  <c r="K501" i="4"/>
  <c r="BG472" i="4"/>
  <c r="BD472" i="4"/>
  <c r="BA472" i="4"/>
  <c r="AX472" i="4"/>
  <c r="AU472" i="4"/>
  <c r="AR472" i="4"/>
  <c r="AO472" i="4"/>
  <c r="AL472" i="4"/>
  <c r="AI472" i="4"/>
  <c r="AF472" i="4"/>
  <c r="AC472" i="4"/>
  <c r="Z472" i="4"/>
  <c r="W472" i="4"/>
  <c r="T472" i="4"/>
  <c r="Q472" i="4"/>
  <c r="N472" i="4"/>
  <c r="K472" i="4"/>
  <c r="BG471" i="4"/>
  <c r="BD471" i="4"/>
  <c r="BA471" i="4"/>
  <c r="AX471" i="4"/>
  <c r="AU471" i="4"/>
  <c r="AR471" i="4"/>
  <c r="AO471" i="4"/>
  <c r="AL471" i="4"/>
  <c r="AI471" i="4"/>
  <c r="AF471" i="4"/>
  <c r="AC471" i="4"/>
  <c r="Z471" i="4"/>
  <c r="W471" i="4"/>
  <c r="T471" i="4"/>
  <c r="Q471" i="4"/>
  <c r="N471" i="4"/>
  <c r="K471" i="4"/>
  <c r="BG463" i="4"/>
  <c r="BD463" i="4"/>
  <c r="BA463" i="4"/>
  <c r="AX463" i="4"/>
  <c r="AU463" i="4"/>
  <c r="AR463" i="4"/>
  <c r="AO463" i="4"/>
  <c r="AL463" i="4"/>
  <c r="AI463" i="4"/>
  <c r="AF463" i="4"/>
  <c r="AC463" i="4"/>
  <c r="Z463" i="4"/>
  <c r="W463" i="4"/>
  <c r="T463" i="4"/>
  <c r="Q463" i="4"/>
  <c r="N463" i="4"/>
  <c r="K463" i="4"/>
  <c r="BG462" i="4"/>
  <c r="BD462" i="4"/>
  <c r="BA462" i="4"/>
  <c r="AX462" i="4"/>
  <c r="AU462" i="4"/>
  <c r="AR462" i="4"/>
  <c r="AO462" i="4"/>
  <c r="AL462" i="4"/>
  <c r="AI462" i="4"/>
  <c r="AF462" i="4"/>
  <c r="AC462" i="4"/>
  <c r="Z462" i="4"/>
  <c r="W462" i="4"/>
  <c r="T462" i="4"/>
  <c r="Q462" i="4"/>
  <c r="N462" i="4"/>
  <c r="K462" i="4"/>
  <c r="BG461" i="4"/>
  <c r="BD461" i="4"/>
  <c r="BA461" i="4"/>
  <c r="AX461" i="4"/>
  <c r="AU461" i="4"/>
  <c r="AR461" i="4"/>
  <c r="AO461" i="4"/>
  <c r="AL461" i="4"/>
  <c r="AI461" i="4"/>
  <c r="AF461" i="4"/>
  <c r="AC461" i="4"/>
  <c r="Z461" i="4"/>
  <c r="W461" i="4"/>
  <c r="T461" i="4"/>
  <c r="Q461" i="4"/>
  <c r="N461" i="4"/>
  <c r="K461" i="4"/>
  <c r="BG453" i="4"/>
  <c r="BD453" i="4"/>
  <c r="BA453" i="4"/>
  <c r="AX453" i="4"/>
  <c r="AU453" i="4"/>
  <c r="AR453" i="4"/>
  <c r="AO453" i="4"/>
  <c r="AL453" i="4"/>
  <c r="AI453" i="4"/>
  <c r="AF453" i="4"/>
  <c r="AC453" i="4"/>
  <c r="Z453" i="4"/>
  <c r="W453" i="4"/>
  <c r="T453" i="4"/>
  <c r="Q453" i="4"/>
  <c r="N453" i="4"/>
  <c r="K453" i="4"/>
  <c r="BG452" i="4"/>
  <c r="BD452" i="4"/>
  <c r="BA452" i="4"/>
  <c r="AX452" i="4"/>
  <c r="AU452" i="4"/>
  <c r="AR452" i="4"/>
  <c r="AO452" i="4"/>
  <c r="AL452" i="4"/>
  <c r="AI452" i="4"/>
  <c r="AF452" i="4"/>
  <c r="AC452" i="4"/>
  <c r="Z452" i="4"/>
  <c r="W452" i="4"/>
  <c r="T452" i="4"/>
  <c r="Q452" i="4"/>
  <c r="N452" i="4"/>
  <c r="K452" i="4"/>
  <c r="BG451" i="4"/>
  <c r="BD451" i="4"/>
  <c r="BA451" i="4"/>
  <c r="AX451" i="4"/>
  <c r="AU451" i="4"/>
  <c r="AR451" i="4"/>
  <c r="AO451" i="4"/>
  <c r="AL451" i="4"/>
  <c r="AI451" i="4"/>
  <c r="AF451" i="4"/>
  <c r="AC451" i="4"/>
  <c r="Z451" i="4"/>
  <c r="W451" i="4"/>
  <c r="T451" i="4"/>
  <c r="Q451" i="4"/>
  <c r="N451" i="4"/>
  <c r="K451" i="4"/>
  <c r="BG450" i="4"/>
  <c r="BD450" i="4"/>
  <c r="BA450" i="4"/>
  <c r="AX450" i="4"/>
  <c r="AU450" i="4"/>
  <c r="AR450" i="4"/>
  <c r="AO450" i="4"/>
  <c r="AL450" i="4"/>
  <c r="AI450" i="4"/>
  <c r="AF450" i="4"/>
  <c r="AC450" i="4"/>
  <c r="Z450" i="4"/>
  <c r="W450" i="4"/>
  <c r="T450" i="4"/>
  <c r="Q450" i="4"/>
  <c r="N450" i="4"/>
  <c r="K450" i="4"/>
  <c r="BG445" i="4"/>
  <c r="BD445" i="4"/>
  <c r="BA445" i="4"/>
  <c r="AX445" i="4"/>
  <c r="AU445" i="4"/>
  <c r="AR445" i="4"/>
  <c r="AO445" i="4"/>
  <c r="AL445" i="4"/>
  <c r="AI445" i="4"/>
  <c r="AF445" i="4"/>
  <c r="AC445" i="4"/>
  <c r="Z445" i="4"/>
  <c r="W445" i="4"/>
  <c r="T445" i="4"/>
  <c r="Q445" i="4"/>
  <c r="N445" i="4"/>
  <c r="K445" i="4"/>
  <c r="BG444" i="4"/>
  <c r="BD444" i="4"/>
  <c r="BA444" i="4"/>
  <c r="AX444" i="4"/>
  <c r="AU444" i="4"/>
  <c r="AR444" i="4"/>
  <c r="AO444" i="4"/>
  <c r="AL444" i="4"/>
  <c r="AI444" i="4"/>
  <c r="AF444" i="4"/>
  <c r="AC444" i="4"/>
  <c r="Z444" i="4"/>
  <c r="W444" i="4"/>
  <c r="T444" i="4"/>
  <c r="Q444" i="4"/>
  <c r="N444" i="4"/>
  <c r="K444" i="4"/>
  <c r="BG443" i="4"/>
  <c r="BD443" i="4"/>
  <c r="BA443" i="4"/>
  <c r="AX443" i="4"/>
  <c r="AU443" i="4"/>
  <c r="AR443" i="4"/>
  <c r="AO443" i="4"/>
  <c r="AL443" i="4"/>
  <c r="AI443" i="4"/>
  <c r="AF443" i="4"/>
  <c r="AC443" i="4"/>
  <c r="Z443" i="4"/>
  <c r="W443" i="4"/>
  <c r="T443" i="4"/>
  <c r="Q443" i="4"/>
  <c r="N443" i="4"/>
  <c r="K443" i="4"/>
  <c r="BG442" i="4"/>
  <c r="BD442" i="4"/>
  <c r="BA442" i="4"/>
  <c r="AX442" i="4"/>
  <c r="AU442" i="4"/>
  <c r="AR442" i="4"/>
  <c r="AO442" i="4"/>
  <c r="AL442" i="4"/>
  <c r="AI442" i="4"/>
  <c r="AF442" i="4"/>
  <c r="AC442" i="4"/>
  <c r="Z442" i="4"/>
  <c r="W442" i="4"/>
  <c r="T442" i="4"/>
  <c r="Q442" i="4"/>
  <c r="N442" i="4"/>
  <c r="K442" i="4"/>
  <c r="BG441" i="4"/>
  <c r="BD441" i="4"/>
  <c r="BA441" i="4"/>
  <c r="AX441" i="4"/>
  <c r="AU441" i="4"/>
  <c r="AR441" i="4"/>
  <c r="AO441" i="4"/>
  <c r="AL441" i="4"/>
  <c r="AI441" i="4"/>
  <c r="AF441" i="4"/>
  <c r="AC441" i="4"/>
  <c r="Z441" i="4"/>
  <c r="W441" i="4"/>
  <c r="T441" i="4"/>
  <c r="Q441" i="4"/>
  <c r="N441" i="4"/>
  <c r="K441" i="4"/>
  <c r="BG433" i="4"/>
  <c r="BD433" i="4"/>
  <c r="BA433" i="4"/>
  <c r="AX433" i="4"/>
  <c r="AU433" i="4"/>
  <c r="AR433" i="4"/>
  <c r="AO433" i="4"/>
  <c r="AL433" i="4"/>
  <c r="AI433" i="4"/>
  <c r="AF433" i="4"/>
  <c r="AC433" i="4"/>
  <c r="Z433" i="4"/>
  <c r="W433" i="4"/>
  <c r="T433" i="4"/>
  <c r="Q433" i="4"/>
  <c r="N433" i="4"/>
  <c r="K433" i="4"/>
  <c r="BG432" i="4"/>
  <c r="BD432" i="4"/>
  <c r="BA432" i="4"/>
  <c r="AX432" i="4"/>
  <c r="AU432" i="4"/>
  <c r="AR432" i="4"/>
  <c r="AO432" i="4"/>
  <c r="AL432" i="4"/>
  <c r="AI432" i="4"/>
  <c r="AF432" i="4"/>
  <c r="AC432" i="4"/>
  <c r="Z432" i="4"/>
  <c r="W432" i="4"/>
  <c r="T432" i="4"/>
  <c r="Q432" i="4"/>
  <c r="N432" i="4"/>
  <c r="K432" i="4"/>
  <c r="BG431" i="4"/>
  <c r="BD431" i="4"/>
  <c r="BA431" i="4"/>
  <c r="AX431" i="4"/>
  <c r="AU431" i="4"/>
  <c r="AR431" i="4"/>
  <c r="AO431" i="4"/>
  <c r="AL431" i="4"/>
  <c r="AI431" i="4"/>
  <c r="AF431" i="4"/>
  <c r="AC431" i="4"/>
  <c r="Z431" i="4"/>
  <c r="W431" i="4"/>
  <c r="T431" i="4"/>
  <c r="Q431" i="4"/>
  <c r="N431" i="4"/>
  <c r="K431" i="4"/>
  <c r="BG430" i="4"/>
  <c r="BD430" i="4"/>
  <c r="BA430" i="4"/>
  <c r="AX430" i="4"/>
  <c r="AU430" i="4"/>
  <c r="AR430" i="4"/>
  <c r="AO430" i="4"/>
  <c r="AL430" i="4"/>
  <c r="AI430" i="4"/>
  <c r="AF430" i="4"/>
  <c r="AC430" i="4"/>
  <c r="Z430" i="4"/>
  <c r="W430" i="4"/>
  <c r="T430" i="4"/>
  <c r="Q430" i="4"/>
  <c r="N430" i="4"/>
  <c r="K430" i="4"/>
  <c r="BG429" i="4"/>
  <c r="BD429" i="4"/>
  <c r="BA429" i="4"/>
  <c r="AX429" i="4"/>
  <c r="AU429" i="4"/>
  <c r="AR429" i="4"/>
  <c r="AO429" i="4"/>
  <c r="AL429" i="4"/>
  <c r="AI429" i="4"/>
  <c r="AF429" i="4"/>
  <c r="AC429" i="4"/>
  <c r="Z429" i="4"/>
  <c r="W429" i="4"/>
  <c r="T429" i="4"/>
  <c r="Q429" i="4"/>
  <c r="N429" i="4"/>
  <c r="K429" i="4"/>
  <c r="BG428" i="4"/>
  <c r="BD428" i="4"/>
  <c r="BA428" i="4"/>
  <c r="AX428" i="4"/>
  <c r="AU428" i="4"/>
  <c r="AR428" i="4"/>
  <c r="AO428" i="4"/>
  <c r="AL428" i="4"/>
  <c r="AI428" i="4"/>
  <c r="AF428" i="4"/>
  <c r="AC428" i="4"/>
  <c r="Z428" i="4"/>
  <c r="W428" i="4"/>
  <c r="T428" i="4"/>
  <c r="Q428" i="4"/>
  <c r="N428" i="4"/>
  <c r="K428" i="4"/>
  <c r="BG426" i="4"/>
  <c r="BD426" i="4"/>
  <c r="BA426" i="4"/>
  <c r="AX426" i="4"/>
  <c r="AU426" i="4"/>
  <c r="AR426" i="4"/>
  <c r="AO426" i="4"/>
  <c r="AL426" i="4"/>
  <c r="AI426" i="4"/>
  <c r="AF426" i="4"/>
  <c r="AC426" i="4"/>
  <c r="Z426" i="4"/>
  <c r="W426" i="4"/>
  <c r="T426" i="4"/>
  <c r="Q426" i="4"/>
  <c r="N426" i="4"/>
  <c r="K426" i="4"/>
  <c r="BG425" i="4"/>
  <c r="BD425" i="4"/>
  <c r="BA425" i="4"/>
  <c r="AX425" i="4"/>
  <c r="AU425" i="4"/>
  <c r="AR425" i="4"/>
  <c r="AO425" i="4"/>
  <c r="AL425" i="4"/>
  <c r="AI425" i="4"/>
  <c r="AF425" i="4"/>
  <c r="AC425" i="4"/>
  <c r="Z425" i="4"/>
  <c r="W425" i="4"/>
  <c r="T425" i="4"/>
  <c r="Q425" i="4"/>
  <c r="N425" i="4"/>
  <c r="K425" i="4"/>
  <c r="BG424" i="4"/>
  <c r="BD424" i="4"/>
  <c r="BA424" i="4"/>
  <c r="AX424" i="4"/>
  <c r="AU424" i="4"/>
  <c r="AR424" i="4"/>
  <c r="AO424" i="4"/>
  <c r="AL424" i="4"/>
  <c r="AI424" i="4"/>
  <c r="AF424" i="4"/>
  <c r="AC424" i="4"/>
  <c r="Z424" i="4"/>
  <c r="W424" i="4"/>
  <c r="T424" i="4"/>
  <c r="Q424" i="4"/>
  <c r="N424" i="4"/>
  <c r="K424" i="4"/>
  <c r="BG423" i="4"/>
  <c r="BD423" i="4"/>
  <c r="BA423" i="4"/>
  <c r="AX423" i="4"/>
  <c r="AU423" i="4"/>
  <c r="AR423" i="4"/>
  <c r="AO423" i="4"/>
  <c r="AL423" i="4"/>
  <c r="AI423" i="4"/>
  <c r="AF423" i="4"/>
  <c r="AC423" i="4"/>
  <c r="Z423" i="4"/>
  <c r="W423" i="4"/>
  <c r="T423" i="4"/>
  <c r="Q423" i="4"/>
  <c r="N423" i="4"/>
  <c r="K423" i="4"/>
  <c r="BG422" i="4"/>
  <c r="BD422" i="4"/>
  <c r="BA422" i="4"/>
  <c r="AX422" i="4"/>
  <c r="AU422" i="4"/>
  <c r="AR422" i="4"/>
  <c r="AO422" i="4"/>
  <c r="AL422" i="4"/>
  <c r="AI422" i="4"/>
  <c r="AF422" i="4"/>
  <c r="AC422" i="4"/>
  <c r="Z422" i="4"/>
  <c r="W422" i="4"/>
  <c r="T422" i="4"/>
  <c r="Q422" i="4"/>
  <c r="N422" i="4"/>
  <c r="K422" i="4"/>
  <c r="BG421" i="4"/>
  <c r="BD421" i="4"/>
  <c r="BA421" i="4"/>
  <c r="AX421" i="4"/>
  <c r="AU421" i="4"/>
  <c r="AR421" i="4"/>
  <c r="AO421" i="4"/>
  <c r="AL421" i="4"/>
  <c r="AI421" i="4"/>
  <c r="AF421" i="4"/>
  <c r="AC421" i="4"/>
  <c r="Z421" i="4"/>
  <c r="W421" i="4"/>
  <c r="T421" i="4"/>
  <c r="Q421" i="4"/>
  <c r="N421" i="4"/>
  <c r="K421" i="4"/>
  <c r="BG394" i="4"/>
  <c r="BD394" i="4"/>
  <c r="BA394" i="4"/>
  <c r="AX394" i="4"/>
  <c r="AU394" i="4"/>
  <c r="AR394" i="4"/>
  <c r="AO394" i="4"/>
  <c r="AL394" i="4"/>
  <c r="AI394" i="4"/>
  <c r="AF394" i="4"/>
  <c r="AC394" i="4"/>
  <c r="Z394" i="4"/>
  <c r="W394" i="4"/>
  <c r="T394" i="4"/>
  <c r="Q394" i="4"/>
  <c r="N394" i="4"/>
  <c r="K394" i="4"/>
  <c r="BG393" i="4"/>
  <c r="BD393" i="4"/>
  <c r="BA393" i="4"/>
  <c r="AX393" i="4"/>
  <c r="AU393" i="4"/>
  <c r="AR393" i="4"/>
  <c r="AO393" i="4"/>
  <c r="AL393" i="4"/>
  <c r="AI393" i="4"/>
  <c r="AF393" i="4"/>
  <c r="AC393" i="4"/>
  <c r="Z393" i="4"/>
  <c r="W393" i="4"/>
  <c r="T393" i="4"/>
  <c r="Q393" i="4"/>
  <c r="N393" i="4"/>
  <c r="K393" i="4"/>
  <c r="BG392" i="4"/>
  <c r="BD392" i="4"/>
  <c r="BA392" i="4"/>
  <c r="AX392" i="4"/>
  <c r="AU392" i="4"/>
  <c r="AR392" i="4"/>
  <c r="AO392" i="4"/>
  <c r="AL392" i="4"/>
  <c r="AI392" i="4"/>
  <c r="AF392" i="4"/>
  <c r="AC392" i="4"/>
  <c r="Z392" i="4"/>
  <c r="W392" i="4"/>
  <c r="T392" i="4"/>
  <c r="Q392" i="4"/>
  <c r="N392" i="4"/>
  <c r="K392" i="4"/>
  <c r="BG391" i="4"/>
  <c r="BD391" i="4"/>
  <c r="BA391" i="4"/>
  <c r="AX391" i="4"/>
  <c r="AU391" i="4"/>
  <c r="AR391" i="4"/>
  <c r="AO391" i="4"/>
  <c r="AL391" i="4"/>
  <c r="AI391" i="4"/>
  <c r="AF391" i="4"/>
  <c r="AC391" i="4"/>
  <c r="Z391" i="4"/>
  <c r="W391" i="4"/>
  <c r="T391" i="4"/>
  <c r="Q391" i="4"/>
  <c r="N391" i="4"/>
  <c r="K391" i="4"/>
  <c r="F766" i="4"/>
  <c r="F765" i="4"/>
  <c r="F764" i="4"/>
  <c r="F763" i="4"/>
  <c r="F762" i="4"/>
  <c r="F761" i="4"/>
  <c r="F760" i="4"/>
  <c r="F759" i="4"/>
  <c r="F758" i="4"/>
  <c r="F757" i="4"/>
  <c r="F756" i="4"/>
  <c r="F755" i="4"/>
  <c r="F748" i="4"/>
  <c r="F747" i="4"/>
  <c r="F746" i="4"/>
  <c r="F745" i="4"/>
  <c r="F738" i="4"/>
  <c r="F737" i="4"/>
  <c r="F736" i="4"/>
  <c r="F735" i="4"/>
  <c r="F728" i="4"/>
  <c r="F727" i="4"/>
  <c r="F726" i="4"/>
  <c r="F725" i="4"/>
  <c r="F717" i="4"/>
  <c r="F716" i="4"/>
  <c r="F715" i="4"/>
  <c r="F548" i="4"/>
  <c r="F547" i="4"/>
  <c r="F546" i="4"/>
  <c r="F511" i="4"/>
  <c r="F510" i="4"/>
  <c r="F509" i="4"/>
  <c r="F504" i="4"/>
  <c r="F503" i="4"/>
  <c r="F502" i="4"/>
  <c r="F501" i="4"/>
  <c r="F472" i="4"/>
  <c r="F471" i="4"/>
  <c r="F463" i="4"/>
  <c r="F462" i="4"/>
  <c r="F461" i="4"/>
  <c r="F453" i="4"/>
  <c r="F452" i="4"/>
  <c r="F451" i="4"/>
  <c r="F450" i="4"/>
  <c r="F445" i="4"/>
  <c r="F444" i="4"/>
  <c r="F443" i="4"/>
  <c r="F442" i="4"/>
  <c r="F441" i="4"/>
  <c r="F433" i="4"/>
  <c r="F432" i="4"/>
  <c r="F431" i="4"/>
  <c r="F430" i="4"/>
  <c r="F429" i="4"/>
  <c r="F428" i="4"/>
  <c r="F426" i="4"/>
  <c r="F425" i="4"/>
  <c r="F424" i="4"/>
  <c r="F423" i="4"/>
  <c r="F422" i="4"/>
  <c r="F421" i="4"/>
  <c r="F394" i="4"/>
  <c r="F393" i="4"/>
  <c r="F392" i="4"/>
  <c r="F391" i="4"/>
  <c r="CL766" i="4"/>
  <c r="CK766" i="4"/>
  <c r="CJ766" i="4"/>
  <c r="CI766" i="4"/>
  <c r="CH766" i="4"/>
  <c r="CG766" i="4"/>
  <c r="CF766" i="4"/>
  <c r="CE766" i="4"/>
  <c r="CD766" i="4"/>
  <c r="CC766" i="4"/>
  <c r="CB766" i="4"/>
  <c r="CA766" i="4"/>
  <c r="BZ766" i="4"/>
  <c r="BY766" i="4"/>
  <c r="BX766" i="4"/>
  <c r="BW766" i="4"/>
  <c r="BV766" i="4"/>
  <c r="CL765" i="4"/>
  <c r="CK765" i="4"/>
  <c r="CJ765" i="4"/>
  <c r="CI765" i="4"/>
  <c r="CH765" i="4"/>
  <c r="CG765" i="4"/>
  <c r="CF765" i="4"/>
  <c r="CE765" i="4"/>
  <c r="CD765" i="4"/>
  <c r="CC765" i="4"/>
  <c r="CB765" i="4"/>
  <c r="CA765" i="4"/>
  <c r="BZ765" i="4"/>
  <c r="BY765" i="4"/>
  <c r="BX765" i="4"/>
  <c r="BW765" i="4"/>
  <c r="BV765" i="4"/>
  <c r="CL764" i="4"/>
  <c r="CK764" i="4"/>
  <c r="CJ764" i="4"/>
  <c r="CI764" i="4"/>
  <c r="CH764" i="4"/>
  <c r="CG764" i="4"/>
  <c r="CF764" i="4"/>
  <c r="CE764" i="4"/>
  <c r="CD764" i="4"/>
  <c r="CC764" i="4"/>
  <c r="CB764" i="4"/>
  <c r="CA764" i="4"/>
  <c r="BZ764" i="4"/>
  <c r="BY764" i="4"/>
  <c r="BX764" i="4"/>
  <c r="BW764" i="4"/>
  <c r="BV764" i="4"/>
  <c r="CL763" i="4"/>
  <c r="CK763" i="4"/>
  <c r="CJ763" i="4"/>
  <c r="CI763" i="4"/>
  <c r="CH763" i="4"/>
  <c r="CG763" i="4"/>
  <c r="CF763" i="4"/>
  <c r="CE763" i="4"/>
  <c r="CD763" i="4"/>
  <c r="CC763" i="4"/>
  <c r="CB763" i="4"/>
  <c r="CA763" i="4"/>
  <c r="BZ763" i="4"/>
  <c r="BY763" i="4"/>
  <c r="BX763" i="4"/>
  <c r="BW763" i="4"/>
  <c r="BV763" i="4"/>
  <c r="CL762" i="4"/>
  <c r="CK762" i="4"/>
  <c r="CJ762" i="4"/>
  <c r="CI762" i="4"/>
  <c r="CH762" i="4"/>
  <c r="CG762" i="4"/>
  <c r="CF762" i="4"/>
  <c r="CE762" i="4"/>
  <c r="CD762" i="4"/>
  <c r="CC762" i="4"/>
  <c r="CB762" i="4"/>
  <c r="CA762" i="4"/>
  <c r="BZ762" i="4"/>
  <c r="BY762" i="4"/>
  <c r="BX762" i="4"/>
  <c r="BW762" i="4"/>
  <c r="BV762" i="4"/>
  <c r="CL761" i="4"/>
  <c r="CK761" i="4"/>
  <c r="CJ761" i="4"/>
  <c r="CI761" i="4"/>
  <c r="CH761" i="4"/>
  <c r="CG761" i="4"/>
  <c r="CF761" i="4"/>
  <c r="CE761" i="4"/>
  <c r="CD761" i="4"/>
  <c r="CC761" i="4"/>
  <c r="CB761" i="4"/>
  <c r="CA761" i="4"/>
  <c r="BZ761" i="4"/>
  <c r="BY761" i="4"/>
  <c r="BX761" i="4"/>
  <c r="BW761" i="4"/>
  <c r="BV761" i="4"/>
  <c r="CL760" i="4"/>
  <c r="CK760" i="4"/>
  <c r="CJ760" i="4"/>
  <c r="CI760" i="4"/>
  <c r="CH760" i="4"/>
  <c r="CG760" i="4"/>
  <c r="CF760" i="4"/>
  <c r="CE760" i="4"/>
  <c r="CD760" i="4"/>
  <c r="CC760" i="4"/>
  <c r="CB760" i="4"/>
  <c r="CA760" i="4"/>
  <c r="BZ760" i="4"/>
  <c r="BY760" i="4"/>
  <c r="BX760" i="4"/>
  <c r="BW760" i="4"/>
  <c r="BV760" i="4"/>
  <c r="CL759" i="4"/>
  <c r="CK759" i="4"/>
  <c r="CJ759" i="4"/>
  <c r="CI759" i="4"/>
  <c r="CH759" i="4"/>
  <c r="CG759" i="4"/>
  <c r="CF759" i="4"/>
  <c r="CE759" i="4"/>
  <c r="CD759" i="4"/>
  <c r="CC759" i="4"/>
  <c r="CB759" i="4"/>
  <c r="CA759" i="4"/>
  <c r="BZ759" i="4"/>
  <c r="BY759" i="4"/>
  <c r="BX759" i="4"/>
  <c r="BW759" i="4"/>
  <c r="BV759" i="4"/>
  <c r="CL758" i="4"/>
  <c r="CK758" i="4"/>
  <c r="CJ758" i="4"/>
  <c r="CI758" i="4"/>
  <c r="CH758" i="4"/>
  <c r="CG758" i="4"/>
  <c r="CF758" i="4"/>
  <c r="CE758" i="4"/>
  <c r="CD758" i="4"/>
  <c r="CC758" i="4"/>
  <c r="CB758" i="4"/>
  <c r="CA758" i="4"/>
  <c r="BZ758" i="4"/>
  <c r="BY758" i="4"/>
  <c r="BX758" i="4"/>
  <c r="BW758" i="4"/>
  <c r="BV758" i="4"/>
  <c r="CL757" i="4"/>
  <c r="CK757" i="4"/>
  <c r="CJ757" i="4"/>
  <c r="CI757" i="4"/>
  <c r="CH757" i="4"/>
  <c r="CG757" i="4"/>
  <c r="CF757" i="4"/>
  <c r="CE757" i="4"/>
  <c r="CD757" i="4"/>
  <c r="CC757" i="4"/>
  <c r="CB757" i="4"/>
  <c r="CA757" i="4"/>
  <c r="BZ757" i="4"/>
  <c r="BY757" i="4"/>
  <c r="BX757" i="4"/>
  <c r="BW757" i="4"/>
  <c r="BV757" i="4"/>
  <c r="CL756" i="4"/>
  <c r="CK756" i="4"/>
  <c r="CJ756" i="4"/>
  <c r="CI756" i="4"/>
  <c r="CH756" i="4"/>
  <c r="CG756" i="4"/>
  <c r="CF756" i="4"/>
  <c r="CE756" i="4"/>
  <c r="CD756" i="4"/>
  <c r="CC756" i="4"/>
  <c r="CB756" i="4"/>
  <c r="CA756" i="4"/>
  <c r="BZ756" i="4"/>
  <c r="BY756" i="4"/>
  <c r="BX756" i="4"/>
  <c r="BW756" i="4"/>
  <c r="BV756" i="4"/>
  <c r="CL755" i="4"/>
  <c r="CK755" i="4"/>
  <c r="CJ755" i="4"/>
  <c r="CI755" i="4"/>
  <c r="CH755" i="4"/>
  <c r="CG755" i="4"/>
  <c r="CF755" i="4"/>
  <c r="CE755" i="4"/>
  <c r="CD755" i="4"/>
  <c r="CC755" i="4"/>
  <c r="CB755" i="4"/>
  <c r="CA755" i="4"/>
  <c r="BZ755" i="4"/>
  <c r="BY755" i="4"/>
  <c r="BX755" i="4"/>
  <c r="BW755" i="4"/>
  <c r="BV755" i="4"/>
  <c r="CL748" i="4"/>
  <c r="CK748" i="4"/>
  <c r="CJ748" i="4"/>
  <c r="CI748" i="4"/>
  <c r="CH748" i="4"/>
  <c r="CG748" i="4"/>
  <c r="CF748" i="4"/>
  <c r="CE748" i="4"/>
  <c r="CD748" i="4"/>
  <c r="CC748" i="4"/>
  <c r="CB748" i="4"/>
  <c r="CA748" i="4"/>
  <c r="BZ748" i="4"/>
  <c r="BY748" i="4"/>
  <c r="BX748" i="4"/>
  <c r="BW748" i="4"/>
  <c r="BV748" i="4"/>
  <c r="CL747" i="4"/>
  <c r="CK747" i="4"/>
  <c r="CJ747" i="4"/>
  <c r="CI747" i="4"/>
  <c r="CH747" i="4"/>
  <c r="CG747" i="4"/>
  <c r="CF747" i="4"/>
  <c r="CE747" i="4"/>
  <c r="CD747" i="4"/>
  <c r="CC747" i="4"/>
  <c r="CB747" i="4"/>
  <c r="CA747" i="4"/>
  <c r="BZ747" i="4"/>
  <c r="BY747" i="4"/>
  <c r="BX747" i="4"/>
  <c r="BW747" i="4"/>
  <c r="BV747" i="4"/>
  <c r="CL746" i="4"/>
  <c r="CK746" i="4"/>
  <c r="CJ746" i="4"/>
  <c r="CI746" i="4"/>
  <c r="CH746" i="4"/>
  <c r="CG746" i="4"/>
  <c r="CF746" i="4"/>
  <c r="CE746" i="4"/>
  <c r="CD746" i="4"/>
  <c r="CC746" i="4"/>
  <c r="CB746" i="4"/>
  <c r="CA746" i="4"/>
  <c r="BZ746" i="4"/>
  <c r="BY746" i="4"/>
  <c r="BX746" i="4"/>
  <c r="BW746" i="4"/>
  <c r="BV746" i="4"/>
  <c r="CL745" i="4"/>
  <c r="CK745" i="4"/>
  <c r="CJ745" i="4"/>
  <c r="CI745" i="4"/>
  <c r="CH745" i="4"/>
  <c r="CG745" i="4"/>
  <c r="CF745" i="4"/>
  <c r="CE745" i="4"/>
  <c r="CD745" i="4"/>
  <c r="CC745" i="4"/>
  <c r="CB745" i="4"/>
  <c r="CA745" i="4"/>
  <c r="BZ745" i="4"/>
  <c r="BY745" i="4"/>
  <c r="BX745" i="4"/>
  <c r="BW745" i="4"/>
  <c r="BV745" i="4"/>
  <c r="CL738" i="4"/>
  <c r="CK738" i="4"/>
  <c r="CJ738" i="4"/>
  <c r="CI738" i="4"/>
  <c r="CH738" i="4"/>
  <c r="CG738" i="4"/>
  <c r="CF738" i="4"/>
  <c r="CE738" i="4"/>
  <c r="CD738" i="4"/>
  <c r="CC738" i="4"/>
  <c r="CB738" i="4"/>
  <c r="CA738" i="4"/>
  <c r="BZ738" i="4"/>
  <c r="BY738" i="4"/>
  <c r="BX738" i="4"/>
  <c r="BW738" i="4"/>
  <c r="BV738" i="4"/>
  <c r="CL737" i="4"/>
  <c r="CK737" i="4"/>
  <c r="CJ737" i="4"/>
  <c r="CI737" i="4"/>
  <c r="CH737" i="4"/>
  <c r="CG737" i="4"/>
  <c r="CF737" i="4"/>
  <c r="CE737" i="4"/>
  <c r="CD737" i="4"/>
  <c r="CC737" i="4"/>
  <c r="CB737" i="4"/>
  <c r="CA737" i="4"/>
  <c r="BZ737" i="4"/>
  <c r="BY737" i="4"/>
  <c r="BX737" i="4"/>
  <c r="BW737" i="4"/>
  <c r="BV737" i="4"/>
  <c r="CL736" i="4"/>
  <c r="CK736" i="4"/>
  <c r="CJ736" i="4"/>
  <c r="CI736" i="4"/>
  <c r="CH736" i="4"/>
  <c r="CG736" i="4"/>
  <c r="CF736" i="4"/>
  <c r="CE736" i="4"/>
  <c r="CD736" i="4"/>
  <c r="CC736" i="4"/>
  <c r="CB736" i="4"/>
  <c r="CA736" i="4"/>
  <c r="BZ736" i="4"/>
  <c r="BY736" i="4"/>
  <c r="BX736" i="4"/>
  <c r="BW736" i="4"/>
  <c r="BV736" i="4"/>
  <c r="CL735" i="4"/>
  <c r="CK735" i="4"/>
  <c r="CJ735" i="4"/>
  <c r="CI735" i="4"/>
  <c r="CH735" i="4"/>
  <c r="CG735" i="4"/>
  <c r="CF735" i="4"/>
  <c r="CE735" i="4"/>
  <c r="CD735" i="4"/>
  <c r="CC735" i="4"/>
  <c r="CB735" i="4"/>
  <c r="CA735" i="4"/>
  <c r="BZ735" i="4"/>
  <c r="BY735" i="4"/>
  <c r="BX735" i="4"/>
  <c r="BW735" i="4"/>
  <c r="BV735" i="4"/>
  <c r="CL728" i="4"/>
  <c r="CK728" i="4"/>
  <c r="CJ728" i="4"/>
  <c r="CI728" i="4"/>
  <c r="CH728" i="4"/>
  <c r="CG728" i="4"/>
  <c r="CF728" i="4"/>
  <c r="CE728" i="4"/>
  <c r="CD728" i="4"/>
  <c r="CC728" i="4"/>
  <c r="CB728" i="4"/>
  <c r="CA728" i="4"/>
  <c r="BZ728" i="4"/>
  <c r="BY728" i="4"/>
  <c r="BX728" i="4"/>
  <c r="BW728" i="4"/>
  <c r="BV728" i="4"/>
  <c r="CL727" i="4"/>
  <c r="CK727" i="4"/>
  <c r="CJ727" i="4"/>
  <c r="CI727" i="4"/>
  <c r="CH727" i="4"/>
  <c r="CG727" i="4"/>
  <c r="CF727" i="4"/>
  <c r="CE727" i="4"/>
  <c r="CD727" i="4"/>
  <c r="CC727" i="4"/>
  <c r="CB727" i="4"/>
  <c r="CA727" i="4"/>
  <c r="BZ727" i="4"/>
  <c r="BY727" i="4"/>
  <c r="BX727" i="4"/>
  <c r="BW727" i="4"/>
  <c r="BV727" i="4"/>
  <c r="CL726" i="4"/>
  <c r="CK726" i="4"/>
  <c r="CJ726" i="4"/>
  <c r="CI726" i="4"/>
  <c r="CH726" i="4"/>
  <c r="CG726" i="4"/>
  <c r="CF726" i="4"/>
  <c r="CE726" i="4"/>
  <c r="CD726" i="4"/>
  <c r="CC726" i="4"/>
  <c r="CB726" i="4"/>
  <c r="CA726" i="4"/>
  <c r="BZ726" i="4"/>
  <c r="BY726" i="4"/>
  <c r="BX726" i="4"/>
  <c r="BW726" i="4"/>
  <c r="BV726" i="4"/>
  <c r="CL725" i="4"/>
  <c r="CK725" i="4"/>
  <c r="CJ725" i="4"/>
  <c r="CI725" i="4"/>
  <c r="CH725" i="4"/>
  <c r="CG725" i="4"/>
  <c r="CF725" i="4"/>
  <c r="CE725" i="4"/>
  <c r="CD725" i="4"/>
  <c r="CC725" i="4"/>
  <c r="CB725" i="4"/>
  <c r="CA725" i="4"/>
  <c r="BZ725" i="4"/>
  <c r="BY725" i="4"/>
  <c r="BX725" i="4"/>
  <c r="BW725" i="4"/>
  <c r="BV725" i="4"/>
  <c r="CL717" i="4"/>
  <c r="CK717" i="4"/>
  <c r="CJ717" i="4"/>
  <c r="CI717" i="4"/>
  <c r="CH717" i="4"/>
  <c r="CG717" i="4"/>
  <c r="CF717" i="4"/>
  <c r="CE717" i="4"/>
  <c r="CD717" i="4"/>
  <c r="CC717" i="4"/>
  <c r="CB717" i="4"/>
  <c r="CA717" i="4"/>
  <c r="BZ717" i="4"/>
  <c r="BY717" i="4"/>
  <c r="BX717" i="4"/>
  <c r="BW717" i="4"/>
  <c r="BV717" i="4"/>
  <c r="CL716" i="4"/>
  <c r="CK716" i="4"/>
  <c r="CJ716" i="4"/>
  <c r="CI716" i="4"/>
  <c r="CH716" i="4"/>
  <c r="CG716" i="4"/>
  <c r="CF716" i="4"/>
  <c r="CE716" i="4"/>
  <c r="CD716" i="4"/>
  <c r="CC716" i="4"/>
  <c r="CB716" i="4"/>
  <c r="CA716" i="4"/>
  <c r="BZ716" i="4"/>
  <c r="BY716" i="4"/>
  <c r="BX716" i="4"/>
  <c r="BW716" i="4"/>
  <c r="BV716" i="4"/>
  <c r="CL715" i="4"/>
  <c r="CK715" i="4"/>
  <c r="CJ715" i="4"/>
  <c r="CI715" i="4"/>
  <c r="CH715" i="4"/>
  <c r="CG715" i="4"/>
  <c r="CF715" i="4"/>
  <c r="CE715" i="4"/>
  <c r="CD715" i="4"/>
  <c r="CC715" i="4"/>
  <c r="CB715" i="4"/>
  <c r="CA715" i="4"/>
  <c r="BZ715" i="4"/>
  <c r="BY715" i="4"/>
  <c r="BX715" i="4"/>
  <c r="BW715" i="4"/>
  <c r="BV715" i="4"/>
  <c r="CL548" i="4"/>
  <c r="CK548" i="4"/>
  <c r="CJ548" i="4"/>
  <c r="CI548" i="4"/>
  <c r="CH548" i="4"/>
  <c r="CG548" i="4"/>
  <c r="CF548" i="4"/>
  <c r="CE548" i="4"/>
  <c r="CD548" i="4"/>
  <c r="CC548" i="4"/>
  <c r="CB548" i="4"/>
  <c r="CA548" i="4"/>
  <c r="BZ548" i="4"/>
  <c r="BY548" i="4"/>
  <c r="BX548" i="4"/>
  <c r="BW548" i="4"/>
  <c r="BV548" i="4"/>
  <c r="CL547" i="4"/>
  <c r="CK547" i="4"/>
  <c r="CJ547" i="4"/>
  <c r="CI547" i="4"/>
  <c r="CH547" i="4"/>
  <c r="CG547" i="4"/>
  <c r="CF547" i="4"/>
  <c r="CE547" i="4"/>
  <c r="CD547" i="4"/>
  <c r="CC547" i="4"/>
  <c r="CB547" i="4"/>
  <c r="CA547" i="4"/>
  <c r="BZ547" i="4"/>
  <c r="BY547" i="4"/>
  <c r="BX547" i="4"/>
  <c r="BW547" i="4"/>
  <c r="BV547" i="4"/>
  <c r="CL546" i="4"/>
  <c r="CK546" i="4"/>
  <c r="CJ546" i="4"/>
  <c r="CI546" i="4"/>
  <c r="CH546" i="4"/>
  <c r="CG546" i="4"/>
  <c r="CF546" i="4"/>
  <c r="CE546" i="4"/>
  <c r="CD546" i="4"/>
  <c r="CC546" i="4"/>
  <c r="CB546" i="4"/>
  <c r="CA546" i="4"/>
  <c r="BZ546" i="4"/>
  <c r="BY546" i="4"/>
  <c r="BX546" i="4"/>
  <c r="BW546" i="4"/>
  <c r="BV546" i="4"/>
  <c r="CL511" i="4"/>
  <c r="CK511" i="4"/>
  <c r="CJ511" i="4"/>
  <c r="CI511" i="4"/>
  <c r="CH511" i="4"/>
  <c r="CG511" i="4"/>
  <c r="CF511" i="4"/>
  <c r="CE511" i="4"/>
  <c r="CD511" i="4"/>
  <c r="CC511" i="4"/>
  <c r="CB511" i="4"/>
  <c r="CA511" i="4"/>
  <c r="BZ511" i="4"/>
  <c r="BY511" i="4"/>
  <c r="BX511" i="4"/>
  <c r="BW511" i="4"/>
  <c r="BV511" i="4"/>
  <c r="CL510" i="4"/>
  <c r="CK510" i="4"/>
  <c r="CJ510" i="4"/>
  <c r="CI510" i="4"/>
  <c r="CH510" i="4"/>
  <c r="CG510" i="4"/>
  <c r="CF510" i="4"/>
  <c r="CE510" i="4"/>
  <c r="CD510" i="4"/>
  <c r="CC510" i="4"/>
  <c r="CB510" i="4"/>
  <c r="CA510" i="4"/>
  <c r="BZ510" i="4"/>
  <c r="BY510" i="4"/>
  <c r="BX510" i="4"/>
  <c r="BW510" i="4"/>
  <c r="BV510" i="4"/>
  <c r="CL509" i="4"/>
  <c r="CK509" i="4"/>
  <c r="CJ509" i="4"/>
  <c r="CI509" i="4"/>
  <c r="CH509" i="4"/>
  <c r="CG509" i="4"/>
  <c r="CF509" i="4"/>
  <c r="CE509" i="4"/>
  <c r="CD509" i="4"/>
  <c r="CC509" i="4"/>
  <c r="CB509" i="4"/>
  <c r="CA509" i="4"/>
  <c r="BZ509" i="4"/>
  <c r="BY509" i="4"/>
  <c r="BX509" i="4"/>
  <c r="BW509" i="4"/>
  <c r="BV509" i="4"/>
  <c r="CL504" i="4"/>
  <c r="CK504" i="4"/>
  <c r="CJ504" i="4"/>
  <c r="CI504" i="4"/>
  <c r="CH504" i="4"/>
  <c r="CG504" i="4"/>
  <c r="CF504" i="4"/>
  <c r="CE504" i="4"/>
  <c r="CD504" i="4"/>
  <c r="CC504" i="4"/>
  <c r="CB504" i="4"/>
  <c r="CA504" i="4"/>
  <c r="BZ504" i="4"/>
  <c r="BY504" i="4"/>
  <c r="BX504" i="4"/>
  <c r="BW504" i="4"/>
  <c r="BV504" i="4"/>
  <c r="CL503" i="4"/>
  <c r="CK503" i="4"/>
  <c r="CJ503" i="4"/>
  <c r="CI503" i="4"/>
  <c r="CH503" i="4"/>
  <c r="CG503" i="4"/>
  <c r="CF503" i="4"/>
  <c r="CE503" i="4"/>
  <c r="CD503" i="4"/>
  <c r="CC503" i="4"/>
  <c r="CB503" i="4"/>
  <c r="CA503" i="4"/>
  <c r="BZ503" i="4"/>
  <c r="BY503" i="4"/>
  <c r="BX503" i="4"/>
  <c r="BW503" i="4"/>
  <c r="BV503" i="4"/>
  <c r="CL502" i="4"/>
  <c r="CK502" i="4"/>
  <c r="CJ502" i="4"/>
  <c r="CI502" i="4"/>
  <c r="CH502" i="4"/>
  <c r="CG502" i="4"/>
  <c r="CF502" i="4"/>
  <c r="CE502" i="4"/>
  <c r="CD502" i="4"/>
  <c r="CC502" i="4"/>
  <c r="CB502" i="4"/>
  <c r="CA502" i="4"/>
  <c r="BZ502" i="4"/>
  <c r="BY502" i="4"/>
  <c r="BX502" i="4"/>
  <c r="BW502" i="4"/>
  <c r="BV502" i="4"/>
  <c r="CL501" i="4"/>
  <c r="CK501" i="4"/>
  <c r="CJ501" i="4"/>
  <c r="CI501" i="4"/>
  <c r="CH501" i="4"/>
  <c r="CG501" i="4"/>
  <c r="CF501" i="4"/>
  <c r="CE501" i="4"/>
  <c r="CD501" i="4"/>
  <c r="CC501" i="4"/>
  <c r="CB501" i="4"/>
  <c r="CA501" i="4"/>
  <c r="BZ501" i="4"/>
  <c r="BY501" i="4"/>
  <c r="BX501" i="4"/>
  <c r="BW501" i="4"/>
  <c r="BV501" i="4"/>
  <c r="CL472" i="4"/>
  <c r="CK472" i="4"/>
  <c r="CJ472" i="4"/>
  <c r="CI472" i="4"/>
  <c r="CH472" i="4"/>
  <c r="CG472" i="4"/>
  <c r="CF472" i="4"/>
  <c r="CE472" i="4"/>
  <c r="CD472" i="4"/>
  <c r="CC472" i="4"/>
  <c r="CB472" i="4"/>
  <c r="CA472" i="4"/>
  <c r="BZ472" i="4"/>
  <c r="BY472" i="4"/>
  <c r="BX472" i="4"/>
  <c r="BW472" i="4"/>
  <c r="BV472" i="4"/>
  <c r="CL471" i="4"/>
  <c r="CK471" i="4"/>
  <c r="CJ471" i="4"/>
  <c r="CI471" i="4"/>
  <c r="CH471" i="4"/>
  <c r="CG471" i="4"/>
  <c r="CF471" i="4"/>
  <c r="CE471" i="4"/>
  <c r="CD471" i="4"/>
  <c r="CC471" i="4"/>
  <c r="CB471" i="4"/>
  <c r="CA471" i="4"/>
  <c r="BZ471" i="4"/>
  <c r="BY471" i="4"/>
  <c r="BX471" i="4"/>
  <c r="BW471" i="4"/>
  <c r="BV471" i="4"/>
  <c r="CL463" i="4"/>
  <c r="CK463" i="4"/>
  <c r="CJ463" i="4"/>
  <c r="CI463" i="4"/>
  <c r="CH463" i="4"/>
  <c r="CG463" i="4"/>
  <c r="CF463" i="4"/>
  <c r="CE463" i="4"/>
  <c r="CD463" i="4"/>
  <c r="CC463" i="4"/>
  <c r="CB463" i="4"/>
  <c r="CA463" i="4"/>
  <c r="BZ463" i="4"/>
  <c r="BY463" i="4"/>
  <c r="BX463" i="4"/>
  <c r="BW463" i="4"/>
  <c r="BV463" i="4"/>
  <c r="CL462" i="4"/>
  <c r="CK462" i="4"/>
  <c r="CJ462" i="4"/>
  <c r="CI462" i="4"/>
  <c r="CH462" i="4"/>
  <c r="CG462" i="4"/>
  <c r="CF462" i="4"/>
  <c r="CE462" i="4"/>
  <c r="CD462" i="4"/>
  <c r="CC462" i="4"/>
  <c r="CB462" i="4"/>
  <c r="CA462" i="4"/>
  <c r="BZ462" i="4"/>
  <c r="BY462" i="4"/>
  <c r="BX462" i="4"/>
  <c r="BW462" i="4"/>
  <c r="BV462" i="4"/>
  <c r="CL461" i="4"/>
  <c r="CK461" i="4"/>
  <c r="CJ461" i="4"/>
  <c r="CI461" i="4"/>
  <c r="CH461" i="4"/>
  <c r="CG461" i="4"/>
  <c r="CF461" i="4"/>
  <c r="CE461" i="4"/>
  <c r="CD461" i="4"/>
  <c r="CC461" i="4"/>
  <c r="CB461" i="4"/>
  <c r="CA461" i="4"/>
  <c r="BZ461" i="4"/>
  <c r="BY461" i="4"/>
  <c r="BX461" i="4"/>
  <c r="BW461" i="4"/>
  <c r="BV461" i="4"/>
  <c r="CL453" i="4"/>
  <c r="CK453" i="4"/>
  <c r="CJ453" i="4"/>
  <c r="CI453" i="4"/>
  <c r="CH453" i="4"/>
  <c r="CG453" i="4"/>
  <c r="CF453" i="4"/>
  <c r="CE453" i="4"/>
  <c r="CD453" i="4"/>
  <c r="CC453" i="4"/>
  <c r="CB453" i="4"/>
  <c r="CA453" i="4"/>
  <c r="BZ453" i="4"/>
  <c r="BY453" i="4"/>
  <c r="BX453" i="4"/>
  <c r="BW453" i="4"/>
  <c r="BV453" i="4"/>
  <c r="CL452" i="4"/>
  <c r="CK452" i="4"/>
  <c r="CJ452" i="4"/>
  <c r="CI452" i="4"/>
  <c r="CH452" i="4"/>
  <c r="CG452" i="4"/>
  <c r="CF452" i="4"/>
  <c r="CE452" i="4"/>
  <c r="CD452" i="4"/>
  <c r="CC452" i="4"/>
  <c r="CB452" i="4"/>
  <c r="CA452" i="4"/>
  <c r="BZ452" i="4"/>
  <c r="BY452" i="4"/>
  <c r="BX452" i="4"/>
  <c r="BW452" i="4"/>
  <c r="BV452" i="4"/>
  <c r="CL451" i="4"/>
  <c r="CK451" i="4"/>
  <c r="CJ451" i="4"/>
  <c r="CI451" i="4"/>
  <c r="CH451" i="4"/>
  <c r="CG451" i="4"/>
  <c r="CF451" i="4"/>
  <c r="CE451" i="4"/>
  <c r="CD451" i="4"/>
  <c r="CC451" i="4"/>
  <c r="CB451" i="4"/>
  <c r="CA451" i="4"/>
  <c r="BZ451" i="4"/>
  <c r="BY451" i="4"/>
  <c r="BX451" i="4"/>
  <c r="BW451" i="4"/>
  <c r="BV451" i="4"/>
  <c r="CL450" i="4"/>
  <c r="CK450" i="4"/>
  <c r="CJ450" i="4"/>
  <c r="CI450" i="4"/>
  <c r="CH450" i="4"/>
  <c r="CG450" i="4"/>
  <c r="CF450" i="4"/>
  <c r="CE450" i="4"/>
  <c r="CD450" i="4"/>
  <c r="CC450" i="4"/>
  <c r="CB450" i="4"/>
  <c r="CA450" i="4"/>
  <c r="BZ450" i="4"/>
  <c r="BY450" i="4"/>
  <c r="BX450" i="4"/>
  <c r="BW450" i="4"/>
  <c r="BV450" i="4"/>
  <c r="CL445" i="4"/>
  <c r="CK445" i="4"/>
  <c r="CJ445" i="4"/>
  <c r="CI445" i="4"/>
  <c r="CH445" i="4"/>
  <c r="CG445" i="4"/>
  <c r="CF445" i="4"/>
  <c r="CE445" i="4"/>
  <c r="CD445" i="4"/>
  <c r="CC445" i="4"/>
  <c r="CB445" i="4"/>
  <c r="CA445" i="4"/>
  <c r="BZ445" i="4"/>
  <c r="BY445" i="4"/>
  <c r="BX445" i="4"/>
  <c r="BW445" i="4"/>
  <c r="BV445" i="4"/>
  <c r="CL444" i="4"/>
  <c r="CK444" i="4"/>
  <c r="CJ444" i="4"/>
  <c r="CI444" i="4"/>
  <c r="CH444" i="4"/>
  <c r="CG444" i="4"/>
  <c r="CF444" i="4"/>
  <c r="CE444" i="4"/>
  <c r="CD444" i="4"/>
  <c r="CC444" i="4"/>
  <c r="CB444" i="4"/>
  <c r="CA444" i="4"/>
  <c r="BZ444" i="4"/>
  <c r="BY444" i="4"/>
  <c r="BX444" i="4"/>
  <c r="BW444" i="4"/>
  <c r="BV444" i="4"/>
  <c r="CL443" i="4"/>
  <c r="CK443" i="4"/>
  <c r="CJ443" i="4"/>
  <c r="CI443" i="4"/>
  <c r="CH443" i="4"/>
  <c r="CG443" i="4"/>
  <c r="CF443" i="4"/>
  <c r="CE443" i="4"/>
  <c r="CD443" i="4"/>
  <c r="CC443" i="4"/>
  <c r="CB443" i="4"/>
  <c r="CA443" i="4"/>
  <c r="BZ443" i="4"/>
  <c r="BY443" i="4"/>
  <c r="BX443" i="4"/>
  <c r="BW443" i="4"/>
  <c r="BV443" i="4"/>
  <c r="CL442" i="4"/>
  <c r="CK442" i="4"/>
  <c r="CJ442" i="4"/>
  <c r="CI442" i="4"/>
  <c r="CH442" i="4"/>
  <c r="CG442" i="4"/>
  <c r="CF442" i="4"/>
  <c r="CE442" i="4"/>
  <c r="CD442" i="4"/>
  <c r="CC442" i="4"/>
  <c r="CB442" i="4"/>
  <c r="CA442" i="4"/>
  <c r="BZ442" i="4"/>
  <c r="BY442" i="4"/>
  <c r="BX442" i="4"/>
  <c r="BW442" i="4"/>
  <c r="BV442" i="4"/>
  <c r="CL441" i="4"/>
  <c r="CK441" i="4"/>
  <c r="CJ441" i="4"/>
  <c r="CI441" i="4"/>
  <c r="CH441" i="4"/>
  <c r="CG441" i="4"/>
  <c r="CF441" i="4"/>
  <c r="CE441" i="4"/>
  <c r="CD441" i="4"/>
  <c r="CC441" i="4"/>
  <c r="CB441" i="4"/>
  <c r="CA441" i="4"/>
  <c r="BZ441" i="4"/>
  <c r="BY441" i="4"/>
  <c r="BX441" i="4"/>
  <c r="BW441" i="4"/>
  <c r="BV441" i="4"/>
  <c r="CL433" i="4"/>
  <c r="CK433" i="4"/>
  <c r="CJ433" i="4"/>
  <c r="CI433" i="4"/>
  <c r="CH433" i="4"/>
  <c r="CG433" i="4"/>
  <c r="CF433" i="4"/>
  <c r="CE433" i="4"/>
  <c r="CD433" i="4"/>
  <c r="CC433" i="4"/>
  <c r="CB433" i="4"/>
  <c r="CA433" i="4"/>
  <c r="BZ433" i="4"/>
  <c r="BY433" i="4"/>
  <c r="BX433" i="4"/>
  <c r="BW433" i="4"/>
  <c r="BV433" i="4"/>
  <c r="CL432" i="4"/>
  <c r="CK432" i="4"/>
  <c r="CJ432" i="4"/>
  <c r="CI432" i="4"/>
  <c r="CH432" i="4"/>
  <c r="CG432" i="4"/>
  <c r="CF432" i="4"/>
  <c r="CE432" i="4"/>
  <c r="CD432" i="4"/>
  <c r="CC432" i="4"/>
  <c r="CB432" i="4"/>
  <c r="CA432" i="4"/>
  <c r="BZ432" i="4"/>
  <c r="BY432" i="4"/>
  <c r="BX432" i="4"/>
  <c r="BW432" i="4"/>
  <c r="BV432" i="4"/>
  <c r="CL426" i="4"/>
  <c r="CK426" i="4"/>
  <c r="CJ426" i="4"/>
  <c r="CI426" i="4"/>
  <c r="CH426" i="4"/>
  <c r="CG426" i="4"/>
  <c r="CF426" i="4"/>
  <c r="CE426" i="4"/>
  <c r="CD426" i="4"/>
  <c r="CC426" i="4"/>
  <c r="CB426" i="4"/>
  <c r="CA426" i="4"/>
  <c r="BZ426" i="4"/>
  <c r="BY426" i="4"/>
  <c r="BX426" i="4"/>
  <c r="BW426" i="4"/>
  <c r="BV426" i="4"/>
  <c r="CL425" i="4"/>
  <c r="CK425" i="4"/>
  <c r="CJ425" i="4"/>
  <c r="CI425" i="4"/>
  <c r="CH425" i="4"/>
  <c r="CG425" i="4"/>
  <c r="CF425" i="4"/>
  <c r="CE425" i="4"/>
  <c r="CD425" i="4"/>
  <c r="CC425" i="4"/>
  <c r="CB425" i="4"/>
  <c r="CA425" i="4"/>
  <c r="BZ425" i="4"/>
  <c r="BY425" i="4"/>
  <c r="BX425" i="4"/>
  <c r="BW425" i="4"/>
  <c r="BV425" i="4"/>
  <c r="CL431" i="4"/>
  <c r="CK431" i="4"/>
  <c r="CJ431" i="4"/>
  <c r="CI431" i="4"/>
  <c r="CH431" i="4"/>
  <c r="CG431" i="4"/>
  <c r="CF431" i="4"/>
  <c r="CE431" i="4"/>
  <c r="CD431" i="4"/>
  <c r="CC431" i="4"/>
  <c r="CB431" i="4"/>
  <c r="CA431" i="4"/>
  <c r="BZ431" i="4"/>
  <c r="BY431" i="4"/>
  <c r="BX431" i="4"/>
  <c r="BW431" i="4"/>
  <c r="BV431" i="4"/>
  <c r="CL430" i="4"/>
  <c r="CK430" i="4"/>
  <c r="CJ430" i="4"/>
  <c r="CI430" i="4"/>
  <c r="CH430" i="4"/>
  <c r="CG430" i="4"/>
  <c r="CF430" i="4"/>
  <c r="CE430" i="4"/>
  <c r="CD430" i="4"/>
  <c r="CC430" i="4"/>
  <c r="CB430" i="4"/>
  <c r="CA430" i="4"/>
  <c r="BZ430" i="4"/>
  <c r="BY430" i="4"/>
  <c r="BX430" i="4"/>
  <c r="BW430" i="4"/>
  <c r="BV430" i="4"/>
  <c r="CL429" i="4"/>
  <c r="CK429" i="4"/>
  <c r="CJ429" i="4"/>
  <c r="CI429" i="4"/>
  <c r="CH429" i="4"/>
  <c r="CG429" i="4"/>
  <c r="CF429" i="4"/>
  <c r="CE429" i="4"/>
  <c r="CD429" i="4"/>
  <c r="CC429" i="4"/>
  <c r="CB429" i="4"/>
  <c r="CA429" i="4"/>
  <c r="BZ429" i="4"/>
  <c r="BY429" i="4"/>
  <c r="BX429" i="4"/>
  <c r="BW429" i="4"/>
  <c r="BV429" i="4"/>
  <c r="CL428" i="4"/>
  <c r="CK428" i="4"/>
  <c r="CJ428" i="4"/>
  <c r="CI428" i="4"/>
  <c r="CH428" i="4"/>
  <c r="CG428" i="4"/>
  <c r="CF428" i="4"/>
  <c r="CE428" i="4"/>
  <c r="CD428" i="4"/>
  <c r="CC428" i="4"/>
  <c r="CB428" i="4"/>
  <c r="CA428" i="4"/>
  <c r="BZ428" i="4"/>
  <c r="BY428" i="4"/>
  <c r="BX428" i="4"/>
  <c r="BW428" i="4"/>
  <c r="BV428" i="4"/>
  <c r="CL424" i="4"/>
  <c r="CK424" i="4"/>
  <c r="CJ424" i="4"/>
  <c r="CI424" i="4"/>
  <c r="CH424" i="4"/>
  <c r="CG424" i="4"/>
  <c r="CF424" i="4"/>
  <c r="CE424" i="4"/>
  <c r="CD424" i="4"/>
  <c r="CC424" i="4"/>
  <c r="CB424" i="4"/>
  <c r="CA424" i="4"/>
  <c r="BZ424" i="4"/>
  <c r="BY424" i="4"/>
  <c r="BX424" i="4"/>
  <c r="BW424" i="4"/>
  <c r="BV424" i="4"/>
  <c r="CL423" i="4"/>
  <c r="CK423" i="4"/>
  <c r="CJ423" i="4"/>
  <c r="CI423" i="4"/>
  <c r="CH423" i="4"/>
  <c r="CG423" i="4"/>
  <c r="CF423" i="4"/>
  <c r="CE423" i="4"/>
  <c r="CD423" i="4"/>
  <c r="CC423" i="4"/>
  <c r="CB423" i="4"/>
  <c r="CA423" i="4"/>
  <c r="BZ423" i="4"/>
  <c r="BY423" i="4"/>
  <c r="BX423" i="4"/>
  <c r="BW423" i="4"/>
  <c r="BV423" i="4"/>
  <c r="CL422" i="4"/>
  <c r="CK422" i="4"/>
  <c r="CJ422" i="4"/>
  <c r="CI422" i="4"/>
  <c r="CH422" i="4"/>
  <c r="CG422" i="4"/>
  <c r="CF422" i="4"/>
  <c r="CE422" i="4"/>
  <c r="CD422" i="4"/>
  <c r="CC422" i="4"/>
  <c r="CB422" i="4"/>
  <c r="CA422" i="4"/>
  <c r="BZ422" i="4"/>
  <c r="BY422" i="4"/>
  <c r="BX422" i="4"/>
  <c r="BW422" i="4"/>
  <c r="BV422" i="4"/>
  <c r="CL421" i="4"/>
  <c r="CK421" i="4"/>
  <c r="CJ421" i="4"/>
  <c r="CI421" i="4"/>
  <c r="CH421" i="4"/>
  <c r="CG421" i="4"/>
  <c r="CF421" i="4"/>
  <c r="CE421" i="4"/>
  <c r="CD421" i="4"/>
  <c r="CC421" i="4"/>
  <c r="CB421" i="4"/>
  <c r="CA421" i="4"/>
  <c r="BZ421" i="4"/>
  <c r="BY421" i="4"/>
  <c r="BX421" i="4"/>
  <c r="BW421" i="4"/>
  <c r="BV421" i="4"/>
  <c r="CL394" i="4"/>
  <c r="CK394" i="4"/>
  <c r="CJ394" i="4"/>
  <c r="CI394" i="4"/>
  <c r="CH394" i="4"/>
  <c r="CG394" i="4"/>
  <c r="CF394" i="4"/>
  <c r="CE394" i="4"/>
  <c r="CD394" i="4"/>
  <c r="CC394" i="4"/>
  <c r="CB394" i="4"/>
  <c r="CA394" i="4"/>
  <c r="BZ394" i="4"/>
  <c r="BY394" i="4"/>
  <c r="BX394" i="4"/>
  <c r="BW394" i="4"/>
  <c r="BV394" i="4"/>
  <c r="CL393" i="4"/>
  <c r="CK393" i="4"/>
  <c r="CJ393" i="4"/>
  <c r="CI393" i="4"/>
  <c r="CH393" i="4"/>
  <c r="CG393" i="4"/>
  <c r="CF393" i="4"/>
  <c r="CE393" i="4"/>
  <c r="CD393" i="4"/>
  <c r="CC393" i="4"/>
  <c r="CB393" i="4"/>
  <c r="CA393" i="4"/>
  <c r="BZ393" i="4"/>
  <c r="BY393" i="4"/>
  <c r="BX393" i="4"/>
  <c r="BW393" i="4"/>
  <c r="BV393" i="4"/>
  <c r="CL392" i="4"/>
  <c r="CK392" i="4"/>
  <c r="CJ392" i="4"/>
  <c r="CI392" i="4"/>
  <c r="CH392" i="4"/>
  <c r="CG392" i="4"/>
  <c r="CF392" i="4"/>
  <c r="CE392" i="4"/>
  <c r="CD392" i="4"/>
  <c r="CC392" i="4"/>
  <c r="CB392" i="4"/>
  <c r="CA392" i="4"/>
  <c r="BZ392" i="4"/>
  <c r="BY392" i="4"/>
  <c r="BX392" i="4"/>
  <c r="BW392" i="4"/>
  <c r="BV392" i="4"/>
  <c r="CL391" i="4"/>
  <c r="CK391" i="4"/>
  <c r="CJ391" i="4"/>
  <c r="CI391" i="4"/>
  <c r="CH391" i="4"/>
  <c r="CG391" i="4"/>
  <c r="CF391" i="4"/>
  <c r="CE391" i="4"/>
  <c r="CD391" i="4"/>
  <c r="CC391" i="4"/>
  <c r="CB391" i="4"/>
  <c r="CA391" i="4"/>
  <c r="BZ391" i="4"/>
  <c r="BY391" i="4"/>
  <c r="BX391" i="4"/>
  <c r="BW391" i="4"/>
  <c r="BV391" i="4"/>
  <c r="BS777" i="4" l="1"/>
  <c r="J442" i="4"/>
  <c r="BS394" i="4"/>
  <c r="BP717" i="4"/>
  <c r="BS761" i="4"/>
  <c r="BS452" i="4"/>
  <c r="J778" i="4"/>
  <c r="BS509" i="4"/>
  <c r="BP510" i="4"/>
  <c r="BS738" i="4"/>
  <c r="BJ503" i="4"/>
  <c r="BM745" i="4"/>
  <c r="BM759" i="4"/>
  <c r="BP761" i="4"/>
  <c r="BM511" i="4"/>
  <c r="BJ726" i="4"/>
  <c r="BS726" i="4"/>
  <c r="BM726" i="4"/>
  <c r="BS727" i="4"/>
  <c r="BJ746" i="4"/>
  <c r="BS746" i="4"/>
  <c r="BS775" i="4"/>
  <c r="BP391" i="4"/>
  <c r="BP425" i="4"/>
  <c r="BM429" i="4"/>
  <c r="BS432" i="4"/>
  <c r="BP511" i="4"/>
  <c r="BJ546" i="4"/>
  <c r="BS546" i="4"/>
  <c r="BM546" i="4"/>
  <c r="BP735" i="4"/>
  <c r="BM766" i="4"/>
  <c r="BM424" i="4"/>
  <c r="BM444" i="4"/>
  <c r="BS451" i="4"/>
  <c r="BJ501" i="4"/>
  <c r="BM510" i="4"/>
  <c r="I442" i="4"/>
  <c r="BJ425" i="4"/>
  <c r="BM425" i="4"/>
  <c r="BS428" i="4"/>
  <c r="BP716" i="4"/>
  <c r="BP462" i="4"/>
  <c r="BS715" i="4"/>
  <c r="BP776" i="4"/>
  <c r="BS429" i="4"/>
  <c r="BM728" i="4"/>
  <c r="BP728" i="4"/>
  <c r="BJ728" i="4"/>
  <c r="BS728" i="4"/>
  <c r="J728" i="4"/>
  <c r="BP727" i="4"/>
  <c r="BM727" i="4"/>
  <c r="BJ727" i="4"/>
  <c r="BP726" i="4"/>
  <c r="BM725" i="4"/>
  <c r="BP725" i="4"/>
  <c r="BS725" i="4"/>
  <c r="BJ725" i="4"/>
  <c r="BM394" i="4"/>
  <c r="BP394" i="4"/>
  <c r="BJ394" i="4"/>
  <c r="BM393" i="4"/>
  <c r="BP393" i="4"/>
  <c r="BJ393" i="4"/>
  <c r="BS393" i="4"/>
  <c r="BM392" i="4"/>
  <c r="BP392" i="4"/>
  <c r="BJ392" i="4"/>
  <c r="BS392" i="4"/>
  <c r="BM391" i="4"/>
  <c r="BS391" i="4"/>
  <c r="J391" i="4"/>
  <c r="BJ391" i="4"/>
  <c r="BJ511" i="4"/>
  <c r="BS511" i="4"/>
  <c r="BJ510" i="4"/>
  <c r="BS510" i="4"/>
  <c r="BM509" i="4"/>
  <c r="BP509" i="4"/>
  <c r="BJ509" i="4"/>
  <c r="BM548" i="4"/>
  <c r="BP548" i="4"/>
  <c r="BS548" i="4"/>
  <c r="BJ548" i="4"/>
  <c r="I548" i="4"/>
  <c r="BC548" i="4" s="1"/>
  <c r="BP547" i="4"/>
  <c r="BM547" i="4"/>
  <c r="BS547" i="4"/>
  <c r="BJ547" i="4"/>
  <c r="BP546" i="4"/>
  <c r="BM748" i="4"/>
  <c r="BP748" i="4"/>
  <c r="BJ748" i="4"/>
  <c r="I748" i="4"/>
  <c r="BC748" i="4" s="1"/>
  <c r="BS748" i="4"/>
  <c r="BM747" i="4"/>
  <c r="BP747" i="4"/>
  <c r="BS747" i="4"/>
  <c r="J747" i="4"/>
  <c r="BJ747" i="4"/>
  <c r="BM746" i="4"/>
  <c r="BP746" i="4"/>
  <c r="BP745" i="4"/>
  <c r="BJ745" i="4"/>
  <c r="BS745" i="4"/>
  <c r="BM738" i="4"/>
  <c r="BP738" i="4"/>
  <c r="BJ738" i="4"/>
  <c r="I738" i="4"/>
  <c r="AQ738" i="4" s="1"/>
  <c r="BM737" i="4"/>
  <c r="BP737" i="4"/>
  <c r="BJ737" i="4"/>
  <c r="BS737" i="4"/>
  <c r="BM736" i="4"/>
  <c r="BP736" i="4"/>
  <c r="BS736" i="4"/>
  <c r="BJ736" i="4"/>
  <c r="BM735" i="4"/>
  <c r="BJ735" i="4"/>
  <c r="BS735" i="4"/>
  <c r="I735" i="4"/>
  <c r="AN735" i="4" s="1"/>
  <c r="BM717" i="4"/>
  <c r="BS717" i="4"/>
  <c r="BJ717" i="4"/>
  <c r="BM716" i="4"/>
  <c r="BJ716" i="4"/>
  <c r="BS716" i="4"/>
  <c r="BM715" i="4"/>
  <c r="BP715" i="4"/>
  <c r="BJ715" i="4"/>
  <c r="BP472" i="4"/>
  <c r="BM472" i="4"/>
  <c r="BS472" i="4"/>
  <c r="BJ472" i="4"/>
  <c r="BM471" i="4"/>
  <c r="BP471" i="4"/>
  <c r="BS471" i="4"/>
  <c r="BJ471" i="4"/>
  <c r="BM433" i="4"/>
  <c r="BP433" i="4"/>
  <c r="BJ433" i="4"/>
  <c r="I433" i="4"/>
  <c r="BC433" i="4" s="1"/>
  <c r="BS433" i="4"/>
  <c r="BM432" i="4"/>
  <c r="BP432" i="4"/>
  <c r="BJ432" i="4"/>
  <c r="BP431" i="4"/>
  <c r="BM431" i="4"/>
  <c r="I431" i="4"/>
  <c r="AN431" i="4" s="1"/>
  <c r="BJ431" i="4"/>
  <c r="BS431" i="4"/>
  <c r="BP430" i="4"/>
  <c r="BS430" i="4"/>
  <c r="BJ430" i="4"/>
  <c r="BM430" i="4"/>
  <c r="BM428" i="4"/>
  <c r="BP428" i="4"/>
  <c r="BJ428" i="4"/>
  <c r="BP429" i="4"/>
  <c r="BJ429" i="4"/>
  <c r="BM462" i="4"/>
  <c r="BS462" i="4"/>
  <c r="BJ462" i="4"/>
  <c r="BM461" i="4"/>
  <c r="BP461" i="4"/>
  <c r="BS461" i="4"/>
  <c r="J461" i="4"/>
  <c r="BJ461" i="4"/>
  <c r="BM463" i="4"/>
  <c r="BP463" i="4"/>
  <c r="BJ463" i="4"/>
  <c r="BS463" i="4"/>
  <c r="BM445" i="4"/>
  <c r="BP445" i="4"/>
  <c r="BJ445" i="4"/>
  <c r="J445" i="4"/>
  <c r="BS445" i="4"/>
  <c r="I445" i="4"/>
  <c r="P445" i="4" s="1"/>
  <c r="BP444" i="4"/>
  <c r="BS444" i="4"/>
  <c r="BJ444" i="4"/>
  <c r="J444" i="4"/>
  <c r="I444" i="4"/>
  <c r="BC444" i="4" s="1"/>
  <c r="BM443" i="4"/>
  <c r="BP443" i="4"/>
  <c r="BJ443" i="4"/>
  <c r="J443" i="4"/>
  <c r="BS443" i="4"/>
  <c r="I443" i="4"/>
  <c r="S443" i="4" s="1"/>
  <c r="BM442" i="4"/>
  <c r="BP442" i="4"/>
  <c r="BJ442" i="4"/>
  <c r="BS442" i="4"/>
  <c r="BM441" i="4"/>
  <c r="BP441" i="4"/>
  <c r="BJ441" i="4"/>
  <c r="BS441" i="4"/>
  <c r="BM453" i="4"/>
  <c r="BP453" i="4"/>
  <c r="BJ453" i="4"/>
  <c r="BS453" i="4"/>
  <c r="J453" i="4"/>
  <c r="F37" i="17" s="1"/>
  <c r="BM452" i="4"/>
  <c r="BP452" i="4"/>
  <c r="BJ452" i="4"/>
  <c r="BM451" i="4"/>
  <c r="BP451" i="4"/>
  <c r="BJ451" i="4"/>
  <c r="BM450" i="4"/>
  <c r="BP450" i="4"/>
  <c r="BJ450" i="4"/>
  <c r="BS450" i="4"/>
  <c r="BP426" i="4"/>
  <c r="BM426" i="4"/>
  <c r="BJ426" i="4"/>
  <c r="BS426" i="4"/>
  <c r="BS425" i="4"/>
  <c r="I425" i="4"/>
  <c r="BP424" i="4"/>
  <c r="BJ424" i="4"/>
  <c r="BS424" i="4"/>
  <c r="BM423" i="4"/>
  <c r="BP423" i="4"/>
  <c r="BS423" i="4"/>
  <c r="BJ423" i="4"/>
  <c r="BM422" i="4"/>
  <c r="BP422" i="4"/>
  <c r="BJ422" i="4"/>
  <c r="BS422" i="4"/>
  <c r="BM421" i="4"/>
  <c r="BP421" i="4"/>
  <c r="BJ421" i="4"/>
  <c r="BS421" i="4"/>
  <c r="I421" i="4"/>
  <c r="AZ421" i="4" s="1"/>
  <c r="BM504" i="4"/>
  <c r="BP504" i="4"/>
  <c r="BJ504" i="4"/>
  <c r="BS504" i="4"/>
  <c r="BM503" i="4"/>
  <c r="BP503" i="4"/>
  <c r="I503" i="4"/>
  <c r="AN503" i="4" s="1"/>
  <c r="BS503" i="4"/>
  <c r="BP502" i="4"/>
  <c r="BM502" i="4"/>
  <c r="BJ502" i="4"/>
  <c r="BS502" i="4"/>
  <c r="I502" i="4"/>
  <c r="AN502" i="4" s="1"/>
  <c r="BM501" i="4"/>
  <c r="BP501" i="4"/>
  <c r="BS501" i="4"/>
  <c r="J780" i="4"/>
  <c r="I780" i="4"/>
  <c r="BS780" i="4"/>
  <c r="BJ780" i="4"/>
  <c r="BP780" i="4"/>
  <c r="BM780" i="4"/>
  <c r="BS779" i="4"/>
  <c r="J779" i="4"/>
  <c r="BP779" i="4"/>
  <c r="BM779" i="4"/>
  <c r="BJ779" i="4"/>
  <c r="I779" i="4"/>
  <c r="BM778" i="4"/>
  <c r="BP778" i="4"/>
  <c r="BS778" i="4"/>
  <c r="I778" i="4"/>
  <c r="BJ778" i="4"/>
  <c r="BM777" i="4"/>
  <c r="BP777" i="4"/>
  <c r="J777" i="4"/>
  <c r="BJ777" i="4"/>
  <c r="BM776" i="4"/>
  <c r="BS776" i="4"/>
  <c r="J776" i="4"/>
  <c r="BJ776" i="4"/>
  <c r="I776" i="4"/>
  <c r="BM775" i="4"/>
  <c r="BP775" i="4"/>
  <c r="BJ775" i="4"/>
  <c r="J775" i="4"/>
  <c r="F61" i="17" s="1"/>
  <c r="I775" i="4"/>
  <c r="I777" i="4"/>
  <c r="BM755" i="4"/>
  <c r="BP755" i="4"/>
  <c r="I755" i="4"/>
  <c r="BS755" i="4"/>
  <c r="BJ755" i="4"/>
  <c r="BP756" i="4"/>
  <c r="BM756" i="4"/>
  <c r="BJ756" i="4"/>
  <c r="BS756" i="4"/>
  <c r="J756" i="4"/>
  <c r="F45" i="26" s="1"/>
  <c r="BM757" i="4"/>
  <c r="BP757" i="4"/>
  <c r="BS757" i="4"/>
  <c r="BJ757" i="4"/>
  <c r="BP758" i="4"/>
  <c r="BM758" i="4"/>
  <c r="BJ758" i="4"/>
  <c r="J758" i="4"/>
  <c r="F47" i="26" s="1"/>
  <c r="BS758" i="4"/>
  <c r="BP759" i="4"/>
  <c r="BJ759" i="4"/>
  <c r="BS759" i="4"/>
  <c r="BM760" i="4"/>
  <c r="BP760" i="4"/>
  <c r="BS760" i="4"/>
  <c r="BJ760" i="4"/>
  <c r="BM761" i="4"/>
  <c r="BJ761" i="4"/>
  <c r="BM762" i="4"/>
  <c r="BP762" i="4"/>
  <c r="BS762" i="4"/>
  <c r="BJ762" i="4"/>
  <c r="J762" i="4"/>
  <c r="BM763" i="4"/>
  <c r="BP763" i="4"/>
  <c r="BS763" i="4"/>
  <c r="BJ763" i="4"/>
  <c r="BM764" i="4"/>
  <c r="BP764" i="4"/>
  <c r="J764" i="4"/>
  <c r="BJ764" i="4"/>
  <c r="BS764" i="4"/>
  <c r="BM765" i="4"/>
  <c r="BP765" i="4"/>
  <c r="I765" i="4"/>
  <c r="AZ765" i="4" s="1"/>
  <c r="BS765" i="4"/>
  <c r="BJ765" i="4"/>
  <c r="BP766" i="4"/>
  <c r="J766" i="4"/>
  <c r="BJ766" i="4"/>
  <c r="BS766" i="4"/>
  <c r="J765" i="4"/>
  <c r="I763" i="4"/>
  <c r="I764" i="4"/>
  <c r="J761" i="4"/>
  <c r="F50" i="26" s="1"/>
  <c r="I762" i="4"/>
  <c r="J759" i="4"/>
  <c r="F48" i="26" s="1"/>
  <c r="J760" i="4"/>
  <c r="F49" i="26" s="1"/>
  <c r="J757" i="4"/>
  <c r="F46" i="26" s="1"/>
  <c r="I756" i="4"/>
  <c r="E45" i="26" s="1"/>
  <c r="J755" i="4"/>
  <c r="F44" i="26" s="1"/>
  <c r="I747" i="4"/>
  <c r="J748" i="4"/>
  <c r="J745" i="4"/>
  <c r="J746" i="4"/>
  <c r="J737" i="4"/>
  <c r="J738" i="4"/>
  <c r="J735" i="4"/>
  <c r="I736" i="4"/>
  <c r="J727" i="4"/>
  <c r="I728" i="4"/>
  <c r="J725" i="4"/>
  <c r="J726" i="4"/>
  <c r="I725" i="4"/>
  <c r="J717" i="4"/>
  <c r="F26" i="15" s="1"/>
  <c r="J716" i="4"/>
  <c r="I716" i="4"/>
  <c r="I715" i="4"/>
  <c r="J715" i="4"/>
  <c r="J548" i="4"/>
  <c r="J546" i="4"/>
  <c r="J547" i="4"/>
  <c r="J511" i="4"/>
  <c r="J509" i="4"/>
  <c r="J510" i="4"/>
  <c r="J503" i="4"/>
  <c r="J504" i="4"/>
  <c r="I501" i="4"/>
  <c r="J502" i="4"/>
  <c r="J501" i="4"/>
  <c r="J471" i="4"/>
  <c r="J472" i="4"/>
  <c r="J463" i="4"/>
  <c r="J462" i="4"/>
  <c r="I461" i="4"/>
  <c r="J452" i="4"/>
  <c r="I453" i="4"/>
  <c r="E37" i="17" s="1"/>
  <c r="I452" i="4"/>
  <c r="J450" i="4"/>
  <c r="I451" i="4"/>
  <c r="I450" i="4"/>
  <c r="J451" i="4"/>
  <c r="J441" i="4"/>
  <c r="I441" i="4"/>
  <c r="J432" i="4"/>
  <c r="J433" i="4"/>
  <c r="J430" i="4"/>
  <c r="J431" i="4"/>
  <c r="J428" i="4"/>
  <c r="J429" i="4"/>
  <c r="J425" i="4"/>
  <c r="J426" i="4"/>
  <c r="J423" i="4"/>
  <c r="J424" i="4"/>
  <c r="J421" i="4"/>
  <c r="J422" i="4"/>
  <c r="J394" i="4"/>
  <c r="J393" i="4"/>
  <c r="I394" i="4"/>
  <c r="I391" i="4"/>
  <c r="J392" i="4"/>
  <c r="I766" i="4"/>
  <c r="J763" i="4"/>
  <c r="I761" i="4"/>
  <c r="E50" i="26" s="1"/>
  <c r="I759" i="4"/>
  <c r="E48" i="26" s="1"/>
  <c r="I760" i="4"/>
  <c r="E49" i="26" s="1"/>
  <c r="I757" i="4"/>
  <c r="E46" i="26" s="1"/>
  <c r="I758" i="4"/>
  <c r="E47" i="26" s="1"/>
  <c r="I745" i="4"/>
  <c r="I746" i="4"/>
  <c r="J736" i="4"/>
  <c r="I737" i="4"/>
  <c r="I727" i="4"/>
  <c r="I726" i="4"/>
  <c r="I717" i="4"/>
  <c r="E26" i="15" s="1"/>
  <c r="I547" i="4"/>
  <c r="I546" i="4"/>
  <c r="I511" i="4"/>
  <c r="I509" i="4"/>
  <c r="I510" i="4"/>
  <c r="I504" i="4"/>
  <c r="I471" i="4"/>
  <c r="I472" i="4"/>
  <c r="I463" i="4"/>
  <c r="I462" i="4"/>
  <c r="I432" i="4"/>
  <c r="I426" i="4"/>
  <c r="I428" i="4"/>
  <c r="I429" i="4"/>
  <c r="I430" i="4"/>
  <c r="I424" i="4"/>
  <c r="I422" i="4"/>
  <c r="I423" i="4"/>
  <c r="I392" i="4"/>
  <c r="I393" i="4"/>
  <c r="N349" i="4"/>
  <c r="N350" i="4"/>
  <c r="N351" i="4"/>
  <c r="N352" i="4"/>
  <c r="AZ755" i="4" l="1"/>
  <c r="E44" i="26"/>
  <c r="F65" i="17"/>
  <c r="F63" i="17"/>
  <c r="F64" i="17"/>
  <c r="F66" i="17"/>
  <c r="E63" i="17"/>
  <c r="F62" i="17"/>
  <c r="V776" i="4"/>
  <c r="E62" i="17"/>
  <c r="AN780" i="4"/>
  <c r="E66" i="17"/>
  <c r="BI442" i="4"/>
  <c r="AW442" i="4"/>
  <c r="AK442" i="4"/>
  <c r="Y442" i="4"/>
  <c r="M442" i="4"/>
  <c r="BF442" i="4"/>
  <c r="AT442" i="4"/>
  <c r="AH442" i="4"/>
  <c r="V442" i="4"/>
  <c r="BC442" i="4"/>
  <c r="AQ442" i="4"/>
  <c r="AE442" i="4"/>
  <c r="S442" i="4"/>
  <c r="AZ442" i="4"/>
  <c r="AN442" i="4"/>
  <c r="AB442" i="4"/>
  <c r="P442" i="4"/>
  <c r="AZ778" i="4"/>
  <c r="E64" i="17"/>
  <c r="AW775" i="4"/>
  <c r="E61" i="17"/>
  <c r="AT779" i="4"/>
  <c r="E65" i="17"/>
  <c r="AZ548" i="4"/>
  <c r="AQ548" i="4"/>
  <c r="AW548" i="4"/>
  <c r="AB548" i="4"/>
  <c r="AK548" i="4"/>
  <c r="M548" i="4"/>
  <c r="Y548" i="4"/>
  <c r="AE548" i="4"/>
  <c r="AT548" i="4"/>
  <c r="S548" i="4"/>
  <c r="AN548" i="4"/>
  <c r="BF548" i="4"/>
  <c r="P548" i="4"/>
  <c r="AH548" i="4"/>
  <c r="BI548" i="4"/>
  <c r="V548" i="4"/>
  <c r="P748" i="4"/>
  <c r="BF748" i="4"/>
  <c r="M748" i="4"/>
  <c r="AN748" i="4"/>
  <c r="AT748" i="4"/>
  <c r="AB748" i="4"/>
  <c r="AQ748" i="4"/>
  <c r="BI748" i="4"/>
  <c r="AH748" i="4"/>
  <c r="AW748" i="4"/>
  <c r="S748" i="4"/>
  <c r="AK748" i="4"/>
  <c r="AE748" i="4"/>
  <c r="V748" i="4"/>
  <c r="AZ748" i="4"/>
  <c r="Y748" i="4"/>
  <c r="BC738" i="4"/>
  <c r="V738" i="4"/>
  <c r="BI738" i="4"/>
  <c r="AH738" i="4"/>
  <c r="P738" i="4"/>
  <c r="BF738" i="4"/>
  <c r="AN738" i="4"/>
  <c r="M738" i="4"/>
  <c r="AZ738" i="4"/>
  <c r="AT738" i="4"/>
  <c r="AB738" i="4"/>
  <c r="S738" i="4"/>
  <c r="AK738" i="4"/>
  <c r="AE738" i="4"/>
  <c r="Y738" i="4"/>
  <c r="AW738" i="4"/>
  <c r="AZ735" i="4"/>
  <c r="S735" i="4"/>
  <c r="AE735" i="4"/>
  <c r="M735" i="4"/>
  <c r="Y735" i="4"/>
  <c r="AQ735" i="4"/>
  <c r="AK735" i="4"/>
  <c r="BC735" i="4"/>
  <c r="AW735" i="4"/>
  <c r="V735" i="4"/>
  <c r="AH735" i="4"/>
  <c r="P735" i="4"/>
  <c r="BI735" i="4"/>
  <c r="AT735" i="4"/>
  <c r="AB735" i="4"/>
  <c r="BF735" i="4"/>
  <c r="P433" i="4"/>
  <c r="AH433" i="4"/>
  <c r="M433" i="4"/>
  <c r="AZ433" i="4"/>
  <c r="Y433" i="4"/>
  <c r="S433" i="4"/>
  <c r="AK433" i="4"/>
  <c r="AE433" i="4"/>
  <c r="AT433" i="4"/>
  <c r="AB433" i="4"/>
  <c r="BF433" i="4"/>
  <c r="AN433" i="4"/>
  <c r="AW433" i="4"/>
  <c r="AQ433" i="4"/>
  <c r="V433" i="4"/>
  <c r="BI433" i="4"/>
  <c r="S431" i="4"/>
  <c r="AE431" i="4"/>
  <c r="M431" i="4"/>
  <c r="Y431" i="4"/>
  <c r="AZ431" i="4"/>
  <c r="AK431" i="4"/>
  <c r="V431" i="4"/>
  <c r="BI431" i="4"/>
  <c r="BC431" i="4"/>
  <c r="AH431" i="4"/>
  <c r="AW431" i="4"/>
  <c r="AT431" i="4"/>
  <c r="AB431" i="4"/>
  <c r="AQ431" i="4"/>
  <c r="P431" i="4"/>
  <c r="BF431" i="4"/>
  <c r="AQ445" i="4"/>
  <c r="AW445" i="4"/>
  <c r="AE445" i="4"/>
  <c r="AK445" i="4"/>
  <c r="BI445" i="4"/>
  <c r="Y445" i="4"/>
  <c r="AZ445" i="4"/>
  <c r="M445" i="4"/>
  <c r="S445" i="4"/>
  <c r="AN445" i="4"/>
  <c r="AB445" i="4"/>
  <c r="BC445" i="4"/>
  <c r="AH445" i="4"/>
  <c r="AT445" i="4"/>
  <c r="V445" i="4"/>
  <c r="BF445" i="4"/>
  <c r="BF444" i="4"/>
  <c r="AK444" i="4"/>
  <c r="M444" i="4"/>
  <c r="AW444" i="4"/>
  <c r="Y444" i="4"/>
  <c r="BI444" i="4"/>
  <c r="AZ444" i="4"/>
  <c r="AQ444" i="4"/>
  <c r="AE444" i="4"/>
  <c r="S444" i="4"/>
  <c r="AT444" i="4"/>
  <c r="AN444" i="4"/>
  <c r="AH444" i="4"/>
  <c r="AB444" i="4"/>
  <c r="V444" i="4"/>
  <c r="P444" i="4"/>
  <c r="AE443" i="4"/>
  <c r="BF443" i="4"/>
  <c r="AN443" i="4"/>
  <c r="Y443" i="4"/>
  <c r="AZ443" i="4"/>
  <c r="AK443" i="4"/>
  <c r="AW443" i="4"/>
  <c r="P443" i="4"/>
  <c r="BI443" i="4"/>
  <c r="AB443" i="4"/>
  <c r="M443" i="4"/>
  <c r="AT443" i="4"/>
  <c r="V443" i="4"/>
  <c r="AH443" i="4"/>
  <c r="BC443" i="4"/>
  <c r="AQ443" i="4"/>
  <c r="AN421" i="4"/>
  <c r="AE421" i="4"/>
  <c r="Y421" i="4"/>
  <c r="AQ421" i="4"/>
  <c r="AK421" i="4"/>
  <c r="AW421" i="4"/>
  <c r="BF421" i="4"/>
  <c r="BC421" i="4"/>
  <c r="V421" i="4"/>
  <c r="AH421" i="4"/>
  <c r="P421" i="4"/>
  <c r="BI421" i="4"/>
  <c r="AT421" i="4"/>
  <c r="AB421" i="4"/>
  <c r="S421" i="4"/>
  <c r="M421" i="4"/>
  <c r="AE503" i="4"/>
  <c r="AZ503" i="4"/>
  <c r="S503" i="4"/>
  <c r="M503" i="4"/>
  <c r="Y503" i="4"/>
  <c r="AQ503" i="4"/>
  <c r="AK503" i="4"/>
  <c r="BC503" i="4"/>
  <c r="AW503" i="4"/>
  <c r="BI503" i="4"/>
  <c r="P503" i="4"/>
  <c r="AT503" i="4"/>
  <c r="AB503" i="4"/>
  <c r="V503" i="4"/>
  <c r="AH503" i="4"/>
  <c r="BF503" i="4"/>
  <c r="AW502" i="4"/>
  <c r="AQ502" i="4"/>
  <c r="V502" i="4"/>
  <c r="BI502" i="4"/>
  <c r="BC502" i="4"/>
  <c r="M502" i="4"/>
  <c r="AZ502" i="4"/>
  <c r="Y502" i="4"/>
  <c r="S502" i="4"/>
  <c r="AE502" i="4"/>
  <c r="AH502" i="4"/>
  <c r="AT502" i="4"/>
  <c r="AB502" i="4"/>
  <c r="AK502" i="4"/>
  <c r="P502" i="4"/>
  <c r="BF502" i="4"/>
  <c r="AZ780" i="4"/>
  <c r="BF780" i="4"/>
  <c r="S780" i="4"/>
  <c r="AT780" i="4"/>
  <c r="BI780" i="4"/>
  <c r="Y780" i="4"/>
  <c r="AE780" i="4"/>
  <c r="M780" i="4"/>
  <c r="P780" i="4"/>
  <c r="BC780" i="4"/>
  <c r="AH780" i="4"/>
  <c r="AQ780" i="4"/>
  <c r="AK780" i="4"/>
  <c r="AB780" i="4"/>
  <c r="AW780" i="4"/>
  <c r="V780" i="4"/>
  <c r="BF779" i="4"/>
  <c r="M779" i="4"/>
  <c r="AB779" i="4"/>
  <c r="Y779" i="4"/>
  <c r="AE779" i="4"/>
  <c r="AW779" i="4"/>
  <c r="AQ779" i="4"/>
  <c r="BI779" i="4"/>
  <c r="BC779" i="4"/>
  <c r="AK779" i="4"/>
  <c r="AN779" i="4"/>
  <c r="AH779" i="4"/>
  <c r="S779" i="4"/>
  <c r="P779" i="4"/>
  <c r="V779" i="4"/>
  <c r="AZ779" i="4"/>
  <c r="AB778" i="4"/>
  <c r="AN778" i="4"/>
  <c r="M778" i="4"/>
  <c r="AK778" i="4"/>
  <c r="AT778" i="4"/>
  <c r="AW778" i="4"/>
  <c r="AH778" i="4"/>
  <c r="BI778" i="4"/>
  <c r="BF778" i="4"/>
  <c r="AE778" i="4"/>
  <c r="V778" i="4"/>
  <c r="Y778" i="4"/>
  <c r="S778" i="4"/>
  <c r="P778" i="4"/>
  <c r="AQ778" i="4"/>
  <c r="BC778" i="4"/>
  <c r="P776" i="4"/>
  <c r="AW776" i="4"/>
  <c r="AH776" i="4"/>
  <c r="S776" i="4"/>
  <c r="AT776" i="4"/>
  <c r="AE776" i="4"/>
  <c r="BF776" i="4"/>
  <c r="BI776" i="4"/>
  <c r="BC776" i="4"/>
  <c r="M776" i="4"/>
  <c r="AN776" i="4"/>
  <c r="AQ776" i="4"/>
  <c r="AZ776" i="4"/>
  <c r="AB776" i="4"/>
  <c r="Y776" i="4"/>
  <c r="AK776" i="4"/>
  <c r="BI775" i="4"/>
  <c r="V775" i="4"/>
  <c r="AH775" i="4"/>
  <c r="AT775" i="4"/>
  <c r="P775" i="4"/>
  <c r="BF775" i="4"/>
  <c r="AB775" i="4"/>
  <c r="M775" i="4"/>
  <c r="AN775" i="4"/>
  <c r="AQ775" i="4"/>
  <c r="Y775" i="4"/>
  <c r="AZ775" i="4"/>
  <c r="AE775" i="4"/>
  <c r="AK775" i="4"/>
  <c r="BC775" i="4"/>
  <c r="S775" i="4"/>
  <c r="BF777" i="4"/>
  <c r="AT777" i="4"/>
  <c r="AH777" i="4"/>
  <c r="V777" i="4"/>
  <c r="BC777" i="4"/>
  <c r="AQ777" i="4"/>
  <c r="AE777" i="4"/>
  <c r="S777" i="4"/>
  <c r="Y777" i="4"/>
  <c r="BI777" i="4"/>
  <c r="M777" i="4"/>
  <c r="AZ777" i="4"/>
  <c r="AN777" i="4"/>
  <c r="AB777" i="4"/>
  <c r="P777" i="4"/>
  <c r="AK777" i="4"/>
  <c r="AW777" i="4"/>
  <c r="S755" i="4"/>
  <c r="AN755" i="4"/>
  <c r="AE755" i="4"/>
  <c r="AB755" i="4"/>
  <c r="M755" i="4"/>
  <c r="BF755" i="4"/>
  <c r="AH755" i="4"/>
  <c r="BI755" i="4"/>
  <c r="V755" i="4"/>
  <c r="AW755" i="4"/>
  <c r="P755" i="4"/>
  <c r="AT755" i="4"/>
  <c r="AK755" i="4"/>
  <c r="BC755" i="4"/>
  <c r="Y755" i="4"/>
  <c r="AQ755" i="4"/>
  <c r="BC765" i="4"/>
  <c r="AQ765" i="4"/>
  <c r="AE765" i="4"/>
  <c r="AW765" i="4"/>
  <c r="AK765" i="4"/>
  <c r="Y765" i="4"/>
  <c r="AB765" i="4"/>
  <c r="AT765" i="4"/>
  <c r="M765" i="4"/>
  <c r="S765" i="4"/>
  <c r="AN765" i="4"/>
  <c r="P765" i="4"/>
  <c r="AH765" i="4"/>
  <c r="BF765" i="4"/>
  <c r="BI765" i="4"/>
  <c r="V765" i="4"/>
  <c r="BC766" i="4"/>
  <c r="AQ766" i="4"/>
  <c r="AE766" i="4"/>
  <c r="S766" i="4"/>
  <c r="AZ766" i="4"/>
  <c r="AN766" i="4"/>
  <c r="AB766" i="4"/>
  <c r="P766" i="4"/>
  <c r="BI766" i="4"/>
  <c r="AW766" i="4"/>
  <c r="AK766" i="4"/>
  <c r="Y766" i="4"/>
  <c r="M766" i="4"/>
  <c r="BF766" i="4"/>
  <c r="AT766" i="4"/>
  <c r="AH766" i="4"/>
  <c r="V766" i="4"/>
  <c r="BC764" i="4"/>
  <c r="AQ764" i="4"/>
  <c r="AE764" i="4"/>
  <c r="S764" i="4"/>
  <c r="AZ764" i="4"/>
  <c r="AN764" i="4"/>
  <c r="AB764" i="4"/>
  <c r="P764" i="4"/>
  <c r="BI764" i="4"/>
  <c r="AW764" i="4"/>
  <c r="AK764" i="4"/>
  <c r="Y764" i="4"/>
  <c r="M764" i="4"/>
  <c r="BF764" i="4"/>
  <c r="AT764" i="4"/>
  <c r="AH764" i="4"/>
  <c r="V764" i="4"/>
  <c r="AZ763" i="4"/>
  <c r="AN763" i="4"/>
  <c r="AB763" i="4"/>
  <c r="P763" i="4"/>
  <c r="BI763" i="4"/>
  <c r="AW763" i="4"/>
  <c r="AK763" i="4"/>
  <c r="Y763" i="4"/>
  <c r="M763" i="4"/>
  <c r="BF763" i="4"/>
  <c r="AT763" i="4"/>
  <c r="AH763" i="4"/>
  <c r="V763" i="4"/>
  <c r="BC763" i="4"/>
  <c r="AQ763" i="4"/>
  <c r="AE763" i="4"/>
  <c r="S763" i="4"/>
  <c r="AZ761" i="4"/>
  <c r="AN761" i="4"/>
  <c r="AB761" i="4"/>
  <c r="P761" i="4"/>
  <c r="V761" i="4"/>
  <c r="BI761" i="4"/>
  <c r="AW761" i="4"/>
  <c r="AK761" i="4"/>
  <c r="Y761" i="4"/>
  <c r="M761" i="4"/>
  <c r="AH761" i="4"/>
  <c r="AT761" i="4"/>
  <c r="BC761" i="4"/>
  <c r="AQ761" i="4"/>
  <c r="AE761" i="4"/>
  <c r="S761" i="4"/>
  <c r="BF761" i="4"/>
  <c r="BC762" i="4"/>
  <c r="AQ762" i="4"/>
  <c r="AE762" i="4"/>
  <c r="S762" i="4"/>
  <c r="AK762" i="4"/>
  <c r="Y762" i="4"/>
  <c r="AZ762" i="4"/>
  <c r="AN762" i="4"/>
  <c r="AB762" i="4"/>
  <c r="P762" i="4"/>
  <c r="BI762" i="4"/>
  <c r="M762" i="4"/>
  <c r="BF762" i="4"/>
  <c r="AT762" i="4"/>
  <c r="AH762" i="4"/>
  <c r="V762" i="4"/>
  <c r="AW762" i="4"/>
  <c r="BC760" i="4"/>
  <c r="AQ760" i="4"/>
  <c r="AE760" i="4"/>
  <c r="S760" i="4"/>
  <c r="AZ760" i="4"/>
  <c r="AN760" i="4"/>
  <c r="AB760" i="4"/>
  <c r="P760" i="4"/>
  <c r="BI760" i="4"/>
  <c r="AW760" i="4"/>
  <c r="AK760" i="4"/>
  <c r="Y760" i="4"/>
  <c r="M760" i="4"/>
  <c r="BF760" i="4"/>
  <c r="AT760" i="4"/>
  <c r="AH760" i="4"/>
  <c r="V760" i="4"/>
  <c r="AZ759" i="4"/>
  <c r="AN759" i="4"/>
  <c r="AB759" i="4"/>
  <c r="P759" i="4"/>
  <c r="BI759" i="4"/>
  <c r="AW759" i="4"/>
  <c r="AK759" i="4"/>
  <c r="Y759" i="4"/>
  <c r="M759" i="4"/>
  <c r="BF759" i="4"/>
  <c r="AT759" i="4"/>
  <c r="AH759" i="4"/>
  <c r="V759" i="4"/>
  <c r="BC759" i="4"/>
  <c r="AQ759" i="4"/>
  <c r="AE759" i="4"/>
  <c r="S759" i="4"/>
  <c r="BC758" i="4"/>
  <c r="AQ758" i="4"/>
  <c r="AE758" i="4"/>
  <c r="S758" i="4"/>
  <c r="AZ758" i="4"/>
  <c r="AN758" i="4"/>
  <c r="AB758" i="4"/>
  <c r="P758" i="4"/>
  <c r="BI758" i="4"/>
  <c r="AW758" i="4"/>
  <c r="AK758" i="4"/>
  <c r="Y758" i="4"/>
  <c r="M758" i="4"/>
  <c r="BF758" i="4"/>
  <c r="AT758" i="4"/>
  <c r="AH758" i="4"/>
  <c r="V758" i="4"/>
  <c r="AZ757" i="4"/>
  <c r="AN757" i="4"/>
  <c r="AB757" i="4"/>
  <c r="P757" i="4"/>
  <c r="BI757" i="4"/>
  <c r="AW757" i="4"/>
  <c r="AK757" i="4"/>
  <c r="Y757" i="4"/>
  <c r="M757" i="4"/>
  <c r="BF757" i="4"/>
  <c r="AT757" i="4"/>
  <c r="AH757" i="4"/>
  <c r="V757" i="4"/>
  <c r="BC757" i="4"/>
  <c r="AQ757" i="4"/>
  <c r="AE757" i="4"/>
  <c r="S757" i="4"/>
  <c r="BC756" i="4"/>
  <c r="AQ756" i="4"/>
  <c r="AE756" i="4"/>
  <c r="S756" i="4"/>
  <c r="AZ756" i="4"/>
  <c r="AN756" i="4"/>
  <c r="AB756" i="4"/>
  <c r="P756" i="4"/>
  <c r="BI756" i="4"/>
  <c r="AW756" i="4"/>
  <c r="AK756" i="4"/>
  <c r="Y756" i="4"/>
  <c r="M756" i="4"/>
  <c r="BF756" i="4"/>
  <c r="AT756" i="4"/>
  <c r="AH756" i="4"/>
  <c r="V756" i="4"/>
  <c r="AZ747" i="4"/>
  <c r="AN747" i="4"/>
  <c r="AB747" i="4"/>
  <c r="P747" i="4"/>
  <c r="BI747" i="4"/>
  <c r="AW747" i="4"/>
  <c r="AK747" i="4"/>
  <c r="Y747" i="4"/>
  <c r="M747" i="4"/>
  <c r="BF747" i="4"/>
  <c r="AT747" i="4"/>
  <c r="AH747" i="4"/>
  <c r="V747" i="4"/>
  <c r="BC747" i="4"/>
  <c r="AQ747" i="4"/>
  <c r="AE747" i="4"/>
  <c r="S747" i="4"/>
  <c r="BC746" i="4"/>
  <c r="AQ746" i="4"/>
  <c r="AE746" i="4"/>
  <c r="S746" i="4"/>
  <c r="AZ746" i="4"/>
  <c r="AN746" i="4"/>
  <c r="AB746" i="4"/>
  <c r="P746" i="4"/>
  <c r="BI746" i="4"/>
  <c r="AW746" i="4"/>
  <c r="AK746" i="4"/>
  <c r="Y746" i="4"/>
  <c r="M746" i="4"/>
  <c r="BF746" i="4"/>
  <c r="AT746" i="4"/>
  <c r="AH746" i="4"/>
  <c r="V746" i="4"/>
  <c r="AZ745" i="4"/>
  <c r="AN745" i="4"/>
  <c r="AB745" i="4"/>
  <c r="P745" i="4"/>
  <c r="BI745" i="4"/>
  <c r="AW745" i="4"/>
  <c r="AK745" i="4"/>
  <c r="Y745" i="4"/>
  <c r="M745" i="4"/>
  <c r="BF745" i="4"/>
  <c r="AT745" i="4"/>
  <c r="AH745" i="4"/>
  <c r="V745" i="4"/>
  <c r="BC745" i="4"/>
  <c r="AQ745" i="4"/>
  <c r="AE745" i="4"/>
  <c r="S745" i="4"/>
  <c r="AZ737" i="4"/>
  <c r="AN737" i="4"/>
  <c r="AB737" i="4"/>
  <c r="P737" i="4"/>
  <c r="BI737" i="4"/>
  <c r="AW737" i="4"/>
  <c r="AK737" i="4"/>
  <c r="Y737" i="4"/>
  <c r="M737" i="4"/>
  <c r="BF737" i="4"/>
  <c r="AT737" i="4"/>
  <c r="AH737" i="4"/>
  <c r="V737" i="4"/>
  <c r="BC737" i="4"/>
  <c r="AQ737" i="4"/>
  <c r="AE737" i="4"/>
  <c r="S737" i="4"/>
  <c r="BC736" i="4"/>
  <c r="AQ736" i="4"/>
  <c r="AE736" i="4"/>
  <c r="S736" i="4"/>
  <c r="AZ736" i="4"/>
  <c r="AN736" i="4"/>
  <c r="AB736" i="4"/>
  <c r="P736" i="4"/>
  <c r="BI736" i="4"/>
  <c r="AW736" i="4"/>
  <c r="AK736" i="4"/>
  <c r="Y736" i="4"/>
  <c r="M736" i="4"/>
  <c r="BF736" i="4"/>
  <c r="AT736" i="4"/>
  <c r="AH736" i="4"/>
  <c r="V736" i="4"/>
  <c r="AZ727" i="4"/>
  <c r="AN727" i="4"/>
  <c r="AB727" i="4"/>
  <c r="P727" i="4"/>
  <c r="BI727" i="4"/>
  <c r="AW727" i="4"/>
  <c r="AK727" i="4"/>
  <c r="Y727" i="4"/>
  <c r="M727" i="4"/>
  <c r="BF727" i="4"/>
  <c r="AT727" i="4"/>
  <c r="AH727" i="4"/>
  <c r="V727" i="4"/>
  <c r="BC727" i="4"/>
  <c r="AQ727" i="4"/>
  <c r="AE727" i="4"/>
  <c r="S727" i="4"/>
  <c r="BC728" i="4"/>
  <c r="AQ728" i="4"/>
  <c r="AE728" i="4"/>
  <c r="S728" i="4"/>
  <c r="AZ728" i="4"/>
  <c r="AN728" i="4"/>
  <c r="AB728" i="4"/>
  <c r="P728" i="4"/>
  <c r="BI728" i="4"/>
  <c r="AW728" i="4"/>
  <c r="AK728" i="4"/>
  <c r="Y728" i="4"/>
  <c r="M728" i="4"/>
  <c r="BF728" i="4"/>
  <c r="AT728" i="4"/>
  <c r="AH728" i="4"/>
  <c r="V728" i="4"/>
  <c r="AZ725" i="4"/>
  <c r="AN725" i="4"/>
  <c r="AB725" i="4"/>
  <c r="P725" i="4"/>
  <c r="BI725" i="4"/>
  <c r="AW725" i="4"/>
  <c r="AK725" i="4"/>
  <c r="Y725" i="4"/>
  <c r="M725" i="4"/>
  <c r="BF725" i="4"/>
  <c r="AT725" i="4"/>
  <c r="AH725" i="4"/>
  <c r="V725" i="4"/>
  <c r="BC725" i="4"/>
  <c r="AQ725" i="4"/>
  <c r="AE725" i="4"/>
  <c r="S725" i="4"/>
  <c r="BC726" i="4"/>
  <c r="AQ726" i="4"/>
  <c r="AE726" i="4"/>
  <c r="S726" i="4"/>
  <c r="AZ726" i="4"/>
  <c r="AN726" i="4"/>
  <c r="AB726" i="4"/>
  <c r="P726" i="4"/>
  <c r="BI726" i="4"/>
  <c r="AW726" i="4"/>
  <c r="AK726" i="4"/>
  <c r="Y726" i="4"/>
  <c r="M726" i="4"/>
  <c r="BF726" i="4"/>
  <c r="AT726" i="4"/>
  <c r="AH726" i="4"/>
  <c r="V726" i="4"/>
  <c r="AZ716" i="4"/>
  <c r="AN716" i="4"/>
  <c r="AB716" i="4"/>
  <c r="P716" i="4"/>
  <c r="BI716" i="4"/>
  <c r="AW716" i="4"/>
  <c r="AK716" i="4"/>
  <c r="Y716" i="4"/>
  <c r="M716" i="4"/>
  <c r="BF716" i="4"/>
  <c r="AT716" i="4"/>
  <c r="AH716" i="4"/>
  <c r="V716" i="4"/>
  <c r="BC716" i="4"/>
  <c r="AQ716" i="4"/>
  <c r="AE716" i="4"/>
  <c r="S716" i="4"/>
  <c r="BC717" i="4"/>
  <c r="AQ717" i="4"/>
  <c r="AE717" i="4"/>
  <c r="S717" i="4"/>
  <c r="AZ717" i="4"/>
  <c r="AN717" i="4"/>
  <c r="AB717" i="4"/>
  <c r="P717" i="4"/>
  <c r="BI717" i="4"/>
  <c r="AW717" i="4"/>
  <c r="AK717" i="4"/>
  <c r="Y717" i="4"/>
  <c r="M717" i="4"/>
  <c r="BF717" i="4"/>
  <c r="AT717" i="4"/>
  <c r="AH717" i="4"/>
  <c r="V717" i="4"/>
  <c r="AZ715" i="4"/>
  <c r="AN715" i="4"/>
  <c r="AB715" i="4"/>
  <c r="P715" i="4"/>
  <c r="BI715" i="4"/>
  <c r="AW715" i="4"/>
  <c r="AK715" i="4"/>
  <c r="Y715" i="4"/>
  <c r="M715" i="4"/>
  <c r="BF715" i="4"/>
  <c r="AT715" i="4"/>
  <c r="AH715" i="4"/>
  <c r="V715" i="4"/>
  <c r="BC715" i="4"/>
  <c r="AQ715" i="4"/>
  <c r="AE715" i="4"/>
  <c r="S715" i="4"/>
  <c r="AZ547" i="4"/>
  <c r="AN547" i="4"/>
  <c r="AB547" i="4"/>
  <c r="P547" i="4"/>
  <c r="BI547" i="4"/>
  <c r="AW547" i="4"/>
  <c r="AK547" i="4"/>
  <c r="Y547" i="4"/>
  <c r="M547" i="4"/>
  <c r="BF547" i="4"/>
  <c r="AT547" i="4"/>
  <c r="AH547" i="4"/>
  <c r="V547" i="4"/>
  <c r="BC547" i="4"/>
  <c r="AQ547" i="4"/>
  <c r="AE547" i="4"/>
  <c r="S547" i="4"/>
  <c r="AZ546" i="4"/>
  <c r="AN546" i="4"/>
  <c r="AB546" i="4"/>
  <c r="P546" i="4"/>
  <c r="BI546" i="4"/>
  <c r="AW546" i="4"/>
  <c r="AK546" i="4"/>
  <c r="Y546" i="4"/>
  <c r="M546" i="4"/>
  <c r="BF546" i="4"/>
  <c r="AT546" i="4"/>
  <c r="AH546" i="4"/>
  <c r="V546" i="4"/>
  <c r="BC546" i="4"/>
  <c r="AQ546" i="4"/>
  <c r="AE546" i="4"/>
  <c r="S546" i="4"/>
  <c r="BC511" i="4"/>
  <c r="AQ511" i="4"/>
  <c r="AE511" i="4"/>
  <c r="S511" i="4"/>
  <c r="AZ511" i="4"/>
  <c r="AN511" i="4"/>
  <c r="AB511" i="4"/>
  <c r="P511" i="4"/>
  <c r="BI511" i="4"/>
  <c r="AW511" i="4"/>
  <c r="AK511" i="4"/>
  <c r="Y511" i="4"/>
  <c r="M511" i="4"/>
  <c r="BF511" i="4"/>
  <c r="AT511" i="4"/>
  <c r="AH511" i="4"/>
  <c r="V511" i="4"/>
  <c r="AZ510" i="4"/>
  <c r="AN510" i="4"/>
  <c r="AB510" i="4"/>
  <c r="P510" i="4"/>
  <c r="BI510" i="4"/>
  <c r="AW510" i="4"/>
  <c r="AK510" i="4"/>
  <c r="Y510" i="4"/>
  <c r="M510" i="4"/>
  <c r="BF510" i="4"/>
  <c r="AT510" i="4"/>
  <c r="AH510" i="4"/>
  <c r="V510" i="4"/>
  <c r="BC510" i="4"/>
  <c r="AQ510" i="4"/>
  <c r="AE510" i="4"/>
  <c r="S510" i="4"/>
  <c r="AZ509" i="4"/>
  <c r="AN509" i="4"/>
  <c r="AB509" i="4"/>
  <c r="P509" i="4"/>
  <c r="BI509" i="4"/>
  <c r="AW509" i="4"/>
  <c r="AK509" i="4"/>
  <c r="Y509" i="4"/>
  <c r="M509" i="4"/>
  <c r="BF509" i="4"/>
  <c r="AT509" i="4"/>
  <c r="AH509" i="4"/>
  <c r="V509" i="4"/>
  <c r="BC509" i="4"/>
  <c r="AQ509" i="4"/>
  <c r="AE509" i="4"/>
  <c r="S509" i="4"/>
  <c r="BC504" i="4"/>
  <c r="AQ504" i="4"/>
  <c r="AE504" i="4"/>
  <c r="S504" i="4"/>
  <c r="AZ504" i="4"/>
  <c r="AN504" i="4"/>
  <c r="AB504" i="4"/>
  <c r="P504" i="4"/>
  <c r="BI504" i="4"/>
  <c r="AW504" i="4"/>
  <c r="AK504" i="4"/>
  <c r="Y504" i="4"/>
  <c r="M504" i="4"/>
  <c r="BF504" i="4"/>
  <c r="AT504" i="4"/>
  <c r="AH504" i="4"/>
  <c r="V504" i="4"/>
  <c r="AZ501" i="4"/>
  <c r="AN501" i="4"/>
  <c r="AB501" i="4"/>
  <c r="P501" i="4"/>
  <c r="BI501" i="4"/>
  <c r="AW501" i="4"/>
  <c r="AK501" i="4"/>
  <c r="Y501" i="4"/>
  <c r="M501" i="4"/>
  <c r="BF501" i="4"/>
  <c r="AT501" i="4"/>
  <c r="AH501" i="4"/>
  <c r="V501" i="4"/>
  <c r="BC501" i="4"/>
  <c r="AQ501" i="4"/>
  <c r="AE501" i="4"/>
  <c r="S501" i="4"/>
  <c r="S472" i="4"/>
  <c r="AZ472" i="4"/>
  <c r="AN472" i="4"/>
  <c r="AB472" i="4"/>
  <c r="P472" i="4"/>
  <c r="AE472" i="4"/>
  <c r="BI472" i="4"/>
  <c r="AW472" i="4"/>
  <c r="AK472" i="4"/>
  <c r="Y472" i="4"/>
  <c r="M472" i="4"/>
  <c r="AQ472" i="4"/>
  <c r="BC472" i="4"/>
  <c r="BF472" i="4"/>
  <c r="AT472" i="4"/>
  <c r="AH472" i="4"/>
  <c r="V472" i="4"/>
  <c r="P471" i="4"/>
  <c r="BI471" i="4"/>
  <c r="AW471" i="4"/>
  <c r="AK471" i="4"/>
  <c r="Y471" i="4"/>
  <c r="M471" i="4"/>
  <c r="AB471" i="4"/>
  <c r="BF471" i="4"/>
  <c r="AT471" i="4"/>
  <c r="AH471" i="4"/>
  <c r="V471" i="4"/>
  <c r="AZ471" i="4"/>
  <c r="AN471" i="4"/>
  <c r="BC471" i="4"/>
  <c r="AQ471" i="4"/>
  <c r="AE471" i="4"/>
  <c r="S471" i="4"/>
  <c r="AZ462" i="4"/>
  <c r="AN462" i="4"/>
  <c r="AB462" i="4"/>
  <c r="P462" i="4"/>
  <c r="BI462" i="4"/>
  <c r="AW462" i="4"/>
  <c r="AK462" i="4"/>
  <c r="Y462" i="4"/>
  <c r="M462" i="4"/>
  <c r="BF462" i="4"/>
  <c r="AT462" i="4"/>
  <c r="AH462" i="4"/>
  <c r="V462" i="4"/>
  <c r="BC462" i="4"/>
  <c r="AQ462" i="4"/>
  <c r="AE462" i="4"/>
  <c r="S462" i="4"/>
  <c r="BC463" i="4"/>
  <c r="AQ463" i="4"/>
  <c r="AE463" i="4"/>
  <c r="S463" i="4"/>
  <c r="AZ463" i="4"/>
  <c r="AN463" i="4"/>
  <c r="AB463" i="4"/>
  <c r="P463" i="4"/>
  <c r="BI463" i="4"/>
  <c r="AW463" i="4"/>
  <c r="AK463" i="4"/>
  <c r="Y463" i="4"/>
  <c r="M463" i="4"/>
  <c r="BF463" i="4"/>
  <c r="AT463" i="4"/>
  <c r="AH463" i="4"/>
  <c r="V463" i="4"/>
  <c r="AZ461" i="4"/>
  <c r="AN461" i="4"/>
  <c r="AB461" i="4"/>
  <c r="P461" i="4"/>
  <c r="BI461" i="4"/>
  <c r="AW461" i="4"/>
  <c r="AK461" i="4"/>
  <c r="Y461" i="4"/>
  <c r="M461" i="4"/>
  <c r="BF461" i="4"/>
  <c r="AT461" i="4"/>
  <c r="AH461" i="4"/>
  <c r="V461" i="4"/>
  <c r="BC461" i="4"/>
  <c r="AQ461" i="4"/>
  <c r="AE461" i="4"/>
  <c r="S461" i="4"/>
  <c r="BC453" i="4"/>
  <c r="AQ453" i="4"/>
  <c r="AE453" i="4"/>
  <c r="S453" i="4"/>
  <c r="AZ453" i="4"/>
  <c r="AN453" i="4"/>
  <c r="AB453" i="4"/>
  <c r="P453" i="4"/>
  <c r="BI453" i="4"/>
  <c r="AW453" i="4"/>
  <c r="AK453" i="4"/>
  <c r="Y453" i="4"/>
  <c r="M453" i="4"/>
  <c r="BF453" i="4"/>
  <c r="AT453" i="4"/>
  <c r="AH453" i="4"/>
  <c r="V453" i="4"/>
  <c r="AZ452" i="4"/>
  <c r="AN452" i="4"/>
  <c r="AB452" i="4"/>
  <c r="P452" i="4"/>
  <c r="BI452" i="4"/>
  <c r="AW452" i="4"/>
  <c r="AK452" i="4"/>
  <c r="Y452" i="4"/>
  <c r="M452" i="4"/>
  <c r="BF452" i="4"/>
  <c r="AT452" i="4"/>
  <c r="AH452" i="4"/>
  <c r="V452" i="4"/>
  <c r="BC452" i="4"/>
  <c r="AQ452" i="4"/>
  <c r="AE452" i="4"/>
  <c r="S452" i="4"/>
  <c r="BC451" i="4"/>
  <c r="AQ451" i="4"/>
  <c r="AE451" i="4"/>
  <c r="S451" i="4"/>
  <c r="AZ451" i="4"/>
  <c r="AN451" i="4"/>
  <c r="AB451" i="4"/>
  <c r="P451" i="4"/>
  <c r="BI451" i="4"/>
  <c r="AW451" i="4"/>
  <c r="AK451" i="4"/>
  <c r="Y451" i="4"/>
  <c r="M451" i="4"/>
  <c r="BF451" i="4"/>
  <c r="AT451" i="4"/>
  <c r="AH451" i="4"/>
  <c r="V451" i="4"/>
  <c r="AZ450" i="4"/>
  <c r="AN450" i="4"/>
  <c r="AB450" i="4"/>
  <c r="P450" i="4"/>
  <c r="BI450" i="4"/>
  <c r="AW450" i="4"/>
  <c r="AK450" i="4"/>
  <c r="Y450" i="4"/>
  <c r="M450" i="4"/>
  <c r="BF450" i="4"/>
  <c r="AT450" i="4"/>
  <c r="AH450" i="4"/>
  <c r="V450" i="4"/>
  <c r="BC450" i="4"/>
  <c r="AQ450" i="4"/>
  <c r="AE450" i="4"/>
  <c r="S450" i="4"/>
  <c r="AZ441" i="4"/>
  <c r="AN441" i="4"/>
  <c r="AB441" i="4"/>
  <c r="P441" i="4"/>
  <c r="BI441" i="4"/>
  <c r="AW441" i="4"/>
  <c r="AK441" i="4"/>
  <c r="Y441" i="4"/>
  <c r="M441" i="4"/>
  <c r="BF441" i="4"/>
  <c r="AT441" i="4"/>
  <c r="AH441" i="4"/>
  <c r="V441" i="4"/>
  <c r="BC441" i="4"/>
  <c r="AQ441" i="4"/>
  <c r="AE441" i="4"/>
  <c r="S441" i="4"/>
  <c r="AZ432" i="4"/>
  <c r="AN432" i="4"/>
  <c r="AB432" i="4"/>
  <c r="P432" i="4"/>
  <c r="BI432" i="4"/>
  <c r="AW432" i="4"/>
  <c r="AK432" i="4"/>
  <c r="Y432" i="4"/>
  <c r="M432" i="4"/>
  <c r="BF432" i="4"/>
  <c r="AT432" i="4"/>
  <c r="AH432" i="4"/>
  <c r="V432" i="4"/>
  <c r="BC432" i="4"/>
  <c r="AQ432" i="4"/>
  <c r="AE432" i="4"/>
  <c r="S432" i="4"/>
  <c r="AZ430" i="4"/>
  <c r="AN430" i="4"/>
  <c r="AB430" i="4"/>
  <c r="P430" i="4"/>
  <c r="BI430" i="4"/>
  <c r="AW430" i="4"/>
  <c r="AK430" i="4"/>
  <c r="Y430" i="4"/>
  <c r="M430" i="4"/>
  <c r="BF430" i="4"/>
  <c r="AT430" i="4"/>
  <c r="AH430" i="4"/>
  <c r="V430" i="4"/>
  <c r="BC430" i="4"/>
  <c r="AQ430" i="4"/>
  <c r="AE430" i="4"/>
  <c r="S430" i="4"/>
  <c r="AZ428" i="4"/>
  <c r="AN428" i="4"/>
  <c r="AB428" i="4"/>
  <c r="P428" i="4"/>
  <c r="BI428" i="4"/>
  <c r="AW428" i="4"/>
  <c r="AK428" i="4"/>
  <c r="Y428" i="4"/>
  <c r="M428" i="4"/>
  <c r="BF428" i="4"/>
  <c r="AT428" i="4"/>
  <c r="AH428" i="4"/>
  <c r="V428" i="4"/>
  <c r="BC428" i="4"/>
  <c r="AQ428" i="4"/>
  <c r="AE428" i="4"/>
  <c r="S428" i="4"/>
  <c r="BC429" i="4"/>
  <c r="AQ429" i="4"/>
  <c r="AE429" i="4"/>
  <c r="S429" i="4"/>
  <c r="AZ429" i="4"/>
  <c r="AN429" i="4"/>
  <c r="AB429" i="4"/>
  <c r="P429" i="4"/>
  <c r="BI429" i="4"/>
  <c r="AW429" i="4"/>
  <c r="AK429" i="4"/>
  <c r="Y429" i="4"/>
  <c r="M429" i="4"/>
  <c r="BF429" i="4"/>
  <c r="AT429" i="4"/>
  <c r="AH429" i="4"/>
  <c r="V429" i="4"/>
  <c r="BC426" i="4"/>
  <c r="AQ426" i="4"/>
  <c r="AE426" i="4"/>
  <c r="S426" i="4"/>
  <c r="AZ426" i="4"/>
  <c r="AN426" i="4"/>
  <c r="AB426" i="4"/>
  <c r="P426" i="4"/>
  <c r="BI426" i="4"/>
  <c r="AW426" i="4"/>
  <c r="AK426" i="4"/>
  <c r="Y426" i="4"/>
  <c r="M426" i="4"/>
  <c r="BF426" i="4"/>
  <c r="AT426" i="4"/>
  <c r="AH426" i="4"/>
  <c r="V426" i="4"/>
  <c r="AZ425" i="4"/>
  <c r="AN425" i="4"/>
  <c r="AB425" i="4"/>
  <c r="P425" i="4"/>
  <c r="BI425" i="4"/>
  <c r="AW425" i="4"/>
  <c r="AK425" i="4"/>
  <c r="Y425" i="4"/>
  <c r="M425" i="4"/>
  <c r="BF425" i="4"/>
  <c r="AT425" i="4"/>
  <c r="AH425" i="4"/>
  <c r="V425" i="4"/>
  <c r="BC425" i="4"/>
  <c r="AQ425" i="4"/>
  <c r="AE425" i="4"/>
  <c r="S425" i="4"/>
  <c r="BC424" i="4"/>
  <c r="AQ424" i="4"/>
  <c r="AE424" i="4"/>
  <c r="S424" i="4"/>
  <c r="AZ424" i="4"/>
  <c r="AN424" i="4"/>
  <c r="AB424" i="4"/>
  <c r="P424" i="4"/>
  <c r="BI424" i="4"/>
  <c r="AW424" i="4"/>
  <c r="AK424" i="4"/>
  <c r="Y424" i="4"/>
  <c r="M424" i="4"/>
  <c r="BF424" i="4"/>
  <c r="AT424" i="4"/>
  <c r="AH424" i="4"/>
  <c r="V424" i="4"/>
  <c r="AZ423" i="4"/>
  <c r="AN423" i="4"/>
  <c r="AB423" i="4"/>
  <c r="P423" i="4"/>
  <c r="BI423" i="4"/>
  <c r="AW423" i="4"/>
  <c r="AK423" i="4"/>
  <c r="Y423" i="4"/>
  <c r="M423" i="4"/>
  <c r="BF423" i="4"/>
  <c r="AT423" i="4"/>
  <c r="AH423" i="4"/>
  <c r="V423" i="4"/>
  <c r="BC423" i="4"/>
  <c r="AQ423" i="4"/>
  <c r="AE423" i="4"/>
  <c r="S423" i="4"/>
  <c r="BC422" i="4"/>
  <c r="AQ422" i="4"/>
  <c r="AE422" i="4"/>
  <c r="S422" i="4"/>
  <c r="AZ422" i="4"/>
  <c r="AN422" i="4"/>
  <c r="AB422" i="4"/>
  <c r="P422" i="4"/>
  <c r="BI422" i="4"/>
  <c r="AW422" i="4"/>
  <c r="AK422" i="4"/>
  <c r="Y422" i="4"/>
  <c r="M422" i="4"/>
  <c r="BF422" i="4"/>
  <c r="AT422" i="4"/>
  <c r="AH422" i="4"/>
  <c r="V422" i="4"/>
  <c r="AZ393" i="4"/>
  <c r="AN393" i="4"/>
  <c r="AB393" i="4"/>
  <c r="P393" i="4"/>
  <c r="BI393" i="4"/>
  <c r="AW393" i="4"/>
  <c r="AK393" i="4"/>
  <c r="Y393" i="4"/>
  <c r="M393" i="4"/>
  <c r="BF393" i="4"/>
  <c r="AT393" i="4"/>
  <c r="AH393" i="4"/>
  <c r="V393" i="4"/>
  <c r="BC393" i="4"/>
  <c r="AQ393" i="4"/>
  <c r="AE393" i="4"/>
  <c r="S393" i="4"/>
  <c r="BC394" i="4"/>
  <c r="AQ394" i="4"/>
  <c r="AE394" i="4"/>
  <c r="S394" i="4"/>
  <c r="AZ394" i="4"/>
  <c r="AN394" i="4"/>
  <c r="AB394" i="4"/>
  <c r="P394" i="4"/>
  <c r="BI394" i="4"/>
  <c r="AW394" i="4"/>
  <c r="AK394" i="4"/>
  <c r="Y394" i="4"/>
  <c r="M394" i="4"/>
  <c r="BF394" i="4"/>
  <c r="AT394" i="4"/>
  <c r="AH394" i="4"/>
  <c r="V394" i="4"/>
  <c r="AZ391" i="4"/>
  <c r="AN391" i="4"/>
  <c r="AB391" i="4"/>
  <c r="P391" i="4"/>
  <c r="BI391" i="4"/>
  <c r="AW391" i="4"/>
  <c r="AK391" i="4"/>
  <c r="Y391" i="4"/>
  <c r="M391" i="4"/>
  <c r="BF391" i="4"/>
  <c r="AT391" i="4"/>
  <c r="AH391" i="4"/>
  <c r="V391" i="4"/>
  <c r="BC391" i="4"/>
  <c r="AQ391" i="4"/>
  <c r="AE391" i="4"/>
  <c r="S391" i="4"/>
  <c r="BC392" i="4"/>
  <c r="AQ392" i="4"/>
  <c r="AE392" i="4"/>
  <c r="S392" i="4"/>
  <c r="AZ392" i="4"/>
  <c r="AN392" i="4"/>
  <c r="AB392" i="4"/>
  <c r="P392" i="4"/>
  <c r="BI392" i="4"/>
  <c r="AW392" i="4"/>
  <c r="AK392" i="4"/>
  <c r="Y392" i="4"/>
  <c r="M392" i="4"/>
  <c r="BF392" i="4"/>
  <c r="AT392" i="4"/>
  <c r="AH392" i="4"/>
  <c r="V392" i="4"/>
  <c r="BG332" i="4"/>
  <c r="BD332" i="4"/>
  <c r="BA332" i="4"/>
  <c r="AX332" i="4"/>
  <c r="AU332" i="4"/>
  <c r="AR332" i="4"/>
  <c r="AO332" i="4"/>
  <c r="AL332" i="4"/>
  <c r="AI332" i="4"/>
  <c r="AF332" i="4"/>
  <c r="AC332" i="4"/>
  <c r="Z332" i="4"/>
  <c r="W332" i="4"/>
  <c r="T332" i="4"/>
  <c r="Q332" i="4"/>
  <c r="N332" i="4"/>
  <c r="K332" i="4"/>
  <c r="F332" i="4"/>
  <c r="F40" i="23" l="1"/>
  <c r="E40" i="23"/>
  <c r="D40" i="23"/>
  <c r="C40" i="23"/>
  <c r="B40" i="23"/>
  <c r="F39" i="23"/>
  <c r="E39" i="23"/>
  <c r="D39" i="23"/>
  <c r="C39" i="23"/>
  <c r="B39" i="23"/>
  <c r="F38" i="23"/>
  <c r="E38" i="23"/>
  <c r="D38" i="23"/>
  <c r="C38" i="23"/>
  <c r="B38" i="23"/>
  <c r="B37" i="23"/>
  <c r="B31" i="23"/>
  <c r="F35" i="23"/>
  <c r="E35" i="23"/>
  <c r="D35" i="23"/>
  <c r="C35" i="23"/>
  <c r="B35" i="23"/>
  <c r="F34" i="23"/>
  <c r="E34" i="23"/>
  <c r="D34" i="23"/>
  <c r="C34" i="23"/>
  <c r="B34" i="23"/>
  <c r="F33" i="23"/>
  <c r="E33" i="23"/>
  <c r="D33" i="23"/>
  <c r="C33" i="23"/>
  <c r="B33" i="23"/>
  <c r="F32" i="23"/>
  <c r="E32" i="23"/>
  <c r="D32" i="23"/>
  <c r="C32" i="23"/>
  <c r="B32" i="23"/>
  <c r="B36" i="26"/>
  <c r="C36" i="26"/>
  <c r="D36" i="26"/>
  <c r="B37" i="26"/>
  <c r="C37" i="26"/>
  <c r="D37" i="26"/>
  <c r="B38" i="26"/>
  <c r="C38" i="26"/>
  <c r="D38" i="26"/>
  <c r="B39" i="26"/>
  <c r="C39" i="26"/>
  <c r="D39" i="26"/>
  <c r="B40" i="26"/>
  <c r="C40" i="26"/>
  <c r="D40" i="26"/>
  <c r="B41" i="26"/>
  <c r="C41" i="26"/>
  <c r="D41" i="26"/>
  <c r="F58" i="17"/>
  <c r="E58" i="17"/>
  <c r="D58" i="17"/>
  <c r="C58" i="17"/>
  <c r="B58" i="17"/>
  <c r="F57" i="17"/>
  <c r="E57" i="17"/>
  <c r="D57" i="17"/>
  <c r="C57" i="17"/>
  <c r="B57" i="17"/>
  <c r="F56" i="17"/>
  <c r="E56" i="17"/>
  <c r="D56" i="17"/>
  <c r="C56" i="17"/>
  <c r="B56" i="17"/>
  <c r="F55" i="17"/>
  <c r="E55" i="17"/>
  <c r="D55" i="17"/>
  <c r="C55" i="17"/>
  <c r="B55" i="17"/>
  <c r="B54" i="17"/>
  <c r="F52" i="17"/>
  <c r="E52" i="17"/>
  <c r="D52" i="17"/>
  <c r="C52" i="17"/>
  <c r="B52" i="17"/>
  <c r="F51" i="17"/>
  <c r="E51" i="17"/>
  <c r="D51" i="17"/>
  <c r="C51" i="17"/>
  <c r="B51" i="17"/>
  <c r="F50" i="17"/>
  <c r="E50" i="17"/>
  <c r="D50" i="17"/>
  <c r="C50" i="17"/>
  <c r="B50" i="17"/>
  <c r="F49" i="17"/>
  <c r="E49" i="17"/>
  <c r="D49" i="17"/>
  <c r="C49" i="17"/>
  <c r="B49" i="17"/>
  <c r="B48" i="17"/>
  <c r="F46" i="17"/>
  <c r="E46" i="17"/>
  <c r="F42" i="17"/>
  <c r="E42" i="17"/>
  <c r="D46" i="17"/>
  <c r="C46" i="17"/>
  <c r="B46" i="17"/>
  <c r="F29" i="17"/>
  <c r="E29" i="17"/>
  <c r="F21" i="17"/>
  <c r="F17" i="17"/>
  <c r="E21" i="17"/>
  <c r="E17" i="17"/>
  <c r="F12" i="17"/>
  <c r="E12" i="17"/>
  <c r="B9" i="17"/>
  <c r="C9" i="17"/>
  <c r="D9" i="17"/>
  <c r="B10" i="17"/>
  <c r="C10" i="17"/>
  <c r="D10" i="17"/>
  <c r="B11" i="17"/>
  <c r="C11" i="17"/>
  <c r="D11" i="17"/>
  <c r="B12" i="17"/>
  <c r="C12" i="17"/>
  <c r="D12" i="17"/>
  <c r="B13" i="17"/>
  <c r="C13" i="17"/>
  <c r="D13" i="17"/>
  <c r="B14" i="17"/>
  <c r="C14" i="17"/>
  <c r="D14" i="17"/>
  <c r="B16" i="17"/>
  <c r="C16" i="17"/>
  <c r="D16" i="17"/>
  <c r="B17" i="17"/>
  <c r="C17" i="17"/>
  <c r="D17" i="17"/>
  <c r="B18" i="17"/>
  <c r="C18" i="17"/>
  <c r="D18" i="17"/>
  <c r="B19" i="17"/>
  <c r="C19" i="17"/>
  <c r="D19" i="17"/>
  <c r="B20" i="17"/>
  <c r="C20" i="17"/>
  <c r="D20" i="17"/>
  <c r="B21" i="17"/>
  <c r="C21" i="17"/>
  <c r="D21" i="17"/>
  <c r="B22" i="17"/>
  <c r="C22" i="17"/>
  <c r="D22" i="17"/>
  <c r="B23" i="17"/>
  <c r="C23" i="17"/>
  <c r="D23" i="17"/>
  <c r="B24" i="17"/>
  <c r="C24" i="17"/>
  <c r="D24" i="17"/>
  <c r="B26" i="17"/>
  <c r="B27" i="17"/>
  <c r="C27" i="17"/>
  <c r="D27" i="17"/>
  <c r="B28" i="17"/>
  <c r="C28" i="17"/>
  <c r="D28" i="17"/>
  <c r="B29" i="17"/>
  <c r="C29" i="17"/>
  <c r="D29" i="17"/>
  <c r="B30" i="17"/>
  <c r="C30" i="17"/>
  <c r="D30" i="17"/>
  <c r="B31" i="17"/>
  <c r="C31" i="17"/>
  <c r="D31" i="17"/>
  <c r="B33" i="17"/>
  <c r="B34" i="17"/>
  <c r="C34" i="17"/>
  <c r="D34" i="17"/>
  <c r="B35" i="17"/>
  <c r="C35" i="17"/>
  <c r="D35" i="17"/>
  <c r="B36" i="17"/>
  <c r="C36" i="17"/>
  <c r="D36" i="17"/>
  <c r="B39" i="17"/>
  <c r="B40" i="17"/>
  <c r="C40" i="17"/>
  <c r="D40" i="17"/>
  <c r="B41" i="17"/>
  <c r="C41" i="17"/>
  <c r="D41" i="17"/>
  <c r="B42" i="17"/>
  <c r="C42" i="17"/>
  <c r="D42" i="17"/>
  <c r="B44" i="17"/>
  <c r="B45" i="17"/>
  <c r="C45" i="17"/>
  <c r="D45" i="17"/>
  <c r="CL371" i="4"/>
  <c r="CK371" i="4"/>
  <c r="CJ371" i="4"/>
  <c r="CI371" i="4"/>
  <c r="CH371" i="4"/>
  <c r="CG371" i="4"/>
  <c r="CF371" i="4"/>
  <c r="CE371" i="4"/>
  <c r="CD371" i="4"/>
  <c r="CC371" i="4"/>
  <c r="CB371" i="4"/>
  <c r="CA371" i="4"/>
  <c r="BZ371" i="4"/>
  <c r="BY371" i="4"/>
  <c r="BX371" i="4"/>
  <c r="BW371" i="4"/>
  <c r="BV371" i="4"/>
  <c r="BG371" i="4"/>
  <c r="BD371" i="4"/>
  <c r="BA371" i="4"/>
  <c r="AX371" i="4"/>
  <c r="AU371" i="4"/>
  <c r="AR371" i="4"/>
  <c r="AO371" i="4"/>
  <c r="AL371" i="4"/>
  <c r="AI371" i="4"/>
  <c r="AF371" i="4"/>
  <c r="AC371" i="4"/>
  <c r="Z371" i="4"/>
  <c r="W371" i="4"/>
  <c r="T371" i="4"/>
  <c r="Q371" i="4"/>
  <c r="N371" i="4"/>
  <c r="K371" i="4"/>
  <c r="F371" i="4"/>
  <c r="CL370" i="4"/>
  <c r="CK370" i="4"/>
  <c r="CJ370" i="4"/>
  <c r="CI370" i="4"/>
  <c r="CH370" i="4"/>
  <c r="CG370" i="4"/>
  <c r="CF370" i="4"/>
  <c r="CE370" i="4"/>
  <c r="CD370" i="4"/>
  <c r="CC370" i="4"/>
  <c r="CB370" i="4"/>
  <c r="CA370" i="4"/>
  <c r="BZ370" i="4"/>
  <c r="BY370" i="4"/>
  <c r="BX370" i="4"/>
  <c r="BW370" i="4"/>
  <c r="BV370" i="4"/>
  <c r="BG370" i="4"/>
  <c r="BD370" i="4"/>
  <c r="BA370" i="4"/>
  <c r="AX370" i="4"/>
  <c r="AU370" i="4"/>
  <c r="AR370" i="4"/>
  <c r="AO370" i="4"/>
  <c r="AL370" i="4"/>
  <c r="AI370" i="4"/>
  <c r="AF370" i="4"/>
  <c r="AC370" i="4"/>
  <c r="Z370" i="4"/>
  <c r="W370" i="4"/>
  <c r="T370" i="4"/>
  <c r="Q370" i="4"/>
  <c r="N370" i="4"/>
  <c r="K370" i="4"/>
  <c r="F370" i="4"/>
  <c r="CL369" i="4"/>
  <c r="CK369" i="4"/>
  <c r="CJ369" i="4"/>
  <c r="CI369" i="4"/>
  <c r="CH369" i="4"/>
  <c r="CG369" i="4"/>
  <c r="CF369" i="4"/>
  <c r="CE369" i="4"/>
  <c r="CD369" i="4"/>
  <c r="CC369" i="4"/>
  <c r="CB369" i="4"/>
  <c r="CA369" i="4"/>
  <c r="BZ369" i="4"/>
  <c r="BY369" i="4"/>
  <c r="BX369" i="4"/>
  <c r="BW369" i="4"/>
  <c r="BV369" i="4"/>
  <c r="BG369" i="4"/>
  <c r="BD369" i="4"/>
  <c r="BA369" i="4"/>
  <c r="AX369" i="4"/>
  <c r="AU369" i="4"/>
  <c r="AR369" i="4"/>
  <c r="AO369" i="4"/>
  <c r="AL369" i="4"/>
  <c r="AI369" i="4"/>
  <c r="AF369" i="4"/>
  <c r="AC369" i="4"/>
  <c r="Z369" i="4"/>
  <c r="W369" i="4"/>
  <c r="T369" i="4"/>
  <c r="Q369" i="4"/>
  <c r="N369" i="4"/>
  <c r="K369" i="4"/>
  <c r="F369" i="4"/>
  <c r="CL368" i="4"/>
  <c r="CK368" i="4"/>
  <c r="CJ368" i="4"/>
  <c r="CI368" i="4"/>
  <c r="CH368" i="4"/>
  <c r="CG368" i="4"/>
  <c r="CF368" i="4"/>
  <c r="CE368" i="4"/>
  <c r="CD368" i="4"/>
  <c r="CC368" i="4"/>
  <c r="CB368" i="4"/>
  <c r="CA368" i="4"/>
  <c r="BZ368" i="4"/>
  <c r="BY368" i="4"/>
  <c r="BX368" i="4"/>
  <c r="BW368" i="4"/>
  <c r="BV368" i="4"/>
  <c r="BG368" i="4"/>
  <c r="BD368" i="4"/>
  <c r="BA368" i="4"/>
  <c r="AX368" i="4"/>
  <c r="AU368" i="4"/>
  <c r="AR368" i="4"/>
  <c r="AO368" i="4"/>
  <c r="AL368" i="4"/>
  <c r="AI368" i="4"/>
  <c r="AF368" i="4"/>
  <c r="AC368" i="4"/>
  <c r="Z368" i="4"/>
  <c r="W368" i="4"/>
  <c r="T368" i="4"/>
  <c r="Q368" i="4"/>
  <c r="N368" i="4"/>
  <c r="K368" i="4"/>
  <c r="F368" i="4"/>
  <c r="CL367" i="4"/>
  <c r="CK367" i="4"/>
  <c r="CJ367" i="4"/>
  <c r="CI367" i="4"/>
  <c r="CH367" i="4"/>
  <c r="CG367" i="4"/>
  <c r="CF367" i="4"/>
  <c r="CE367" i="4"/>
  <c r="CD367" i="4"/>
  <c r="CC367" i="4"/>
  <c r="CB367" i="4"/>
  <c r="CA367" i="4"/>
  <c r="BZ367" i="4"/>
  <c r="BY367" i="4"/>
  <c r="BX367" i="4"/>
  <c r="BW367" i="4"/>
  <c r="BV367" i="4"/>
  <c r="BG367" i="4"/>
  <c r="BD367" i="4"/>
  <c r="BA367" i="4"/>
  <c r="AX367" i="4"/>
  <c r="AU367" i="4"/>
  <c r="AR367" i="4"/>
  <c r="AO367" i="4"/>
  <c r="AL367" i="4"/>
  <c r="AI367" i="4"/>
  <c r="AF367" i="4"/>
  <c r="AC367" i="4"/>
  <c r="Z367" i="4"/>
  <c r="W367" i="4"/>
  <c r="T367" i="4"/>
  <c r="Q367" i="4"/>
  <c r="N367" i="4"/>
  <c r="K367" i="4"/>
  <c r="F367" i="4"/>
  <c r="CL366" i="4"/>
  <c r="CK366" i="4"/>
  <c r="CJ366" i="4"/>
  <c r="CI366" i="4"/>
  <c r="CH366" i="4"/>
  <c r="CG366" i="4"/>
  <c r="CF366" i="4"/>
  <c r="CE366" i="4"/>
  <c r="CD366" i="4"/>
  <c r="CC366" i="4"/>
  <c r="CB366" i="4"/>
  <c r="CA366" i="4"/>
  <c r="BZ366" i="4"/>
  <c r="BY366" i="4"/>
  <c r="BX366" i="4"/>
  <c r="BW366" i="4"/>
  <c r="BV366" i="4"/>
  <c r="BG366" i="4"/>
  <c r="BD366" i="4"/>
  <c r="BA366" i="4"/>
  <c r="AX366" i="4"/>
  <c r="AU366" i="4"/>
  <c r="AR366" i="4"/>
  <c r="AO366" i="4"/>
  <c r="AL366" i="4"/>
  <c r="AI366" i="4"/>
  <c r="AF366" i="4"/>
  <c r="AC366" i="4"/>
  <c r="Z366" i="4"/>
  <c r="W366" i="4"/>
  <c r="T366" i="4"/>
  <c r="Q366" i="4"/>
  <c r="N366" i="4"/>
  <c r="K366" i="4"/>
  <c r="F366" i="4"/>
  <c r="CL365" i="4"/>
  <c r="CK365" i="4"/>
  <c r="CJ365" i="4"/>
  <c r="CI365" i="4"/>
  <c r="CH365" i="4"/>
  <c r="CG365" i="4"/>
  <c r="CF365" i="4"/>
  <c r="CE365" i="4"/>
  <c r="CD365" i="4"/>
  <c r="CC365" i="4"/>
  <c r="CB365" i="4"/>
  <c r="CA365" i="4"/>
  <c r="BZ365" i="4"/>
  <c r="BY365" i="4"/>
  <c r="BX365" i="4"/>
  <c r="BW365" i="4"/>
  <c r="BV365" i="4"/>
  <c r="BG365" i="4"/>
  <c r="BD365" i="4"/>
  <c r="BA365" i="4"/>
  <c r="AX365" i="4"/>
  <c r="AU365" i="4"/>
  <c r="AR365" i="4"/>
  <c r="AO365" i="4"/>
  <c r="AL365" i="4"/>
  <c r="AI365" i="4"/>
  <c r="AF365" i="4"/>
  <c r="AC365" i="4"/>
  <c r="Z365" i="4"/>
  <c r="W365" i="4"/>
  <c r="T365" i="4"/>
  <c r="Q365" i="4"/>
  <c r="N365" i="4"/>
  <c r="K365" i="4"/>
  <c r="F365" i="4"/>
  <c r="CL364" i="4"/>
  <c r="CK364" i="4"/>
  <c r="CJ364" i="4"/>
  <c r="CI364" i="4"/>
  <c r="CH364" i="4"/>
  <c r="CG364" i="4"/>
  <c r="CF364" i="4"/>
  <c r="CE364" i="4"/>
  <c r="CD364" i="4"/>
  <c r="CC364" i="4"/>
  <c r="CB364" i="4"/>
  <c r="CA364" i="4"/>
  <c r="BZ364" i="4"/>
  <c r="BY364" i="4"/>
  <c r="BX364" i="4"/>
  <c r="BW364" i="4"/>
  <c r="BV364" i="4"/>
  <c r="BG364" i="4"/>
  <c r="BD364" i="4"/>
  <c r="BA364" i="4"/>
  <c r="AX364" i="4"/>
  <c r="AU364" i="4"/>
  <c r="AR364" i="4"/>
  <c r="AO364" i="4"/>
  <c r="AL364" i="4"/>
  <c r="AI364" i="4"/>
  <c r="AF364" i="4"/>
  <c r="AC364" i="4"/>
  <c r="Z364" i="4"/>
  <c r="W364" i="4"/>
  <c r="T364" i="4"/>
  <c r="Q364" i="4"/>
  <c r="N364" i="4"/>
  <c r="K364" i="4"/>
  <c r="F364" i="4"/>
  <c r="CL363" i="4"/>
  <c r="CK363" i="4"/>
  <c r="CJ363" i="4"/>
  <c r="CI363" i="4"/>
  <c r="CH363" i="4"/>
  <c r="CG363" i="4"/>
  <c r="CF363" i="4"/>
  <c r="CE363" i="4"/>
  <c r="CD363" i="4"/>
  <c r="CC363" i="4"/>
  <c r="CB363" i="4"/>
  <c r="CA363" i="4"/>
  <c r="BZ363" i="4"/>
  <c r="BY363" i="4"/>
  <c r="BX363" i="4"/>
  <c r="BW363" i="4"/>
  <c r="BV363" i="4"/>
  <c r="BG363" i="4"/>
  <c r="BD363" i="4"/>
  <c r="BA363" i="4"/>
  <c r="AX363" i="4"/>
  <c r="AU363" i="4"/>
  <c r="AR363" i="4"/>
  <c r="AO363" i="4"/>
  <c r="AL363" i="4"/>
  <c r="AI363" i="4"/>
  <c r="AF363" i="4"/>
  <c r="AC363" i="4"/>
  <c r="Z363" i="4"/>
  <c r="W363" i="4"/>
  <c r="T363" i="4"/>
  <c r="Q363" i="4"/>
  <c r="N363" i="4"/>
  <c r="K363" i="4"/>
  <c r="F363" i="4"/>
  <c r="CL362" i="4"/>
  <c r="CK362" i="4"/>
  <c r="CJ362" i="4"/>
  <c r="CI362" i="4"/>
  <c r="CH362" i="4"/>
  <c r="CG362" i="4"/>
  <c r="CF362" i="4"/>
  <c r="CE362" i="4"/>
  <c r="CD362" i="4"/>
  <c r="CC362" i="4"/>
  <c r="CB362" i="4"/>
  <c r="CA362" i="4"/>
  <c r="BZ362" i="4"/>
  <c r="BY362" i="4"/>
  <c r="BX362" i="4"/>
  <c r="BW362" i="4"/>
  <c r="BV362" i="4"/>
  <c r="BG362" i="4"/>
  <c r="BD362" i="4"/>
  <c r="BA362" i="4"/>
  <c r="AX362" i="4"/>
  <c r="AU362" i="4"/>
  <c r="AR362" i="4"/>
  <c r="AO362" i="4"/>
  <c r="AL362" i="4"/>
  <c r="AI362" i="4"/>
  <c r="AF362" i="4"/>
  <c r="AC362" i="4"/>
  <c r="Z362" i="4"/>
  <c r="W362" i="4"/>
  <c r="T362" i="4"/>
  <c r="Q362" i="4"/>
  <c r="N362" i="4"/>
  <c r="K362" i="4"/>
  <c r="F362" i="4"/>
  <c r="F350" i="4"/>
  <c r="K350" i="4"/>
  <c r="Q350" i="4"/>
  <c r="T350" i="4"/>
  <c r="W350" i="4"/>
  <c r="Z350" i="4"/>
  <c r="AC350" i="4"/>
  <c r="AF350" i="4"/>
  <c r="AI350" i="4"/>
  <c r="AL350" i="4"/>
  <c r="AO350" i="4"/>
  <c r="AR350" i="4"/>
  <c r="AU350" i="4"/>
  <c r="AX350" i="4"/>
  <c r="BA350" i="4"/>
  <c r="BD350" i="4"/>
  <c r="BG350" i="4"/>
  <c r="BV350" i="4"/>
  <c r="BW350" i="4"/>
  <c r="BX350" i="4"/>
  <c r="BY350" i="4"/>
  <c r="BZ350" i="4"/>
  <c r="CA350" i="4"/>
  <c r="CB350" i="4"/>
  <c r="CC350" i="4"/>
  <c r="CD350" i="4"/>
  <c r="CE350" i="4"/>
  <c r="CF350" i="4"/>
  <c r="CG350" i="4"/>
  <c r="CH350" i="4"/>
  <c r="CI350" i="4"/>
  <c r="CJ350" i="4"/>
  <c r="CK350" i="4"/>
  <c r="CL350" i="4"/>
  <c r="F351" i="4"/>
  <c r="K351" i="4"/>
  <c r="Q351" i="4"/>
  <c r="T351" i="4"/>
  <c r="W351" i="4"/>
  <c r="Z351" i="4"/>
  <c r="AC351" i="4"/>
  <c r="AF351" i="4"/>
  <c r="AI351" i="4"/>
  <c r="AL351" i="4"/>
  <c r="AO351" i="4"/>
  <c r="AR351" i="4"/>
  <c r="AU351" i="4"/>
  <c r="AX351" i="4"/>
  <c r="BA351" i="4"/>
  <c r="BD351" i="4"/>
  <c r="BG351" i="4"/>
  <c r="BV351" i="4"/>
  <c r="BW351" i="4"/>
  <c r="BX351" i="4"/>
  <c r="BY351" i="4"/>
  <c r="BZ351" i="4"/>
  <c r="CA351" i="4"/>
  <c r="CB351" i="4"/>
  <c r="CC351" i="4"/>
  <c r="CD351" i="4"/>
  <c r="CE351" i="4"/>
  <c r="CF351" i="4"/>
  <c r="CG351" i="4"/>
  <c r="CH351" i="4"/>
  <c r="CI351" i="4"/>
  <c r="CJ351" i="4"/>
  <c r="CK351" i="4"/>
  <c r="CL351" i="4"/>
  <c r="F352" i="4"/>
  <c r="K352" i="4"/>
  <c r="Q352" i="4"/>
  <c r="T352" i="4"/>
  <c r="W352" i="4"/>
  <c r="Z352" i="4"/>
  <c r="AC352" i="4"/>
  <c r="AF352" i="4"/>
  <c r="AI352" i="4"/>
  <c r="AL352" i="4"/>
  <c r="AO352" i="4"/>
  <c r="AR352" i="4"/>
  <c r="AU352" i="4"/>
  <c r="AX352" i="4"/>
  <c r="BA352" i="4"/>
  <c r="BD352" i="4"/>
  <c r="BG352" i="4"/>
  <c r="BV352" i="4"/>
  <c r="BW352" i="4"/>
  <c r="BX352" i="4"/>
  <c r="BY352" i="4"/>
  <c r="BZ352" i="4"/>
  <c r="CA352" i="4"/>
  <c r="CB352" i="4"/>
  <c r="CC352" i="4"/>
  <c r="CD352" i="4"/>
  <c r="CE352" i="4"/>
  <c r="CF352" i="4"/>
  <c r="CG352" i="4"/>
  <c r="CH352" i="4"/>
  <c r="CI352" i="4"/>
  <c r="CJ352" i="4"/>
  <c r="CK352" i="4"/>
  <c r="CL352" i="4"/>
  <c r="CL349" i="4"/>
  <c r="CK349" i="4"/>
  <c r="CJ349" i="4"/>
  <c r="CI349" i="4"/>
  <c r="CH349" i="4"/>
  <c r="CG349" i="4"/>
  <c r="CF349" i="4"/>
  <c r="CE349" i="4"/>
  <c r="CD349" i="4"/>
  <c r="CC349" i="4"/>
  <c r="CB349" i="4"/>
  <c r="CA349" i="4"/>
  <c r="BZ349" i="4"/>
  <c r="BY349" i="4"/>
  <c r="BX349" i="4"/>
  <c r="BW349" i="4"/>
  <c r="BV349" i="4"/>
  <c r="BG349" i="4"/>
  <c r="BD349" i="4"/>
  <c r="BA349" i="4"/>
  <c r="AX349" i="4"/>
  <c r="AU349" i="4"/>
  <c r="AR349" i="4"/>
  <c r="AO349" i="4"/>
  <c r="AL349" i="4"/>
  <c r="AI349" i="4"/>
  <c r="AF349" i="4"/>
  <c r="AC349" i="4"/>
  <c r="Z349" i="4"/>
  <c r="W349" i="4"/>
  <c r="T349" i="4"/>
  <c r="Q349" i="4"/>
  <c r="K349" i="4"/>
  <c r="F349" i="4"/>
  <c r="BJ363" i="4" l="1"/>
  <c r="BM363" i="4"/>
  <c r="BJ365" i="4"/>
  <c r="BS370" i="4"/>
  <c r="BS363" i="4"/>
  <c r="BS369" i="4"/>
  <c r="BM368" i="4"/>
  <c r="BP362" i="4"/>
  <c r="BP367" i="4"/>
  <c r="BM369" i="4"/>
  <c r="BP365" i="4"/>
  <c r="BM366" i="4"/>
  <c r="BM367" i="4"/>
  <c r="BS368" i="4"/>
  <c r="BM370" i="4"/>
  <c r="J371" i="4"/>
  <c r="BM371" i="4"/>
  <c r="BP371" i="4"/>
  <c r="I371" i="4"/>
  <c r="AB371" i="4" s="1"/>
  <c r="BS371" i="4"/>
  <c r="BJ371" i="4"/>
  <c r="BP370" i="4"/>
  <c r="BJ370" i="4"/>
  <c r="J370" i="4"/>
  <c r="BP369" i="4"/>
  <c r="BJ369" i="4"/>
  <c r="J369" i="4"/>
  <c r="BP368" i="4"/>
  <c r="I368" i="4"/>
  <c r="BC368" i="4" s="1"/>
  <c r="BJ368" i="4"/>
  <c r="J368" i="4"/>
  <c r="BS367" i="4"/>
  <c r="BJ367" i="4"/>
  <c r="J367" i="4"/>
  <c r="BP366" i="4"/>
  <c r="BJ366" i="4"/>
  <c r="BS366" i="4"/>
  <c r="I366" i="4"/>
  <c r="AN366" i="4" s="1"/>
  <c r="J366" i="4"/>
  <c r="BM365" i="4"/>
  <c r="BS365" i="4"/>
  <c r="I365" i="4"/>
  <c r="BC365" i="4" s="1"/>
  <c r="J365" i="4"/>
  <c r="BM364" i="4"/>
  <c r="BP364" i="4"/>
  <c r="BJ364" i="4"/>
  <c r="J364" i="4"/>
  <c r="BS364" i="4"/>
  <c r="I364" i="4"/>
  <c r="BC364" i="4" s="1"/>
  <c r="BP363" i="4"/>
  <c r="J363" i="4"/>
  <c r="BM362" i="4"/>
  <c r="BS362" i="4"/>
  <c r="BJ362" i="4"/>
  <c r="J362" i="4"/>
  <c r="I362" i="4"/>
  <c r="BI362" i="4" s="1"/>
  <c r="BM350" i="4"/>
  <c r="BM352" i="4"/>
  <c r="BP352" i="4"/>
  <c r="BJ352" i="4"/>
  <c r="J352" i="4"/>
  <c r="BS352" i="4"/>
  <c r="I352" i="4"/>
  <c r="BP351" i="4"/>
  <c r="BM351" i="4"/>
  <c r="BJ351" i="4"/>
  <c r="I351" i="4"/>
  <c r="BS351" i="4"/>
  <c r="BP350" i="4"/>
  <c r="I350" i="4"/>
  <c r="BS350" i="4"/>
  <c r="J350" i="4"/>
  <c r="BJ350" i="4"/>
  <c r="BP349" i="4"/>
  <c r="I369" i="4"/>
  <c r="I370" i="4"/>
  <c r="I367" i="4"/>
  <c r="I363" i="4"/>
  <c r="J351" i="4"/>
  <c r="BM349" i="4"/>
  <c r="BS349" i="4"/>
  <c r="I349" i="4"/>
  <c r="J349" i="4"/>
  <c r="BJ349" i="4"/>
  <c r="CL470" i="4"/>
  <c r="CK470" i="4"/>
  <c r="CJ470" i="4"/>
  <c r="CI470" i="4"/>
  <c r="CH470" i="4"/>
  <c r="CG470" i="4"/>
  <c r="CF470" i="4"/>
  <c r="CE470" i="4"/>
  <c r="CD470" i="4"/>
  <c r="CC470" i="4"/>
  <c r="CB470" i="4"/>
  <c r="CA470" i="4"/>
  <c r="BZ470" i="4"/>
  <c r="BY470" i="4"/>
  <c r="BX470" i="4"/>
  <c r="BW470" i="4"/>
  <c r="BV470" i="4"/>
  <c r="CL449" i="4"/>
  <c r="CK449" i="4"/>
  <c r="CJ449" i="4"/>
  <c r="CI449" i="4"/>
  <c r="CH449" i="4"/>
  <c r="CG449" i="4"/>
  <c r="CF449" i="4"/>
  <c r="CE449" i="4"/>
  <c r="CD449" i="4"/>
  <c r="CC449" i="4"/>
  <c r="CB449" i="4"/>
  <c r="CA449" i="4"/>
  <c r="BZ449" i="4"/>
  <c r="BY449" i="4"/>
  <c r="BX449" i="4"/>
  <c r="BW449" i="4"/>
  <c r="BV449" i="4"/>
  <c r="BU332" i="4"/>
  <c r="BS332" i="4"/>
  <c r="BR332" i="4"/>
  <c r="BP332" i="4"/>
  <c r="BO332" i="4"/>
  <c r="BM332" i="4"/>
  <c r="BL332" i="4"/>
  <c r="BJ332" i="4"/>
  <c r="AT365" i="4" l="1"/>
  <c r="P366" i="4"/>
  <c r="AT362" i="4"/>
  <c r="M366" i="4"/>
  <c r="S362" i="4"/>
  <c r="AE362" i="4"/>
  <c r="AQ362" i="4"/>
  <c r="AH362" i="4"/>
  <c r="BC362" i="4"/>
  <c r="M362" i="4"/>
  <c r="AN362" i="4"/>
  <c r="Y362" i="4"/>
  <c r="BF362" i="4"/>
  <c r="P362" i="4"/>
  <c r="AK362" i="4"/>
  <c r="AW362" i="4"/>
  <c r="AZ362" i="4"/>
  <c r="AB362" i="4"/>
  <c r="V362" i="4"/>
  <c r="AB366" i="4"/>
  <c r="V371" i="4"/>
  <c r="AH371" i="4"/>
  <c r="AE366" i="4"/>
  <c r="P371" i="4"/>
  <c r="V365" i="4"/>
  <c r="AH365" i="4"/>
  <c r="BI365" i="4"/>
  <c r="S365" i="4"/>
  <c r="AK365" i="4"/>
  <c r="P365" i="4"/>
  <c r="AQ365" i="4"/>
  <c r="BF371" i="4"/>
  <c r="BI371" i="4"/>
  <c r="AN371" i="4"/>
  <c r="BC371" i="4"/>
  <c r="Y371" i="4"/>
  <c r="S371" i="4"/>
  <c r="M371" i="4"/>
  <c r="AZ371" i="4"/>
  <c r="AK371" i="4"/>
  <c r="AE371" i="4"/>
  <c r="AW371" i="4"/>
  <c r="AQ371" i="4"/>
  <c r="AT371" i="4"/>
  <c r="S368" i="4"/>
  <c r="Y368" i="4"/>
  <c r="AW368" i="4"/>
  <c r="AQ368" i="4"/>
  <c r="AH368" i="4"/>
  <c r="AB368" i="4"/>
  <c r="BI368" i="4"/>
  <c r="P368" i="4"/>
  <c r="AN368" i="4"/>
  <c r="V368" i="4"/>
  <c r="BF368" i="4"/>
  <c r="AT368" i="4"/>
  <c r="M368" i="4"/>
  <c r="AZ368" i="4"/>
  <c r="AE368" i="4"/>
  <c r="AK368" i="4"/>
  <c r="AZ366" i="4"/>
  <c r="V366" i="4"/>
  <c r="AW366" i="4"/>
  <c r="AQ366" i="4"/>
  <c r="AK366" i="4"/>
  <c r="AH366" i="4"/>
  <c r="BI366" i="4"/>
  <c r="AT366" i="4"/>
  <c r="BC366" i="4"/>
  <c r="BF366" i="4"/>
  <c r="S366" i="4"/>
  <c r="Y366" i="4"/>
  <c r="BF365" i="4"/>
  <c r="M365" i="4"/>
  <c r="AN365" i="4"/>
  <c r="AB365" i="4"/>
  <c r="Y365" i="4"/>
  <c r="AZ365" i="4"/>
  <c r="AE365" i="4"/>
  <c r="AW365" i="4"/>
  <c r="Y364" i="4"/>
  <c r="AE364" i="4"/>
  <c r="BI364" i="4"/>
  <c r="AZ364" i="4"/>
  <c r="AT364" i="4"/>
  <c r="S364" i="4"/>
  <c r="AW364" i="4"/>
  <c r="AB364" i="4"/>
  <c r="AK364" i="4"/>
  <c r="M364" i="4"/>
  <c r="P364" i="4"/>
  <c r="AN364" i="4"/>
  <c r="BF364" i="4"/>
  <c r="AQ364" i="4"/>
  <c r="V364" i="4"/>
  <c r="AH364" i="4"/>
  <c r="Y352" i="4"/>
  <c r="M352" i="4"/>
  <c r="AZ350" i="4"/>
  <c r="M350" i="4"/>
  <c r="Y351" i="4"/>
  <c r="M351" i="4"/>
  <c r="AH349" i="4"/>
  <c r="M349" i="4"/>
  <c r="AQ352" i="4"/>
  <c r="AE352" i="4"/>
  <c r="P352" i="4"/>
  <c r="V352" i="4"/>
  <c r="AN352" i="4"/>
  <c r="BC352" i="4"/>
  <c r="S352" i="4"/>
  <c r="AH352" i="4"/>
  <c r="BI352" i="4"/>
  <c r="AB352" i="4"/>
  <c r="BF352" i="4"/>
  <c r="AW352" i="4"/>
  <c r="AT352" i="4"/>
  <c r="AK352" i="4"/>
  <c r="AZ352" i="4"/>
  <c r="AH351" i="4"/>
  <c r="V351" i="4"/>
  <c r="S351" i="4"/>
  <c r="BI351" i="4"/>
  <c r="AZ351" i="4"/>
  <c r="AW351" i="4"/>
  <c r="BC351" i="4"/>
  <c r="P351" i="4"/>
  <c r="BF351" i="4"/>
  <c r="AE351" i="4"/>
  <c r="AQ351" i="4"/>
  <c r="AN351" i="4"/>
  <c r="AB351" i="4"/>
  <c r="AK351" i="4"/>
  <c r="AT351" i="4"/>
  <c r="BI350" i="4"/>
  <c r="AK350" i="4"/>
  <c r="Y350" i="4"/>
  <c r="V350" i="4"/>
  <c r="BF350" i="4"/>
  <c r="AH350" i="4"/>
  <c r="BC350" i="4"/>
  <c r="P350" i="4"/>
  <c r="AQ350" i="4"/>
  <c r="AE350" i="4"/>
  <c r="AN350" i="4"/>
  <c r="AB350" i="4"/>
  <c r="AT350" i="4"/>
  <c r="S350" i="4"/>
  <c r="AW350" i="4"/>
  <c r="BF370" i="4"/>
  <c r="AT370" i="4"/>
  <c r="AH370" i="4"/>
  <c r="V370" i="4"/>
  <c r="BC370" i="4"/>
  <c r="AQ370" i="4"/>
  <c r="AE370" i="4"/>
  <c r="S370" i="4"/>
  <c r="AN370" i="4"/>
  <c r="AZ370" i="4"/>
  <c r="AB370" i="4"/>
  <c r="P370" i="4"/>
  <c r="AW370" i="4"/>
  <c r="BI370" i="4"/>
  <c r="AK370" i="4"/>
  <c r="Y370" i="4"/>
  <c r="M370" i="4"/>
  <c r="AB369" i="4"/>
  <c r="BI369" i="4"/>
  <c r="AW369" i="4"/>
  <c r="AK369" i="4"/>
  <c r="Y369" i="4"/>
  <c r="M369" i="4"/>
  <c r="AZ369" i="4"/>
  <c r="P369" i="4"/>
  <c r="BF369" i="4"/>
  <c r="AT369" i="4"/>
  <c r="AH369" i="4"/>
  <c r="V369" i="4"/>
  <c r="BC369" i="4"/>
  <c r="AE369" i="4"/>
  <c r="AQ369" i="4"/>
  <c r="S369" i="4"/>
  <c r="AN369" i="4"/>
  <c r="BI367" i="4"/>
  <c r="AW367" i="4"/>
  <c r="AK367" i="4"/>
  <c r="Y367" i="4"/>
  <c r="M367" i="4"/>
  <c r="AN367" i="4"/>
  <c r="BF367" i="4"/>
  <c r="AT367" i="4"/>
  <c r="AH367" i="4"/>
  <c r="V367" i="4"/>
  <c r="AB367" i="4"/>
  <c r="AZ367" i="4"/>
  <c r="P367" i="4"/>
  <c r="BC367" i="4"/>
  <c r="AQ367" i="4"/>
  <c r="AE367" i="4"/>
  <c r="S367" i="4"/>
  <c r="BF363" i="4"/>
  <c r="AT363" i="4"/>
  <c r="AH363" i="4"/>
  <c r="V363" i="4"/>
  <c r="BC363" i="4"/>
  <c r="AE363" i="4"/>
  <c r="AQ363" i="4"/>
  <c r="S363" i="4"/>
  <c r="AW363" i="4"/>
  <c r="Y363" i="4"/>
  <c r="AZ363" i="4"/>
  <c r="AN363" i="4"/>
  <c r="AB363" i="4"/>
  <c r="P363" i="4"/>
  <c r="BI363" i="4"/>
  <c r="AK363" i="4"/>
  <c r="M363" i="4"/>
  <c r="AT349" i="4"/>
  <c r="AW349" i="4"/>
  <c r="S349" i="4"/>
  <c r="AK349" i="4"/>
  <c r="V349" i="4"/>
  <c r="AB349" i="4"/>
  <c r="AZ349" i="4"/>
  <c r="BC349" i="4"/>
  <c r="BF349" i="4"/>
  <c r="P349" i="4"/>
  <c r="Y349" i="4"/>
  <c r="AN349" i="4"/>
  <c r="AE349" i="4"/>
  <c r="BI349" i="4"/>
  <c r="AQ349" i="4"/>
  <c r="BN257" i="4" l="1"/>
  <c r="BN256" i="4"/>
  <c r="BK256" i="4"/>
  <c r="BK257" i="4"/>
  <c r="BQ256" i="4"/>
  <c r="BQ257" i="4"/>
  <c r="BT256" i="4"/>
  <c r="BT260" i="4" s="1"/>
  <c r="BT257" i="4"/>
  <c r="BG2" i="4"/>
  <c r="BD2" i="4"/>
  <c r="BM30" i="4"/>
  <c r="BM31" i="4"/>
  <c r="BM32" i="4"/>
  <c r="BM33" i="4"/>
  <c r="BM34" i="4"/>
  <c r="BM35" i="4"/>
  <c r="BP30" i="4"/>
  <c r="BP31" i="4"/>
  <c r="BP32" i="4"/>
  <c r="BP33" i="4"/>
  <c r="BP34" i="4"/>
  <c r="BP35" i="4"/>
  <c r="L30" i="4"/>
  <c r="BV30" i="4" s="1"/>
  <c r="O30" i="4"/>
  <c r="R30" i="4"/>
  <c r="BX30" i="4" s="1"/>
  <c r="U30" i="4"/>
  <c r="X30" i="4"/>
  <c r="BZ30" i="4" s="1"/>
  <c r="AA30" i="4"/>
  <c r="AD30" i="4"/>
  <c r="CB30" i="4" s="1"/>
  <c r="AG30" i="4"/>
  <c r="AJ30" i="4"/>
  <c r="CD30" i="4" s="1"/>
  <c r="AM30" i="4"/>
  <c r="AP30" i="4"/>
  <c r="CF30" i="4" s="1"/>
  <c r="AS30" i="4"/>
  <c r="AV30" i="4"/>
  <c r="CH30" i="4" s="1"/>
  <c r="AY30" i="4"/>
  <c r="BB30" i="4"/>
  <c r="BE30" i="4"/>
  <c r="BH30" i="4"/>
  <c r="CL30" i="4" s="1"/>
  <c r="BJ30" i="4"/>
  <c r="BS30" i="4"/>
  <c r="BK260" i="4" l="1"/>
  <c r="BK263" i="4" s="1"/>
  <c r="BQ260" i="4"/>
  <c r="BN260" i="4"/>
  <c r="BE2" i="4"/>
  <c r="BE164" i="4"/>
  <c r="BE177" i="4"/>
  <c r="BE151" i="4"/>
  <c r="BH2" i="4"/>
  <c r="BH164" i="4"/>
  <c r="BH177" i="4"/>
  <c r="BH151" i="4"/>
  <c r="BP29" i="4"/>
  <c r="BQ36" i="4" s="1"/>
  <c r="BR36" i="4" s="1"/>
  <c r="BU257" i="4"/>
  <c r="BT263" i="4"/>
  <c r="BQ263" i="4"/>
  <c r="BN263" i="4"/>
  <c r="BO257" i="4"/>
  <c r="BR257" i="4"/>
  <c r="BL257" i="4"/>
  <c r="BU256" i="4"/>
  <c r="BR256" i="4"/>
  <c r="BL256" i="4"/>
  <c r="BO256" i="4"/>
  <c r="CL2" i="4"/>
  <c r="CK2" i="4"/>
  <c r="AT30" i="4"/>
  <c r="V30" i="4"/>
  <c r="AH30" i="4"/>
  <c r="BF30" i="4"/>
  <c r="AN30" i="4"/>
  <c r="P30" i="4"/>
  <c r="BC30" i="4"/>
  <c r="AZ30" i="4"/>
  <c r="AB30" i="4"/>
  <c r="AQ30" i="4"/>
  <c r="CJ30" i="4"/>
  <c r="CE30" i="4"/>
  <c r="BW30" i="4"/>
  <c r="M30" i="4"/>
  <c r="S30" i="4"/>
  <c r="AE30" i="4"/>
  <c r="CK30" i="4"/>
  <c r="CI30" i="4"/>
  <c r="CA30" i="4"/>
  <c r="CC30" i="4"/>
  <c r="CG30" i="4"/>
  <c r="BY30" i="4"/>
  <c r="BI30" i="4"/>
  <c r="AW30" i="4"/>
  <c r="AK30" i="4"/>
  <c r="Y30" i="4"/>
  <c r="CL177" i="4" l="1"/>
  <c r="BI177" i="4"/>
  <c r="CL164" i="4"/>
  <c r="BI164" i="4"/>
  <c r="CK177" i="4"/>
  <c r="BF177" i="4"/>
  <c r="CK164" i="4"/>
  <c r="BF164" i="4"/>
  <c r="CL151" i="4"/>
  <c r="BI151" i="4"/>
  <c r="CK151" i="4"/>
  <c r="BF151" i="4"/>
  <c r="F17" i="21"/>
  <c r="E17" i="21"/>
  <c r="I30" i="4"/>
  <c r="J30" i="4"/>
  <c r="E2" i="4"/>
  <c r="BA2" i="4" l="1"/>
  <c r="AX2" i="4"/>
  <c r="AU2" i="4"/>
  <c r="AR2" i="4"/>
  <c r="AO2" i="4"/>
  <c r="AL2" i="4"/>
  <c r="AI2" i="4"/>
  <c r="AF2" i="4"/>
  <c r="AC2" i="4"/>
  <c r="Z2" i="4"/>
  <c r="W2" i="4"/>
  <c r="T2" i="4"/>
  <c r="Q2" i="4"/>
  <c r="N2" i="4"/>
  <c r="BW658" i="4" l="1"/>
  <c r="BZ658" i="4"/>
  <c r="BS2" i="4"/>
  <c r="AJ2" i="4"/>
  <c r="AJ177" i="4"/>
  <c r="AJ164" i="4"/>
  <c r="AJ151" i="4"/>
  <c r="O2" i="4"/>
  <c r="O164" i="4"/>
  <c r="O177" i="4"/>
  <c r="O151" i="4"/>
  <c r="AM2" i="4"/>
  <c r="AM164" i="4"/>
  <c r="AM177" i="4"/>
  <c r="AM151" i="4"/>
  <c r="BB2" i="4"/>
  <c r="BB177" i="4"/>
  <c r="BB164" i="4"/>
  <c r="BB151" i="4"/>
  <c r="R2" i="4"/>
  <c r="R164" i="4"/>
  <c r="R177" i="4"/>
  <c r="R151" i="4"/>
  <c r="AP2" i="4"/>
  <c r="AP164" i="4"/>
  <c r="AP177" i="4"/>
  <c r="AP151" i="4"/>
  <c r="AD2" i="4"/>
  <c r="AD177" i="4"/>
  <c r="AD164" i="4"/>
  <c r="AD151" i="4"/>
  <c r="U2" i="4"/>
  <c r="U164" i="4"/>
  <c r="U177" i="4"/>
  <c r="U151" i="4"/>
  <c r="AS2" i="4"/>
  <c r="AS164" i="4"/>
  <c r="AS177" i="4"/>
  <c r="AS151" i="4"/>
  <c r="X2" i="4"/>
  <c r="X177" i="4"/>
  <c r="X164" i="4"/>
  <c r="X151" i="4"/>
  <c r="AV2" i="4"/>
  <c r="AV177" i="4"/>
  <c r="AV164" i="4"/>
  <c r="AV151" i="4"/>
  <c r="AA2" i="4"/>
  <c r="AA177" i="4"/>
  <c r="AA151" i="4"/>
  <c r="AA164" i="4"/>
  <c r="AY2" i="4"/>
  <c r="AY177" i="4"/>
  <c r="AY164" i="4"/>
  <c r="AY151" i="4"/>
  <c r="AG2" i="4"/>
  <c r="AG177" i="4"/>
  <c r="AG164" i="4"/>
  <c r="AG151" i="4"/>
  <c r="CD2" i="4"/>
  <c r="CE2" i="4"/>
  <c r="AP5" i="4"/>
  <c r="CF2" i="4"/>
  <c r="CH2" i="4"/>
  <c r="CC2" i="4"/>
  <c r="BW2" i="4"/>
  <c r="BX2" i="4"/>
  <c r="BY2" i="4"/>
  <c r="CG2" i="4"/>
  <c r="BZ2" i="4"/>
  <c r="CA2" i="4"/>
  <c r="CI2" i="4"/>
  <c r="CB2" i="4"/>
  <c r="CJ2" i="4"/>
  <c r="AP3" i="4"/>
  <c r="AP11" i="4"/>
  <c r="AP4" i="4"/>
  <c r="AP12" i="4"/>
  <c r="AP13" i="4"/>
  <c r="AP6" i="4"/>
  <c r="AP14" i="4"/>
  <c r="AP7" i="4"/>
  <c r="AP15" i="4"/>
  <c r="AP8" i="4"/>
  <c r="AP9" i="4"/>
  <c r="AP10" i="4"/>
  <c r="O3" i="4"/>
  <c r="K2" i="4"/>
  <c r="CG177" i="4" l="1"/>
  <c r="AT177" i="4"/>
  <c r="BX177" i="4"/>
  <c r="S177" i="4"/>
  <c r="CI177" i="4"/>
  <c r="AZ177" i="4"/>
  <c r="CB177" i="4"/>
  <c r="AE177" i="4"/>
  <c r="CD177" i="4"/>
  <c r="AK177" i="4"/>
  <c r="CA164" i="4"/>
  <c r="AB164" i="4"/>
  <c r="BW151" i="4"/>
  <c r="CC164" i="4"/>
  <c r="AH164" i="4"/>
  <c r="BZ164" i="4"/>
  <c r="Y164" i="4"/>
  <c r="BY177" i="4"/>
  <c r="V177" i="4"/>
  <c r="CF177" i="4"/>
  <c r="AQ177" i="4"/>
  <c r="CJ164" i="4"/>
  <c r="BC164" i="4"/>
  <c r="BW177" i="4"/>
  <c r="P177" i="4"/>
  <c r="CI164" i="4"/>
  <c r="AZ164" i="4"/>
  <c r="CE177" i="4"/>
  <c r="AN177" i="4"/>
  <c r="CH177" i="4"/>
  <c r="AW177" i="4"/>
  <c r="BX164" i="4"/>
  <c r="S164" i="4"/>
  <c r="CC177" i="4"/>
  <c r="AH177" i="4"/>
  <c r="BZ177" i="4"/>
  <c r="Y177" i="4"/>
  <c r="CJ177" i="4"/>
  <c r="BC177" i="4"/>
  <c r="L177" i="4"/>
  <c r="L164" i="4"/>
  <c r="CH164" i="4"/>
  <c r="AW164" i="4"/>
  <c r="CB164" i="4"/>
  <c r="AE164" i="4"/>
  <c r="CD164" i="4"/>
  <c r="AK164" i="4"/>
  <c r="CG164" i="4"/>
  <c r="AT164" i="4"/>
  <c r="CE164" i="4"/>
  <c r="AN164" i="4"/>
  <c r="CA177" i="4"/>
  <c r="AB177" i="4"/>
  <c r="BY164" i="4"/>
  <c r="V164" i="4"/>
  <c r="CF164" i="4"/>
  <c r="AQ164" i="4"/>
  <c r="BW164" i="4"/>
  <c r="P164" i="4"/>
  <c r="AP17" i="4"/>
  <c r="AP18" i="4"/>
  <c r="AP19" i="4"/>
  <c r="CI151" i="4"/>
  <c r="AZ151" i="4"/>
  <c r="AQ151" i="4"/>
  <c r="CF151" i="4"/>
  <c r="BY151" i="4"/>
  <c r="V151" i="4"/>
  <c r="CH151" i="4"/>
  <c r="AW151" i="4"/>
  <c r="BZ151" i="4"/>
  <c r="Y151" i="4"/>
  <c r="L151" i="4"/>
  <c r="BV2" i="4"/>
  <c r="AN151" i="4"/>
  <c r="CE151" i="4"/>
  <c r="S151" i="4"/>
  <c r="BX151" i="4"/>
  <c r="CJ151" i="4"/>
  <c r="BC151" i="4"/>
  <c r="AE151" i="4"/>
  <c r="CB151" i="4"/>
  <c r="CG151" i="4"/>
  <c r="AT151" i="4"/>
  <c r="CC151" i="4"/>
  <c r="AH151" i="4"/>
  <c r="CA151" i="4"/>
  <c r="AB151" i="4"/>
  <c r="P151" i="4"/>
  <c r="CD151" i="4"/>
  <c r="AK151" i="4"/>
  <c r="AV1" i="4"/>
  <c r="G328" i="4"/>
  <c r="BV164" i="4" l="1"/>
  <c r="M164" i="4"/>
  <c r="BV177" i="4"/>
  <c r="M177" i="4"/>
  <c r="BV151" i="4"/>
  <c r="M151" i="4"/>
  <c r="G2" i="4"/>
  <c r="L2" i="4"/>
  <c r="AZ656" i="4"/>
  <c r="AZ655" i="4"/>
  <c r="AW656" i="4"/>
  <c r="AW655" i="4"/>
  <c r="AW654" i="4"/>
  <c r="AW653" i="4"/>
  <c r="AN656" i="4"/>
  <c r="AN655" i="4"/>
  <c r="AN654" i="4"/>
  <c r="AN653" i="4"/>
  <c r="AK656" i="4"/>
  <c r="AK655" i="4"/>
  <c r="AK654" i="4"/>
  <c r="AK653" i="4"/>
  <c r="AH656" i="4"/>
  <c r="AH655" i="4"/>
  <c r="AH654" i="4"/>
  <c r="AH653" i="4"/>
  <c r="BC653" i="4"/>
  <c r="BC656" i="4"/>
  <c r="BC655" i="4"/>
  <c r="BC654" i="4"/>
  <c r="BI653" i="4"/>
  <c r="BI655" i="4"/>
  <c r="BI656" i="4"/>
  <c r="BI654" i="4"/>
  <c r="BF655" i="4"/>
  <c r="BF656" i="4"/>
  <c r="BF654" i="4"/>
  <c r="AZ654" i="4"/>
  <c r="AZ653" i="4"/>
  <c r="AT653" i="4"/>
  <c r="AT655" i="4"/>
  <c r="AT656" i="4"/>
  <c r="AT654" i="4"/>
  <c r="AQ653" i="4"/>
  <c r="AQ655" i="4"/>
  <c r="AQ675" i="4"/>
  <c r="AQ654" i="4"/>
  <c r="I177" i="4" l="1"/>
  <c r="E39" i="16" s="1"/>
  <c r="J177" i="4"/>
  <c r="F39" i="16" s="1"/>
  <c r="I164" i="4"/>
  <c r="E24" i="16" s="1"/>
  <c r="J164" i="4"/>
  <c r="F24" i="16" s="1"/>
  <c r="M2" i="4"/>
  <c r="BI2" i="4"/>
  <c r="BF2" i="4"/>
  <c r="AK2" i="4"/>
  <c r="AB2" i="4"/>
  <c r="AN2" i="4"/>
  <c r="AZ2" i="4"/>
  <c r="AT2" i="4"/>
  <c r="BC2" i="4"/>
  <c r="AH2" i="4"/>
  <c r="V2" i="4"/>
  <c r="S2" i="4"/>
  <c r="AE2" i="4"/>
  <c r="Y2" i="4"/>
  <c r="AW2" i="4"/>
  <c r="AQ2" i="4"/>
  <c r="I151" i="4"/>
  <c r="E9" i="16" s="1"/>
  <c r="J151" i="4"/>
  <c r="F9" i="16" s="1"/>
  <c r="AE656" i="4"/>
  <c r="AE653" i="4"/>
  <c r="AE654" i="4"/>
  <c r="AE655" i="4"/>
  <c r="Y653" i="4"/>
  <c r="Y654" i="4"/>
  <c r="Y656" i="4"/>
  <c r="V656" i="4"/>
  <c r="V654" i="4"/>
  <c r="S656" i="4"/>
  <c r="P654" i="4"/>
  <c r="S653" i="4"/>
  <c r="T653" i="4" s="1"/>
  <c r="S654" i="4"/>
  <c r="P653" i="4"/>
  <c r="P656" i="4"/>
  <c r="M653" i="4"/>
  <c r="M654" i="4"/>
  <c r="M656" i="4"/>
  <c r="I9" i="16" l="1"/>
  <c r="J9" i="16"/>
  <c r="N9" i="16"/>
  <c r="M9" i="16"/>
  <c r="M24" i="16"/>
  <c r="J24" i="16"/>
  <c r="I24" i="16"/>
  <c r="N24" i="16"/>
  <c r="I39" i="16"/>
  <c r="N39" i="16"/>
  <c r="J39" i="16"/>
  <c r="M39" i="16"/>
  <c r="U653" i="4"/>
  <c r="V653" i="4" s="1"/>
  <c r="BJ653" i="4"/>
  <c r="BK653" i="4" s="1"/>
  <c r="G613" i="4"/>
  <c r="L614" i="4"/>
  <c r="BV614" i="4" s="1"/>
  <c r="O613" i="4"/>
  <c r="BW613" i="4" s="1"/>
  <c r="R613" i="4"/>
  <c r="CC612" i="4"/>
  <c r="X613" i="4"/>
  <c r="CE612" i="4"/>
  <c r="AD613" i="4"/>
  <c r="CH612" i="4"/>
  <c r="CI612" i="4"/>
  <c r="AV613" i="4"/>
  <c r="AY614" i="4"/>
  <c r="BB614" i="4"/>
  <c r="CJ614" i="4" s="1"/>
  <c r="BH613" i="4"/>
  <c r="BJ613" i="4"/>
  <c r="BM613" i="4"/>
  <c r="BP613" i="4"/>
  <c r="BS613" i="4"/>
  <c r="BJ614" i="4"/>
  <c r="BM614" i="4"/>
  <c r="BP614" i="4"/>
  <c r="BS614" i="4"/>
  <c r="AG616" i="4"/>
  <c r="AP616" i="4"/>
  <c r="R617" i="4"/>
  <c r="BB617" i="4"/>
  <c r="AP618" i="4"/>
  <c r="R620" i="4"/>
  <c r="AA620" i="4"/>
  <c r="AD620" i="4"/>
  <c r="CB620" i="4" s="1"/>
  <c r="AM620" i="4"/>
  <c r="AY620" i="4"/>
  <c r="CI620" i="4" s="1"/>
  <c r="BB620" i="4"/>
  <c r="CJ620" i="4" s="1"/>
  <c r="AD621" i="4"/>
  <c r="CB621" i="4" s="1"/>
  <c r="AP621" i="4"/>
  <c r="CF621" i="4" s="1"/>
  <c r="BB621" i="4"/>
  <c r="CJ621" i="4" s="1"/>
  <c r="AD622" i="4"/>
  <c r="CB622" i="4" s="1"/>
  <c r="X615" i="4" l="1"/>
  <c r="BZ615" i="4" s="1"/>
  <c r="AV620" i="4"/>
  <c r="CH620" i="4" s="1"/>
  <c r="AJ620" i="4"/>
  <c r="CD620" i="4" s="1"/>
  <c r="X620" i="4"/>
  <c r="BZ620" i="4" s="1"/>
  <c r="L618" i="4"/>
  <c r="BV618" i="4" s="1"/>
  <c r="AJ616" i="4"/>
  <c r="CD616" i="4" s="1"/>
  <c r="AJ621" i="4"/>
  <c r="CD621" i="4" s="1"/>
  <c r="CD612" i="4"/>
  <c r="AJ618" i="4"/>
  <c r="CD618" i="4" s="1"/>
  <c r="X618" i="4"/>
  <c r="BZ618" i="4" s="1"/>
  <c r="O618" i="4"/>
  <c r="BW618" i="4" s="1"/>
  <c r="BH617" i="4"/>
  <c r="CL617" i="4" s="1"/>
  <c r="X614" i="4"/>
  <c r="BZ614" i="4" s="1"/>
  <c r="L617" i="4"/>
  <c r="BV617" i="4" s="1"/>
  <c r="AJ613" i="4"/>
  <c r="CD613" i="4" s="1"/>
  <c r="AJ622" i="4"/>
  <c r="CD622" i="4" s="1"/>
  <c r="AA622" i="4"/>
  <c r="CA622" i="4" s="1"/>
  <c r="AV621" i="4"/>
  <c r="CH621" i="4" s="1"/>
  <c r="AM621" i="4"/>
  <c r="CE621" i="4" s="1"/>
  <c r="AY619" i="4"/>
  <c r="CI619" i="4" s="1"/>
  <c r="AM619" i="4"/>
  <c r="CE619" i="4" s="1"/>
  <c r="AA619" i="4"/>
  <c r="CA619" i="4" s="1"/>
  <c r="O619" i="4"/>
  <c r="BW619" i="4" s="1"/>
  <c r="AM615" i="4"/>
  <c r="CE615" i="4" s="1"/>
  <c r="AA615" i="4"/>
  <c r="CA615" i="4" s="1"/>
  <c r="L613" i="4"/>
  <c r="M613" i="4" s="1"/>
  <c r="BH619" i="4"/>
  <c r="CL619" i="4" s="1"/>
  <c r="AV619" i="4"/>
  <c r="CH619" i="4" s="1"/>
  <c r="X619" i="4"/>
  <c r="BZ619" i="4" s="1"/>
  <c r="AV616" i="4"/>
  <c r="CH616" i="4" s="1"/>
  <c r="BH615" i="4"/>
  <c r="CL615" i="4" s="1"/>
  <c r="AV615" i="4"/>
  <c r="CH615" i="4" s="1"/>
  <c r="AJ615" i="4"/>
  <c r="CD615" i="4" s="1"/>
  <c r="AV614" i="4"/>
  <c r="CH614" i="4" s="1"/>
  <c r="CL612" i="4"/>
  <c r="AY622" i="4"/>
  <c r="CI622" i="4" s="1"/>
  <c r="O620" i="4"/>
  <c r="BW620" i="4" s="1"/>
  <c r="AY618" i="4"/>
  <c r="CI618" i="4" s="1"/>
  <c r="AY617" i="4"/>
  <c r="CI617" i="4" s="1"/>
  <c r="AM617" i="4"/>
  <c r="CE617" i="4" s="1"/>
  <c r="AA616" i="4"/>
  <c r="CA616" i="4" s="1"/>
  <c r="O615" i="4"/>
  <c r="BW615" i="4" s="1"/>
  <c r="AM614" i="4"/>
  <c r="CE614" i="4" s="1"/>
  <c r="O614" i="4"/>
  <c r="BW614" i="4" s="1"/>
  <c r="AY613" i="4"/>
  <c r="CI613" i="4" s="1"/>
  <c r="AA613" i="4"/>
  <c r="CA613" i="4" s="1"/>
  <c r="X622" i="4"/>
  <c r="BZ622" i="4" s="1"/>
  <c r="O622" i="4"/>
  <c r="BW622" i="4" s="1"/>
  <c r="AY621" i="4"/>
  <c r="CI621" i="4" s="1"/>
  <c r="AA621" i="4"/>
  <c r="CA621" i="4" s="1"/>
  <c r="O621" i="4"/>
  <c r="BW621" i="4" s="1"/>
  <c r="BH618" i="4"/>
  <c r="CL618" i="4" s="1"/>
  <c r="AV618" i="4"/>
  <c r="CH618" i="4" s="1"/>
  <c r="AV617" i="4"/>
  <c r="CH617" i="4" s="1"/>
  <c r="AJ617" i="4"/>
  <c r="CD617" i="4" s="1"/>
  <c r="AA617" i="4"/>
  <c r="CA617" i="4" s="1"/>
  <c r="O617" i="4"/>
  <c r="BW617" i="4" s="1"/>
  <c r="AY616" i="4"/>
  <c r="CI616" i="4" s="1"/>
  <c r="X616" i="4"/>
  <c r="BZ616" i="4" s="1"/>
  <c r="O616" i="4"/>
  <c r="BW616" i="4" s="1"/>
  <c r="L615" i="4"/>
  <c r="BV615" i="4" s="1"/>
  <c r="BH614" i="4"/>
  <c r="CL614" i="4" s="1"/>
  <c r="AJ614" i="4"/>
  <c r="CD614" i="4" s="1"/>
  <c r="BE620" i="4"/>
  <c r="CK620" i="4" s="1"/>
  <c r="AS620" i="4"/>
  <c r="CG620" i="4" s="1"/>
  <c r="AG618" i="4"/>
  <c r="CC618" i="4" s="1"/>
  <c r="AV622" i="4"/>
  <c r="CH622" i="4" s="1"/>
  <c r="L621" i="4"/>
  <c r="BV621" i="4" s="1"/>
  <c r="BH620" i="4"/>
  <c r="CL620" i="4" s="1"/>
  <c r="L620" i="4"/>
  <c r="BV620" i="4" s="1"/>
  <c r="AM618" i="4"/>
  <c r="CE618" i="4" s="1"/>
  <c r="AA618" i="4"/>
  <c r="CA618" i="4" s="1"/>
  <c r="G618" i="4"/>
  <c r="X617" i="4"/>
  <c r="BZ617" i="4" s="1"/>
  <c r="BH616" i="4"/>
  <c r="CL616" i="4" s="1"/>
  <c r="AM616" i="4"/>
  <c r="CE616" i="4" s="1"/>
  <c r="L616" i="4"/>
  <c r="BV616" i="4" s="1"/>
  <c r="G615" i="4"/>
  <c r="AA614" i="4"/>
  <c r="CA614" i="4" s="1"/>
  <c r="AM613" i="4"/>
  <c r="CE613" i="4" s="1"/>
  <c r="AP622" i="4"/>
  <c r="CF622" i="4" s="1"/>
  <c r="BP622" i="4"/>
  <c r="AS622" i="4"/>
  <c r="CG622" i="4" s="1"/>
  <c r="BM622" i="4"/>
  <c r="R622" i="4"/>
  <c r="BX622" i="4" s="1"/>
  <c r="BM621" i="4"/>
  <c r="BJ618" i="4"/>
  <c r="BM617" i="4"/>
  <c r="AD617" i="4"/>
  <c r="CB617" i="4" s="1"/>
  <c r="R616" i="4"/>
  <c r="BX616" i="4" s="1"/>
  <c r="R615" i="4"/>
  <c r="BX615" i="4" s="1"/>
  <c r="AS619" i="4"/>
  <c r="CG619" i="4" s="1"/>
  <c r="BJ617" i="4"/>
  <c r="AS621" i="4"/>
  <c r="CG621" i="4" s="1"/>
  <c r="AP620" i="4"/>
  <c r="CF620" i="4" s="1"/>
  <c r="BS620" i="4"/>
  <c r="BB619" i="4"/>
  <c r="CJ619" i="4" s="1"/>
  <c r="AP619" i="4"/>
  <c r="CF619" i="4" s="1"/>
  <c r="R619" i="4"/>
  <c r="BX619" i="4" s="1"/>
  <c r="G619" i="4"/>
  <c r="AD618" i="4"/>
  <c r="CB618" i="4" s="1"/>
  <c r="U618" i="4"/>
  <c r="BY618" i="4" s="1"/>
  <c r="BP617" i="4"/>
  <c r="BB616" i="4"/>
  <c r="CJ616" i="4" s="1"/>
  <c r="BM616" i="4"/>
  <c r="U616" i="4"/>
  <c r="BY616" i="4" s="1"/>
  <c r="BB615" i="4"/>
  <c r="CJ615" i="4" s="1"/>
  <c r="AP615" i="4"/>
  <c r="CF615" i="4" s="1"/>
  <c r="AE613" i="4"/>
  <c r="CB613" i="4"/>
  <c r="BJ622" i="4"/>
  <c r="G622" i="4"/>
  <c r="BS618" i="4"/>
  <c r="BE618" i="4"/>
  <c r="CK618" i="4" s="1"/>
  <c r="BH622" i="4"/>
  <c r="CL622" i="4" s="1"/>
  <c r="AM622" i="4"/>
  <c r="CE622" i="4" s="1"/>
  <c r="L622" i="4"/>
  <c r="BV622" i="4" s="1"/>
  <c r="BH621" i="4"/>
  <c r="CL621" i="4" s="1"/>
  <c r="AG614" i="4"/>
  <c r="CC614" i="4" s="1"/>
  <c r="U614" i="4"/>
  <c r="BY614" i="4" s="1"/>
  <c r="G614" i="4"/>
  <c r="BB613" i="4"/>
  <c r="P613" i="4"/>
  <c r="BE622" i="4"/>
  <c r="CK622" i="4" s="1"/>
  <c r="BE621" i="4"/>
  <c r="CK621" i="4" s="1"/>
  <c r="G620" i="4"/>
  <c r="G616" i="4"/>
  <c r="BB622" i="4"/>
  <c r="CJ622" i="4" s="1"/>
  <c r="U622" i="4"/>
  <c r="BY622" i="4" s="1"/>
  <c r="R621" i="4"/>
  <c r="BX621" i="4" s="1"/>
  <c r="G621" i="4"/>
  <c r="U620" i="4"/>
  <c r="BY620" i="4" s="1"/>
  <c r="AD619" i="4"/>
  <c r="CB619" i="4" s="1"/>
  <c r="U619" i="4"/>
  <c r="BY619" i="4" s="1"/>
  <c r="BM618" i="4"/>
  <c r="R618" i="4"/>
  <c r="BX618" i="4" s="1"/>
  <c r="AP617" i="4"/>
  <c r="CF617" i="4" s="1"/>
  <c r="G617" i="4"/>
  <c r="BP616" i="4"/>
  <c r="AD616" i="4"/>
  <c r="CB616" i="4" s="1"/>
  <c r="AD615" i="4"/>
  <c r="CB615" i="4" s="1"/>
  <c r="X621" i="4"/>
  <c r="BJ621" i="4"/>
  <c r="BP618" i="4"/>
  <c r="BB618" i="4"/>
  <c r="CF618" i="4"/>
  <c r="BP621" i="4"/>
  <c r="AG621" i="4"/>
  <c r="BS621" i="4"/>
  <c r="AJ619" i="4"/>
  <c r="BS619" i="4"/>
  <c r="L619" i="4"/>
  <c r="BJ619" i="4"/>
  <c r="CA620" i="4"/>
  <c r="AG622" i="4"/>
  <c r="BS622" i="4"/>
  <c r="BX620" i="4"/>
  <c r="BM619" i="4"/>
  <c r="BS616" i="4"/>
  <c r="CI614" i="4"/>
  <c r="AS613" i="4"/>
  <c r="BM612" i="4"/>
  <c r="AS614" i="4"/>
  <c r="AS616" i="4"/>
  <c r="AG613" i="4"/>
  <c r="BS612" i="4"/>
  <c r="CG612" i="4"/>
  <c r="AG617" i="4"/>
  <c r="U621" i="4"/>
  <c r="CE620" i="4"/>
  <c r="BJ620" i="4"/>
  <c r="BP620" i="4"/>
  <c r="AG620" i="4"/>
  <c r="BX617" i="4"/>
  <c r="CJ617" i="4"/>
  <c r="BJ616" i="4"/>
  <c r="AS615" i="4"/>
  <c r="CH613" i="4"/>
  <c r="AW613" i="4"/>
  <c r="CK612" i="4"/>
  <c r="S613" i="4"/>
  <c r="BX613" i="4"/>
  <c r="CC616" i="4"/>
  <c r="BE613" i="4"/>
  <c r="BP612" i="4"/>
  <c r="BQ614" i="4" s="1"/>
  <c r="BE614" i="4"/>
  <c r="BE616" i="4"/>
  <c r="BJ612" i="4"/>
  <c r="BK614" i="4" s="1"/>
  <c r="U613" i="4"/>
  <c r="U615" i="4"/>
  <c r="U617" i="4"/>
  <c r="BE619" i="4"/>
  <c r="BP619" i="4"/>
  <c r="AG619" i="4"/>
  <c r="AS618" i="4"/>
  <c r="BE617" i="4"/>
  <c r="AS617" i="4"/>
  <c r="CF616" i="4"/>
  <c r="BE615" i="4"/>
  <c r="AY615" i="4"/>
  <c r="BM615" i="4"/>
  <c r="CL613" i="4"/>
  <c r="BI613" i="4"/>
  <c r="CJ612" i="4"/>
  <c r="AP614" i="4"/>
  <c r="CF612" i="4"/>
  <c r="AD614" i="4"/>
  <c r="CB612" i="4"/>
  <c r="R614" i="4"/>
  <c r="BS617" i="4"/>
  <c r="BJ615" i="4"/>
  <c r="BP615" i="4"/>
  <c r="BS615" i="4"/>
  <c r="AP613" i="4"/>
  <c r="BZ613" i="4"/>
  <c r="Y613" i="4"/>
  <c r="BN616" i="4" l="1"/>
  <c r="AN613" i="4"/>
  <c r="BV613" i="4"/>
  <c r="AK613" i="4"/>
  <c r="AZ613" i="4"/>
  <c r="BT615" i="4"/>
  <c r="BK620" i="4"/>
  <c r="BR614" i="4"/>
  <c r="BK622" i="4"/>
  <c r="AB613" i="4"/>
  <c r="BL614" i="4"/>
  <c r="M614" i="4"/>
  <c r="Y614" i="4"/>
  <c r="AK614" i="4"/>
  <c r="P614" i="4"/>
  <c r="AZ614" i="4"/>
  <c r="AW614" i="4"/>
  <c r="BC614" i="4"/>
  <c r="BQ615" i="4"/>
  <c r="BK619" i="4"/>
  <c r="AH614" i="4"/>
  <c r="AB614" i="4"/>
  <c r="V614" i="4"/>
  <c r="BQ618" i="4"/>
  <c r="BK615" i="4"/>
  <c r="BQ613" i="4"/>
  <c r="BR613" i="4" s="1"/>
  <c r="BQ619" i="4"/>
  <c r="AN614" i="4"/>
  <c r="BK621" i="4"/>
  <c r="BC613" i="4"/>
  <c r="CJ613" i="4"/>
  <c r="BI614" i="4"/>
  <c r="AQ613" i="4"/>
  <c r="CF613" i="4"/>
  <c r="BX614" i="4"/>
  <c r="S614" i="4"/>
  <c r="CF614" i="4"/>
  <c r="AQ614" i="4"/>
  <c r="BY615" i="4"/>
  <c r="CG615" i="4"/>
  <c r="BT614" i="4"/>
  <c r="BU614" i="4" s="1"/>
  <c r="BT613" i="4"/>
  <c r="BU613" i="4" s="1"/>
  <c r="BT616" i="4"/>
  <c r="BN620" i="4"/>
  <c r="BT622" i="4"/>
  <c r="CC621" i="4"/>
  <c r="BN621" i="4"/>
  <c r="BT618" i="4"/>
  <c r="CC617" i="4"/>
  <c r="CC613" i="4"/>
  <c r="AH613" i="4"/>
  <c r="BQ616" i="4"/>
  <c r="BT620" i="4"/>
  <c r="BN622" i="4"/>
  <c r="BT617" i="4"/>
  <c r="CI615" i="4"/>
  <c r="CK617" i="4"/>
  <c r="CC619" i="4"/>
  <c r="BY617" i="4"/>
  <c r="CK616" i="4"/>
  <c r="BK616" i="4"/>
  <c r="BQ620" i="4"/>
  <c r="AT614" i="4"/>
  <c r="CG614" i="4"/>
  <c r="BQ617" i="4"/>
  <c r="BT619" i="4"/>
  <c r="BT621" i="4"/>
  <c r="BQ621" i="4"/>
  <c r="CJ618" i="4"/>
  <c r="CK615" i="4"/>
  <c r="CG618" i="4"/>
  <c r="BF614" i="4"/>
  <c r="CK614" i="4"/>
  <c r="BY621" i="4"/>
  <c r="BN613" i="4"/>
  <c r="BO613" i="4" s="1"/>
  <c r="BN618" i="4"/>
  <c r="BN614" i="4"/>
  <c r="BO614" i="4" s="1"/>
  <c r="BN617" i="4"/>
  <c r="CD619" i="4"/>
  <c r="I612" i="4"/>
  <c r="J612" i="4"/>
  <c r="CK619" i="4"/>
  <c r="BY613" i="4"/>
  <c r="V613" i="4"/>
  <c r="CG613" i="4"/>
  <c r="AT613" i="4"/>
  <c r="CC622" i="4"/>
  <c r="J622" i="4" s="1"/>
  <c r="CB614" i="4"/>
  <c r="AE614" i="4"/>
  <c r="BN615" i="4"/>
  <c r="CG617" i="4"/>
  <c r="BK613" i="4"/>
  <c r="BL613" i="4" s="1"/>
  <c r="BK618" i="4"/>
  <c r="CK613" i="4"/>
  <c r="BF613" i="4"/>
  <c r="BK617" i="4"/>
  <c r="CC620" i="4"/>
  <c r="I620" i="4" s="1"/>
  <c r="AH620" i="4" s="1"/>
  <c r="CC615" i="4"/>
  <c r="CG616" i="4"/>
  <c r="BN619" i="4"/>
  <c r="BQ622" i="4"/>
  <c r="BV619" i="4"/>
  <c r="BZ621" i="4"/>
  <c r="I616" i="4" l="1"/>
  <c r="Y616" i="4" s="1"/>
  <c r="I618" i="4"/>
  <c r="BC618" i="4" s="1"/>
  <c r="J616" i="4"/>
  <c r="I614" i="4"/>
  <c r="I615" i="4"/>
  <c r="M615" i="4" s="1"/>
  <c r="J620" i="4"/>
  <c r="J613" i="4"/>
  <c r="J621" i="4"/>
  <c r="J618" i="4"/>
  <c r="BC620" i="4"/>
  <c r="Y620" i="4"/>
  <c r="AW620" i="4"/>
  <c r="AE620" i="4"/>
  <c r="M620" i="4"/>
  <c r="AT620" i="4"/>
  <c r="BI620" i="4"/>
  <c r="V620" i="4"/>
  <c r="AK620" i="4"/>
  <c r="AZ620" i="4"/>
  <c r="BF620" i="4"/>
  <c r="P620" i="4"/>
  <c r="AB620" i="4"/>
  <c r="AQ620" i="4"/>
  <c r="S620" i="4"/>
  <c r="AN620" i="4"/>
  <c r="I621" i="4"/>
  <c r="BU621" i="4" s="1"/>
  <c r="I622" i="4"/>
  <c r="I613" i="4"/>
  <c r="BR620" i="4"/>
  <c r="BU620" i="4"/>
  <c r="J614" i="4"/>
  <c r="J615" i="4"/>
  <c r="J617" i="4"/>
  <c r="I617" i="4"/>
  <c r="BR617" i="4" s="1"/>
  <c r="I619" i="4"/>
  <c r="J619" i="4"/>
  <c r="BO620" i="4"/>
  <c r="BL620" i="4"/>
  <c r="BU618" i="4" l="1"/>
  <c r="BR618" i="4"/>
  <c r="Y618" i="4"/>
  <c r="BF618" i="4"/>
  <c r="AE618" i="4"/>
  <c r="M618" i="4"/>
  <c r="AW618" i="4"/>
  <c r="AZ618" i="4"/>
  <c r="AK618" i="4"/>
  <c r="AT618" i="4"/>
  <c r="BO618" i="4"/>
  <c r="AH618" i="4"/>
  <c r="V618" i="4"/>
  <c r="P618" i="4"/>
  <c r="AN618" i="4"/>
  <c r="BL618" i="4"/>
  <c r="S618" i="4"/>
  <c r="AQ618" i="4"/>
  <c r="AB618" i="4"/>
  <c r="BI618" i="4"/>
  <c r="BO615" i="4"/>
  <c r="P616" i="4"/>
  <c r="AH615" i="4"/>
  <c r="AZ616" i="4"/>
  <c r="Y615" i="4"/>
  <c r="BI616" i="4"/>
  <c r="AN616" i="4"/>
  <c r="V615" i="4"/>
  <c r="AT616" i="4"/>
  <c r="AB616" i="4"/>
  <c r="AH616" i="4"/>
  <c r="AK616" i="4"/>
  <c r="M616" i="4"/>
  <c r="BR616" i="4"/>
  <c r="P615" i="4"/>
  <c r="BF616" i="4"/>
  <c r="S616" i="4"/>
  <c r="AQ616" i="4"/>
  <c r="V616" i="4"/>
  <c r="AW616" i="4"/>
  <c r="BU616" i="4"/>
  <c r="BL616" i="4"/>
  <c r="BI615" i="4"/>
  <c r="BO616" i="4"/>
  <c r="AE616" i="4"/>
  <c r="BC616" i="4"/>
  <c r="AT615" i="4"/>
  <c r="AB615" i="4"/>
  <c r="AW615" i="4"/>
  <c r="BO617" i="4"/>
  <c r="BL615" i="4"/>
  <c r="BR615" i="4"/>
  <c r="AN615" i="4"/>
  <c r="AQ615" i="4"/>
  <c r="AK615" i="4"/>
  <c r="BU617" i="4"/>
  <c r="BU615" i="4"/>
  <c r="S615" i="4"/>
  <c r="BF615" i="4"/>
  <c r="AZ615" i="4"/>
  <c r="BC615" i="4"/>
  <c r="AE615" i="4"/>
  <c r="AW619" i="4"/>
  <c r="Y619" i="4"/>
  <c r="AE619" i="4"/>
  <c r="BC619" i="4"/>
  <c r="AQ619" i="4"/>
  <c r="P619" i="4"/>
  <c r="BI619" i="4"/>
  <c r="AZ619" i="4"/>
  <c r="V619" i="4"/>
  <c r="AN619" i="4"/>
  <c r="AB619" i="4"/>
  <c r="AT619" i="4"/>
  <c r="S619" i="4"/>
  <c r="BL619" i="4"/>
  <c r="AH619" i="4"/>
  <c r="AK619" i="4"/>
  <c r="BR619" i="4"/>
  <c r="BF619" i="4"/>
  <c r="M619" i="4"/>
  <c r="BO621" i="4"/>
  <c r="AQ622" i="4"/>
  <c r="S622" i="4"/>
  <c r="AE622" i="4"/>
  <c r="BC622" i="4"/>
  <c r="P622" i="4"/>
  <c r="AB622" i="4"/>
  <c r="AN622" i="4"/>
  <c r="AZ622" i="4"/>
  <c r="AW622" i="4"/>
  <c r="AT622" i="4"/>
  <c r="V622" i="4"/>
  <c r="AK622" i="4"/>
  <c r="BI622" i="4"/>
  <c r="Y622" i="4"/>
  <c r="M622" i="4"/>
  <c r="BF622" i="4"/>
  <c r="AH622" i="4"/>
  <c r="BL622" i="4"/>
  <c r="BU622" i="4"/>
  <c r="Y617" i="4"/>
  <c r="AK617" i="4"/>
  <c r="AW617" i="4"/>
  <c r="M617" i="4"/>
  <c r="AZ617" i="4"/>
  <c r="P617" i="4"/>
  <c r="AB617" i="4"/>
  <c r="S617" i="4"/>
  <c r="BI617" i="4"/>
  <c r="BC617" i="4"/>
  <c r="AN617" i="4"/>
  <c r="AE617" i="4"/>
  <c r="AQ617" i="4"/>
  <c r="V617" i="4"/>
  <c r="AT617" i="4"/>
  <c r="AH617" i="4"/>
  <c r="BF617" i="4"/>
  <c r="BO619" i="4"/>
  <c r="BR622" i="4"/>
  <c r="BL617" i="4"/>
  <c r="AQ621" i="4"/>
  <c r="BC621" i="4"/>
  <c r="M621" i="4"/>
  <c r="AE621" i="4"/>
  <c r="AB621" i="4"/>
  <c r="AN621" i="4"/>
  <c r="AZ621" i="4"/>
  <c r="S621" i="4"/>
  <c r="AT621" i="4"/>
  <c r="AW621" i="4"/>
  <c r="P621" i="4"/>
  <c r="BF621" i="4"/>
  <c r="BI621" i="4"/>
  <c r="AK621" i="4"/>
  <c r="BL621" i="4"/>
  <c r="AH621" i="4"/>
  <c r="Y621" i="4"/>
  <c r="V621" i="4"/>
  <c r="BR621" i="4"/>
  <c r="BU619" i="4"/>
  <c r="BO622" i="4"/>
  <c r="G5" i="4" l="1"/>
  <c r="G4" i="4" l="1"/>
  <c r="B24" i="23" l="1"/>
  <c r="CL130" i="4"/>
  <c r="CK130" i="4"/>
  <c r="CJ130" i="4"/>
  <c r="CI130" i="4"/>
  <c r="CH130" i="4"/>
  <c r="CG130" i="4"/>
  <c r="CF130" i="4"/>
  <c r="CE130" i="4"/>
  <c r="CD130" i="4"/>
  <c r="CC130" i="4"/>
  <c r="CB130" i="4"/>
  <c r="CA130" i="4"/>
  <c r="BZ130" i="4"/>
  <c r="BY130" i="4"/>
  <c r="BX130" i="4"/>
  <c r="BW130" i="4"/>
  <c r="BV130" i="4"/>
  <c r="CL90" i="4"/>
  <c r="CK90" i="4"/>
  <c r="CJ90" i="4"/>
  <c r="CI90" i="4"/>
  <c r="CH90" i="4"/>
  <c r="CG90" i="4"/>
  <c r="CF90" i="4"/>
  <c r="CE90" i="4"/>
  <c r="CD90" i="4"/>
  <c r="CC90" i="4"/>
  <c r="CB90" i="4"/>
  <c r="CA90" i="4"/>
  <c r="BZ90" i="4"/>
  <c r="BY90" i="4"/>
  <c r="BV90" i="4"/>
  <c r="CL76" i="4"/>
  <c r="CK76" i="4"/>
  <c r="CJ76" i="4"/>
  <c r="CI76" i="4"/>
  <c r="CH76" i="4"/>
  <c r="CG76" i="4"/>
  <c r="CF76" i="4"/>
  <c r="CE76" i="4"/>
  <c r="CD76" i="4"/>
  <c r="CC76" i="4"/>
  <c r="CB76" i="4"/>
  <c r="CA76" i="4"/>
  <c r="BZ76" i="4"/>
  <c r="BY76" i="4"/>
  <c r="BX76" i="4"/>
  <c r="BW76" i="4"/>
  <c r="BV76" i="4"/>
  <c r="CL70" i="4"/>
  <c r="CK70" i="4"/>
  <c r="CJ70" i="4"/>
  <c r="CI70" i="4"/>
  <c r="CH70" i="4"/>
  <c r="CG70" i="4"/>
  <c r="CF70" i="4"/>
  <c r="CE70" i="4"/>
  <c r="CD70" i="4"/>
  <c r="CC70" i="4"/>
  <c r="CB70" i="4"/>
  <c r="CA70" i="4"/>
  <c r="BZ70" i="4"/>
  <c r="BY70" i="4"/>
  <c r="BV70" i="4"/>
  <c r="CL49" i="4"/>
  <c r="CK49" i="4"/>
  <c r="CJ49" i="4"/>
  <c r="CI49" i="4"/>
  <c r="CH49" i="4"/>
  <c r="CG49" i="4"/>
  <c r="CF49" i="4"/>
  <c r="CE49" i="4"/>
  <c r="CD49" i="4"/>
  <c r="CC49" i="4"/>
  <c r="CB49" i="4"/>
  <c r="CA49" i="4"/>
  <c r="BZ49" i="4"/>
  <c r="BY49" i="4"/>
  <c r="BX49" i="4"/>
  <c r="BW49" i="4"/>
  <c r="BV49" i="4"/>
  <c r="CL29" i="4"/>
  <c r="CK29" i="4"/>
  <c r="CJ29" i="4"/>
  <c r="CI29" i="4"/>
  <c r="CH29" i="4"/>
  <c r="CG29" i="4"/>
  <c r="CF29" i="4"/>
  <c r="CE29" i="4"/>
  <c r="CD29" i="4"/>
  <c r="CC29" i="4"/>
  <c r="CB29" i="4"/>
  <c r="CA29" i="4"/>
  <c r="BZ29" i="4"/>
  <c r="BY29" i="4"/>
  <c r="BX29" i="4"/>
  <c r="BW29" i="4"/>
  <c r="BV29" i="4"/>
  <c r="J29" i="4" l="1"/>
  <c r="I29" i="4"/>
  <c r="J49" i="4"/>
  <c r="I49" i="4"/>
  <c r="J90" i="4"/>
  <c r="I130" i="4"/>
  <c r="J76" i="4"/>
  <c r="J130" i="4"/>
  <c r="I76" i="4"/>
  <c r="I90" i="4"/>
  <c r="J70" i="4"/>
  <c r="F27" i="15"/>
  <c r="E27" i="15"/>
  <c r="I70" i="4"/>
  <c r="X50" i="4" l="1"/>
  <c r="M557" i="4"/>
  <c r="M556" i="4"/>
  <c r="M555" i="4"/>
  <c r="BS29" i="4" l="1"/>
  <c r="BQ30" i="4"/>
  <c r="BR30" i="4" s="1"/>
  <c r="BN30" i="4"/>
  <c r="BO30" i="4" s="1"/>
  <c r="BJ29" i="4"/>
  <c r="BK30" i="4" l="1"/>
  <c r="BL30" i="4" s="1"/>
  <c r="BK36" i="4"/>
  <c r="BL36" i="4" s="1"/>
  <c r="BT30" i="4"/>
  <c r="BU30" i="4" s="1"/>
  <c r="BT36" i="4"/>
  <c r="BU36" i="4" s="1"/>
  <c r="CL677" i="4"/>
  <c r="CK677" i="4"/>
  <c r="CJ677" i="4"/>
  <c r="CI677" i="4"/>
  <c r="CH677" i="4"/>
  <c r="CG677" i="4"/>
  <c r="CF677" i="4"/>
  <c r="CE677" i="4"/>
  <c r="CD677" i="4"/>
  <c r="CC677" i="4"/>
  <c r="CB677" i="4"/>
  <c r="CA677" i="4"/>
  <c r="BZ677" i="4"/>
  <c r="BY677" i="4"/>
  <c r="BX677" i="4"/>
  <c r="BI677" i="4"/>
  <c r="BF677" i="4"/>
  <c r="BC677" i="4"/>
  <c r="AZ677" i="4"/>
  <c r="AW677" i="4"/>
  <c r="AT677" i="4"/>
  <c r="AQ677" i="4"/>
  <c r="AN677" i="4"/>
  <c r="AK677" i="4"/>
  <c r="AH677" i="4"/>
  <c r="AE677" i="4"/>
  <c r="AB677" i="4"/>
  <c r="Y677" i="4"/>
  <c r="V677" i="4"/>
  <c r="S677" i="4"/>
  <c r="CL661" i="4"/>
  <c r="CK661" i="4"/>
  <c r="CJ661" i="4"/>
  <c r="CI661" i="4"/>
  <c r="CH661" i="4"/>
  <c r="CG661" i="4"/>
  <c r="CF661" i="4"/>
  <c r="CE661" i="4"/>
  <c r="CD661" i="4"/>
  <c r="CC661" i="4"/>
  <c r="CB661" i="4"/>
  <c r="CA661" i="4"/>
  <c r="BZ661" i="4"/>
  <c r="BY661" i="4"/>
  <c r="BX661" i="4"/>
  <c r="BV661" i="4"/>
  <c r="BW661" i="4" s="1"/>
  <c r="CL672" i="4"/>
  <c r="CK672" i="4"/>
  <c r="CJ672" i="4"/>
  <c r="CI672" i="4"/>
  <c r="CH672" i="4"/>
  <c r="CG672" i="4"/>
  <c r="CF672" i="4"/>
  <c r="CE672" i="4"/>
  <c r="CD672" i="4"/>
  <c r="CC672" i="4"/>
  <c r="CB672" i="4"/>
  <c r="CA672" i="4"/>
  <c r="BZ672" i="4"/>
  <c r="BY672" i="4"/>
  <c r="BX672" i="4"/>
  <c r="BV672" i="4"/>
  <c r="BW672" i="4" s="1"/>
  <c r="CL666" i="4"/>
  <c r="CK666" i="4"/>
  <c r="CJ666" i="4"/>
  <c r="CI666" i="4"/>
  <c r="CH666" i="4"/>
  <c r="CG666" i="4"/>
  <c r="CF666" i="4"/>
  <c r="CE666" i="4"/>
  <c r="CD666" i="4"/>
  <c r="CC666" i="4"/>
  <c r="CB666" i="4"/>
  <c r="CA666" i="4"/>
  <c r="BZ666" i="4"/>
  <c r="BY666" i="4"/>
  <c r="BX666" i="4"/>
  <c r="BV666" i="4"/>
  <c r="BW666" i="4" s="1"/>
  <c r="CL673" i="4"/>
  <c r="CJ673" i="4"/>
  <c r="CH673" i="4"/>
  <c r="CF673" i="4"/>
  <c r="CE673" i="4"/>
  <c r="CD673" i="4"/>
  <c r="CB673" i="4"/>
  <c r="CA673" i="4"/>
  <c r="BZ673" i="4"/>
  <c r="BX673" i="4"/>
  <c r="BV673" i="4"/>
  <c r="BW673" i="4" s="1"/>
  <c r="CL667" i="4"/>
  <c r="CK667" i="4"/>
  <c r="CJ667" i="4"/>
  <c r="CI667" i="4"/>
  <c r="CH667" i="4"/>
  <c r="CG667" i="4"/>
  <c r="CF667" i="4"/>
  <c r="CE667" i="4"/>
  <c r="CD667" i="4"/>
  <c r="CC667" i="4"/>
  <c r="CB667" i="4"/>
  <c r="CA667" i="4"/>
  <c r="BZ667" i="4"/>
  <c r="BY667" i="4"/>
  <c r="BX667" i="4"/>
  <c r="BV667" i="4"/>
  <c r="BW667" i="4" s="1"/>
  <c r="CL680" i="4"/>
  <c r="CK680" i="4"/>
  <c r="CJ680" i="4"/>
  <c r="CI680" i="4"/>
  <c r="CH680" i="4"/>
  <c r="CG680" i="4"/>
  <c r="CF680" i="4"/>
  <c r="CE680" i="4"/>
  <c r="CD680" i="4"/>
  <c r="CC680" i="4"/>
  <c r="CB680" i="4"/>
  <c r="CA680" i="4"/>
  <c r="BZ680" i="4"/>
  <c r="BY680" i="4"/>
  <c r="BX680" i="4"/>
  <c r="BW680" i="4"/>
  <c r="BI680" i="4"/>
  <c r="BF680" i="4"/>
  <c r="BC680" i="4"/>
  <c r="AZ680" i="4"/>
  <c r="AW680" i="4"/>
  <c r="AT680" i="4"/>
  <c r="AQ680" i="4"/>
  <c r="AN680" i="4"/>
  <c r="AK680" i="4"/>
  <c r="AH680" i="4"/>
  <c r="AE680" i="4"/>
  <c r="AB680" i="4"/>
  <c r="Y680" i="4"/>
  <c r="V680" i="4"/>
  <c r="S680" i="4"/>
  <c r="P680" i="4"/>
  <c r="CL664" i="4"/>
  <c r="CJ664" i="4"/>
  <c r="CH664" i="4"/>
  <c r="CF664" i="4"/>
  <c r="CE664" i="4"/>
  <c r="CD664" i="4"/>
  <c r="CB664" i="4"/>
  <c r="BZ664" i="4"/>
  <c r="BY664" i="4"/>
  <c r="BX664" i="4"/>
  <c r="BW664" i="4"/>
  <c r="BV664" i="4"/>
  <c r="CL679" i="4"/>
  <c r="CK679" i="4"/>
  <c r="CJ679" i="4"/>
  <c r="CI679" i="4"/>
  <c r="CH679" i="4"/>
  <c r="CG679" i="4"/>
  <c r="CF679" i="4"/>
  <c r="CE679" i="4"/>
  <c r="CD679" i="4"/>
  <c r="CC679" i="4"/>
  <c r="CB679" i="4"/>
  <c r="CA679" i="4"/>
  <c r="BZ679" i="4"/>
  <c r="BY679" i="4"/>
  <c r="BX679" i="4"/>
  <c r="BW679" i="4"/>
  <c r="BI679" i="4"/>
  <c r="BF679" i="4"/>
  <c r="BC679" i="4"/>
  <c r="AZ679" i="4"/>
  <c r="AW679" i="4"/>
  <c r="AT679" i="4"/>
  <c r="AQ679" i="4"/>
  <c r="AN679" i="4"/>
  <c r="AK679" i="4"/>
  <c r="AH679" i="4"/>
  <c r="AE679" i="4"/>
  <c r="AB679" i="4"/>
  <c r="Y679" i="4"/>
  <c r="V679" i="4"/>
  <c r="S679" i="4"/>
  <c r="P679" i="4"/>
  <c r="CL663" i="4"/>
  <c r="CK663" i="4"/>
  <c r="CJ663" i="4"/>
  <c r="CI663" i="4"/>
  <c r="CH663" i="4"/>
  <c r="CG663" i="4"/>
  <c r="CF663" i="4"/>
  <c r="CE663" i="4"/>
  <c r="CD663" i="4"/>
  <c r="CC663" i="4"/>
  <c r="CB663" i="4"/>
  <c r="CA663" i="4"/>
  <c r="BZ663" i="4"/>
  <c r="BY663" i="4"/>
  <c r="BX663" i="4"/>
  <c r="BW663" i="4"/>
  <c r="BV663" i="4"/>
  <c r="CL678" i="4"/>
  <c r="CK678" i="4"/>
  <c r="CJ678" i="4"/>
  <c r="CI678" i="4"/>
  <c r="CH678" i="4"/>
  <c r="CG678" i="4"/>
  <c r="CF678" i="4"/>
  <c r="CE678" i="4"/>
  <c r="CD678" i="4"/>
  <c r="CC678" i="4"/>
  <c r="CB678" i="4"/>
  <c r="CA678" i="4"/>
  <c r="BZ678" i="4"/>
  <c r="BY678" i="4"/>
  <c r="BX678" i="4"/>
  <c r="BW678" i="4"/>
  <c r="BV678" i="4"/>
  <c r="BI678" i="4"/>
  <c r="BF678" i="4"/>
  <c r="BC678" i="4"/>
  <c r="AZ678" i="4"/>
  <c r="AW678" i="4"/>
  <c r="AT678" i="4"/>
  <c r="AQ678" i="4"/>
  <c r="AN678" i="4"/>
  <c r="AK678" i="4"/>
  <c r="AH678" i="4"/>
  <c r="AE678" i="4"/>
  <c r="AB678" i="4"/>
  <c r="Y678" i="4"/>
  <c r="V678" i="4"/>
  <c r="S678" i="4"/>
  <c r="P678" i="4"/>
  <c r="M678" i="4"/>
  <c r="CL669" i="4"/>
  <c r="CK669" i="4"/>
  <c r="CJ669" i="4"/>
  <c r="CI669" i="4"/>
  <c r="CH669" i="4"/>
  <c r="CG669" i="4"/>
  <c r="CF669" i="4"/>
  <c r="CD669" i="4"/>
  <c r="CC669" i="4"/>
  <c r="CB669" i="4"/>
  <c r="BZ669" i="4"/>
  <c r="BY669" i="4"/>
  <c r="BX669" i="4"/>
  <c r="BW669" i="4"/>
  <c r="BV669" i="4"/>
  <c r="CL659" i="4"/>
  <c r="CK659" i="4"/>
  <c r="CJ659" i="4"/>
  <c r="CI659" i="4"/>
  <c r="CH659" i="4"/>
  <c r="CG659" i="4"/>
  <c r="CF659" i="4"/>
  <c r="CE659" i="4"/>
  <c r="CD659" i="4"/>
  <c r="CC659" i="4"/>
  <c r="CB659" i="4"/>
  <c r="CA659" i="4"/>
  <c r="BZ659" i="4"/>
  <c r="BY659" i="4"/>
  <c r="BX659" i="4"/>
  <c r="BW659" i="4"/>
  <c r="BV659" i="4"/>
  <c r="CL671" i="4"/>
  <c r="CK671" i="4"/>
  <c r="CJ671" i="4"/>
  <c r="CI671" i="4"/>
  <c r="CH671" i="4"/>
  <c r="CG671" i="4"/>
  <c r="CF671" i="4"/>
  <c r="CE671" i="4"/>
  <c r="CD671" i="4"/>
  <c r="CC671" i="4"/>
  <c r="CB671" i="4"/>
  <c r="CA671" i="4"/>
  <c r="BZ671" i="4"/>
  <c r="BY671" i="4"/>
  <c r="BX671" i="4"/>
  <c r="BV671" i="4"/>
  <c r="CL681" i="4"/>
  <c r="CK681" i="4"/>
  <c r="CJ681" i="4"/>
  <c r="CI681" i="4"/>
  <c r="CH681" i="4"/>
  <c r="CG681" i="4"/>
  <c r="CF681" i="4"/>
  <c r="CE681" i="4"/>
  <c r="CD681" i="4"/>
  <c r="CC681" i="4"/>
  <c r="CB681" i="4"/>
  <c r="CA681" i="4"/>
  <c r="BZ681" i="4"/>
  <c r="BY681" i="4"/>
  <c r="BX681" i="4"/>
  <c r="BW681" i="4"/>
  <c r="BV681" i="4"/>
  <c r="BI681" i="4"/>
  <c r="BF681" i="4"/>
  <c r="BC681" i="4"/>
  <c r="AZ681" i="4"/>
  <c r="AW681" i="4"/>
  <c r="AT681" i="4"/>
  <c r="AQ681" i="4"/>
  <c r="AN681" i="4"/>
  <c r="AK681" i="4"/>
  <c r="AH681" i="4"/>
  <c r="AE681" i="4"/>
  <c r="AB681" i="4"/>
  <c r="Y681" i="4"/>
  <c r="V681" i="4"/>
  <c r="S681" i="4"/>
  <c r="P681" i="4"/>
  <c r="M681" i="4"/>
  <c r="CL658" i="4"/>
  <c r="CK658" i="4"/>
  <c r="CJ658" i="4"/>
  <c r="CI658" i="4"/>
  <c r="CH658" i="4"/>
  <c r="CG658" i="4"/>
  <c r="CF658" i="4"/>
  <c r="CE658" i="4"/>
  <c r="CD658" i="4"/>
  <c r="CC658" i="4"/>
  <c r="CB658" i="4"/>
  <c r="CA658" i="4"/>
  <c r="BY658" i="4"/>
  <c r="BX658" i="4"/>
  <c r="BV658" i="4"/>
  <c r="CL676" i="4"/>
  <c r="CK676" i="4"/>
  <c r="CJ676" i="4"/>
  <c r="CI676" i="4"/>
  <c r="CH676" i="4"/>
  <c r="CG676" i="4"/>
  <c r="CF676" i="4"/>
  <c r="CE676" i="4"/>
  <c r="CD676" i="4"/>
  <c r="CC676" i="4"/>
  <c r="CB676" i="4"/>
  <c r="CA676" i="4"/>
  <c r="BZ676" i="4"/>
  <c r="BY676" i="4"/>
  <c r="BX676" i="4"/>
  <c r="BV676" i="4"/>
  <c r="BI676" i="4"/>
  <c r="BF676" i="4"/>
  <c r="BC676" i="4"/>
  <c r="AZ676" i="4"/>
  <c r="AW676" i="4"/>
  <c r="AT676" i="4"/>
  <c r="AQ676" i="4"/>
  <c r="AN676" i="4"/>
  <c r="AK676" i="4"/>
  <c r="AH676" i="4"/>
  <c r="AE676" i="4"/>
  <c r="AB676" i="4"/>
  <c r="Y676" i="4"/>
  <c r="V676" i="4"/>
  <c r="S676" i="4"/>
  <c r="M676" i="4"/>
  <c r="CL657" i="4"/>
  <c r="CK657" i="4"/>
  <c r="CJ657" i="4"/>
  <c r="CI657" i="4"/>
  <c r="CH657" i="4"/>
  <c r="CG657" i="4"/>
  <c r="CF657" i="4"/>
  <c r="CE657" i="4"/>
  <c r="CD657" i="4"/>
  <c r="CC657" i="4"/>
  <c r="CB657" i="4"/>
  <c r="CA657" i="4"/>
  <c r="BZ657" i="4"/>
  <c r="BY657" i="4"/>
  <c r="BX657" i="4"/>
  <c r="BW657" i="4"/>
  <c r="BV657" i="4"/>
  <c r="CL675" i="4"/>
  <c r="CK675" i="4"/>
  <c r="CJ675" i="4"/>
  <c r="CI675" i="4"/>
  <c r="CH675" i="4"/>
  <c r="CG675" i="4"/>
  <c r="CF675" i="4"/>
  <c r="CE675" i="4"/>
  <c r="CD675" i="4"/>
  <c r="CC675" i="4"/>
  <c r="CB675" i="4"/>
  <c r="CA675" i="4"/>
  <c r="BZ675" i="4"/>
  <c r="BX675" i="4"/>
  <c r="BW675" i="4"/>
  <c r="BV675" i="4"/>
  <c r="CL656" i="4"/>
  <c r="CK656" i="4"/>
  <c r="CJ656" i="4"/>
  <c r="CI656" i="4"/>
  <c r="CH656" i="4"/>
  <c r="CG656" i="4"/>
  <c r="CF656" i="4"/>
  <c r="CE656" i="4"/>
  <c r="CD656" i="4"/>
  <c r="CC656" i="4"/>
  <c r="CB656" i="4"/>
  <c r="CA656" i="4"/>
  <c r="BZ656" i="4"/>
  <c r="BY656" i="4"/>
  <c r="BX656" i="4"/>
  <c r="BW656" i="4"/>
  <c r="BV656" i="4"/>
  <c r="CL655" i="4"/>
  <c r="CK655" i="4"/>
  <c r="CJ655" i="4"/>
  <c r="CI655" i="4"/>
  <c r="CH655" i="4"/>
  <c r="CG655" i="4"/>
  <c r="CF655" i="4"/>
  <c r="CE655" i="4"/>
  <c r="CD655" i="4"/>
  <c r="CC655" i="4"/>
  <c r="CB655" i="4"/>
  <c r="CA655" i="4"/>
  <c r="BZ655" i="4"/>
  <c r="BY655" i="4"/>
  <c r="BX655" i="4"/>
  <c r="BW655" i="4"/>
  <c r="BV655" i="4"/>
  <c r="CL654" i="4"/>
  <c r="CK654" i="4"/>
  <c r="CJ654" i="4"/>
  <c r="CI654" i="4"/>
  <c r="CH654" i="4"/>
  <c r="CG654" i="4"/>
  <c r="CF654" i="4"/>
  <c r="CE654" i="4"/>
  <c r="CD654" i="4"/>
  <c r="CC654" i="4"/>
  <c r="CB654" i="4"/>
  <c r="CA654" i="4"/>
  <c r="BZ654" i="4"/>
  <c r="BY654" i="4"/>
  <c r="BX654" i="4"/>
  <c r="BW654" i="4"/>
  <c r="BV654" i="4"/>
  <c r="CL653" i="4"/>
  <c r="CK653" i="4"/>
  <c r="CJ653" i="4"/>
  <c r="CI653" i="4"/>
  <c r="CH653" i="4"/>
  <c r="CG653" i="4"/>
  <c r="CF653" i="4"/>
  <c r="CE653" i="4"/>
  <c r="CD653" i="4"/>
  <c r="CC653" i="4"/>
  <c r="CB653" i="4"/>
  <c r="CA653" i="4"/>
  <c r="BZ653" i="4"/>
  <c r="BY653" i="4"/>
  <c r="BX653" i="4"/>
  <c r="BW653" i="4"/>
  <c r="BV653" i="4"/>
  <c r="CL647" i="4"/>
  <c r="CK647" i="4"/>
  <c r="CJ647" i="4"/>
  <c r="CI647" i="4"/>
  <c r="CH647" i="4"/>
  <c r="CG647" i="4"/>
  <c r="CF647" i="4"/>
  <c r="CE647" i="4"/>
  <c r="CD647" i="4"/>
  <c r="CC647" i="4"/>
  <c r="CB647" i="4"/>
  <c r="CA647" i="4"/>
  <c r="CL646" i="4"/>
  <c r="CK646" i="4"/>
  <c r="CJ646" i="4"/>
  <c r="CI646" i="4"/>
  <c r="CH646" i="4"/>
  <c r="CG646" i="4"/>
  <c r="CF646" i="4"/>
  <c r="CE646" i="4"/>
  <c r="CD646" i="4"/>
  <c r="CC646" i="4"/>
  <c r="CB646" i="4"/>
  <c r="CA646" i="4"/>
  <c r="CL645" i="4"/>
  <c r="CK645" i="4"/>
  <c r="CJ645" i="4"/>
  <c r="CI645" i="4"/>
  <c r="CH645" i="4"/>
  <c r="CG645" i="4"/>
  <c r="CF645" i="4"/>
  <c r="CE645" i="4"/>
  <c r="CD645" i="4"/>
  <c r="CC645" i="4"/>
  <c r="CB645" i="4"/>
  <c r="CA645" i="4"/>
  <c r="BS642" i="4"/>
  <c r="BP642" i="4"/>
  <c r="BM642" i="4"/>
  <c r="BJ642" i="4"/>
  <c r="CL633" i="4"/>
  <c r="CK633" i="4"/>
  <c r="CJ633" i="4"/>
  <c r="CI633" i="4"/>
  <c r="CH633" i="4"/>
  <c r="CG633" i="4"/>
  <c r="CF633" i="4"/>
  <c r="CE633" i="4"/>
  <c r="CD633" i="4"/>
  <c r="CC633" i="4"/>
  <c r="CB633" i="4"/>
  <c r="CA633" i="4"/>
  <c r="BZ633" i="4"/>
  <c r="BY633" i="4"/>
  <c r="BX633" i="4"/>
  <c r="BW633" i="4"/>
  <c r="BV633" i="4"/>
  <c r="BS633" i="4"/>
  <c r="BP633" i="4"/>
  <c r="BM633" i="4"/>
  <c r="BJ633" i="4"/>
  <c r="CL632" i="4"/>
  <c r="CK632" i="4"/>
  <c r="CJ632" i="4"/>
  <c r="CI632" i="4"/>
  <c r="CH632" i="4"/>
  <c r="CG632" i="4"/>
  <c r="CF632" i="4"/>
  <c r="CE632" i="4"/>
  <c r="CD632" i="4"/>
  <c r="CC632" i="4"/>
  <c r="CB632" i="4"/>
  <c r="CA632" i="4"/>
  <c r="BZ632" i="4"/>
  <c r="BY632" i="4"/>
  <c r="BX632" i="4"/>
  <c r="BW632" i="4"/>
  <c r="BV632" i="4"/>
  <c r="BS632" i="4"/>
  <c r="BP632" i="4"/>
  <c r="BM632" i="4"/>
  <c r="BJ632" i="4"/>
  <c r="BI632" i="4"/>
  <c r="BF632" i="4"/>
  <c r="BC632" i="4"/>
  <c r="AZ632" i="4"/>
  <c r="AW632" i="4"/>
  <c r="AT632" i="4"/>
  <c r="AQ632" i="4"/>
  <c r="AN632" i="4"/>
  <c r="AK632" i="4"/>
  <c r="AH632" i="4"/>
  <c r="AE632" i="4"/>
  <c r="AB632" i="4"/>
  <c r="Y632" i="4"/>
  <c r="V632" i="4"/>
  <c r="S632" i="4"/>
  <c r="P632" i="4"/>
  <c r="M632" i="4"/>
  <c r="CL631" i="4"/>
  <c r="CK631" i="4"/>
  <c r="CJ631" i="4"/>
  <c r="CI631" i="4"/>
  <c r="CH631" i="4"/>
  <c r="CG631" i="4"/>
  <c r="CF631" i="4"/>
  <c r="CE631" i="4"/>
  <c r="CD631" i="4"/>
  <c r="CC631" i="4"/>
  <c r="CB631" i="4"/>
  <c r="CA631" i="4"/>
  <c r="BZ631" i="4"/>
  <c r="BY631" i="4"/>
  <c r="BX631" i="4"/>
  <c r="BW631" i="4"/>
  <c r="BV631" i="4"/>
  <c r="BU631" i="4"/>
  <c r="BS631" i="4"/>
  <c r="BR631" i="4"/>
  <c r="BP631" i="4"/>
  <c r="BO631" i="4"/>
  <c r="BM631" i="4"/>
  <c r="BL631" i="4"/>
  <c r="BJ631" i="4"/>
  <c r="BI631" i="4"/>
  <c r="BF631" i="4"/>
  <c r="BC631" i="4"/>
  <c r="AZ631" i="4"/>
  <c r="AW631" i="4"/>
  <c r="AT631" i="4"/>
  <c r="AQ631" i="4"/>
  <c r="AN631" i="4"/>
  <c r="AK631" i="4"/>
  <c r="AH631" i="4"/>
  <c r="AE631" i="4"/>
  <c r="AB631" i="4"/>
  <c r="Y631" i="4"/>
  <c r="V631" i="4"/>
  <c r="S631" i="4"/>
  <c r="P631" i="4"/>
  <c r="M631" i="4"/>
  <c r="BS576" i="4"/>
  <c r="BT577" i="4" s="1"/>
  <c r="BU577" i="4" s="1"/>
  <c r="BP576" i="4"/>
  <c r="BM576" i="4"/>
  <c r="BJ576" i="4"/>
  <c r="BV573" i="4"/>
  <c r="BS573" i="4"/>
  <c r="BP573" i="4"/>
  <c r="BM573" i="4"/>
  <c r="BJ573" i="4"/>
  <c r="BH573" i="4"/>
  <c r="CL573" i="4" s="1"/>
  <c r="BE573" i="4"/>
  <c r="CK573" i="4" s="1"/>
  <c r="BB573" i="4"/>
  <c r="CJ573" i="4" s="1"/>
  <c r="AY573" i="4"/>
  <c r="CI573" i="4" s="1"/>
  <c r="AV573" i="4"/>
  <c r="CH573" i="4" s="1"/>
  <c r="AS573" i="4"/>
  <c r="CG573" i="4" s="1"/>
  <c r="AP573" i="4"/>
  <c r="CF573" i="4" s="1"/>
  <c r="AM573" i="4"/>
  <c r="CE573" i="4" s="1"/>
  <c r="AJ573" i="4"/>
  <c r="CD573" i="4" s="1"/>
  <c r="AG573" i="4"/>
  <c r="CC573" i="4" s="1"/>
  <c r="AD573" i="4"/>
  <c r="CB573" i="4" s="1"/>
  <c r="AA573" i="4"/>
  <c r="CA573" i="4" s="1"/>
  <c r="X573" i="4"/>
  <c r="BZ573" i="4" s="1"/>
  <c r="U573" i="4"/>
  <c r="BY573" i="4" s="1"/>
  <c r="R573" i="4"/>
  <c r="BX573" i="4" s="1"/>
  <c r="O573" i="4"/>
  <c r="BW573" i="4" s="1"/>
  <c r="BV572" i="4"/>
  <c r="BS572" i="4"/>
  <c r="BP572" i="4"/>
  <c r="BM572" i="4"/>
  <c r="BJ572" i="4"/>
  <c r="BH572" i="4"/>
  <c r="CL572" i="4" s="1"/>
  <c r="BE572" i="4"/>
  <c r="CK572" i="4" s="1"/>
  <c r="BB572" i="4"/>
  <c r="CJ572" i="4" s="1"/>
  <c r="AY572" i="4"/>
  <c r="CI572" i="4" s="1"/>
  <c r="AV572" i="4"/>
  <c r="CH572" i="4" s="1"/>
  <c r="AS572" i="4"/>
  <c r="CG572" i="4" s="1"/>
  <c r="AP572" i="4"/>
  <c r="CF572" i="4" s="1"/>
  <c r="AM572" i="4"/>
  <c r="CE572" i="4" s="1"/>
  <c r="AJ572" i="4"/>
  <c r="CD572" i="4" s="1"/>
  <c r="AG572" i="4"/>
  <c r="CC572" i="4" s="1"/>
  <c r="AD572" i="4"/>
  <c r="CB572" i="4" s="1"/>
  <c r="AA572" i="4"/>
  <c r="CA572" i="4" s="1"/>
  <c r="X572" i="4"/>
  <c r="BZ572" i="4" s="1"/>
  <c r="U572" i="4"/>
  <c r="BY572" i="4" s="1"/>
  <c r="R572" i="4"/>
  <c r="BX572" i="4" s="1"/>
  <c r="O572" i="4"/>
  <c r="BW572" i="4" s="1"/>
  <c r="BV571" i="4"/>
  <c r="BS571" i="4"/>
  <c r="BP571" i="4"/>
  <c r="BM571" i="4"/>
  <c r="BJ571" i="4"/>
  <c r="BH571" i="4"/>
  <c r="CL571" i="4" s="1"/>
  <c r="BE571" i="4"/>
  <c r="CK571" i="4" s="1"/>
  <c r="BB571" i="4"/>
  <c r="CJ571" i="4" s="1"/>
  <c r="AY571" i="4"/>
  <c r="CI571" i="4" s="1"/>
  <c r="AV571" i="4"/>
  <c r="CH571" i="4" s="1"/>
  <c r="AS571" i="4"/>
  <c r="CG571" i="4" s="1"/>
  <c r="AP571" i="4"/>
  <c r="CF571" i="4" s="1"/>
  <c r="AM571" i="4"/>
  <c r="CE571" i="4" s="1"/>
  <c r="AJ571" i="4"/>
  <c r="CD571" i="4" s="1"/>
  <c r="AG571" i="4"/>
  <c r="CC571" i="4" s="1"/>
  <c r="AD571" i="4"/>
  <c r="CB571" i="4" s="1"/>
  <c r="AA571" i="4"/>
  <c r="CA571" i="4" s="1"/>
  <c r="X571" i="4"/>
  <c r="BZ571" i="4" s="1"/>
  <c r="U571" i="4"/>
  <c r="BY571" i="4" s="1"/>
  <c r="R571" i="4"/>
  <c r="BX571" i="4" s="1"/>
  <c r="O571" i="4"/>
  <c r="BW571" i="4" s="1"/>
  <c r="BS570" i="4"/>
  <c r="BP570" i="4"/>
  <c r="BM570" i="4"/>
  <c r="BJ570" i="4"/>
  <c r="BH570" i="4"/>
  <c r="CL570" i="4" s="1"/>
  <c r="BE570" i="4"/>
  <c r="CK570" i="4" s="1"/>
  <c r="BB570" i="4"/>
  <c r="CJ570" i="4" s="1"/>
  <c r="AY570" i="4"/>
  <c r="AV570" i="4"/>
  <c r="AS570" i="4"/>
  <c r="AP570" i="4"/>
  <c r="CF570" i="4" s="1"/>
  <c r="AM570" i="4"/>
  <c r="AJ570" i="4"/>
  <c r="AG570" i="4"/>
  <c r="CC570" i="4" s="1"/>
  <c r="AD570" i="4"/>
  <c r="AA570" i="4"/>
  <c r="X570" i="4"/>
  <c r="U570" i="4"/>
  <c r="BY570" i="4" s="1"/>
  <c r="R570" i="4"/>
  <c r="BX570" i="4" s="1"/>
  <c r="O570" i="4"/>
  <c r="L570" i="4"/>
  <c r="BV570" i="4" s="1"/>
  <c r="F570" i="4"/>
  <c r="BS569" i="4"/>
  <c r="BP569" i="4"/>
  <c r="BM569" i="4"/>
  <c r="BJ569" i="4"/>
  <c r="BH569" i="4"/>
  <c r="CL569" i="4" s="1"/>
  <c r="BE569" i="4"/>
  <c r="CK569" i="4" s="1"/>
  <c r="BB569" i="4"/>
  <c r="CJ569" i="4" s="1"/>
  <c r="AY569" i="4"/>
  <c r="CI569" i="4" s="1"/>
  <c r="AV569" i="4"/>
  <c r="AS569" i="4"/>
  <c r="CG569" i="4" s="1"/>
  <c r="AP569" i="4"/>
  <c r="AM569" i="4"/>
  <c r="CE569" i="4" s="1"/>
  <c r="AJ569" i="4"/>
  <c r="CD569" i="4" s="1"/>
  <c r="AG569" i="4"/>
  <c r="CC569" i="4" s="1"/>
  <c r="AD569" i="4"/>
  <c r="CB569" i="4" s="1"/>
  <c r="AA569" i="4"/>
  <c r="CA569" i="4" s="1"/>
  <c r="X569" i="4"/>
  <c r="BZ569" i="4" s="1"/>
  <c r="U569" i="4"/>
  <c r="BY569" i="4" s="1"/>
  <c r="R569" i="4"/>
  <c r="O569" i="4"/>
  <c r="BW569" i="4" s="1"/>
  <c r="L569" i="4"/>
  <c r="BV569" i="4" s="1"/>
  <c r="BS568" i="4"/>
  <c r="BP568" i="4"/>
  <c r="BM568" i="4"/>
  <c r="BJ568" i="4"/>
  <c r="BH568" i="4"/>
  <c r="CL568" i="4" s="1"/>
  <c r="BE568" i="4"/>
  <c r="CK568" i="4" s="1"/>
  <c r="BB568" i="4"/>
  <c r="CJ568" i="4" s="1"/>
  <c r="AY568" i="4"/>
  <c r="CI568" i="4" s="1"/>
  <c r="AV568" i="4"/>
  <c r="CH568" i="4" s="1"/>
  <c r="AS568" i="4"/>
  <c r="CG568" i="4" s="1"/>
  <c r="AP568" i="4"/>
  <c r="CF568" i="4" s="1"/>
  <c r="AM568" i="4"/>
  <c r="CE568" i="4" s="1"/>
  <c r="AJ568" i="4"/>
  <c r="CD568" i="4" s="1"/>
  <c r="AG568" i="4"/>
  <c r="CC568" i="4" s="1"/>
  <c r="AD568" i="4"/>
  <c r="CB568" i="4" s="1"/>
  <c r="AA568" i="4"/>
  <c r="CA568" i="4" s="1"/>
  <c r="X568" i="4"/>
  <c r="BZ568" i="4" s="1"/>
  <c r="U568" i="4"/>
  <c r="BY568" i="4" s="1"/>
  <c r="R568" i="4"/>
  <c r="BX568" i="4" s="1"/>
  <c r="O568" i="4"/>
  <c r="BW568" i="4" s="1"/>
  <c r="L568" i="4"/>
  <c r="BV568" i="4" s="1"/>
  <c r="F568" i="4"/>
  <c r="BS567" i="4"/>
  <c r="BP567" i="4"/>
  <c r="BM567" i="4"/>
  <c r="BJ567" i="4"/>
  <c r="BH567" i="4"/>
  <c r="CL567" i="4" s="1"/>
  <c r="BE567" i="4"/>
  <c r="BB567" i="4"/>
  <c r="AY567" i="4"/>
  <c r="AV567" i="4"/>
  <c r="CH567" i="4" s="1"/>
  <c r="AS567" i="4"/>
  <c r="AP567" i="4"/>
  <c r="AM567" i="4"/>
  <c r="AJ567" i="4"/>
  <c r="CD567" i="4" s="1"/>
  <c r="AG567" i="4"/>
  <c r="CC567" i="4" s="1"/>
  <c r="AD567" i="4"/>
  <c r="AA567" i="4"/>
  <c r="X567" i="4"/>
  <c r="BZ567" i="4" s="1"/>
  <c r="U567" i="4"/>
  <c r="R567" i="4"/>
  <c r="BX567" i="4" s="1"/>
  <c r="O567" i="4"/>
  <c r="L567" i="4"/>
  <c r="BV567" i="4" s="1"/>
  <c r="F567" i="4"/>
  <c r="BS566" i="4"/>
  <c r="BP566" i="4"/>
  <c r="BM566" i="4"/>
  <c r="BJ566" i="4"/>
  <c r="BH566" i="4"/>
  <c r="BE566" i="4"/>
  <c r="CK566" i="4" s="1"/>
  <c r="BB566" i="4"/>
  <c r="AY566" i="4"/>
  <c r="CI566" i="4" s="1"/>
  <c r="AV566" i="4"/>
  <c r="AS566" i="4"/>
  <c r="CG566" i="4" s="1"/>
  <c r="AP566" i="4"/>
  <c r="AM566" i="4"/>
  <c r="AJ566" i="4"/>
  <c r="AG566" i="4"/>
  <c r="CC566" i="4" s="1"/>
  <c r="AD566" i="4"/>
  <c r="AA566" i="4"/>
  <c r="CA566" i="4" s="1"/>
  <c r="X566" i="4"/>
  <c r="U566" i="4"/>
  <c r="R566" i="4"/>
  <c r="O566" i="4"/>
  <c r="L566" i="4"/>
  <c r="F566" i="4"/>
  <c r="BS565" i="4"/>
  <c r="BP565" i="4"/>
  <c r="BM565" i="4"/>
  <c r="BJ565" i="4"/>
  <c r="BH565" i="4"/>
  <c r="CL565" i="4" s="1"/>
  <c r="BE565" i="4"/>
  <c r="BB565" i="4"/>
  <c r="CJ565" i="4" s="1"/>
  <c r="AY565" i="4"/>
  <c r="AV565" i="4"/>
  <c r="AS565" i="4"/>
  <c r="CG565" i="4" s="1"/>
  <c r="AP565" i="4"/>
  <c r="AM565" i="4"/>
  <c r="CE565" i="4" s="1"/>
  <c r="AJ565" i="4"/>
  <c r="CD565" i="4" s="1"/>
  <c r="AG565" i="4"/>
  <c r="AD565" i="4"/>
  <c r="CB565" i="4" s="1"/>
  <c r="AA565" i="4"/>
  <c r="X565" i="4"/>
  <c r="U565" i="4"/>
  <c r="BY565" i="4" s="1"/>
  <c r="R565" i="4"/>
  <c r="O565" i="4"/>
  <c r="L565" i="4"/>
  <c r="BV565" i="4" s="1"/>
  <c r="F565" i="4"/>
  <c r="BS564" i="4"/>
  <c r="BP564" i="4"/>
  <c r="BM564" i="4"/>
  <c r="BJ564" i="4"/>
  <c r="BH564" i="4"/>
  <c r="CL564" i="4" s="1"/>
  <c r="BE564" i="4"/>
  <c r="CK564" i="4" s="1"/>
  <c r="BB564" i="4"/>
  <c r="CJ564" i="4" s="1"/>
  <c r="AY564" i="4"/>
  <c r="CI564" i="4" s="1"/>
  <c r="AV564" i="4"/>
  <c r="CH564" i="4" s="1"/>
  <c r="AS564" i="4"/>
  <c r="AP564" i="4"/>
  <c r="CF564" i="4" s="1"/>
  <c r="AM564" i="4"/>
  <c r="CE564" i="4" s="1"/>
  <c r="AJ564" i="4"/>
  <c r="CD564" i="4" s="1"/>
  <c r="AG564" i="4"/>
  <c r="CC564" i="4" s="1"/>
  <c r="AD564" i="4"/>
  <c r="CB564" i="4" s="1"/>
  <c r="AA564" i="4"/>
  <c r="CA564" i="4" s="1"/>
  <c r="X564" i="4"/>
  <c r="BZ564" i="4" s="1"/>
  <c r="U564" i="4"/>
  <c r="R564" i="4"/>
  <c r="BX564" i="4" s="1"/>
  <c r="O564" i="4"/>
  <c r="L564" i="4"/>
  <c r="BV564" i="4" s="1"/>
  <c r="F564" i="4"/>
  <c r="BS563" i="4"/>
  <c r="BP563" i="4"/>
  <c r="BM563" i="4"/>
  <c r="BJ563" i="4"/>
  <c r="BH563" i="4"/>
  <c r="BE563" i="4"/>
  <c r="BB563" i="4"/>
  <c r="CJ563" i="4" s="1"/>
  <c r="AY563" i="4"/>
  <c r="AV563" i="4"/>
  <c r="AS563" i="4"/>
  <c r="CG563" i="4" s="1"/>
  <c r="AP563" i="4"/>
  <c r="AM563" i="4"/>
  <c r="AJ563" i="4"/>
  <c r="AG563" i="4"/>
  <c r="AD563" i="4"/>
  <c r="CB563" i="4" s="1"/>
  <c r="AA563" i="4"/>
  <c r="X563" i="4"/>
  <c r="U563" i="4"/>
  <c r="BY563" i="4" s="1"/>
  <c r="R563" i="4"/>
  <c r="O563" i="4"/>
  <c r="L563" i="4"/>
  <c r="F563" i="4"/>
  <c r="BS562" i="4"/>
  <c r="BP562" i="4"/>
  <c r="BM562" i="4"/>
  <c r="BJ562" i="4"/>
  <c r="BH562" i="4"/>
  <c r="CL562" i="4" s="1"/>
  <c r="BE562" i="4"/>
  <c r="CK562" i="4" s="1"/>
  <c r="BB562" i="4"/>
  <c r="CJ562" i="4" s="1"/>
  <c r="AY562" i="4"/>
  <c r="CI562" i="4" s="1"/>
  <c r="AV562" i="4"/>
  <c r="CH562" i="4" s="1"/>
  <c r="AS562" i="4"/>
  <c r="CG562" i="4" s="1"/>
  <c r="AP562" i="4"/>
  <c r="CF562" i="4" s="1"/>
  <c r="AM562" i="4"/>
  <c r="CE562" i="4" s="1"/>
  <c r="AJ562" i="4"/>
  <c r="CD562" i="4" s="1"/>
  <c r="AG562" i="4"/>
  <c r="AD562" i="4"/>
  <c r="CB562" i="4" s="1"/>
  <c r="AA562" i="4"/>
  <c r="CA562" i="4" s="1"/>
  <c r="X562" i="4"/>
  <c r="BZ562" i="4" s="1"/>
  <c r="U562" i="4"/>
  <c r="BY562" i="4" s="1"/>
  <c r="R562" i="4"/>
  <c r="BX562" i="4" s="1"/>
  <c r="O562" i="4"/>
  <c r="BW562" i="4" s="1"/>
  <c r="L562" i="4"/>
  <c r="BV562" i="4" s="1"/>
  <c r="F562" i="4"/>
  <c r="BS561" i="4"/>
  <c r="BP561" i="4"/>
  <c r="BM561" i="4"/>
  <c r="BJ561" i="4"/>
  <c r="F561" i="4"/>
  <c r="F545" i="4"/>
  <c r="F544" i="4"/>
  <c r="F543" i="4"/>
  <c r="F542" i="4"/>
  <c r="F541" i="4"/>
  <c r="F540" i="4"/>
  <c r="F539" i="4"/>
  <c r="F538" i="4"/>
  <c r="F537" i="4"/>
  <c r="F536" i="4"/>
  <c r="F535" i="4"/>
  <c r="F534" i="4"/>
  <c r="F533" i="4"/>
  <c r="F532" i="4"/>
  <c r="F531" i="4"/>
  <c r="F530" i="4"/>
  <c r="F529" i="4"/>
  <c r="F528" i="4"/>
  <c r="F527" i="4"/>
  <c r="F526" i="4"/>
  <c r="F525" i="4"/>
  <c r="F524" i="4"/>
  <c r="F523" i="4"/>
  <c r="F522" i="4"/>
  <c r="F521" i="4"/>
  <c r="F486" i="4"/>
  <c r="F485" i="4"/>
  <c r="F484" i="4"/>
  <c r="F483" i="4"/>
  <c r="F482" i="4"/>
  <c r="F481" i="4"/>
  <c r="CL460" i="4"/>
  <c r="CK460" i="4"/>
  <c r="CJ460" i="4"/>
  <c r="CI460" i="4"/>
  <c r="CH460" i="4"/>
  <c r="CG460" i="4"/>
  <c r="CF460" i="4"/>
  <c r="CE460" i="4"/>
  <c r="CD460" i="4"/>
  <c r="CC460" i="4"/>
  <c r="CB460" i="4"/>
  <c r="CA460" i="4"/>
  <c r="BZ460" i="4"/>
  <c r="BY460" i="4"/>
  <c r="BX460" i="4"/>
  <c r="BW460" i="4"/>
  <c r="BV460" i="4"/>
  <c r="CL412" i="4"/>
  <c r="CK412" i="4"/>
  <c r="CJ412" i="4"/>
  <c r="CI412" i="4"/>
  <c r="CH412" i="4"/>
  <c r="CG412" i="4"/>
  <c r="CF412" i="4"/>
  <c r="CE412" i="4"/>
  <c r="CD412" i="4"/>
  <c r="CC412" i="4"/>
  <c r="CB412" i="4"/>
  <c r="CA412" i="4"/>
  <c r="BZ412" i="4"/>
  <c r="BY412" i="4"/>
  <c r="BX412" i="4"/>
  <c r="BW412" i="4"/>
  <c r="BV412" i="4"/>
  <c r="K412" i="4"/>
  <c r="F412" i="4"/>
  <c r="CL411" i="4"/>
  <c r="CK411" i="4"/>
  <c r="CJ411" i="4"/>
  <c r="CI411" i="4"/>
  <c r="CH411" i="4"/>
  <c r="CG411" i="4"/>
  <c r="CF411" i="4"/>
  <c r="CE411" i="4"/>
  <c r="CD411" i="4"/>
  <c r="CC411" i="4"/>
  <c r="CB411" i="4"/>
  <c r="CA411" i="4"/>
  <c r="BZ411" i="4"/>
  <c r="BY411" i="4"/>
  <c r="BX411" i="4"/>
  <c r="BW411" i="4"/>
  <c r="BV411" i="4"/>
  <c r="K411" i="4"/>
  <c r="F411" i="4"/>
  <c r="BG373" i="4"/>
  <c r="CL373" i="4" s="1"/>
  <c r="BD373" i="4"/>
  <c r="CK373" i="4" s="1"/>
  <c r="BA373" i="4"/>
  <c r="CJ373" i="4" s="1"/>
  <c r="AX373" i="4"/>
  <c r="CI373" i="4" s="1"/>
  <c r="AU373" i="4"/>
  <c r="AR373" i="4"/>
  <c r="CG373" i="4" s="1"/>
  <c r="AO373" i="4"/>
  <c r="AL373" i="4"/>
  <c r="CE373" i="4" s="1"/>
  <c r="AI373" i="4"/>
  <c r="CD373" i="4" s="1"/>
  <c r="AF373" i="4"/>
  <c r="CC373" i="4" s="1"/>
  <c r="AC373" i="4"/>
  <c r="CB373" i="4" s="1"/>
  <c r="Z373" i="4"/>
  <c r="CA373" i="4" s="1"/>
  <c r="W373" i="4"/>
  <c r="BZ373" i="4" s="1"/>
  <c r="T373" i="4"/>
  <c r="BY373" i="4" s="1"/>
  <c r="Q373" i="4"/>
  <c r="N373" i="4"/>
  <c r="BW373" i="4" s="1"/>
  <c r="K373" i="4"/>
  <c r="BV373" i="4" s="1"/>
  <c r="F373" i="4"/>
  <c r="E373" i="4"/>
  <c r="CL372" i="4"/>
  <c r="CK372" i="4"/>
  <c r="CJ372" i="4"/>
  <c r="CI372" i="4"/>
  <c r="CH372" i="4"/>
  <c r="CG372" i="4"/>
  <c r="CF372" i="4"/>
  <c r="CE372" i="4"/>
  <c r="CD372" i="4"/>
  <c r="CC372" i="4"/>
  <c r="CB372" i="4"/>
  <c r="CA372" i="4"/>
  <c r="BZ372" i="4"/>
  <c r="BY372" i="4"/>
  <c r="BX372" i="4"/>
  <c r="BW372" i="4"/>
  <c r="BV372" i="4"/>
  <c r="BI372" i="4"/>
  <c r="BF372" i="4"/>
  <c r="BC372" i="4"/>
  <c r="AZ372" i="4"/>
  <c r="AW372" i="4"/>
  <c r="AT372" i="4"/>
  <c r="AQ372" i="4"/>
  <c r="AN372" i="4"/>
  <c r="AK372" i="4"/>
  <c r="AH372" i="4"/>
  <c r="AE372" i="4"/>
  <c r="AB372" i="4"/>
  <c r="Y372" i="4"/>
  <c r="V372" i="4"/>
  <c r="S372" i="4"/>
  <c r="P372" i="4"/>
  <c r="M372" i="4"/>
  <c r="CL361" i="4"/>
  <c r="CK361" i="4"/>
  <c r="CJ361" i="4"/>
  <c r="CI361" i="4"/>
  <c r="CH361" i="4"/>
  <c r="CG361" i="4"/>
  <c r="CF361" i="4"/>
  <c r="CE361" i="4"/>
  <c r="CD361" i="4"/>
  <c r="CC361" i="4"/>
  <c r="CB361" i="4"/>
  <c r="CA361" i="4"/>
  <c r="BZ361" i="4"/>
  <c r="BY361" i="4"/>
  <c r="BX361" i="4"/>
  <c r="BW361" i="4"/>
  <c r="BV361" i="4"/>
  <c r="BI361" i="4"/>
  <c r="BF361" i="4"/>
  <c r="BC361" i="4"/>
  <c r="AZ361" i="4"/>
  <c r="AW361" i="4"/>
  <c r="AT361" i="4"/>
  <c r="AQ361" i="4"/>
  <c r="AN361" i="4"/>
  <c r="AK361" i="4"/>
  <c r="AH361" i="4"/>
  <c r="AE361" i="4"/>
  <c r="AB361" i="4"/>
  <c r="Y361" i="4"/>
  <c r="V361" i="4"/>
  <c r="S361" i="4"/>
  <c r="P361" i="4"/>
  <c r="M361" i="4"/>
  <c r="CL337" i="4"/>
  <c r="CK337" i="4"/>
  <c r="CJ337" i="4"/>
  <c r="CI337" i="4"/>
  <c r="CH337" i="4"/>
  <c r="CG337" i="4"/>
  <c r="CF337" i="4"/>
  <c r="CE337" i="4"/>
  <c r="CD337" i="4"/>
  <c r="CC337" i="4"/>
  <c r="CB337" i="4"/>
  <c r="CA337" i="4"/>
  <c r="BZ337" i="4"/>
  <c r="BY337" i="4"/>
  <c r="BX337" i="4"/>
  <c r="BW337" i="4"/>
  <c r="BV337" i="4"/>
  <c r="BG337" i="4"/>
  <c r="BD337" i="4"/>
  <c r="BA337" i="4"/>
  <c r="AX337" i="4"/>
  <c r="AU337" i="4"/>
  <c r="AR337" i="4"/>
  <c r="AO337" i="4"/>
  <c r="AL337" i="4"/>
  <c r="AI337" i="4"/>
  <c r="AF337" i="4"/>
  <c r="AC337" i="4"/>
  <c r="Z337" i="4"/>
  <c r="W337" i="4"/>
  <c r="T337" i="4"/>
  <c r="Q337" i="4"/>
  <c r="N337" i="4"/>
  <c r="K337" i="4"/>
  <c r="F337" i="4"/>
  <c r="CL336" i="4"/>
  <c r="CK336" i="4"/>
  <c r="CJ336" i="4"/>
  <c r="CI336" i="4"/>
  <c r="CH336" i="4"/>
  <c r="CG336" i="4"/>
  <c r="CF336" i="4"/>
  <c r="CE336" i="4"/>
  <c r="CD336" i="4"/>
  <c r="CC336" i="4"/>
  <c r="CB336" i="4"/>
  <c r="CA336" i="4"/>
  <c r="BZ336" i="4"/>
  <c r="BY336" i="4"/>
  <c r="BX336" i="4"/>
  <c r="BW336" i="4"/>
  <c r="BV336" i="4"/>
  <c r="BG336" i="4"/>
  <c r="BD336" i="4"/>
  <c r="BA336" i="4"/>
  <c r="AX336" i="4"/>
  <c r="AU336" i="4"/>
  <c r="AR336" i="4"/>
  <c r="AO336" i="4"/>
  <c r="AL336" i="4"/>
  <c r="AI336" i="4"/>
  <c r="AF336" i="4"/>
  <c r="AC336" i="4"/>
  <c r="Z336" i="4"/>
  <c r="W336" i="4"/>
  <c r="T336" i="4"/>
  <c r="Q336" i="4"/>
  <c r="N336" i="4"/>
  <c r="K336" i="4"/>
  <c r="F336" i="4"/>
  <c r="CL335" i="4"/>
  <c r="CK335" i="4"/>
  <c r="CJ335" i="4"/>
  <c r="CI335" i="4"/>
  <c r="CH335" i="4"/>
  <c r="CG335" i="4"/>
  <c r="CF335" i="4"/>
  <c r="CE335" i="4"/>
  <c r="CD335" i="4"/>
  <c r="CC335" i="4"/>
  <c r="CB335" i="4"/>
  <c r="CA335" i="4"/>
  <c r="BZ335" i="4"/>
  <c r="BY335" i="4"/>
  <c r="BX335" i="4"/>
  <c r="BW335" i="4"/>
  <c r="BV335" i="4"/>
  <c r="BG335" i="4"/>
  <c r="BD335" i="4"/>
  <c r="BA335" i="4"/>
  <c r="AX335" i="4"/>
  <c r="AU335" i="4"/>
  <c r="AR335" i="4"/>
  <c r="AO335" i="4"/>
  <c r="AL335" i="4"/>
  <c r="AI335" i="4"/>
  <c r="AF335" i="4"/>
  <c r="AC335" i="4"/>
  <c r="Z335" i="4"/>
  <c r="W335" i="4"/>
  <c r="T335" i="4"/>
  <c r="Q335" i="4"/>
  <c r="N335" i="4"/>
  <c r="K335" i="4"/>
  <c r="F335" i="4"/>
  <c r="CL334" i="4"/>
  <c r="CK334" i="4"/>
  <c r="CJ334" i="4"/>
  <c r="CI334" i="4"/>
  <c r="CH334" i="4"/>
  <c r="CG334" i="4"/>
  <c r="CF334" i="4"/>
  <c r="CE334" i="4"/>
  <c r="CD334" i="4"/>
  <c r="CC334" i="4"/>
  <c r="CB334" i="4"/>
  <c r="CA334" i="4"/>
  <c r="BZ334" i="4"/>
  <c r="BY334" i="4"/>
  <c r="BX334" i="4"/>
  <c r="BW334" i="4"/>
  <c r="BV334" i="4"/>
  <c r="BG334" i="4"/>
  <c r="BD334" i="4"/>
  <c r="BA334" i="4"/>
  <c r="AX334" i="4"/>
  <c r="AU334" i="4"/>
  <c r="AR334" i="4"/>
  <c r="AO334" i="4"/>
  <c r="AL334" i="4"/>
  <c r="AI334" i="4"/>
  <c r="AF334" i="4"/>
  <c r="AC334" i="4"/>
  <c r="Z334" i="4"/>
  <c r="W334" i="4"/>
  <c r="T334" i="4"/>
  <c r="Q334" i="4"/>
  <c r="N334" i="4"/>
  <c r="K334" i="4"/>
  <c r="F334" i="4"/>
  <c r="CL333" i="4"/>
  <c r="CK333" i="4"/>
  <c r="CJ333" i="4"/>
  <c r="CI333" i="4"/>
  <c r="CH333" i="4"/>
  <c r="CG333" i="4"/>
  <c r="CF333" i="4"/>
  <c r="CE333" i="4"/>
  <c r="CD333" i="4"/>
  <c r="CC333" i="4"/>
  <c r="CB333" i="4"/>
  <c r="CA333" i="4"/>
  <c r="BZ333" i="4"/>
  <c r="BY333" i="4"/>
  <c r="BX333" i="4"/>
  <c r="BW333" i="4"/>
  <c r="BV333" i="4"/>
  <c r="BG333" i="4"/>
  <c r="BD333" i="4"/>
  <c r="BA333" i="4"/>
  <c r="AX333" i="4"/>
  <c r="AU333" i="4"/>
  <c r="AR333" i="4"/>
  <c r="AO333" i="4"/>
  <c r="AL333" i="4"/>
  <c r="AI333" i="4"/>
  <c r="AF333" i="4"/>
  <c r="AC333" i="4"/>
  <c r="Z333" i="4"/>
  <c r="W333" i="4"/>
  <c r="T333" i="4"/>
  <c r="Q333" i="4"/>
  <c r="N333" i="4"/>
  <c r="K333" i="4"/>
  <c r="F333" i="4"/>
  <c r="CL332" i="4"/>
  <c r="CK332" i="4"/>
  <c r="CJ332" i="4"/>
  <c r="CI332" i="4"/>
  <c r="CH332" i="4"/>
  <c r="CG332" i="4"/>
  <c r="CF332" i="4"/>
  <c r="CE332" i="4"/>
  <c r="CD332" i="4"/>
  <c r="CC332" i="4"/>
  <c r="CB332" i="4"/>
  <c r="CA332" i="4"/>
  <c r="BZ332" i="4"/>
  <c r="BY332" i="4"/>
  <c r="BX332" i="4"/>
  <c r="BW332" i="4"/>
  <c r="BV332" i="4"/>
  <c r="CL331" i="4"/>
  <c r="CK331" i="4"/>
  <c r="CJ331" i="4"/>
  <c r="CI331" i="4"/>
  <c r="CH331" i="4"/>
  <c r="CG331" i="4"/>
  <c r="CF331" i="4"/>
  <c r="CE331" i="4"/>
  <c r="CD331" i="4"/>
  <c r="CC331" i="4"/>
  <c r="CB331" i="4"/>
  <c r="CA331" i="4"/>
  <c r="BZ331" i="4"/>
  <c r="BY331" i="4"/>
  <c r="BX331" i="4"/>
  <c r="BW331" i="4"/>
  <c r="BV331" i="4"/>
  <c r="BG331" i="4"/>
  <c r="BD331" i="4"/>
  <c r="BA331" i="4"/>
  <c r="AX331" i="4"/>
  <c r="AU331" i="4"/>
  <c r="AR331" i="4"/>
  <c r="AO331" i="4"/>
  <c r="AL331" i="4"/>
  <c r="AI331" i="4"/>
  <c r="AF331" i="4"/>
  <c r="AC331" i="4"/>
  <c r="Z331" i="4"/>
  <c r="W331" i="4"/>
  <c r="T331" i="4"/>
  <c r="Q331" i="4"/>
  <c r="N331" i="4"/>
  <c r="K331" i="4"/>
  <c r="F331" i="4"/>
  <c r="CL330" i="4"/>
  <c r="CK330" i="4"/>
  <c r="CJ330" i="4"/>
  <c r="CI330" i="4"/>
  <c r="CH330" i="4"/>
  <c r="CG330" i="4"/>
  <c r="CF330" i="4"/>
  <c r="CE330" i="4"/>
  <c r="CD330" i="4"/>
  <c r="CC330" i="4"/>
  <c r="CB330" i="4"/>
  <c r="CA330" i="4"/>
  <c r="BZ330" i="4"/>
  <c r="BY330" i="4"/>
  <c r="BX330" i="4"/>
  <c r="BW330" i="4"/>
  <c r="BV330" i="4"/>
  <c r="BG330" i="4"/>
  <c r="BD330" i="4"/>
  <c r="BA330" i="4"/>
  <c r="AX330" i="4"/>
  <c r="AU330" i="4"/>
  <c r="AR330" i="4"/>
  <c r="AO330" i="4"/>
  <c r="AL330" i="4"/>
  <c r="AI330" i="4"/>
  <c r="AF330" i="4"/>
  <c r="AC330" i="4"/>
  <c r="Z330" i="4"/>
  <c r="W330" i="4"/>
  <c r="T330" i="4"/>
  <c r="Q330" i="4"/>
  <c r="N330" i="4"/>
  <c r="K330" i="4"/>
  <c r="F330" i="4"/>
  <c r="CL329" i="4"/>
  <c r="CK329" i="4"/>
  <c r="CJ329" i="4"/>
  <c r="CI329" i="4"/>
  <c r="CH329" i="4"/>
  <c r="CG329" i="4"/>
  <c r="CF329" i="4"/>
  <c r="CE329" i="4"/>
  <c r="CD329" i="4"/>
  <c r="CC329" i="4"/>
  <c r="CB329" i="4"/>
  <c r="CA329" i="4"/>
  <c r="BZ329" i="4"/>
  <c r="BY329" i="4"/>
  <c r="BX329" i="4"/>
  <c r="BW329" i="4"/>
  <c r="BV329" i="4"/>
  <c r="BI329" i="4"/>
  <c r="BF329" i="4"/>
  <c r="BC329" i="4"/>
  <c r="AZ329" i="4"/>
  <c r="AW329" i="4"/>
  <c r="AT329" i="4"/>
  <c r="AQ329" i="4"/>
  <c r="AN329" i="4"/>
  <c r="AK329" i="4"/>
  <c r="AH329" i="4"/>
  <c r="AE329" i="4"/>
  <c r="AB329" i="4"/>
  <c r="Y329" i="4"/>
  <c r="V329" i="4"/>
  <c r="S329" i="4"/>
  <c r="P329" i="4"/>
  <c r="M329" i="4"/>
  <c r="CL328" i="4"/>
  <c r="CK328" i="4"/>
  <c r="CJ328" i="4"/>
  <c r="CI328" i="4"/>
  <c r="CH328" i="4"/>
  <c r="CG328" i="4"/>
  <c r="CF328" i="4"/>
  <c r="CE328" i="4"/>
  <c r="CD328" i="4"/>
  <c r="CC328" i="4"/>
  <c r="CB328" i="4"/>
  <c r="CA328" i="4"/>
  <c r="BZ328" i="4"/>
  <c r="BY328" i="4"/>
  <c r="BX328" i="4"/>
  <c r="BW328" i="4"/>
  <c r="BV328" i="4"/>
  <c r="BS328" i="4"/>
  <c r="BP328" i="4"/>
  <c r="BM328" i="4"/>
  <c r="BJ328" i="4"/>
  <c r="BS236" i="4"/>
  <c r="BP236" i="4"/>
  <c r="BM236" i="4"/>
  <c r="BJ236" i="4"/>
  <c r="BH236" i="4"/>
  <c r="BE236" i="4"/>
  <c r="CK236" i="4" s="1"/>
  <c r="BB236" i="4"/>
  <c r="CJ236" i="4" s="1"/>
  <c r="AY236" i="4"/>
  <c r="AV236" i="4"/>
  <c r="AS236" i="4"/>
  <c r="AP236" i="4"/>
  <c r="AM236" i="4"/>
  <c r="AJ236" i="4"/>
  <c r="AG236" i="4"/>
  <c r="AD236" i="4"/>
  <c r="AA236" i="4"/>
  <c r="X236" i="4"/>
  <c r="U236" i="4"/>
  <c r="BY236" i="4" s="1"/>
  <c r="R236" i="4"/>
  <c r="O236" i="4"/>
  <c r="BW236" i="4" s="1"/>
  <c r="L236" i="4"/>
  <c r="G236" i="4"/>
  <c r="BS235" i="4"/>
  <c r="BP235" i="4"/>
  <c r="BM235" i="4"/>
  <c r="BJ235" i="4"/>
  <c r="BH235" i="4"/>
  <c r="BE235" i="4"/>
  <c r="CK235" i="4" s="1"/>
  <c r="BB235" i="4"/>
  <c r="CJ235" i="4" s="1"/>
  <c r="AY235" i="4"/>
  <c r="AV235" i="4"/>
  <c r="CH235" i="4" s="1"/>
  <c r="AS235" i="4"/>
  <c r="AP235" i="4"/>
  <c r="AM235" i="4"/>
  <c r="AJ235" i="4"/>
  <c r="CD235" i="4" s="1"/>
  <c r="AG235" i="4"/>
  <c r="AD235" i="4"/>
  <c r="CB235" i="4" s="1"/>
  <c r="AA235" i="4"/>
  <c r="X235" i="4"/>
  <c r="U235" i="4"/>
  <c r="R235" i="4"/>
  <c r="BX235" i="4" s="1"/>
  <c r="O235" i="4"/>
  <c r="L235" i="4"/>
  <c r="BV235" i="4" s="1"/>
  <c r="G235" i="4"/>
  <c r="BS234" i="4"/>
  <c r="BP234" i="4"/>
  <c r="BM234" i="4"/>
  <c r="BJ234" i="4"/>
  <c r="BH234" i="4"/>
  <c r="BE234" i="4"/>
  <c r="BB234" i="4"/>
  <c r="CJ234" i="4" s="1"/>
  <c r="AY234" i="4"/>
  <c r="CI234" i="4" s="1"/>
  <c r="AV234" i="4"/>
  <c r="AS234" i="4"/>
  <c r="AP234" i="4"/>
  <c r="AM234" i="4"/>
  <c r="CE234" i="4" s="1"/>
  <c r="AJ234" i="4"/>
  <c r="AG234" i="4"/>
  <c r="AD234" i="4"/>
  <c r="AA234" i="4"/>
  <c r="CA234" i="4" s="1"/>
  <c r="X234" i="4"/>
  <c r="U234" i="4"/>
  <c r="R234" i="4"/>
  <c r="O234" i="4"/>
  <c r="BW234" i="4" s="1"/>
  <c r="L234" i="4"/>
  <c r="G234" i="4"/>
  <c r="BS233" i="4"/>
  <c r="BP233" i="4"/>
  <c r="BM233" i="4"/>
  <c r="BJ233" i="4"/>
  <c r="BH233" i="4"/>
  <c r="CL233" i="4" s="1"/>
  <c r="BE233" i="4"/>
  <c r="BB233" i="4"/>
  <c r="CJ233" i="4" s="1"/>
  <c r="AY233" i="4"/>
  <c r="AV233" i="4"/>
  <c r="AS233" i="4"/>
  <c r="AP233" i="4"/>
  <c r="CF233" i="4" s="1"/>
  <c r="AM233" i="4"/>
  <c r="AJ233" i="4"/>
  <c r="CD233" i="4" s="1"/>
  <c r="AG233" i="4"/>
  <c r="CC233" i="4" s="1"/>
  <c r="AD233" i="4"/>
  <c r="CB233" i="4" s="1"/>
  <c r="AA233" i="4"/>
  <c r="X233" i="4"/>
  <c r="BZ233" i="4" s="1"/>
  <c r="U233" i="4"/>
  <c r="R233" i="4"/>
  <c r="BX233" i="4" s="1"/>
  <c r="O233" i="4"/>
  <c r="L233" i="4"/>
  <c r="G233" i="4"/>
  <c r="BS232" i="4"/>
  <c r="BP232" i="4"/>
  <c r="BM232" i="4"/>
  <c r="BJ232" i="4"/>
  <c r="BH232" i="4"/>
  <c r="BE232" i="4"/>
  <c r="CK232" i="4" s="1"/>
  <c r="BB232" i="4"/>
  <c r="AY232" i="4"/>
  <c r="CI232" i="4" s="1"/>
  <c r="AV232" i="4"/>
  <c r="AS232" i="4"/>
  <c r="AP232" i="4"/>
  <c r="AM232" i="4"/>
  <c r="CE232" i="4" s="1"/>
  <c r="AJ232" i="4"/>
  <c r="AG232" i="4"/>
  <c r="AD232" i="4"/>
  <c r="CB232" i="4" s="1"/>
  <c r="AA232" i="4"/>
  <c r="X232" i="4"/>
  <c r="U232" i="4"/>
  <c r="R232" i="4"/>
  <c r="O232" i="4"/>
  <c r="BW232" i="4" s="1"/>
  <c r="L232" i="4"/>
  <c r="G232" i="4"/>
  <c r="BS231" i="4"/>
  <c r="BP231" i="4"/>
  <c r="BM231" i="4"/>
  <c r="BJ231" i="4"/>
  <c r="BG220" i="4"/>
  <c r="BH220" i="4" s="1"/>
  <c r="CL220" i="4" s="1"/>
  <c r="BD220" i="4"/>
  <c r="BE220" i="4" s="1"/>
  <c r="BA220" i="4"/>
  <c r="BB220" i="4" s="1"/>
  <c r="AX220" i="4"/>
  <c r="AY220" i="4" s="1"/>
  <c r="AU220" i="4"/>
  <c r="AV220" i="4" s="1"/>
  <c r="AR220" i="4"/>
  <c r="AS220" i="4" s="1"/>
  <c r="AO220" i="4"/>
  <c r="AP220" i="4" s="1"/>
  <c r="AL220" i="4"/>
  <c r="AM220" i="4" s="1"/>
  <c r="AI220" i="4"/>
  <c r="AJ220" i="4" s="1"/>
  <c r="AF220" i="4"/>
  <c r="AG220" i="4" s="1"/>
  <c r="AC220" i="4"/>
  <c r="AD220" i="4" s="1"/>
  <c r="Z220" i="4"/>
  <c r="AA220" i="4" s="1"/>
  <c r="W220" i="4"/>
  <c r="X220" i="4" s="1"/>
  <c r="T220" i="4"/>
  <c r="U220" i="4" s="1"/>
  <c r="BY220" i="4" s="1"/>
  <c r="Q220" i="4"/>
  <c r="R220" i="4" s="1"/>
  <c r="N220" i="4"/>
  <c r="O220" i="4" s="1"/>
  <c r="K220" i="4"/>
  <c r="F220" i="4"/>
  <c r="G220" i="4" s="1"/>
  <c r="BS219" i="4"/>
  <c r="BP219" i="4"/>
  <c r="BM219" i="4"/>
  <c r="BJ219" i="4"/>
  <c r="BH219" i="4"/>
  <c r="CL219" i="4" s="1"/>
  <c r="BE219" i="4"/>
  <c r="BB219" i="4"/>
  <c r="CJ219" i="4" s="1"/>
  <c r="AY219" i="4"/>
  <c r="AV219" i="4"/>
  <c r="CH219" i="4" s="1"/>
  <c r="AS219" i="4"/>
  <c r="CG219" i="4" s="1"/>
  <c r="AP219" i="4"/>
  <c r="CF219" i="4" s="1"/>
  <c r="AM219" i="4"/>
  <c r="AJ219" i="4"/>
  <c r="CD219" i="4" s="1"/>
  <c r="AG219" i="4"/>
  <c r="AD219" i="4"/>
  <c r="CB219" i="4" s="1"/>
  <c r="AA219" i="4"/>
  <c r="X219" i="4"/>
  <c r="BZ219" i="4" s="1"/>
  <c r="U219" i="4"/>
  <c r="BY219" i="4" s="1"/>
  <c r="R219" i="4"/>
  <c r="BX219" i="4" s="1"/>
  <c r="O219" i="4"/>
  <c r="L219" i="4"/>
  <c r="BV219" i="4" s="1"/>
  <c r="G219" i="4"/>
  <c r="BS218" i="4"/>
  <c r="BP218" i="4"/>
  <c r="BM218" i="4"/>
  <c r="BJ218" i="4"/>
  <c r="BH218" i="4"/>
  <c r="BE218" i="4"/>
  <c r="BB218" i="4"/>
  <c r="AY218" i="4"/>
  <c r="CI218" i="4" s="1"/>
  <c r="AV218" i="4"/>
  <c r="AS218" i="4"/>
  <c r="AP218" i="4"/>
  <c r="CF218" i="4" s="1"/>
  <c r="AM218" i="4"/>
  <c r="AJ218" i="4"/>
  <c r="AG218" i="4"/>
  <c r="AD218" i="4"/>
  <c r="AA218" i="4"/>
  <c r="CA218" i="4" s="1"/>
  <c r="X218" i="4"/>
  <c r="U218" i="4"/>
  <c r="R218" i="4"/>
  <c r="O218" i="4"/>
  <c r="BW218" i="4" s="1"/>
  <c r="L218" i="4"/>
  <c r="G218" i="4"/>
  <c r="BS217" i="4"/>
  <c r="BP217" i="4"/>
  <c r="BM217" i="4"/>
  <c r="BJ217" i="4"/>
  <c r="BH217" i="4"/>
  <c r="CL217" i="4" s="1"/>
  <c r="BE217" i="4"/>
  <c r="BB217" i="4"/>
  <c r="CJ217" i="4" s="1"/>
  <c r="AY217" i="4"/>
  <c r="AV217" i="4"/>
  <c r="CH217" i="4" s="1"/>
  <c r="AS217" i="4"/>
  <c r="CG217" i="4" s="1"/>
  <c r="AP217" i="4"/>
  <c r="CF217" i="4" s="1"/>
  <c r="AM217" i="4"/>
  <c r="AJ217" i="4"/>
  <c r="CD217" i="4" s="1"/>
  <c r="AG217" i="4"/>
  <c r="AD217" i="4"/>
  <c r="CB217" i="4" s="1"/>
  <c r="AA217" i="4"/>
  <c r="X217" i="4"/>
  <c r="BZ217" i="4" s="1"/>
  <c r="U217" i="4"/>
  <c r="BY217" i="4" s="1"/>
  <c r="R217" i="4"/>
  <c r="BX217" i="4" s="1"/>
  <c r="O217" i="4"/>
  <c r="L217" i="4"/>
  <c r="BV217" i="4" s="1"/>
  <c r="G217" i="4"/>
  <c r="BS215" i="4"/>
  <c r="BP215" i="4"/>
  <c r="BM215" i="4"/>
  <c r="BJ215" i="4"/>
  <c r="BH215" i="4"/>
  <c r="BE215" i="4"/>
  <c r="BB215" i="4"/>
  <c r="AY215" i="4"/>
  <c r="AV215" i="4"/>
  <c r="AS215" i="4"/>
  <c r="AP215" i="4"/>
  <c r="AM215" i="4"/>
  <c r="CE215" i="4" s="1"/>
  <c r="AJ215" i="4"/>
  <c r="AG215" i="4"/>
  <c r="AD215" i="4"/>
  <c r="AA215" i="4"/>
  <c r="CA215" i="4" s="1"/>
  <c r="X215" i="4"/>
  <c r="U215" i="4"/>
  <c r="R215" i="4"/>
  <c r="BX215" i="4" s="1"/>
  <c r="O215" i="4"/>
  <c r="BW215" i="4" s="1"/>
  <c r="L215" i="4"/>
  <c r="G215" i="4"/>
  <c r="BS214" i="4"/>
  <c r="BP214" i="4"/>
  <c r="BM214" i="4"/>
  <c r="BJ214" i="4"/>
  <c r="BH214" i="4"/>
  <c r="CL214" i="4" s="1"/>
  <c r="BE214" i="4"/>
  <c r="BB214" i="4"/>
  <c r="CJ214" i="4" s="1"/>
  <c r="AY214" i="4"/>
  <c r="AV214" i="4"/>
  <c r="AS214" i="4"/>
  <c r="CG214" i="4" s="1"/>
  <c r="AP214" i="4"/>
  <c r="CF214" i="4" s="1"/>
  <c r="AM214" i="4"/>
  <c r="AJ214" i="4"/>
  <c r="CD214" i="4" s="1"/>
  <c r="AG214" i="4"/>
  <c r="AD214" i="4"/>
  <c r="AA214" i="4"/>
  <c r="X214" i="4"/>
  <c r="BZ214" i="4" s="1"/>
  <c r="U214" i="4"/>
  <c r="BY214" i="4" s="1"/>
  <c r="R214" i="4"/>
  <c r="BX214" i="4" s="1"/>
  <c r="O214" i="4"/>
  <c r="L214" i="4"/>
  <c r="BV214" i="4" s="1"/>
  <c r="G214" i="4"/>
  <c r="BS213" i="4"/>
  <c r="BP213" i="4"/>
  <c r="BM213" i="4"/>
  <c r="BJ213" i="4"/>
  <c r="BH213" i="4"/>
  <c r="BE213" i="4"/>
  <c r="BB213" i="4"/>
  <c r="AY213" i="4"/>
  <c r="CI213" i="4" s="1"/>
  <c r="AV213" i="4"/>
  <c r="AS213" i="4"/>
  <c r="AP213" i="4"/>
  <c r="AM213" i="4"/>
  <c r="CE213" i="4" s="1"/>
  <c r="AJ213" i="4"/>
  <c r="AG213" i="4"/>
  <c r="CC213" i="4" s="1"/>
  <c r="AD213" i="4"/>
  <c r="AA213" i="4"/>
  <c r="CA213" i="4" s="1"/>
  <c r="X213" i="4"/>
  <c r="U213" i="4"/>
  <c r="R213" i="4"/>
  <c r="O213" i="4"/>
  <c r="BW213" i="4" s="1"/>
  <c r="L213" i="4"/>
  <c r="G213" i="4"/>
  <c r="BS212" i="4"/>
  <c r="BP212" i="4"/>
  <c r="BM212" i="4"/>
  <c r="BJ212" i="4"/>
  <c r="BH212" i="4"/>
  <c r="CL212" i="4" s="1"/>
  <c r="BE212" i="4"/>
  <c r="BB212" i="4"/>
  <c r="CJ212" i="4" s="1"/>
  <c r="AY212" i="4"/>
  <c r="AV212" i="4"/>
  <c r="CH212" i="4" s="1"/>
  <c r="AS212" i="4"/>
  <c r="CG212" i="4" s="1"/>
  <c r="AP212" i="4"/>
  <c r="CF212" i="4" s="1"/>
  <c r="AM212" i="4"/>
  <c r="AJ212" i="4"/>
  <c r="CD212" i="4" s="1"/>
  <c r="AG212" i="4"/>
  <c r="AD212" i="4"/>
  <c r="CB212" i="4" s="1"/>
  <c r="AA212" i="4"/>
  <c r="X212" i="4"/>
  <c r="U212" i="4"/>
  <c r="BY212" i="4" s="1"/>
  <c r="R212" i="4"/>
  <c r="BX212" i="4" s="1"/>
  <c r="O212" i="4"/>
  <c r="L212" i="4"/>
  <c r="BV212" i="4" s="1"/>
  <c r="G212" i="4"/>
  <c r="BS211" i="4"/>
  <c r="BP211" i="4"/>
  <c r="BM211" i="4"/>
  <c r="BJ211" i="4"/>
  <c r="BH211" i="4"/>
  <c r="BE211" i="4"/>
  <c r="BB211" i="4"/>
  <c r="AY211" i="4"/>
  <c r="AV211" i="4"/>
  <c r="AS211" i="4"/>
  <c r="AP211" i="4"/>
  <c r="CF211" i="4" s="1"/>
  <c r="AM211" i="4"/>
  <c r="AJ211" i="4"/>
  <c r="AG211" i="4"/>
  <c r="AD211" i="4"/>
  <c r="AA211" i="4"/>
  <c r="CA211" i="4" s="1"/>
  <c r="X211" i="4"/>
  <c r="U211" i="4"/>
  <c r="R211" i="4"/>
  <c r="BX211" i="4" s="1"/>
  <c r="O211" i="4"/>
  <c r="L211" i="4"/>
  <c r="G211" i="4"/>
  <c r="BS189" i="4"/>
  <c r="BP189" i="4"/>
  <c r="BM189" i="4"/>
  <c r="BJ189" i="4"/>
  <c r="BH189" i="4"/>
  <c r="CL189" i="4" s="1"/>
  <c r="BE189" i="4"/>
  <c r="BB189" i="4"/>
  <c r="CJ189" i="4" s="1"/>
  <c r="AY189" i="4"/>
  <c r="AV189" i="4"/>
  <c r="AS189" i="4"/>
  <c r="CG189" i="4" s="1"/>
  <c r="AP189" i="4"/>
  <c r="CF189" i="4" s="1"/>
  <c r="AM189" i="4"/>
  <c r="AJ189" i="4"/>
  <c r="CD189" i="4" s="1"/>
  <c r="AG189" i="4"/>
  <c r="AD189" i="4"/>
  <c r="AA189" i="4"/>
  <c r="X189" i="4"/>
  <c r="BZ189" i="4" s="1"/>
  <c r="U189" i="4"/>
  <c r="BY189" i="4" s="1"/>
  <c r="R189" i="4"/>
  <c r="BX189" i="4" s="1"/>
  <c r="O189" i="4"/>
  <c r="L189" i="4"/>
  <c r="BV189" i="4" s="1"/>
  <c r="G189" i="4"/>
  <c r="BS188" i="4"/>
  <c r="BP188" i="4"/>
  <c r="BM188" i="4"/>
  <c r="BJ188" i="4"/>
  <c r="BH188" i="4"/>
  <c r="BE188" i="4"/>
  <c r="CK188" i="4" s="1"/>
  <c r="BB188" i="4"/>
  <c r="AY188" i="4"/>
  <c r="AV188" i="4"/>
  <c r="AS188" i="4"/>
  <c r="CG188" i="4" s="1"/>
  <c r="AP188" i="4"/>
  <c r="AM188" i="4"/>
  <c r="AJ188" i="4"/>
  <c r="AG188" i="4"/>
  <c r="CC188" i="4" s="1"/>
  <c r="AD188" i="4"/>
  <c r="AA188" i="4"/>
  <c r="CA188" i="4" s="1"/>
  <c r="X188" i="4"/>
  <c r="U188" i="4"/>
  <c r="R188" i="4"/>
  <c r="O188" i="4"/>
  <c r="L188" i="4"/>
  <c r="G188" i="4"/>
  <c r="BS187" i="4"/>
  <c r="BP187" i="4"/>
  <c r="BM187" i="4"/>
  <c r="BJ187" i="4"/>
  <c r="BH187" i="4"/>
  <c r="CL187" i="4" s="1"/>
  <c r="BE187" i="4"/>
  <c r="BB187" i="4"/>
  <c r="CJ187" i="4" s="1"/>
  <c r="AY187" i="4"/>
  <c r="AV187" i="4"/>
  <c r="CH187" i="4" s="1"/>
  <c r="AS187" i="4"/>
  <c r="CG187" i="4" s="1"/>
  <c r="AP187" i="4"/>
  <c r="AM187" i="4"/>
  <c r="AJ187" i="4"/>
  <c r="CD187" i="4" s="1"/>
  <c r="AG187" i="4"/>
  <c r="AD187" i="4"/>
  <c r="CB187" i="4" s="1"/>
  <c r="AA187" i="4"/>
  <c r="X187" i="4"/>
  <c r="BZ187" i="4" s="1"/>
  <c r="U187" i="4"/>
  <c r="BY187" i="4" s="1"/>
  <c r="R187" i="4"/>
  <c r="BX187" i="4" s="1"/>
  <c r="O187" i="4"/>
  <c r="L187" i="4"/>
  <c r="BV187" i="4" s="1"/>
  <c r="G187" i="4"/>
  <c r="BS186" i="4"/>
  <c r="BP186" i="4"/>
  <c r="BM186" i="4"/>
  <c r="BJ186" i="4"/>
  <c r="BH186" i="4"/>
  <c r="BE186" i="4"/>
  <c r="BB186" i="4"/>
  <c r="AY186" i="4"/>
  <c r="AV186" i="4"/>
  <c r="AS186" i="4"/>
  <c r="CG186" i="4" s="1"/>
  <c r="AP186" i="4"/>
  <c r="AM186" i="4"/>
  <c r="AJ186" i="4"/>
  <c r="AG186" i="4"/>
  <c r="AD186" i="4"/>
  <c r="AA186" i="4"/>
  <c r="X186" i="4"/>
  <c r="U186" i="4"/>
  <c r="BY186" i="4" s="1"/>
  <c r="R186" i="4"/>
  <c r="BX186" i="4" s="1"/>
  <c r="O186" i="4"/>
  <c r="BW186" i="4" s="1"/>
  <c r="L186" i="4"/>
  <c r="G186" i="4"/>
  <c r="BS185" i="4"/>
  <c r="BP185" i="4"/>
  <c r="BM185" i="4"/>
  <c r="BJ185" i="4"/>
  <c r="BH185" i="4"/>
  <c r="BE185" i="4"/>
  <c r="CK185" i="4" s="1"/>
  <c r="BB185" i="4"/>
  <c r="CJ185" i="4" s="1"/>
  <c r="AY185" i="4"/>
  <c r="AV185" i="4"/>
  <c r="CH185" i="4" s="1"/>
  <c r="AS185" i="4"/>
  <c r="AP185" i="4"/>
  <c r="CF185" i="4" s="1"/>
  <c r="AM185" i="4"/>
  <c r="AJ185" i="4"/>
  <c r="AG185" i="4"/>
  <c r="AD185" i="4"/>
  <c r="CB185" i="4" s="1"/>
  <c r="AA185" i="4"/>
  <c r="X185" i="4"/>
  <c r="U185" i="4"/>
  <c r="R185" i="4"/>
  <c r="O185" i="4"/>
  <c r="L185" i="4"/>
  <c r="G185" i="4"/>
  <c r="BG184" i="4"/>
  <c r="BD184" i="4"/>
  <c r="BA184" i="4"/>
  <c r="BB184" i="4" s="1"/>
  <c r="CJ184" i="4" s="1"/>
  <c r="AX184" i="4"/>
  <c r="AU184" i="4"/>
  <c r="AV184" i="4" s="1"/>
  <c r="AR184" i="4"/>
  <c r="AS184" i="4" s="1"/>
  <c r="AO184" i="4"/>
  <c r="AP184" i="4" s="1"/>
  <c r="CF184" i="4" s="1"/>
  <c r="AL184" i="4"/>
  <c r="AM184" i="4" s="1"/>
  <c r="CE184" i="4" s="1"/>
  <c r="AI184" i="4"/>
  <c r="AF184" i="4"/>
  <c r="AG184" i="4" s="1"/>
  <c r="AC184" i="4"/>
  <c r="AD184" i="4" s="1"/>
  <c r="CB184" i="4" s="1"/>
  <c r="Z184" i="4"/>
  <c r="AA184" i="4" s="1"/>
  <c r="CA184" i="4" s="1"/>
  <c r="W184" i="4"/>
  <c r="X184" i="4" s="1"/>
  <c r="T184" i="4"/>
  <c r="U184" i="4" s="1"/>
  <c r="Q184" i="4"/>
  <c r="R184" i="4" s="1"/>
  <c r="N184" i="4"/>
  <c r="O184" i="4" s="1"/>
  <c r="K184" i="4"/>
  <c r="G184" i="4"/>
  <c r="BS183" i="4"/>
  <c r="BP183" i="4"/>
  <c r="BM183" i="4"/>
  <c r="BJ183" i="4"/>
  <c r="BH183" i="4"/>
  <c r="CL183" i="4" s="1"/>
  <c r="BE183" i="4"/>
  <c r="BB183" i="4"/>
  <c r="CJ183" i="4" s="1"/>
  <c r="AY183" i="4"/>
  <c r="AV183" i="4"/>
  <c r="CH183" i="4" s="1"/>
  <c r="AS183" i="4"/>
  <c r="AP183" i="4"/>
  <c r="CF183" i="4" s="1"/>
  <c r="AM183" i="4"/>
  <c r="AJ183" i="4"/>
  <c r="CD183" i="4" s="1"/>
  <c r="AG183" i="4"/>
  <c r="AD183" i="4"/>
  <c r="CB183" i="4" s="1"/>
  <c r="AA183" i="4"/>
  <c r="X183" i="4"/>
  <c r="BZ183" i="4" s="1"/>
  <c r="U183" i="4"/>
  <c r="R183" i="4"/>
  <c r="BX183" i="4" s="1"/>
  <c r="O183" i="4"/>
  <c r="L183" i="4"/>
  <c r="BV183" i="4" s="1"/>
  <c r="G183" i="4"/>
  <c r="BS181" i="4"/>
  <c r="BP181" i="4"/>
  <c r="BM181" i="4"/>
  <c r="BJ181" i="4"/>
  <c r="BH181" i="4"/>
  <c r="CL181" i="4" s="1"/>
  <c r="BE181" i="4"/>
  <c r="BB181" i="4"/>
  <c r="CJ181" i="4" s="1"/>
  <c r="AY181" i="4"/>
  <c r="AV181" i="4"/>
  <c r="CH181" i="4" s="1"/>
  <c r="AS181" i="4"/>
  <c r="CG181" i="4" s="1"/>
  <c r="AP181" i="4"/>
  <c r="CF181" i="4" s="1"/>
  <c r="AM181" i="4"/>
  <c r="CE181" i="4" s="1"/>
  <c r="AJ181" i="4"/>
  <c r="CD181" i="4" s="1"/>
  <c r="AG181" i="4"/>
  <c r="AD181" i="4"/>
  <c r="CB181" i="4" s="1"/>
  <c r="AA181" i="4"/>
  <c r="X181" i="4"/>
  <c r="BZ181" i="4" s="1"/>
  <c r="U181" i="4"/>
  <c r="R181" i="4"/>
  <c r="BX181" i="4" s="1"/>
  <c r="O181" i="4"/>
  <c r="BW181" i="4" s="1"/>
  <c r="L181" i="4"/>
  <c r="BV181" i="4" s="1"/>
  <c r="G181" i="4"/>
  <c r="BS180" i="4"/>
  <c r="BP180" i="4"/>
  <c r="BM180" i="4"/>
  <c r="BJ180" i="4"/>
  <c r="BH180" i="4"/>
  <c r="CL180" i="4" s="1"/>
  <c r="BE180" i="4"/>
  <c r="CK180" i="4" s="1"/>
  <c r="BB180" i="4"/>
  <c r="CJ180" i="4" s="1"/>
  <c r="AY180" i="4"/>
  <c r="CI180" i="4" s="1"/>
  <c r="AV180" i="4"/>
  <c r="CH180" i="4" s="1"/>
  <c r="AS180" i="4"/>
  <c r="CG180" i="4" s="1"/>
  <c r="AP180" i="4"/>
  <c r="AM180" i="4"/>
  <c r="CE180" i="4" s="1"/>
  <c r="AJ180" i="4"/>
  <c r="CD180" i="4" s="1"/>
  <c r="AG180" i="4"/>
  <c r="CC180" i="4" s="1"/>
  <c r="AD180" i="4"/>
  <c r="CB180" i="4" s="1"/>
  <c r="AA180" i="4"/>
  <c r="CA180" i="4" s="1"/>
  <c r="X180" i="4"/>
  <c r="BZ180" i="4" s="1"/>
  <c r="U180" i="4"/>
  <c r="BY180" i="4" s="1"/>
  <c r="R180" i="4"/>
  <c r="BX180" i="4" s="1"/>
  <c r="O180" i="4"/>
  <c r="BW180" i="4" s="1"/>
  <c r="L180" i="4"/>
  <c r="BV180" i="4" s="1"/>
  <c r="G180" i="4"/>
  <c r="BS179" i="4"/>
  <c r="BP179" i="4"/>
  <c r="BM179" i="4"/>
  <c r="BJ179" i="4"/>
  <c r="BH179" i="4"/>
  <c r="CL179" i="4" s="1"/>
  <c r="BE179" i="4"/>
  <c r="BB179" i="4"/>
  <c r="CJ179" i="4" s="1"/>
  <c r="AY179" i="4"/>
  <c r="CI179" i="4" s="1"/>
  <c r="AV179" i="4"/>
  <c r="CH179" i="4" s="1"/>
  <c r="AS179" i="4"/>
  <c r="AP179" i="4"/>
  <c r="CF179" i="4" s="1"/>
  <c r="AM179" i="4"/>
  <c r="CE179" i="4" s="1"/>
  <c r="AJ179" i="4"/>
  <c r="CD179" i="4" s="1"/>
  <c r="AG179" i="4"/>
  <c r="AD179" i="4"/>
  <c r="CB179" i="4" s="1"/>
  <c r="AA179" i="4"/>
  <c r="X179" i="4"/>
  <c r="BZ179" i="4" s="1"/>
  <c r="U179" i="4"/>
  <c r="BY179" i="4" s="1"/>
  <c r="R179" i="4"/>
  <c r="BX179" i="4" s="1"/>
  <c r="O179" i="4"/>
  <c r="L179" i="4"/>
  <c r="BV179" i="4" s="1"/>
  <c r="G179" i="4"/>
  <c r="BG178" i="4"/>
  <c r="BD178" i="4"/>
  <c r="BE178" i="4" s="1"/>
  <c r="BA178" i="4"/>
  <c r="BB178" i="4" s="1"/>
  <c r="AX178" i="4"/>
  <c r="AU178" i="4"/>
  <c r="AV178" i="4" s="1"/>
  <c r="AR178" i="4"/>
  <c r="AO178" i="4"/>
  <c r="AP178" i="4" s="1"/>
  <c r="CF178" i="4" s="1"/>
  <c r="AL178" i="4"/>
  <c r="AM178" i="4" s="1"/>
  <c r="CE178" i="4" s="1"/>
  <c r="AI178" i="4"/>
  <c r="AJ178" i="4" s="1"/>
  <c r="CD178" i="4" s="1"/>
  <c r="AF178" i="4"/>
  <c r="AG178" i="4" s="1"/>
  <c r="AC178" i="4"/>
  <c r="AD178" i="4" s="1"/>
  <c r="Z178" i="4"/>
  <c r="AA178" i="4" s="1"/>
  <c r="W178" i="4"/>
  <c r="X178" i="4" s="1"/>
  <c r="T178" i="4"/>
  <c r="U178" i="4" s="1"/>
  <c r="BY178" i="4" s="1"/>
  <c r="Q178" i="4"/>
  <c r="R178" i="4" s="1"/>
  <c r="N178" i="4"/>
  <c r="O178" i="4" s="1"/>
  <c r="K178" i="4"/>
  <c r="L178" i="4" s="1"/>
  <c r="BV178" i="4" s="1"/>
  <c r="G178" i="4"/>
  <c r="BS176" i="4"/>
  <c r="BT176" i="4" s="1"/>
  <c r="BP176" i="4"/>
  <c r="BQ176" i="4" s="1"/>
  <c r="BM176" i="4"/>
  <c r="BN176" i="4" s="1"/>
  <c r="BJ176" i="4"/>
  <c r="BK176" i="4" s="1"/>
  <c r="CK176" i="4"/>
  <c r="CJ176" i="4"/>
  <c r="CH176" i="4"/>
  <c r="CF176" i="4"/>
  <c r="CD176" i="4"/>
  <c r="CC176" i="4"/>
  <c r="BZ176" i="4"/>
  <c r="BX176" i="4"/>
  <c r="L176" i="4"/>
  <c r="BV176" i="4" s="1"/>
  <c r="G176" i="4"/>
  <c r="BS175" i="4"/>
  <c r="BT175" i="4" s="1"/>
  <c r="BP175" i="4"/>
  <c r="BQ175" i="4" s="1"/>
  <c r="BM175" i="4"/>
  <c r="BN175" i="4" s="1"/>
  <c r="BJ175" i="4"/>
  <c r="BK175" i="4" s="1"/>
  <c r="CI175" i="4"/>
  <c r="CG175" i="4"/>
  <c r="CC175" i="4"/>
  <c r="CA175" i="4"/>
  <c r="L175" i="4"/>
  <c r="BV175" i="4" s="1"/>
  <c r="G175" i="4"/>
  <c r="BS174" i="4"/>
  <c r="BT174" i="4" s="1"/>
  <c r="BP174" i="4"/>
  <c r="BQ174" i="4" s="1"/>
  <c r="BM174" i="4"/>
  <c r="BN174" i="4" s="1"/>
  <c r="BJ174" i="4"/>
  <c r="BK174" i="4" s="1"/>
  <c r="CL174" i="4"/>
  <c r="CJ174" i="4"/>
  <c r="CG174" i="4"/>
  <c r="CF174" i="4"/>
  <c r="CD174" i="4"/>
  <c r="CB174" i="4"/>
  <c r="BZ174" i="4"/>
  <c r="BY174" i="4"/>
  <c r="BX174" i="4"/>
  <c r="L174" i="4"/>
  <c r="BV174" i="4" s="1"/>
  <c r="G174" i="4"/>
  <c r="BS173" i="4"/>
  <c r="BT173" i="4" s="1"/>
  <c r="BP173" i="4"/>
  <c r="BQ173" i="4" s="1"/>
  <c r="BM173" i="4"/>
  <c r="BN173" i="4" s="1"/>
  <c r="BJ173" i="4"/>
  <c r="BK173" i="4" s="1"/>
  <c r="CK173" i="4"/>
  <c r="CF173" i="4"/>
  <c r="CE173" i="4"/>
  <c r="CA173" i="4"/>
  <c r="L173" i="4"/>
  <c r="BV173" i="4" s="1"/>
  <c r="G173" i="4"/>
  <c r="BS172" i="4"/>
  <c r="BT172" i="4" s="1"/>
  <c r="BP172" i="4"/>
  <c r="BQ172" i="4" s="1"/>
  <c r="BM172" i="4"/>
  <c r="BN172" i="4" s="1"/>
  <c r="BJ172" i="4"/>
  <c r="BK172" i="4" s="1"/>
  <c r="CL172" i="4"/>
  <c r="CJ172" i="4"/>
  <c r="CG172" i="4"/>
  <c r="CD172" i="4"/>
  <c r="CB172" i="4"/>
  <c r="BZ172" i="4"/>
  <c r="BY172" i="4"/>
  <c r="L172" i="4"/>
  <c r="BV172" i="4" s="1"/>
  <c r="G172" i="4"/>
  <c r="BG171" i="4"/>
  <c r="BH171" i="4" s="1"/>
  <c r="BD171" i="4"/>
  <c r="BE171" i="4" s="1"/>
  <c r="BA171" i="4"/>
  <c r="BB171" i="4" s="1"/>
  <c r="AX171" i="4"/>
  <c r="AY171" i="4" s="1"/>
  <c r="AU171" i="4"/>
  <c r="AV171" i="4" s="1"/>
  <c r="AR171" i="4"/>
  <c r="AS171" i="4" s="1"/>
  <c r="AO171" i="4"/>
  <c r="AP171" i="4" s="1"/>
  <c r="AL171" i="4"/>
  <c r="AI171" i="4"/>
  <c r="AJ171" i="4" s="1"/>
  <c r="AF171" i="4"/>
  <c r="AG171" i="4" s="1"/>
  <c r="AC171" i="4"/>
  <c r="AD171" i="4" s="1"/>
  <c r="Z171" i="4"/>
  <c r="W171" i="4"/>
  <c r="X171" i="4" s="1"/>
  <c r="T171" i="4"/>
  <c r="U171" i="4" s="1"/>
  <c r="Q171" i="4"/>
  <c r="N171" i="4"/>
  <c r="O171" i="4" s="1"/>
  <c r="BW171" i="4" s="1"/>
  <c r="K171" i="4"/>
  <c r="L171" i="4" s="1"/>
  <c r="BV171" i="4" s="1"/>
  <c r="G171" i="4"/>
  <c r="BS170" i="4"/>
  <c r="BT170" i="4" s="1"/>
  <c r="BP170" i="4"/>
  <c r="BQ170" i="4" s="1"/>
  <c r="BM170" i="4"/>
  <c r="BN170" i="4" s="1"/>
  <c r="BJ170" i="4"/>
  <c r="BK170" i="4" s="1"/>
  <c r="CL170" i="4"/>
  <c r="CJ170" i="4"/>
  <c r="CI170" i="4"/>
  <c r="CH170" i="4"/>
  <c r="CG170" i="4"/>
  <c r="CF170" i="4"/>
  <c r="CD170" i="4"/>
  <c r="CC170" i="4"/>
  <c r="CB170" i="4"/>
  <c r="CA170" i="4"/>
  <c r="BZ170" i="4"/>
  <c r="BX170" i="4"/>
  <c r="L170" i="4"/>
  <c r="BV170" i="4" s="1"/>
  <c r="G170" i="4"/>
  <c r="BS168" i="4"/>
  <c r="BT168" i="4" s="1"/>
  <c r="BP168" i="4"/>
  <c r="BQ168" i="4" s="1"/>
  <c r="BM168" i="4"/>
  <c r="BN168" i="4" s="1"/>
  <c r="BJ168" i="4"/>
  <c r="BK168" i="4" s="1"/>
  <c r="CL168" i="4"/>
  <c r="CJ168" i="4"/>
  <c r="CI168" i="4"/>
  <c r="CH168" i="4"/>
  <c r="CG168" i="4"/>
  <c r="CF168" i="4"/>
  <c r="CD168" i="4"/>
  <c r="CB168" i="4"/>
  <c r="BZ168" i="4"/>
  <c r="BY168" i="4"/>
  <c r="BX168" i="4"/>
  <c r="L168" i="4"/>
  <c r="BV168" i="4" s="1"/>
  <c r="G168" i="4"/>
  <c r="BS167" i="4"/>
  <c r="BT167" i="4" s="1"/>
  <c r="BP167" i="4"/>
  <c r="BQ167" i="4" s="1"/>
  <c r="BM167" i="4"/>
  <c r="BN167" i="4" s="1"/>
  <c r="BJ167" i="4"/>
  <c r="BK167" i="4" s="1"/>
  <c r="CL167" i="4"/>
  <c r="CK167" i="4"/>
  <c r="CJ167" i="4"/>
  <c r="CI167" i="4"/>
  <c r="CG167" i="4"/>
  <c r="CE167" i="4"/>
  <c r="CC167" i="4"/>
  <c r="CB167" i="4"/>
  <c r="CA167" i="4"/>
  <c r="BY167" i="4"/>
  <c r="L167" i="4"/>
  <c r="BV167" i="4" s="1"/>
  <c r="G167" i="4"/>
  <c r="BS166" i="4"/>
  <c r="BT166" i="4" s="1"/>
  <c r="BP166" i="4"/>
  <c r="BQ166" i="4" s="1"/>
  <c r="BM166" i="4"/>
  <c r="BN166" i="4" s="1"/>
  <c r="BJ166" i="4"/>
  <c r="BK166" i="4" s="1"/>
  <c r="CL166" i="4"/>
  <c r="CJ166" i="4"/>
  <c r="CI166" i="4"/>
  <c r="CH166" i="4"/>
  <c r="CG166" i="4"/>
  <c r="CF166" i="4"/>
  <c r="CD166" i="4"/>
  <c r="CB166" i="4"/>
  <c r="BZ166" i="4"/>
  <c r="BX166" i="4"/>
  <c r="L166" i="4"/>
  <c r="BV166" i="4" s="1"/>
  <c r="G166" i="4"/>
  <c r="BG165" i="4"/>
  <c r="BH165" i="4" s="1"/>
  <c r="BD165" i="4"/>
  <c r="BA165" i="4"/>
  <c r="BB165" i="4" s="1"/>
  <c r="AX165" i="4"/>
  <c r="AY165" i="4" s="1"/>
  <c r="AU165" i="4"/>
  <c r="AV165" i="4" s="1"/>
  <c r="AR165" i="4"/>
  <c r="AS165" i="4" s="1"/>
  <c r="AO165" i="4"/>
  <c r="AP165" i="4" s="1"/>
  <c r="AL165" i="4"/>
  <c r="AI165" i="4"/>
  <c r="AJ165" i="4" s="1"/>
  <c r="AF165" i="4"/>
  <c r="AG165" i="4" s="1"/>
  <c r="AC165" i="4"/>
  <c r="AD165" i="4" s="1"/>
  <c r="Z165" i="4"/>
  <c r="W165" i="4"/>
  <c r="X165" i="4" s="1"/>
  <c r="T165" i="4"/>
  <c r="U165" i="4" s="1"/>
  <c r="Q165" i="4"/>
  <c r="N165" i="4"/>
  <c r="O165" i="4" s="1"/>
  <c r="BW165" i="4" s="1"/>
  <c r="K165" i="4"/>
  <c r="L165" i="4" s="1"/>
  <c r="BV165" i="4" s="1"/>
  <c r="G165" i="4"/>
  <c r="BS163" i="4"/>
  <c r="BT163" i="4" s="1"/>
  <c r="BP163" i="4"/>
  <c r="BQ163" i="4" s="1"/>
  <c r="BM163" i="4"/>
  <c r="BN163" i="4" s="1"/>
  <c r="BJ163" i="4"/>
  <c r="BK163" i="4" s="1"/>
  <c r="CL163" i="4"/>
  <c r="CK163" i="4"/>
  <c r="CH163" i="4"/>
  <c r="CF163" i="4"/>
  <c r="CD163" i="4"/>
  <c r="L163" i="4"/>
  <c r="BV163" i="4" s="1"/>
  <c r="G163" i="4"/>
  <c r="BS162" i="4"/>
  <c r="BT162" i="4" s="1"/>
  <c r="BP162" i="4"/>
  <c r="BQ162" i="4" s="1"/>
  <c r="BM162" i="4"/>
  <c r="BN162" i="4" s="1"/>
  <c r="BJ162" i="4"/>
  <c r="BK162" i="4" s="1"/>
  <c r="CK162" i="4"/>
  <c r="CJ162" i="4"/>
  <c r="CE162" i="4"/>
  <c r="CD162" i="4"/>
  <c r="L162" i="4"/>
  <c r="BV162" i="4" s="1"/>
  <c r="G162" i="4"/>
  <c r="BS161" i="4"/>
  <c r="BT161" i="4" s="1"/>
  <c r="BP161" i="4"/>
  <c r="BQ161" i="4" s="1"/>
  <c r="BM161" i="4"/>
  <c r="BN161" i="4" s="1"/>
  <c r="BJ161" i="4"/>
  <c r="BK161" i="4" s="1"/>
  <c r="CL161" i="4"/>
  <c r="CJ161" i="4"/>
  <c r="CH161" i="4"/>
  <c r="CG161" i="4"/>
  <c r="CF161" i="4"/>
  <c r="CD161" i="4"/>
  <c r="CB161" i="4"/>
  <c r="BZ161" i="4"/>
  <c r="BY161" i="4"/>
  <c r="L161" i="4"/>
  <c r="BV161" i="4" s="1"/>
  <c r="G161" i="4"/>
  <c r="BS160" i="4"/>
  <c r="BT160" i="4" s="1"/>
  <c r="BP160" i="4"/>
  <c r="BQ160" i="4" s="1"/>
  <c r="BM160" i="4"/>
  <c r="BN160" i="4" s="1"/>
  <c r="BJ160" i="4"/>
  <c r="BK160" i="4" s="1"/>
  <c r="CI160" i="4"/>
  <c r="CH160" i="4"/>
  <c r="CG160" i="4"/>
  <c r="CC160" i="4"/>
  <c r="BY160" i="4"/>
  <c r="L160" i="4"/>
  <c r="BV160" i="4" s="1"/>
  <c r="G160" i="4"/>
  <c r="BS159" i="4"/>
  <c r="BT159" i="4" s="1"/>
  <c r="BP159" i="4"/>
  <c r="BQ159" i="4" s="1"/>
  <c r="BM159" i="4"/>
  <c r="BN159" i="4" s="1"/>
  <c r="BJ159" i="4"/>
  <c r="BK159" i="4" s="1"/>
  <c r="CL159" i="4"/>
  <c r="BZ159" i="4"/>
  <c r="L159" i="4"/>
  <c r="BV159" i="4" s="1"/>
  <c r="G159" i="4"/>
  <c r="BG158" i="4"/>
  <c r="BH158" i="4" s="1"/>
  <c r="BD158" i="4"/>
  <c r="BE158" i="4" s="1"/>
  <c r="BA158" i="4"/>
  <c r="AX158" i="4"/>
  <c r="AY158" i="4" s="1"/>
  <c r="AU158" i="4"/>
  <c r="AV158" i="4" s="1"/>
  <c r="AR158" i="4"/>
  <c r="AO158" i="4"/>
  <c r="AP158" i="4" s="1"/>
  <c r="AL158" i="4"/>
  <c r="AM158" i="4" s="1"/>
  <c r="AI158" i="4"/>
  <c r="AJ158" i="4" s="1"/>
  <c r="AF158" i="4"/>
  <c r="AC158" i="4"/>
  <c r="Z158" i="4"/>
  <c r="W158" i="4"/>
  <c r="X158" i="4" s="1"/>
  <c r="T158" i="4"/>
  <c r="Q158" i="4"/>
  <c r="N158" i="4"/>
  <c r="O158" i="4" s="1"/>
  <c r="BW158" i="4" s="1"/>
  <c r="K158" i="4"/>
  <c r="L158" i="4" s="1"/>
  <c r="BV158" i="4" s="1"/>
  <c r="F158" i="4"/>
  <c r="G158" i="4" s="1"/>
  <c r="BS157" i="4"/>
  <c r="BT157" i="4" s="1"/>
  <c r="BP157" i="4"/>
  <c r="BQ157" i="4" s="1"/>
  <c r="BM157" i="4"/>
  <c r="BN157" i="4" s="1"/>
  <c r="BJ157" i="4"/>
  <c r="BK157" i="4" s="1"/>
  <c r="CI157" i="4"/>
  <c r="L157" i="4"/>
  <c r="BV157" i="4" s="1"/>
  <c r="G157" i="4"/>
  <c r="BS155" i="4"/>
  <c r="BT155" i="4" s="1"/>
  <c r="BP155" i="4"/>
  <c r="BQ155" i="4" s="1"/>
  <c r="BM155" i="4"/>
  <c r="BN155" i="4" s="1"/>
  <c r="BJ155" i="4"/>
  <c r="BK155" i="4" s="1"/>
  <c r="CK155" i="4"/>
  <c r="CJ155" i="4"/>
  <c r="CI155" i="4"/>
  <c r="CB155" i="4"/>
  <c r="CA155" i="4"/>
  <c r="L155" i="4"/>
  <c r="BV155" i="4" s="1"/>
  <c r="G155" i="4"/>
  <c r="BS154" i="4"/>
  <c r="BT154" i="4" s="1"/>
  <c r="BP154" i="4"/>
  <c r="BQ154" i="4" s="1"/>
  <c r="BM154" i="4"/>
  <c r="BN154" i="4" s="1"/>
  <c r="BJ154" i="4"/>
  <c r="BK154" i="4" s="1"/>
  <c r="CL154" i="4"/>
  <c r="CJ154" i="4"/>
  <c r="CG154" i="4"/>
  <c r="CF154" i="4"/>
  <c r="CB154" i="4"/>
  <c r="BY154" i="4"/>
  <c r="BX154" i="4"/>
  <c r="L154" i="4"/>
  <c r="BV154" i="4" s="1"/>
  <c r="G154" i="4"/>
  <c r="BS153" i="4"/>
  <c r="BT153" i="4" s="1"/>
  <c r="BP153" i="4"/>
  <c r="BQ153" i="4" s="1"/>
  <c r="BM153" i="4"/>
  <c r="BN153" i="4" s="1"/>
  <c r="BJ153" i="4"/>
  <c r="BK153" i="4" s="1"/>
  <c r="CG153" i="4"/>
  <c r="CE153" i="4"/>
  <c r="BX153" i="4"/>
  <c r="L153" i="4"/>
  <c r="BV153" i="4" s="1"/>
  <c r="G153" i="4"/>
  <c r="BG152" i="4"/>
  <c r="BH152" i="4" s="1"/>
  <c r="BD152" i="4"/>
  <c r="BE152" i="4" s="1"/>
  <c r="BA152" i="4"/>
  <c r="AX152" i="4"/>
  <c r="AY152" i="4" s="1"/>
  <c r="AU152" i="4"/>
  <c r="AR152" i="4"/>
  <c r="AO152" i="4"/>
  <c r="AP152" i="4" s="1"/>
  <c r="AL152" i="4"/>
  <c r="AI152" i="4"/>
  <c r="AJ152" i="4" s="1"/>
  <c r="AF152" i="4"/>
  <c r="AG152" i="4" s="1"/>
  <c r="AC152" i="4"/>
  <c r="AD152" i="4" s="1"/>
  <c r="Z152" i="4"/>
  <c r="W152" i="4"/>
  <c r="T152" i="4"/>
  <c r="U152" i="4" s="1"/>
  <c r="Q152" i="4"/>
  <c r="R152" i="4" s="1"/>
  <c r="N152" i="4"/>
  <c r="O152" i="4" s="1"/>
  <c r="BW152" i="4" s="1"/>
  <c r="K152" i="4"/>
  <c r="L152" i="4" s="1"/>
  <c r="BV152" i="4" s="1"/>
  <c r="F152" i="4"/>
  <c r="BS148" i="4"/>
  <c r="BM148" i="4"/>
  <c r="BJ148" i="4"/>
  <c r="BH148" i="4"/>
  <c r="BE148" i="4"/>
  <c r="CK148" i="4" s="1"/>
  <c r="BB148" i="4"/>
  <c r="AY148" i="4"/>
  <c r="AV148" i="4"/>
  <c r="AS148" i="4"/>
  <c r="CG148" i="4" s="1"/>
  <c r="AP148" i="4"/>
  <c r="AM148" i="4"/>
  <c r="AJ148" i="4"/>
  <c r="CD148" i="4" s="1"/>
  <c r="AG148" i="4"/>
  <c r="CC148" i="4" s="1"/>
  <c r="AD148" i="4"/>
  <c r="AA148" i="4"/>
  <c r="CA148" i="4" s="1"/>
  <c r="X148" i="4"/>
  <c r="U148" i="4"/>
  <c r="R148" i="4"/>
  <c r="O148" i="4"/>
  <c r="L148" i="4"/>
  <c r="G148" i="4"/>
  <c r="BS137" i="4"/>
  <c r="BP137" i="4"/>
  <c r="BM137" i="4"/>
  <c r="BJ137" i="4"/>
  <c r="BH137" i="4"/>
  <c r="CL137" i="4" s="1"/>
  <c r="BE137" i="4"/>
  <c r="BB137" i="4"/>
  <c r="AY137" i="4"/>
  <c r="AV137" i="4"/>
  <c r="AS137" i="4"/>
  <c r="AP137" i="4"/>
  <c r="AM137" i="4"/>
  <c r="AJ137" i="4"/>
  <c r="AG137" i="4"/>
  <c r="AD137" i="4"/>
  <c r="AA137" i="4"/>
  <c r="X137" i="4"/>
  <c r="U137" i="4"/>
  <c r="R137" i="4"/>
  <c r="BX137" i="4" s="1"/>
  <c r="O137" i="4"/>
  <c r="L137" i="4"/>
  <c r="BV137" i="4" s="1"/>
  <c r="G137" i="4"/>
  <c r="BS136" i="4"/>
  <c r="BP136" i="4"/>
  <c r="BM136" i="4"/>
  <c r="BJ136" i="4"/>
  <c r="BH136" i="4"/>
  <c r="CL136" i="4" s="1"/>
  <c r="BE136" i="4"/>
  <c r="CK136" i="4" s="1"/>
  <c r="BB136" i="4"/>
  <c r="CJ136" i="4" s="1"/>
  <c r="AY136" i="4"/>
  <c r="AV136" i="4"/>
  <c r="AS136" i="4"/>
  <c r="AP136" i="4"/>
  <c r="AM136" i="4"/>
  <c r="AJ136" i="4"/>
  <c r="AG136" i="4"/>
  <c r="CC136" i="4" s="1"/>
  <c r="AD136" i="4"/>
  <c r="AA136" i="4"/>
  <c r="CA136" i="4" s="1"/>
  <c r="X136" i="4"/>
  <c r="U136" i="4"/>
  <c r="R136" i="4"/>
  <c r="O136" i="4"/>
  <c r="BW136" i="4" s="1"/>
  <c r="L136" i="4"/>
  <c r="BV136" i="4" s="1"/>
  <c r="G136" i="4"/>
  <c r="BS135" i="4"/>
  <c r="BP135" i="4"/>
  <c r="BM135" i="4"/>
  <c r="BJ135" i="4"/>
  <c r="BH135" i="4"/>
  <c r="CL135" i="4" s="1"/>
  <c r="BE135" i="4"/>
  <c r="BB135" i="4"/>
  <c r="CJ135" i="4" s="1"/>
  <c r="AY135" i="4"/>
  <c r="AV135" i="4"/>
  <c r="CH135" i="4" s="1"/>
  <c r="AS135" i="4"/>
  <c r="CG135" i="4" s="1"/>
  <c r="AP135" i="4"/>
  <c r="AM135" i="4"/>
  <c r="AJ135" i="4"/>
  <c r="CD135" i="4" s="1"/>
  <c r="AG135" i="4"/>
  <c r="AD135" i="4"/>
  <c r="AA135" i="4"/>
  <c r="X135" i="4"/>
  <c r="BZ135" i="4" s="1"/>
  <c r="U135" i="4"/>
  <c r="BY135" i="4" s="1"/>
  <c r="R135" i="4"/>
  <c r="O135" i="4"/>
  <c r="L135" i="4"/>
  <c r="BV135" i="4" s="1"/>
  <c r="G135" i="4"/>
  <c r="BS134" i="4"/>
  <c r="BP134" i="4"/>
  <c r="BM134" i="4"/>
  <c r="BJ134" i="4"/>
  <c r="BH134" i="4"/>
  <c r="BE134" i="4"/>
  <c r="CK134" i="4" s="1"/>
  <c r="BB134" i="4"/>
  <c r="AY134" i="4"/>
  <c r="CI134" i="4" s="1"/>
  <c r="AV134" i="4"/>
  <c r="AS134" i="4"/>
  <c r="CG134" i="4" s="1"/>
  <c r="AP134" i="4"/>
  <c r="AM134" i="4"/>
  <c r="AJ134" i="4"/>
  <c r="AG134" i="4"/>
  <c r="AD134" i="4"/>
  <c r="AA134" i="4"/>
  <c r="CA134" i="4" s="1"/>
  <c r="X134" i="4"/>
  <c r="U134" i="4"/>
  <c r="R134" i="4"/>
  <c r="BX134" i="4" s="1"/>
  <c r="O134" i="4"/>
  <c r="L134" i="4"/>
  <c r="G134" i="4"/>
  <c r="BS133" i="4"/>
  <c r="BP133" i="4"/>
  <c r="BM133" i="4"/>
  <c r="BJ133" i="4"/>
  <c r="BH133" i="4"/>
  <c r="CL133" i="4" s="1"/>
  <c r="BE133" i="4"/>
  <c r="BB133" i="4"/>
  <c r="AY133" i="4"/>
  <c r="AV133" i="4"/>
  <c r="CH133" i="4" s="1"/>
  <c r="AS133" i="4"/>
  <c r="AP133" i="4"/>
  <c r="CF133" i="4" s="1"/>
  <c r="AM133" i="4"/>
  <c r="AJ133" i="4"/>
  <c r="AG133" i="4"/>
  <c r="AD133" i="4"/>
  <c r="AA133" i="4"/>
  <c r="X133" i="4"/>
  <c r="BZ133" i="4" s="1"/>
  <c r="U133" i="4"/>
  <c r="R133" i="4"/>
  <c r="O133" i="4"/>
  <c r="L133" i="4"/>
  <c r="BV133" i="4" s="1"/>
  <c r="G133" i="4"/>
  <c r="BS132" i="4"/>
  <c r="BP132" i="4"/>
  <c r="BM132" i="4"/>
  <c r="BJ132" i="4"/>
  <c r="BH132" i="4"/>
  <c r="CL132" i="4" s="1"/>
  <c r="BE132" i="4"/>
  <c r="CK132" i="4" s="1"/>
  <c r="BB132" i="4"/>
  <c r="AY132" i="4"/>
  <c r="AV132" i="4"/>
  <c r="AS132" i="4"/>
  <c r="AP132" i="4"/>
  <c r="AM132" i="4"/>
  <c r="CE132" i="4" s="1"/>
  <c r="AJ132" i="4"/>
  <c r="AG132" i="4"/>
  <c r="CC132" i="4" s="1"/>
  <c r="AD132" i="4"/>
  <c r="AA132" i="4"/>
  <c r="CA132" i="4" s="1"/>
  <c r="X132" i="4"/>
  <c r="U132" i="4"/>
  <c r="R132" i="4"/>
  <c r="O132" i="4"/>
  <c r="BW132" i="4" s="1"/>
  <c r="L132" i="4"/>
  <c r="G132" i="4"/>
  <c r="BS131" i="4"/>
  <c r="BP131" i="4"/>
  <c r="BM131" i="4"/>
  <c r="BJ131" i="4"/>
  <c r="BH131" i="4"/>
  <c r="CL131" i="4" s="1"/>
  <c r="BE131" i="4"/>
  <c r="CK131" i="4" s="1"/>
  <c r="BB131" i="4"/>
  <c r="CJ131" i="4" s="1"/>
  <c r="AY131" i="4"/>
  <c r="AV131" i="4"/>
  <c r="CH131" i="4" s="1"/>
  <c r="AS131" i="4"/>
  <c r="CG131" i="4" s="1"/>
  <c r="AP131" i="4"/>
  <c r="AM131" i="4"/>
  <c r="AJ131" i="4"/>
  <c r="CD131" i="4" s="1"/>
  <c r="AG131" i="4"/>
  <c r="AD131" i="4"/>
  <c r="CB131" i="4" s="1"/>
  <c r="AA131" i="4"/>
  <c r="X131" i="4"/>
  <c r="BZ131" i="4" s="1"/>
  <c r="U131" i="4"/>
  <c r="BY131" i="4" s="1"/>
  <c r="R131" i="4"/>
  <c r="O131" i="4"/>
  <c r="L131" i="4"/>
  <c r="BV131" i="4" s="1"/>
  <c r="G131" i="4"/>
  <c r="BS130" i="4"/>
  <c r="BP130" i="4"/>
  <c r="BM130" i="4"/>
  <c r="BJ130" i="4"/>
  <c r="BS119" i="4"/>
  <c r="BP119" i="4"/>
  <c r="BM119" i="4"/>
  <c r="BJ119" i="4"/>
  <c r="BH119" i="4"/>
  <c r="BE119" i="4"/>
  <c r="CK119" i="4" s="1"/>
  <c r="BB119" i="4"/>
  <c r="AY119" i="4"/>
  <c r="CI119" i="4" s="1"/>
  <c r="AV119" i="4"/>
  <c r="CH119" i="4" s="1"/>
  <c r="AS119" i="4"/>
  <c r="AP119" i="4"/>
  <c r="AM119" i="4"/>
  <c r="AJ119" i="4"/>
  <c r="AG119" i="4"/>
  <c r="CC119" i="4" s="1"/>
  <c r="AD119" i="4"/>
  <c r="AA119" i="4"/>
  <c r="X119" i="4"/>
  <c r="U119" i="4"/>
  <c r="BY119" i="4" s="1"/>
  <c r="R119" i="4"/>
  <c r="O119" i="4"/>
  <c r="L119" i="4"/>
  <c r="G119" i="4"/>
  <c r="BS118" i="4"/>
  <c r="BP118" i="4"/>
  <c r="BM118" i="4"/>
  <c r="BJ118" i="4"/>
  <c r="BH118" i="4"/>
  <c r="CL118" i="4" s="1"/>
  <c r="BE118" i="4"/>
  <c r="BB118" i="4"/>
  <c r="AY118" i="4"/>
  <c r="AV118" i="4"/>
  <c r="CH118" i="4" s="1"/>
  <c r="AS118" i="4"/>
  <c r="AP118" i="4"/>
  <c r="CF118" i="4" s="1"/>
  <c r="AM118" i="4"/>
  <c r="AJ118" i="4"/>
  <c r="CD118" i="4" s="1"/>
  <c r="AG118" i="4"/>
  <c r="AD118" i="4"/>
  <c r="AA118" i="4"/>
  <c r="X118" i="4"/>
  <c r="BZ118" i="4" s="1"/>
  <c r="U118" i="4"/>
  <c r="R118" i="4"/>
  <c r="O118" i="4"/>
  <c r="L118" i="4"/>
  <c r="G118" i="4"/>
  <c r="BS117" i="4"/>
  <c r="BP117" i="4"/>
  <c r="BM117" i="4"/>
  <c r="BJ117" i="4"/>
  <c r="BH117" i="4"/>
  <c r="CL117" i="4" s="1"/>
  <c r="BE117" i="4"/>
  <c r="CK117" i="4" s="1"/>
  <c r="BB117" i="4"/>
  <c r="CJ117" i="4" s="1"/>
  <c r="AY117" i="4"/>
  <c r="CI117" i="4" s="1"/>
  <c r="AV117" i="4"/>
  <c r="CH117" i="4" s="1"/>
  <c r="AS117" i="4"/>
  <c r="CG117" i="4" s="1"/>
  <c r="AP117" i="4"/>
  <c r="CF117" i="4" s="1"/>
  <c r="AM117" i="4"/>
  <c r="CE117" i="4" s="1"/>
  <c r="AJ117" i="4"/>
  <c r="CD117" i="4" s="1"/>
  <c r="AG117" i="4"/>
  <c r="CC117" i="4" s="1"/>
  <c r="AD117" i="4"/>
  <c r="CB117" i="4" s="1"/>
  <c r="AA117" i="4"/>
  <c r="X117" i="4"/>
  <c r="BZ117" i="4" s="1"/>
  <c r="U117" i="4"/>
  <c r="R117" i="4"/>
  <c r="BX117" i="4" s="1"/>
  <c r="O117" i="4"/>
  <c r="BW117" i="4" s="1"/>
  <c r="L117" i="4"/>
  <c r="BV117" i="4" s="1"/>
  <c r="G117" i="4"/>
  <c r="BS116" i="4"/>
  <c r="BP116" i="4"/>
  <c r="BM116" i="4"/>
  <c r="BJ116" i="4"/>
  <c r="BH116" i="4"/>
  <c r="CL116" i="4" s="1"/>
  <c r="BE116" i="4"/>
  <c r="CK116" i="4" s="1"/>
  <c r="BB116" i="4"/>
  <c r="CJ116" i="4" s="1"/>
  <c r="AY116" i="4"/>
  <c r="CI116" i="4" s="1"/>
  <c r="AV116" i="4"/>
  <c r="CH116" i="4" s="1"/>
  <c r="AS116" i="4"/>
  <c r="CG116" i="4" s="1"/>
  <c r="AP116" i="4"/>
  <c r="CF116" i="4" s="1"/>
  <c r="AM116" i="4"/>
  <c r="CE116" i="4" s="1"/>
  <c r="AJ116" i="4"/>
  <c r="CD116" i="4" s="1"/>
  <c r="AG116" i="4"/>
  <c r="CC116" i="4" s="1"/>
  <c r="AD116" i="4"/>
  <c r="CB116" i="4" s="1"/>
  <c r="AA116" i="4"/>
  <c r="CA116" i="4" s="1"/>
  <c r="X116" i="4"/>
  <c r="BZ116" i="4" s="1"/>
  <c r="U116" i="4"/>
  <c r="BY116" i="4" s="1"/>
  <c r="R116" i="4"/>
  <c r="O116" i="4"/>
  <c r="BW116" i="4" s="1"/>
  <c r="L116" i="4"/>
  <c r="BV116" i="4" s="1"/>
  <c r="G116" i="4"/>
  <c r="BS115" i="4"/>
  <c r="BP115" i="4"/>
  <c r="BM115" i="4"/>
  <c r="BJ115" i="4"/>
  <c r="BH115" i="4"/>
  <c r="CL115" i="4" s="1"/>
  <c r="BE115" i="4"/>
  <c r="CK115" i="4" s="1"/>
  <c r="BB115" i="4"/>
  <c r="CJ115" i="4" s="1"/>
  <c r="AY115" i="4"/>
  <c r="AV115" i="4"/>
  <c r="CH115" i="4" s="1"/>
  <c r="AS115" i="4"/>
  <c r="AP115" i="4"/>
  <c r="CF115" i="4" s="1"/>
  <c r="AM115" i="4"/>
  <c r="CE115" i="4" s="1"/>
  <c r="AJ115" i="4"/>
  <c r="CD115" i="4" s="1"/>
  <c r="AG115" i="4"/>
  <c r="CC115" i="4" s="1"/>
  <c r="AD115" i="4"/>
  <c r="CB115" i="4" s="1"/>
  <c r="AA115" i="4"/>
  <c r="X115" i="4"/>
  <c r="BZ115" i="4" s="1"/>
  <c r="U115" i="4"/>
  <c r="BY115" i="4" s="1"/>
  <c r="R115" i="4"/>
  <c r="BX115" i="4" s="1"/>
  <c r="O115" i="4"/>
  <c r="BW115" i="4" s="1"/>
  <c r="L115" i="4"/>
  <c r="BV115" i="4" s="1"/>
  <c r="G115" i="4"/>
  <c r="BS114" i="4"/>
  <c r="BP114" i="4"/>
  <c r="BM114" i="4"/>
  <c r="BJ114" i="4"/>
  <c r="BH114" i="4"/>
  <c r="CL114" i="4" s="1"/>
  <c r="BE114" i="4"/>
  <c r="CK114" i="4" s="1"/>
  <c r="BB114" i="4"/>
  <c r="AY114" i="4"/>
  <c r="CI114" i="4" s="1"/>
  <c r="AV114" i="4"/>
  <c r="CH114" i="4" s="1"/>
  <c r="AS114" i="4"/>
  <c r="CG114" i="4" s="1"/>
  <c r="AP114" i="4"/>
  <c r="CF114" i="4" s="1"/>
  <c r="AM114" i="4"/>
  <c r="CE114" i="4" s="1"/>
  <c r="AJ114" i="4"/>
  <c r="CD114" i="4" s="1"/>
  <c r="AG114" i="4"/>
  <c r="CC114" i="4" s="1"/>
  <c r="AD114" i="4"/>
  <c r="AA114" i="4"/>
  <c r="CA114" i="4" s="1"/>
  <c r="X114" i="4"/>
  <c r="BZ114" i="4" s="1"/>
  <c r="U114" i="4"/>
  <c r="BY114" i="4" s="1"/>
  <c r="R114" i="4"/>
  <c r="O114" i="4"/>
  <c r="BW114" i="4" s="1"/>
  <c r="L114" i="4"/>
  <c r="BV114" i="4" s="1"/>
  <c r="G114" i="4"/>
  <c r="BS113" i="4"/>
  <c r="BP113" i="4"/>
  <c r="BM113" i="4"/>
  <c r="BJ113" i="4"/>
  <c r="BH113" i="4"/>
  <c r="CL113" i="4" s="1"/>
  <c r="BE113" i="4"/>
  <c r="CK113" i="4" s="1"/>
  <c r="BB113" i="4"/>
  <c r="CJ113" i="4" s="1"/>
  <c r="AY113" i="4"/>
  <c r="CI113" i="4" s="1"/>
  <c r="AV113" i="4"/>
  <c r="CH113" i="4" s="1"/>
  <c r="AS113" i="4"/>
  <c r="AP113" i="4"/>
  <c r="CF113" i="4" s="1"/>
  <c r="AM113" i="4"/>
  <c r="CE113" i="4" s="1"/>
  <c r="AJ113" i="4"/>
  <c r="CD113" i="4" s="1"/>
  <c r="AG113" i="4"/>
  <c r="CC113" i="4" s="1"/>
  <c r="AD113" i="4"/>
  <c r="CB113" i="4" s="1"/>
  <c r="AA113" i="4"/>
  <c r="CA113" i="4" s="1"/>
  <c r="X113" i="4"/>
  <c r="BZ113" i="4" s="1"/>
  <c r="U113" i="4"/>
  <c r="BY113" i="4" s="1"/>
  <c r="R113" i="4"/>
  <c r="BX113" i="4" s="1"/>
  <c r="O113" i="4"/>
  <c r="BW113" i="4" s="1"/>
  <c r="L113" i="4"/>
  <c r="BV113" i="4" s="1"/>
  <c r="G113" i="4"/>
  <c r="BS112" i="4"/>
  <c r="BP112" i="4"/>
  <c r="BM112" i="4"/>
  <c r="BJ112" i="4"/>
  <c r="BH112" i="4"/>
  <c r="CL112" i="4" s="1"/>
  <c r="BE112" i="4"/>
  <c r="CK112" i="4" s="1"/>
  <c r="BB112" i="4"/>
  <c r="AY112" i="4"/>
  <c r="CI112" i="4" s="1"/>
  <c r="AV112" i="4"/>
  <c r="CH112" i="4" s="1"/>
  <c r="AS112" i="4"/>
  <c r="CG112" i="4" s="1"/>
  <c r="AP112" i="4"/>
  <c r="CF112" i="4" s="1"/>
  <c r="AM112" i="4"/>
  <c r="CE112" i="4" s="1"/>
  <c r="AJ112" i="4"/>
  <c r="CD112" i="4" s="1"/>
  <c r="AG112" i="4"/>
  <c r="CC112" i="4" s="1"/>
  <c r="AD112" i="4"/>
  <c r="AA112" i="4"/>
  <c r="CA112" i="4" s="1"/>
  <c r="X112" i="4"/>
  <c r="BZ112" i="4" s="1"/>
  <c r="U112" i="4"/>
  <c r="BY112" i="4" s="1"/>
  <c r="R112" i="4"/>
  <c r="BX112" i="4" s="1"/>
  <c r="O112" i="4"/>
  <c r="BW112" i="4" s="1"/>
  <c r="L112" i="4"/>
  <c r="BV112" i="4" s="1"/>
  <c r="G112" i="4"/>
  <c r="BS111" i="4"/>
  <c r="BP111" i="4"/>
  <c r="BM111" i="4"/>
  <c r="BJ111" i="4"/>
  <c r="BH111" i="4"/>
  <c r="CL111" i="4" s="1"/>
  <c r="BE111" i="4"/>
  <c r="CK111" i="4" s="1"/>
  <c r="BB111" i="4"/>
  <c r="CJ111" i="4" s="1"/>
  <c r="AY111" i="4"/>
  <c r="AV111" i="4"/>
  <c r="CH111" i="4" s="1"/>
  <c r="AS111" i="4"/>
  <c r="AP111" i="4"/>
  <c r="CF111" i="4" s="1"/>
  <c r="AM111" i="4"/>
  <c r="CE111" i="4" s="1"/>
  <c r="AJ111" i="4"/>
  <c r="CD111" i="4" s="1"/>
  <c r="AG111" i="4"/>
  <c r="CC111" i="4" s="1"/>
  <c r="AD111" i="4"/>
  <c r="CB111" i="4" s="1"/>
  <c r="AA111" i="4"/>
  <c r="X111" i="4"/>
  <c r="BZ111" i="4" s="1"/>
  <c r="U111" i="4"/>
  <c r="BY111" i="4" s="1"/>
  <c r="R111" i="4"/>
  <c r="BX111" i="4" s="1"/>
  <c r="O111" i="4"/>
  <c r="BW111" i="4" s="1"/>
  <c r="L111" i="4"/>
  <c r="BV111" i="4" s="1"/>
  <c r="G111" i="4"/>
  <c r="BS97" i="4"/>
  <c r="BP97" i="4"/>
  <c r="BM97" i="4"/>
  <c r="BJ97" i="4"/>
  <c r="BH97" i="4"/>
  <c r="CL97" i="4" s="1"/>
  <c r="BE97" i="4"/>
  <c r="CK97" i="4" s="1"/>
  <c r="BB97" i="4"/>
  <c r="CJ97" i="4" s="1"/>
  <c r="AY97" i="4"/>
  <c r="AV97" i="4"/>
  <c r="CH97" i="4" s="1"/>
  <c r="AS97" i="4"/>
  <c r="CG97" i="4" s="1"/>
  <c r="AP97" i="4"/>
  <c r="AM97" i="4"/>
  <c r="AJ97" i="4"/>
  <c r="AG97" i="4"/>
  <c r="CC97" i="4" s="1"/>
  <c r="AD97" i="4"/>
  <c r="AA97" i="4"/>
  <c r="X97" i="4"/>
  <c r="U97" i="4"/>
  <c r="BY97" i="4" s="1"/>
  <c r="R97" i="4"/>
  <c r="O97" i="4"/>
  <c r="L97" i="4"/>
  <c r="G97" i="4"/>
  <c r="BS96" i="4"/>
  <c r="BP96" i="4"/>
  <c r="BM96" i="4"/>
  <c r="BJ96" i="4"/>
  <c r="BH96" i="4"/>
  <c r="CL96" i="4" s="1"/>
  <c r="BE96" i="4"/>
  <c r="BB96" i="4"/>
  <c r="AY96" i="4"/>
  <c r="CI96" i="4" s="1"/>
  <c r="AV96" i="4"/>
  <c r="CH96" i="4" s="1"/>
  <c r="AS96" i="4"/>
  <c r="AP96" i="4"/>
  <c r="CF96" i="4" s="1"/>
  <c r="AM96" i="4"/>
  <c r="AJ96" i="4"/>
  <c r="AG96" i="4"/>
  <c r="CC96" i="4" s="1"/>
  <c r="AD96" i="4"/>
  <c r="AA96" i="4"/>
  <c r="X96" i="4"/>
  <c r="U96" i="4"/>
  <c r="BY96" i="4" s="1"/>
  <c r="R96" i="4"/>
  <c r="BX96" i="4" s="1"/>
  <c r="O96" i="4"/>
  <c r="L96" i="4"/>
  <c r="BV96" i="4" s="1"/>
  <c r="G96" i="4"/>
  <c r="BS95" i="4"/>
  <c r="BP95" i="4"/>
  <c r="BM95" i="4"/>
  <c r="BJ95" i="4"/>
  <c r="BH95" i="4"/>
  <c r="BE95" i="4"/>
  <c r="BB95" i="4"/>
  <c r="AY95" i="4"/>
  <c r="AV95" i="4"/>
  <c r="AS95" i="4"/>
  <c r="CG95" i="4" s="1"/>
  <c r="AP95" i="4"/>
  <c r="AM95" i="4"/>
  <c r="AJ95" i="4"/>
  <c r="AG95" i="4"/>
  <c r="AD95" i="4"/>
  <c r="CB95" i="4" s="1"/>
  <c r="AA95" i="4"/>
  <c r="X95" i="4"/>
  <c r="BZ95" i="4" s="1"/>
  <c r="U95" i="4"/>
  <c r="R95" i="4"/>
  <c r="O95" i="4"/>
  <c r="L95" i="4"/>
  <c r="G95" i="4"/>
  <c r="BS94" i="4"/>
  <c r="BP94" i="4"/>
  <c r="BM94" i="4"/>
  <c r="BJ94" i="4"/>
  <c r="BH94" i="4"/>
  <c r="BE94" i="4"/>
  <c r="BB94" i="4"/>
  <c r="CJ94" i="4" s="1"/>
  <c r="AY94" i="4"/>
  <c r="CI94" i="4" s="1"/>
  <c r="AV94" i="4"/>
  <c r="AS94" i="4"/>
  <c r="AP94" i="4"/>
  <c r="AM94" i="4"/>
  <c r="CE94" i="4" s="1"/>
  <c r="AJ94" i="4"/>
  <c r="AG94" i="4"/>
  <c r="CC94" i="4" s="1"/>
  <c r="AD94" i="4"/>
  <c r="AA94" i="4"/>
  <c r="X94" i="4"/>
  <c r="U94" i="4"/>
  <c r="R94" i="4"/>
  <c r="BX94" i="4" s="1"/>
  <c r="O94" i="4"/>
  <c r="L94" i="4"/>
  <c r="G94" i="4"/>
  <c r="BS93" i="4"/>
  <c r="BP93" i="4"/>
  <c r="BM93" i="4"/>
  <c r="BJ93" i="4"/>
  <c r="BH93" i="4"/>
  <c r="CL93" i="4" s="1"/>
  <c r="BE93" i="4"/>
  <c r="CK93" i="4" s="1"/>
  <c r="BB93" i="4"/>
  <c r="CJ93" i="4" s="1"/>
  <c r="AY93" i="4"/>
  <c r="AV93" i="4"/>
  <c r="CH93" i="4" s="1"/>
  <c r="AS93" i="4"/>
  <c r="AP93" i="4"/>
  <c r="CF93" i="4" s="1"/>
  <c r="AM93" i="4"/>
  <c r="AJ93" i="4"/>
  <c r="AG93" i="4"/>
  <c r="AD93" i="4"/>
  <c r="AA93" i="4"/>
  <c r="X93" i="4"/>
  <c r="U93" i="4"/>
  <c r="R93" i="4"/>
  <c r="O93" i="4"/>
  <c r="L93" i="4"/>
  <c r="G93" i="4"/>
  <c r="BS92" i="4"/>
  <c r="BP92" i="4"/>
  <c r="BM92" i="4"/>
  <c r="BJ92" i="4"/>
  <c r="BH92" i="4"/>
  <c r="BE92" i="4"/>
  <c r="BB92" i="4"/>
  <c r="AY92" i="4"/>
  <c r="CI92" i="4" s="1"/>
  <c r="AV92" i="4"/>
  <c r="AS92" i="4"/>
  <c r="AP92" i="4"/>
  <c r="AM92" i="4"/>
  <c r="CE92" i="4" s="1"/>
  <c r="AJ92" i="4"/>
  <c r="AG92" i="4"/>
  <c r="CC92" i="4" s="1"/>
  <c r="AD92" i="4"/>
  <c r="AA92" i="4"/>
  <c r="X92" i="4"/>
  <c r="U92" i="4"/>
  <c r="R92" i="4"/>
  <c r="O92" i="4"/>
  <c r="BW92" i="4" s="1"/>
  <c r="L92" i="4"/>
  <c r="G92" i="4"/>
  <c r="BS91" i="4"/>
  <c r="BP91" i="4"/>
  <c r="BM91" i="4"/>
  <c r="BJ91" i="4"/>
  <c r="BH91" i="4"/>
  <c r="BE91" i="4"/>
  <c r="BB91" i="4"/>
  <c r="AY91" i="4"/>
  <c r="AV91" i="4"/>
  <c r="CH91" i="4" s="1"/>
  <c r="AS91" i="4"/>
  <c r="AP91" i="4"/>
  <c r="AM91" i="4"/>
  <c r="AJ91" i="4"/>
  <c r="AG91" i="4"/>
  <c r="AD91" i="4"/>
  <c r="AA91" i="4"/>
  <c r="X91" i="4"/>
  <c r="BZ91" i="4" s="1"/>
  <c r="U91" i="4"/>
  <c r="R91" i="4"/>
  <c r="O91" i="4"/>
  <c r="L91" i="4"/>
  <c r="BV91" i="4" s="1"/>
  <c r="G91" i="4"/>
  <c r="BS90" i="4"/>
  <c r="BP90" i="4"/>
  <c r="BM90" i="4"/>
  <c r="BJ90" i="4"/>
  <c r="BS75" i="4"/>
  <c r="BP75" i="4"/>
  <c r="BM75" i="4"/>
  <c r="BJ75" i="4"/>
  <c r="BH75" i="4"/>
  <c r="BE75" i="4"/>
  <c r="BB75" i="4"/>
  <c r="AY75" i="4"/>
  <c r="AV75" i="4"/>
  <c r="AS75" i="4"/>
  <c r="AP75" i="4"/>
  <c r="AM75" i="4"/>
  <c r="AJ75" i="4"/>
  <c r="AG75" i="4"/>
  <c r="AD75" i="4"/>
  <c r="AA75" i="4"/>
  <c r="X75" i="4"/>
  <c r="U75" i="4"/>
  <c r="R75" i="4"/>
  <c r="O75" i="4"/>
  <c r="L75" i="4"/>
  <c r="G75" i="4"/>
  <c r="BS74" i="4"/>
  <c r="BP74" i="4"/>
  <c r="BM74" i="4"/>
  <c r="BJ74" i="4"/>
  <c r="BH74" i="4"/>
  <c r="CL74" i="4" s="1"/>
  <c r="BE74" i="4"/>
  <c r="BB74" i="4"/>
  <c r="CJ74" i="4" s="1"/>
  <c r="AY74" i="4"/>
  <c r="AV74" i="4"/>
  <c r="AS74" i="4"/>
  <c r="AP74" i="4"/>
  <c r="AM74" i="4"/>
  <c r="AJ74" i="4"/>
  <c r="CD74" i="4" s="1"/>
  <c r="AG74" i="4"/>
  <c r="AD74" i="4"/>
  <c r="AA74" i="4"/>
  <c r="X74" i="4"/>
  <c r="BZ74" i="4" s="1"/>
  <c r="U74" i="4"/>
  <c r="R74" i="4"/>
  <c r="BX74" i="4" s="1"/>
  <c r="O74" i="4"/>
  <c r="L74" i="4"/>
  <c r="BV74" i="4" s="1"/>
  <c r="G74" i="4"/>
  <c r="BS73" i="4"/>
  <c r="BP73" i="4"/>
  <c r="BM73" i="4"/>
  <c r="BJ73" i="4"/>
  <c r="BH73" i="4"/>
  <c r="BE73" i="4"/>
  <c r="BB73" i="4"/>
  <c r="AY73" i="4"/>
  <c r="CI73" i="4" s="1"/>
  <c r="AV73" i="4"/>
  <c r="AS73" i="4"/>
  <c r="CG73" i="4" s="1"/>
  <c r="AP73" i="4"/>
  <c r="CF73" i="4" s="1"/>
  <c r="AM73" i="4"/>
  <c r="AJ73" i="4"/>
  <c r="AG73" i="4"/>
  <c r="AD73" i="4"/>
  <c r="AA73" i="4"/>
  <c r="CA73" i="4" s="1"/>
  <c r="X73" i="4"/>
  <c r="U73" i="4"/>
  <c r="R73" i="4"/>
  <c r="BX73" i="4" s="1"/>
  <c r="O73" i="4"/>
  <c r="BW73" i="4" s="1"/>
  <c r="L73" i="4"/>
  <c r="G73" i="4"/>
  <c r="BS72" i="4"/>
  <c r="BP72" i="4"/>
  <c r="BM72" i="4"/>
  <c r="BJ72" i="4"/>
  <c r="BH72" i="4"/>
  <c r="CL72" i="4" s="1"/>
  <c r="BE72" i="4"/>
  <c r="BB72" i="4"/>
  <c r="AY72" i="4"/>
  <c r="AV72" i="4"/>
  <c r="AS72" i="4"/>
  <c r="AP72" i="4"/>
  <c r="AM72" i="4"/>
  <c r="AJ72" i="4"/>
  <c r="CD72" i="4" s="1"/>
  <c r="AG72" i="4"/>
  <c r="CC72" i="4" s="1"/>
  <c r="AD72" i="4"/>
  <c r="CB72" i="4" s="1"/>
  <c r="AA72" i="4"/>
  <c r="X72" i="4"/>
  <c r="U72" i="4"/>
  <c r="BY72" i="4" s="1"/>
  <c r="R72" i="4"/>
  <c r="O72" i="4"/>
  <c r="L72" i="4"/>
  <c r="G72" i="4"/>
  <c r="BS71" i="4"/>
  <c r="BP71" i="4"/>
  <c r="BM71" i="4"/>
  <c r="BJ71" i="4"/>
  <c r="BH71" i="4"/>
  <c r="CL71" i="4" s="1"/>
  <c r="BE71" i="4"/>
  <c r="BB71" i="4"/>
  <c r="AY71" i="4"/>
  <c r="AV71" i="4"/>
  <c r="CH71" i="4" s="1"/>
  <c r="AS71" i="4"/>
  <c r="AP71" i="4"/>
  <c r="CF71" i="4" s="1"/>
  <c r="AM71" i="4"/>
  <c r="AJ71" i="4"/>
  <c r="CD71" i="4" s="1"/>
  <c r="AG71" i="4"/>
  <c r="AD71" i="4"/>
  <c r="AA71" i="4"/>
  <c r="X71" i="4"/>
  <c r="U71" i="4"/>
  <c r="BY71" i="4" s="1"/>
  <c r="R71" i="4"/>
  <c r="BX71" i="4" s="1"/>
  <c r="O71" i="4"/>
  <c r="L71" i="4"/>
  <c r="G71" i="4"/>
  <c r="BS70" i="4"/>
  <c r="BP70" i="4"/>
  <c r="BM70" i="4"/>
  <c r="BJ70" i="4"/>
  <c r="BS57" i="4"/>
  <c r="BP57" i="4"/>
  <c r="BM57" i="4"/>
  <c r="BJ57" i="4"/>
  <c r="BS55" i="4"/>
  <c r="BP55" i="4"/>
  <c r="BM55" i="4"/>
  <c r="BJ55" i="4"/>
  <c r="BH55" i="4"/>
  <c r="BE55" i="4"/>
  <c r="CK55" i="4" s="1"/>
  <c r="BB55" i="4"/>
  <c r="CJ55" i="4" s="1"/>
  <c r="AY55" i="4"/>
  <c r="CI55" i="4" s="1"/>
  <c r="AV55" i="4"/>
  <c r="AS55" i="4"/>
  <c r="CG55" i="4" s="1"/>
  <c r="AP55" i="4"/>
  <c r="AM55" i="4"/>
  <c r="AJ55" i="4"/>
  <c r="AG55" i="4"/>
  <c r="CC55" i="4" s="1"/>
  <c r="AD55" i="4"/>
  <c r="CB55" i="4" s="1"/>
  <c r="AA55" i="4"/>
  <c r="CA55" i="4" s="1"/>
  <c r="X55" i="4"/>
  <c r="U55" i="4"/>
  <c r="R55" i="4"/>
  <c r="BX55" i="4" s="1"/>
  <c r="O55" i="4"/>
  <c r="L55" i="4"/>
  <c r="G55" i="4"/>
  <c r="BS54" i="4"/>
  <c r="BP54" i="4"/>
  <c r="BM54" i="4"/>
  <c r="BJ54" i="4"/>
  <c r="BH54" i="4"/>
  <c r="CL54" i="4" s="1"/>
  <c r="BE54" i="4"/>
  <c r="BB54" i="4"/>
  <c r="AY54" i="4"/>
  <c r="CI54" i="4" s="1"/>
  <c r="AV54" i="4"/>
  <c r="AS54" i="4"/>
  <c r="CG54" i="4" s="1"/>
  <c r="AP54" i="4"/>
  <c r="AM54" i="4"/>
  <c r="AJ54" i="4"/>
  <c r="CD54" i="4" s="1"/>
  <c r="AG54" i="4"/>
  <c r="AD54" i="4"/>
  <c r="AA54" i="4"/>
  <c r="CA54" i="4" s="1"/>
  <c r="X54" i="4"/>
  <c r="U54" i="4"/>
  <c r="R54" i="4"/>
  <c r="O54" i="4"/>
  <c r="BW54" i="4" s="1"/>
  <c r="L54" i="4"/>
  <c r="BV54" i="4" s="1"/>
  <c r="G54" i="4"/>
  <c r="BS53" i="4"/>
  <c r="BP53" i="4"/>
  <c r="BM53" i="4"/>
  <c r="BJ53" i="4"/>
  <c r="BH53" i="4"/>
  <c r="BE53" i="4"/>
  <c r="CK53" i="4" s="1"/>
  <c r="BB53" i="4"/>
  <c r="AY53" i="4"/>
  <c r="CI53" i="4" s="1"/>
  <c r="AV53" i="4"/>
  <c r="AS53" i="4"/>
  <c r="CG53" i="4" s="1"/>
  <c r="AP53" i="4"/>
  <c r="CF53" i="4" s="1"/>
  <c r="AM53" i="4"/>
  <c r="CE53" i="4" s="1"/>
  <c r="AJ53" i="4"/>
  <c r="CD53" i="4" s="1"/>
  <c r="AG53" i="4"/>
  <c r="CC53" i="4" s="1"/>
  <c r="AD53" i="4"/>
  <c r="CB53" i="4" s="1"/>
  <c r="AA53" i="4"/>
  <c r="X53" i="4"/>
  <c r="U53" i="4"/>
  <c r="R53" i="4"/>
  <c r="O53" i="4"/>
  <c r="BW53" i="4" s="1"/>
  <c r="L53" i="4"/>
  <c r="BV53" i="4" s="1"/>
  <c r="G53" i="4"/>
  <c r="BS52" i="4"/>
  <c r="BP52" i="4"/>
  <c r="BM52" i="4"/>
  <c r="BJ52" i="4"/>
  <c r="BH52" i="4"/>
  <c r="BE52" i="4"/>
  <c r="CK52" i="4" s="1"/>
  <c r="BB52" i="4"/>
  <c r="CJ52" i="4" s="1"/>
  <c r="AY52" i="4"/>
  <c r="CI52" i="4" s="1"/>
  <c r="AV52" i="4"/>
  <c r="CH52" i="4" s="1"/>
  <c r="AS52" i="4"/>
  <c r="CG52" i="4" s="1"/>
  <c r="AP52" i="4"/>
  <c r="AM52" i="4"/>
  <c r="CE52" i="4" s="1"/>
  <c r="AJ52" i="4"/>
  <c r="CD52" i="4" s="1"/>
  <c r="AG52" i="4"/>
  <c r="CC52" i="4" s="1"/>
  <c r="AD52" i="4"/>
  <c r="CB52" i="4" s="1"/>
  <c r="AA52" i="4"/>
  <c r="CA52" i="4" s="1"/>
  <c r="X52" i="4"/>
  <c r="U52" i="4"/>
  <c r="R52" i="4"/>
  <c r="BX52" i="4" s="1"/>
  <c r="O52" i="4"/>
  <c r="BW52" i="4" s="1"/>
  <c r="L52" i="4"/>
  <c r="G52" i="4"/>
  <c r="BS51" i="4"/>
  <c r="BP51" i="4"/>
  <c r="BM51" i="4"/>
  <c r="BJ51" i="4"/>
  <c r="BH51" i="4"/>
  <c r="BE51" i="4"/>
  <c r="CK51" i="4" s="1"/>
  <c r="BB51" i="4"/>
  <c r="CJ51" i="4" s="1"/>
  <c r="AY51" i="4"/>
  <c r="AV51" i="4"/>
  <c r="CH51" i="4" s="1"/>
  <c r="AS51" i="4"/>
  <c r="CG51" i="4" s="1"/>
  <c r="AP51" i="4"/>
  <c r="CF51" i="4" s="1"/>
  <c r="AM51" i="4"/>
  <c r="AJ51" i="4"/>
  <c r="CD51" i="4" s="1"/>
  <c r="AG51" i="4"/>
  <c r="AD51" i="4"/>
  <c r="AA51" i="4"/>
  <c r="CA51" i="4" s="1"/>
  <c r="X51" i="4"/>
  <c r="U51" i="4"/>
  <c r="R51" i="4"/>
  <c r="O51" i="4"/>
  <c r="BW51" i="4" s="1"/>
  <c r="L51" i="4"/>
  <c r="BV51" i="4" s="1"/>
  <c r="G51" i="4"/>
  <c r="BZ50" i="4"/>
  <c r="BS50" i="4"/>
  <c r="BP50" i="4"/>
  <c r="BM50" i="4"/>
  <c r="BJ50" i="4"/>
  <c r="BH50" i="4"/>
  <c r="CL50" i="4" s="1"/>
  <c r="BE50" i="4"/>
  <c r="BB50" i="4"/>
  <c r="CJ50" i="4" s="1"/>
  <c r="AY50" i="4"/>
  <c r="AV50" i="4"/>
  <c r="AS50" i="4"/>
  <c r="AP50" i="4"/>
  <c r="CF50" i="4" s="1"/>
  <c r="AM50" i="4"/>
  <c r="CE50" i="4" s="1"/>
  <c r="AJ50" i="4"/>
  <c r="CD50" i="4" s="1"/>
  <c r="AG50" i="4"/>
  <c r="AD50" i="4"/>
  <c r="CB50" i="4" s="1"/>
  <c r="AA50" i="4"/>
  <c r="U50" i="4"/>
  <c r="R50" i="4"/>
  <c r="O50" i="4"/>
  <c r="L50" i="4"/>
  <c r="BV50" i="4" s="1"/>
  <c r="G50" i="4"/>
  <c r="BS49" i="4"/>
  <c r="BP49" i="4"/>
  <c r="BM49" i="4"/>
  <c r="BJ49" i="4"/>
  <c r="BS35" i="4"/>
  <c r="BT35" i="4" s="1"/>
  <c r="BQ35" i="4"/>
  <c r="BN35" i="4"/>
  <c r="BJ35" i="4"/>
  <c r="BH35" i="4"/>
  <c r="BE35" i="4"/>
  <c r="BB35" i="4"/>
  <c r="CJ35" i="4" s="1"/>
  <c r="AY35" i="4"/>
  <c r="AV35" i="4"/>
  <c r="CH35" i="4" s="1"/>
  <c r="AS35" i="4"/>
  <c r="AP35" i="4"/>
  <c r="AJ35" i="4"/>
  <c r="AG35" i="4"/>
  <c r="CC35" i="4" s="1"/>
  <c r="AD35" i="4"/>
  <c r="CB35" i="4" s="1"/>
  <c r="AA35" i="4"/>
  <c r="X35" i="4"/>
  <c r="BZ35" i="4" s="1"/>
  <c r="U35" i="4"/>
  <c r="R35" i="4"/>
  <c r="O35" i="4"/>
  <c r="L35" i="4"/>
  <c r="BV35" i="4" s="1"/>
  <c r="BS34" i="4"/>
  <c r="BT34" i="4" s="1"/>
  <c r="BQ34" i="4"/>
  <c r="BN34" i="4"/>
  <c r="BJ34" i="4"/>
  <c r="BK34" i="4" s="1"/>
  <c r="BH34" i="4"/>
  <c r="BE34" i="4"/>
  <c r="BB34" i="4"/>
  <c r="AY34" i="4"/>
  <c r="CI34" i="4" s="1"/>
  <c r="AV34" i="4"/>
  <c r="CH34" i="4" s="1"/>
  <c r="AS34" i="4"/>
  <c r="AP34" i="4"/>
  <c r="AM34" i="4"/>
  <c r="CE34" i="4" s="1"/>
  <c r="AJ34" i="4"/>
  <c r="AG34" i="4"/>
  <c r="AD34" i="4"/>
  <c r="AA34" i="4"/>
  <c r="CA34" i="4" s="1"/>
  <c r="X34" i="4"/>
  <c r="U34" i="4"/>
  <c r="BY34" i="4" s="1"/>
  <c r="R34" i="4"/>
  <c r="O34" i="4"/>
  <c r="L34" i="4"/>
  <c r="BS33" i="4"/>
  <c r="BT33" i="4" s="1"/>
  <c r="BQ33" i="4"/>
  <c r="BN33" i="4"/>
  <c r="BJ33" i="4"/>
  <c r="BK33" i="4" s="1"/>
  <c r="BH33" i="4"/>
  <c r="CL33" i="4" s="1"/>
  <c r="BE33" i="4"/>
  <c r="BB33" i="4"/>
  <c r="AY33" i="4"/>
  <c r="AV33" i="4"/>
  <c r="AS33" i="4"/>
  <c r="AP33" i="4"/>
  <c r="CF33" i="4" s="1"/>
  <c r="AM33" i="4"/>
  <c r="AJ33" i="4"/>
  <c r="AG33" i="4"/>
  <c r="AD33" i="4"/>
  <c r="AA33" i="4"/>
  <c r="X33" i="4"/>
  <c r="BZ33" i="4" s="1"/>
  <c r="U33" i="4"/>
  <c r="R33" i="4"/>
  <c r="BX33" i="4" s="1"/>
  <c r="O33" i="4"/>
  <c r="L33" i="4"/>
  <c r="BV33" i="4" s="1"/>
  <c r="BS32" i="4"/>
  <c r="BT32" i="4" s="1"/>
  <c r="BQ32" i="4"/>
  <c r="BN32" i="4"/>
  <c r="BJ32" i="4"/>
  <c r="BK32" i="4" s="1"/>
  <c r="BH32" i="4"/>
  <c r="BE32" i="4"/>
  <c r="CK32" i="4" s="1"/>
  <c r="BB32" i="4"/>
  <c r="CJ32" i="4" s="1"/>
  <c r="AY32" i="4"/>
  <c r="CI32" i="4" s="1"/>
  <c r="AV32" i="4"/>
  <c r="CH32" i="4" s="1"/>
  <c r="AS32" i="4"/>
  <c r="CG32" i="4" s="1"/>
  <c r="AP32" i="4"/>
  <c r="CF32" i="4" s="1"/>
  <c r="AM32" i="4"/>
  <c r="CE32" i="4" s="1"/>
  <c r="AJ32" i="4"/>
  <c r="CD32" i="4" s="1"/>
  <c r="AG32" i="4"/>
  <c r="CC32" i="4" s="1"/>
  <c r="AD32" i="4"/>
  <c r="CB32" i="4" s="1"/>
  <c r="AA32" i="4"/>
  <c r="CA32" i="4" s="1"/>
  <c r="X32" i="4"/>
  <c r="BZ32" i="4" s="1"/>
  <c r="U32" i="4"/>
  <c r="BY32" i="4" s="1"/>
  <c r="R32" i="4"/>
  <c r="BX32" i="4" s="1"/>
  <c r="O32" i="4"/>
  <c r="BW32" i="4" s="1"/>
  <c r="L32" i="4"/>
  <c r="BV32" i="4" s="1"/>
  <c r="BS31" i="4"/>
  <c r="BT31" i="4" s="1"/>
  <c r="BQ31" i="4"/>
  <c r="BN31" i="4"/>
  <c r="BJ31" i="4"/>
  <c r="BK31" i="4" s="1"/>
  <c r="BH31" i="4"/>
  <c r="CL31" i="4" s="1"/>
  <c r="BE31" i="4"/>
  <c r="BB31" i="4"/>
  <c r="CJ31" i="4" s="1"/>
  <c r="AY31" i="4"/>
  <c r="CI31" i="4" s="1"/>
  <c r="AV31" i="4"/>
  <c r="CH31" i="4" s="1"/>
  <c r="AS31" i="4"/>
  <c r="CG31" i="4" s="1"/>
  <c r="AP31" i="4"/>
  <c r="CF31" i="4" s="1"/>
  <c r="AM31" i="4"/>
  <c r="AJ31" i="4"/>
  <c r="CD31" i="4" s="1"/>
  <c r="AG31" i="4"/>
  <c r="CC31" i="4" s="1"/>
  <c r="AD31" i="4"/>
  <c r="CB31" i="4" s="1"/>
  <c r="AA31" i="4"/>
  <c r="CA31" i="4" s="1"/>
  <c r="X31" i="4"/>
  <c r="BZ31" i="4" s="1"/>
  <c r="U31" i="4"/>
  <c r="R31" i="4"/>
  <c r="BX31" i="4" s="1"/>
  <c r="O31" i="4"/>
  <c r="L31" i="4"/>
  <c r="BV31" i="4" s="1"/>
  <c r="BH15" i="4"/>
  <c r="CL15" i="4" s="1"/>
  <c r="BE15" i="4"/>
  <c r="AY15" i="4"/>
  <c r="CI15" i="4" s="1"/>
  <c r="AV15" i="4"/>
  <c r="CH15" i="4" s="1"/>
  <c r="AS15" i="4"/>
  <c r="CG15" i="4" s="1"/>
  <c r="AM15" i="4"/>
  <c r="CE15" i="4" s="1"/>
  <c r="AJ15" i="4"/>
  <c r="CD15" i="4" s="1"/>
  <c r="AG15" i="4"/>
  <c r="AD15" i="4"/>
  <c r="AA15" i="4"/>
  <c r="CA15" i="4" s="1"/>
  <c r="X15" i="4"/>
  <c r="BZ15" i="4" s="1"/>
  <c r="U15" i="4"/>
  <c r="BY15" i="4" s="1"/>
  <c r="R15" i="4"/>
  <c r="O15" i="4"/>
  <c r="BW15" i="4" s="1"/>
  <c r="L15" i="4"/>
  <c r="BV15" i="4" s="1"/>
  <c r="G15" i="4"/>
  <c r="L14" i="4"/>
  <c r="BV14" i="4" s="1"/>
  <c r="BH13" i="4"/>
  <c r="BE13" i="4"/>
  <c r="BB13" i="4"/>
  <c r="AY13" i="4"/>
  <c r="AV13" i="4"/>
  <c r="CF13" i="4"/>
  <c r="AM13" i="4"/>
  <c r="AJ13" i="4"/>
  <c r="AG13" i="4"/>
  <c r="AD13" i="4"/>
  <c r="AA13" i="4"/>
  <c r="X13" i="4"/>
  <c r="U13" i="4"/>
  <c r="R13" i="4"/>
  <c r="O13" i="4"/>
  <c r="G13" i="4"/>
  <c r="BS12" i="4"/>
  <c r="BP12" i="4"/>
  <c r="BM12" i="4"/>
  <c r="BJ12" i="4"/>
  <c r="BH12" i="4"/>
  <c r="CL12" i="4" s="1"/>
  <c r="BE12" i="4"/>
  <c r="CK12" i="4" s="1"/>
  <c r="BB12" i="4"/>
  <c r="CJ12" i="4" s="1"/>
  <c r="AY12" i="4"/>
  <c r="AV12" i="4"/>
  <c r="CH12" i="4" s="1"/>
  <c r="AS12" i="4"/>
  <c r="CG12" i="4" s="1"/>
  <c r="CF12" i="4"/>
  <c r="AM12" i="4"/>
  <c r="CE12" i="4" s="1"/>
  <c r="AJ12" i="4"/>
  <c r="CD12" i="4" s="1"/>
  <c r="AG12" i="4"/>
  <c r="CC12" i="4" s="1"/>
  <c r="AD12" i="4"/>
  <c r="CB12" i="4" s="1"/>
  <c r="AA12" i="4"/>
  <c r="CA12" i="4" s="1"/>
  <c r="X12" i="4"/>
  <c r="BZ12" i="4" s="1"/>
  <c r="U12" i="4"/>
  <c r="R12" i="4"/>
  <c r="BX12" i="4" s="1"/>
  <c r="O12" i="4"/>
  <c r="BW12" i="4" s="1"/>
  <c r="L12" i="4"/>
  <c r="BV12" i="4" s="1"/>
  <c r="G12" i="4"/>
  <c r="BS11" i="4"/>
  <c r="BP11" i="4"/>
  <c r="BM11" i="4"/>
  <c r="BJ11" i="4"/>
  <c r="BH11" i="4"/>
  <c r="CL11" i="4" s="1"/>
  <c r="BE11" i="4"/>
  <c r="CK11" i="4" s="1"/>
  <c r="BB11" i="4"/>
  <c r="AY11" i="4"/>
  <c r="CI11" i="4" s="1"/>
  <c r="AV11" i="4"/>
  <c r="CH11" i="4" s="1"/>
  <c r="AS11" i="4"/>
  <c r="CG11" i="4" s="1"/>
  <c r="CF11" i="4"/>
  <c r="AM11" i="4"/>
  <c r="CE11" i="4" s="1"/>
  <c r="AJ11" i="4"/>
  <c r="CD11" i="4" s="1"/>
  <c r="AG11" i="4"/>
  <c r="CC11" i="4" s="1"/>
  <c r="AD11" i="4"/>
  <c r="AA11" i="4"/>
  <c r="CA11" i="4" s="1"/>
  <c r="X11" i="4"/>
  <c r="BZ11" i="4" s="1"/>
  <c r="U11" i="4"/>
  <c r="BY11" i="4" s="1"/>
  <c r="R11" i="4"/>
  <c r="BX11" i="4" s="1"/>
  <c r="O11" i="4"/>
  <c r="BW11" i="4" s="1"/>
  <c r="L11" i="4"/>
  <c r="BV11" i="4" s="1"/>
  <c r="G11" i="4"/>
  <c r="BS10" i="4"/>
  <c r="BP10" i="4"/>
  <c r="BM10" i="4"/>
  <c r="BJ10" i="4"/>
  <c r="BH10" i="4"/>
  <c r="CL10" i="4" s="1"/>
  <c r="BE10" i="4"/>
  <c r="CK10" i="4" s="1"/>
  <c r="BB10" i="4"/>
  <c r="CJ10" i="4" s="1"/>
  <c r="AY10" i="4"/>
  <c r="CI10" i="4" s="1"/>
  <c r="AV10" i="4"/>
  <c r="CH10" i="4" s="1"/>
  <c r="AS10" i="4"/>
  <c r="CG10" i="4" s="1"/>
  <c r="CF10" i="4"/>
  <c r="AM10" i="4"/>
  <c r="CE10" i="4" s="1"/>
  <c r="AJ10" i="4"/>
  <c r="CD10" i="4" s="1"/>
  <c r="AG10" i="4"/>
  <c r="CC10" i="4" s="1"/>
  <c r="AD10" i="4"/>
  <c r="CB10" i="4" s="1"/>
  <c r="AA10" i="4"/>
  <c r="CA10" i="4" s="1"/>
  <c r="X10" i="4"/>
  <c r="BZ10" i="4" s="1"/>
  <c r="U10" i="4"/>
  <c r="BY10" i="4" s="1"/>
  <c r="R10" i="4"/>
  <c r="BX10" i="4" s="1"/>
  <c r="O10" i="4"/>
  <c r="BW10" i="4" s="1"/>
  <c r="L10" i="4"/>
  <c r="BV10" i="4" s="1"/>
  <c r="G10" i="4"/>
  <c r="BS9" i="4"/>
  <c r="BP9" i="4"/>
  <c r="BM9" i="4"/>
  <c r="BJ9" i="4"/>
  <c r="BH9" i="4"/>
  <c r="CL9" i="4" s="1"/>
  <c r="BE9" i="4"/>
  <c r="CK9" i="4" s="1"/>
  <c r="BB9" i="4"/>
  <c r="CJ9" i="4" s="1"/>
  <c r="AY9" i="4"/>
  <c r="CI9" i="4" s="1"/>
  <c r="AV9" i="4"/>
  <c r="CH9" i="4" s="1"/>
  <c r="AS9" i="4"/>
  <c r="CG9" i="4" s="1"/>
  <c r="CF9" i="4"/>
  <c r="AM9" i="4"/>
  <c r="CE9" i="4" s="1"/>
  <c r="AJ9" i="4"/>
  <c r="CD9" i="4" s="1"/>
  <c r="AG9" i="4"/>
  <c r="CC9" i="4" s="1"/>
  <c r="AD9" i="4"/>
  <c r="CB9" i="4" s="1"/>
  <c r="AA9" i="4"/>
  <c r="CA9" i="4" s="1"/>
  <c r="X9" i="4"/>
  <c r="BZ9" i="4" s="1"/>
  <c r="U9" i="4"/>
  <c r="BY9" i="4" s="1"/>
  <c r="R9" i="4"/>
  <c r="BX9" i="4" s="1"/>
  <c r="O9" i="4"/>
  <c r="BW9" i="4" s="1"/>
  <c r="L9" i="4"/>
  <c r="BV9" i="4" s="1"/>
  <c r="G9" i="4"/>
  <c r="BS8" i="4"/>
  <c r="BP8" i="4"/>
  <c r="BM8" i="4"/>
  <c r="BJ8" i="4"/>
  <c r="BH8" i="4"/>
  <c r="CL8" i="4" s="1"/>
  <c r="BE8" i="4"/>
  <c r="CK8" i="4" s="1"/>
  <c r="BB8" i="4"/>
  <c r="CJ8" i="4" s="1"/>
  <c r="AY8" i="4"/>
  <c r="CI8" i="4" s="1"/>
  <c r="AV8" i="4"/>
  <c r="CH8" i="4" s="1"/>
  <c r="AS8" i="4"/>
  <c r="CG8" i="4" s="1"/>
  <c r="CF8" i="4"/>
  <c r="AM8" i="4"/>
  <c r="CE8" i="4" s="1"/>
  <c r="AJ8" i="4"/>
  <c r="CD8" i="4" s="1"/>
  <c r="AG8" i="4"/>
  <c r="CC8" i="4" s="1"/>
  <c r="AD8" i="4"/>
  <c r="CB8" i="4" s="1"/>
  <c r="AA8" i="4"/>
  <c r="CA8" i="4" s="1"/>
  <c r="X8" i="4"/>
  <c r="BZ8" i="4" s="1"/>
  <c r="U8" i="4"/>
  <c r="BY8" i="4" s="1"/>
  <c r="R8" i="4"/>
  <c r="BX8" i="4" s="1"/>
  <c r="O8" i="4"/>
  <c r="BW8" i="4" s="1"/>
  <c r="L8" i="4"/>
  <c r="BV8" i="4" s="1"/>
  <c r="G8" i="4"/>
  <c r="BS7" i="4"/>
  <c r="BP7" i="4"/>
  <c r="BM7" i="4"/>
  <c r="BJ7" i="4"/>
  <c r="BH7" i="4"/>
  <c r="CL7" i="4" s="1"/>
  <c r="BE7" i="4"/>
  <c r="CK7" i="4" s="1"/>
  <c r="BB7" i="4"/>
  <c r="CJ7" i="4" s="1"/>
  <c r="AY7" i="4"/>
  <c r="CI7" i="4" s="1"/>
  <c r="AV7" i="4"/>
  <c r="CH7" i="4" s="1"/>
  <c r="AS7" i="4"/>
  <c r="CG7" i="4" s="1"/>
  <c r="CF7" i="4"/>
  <c r="AM7" i="4"/>
  <c r="CE7" i="4" s="1"/>
  <c r="AJ7" i="4"/>
  <c r="CD7" i="4" s="1"/>
  <c r="AG7" i="4"/>
  <c r="CC7" i="4" s="1"/>
  <c r="AD7" i="4"/>
  <c r="AA7" i="4"/>
  <c r="CA7" i="4" s="1"/>
  <c r="X7" i="4"/>
  <c r="BZ7" i="4" s="1"/>
  <c r="U7" i="4"/>
  <c r="BY7" i="4" s="1"/>
  <c r="R7" i="4"/>
  <c r="BX7" i="4" s="1"/>
  <c r="O7" i="4"/>
  <c r="BW7" i="4" s="1"/>
  <c r="L7" i="4"/>
  <c r="BV7" i="4" s="1"/>
  <c r="G7" i="4"/>
  <c r="BS6" i="4"/>
  <c r="BP6" i="4"/>
  <c r="BM6" i="4"/>
  <c r="BJ6" i="4"/>
  <c r="BH6" i="4"/>
  <c r="CL6" i="4" s="1"/>
  <c r="BE6" i="4"/>
  <c r="CK6" i="4" s="1"/>
  <c r="BB6" i="4"/>
  <c r="CJ6" i="4" s="1"/>
  <c r="AY6" i="4"/>
  <c r="CI6" i="4" s="1"/>
  <c r="AV6" i="4"/>
  <c r="CH6" i="4" s="1"/>
  <c r="AS6" i="4"/>
  <c r="CG6" i="4" s="1"/>
  <c r="CF6" i="4"/>
  <c r="AM6" i="4"/>
  <c r="CE6" i="4" s="1"/>
  <c r="AJ6" i="4"/>
  <c r="CD6" i="4" s="1"/>
  <c r="AG6" i="4"/>
  <c r="CC6" i="4" s="1"/>
  <c r="AD6" i="4"/>
  <c r="CB6" i="4" s="1"/>
  <c r="AA6" i="4"/>
  <c r="CA6" i="4" s="1"/>
  <c r="X6" i="4"/>
  <c r="BZ6" i="4" s="1"/>
  <c r="U6" i="4"/>
  <c r="BY6" i="4" s="1"/>
  <c r="R6" i="4"/>
  <c r="BX6" i="4" s="1"/>
  <c r="O6" i="4"/>
  <c r="BW6" i="4" s="1"/>
  <c r="L6" i="4"/>
  <c r="BV6" i="4" s="1"/>
  <c r="G6" i="4"/>
  <c r="BS5" i="4"/>
  <c r="BP5" i="4"/>
  <c r="BM5" i="4"/>
  <c r="BH5" i="4"/>
  <c r="BE5" i="4"/>
  <c r="BB5" i="4"/>
  <c r="AY5" i="4"/>
  <c r="AV5" i="4"/>
  <c r="AS5" i="4"/>
  <c r="CF5" i="4"/>
  <c r="AM5" i="4"/>
  <c r="AJ5" i="4"/>
  <c r="AG5" i="4"/>
  <c r="AD5" i="4"/>
  <c r="AA5" i="4"/>
  <c r="X5" i="4"/>
  <c r="U5" i="4"/>
  <c r="R5" i="4"/>
  <c r="O5" i="4"/>
  <c r="G3" i="4"/>
  <c r="G17" i="4" s="1"/>
  <c r="BP2" i="4"/>
  <c r="BM2" i="4"/>
  <c r="BJ2" i="4"/>
  <c r="BU1" i="4"/>
  <c r="BT1" i="4"/>
  <c r="BR1" i="4"/>
  <c r="BQ1" i="4"/>
  <c r="BO1" i="4"/>
  <c r="BN1" i="4"/>
  <c r="BL1" i="4"/>
  <c r="BK1" i="4"/>
  <c r="BI1" i="4"/>
  <c r="BH1" i="4"/>
  <c r="CL1" i="4" s="1"/>
  <c r="BF1" i="4"/>
  <c r="BE1" i="4"/>
  <c r="CK1" i="4" s="1"/>
  <c r="BC1" i="4"/>
  <c r="BB1" i="4"/>
  <c r="CJ1" i="4" s="1"/>
  <c r="AZ1" i="4"/>
  <c r="AY1" i="4"/>
  <c r="CI1" i="4" s="1"/>
  <c r="AW1" i="4"/>
  <c r="CH1" i="4"/>
  <c r="AT1" i="4"/>
  <c r="AS1" i="4"/>
  <c r="CG1" i="4" s="1"/>
  <c r="AQ1" i="4"/>
  <c r="AP1" i="4"/>
  <c r="CF1" i="4" s="1"/>
  <c r="AN1" i="4"/>
  <c r="AM1" i="4"/>
  <c r="CE1" i="4" s="1"/>
  <c r="AK1" i="4"/>
  <c r="AJ1" i="4"/>
  <c r="CD1" i="4" s="1"/>
  <c r="AH1" i="4"/>
  <c r="AG1" i="4"/>
  <c r="CC1" i="4" s="1"/>
  <c r="AE1" i="4"/>
  <c r="AD1" i="4"/>
  <c r="CB1" i="4" s="1"/>
  <c r="AB1" i="4"/>
  <c r="AA1" i="4"/>
  <c r="CA1" i="4" s="1"/>
  <c r="Y1" i="4"/>
  <c r="X1" i="4"/>
  <c r="BZ1" i="4" s="1"/>
  <c r="V1" i="4"/>
  <c r="U1" i="4"/>
  <c r="BY1" i="4" s="1"/>
  <c r="S1" i="4"/>
  <c r="R1" i="4"/>
  <c r="P1" i="4"/>
  <c r="O1" i="4"/>
  <c r="BW1" i="4" s="1"/>
  <c r="M1" i="4"/>
  <c r="L1" i="4"/>
  <c r="H1" i="4"/>
  <c r="G1" i="4"/>
  <c r="B35" i="26"/>
  <c r="D32" i="26"/>
  <c r="C32" i="26"/>
  <c r="B32" i="26"/>
  <c r="B31" i="26"/>
  <c r="B30" i="26"/>
  <c r="B27" i="26"/>
  <c r="B26" i="26"/>
  <c r="D25" i="26"/>
  <c r="C25" i="26"/>
  <c r="B25" i="26"/>
  <c r="B24" i="26"/>
  <c r="B23" i="26"/>
  <c r="B22" i="26"/>
  <c r="B21" i="26"/>
  <c r="B20" i="26"/>
  <c r="B19" i="26"/>
  <c r="B18" i="26"/>
  <c r="D17" i="26"/>
  <c r="C17" i="26"/>
  <c r="B17" i="26"/>
  <c r="D16" i="26"/>
  <c r="C16" i="26"/>
  <c r="B16" i="26"/>
  <c r="D15" i="26"/>
  <c r="C15" i="26"/>
  <c r="B15" i="26"/>
  <c r="D14" i="26"/>
  <c r="C14" i="26"/>
  <c r="B14" i="26"/>
  <c r="D13" i="26"/>
  <c r="C13" i="26"/>
  <c r="B13" i="26"/>
  <c r="D12" i="26"/>
  <c r="C12" i="26"/>
  <c r="B12" i="26"/>
  <c r="D11" i="26"/>
  <c r="C11" i="26"/>
  <c r="B11" i="26"/>
  <c r="L6" i="26"/>
  <c r="L29" i="26" s="1"/>
  <c r="H6" i="26"/>
  <c r="H29" i="26" s="1"/>
  <c r="D21" i="14"/>
  <c r="C21" i="14"/>
  <c r="B21" i="14"/>
  <c r="D20" i="14"/>
  <c r="C20" i="14"/>
  <c r="B20" i="14"/>
  <c r="D19" i="14"/>
  <c r="C19" i="14"/>
  <c r="B19" i="14"/>
  <c r="D17" i="14"/>
  <c r="C17" i="14"/>
  <c r="B17" i="14"/>
  <c r="D16" i="14"/>
  <c r="C16" i="14"/>
  <c r="B16" i="14"/>
  <c r="D15" i="14"/>
  <c r="C15" i="14"/>
  <c r="B15" i="14"/>
  <c r="D13" i="14"/>
  <c r="C13" i="14"/>
  <c r="B13" i="14"/>
  <c r="D11" i="14"/>
  <c r="C11" i="14"/>
  <c r="B11" i="14"/>
  <c r="D9" i="14"/>
  <c r="C9" i="14"/>
  <c r="B9" i="14"/>
  <c r="L6" i="14"/>
  <c r="H6" i="14"/>
  <c r="D41" i="18"/>
  <c r="C41" i="18"/>
  <c r="B41" i="18"/>
  <c r="D40" i="18"/>
  <c r="C40" i="18"/>
  <c r="B40" i="18"/>
  <c r="D39" i="18"/>
  <c r="C39" i="18"/>
  <c r="B39" i="18"/>
  <c r="D38" i="18"/>
  <c r="C38" i="18"/>
  <c r="B38" i="18"/>
  <c r="D37" i="18"/>
  <c r="C37" i="18"/>
  <c r="B37" i="18"/>
  <c r="D36" i="18"/>
  <c r="C36" i="18"/>
  <c r="B36" i="18"/>
  <c r="D34" i="18"/>
  <c r="C34" i="18"/>
  <c r="B34" i="18"/>
  <c r="D33" i="18"/>
  <c r="C33" i="18"/>
  <c r="B33" i="18"/>
  <c r="D32" i="18"/>
  <c r="C32" i="18"/>
  <c r="B32" i="18"/>
  <c r="D31" i="18"/>
  <c r="C31" i="18"/>
  <c r="B31" i="18"/>
  <c r="D29" i="18"/>
  <c r="C29" i="18"/>
  <c r="B29" i="18"/>
  <c r="D28" i="18"/>
  <c r="C28" i="18"/>
  <c r="B28" i="18"/>
  <c r="D26" i="18"/>
  <c r="C26" i="18"/>
  <c r="B26" i="18"/>
  <c r="D25" i="18"/>
  <c r="C25" i="18"/>
  <c r="B25" i="18"/>
  <c r="D24" i="18"/>
  <c r="C24" i="18"/>
  <c r="B24" i="18"/>
  <c r="D23" i="18"/>
  <c r="C23" i="18"/>
  <c r="B23" i="18"/>
  <c r="D22" i="18"/>
  <c r="C22" i="18"/>
  <c r="B22" i="18"/>
  <c r="D21" i="18"/>
  <c r="C21" i="18"/>
  <c r="B21" i="18"/>
  <c r="D20" i="18"/>
  <c r="C20" i="18"/>
  <c r="B20" i="18"/>
  <c r="D19" i="18"/>
  <c r="C19" i="18"/>
  <c r="B19" i="18"/>
  <c r="D18" i="18"/>
  <c r="C18" i="18"/>
  <c r="B18" i="18"/>
  <c r="D17" i="18"/>
  <c r="C17" i="18"/>
  <c r="B17" i="18"/>
  <c r="D15" i="18"/>
  <c r="C15" i="18"/>
  <c r="B15" i="18"/>
  <c r="D14" i="18"/>
  <c r="C14" i="18"/>
  <c r="B14" i="18"/>
  <c r="D12" i="18"/>
  <c r="C12" i="18"/>
  <c r="B12" i="18"/>
  <c r="D11" i="18"/>
  <c r="C11" i="18"/>
  <c r="B11" i="18"/>
  <c r="D10" i="18"/>
  <c r="C10" i="18"/>
  <c r="B10" i="18"/>
  <c r="D9" i="18"/>
  <c r="C9" i="18"/>
  <c r="B9" i="18"/>
  <c r="L6" i="18"/>
  <c r="H6" i="18"/>
  <c r="B8" i="17"/>
  <c r="L6" i="17"/>
  <c r="H6" i="17"/>
  <c r="H45" i="17" s="1"/>
  <c r="D50" i="22"/>
  <c r="C50" i="22"/>
  <c r="B50" i="22"/>
  <c r="D49" i="22"/>
  <c r="C49" i="22"/>
  <c r="B49" i="22"/>
  <c r="D48" i="22"/>
  <c r="C48" i="22"/>
  <c r="B48" i="22"/>
  <c r="D47" i="22"/>
  <c r="C47" i="22"/>
  <c r="B47" i="22"/>
  <c r="D46" i="22"/>
  <c r="C46" i="22"/>
  <c r="B46" i="22"/>
  <c r="D44" i="22"/>
  <c r="C44" i="22"/>
  <c r="B44" i="22"/>
  <c r="D43" i="22"/>
  <c r="C43" i="22"/>
  <c r="B43" i="22"/>
  <c r="D42" i="22"/>
  <c r="C42" i="22"/>
  <c r="B42" i="22"/>
  <c r="D41" i="22"/>
  <c r="C41" i="22"/>
  <c r="B41" i="22"/>
  <c r="D40" i="22"/>
  <c r="C40" i="22"/>
  <c r="B40" i="22"/>
  <c r="D38" i="22"/>
  <c r="C38" i="22"/>
  <c r="B38" i="22"/>
  <c r="D37" i="22"/>
  <c r="C37" i="22"/>
  <c r="B37" i="22"/>
  <c r="D36" i="22"/>
  <c r="C36" i="22"/>
  <c r="B36" i="22"/>
  <c r="D35" i="22"/>
  <c r="C35" i="22"/>
  <c r="B35" i="22"/>
  <c r="D34" i="22"/>
  <c r="C34" i="22"/>
  <c r="B34" i="22"/>
  <c r="D32" i="22"/>
  <c r="C32" i="22"/>
  <c r="B32" i="22"/>
  <c r="D31" i="22"/>
  <c r="C31" i="22"/>
  <c r="B31" i="22"/>
  <c r="D30" i="22"/>
  <c r="C30" i="22"/>
  <c r="B30" i="22"/>
  <c r="D29" i="22"/>
  <c r="C29" i="22"/>
  <c r="B29" i="22"/>
  <c r="D27" i="22"/>
  <c r="C27" i="22"/>
  <c r="B27" i="22"/>
  <c r="D26" i="22"/>
  <c r="C26" i="22"/>
  <c r="B26" i="22"/>
  <c r="D25" i="22"/>
  <c r="C25" i="22"/>
  <c r="B25" i="22"/>
  <c r="D23" i="22"/>
  <c r="C23" i="22"/>
  <c r="B23" i="22"/>
  <c r="D22" i="22"/>
  <c r="C22" i="22"/>
  <c r="B22" i="22"/>
  <c r="D21" i="22"/>
  <c r="C21" i="22"/>
  <c r="B21" i="22"/>
  <c r="D19" i="22"/>
  <c r="C19" i="22"/>
  <c r="B19" i="22"/>
  <c r="D18" i="22"/>
  <c r="C18" i="22"/>
  <c r="B18" i="22"/>
  <c r="D17" i="22"/>
  <c r="C17" i="22"/>
  <c r="B17" i="22"/>
  <c r="D15" i="22"/>
  <c r="C15" i="22"/>
  <c r="B15" i="22"/>
  <c r="D14" i="22"/>
  <c r="C14" i="22"/>
  <c r="B14" i="22"/>
  <c r="D13" i="22"/>
  <c r="C13" i="22"/>
  <c r="B13" i="22"/>
  <c r="D12" i="22"/>
  <c r="C12" i="22"/>
  <c r="B12" i="22"/>
  <c r="D11" i="22"/>
  <c r="C11" i="22"/>
  <c r="B11" i="22"/>
  <c r="D10" i="22"/>
  <c r="C10" i="22"/>
  <c r="B10" i="22"/>
  <c r="D8" i="22"/>
  <c r="C8" i="22"/>
  <c r="B8" i="22"/>
  <c r="L6" i="22"/>
  <c r="H6" i="22"/>
  <c r="D40" i="21"/>
  <c r="C40" i="21"/>
  <c r="B40" i="21"/>
  <c r="D38" i="21"/>
  <c r="C38" i="21"/>
  <c r="B38" i="21"/>
  <c r="D37" i="21"/>
  <c r="C37" i="21"/>
  <c r="B37" i="21"/>
  <c r="D36" i="21"/>
  <c r="C36" i="21"/>
  <c r="B36" i="21"/>
  <c r="D35" i="21"/>
  <c r="C35" i="21"/>
  <c r="B35" i="21"/>
  <c r="D33" i="21"/>
  <c r="C33" i="21"/>
  <c r="B33" i="21"/>
  <c r="D32" i="21"/>
  <c r="C32" i="21"/>
  <c r="B32" i="21"/>
  <c r="D30" i="21"/>
  <c r="C30" i="21"/>
  <c r="B30" i="21"/>
  <c r="D29" i="21"/>
  <c r="C29" i="21"/>
  <c r="B29" i="21"/>
  <c r="D28" i="21"/>
  <c r="C28" i="21"/>
  <c r="B28" i="21"/>
  <c r="D27" i="21"/>
  <c r="C27" i="21"/>
  <c r="B27" i="21"/>
  <c r="D25" i="21"/>
  <c r="C25" i="21"/>
  <c r="B25" i="21"/>
  <c r="D23" i="21"/>
  <c r="C23" i="21"/>
  <c r="B23" i="21"/>
  <c r="D16" i="21"/>
  <c r="C16" i="21"/>
  <c r="B16" i="21"/>
  <c r="D14" i="21"/>
  <c r="C14" i="21"/>
  <c r="B14" i="21"/>
  <c r="D13" i="21"/>
  <c r="C13" i="21"/>
  <c r="B13" i="21"/>
  <c r="L8" i="21"/>
  <c r="H8" i="21"/>
  <c r="D29" i="23"/>
  <c r="C29" i="23"/>
  <c r="B29" i="23"/>
  <c r="D28" i="23"/>
  <c r="C28" i="23"/>
  <c r="B28" i="23"/>
  <c r="D27" i="23"/>
  <c r="C27" i="23"/>
  <c r="B27" i="23"/>
  <c r="D26" i="23"/>
  <c r="C26" i="23"/>
  <c r="B26" i="23"/>
  <c r="D24" i="23"/>
  <c r="C24" i="23"/>
  <c r="D22" i="23"/>
  <c r="C22" i="23"/>
  <c r="B22" i="23"/>
  <c r="D21" i="23"/>
  <c r="C21" i="23"/>
  <c r="B21" i="23"/>
  <c r="D20" i="23"/>
  <c r="C20" i="23"/>
  <c r="B20" i="23"/>
  <c r="D18" i="23"/>
  <c r="C18" i="23"/>
  <c r="B18" i="23"/>
  <c r="D17" i="23"/>
  <c r="C17" i="23"/>
  <c r="B17" i="23"/>
  <c r="D16" i="23"/>
  <c r="C16" i="23"/>
  <c r="B16" i="23"/>
  <c r="D15" i="23"/>
  <c r="C15" i="23"/>
  <c r="B15" i="23"/>
  <c r="D13" i="23"/>
  <c r="C13" i="23"/>
  <c r="B13" i="23"/>
  <c r="D12" i="23"/>
  <c r="C12" i="23"/>
  <c r="B12" i="23"/>
  <c r="D11" i="23"/>
  <c r="C11" i="23"/>
  <c r="B11" i="23"/>
  <c r="D9" i="23"/>
  <c r="C9" i="23"/>
  <c r="B9" i="23"/>
  <c r="L6" i="23"/>
  <c r="H6" i="23"/>
  <c r="D30" i="20"/>
  <c r="C30" i="20"/>
  <c r="B30" i="20"/>
  <c r="D29" i="20"/>
  <c r="C29" i="20"/>
  <c r="B29" i="20"/>
  <c r="D28" i="20"/>
  <c r="C28" i="20"/>
  <c r="B28" i="20"/>
  <c r="D27" i="20"/>
  <c r="C27" i="20"/>
  <c r="B27" i="20"/>
  <c r="D26" i="20"/>
  <c r="C26" i="20"/>
  <c r="B26" i="20"/>
  <c r="D25" i="20"/>
  <c r="C25" i="20"/>
  <c r="B25" i="20"/>
  <c r="D24" i="20"/>
  <c r="C24" i="20"/>
  <c r="B24" i="20"/>
  <c r="D23" i="20"/>
  <c r="C23" i="20"/>
  <c r="B23" i="20"/>
  <c r="D22" i="20"/>
  <c r="C22" i="20"/>
  <c r="B22" i="20"/>
  <c r="D20" i="20"/>
  <c r="C20" i="20"/>
  <c r="B20" i="20"/>
  <c r="D19" i="20"/>
  <c r="C19" i="20"/>
  <c r="B19" i="20"/>
  <c r="D18" i="20"/>
  <c r="C18" i="20"/>
  <c r="B18" i="20"/>
  <c r="D17" i="20"/>
  <c r="C17" i="20"/>
  <c r="B17" i="20"/>
  <c r="D16" i="20"/>
  <c r="C16" i="20"/>
  <c r="B16" i="20"/>
  <c r="D14" i="20"/>
  <c r="C14" i="20"/>
  <c r="B14" i="20"/>
  <c r="D13" i="20"/>
  <c r="C13" i="20"/>
  <c r="B13" i="20"/>
  <c r="D12" i="20"/>
  <c r="C12" i="20"/>
  <c r="B12" i="20"/>
  <c r="D11" i="20"/>
  <c r="C11" i="20"/>
  <c r="B11" i="20"/>
  <c r="D9" i="20"/>
  <c r="C9" i="20"/>
  <c r="B9" i="20"/>
  <c r="L6" i="20"/>
  <c r="H6" i="20"/>
  <c r="D40" i="15"/>
  <c r="C40" i="15"/>
  <c r="B40" i="15"/>
  <c r="D39" i="15"/>
  <c r="C39" i="15"/>
  <c r="B39" i="15"/>
  <c r="D37" i="15"/>
  <c r="C37" i="15"/>
  <c r="B37" i="15"/>
  <c r="D36" i="15"/>
  <c r="C36" i="15"/>
  <c r="B36" i="15"/>
  <c r="D35" i="15"/>
  <c r="C35" i="15"/>
  <c r="B35" i="15"/>
  <c r="D34" i="15"/>
  <c r="C34" i="15"/>
  <c r="B34" i="15"/>
  <c r="D33" i="15"/>
  <c r="C33" i="15"/>
  <c r="B33" i="15"/>
  <c r="D32" i="15"/>
  <c r="C32" i="15"/>
  <c r="B32" i="15"/>
  <c r="D31" i="15"/>
  <c r="C31" i="15"/>
  <c r="B31" i="15"/>
  <c r="D30" i="15"/>
  <c r="C30" i="15"/>
  <c r="B30" i="15"/>
  <c r="F29" i="15"/>
  <c r="E29" i="15"/>
  <c r="D29" i="15"/>
  <c r="C29" i="15"/>
  <c r="B29" i="15"/>
  <c r="D25" i="15"/>
  <c r="C25" i="15"/>
  <c r="B25" i="15"/>
  <c r="D24" i="15"/>
  <c r="C24" i="15"/>
  <c r="B24" i="15"/>
  <c r="B23" i="15"/>
  <c r="D21" i="15"/>
  <c r="C21" i="15"/>
  <c r="B21" i="15"/>
  <c r="D20" i="15"/>
  <c r="C20" i="15"/>
  <c r="B20" i="15"/>
  <c r="D19" i="15"/>
  <c r="C19" i="15"/>
  <c r="B19" i="15"/>
  <c r="D18" i="15"/>
  <c r="C18" i="15"/>
  <c r="B18" i="15"/>
  <c r="D17" i="15"/>
  <c r="C17" i="15"/>
  <c r="B17" i="15"/>
  <c r="D15" i="15"/>
  <c r="C15" i="15"/>
  <c r="B15" i="15"/>
  <c r="D14" i="15"/>
  <c r="C14" i="15"/>
  <c r="B14" i="15"/>
  <c r="D13" i="15"/>
  <c r="C13" i="15"/>
  <c r="B13" i="15"/>
  <c r="D12" i="15"/>
  <c r="C12" i="15"/>
  <c r="B12" i="15"/>
  <c r="D11" i="15"/>
  <c r="C11" i="15"/>
  <c r="B11" i="15"/>
  <c r="F9" i="15"/>
  <c r="E9" i="15"/>
  <c r="D9" i="15"/>
  <c r="C9" i="15"/>
  <c r="B9" i="15"/>
  <c r="F8" i="15"/>
  <c r="E8" i="15"/>
  <c r="D8" i="15"/>
  <c r="C8" i="15"/>
  <c r="B8" i="15"/>
  <c r="L6" i="15"/>
  <c r="H6" i="15"/>
  <c r="D34" i="6"/>
  <c r="C34" i="6"/>
  <c r="B34" i="6"/>
  <c r="D33" i="6"/>
  <c r="C33" i="6"/>
  <c r="B33" i="6"/>
  <c r="D31" i="6"/>
  <c r="C31" i="6"/>
  <c r="B31" i="6"/>
  <c r="D30" i="6"/>
  <c r="C30" i="6"/>
  <c r="B30" i="6"/>
  <c r="D29" i="6"/>
  <c r="C29" i="6"/>
  <c r="B29" i="6"/>
  <c r="D28" i="6"/>
  <c r="C28" i="6"/>
  <c r="B28" i="6"/>
  <c r="D26" i="6"/>
  <c r="C26" i="6"/>
  <c r="B26" i="6"/>
  <c r="D25" i="6"/>
  <c r="C25" i="6"/>
  <c r="B25" i="6"/>
  <c r="D24" i="6"/>
  <c r="C24" i="6"/>
  <c r="B24" i="6"/>
  <c r="F23" i="6"/>
  <c r="E23" i="6"/>
  <c r="D23" i="6"/>
  <c r="C23" i="6"/>
  <c r="B23" i="6"/>
  <c r="D21" i="6"/>
  <c r="C21" i="6"/>
  <c r="B21" i="6"/>
  <c r="D20" i="6"/>
  <c r="C20" i="6"/>
  <c r="B20" i="6"/>
  <c r="D19" i="6"/>
  <c r="C19" i="6"/>
  <c r="B19" i="6"/>
  <c r="D18" i="6"/>
  <c r="C18" i="6"/>
  <c r="B18" i="6"/>
  <c r="D16" i="6"/>
  <c r="C16" i="6"/>
  <c r="B16" i="6"/>
  <c r="D15" i="6"/>
  <c r="C15" i="6"/>
  <c r="B15" i="6"/>
  <c r="D14" i="6"/>
  <c r="C14" i="6"/>
  <c r="B14" i="6"/>
  <c r="D13" i="6"/>
  <c r="C13" i="6"/>
  <c r="B13" i="6"/>
  <c r="D11" i="6"/>
  <c r="C11" i="6"/>
  <c r="B11" i="6"/>
  <c r="D10" i="6"/>
  <c r="C10" i="6"/>
  <c r="B10" i="6"/>
  <c r="D9" i="6"/>
  <c r="C9" i="6"/>
  <c r="B9" i="6"/>
  <c r="L6" i="6"/>
  <c r="H6" i="6"/>
  <c r="X65" i="9"/>
  <c r="B65" i="9"/>
  <c r="X64" i="9"/>
  <c r="B64" i="9"/>
  <c r="X63" i="9"/>
  <c r="B63" i="9"/>
  <c r="X61" i="9"/>
  <c r="B61" i="9"/>
  <c r="X60" i="9"/>
  <c r="B60" i="9"/>
  <c r="X59" i="9"/>
  <c r="B59" i="9"/>
  <c r="X57" i="9"/>
  <c r="B57" i="9"/>
  <c r="X56" i="9"/>
  <c r="B56" i="9"/>
  <c r="X55" i="9"/>
  <c r="B55" i="9"/>
  <c r="X53" i="9"/>
  <c r="B53" i="9"/>
  <c r="X52" i="9"/>
  <c r="B52" i="9"/>
  <c r="X51" i="9"/>
  <c r="B51" i="9"/>
  <c r="X49" i="9"/>
  <c r="B49" i="9"/>
  <c r="X48" i="9"/>
  <c r="B48" i="9"/>
  <c r="X47" i="9"/>
  <c r="B47" i="9"/>
  <c r="X46" i="9"/>
  <c r="B46" i="9"/>
  <c r="X44" i="9"/>
  <c r="B44" i="9"/>
  <c r="X43" i="9"/>
  <c r="B43" i="9"/>
  <c r="X42" i="9"/>
  <c r="B42" i="9"/>
  <c r="X41" i="9"/>
  <c r="B41" i="9"/>
  <c r="X39" i="9"/>
  <c r="B39" i="9"/>
  <c r="X38" i="9"/>
  <c r="B38" i="9"/>
  <c r="X37" i="9"/>
  <c r="B37" i="9"/>
  <c r="X35" i="9"/>
  <c r="B35" i="9"/>
  <c r="X34" i="9"/>
  <c r="B34" i="9"/>
  <c r="X33" i="9"/>
  <c r="B33" i="9"/>
  <c r="X30" i="9"/>
  <c r="B30" i="9"/>
  <c r="X29" i="9"/>
  <c r="B29" i="9"/>
  <c r="X28" i="9"/>
  <c r="B28" i="9"/>
  <c r="X26" i="9"/>
  <c r="B26" i="9"/>
  <c r="X25" i="9"/>
  <c r="B25" i="9"/>
  <c r="X24" i="9"/>
  <c r="B24" i="9"/>
  <c r="X23" i="9"/>
  <c r="B23" i="9"/>
  <c r="X21" i="9"/>
  <c r="B21" i="9"/>
  <c r="X20" i="9"/>
  <c r="B20" i="9"/>
  <c r="X19" i="9"/>
  <c r="F19" i="9"/>
  <c r="E19" i="9"/>
  <c r="D19" i="9"/>
  <c r="B19" i="9"/>
  <c r="X17" i="9"/>
  <c r="B17" i="9"/>
  <c r="X16" i="9"/>
  <c r="B16" i="9"/>
  <c r="X15" i="9"/>
  <c r="B15" i="9"/>
  <c r="X14" i="9"/>
  <c r="F14" i="9"/>
  <c r="E14" i="9"/>
  <c r="D14" i="9"/>
  <c r="B14" i="9"/>
  <c r="X10" i="9"/>
  <c r="B10" i="9"/>
  <c r="X9" i="9"/>
  <c r="B9" i="9"/>
  <c r="M29" i="15" l="1"/>
  <c r="M8" i="15"/>
  <c r="M26" i="15"/>
  <c r="M27" i="15"/>
  <c r="M9" i="15"/>
  <c r="L13" i="22"/>
  <c r="L12" i="22"/>
  <c r="L11" i="22"/>
  <c r="L19" i="22"/>
  <c r="L10" i="22"/>
  <c r="L18" i="22"/>
  <c r="L8" i="22"/>
  <c r="L17" i="22"/>
  <c r="L15" i="22"/>
  <c r="L14" i="22"/>
  <c r="N49" i="26"/>
  <c r="M47" i="26"/>
  <c r="L44" i="26"/>
  <c r="L19" i="26"/>
  <c r="L9" i="26"/>
  <c r="N48" i="26"/>
  <c r="M46" i="26"/>
  <c r="L41" i="26"/>
  <c r="L32" i="26"/>
  <c r="L17" i="26"/>
  <c r="N47" i="26"/>
  <c r="M45" i="26"/>
  <c r="M35" i="26"/>
  <c r="L50" i="26"/>
  <c r="L40" i="26"/>
  <c r="L31" i="26"/>
  <c r="L16" i="26"/>
  <c r="N46" i="26"/>
  <c r="M44" i="26"/>
  <c r="L49" i="26"/>
  <c r="L39" i="26"/>
  <c r="L27" i="26"/>
  <c r="L15" i="26"/>
  <c r="N45" i="26"/>
  <c r="N35" i="26"/>
  <c r="L48" i="26"/>
  <c r="L38" i="26"/>
  <c r="L25" i="26"/>
  <c r="L14" i="26"/>
  <c r="N44" i="26"/>
  <c r="M50" i="26"/>
  <c r="L47" i="26"/>
  <c r="L37" i="26"/>
  <c r="L24" i="26"/>
  <c r="L13" i="26"/>
  <c r="M49" i="26"/>
  <c r="L46" i="26"/>
  <c r="L36" i="26"/>
  <c r="L22" i="26"/>
  <c r="L12" i="26"/>
  <c r="L35" i="26"/>
  <c r="L21" i="26"/>
  <c r="L11" i="26"/>
  <c r="M48" i="26"/>
  <c r="N50" i="26"/>
  <c r="L45" i="26"/>
  <c r="L29" i="20"/>
  <c r="L20" i="20"/>
  <c r="L11" i="20"/>
  <c r="L28" i="20"/>
  <c r="L19" i="20"/>
  <c r="L9" i="20"/>
  <c r="L27" i="20"/>
  <c r="L18" i="20"/>
  <c r="L26" i="20"/>
  <c r="L17" i="20"/>
  <c r="L25" i="20"/>
  <c r="L16" i="20"/>
  <c r="L24" i="20"/>
  <c r="L14" i="20"/>
  <c r="L23" i="20"/>
  <c r="L13" i="20"/>
  <c r="L30" i="20"/>
  <c r="L22" i="20"/>
  <c r="L12" i="20"/>
  <c r="L26" i="6"/>
  <c r="L16" i="6"/>
  <c r="N23" i="6"/>
  <c r="L25" i="6"/>
  <c r="L15" i="6"/>
  <c r="N31" i="6"/>
  <c r="L34" i="6"/>
  <c r="L24" i="6"/>
  <c r="L14" i="6"/>
  <c r="L33" i="6"/>
  <c r="L23" i="6"/>
  <c r="L13" i="6"/>
  <c r="L31" i="6"/>
  <c r="L21" i="6"/>
  <c r="L11" i="6"/>
  <c r="L30" i="6"/>
  <c r="L20" i="6"/>
  <c r="L10" i="6"/>
  <c r="M23" i="6"/>
  <c r="L29" i="6"/>
  <c r="L19" i="6"/>
  <c r="L9" i="6"/>
  <c r="M31" i="6"/>
  <c r="L28" i="6"/>
  <c r="L18" i="6"/>
  <c r="N62" i="17"/>
  <c r="N54" i="17"/>
  <c r="N46" i="17"/>
  <c r="M63" i="17"/>
  <c r="M55" i="17"/>
  <c r="M47" i="17"/>
  <c r="L64" i="17"/>
  <c r="L56" i="17"/>
  <c r="L48" i="17"/>
  <c r="L36" i="17"/>
  <c r="L24" i="17"/>
  <c r="L16" i="17"/>
  <c r="N61" i="17"/>
  <c r="N53" i="17"/>
  <c r="N21" i="17"/>
  <c r="N12" i="17"/>
  <c r="M62" i="17"/>
  <c r="M54" i="17"/>
  <c r="M46" i="17"/>
  <c r="L63" i="17"/>
  <c r="L55" i="17"/>
  <c r="L47" i="17"/>
  <c r="L35" i="17"/>
  <c r="L23" i="17"/>
  <c r="L14" i="17"/>
  <c r="N60" i="17"/>
  <c r="N52" i="17"/>
  <c r="N42" i="17"/>
  <c r="M61" i="17"/>
  <c r="M53" i="17"/>
  <c r="M21" i="17"/>
  <c r="M12" i="17"/>
  <c r="L62" i="17"/>
  <c r="L54" i="17"/>
  <c r="L46" i="17"/>
  <c r="L34" i="17"/>
  <c r="L22" i="17"/>
  <c r="L13" i="17"/>
  <c r="N59" i="17"/>
  <c r="N51" i="17"/>
  <c r="N29" i="17"/>
  <c r="M60" i="17"/>
  <c r="M52" i="17"/>
  <c r="M42" i="17"/>
  <c r="L61" i="17"/>
  <c r="L53" i="17"/>
  <c r="L45" i="17"/>
  <c r="L31" i="17"/>
  <c r="L21" i="17"/>
  <c r="L12" i="17"/>
  <c r="N66" i="17"/>
  <c r="N58" i="17"/>
  <c r="N50" i="17"/>
  <c r="M59" i="17"/>
  <c r="M51" i="17"/>
  <c r="M29" i="17"/>
  <c r="L60" i="17"/>
  <c r="L52" i="17"/>
  <c r="L42" i="17"/>
  <c r="L30" i="17"/>
  <c r="L20" i="17"/>
  <c r="L11" i="17"/>
  <c r="N65" i="17"/>
  <c r="N57" i="17"/>
  <c r="N49" i="17"/>
  <c r="N37" i="17"/>
  <c r="N17" i="17"/>
  <c r="M66" i="17"/>
  <c r="M58" i="17"/>
  <c r="M50" i="17"/>
  <c r="L59" i="17"/>
  <c r="L51" i="17"/>
  <c r="L41" i="17"/>
  <c r="L29" i="17"/>
  <c r="L19" i="17"/>
  <c r="L10" i="17"/>
  <c r="N64" i="17"/>
  <c r="N56" i="17"/>
  <c r="N48" i="17"/>
  <c r="M65" i="17"/>
  <c r="M57" i="17"/>
  <c r="M49" i="17"/>
  <c r="M37" i="17"/>
  <c r="M17" i="17"/>
  <c r="L66" i="17"/>
  <c r="L58" i="17"/>
  <c r="L50" i="17"/>
  <c r="L40" i="17"/>
  <c r="L28" i="17"/>
  <c r="L18" i="17"/>
  <c r="L9" i="17"/>
  <c r="L65" i="17"/>
  <c r="L57" i="17"/>
  <c r="L49" i="17"/>
  <c r="M64" i="17"/>
  <c r="M56" i="17"/>
  <c r="L37" i="17"/>
  <c r="N63" i="17"/>
  <c r="M48" i="17"/>
  <c r="L27" i="17"/>
  <c r="N55" i="17"/>
  <c r="L17" i="17"/>
  <c r="N47" i="17"/>
  <c r="L16" i="14"/>
  <c r="L15" i="14"/>
  <c r="L11" i="14"/>
  <c r="L13" i="14"/>
  <c r="L9" i="14"/>
  <c r="L21" i="14"/>
  <c r="L20" i="14"/>
  <c r="L19" i="14"/>
  <c r="L17" i="14"/>
  <c r="N38" i="23"/>
  <c r="L33" i="23"/>
  <c r="L21" i="23"/>
  <c r="L11" i="23"/>
  <c r="M32" i="23"/>
  <c r="N35" i="23"/>
  <c r="L32" i="23"/>
  <c r="L20" i="23"/>
  <c r="L9" i="23"/>
  <c r="N34" i="23"/>
  <c r="L29" i="23"/>
  <c r="L18" i="23"/>
  <c r="M40" i="23"/>
  <c r="N33" i="23"/>
  <c r="L40" i="23"/>
  <c r="L28" i="23"/>
  <c r="L17" i="23"/>
  <c r="M39" i="23"/>
  <c r="N32" i="23"/>
  <c r="L39" i="23"/>
  <c r="L27" i="23"/>
  <c r="L16" i="23"/>
  <c r="M38" i="23"/>
  <c r="L38" i="23"/>
  <c r="L26" i="23"/>
  <c r="L15" i="23"/>
  <c r="M35" i="23"/>
  <c r="N40" i="23"/>
  <c r="L35" i="23"/>
  <c r="L24" i="23"/>
  <c r="L13" i="23"/>
  <c r="M34" i="23"/>
  <c r="L34" i="23"/>
  <c r="L22" i="23"/>
  <c r="L12" i="23"/>
  <c r="M33" i="23"/>
  <c r="N39" i="23"/>
  <c r="L37" i="15"/>
  <c r="L29" i="15"/>
  <c r="L18" i="15"/>
  <c r="L8" i="15"/>
  <c r="L36" i="15"/>
  <c r="L27" i="15"/>
  <c r="L17" i="15"/>
  <c r="L35" i="15"/>
  <c r="L26" i="15"/>
  <c r="L15" i="15"/>
  <c r="N9" i="15"/>
  <c r="L34" i="15"/>
  <c r="L14" i="15"/>
  <c r="N29" i="15"/>
  <c r="L25" i="15"/>
  <c r="N8" i="15"/>
  <c r="L33" i="15"/>
  <c r="L24" i="15"/>
  <c r="L13" i="15"/>
  <c r="N27" i="15"/>
  <c r="L21" i="15"/>
  <c r="L12" i="15"/>
  <c r="L32" i="15"/>
  <c r="N26" i="15"/>
  <c r="L40" i="15"/>
  <c r="L31" i="15"/>
  <c r="L20" i="15"/>
  <c r="L11" i="15"/>
  <c r="L39" i="15"/>
  <c r="L30" i="15"/>
  <c r="L19" i="15"/>
  <c r="L9" i="15"/>
  <c r="N44" i="21"/>
  <c r="N12" i="21"/>
  <c r="M29" i="21"/>
  <c r="L46" i="21"/>
  <c r="L37" i="21"/>
  <c r="L27" i="21"/>
  <c r="L14" i="21"/>
  <c r="N43" i="21"/>
  <c r="N11" i="21"/>
  <c r="M28" i="21"/>
  <c r="M17" i="21"/>
  <c r="L45" i="21"/>
  <c r="L36" i="21"/>
  <c r="L26" i="21"/>
  <c r="L13" i="21"/>
  <c r="N42" i="21"/>
  <c r="N30" i="21"/>
  <c r="M46" i="21"/>
  <c r="M27" i="21"/>
  <c r="L44" i="21"/>
  <c r="L35" i="21"/>
  <c r="L25" i="21"/>
  <c r="L12" i="21"/>
  <c r="N41" i="21"/>
  <c r="N29" i="21"/>
  <c r="M45" i="21"/>
  <c r="M26" i="21"/>
  <c r="L43" i="21"/>
  <c r="L33" i="21"/>
  <c r="L21" i="21"/>
  <c r="L11" i="21"/>
  <c r="N28" i="21"/>
  <c r="N17" i="21"/>
  <c r="M44" i="21"/>
  <c r="M13" i="21"/>
  <c r="L42" i="21"/>
  <c r="L32" i="21"/>
  <c r="L20" i="21"/>
  <c r="N27" i="21"/>
  <c r="M43" i="21"/>
  <c r="M12" i="21"/>
  <c r="L41" i="21"/>
  <c r="L30" i="21"/>
  <c r="L19" i="21"/>
  <c r="N46" i="21"/>
  <c r="N26" i="21"/>
  <c r="M42" i="21"/>
  <c r="M11" i="21"/>
  <c r="L40" i="21"/>
  <c r="L29" i="21"/>
  <c r="L17" i="21"/>
  <c r="M30" i="21"/>
  <c r="L23" i="21"/>
  <c r="L38" i="21"/>
  <c r="N45" i="21"/>
  <c r="L28" i="21"/>
  <c r="L16" i="21"/>
  <c r="N13" i="21"/>
  <c r="M41" i="21"/>
  <c r="J48" i="26"/>
  <c r="I47" i="26"/>
  <c r="H46" i="26"/>
  <c r="H36" i="26"/>
  <c r="H22" i="26"/>
  <c r="H12" i="26"/>
  <c r="J49" i="26"/>
  <c r="H47" i="26"/>
  <c r="J47" i="26"/>
  <c r="I46" i="26"/>
  <c r="H45" i="26"/>
  <c r="H35" i="26"/>
  <c r="H21" i="26"/>
  <c r="H11" i="26"/>
  <c r="J46" i="26"/>
  <c r="I45" i="26"/>
  <c r="I35" i="26"/>
  <c r="H44" i="26"/>
  <c r="H19" i="26"/>
  <c r="H9" i="26"/>
  <c r="J45" i="26"/>
  <c r="J35" i="26"/>
  <c r="I44" i="26"/>
  <c r="H41" i="26"/>
  <c r="H32" i="26"/>
  <c r="H17" i="26"/>
  <c r="I48" i="26"/>
  <c r="H37" i="26"/>
  <c r="J44" i="26"/>
  <c r="H50" i="26"/>
  <c r="H40" i="26"/>
  <c r="H31" i="26"/>
  <c r="H16" i="26"/>
  <c r="H24" i="26"/>
  <c r="I50" i="26"/>
  <c r="H49" i="26"/>
  <c r="H39" i="26"/>
  <c r="H27" i="26"/>
  <c r="H15" i="26"/>
  <c r="J50" i="26"/>
  <c r="I49" i="26"/>
  <c r="H48" i="26"/>
  <c r="H38" i="26"/>
  <c r="H25" i="26"/>
  <c r="H14" i="26"/>
  <c r="H13" i="26"/>
  <c r="H29" i="20"/>
  <c r="H20" i="20"/>
  <c r="H11" i="20"/>
  <c r="H28" i="20"/>
  <c r="H19" i="20"/>
  <c r="H9" i="20"/>
  <c r="H27" i="20"/>
  <c r="H18" i="20"/>
  <c r="H26" i="20"/>
  <c r="H17" i="20"/>
  <c r="H25" i="20"/>
  <c r="H16" i="20"/>
  <c r="H24" i="20"/>
  <c r="H14" i="20"/>
  <c r="H23" i="20"/>
  <c r="H13" i="20"/>
  <c r="H30" i="20"/>
  <c r="H22" i="20"/>
  <c r="H12" i="20"/>
  <c r="J23" i="6"/>
  <c r="J31" i="6"/>
  <c r="I62" i="17"/>
  <c r="I54" i="17"/>
  <c r="I46" i="17"/>
  <c r="I61" i="17"/>
  <c r="I53" i="17"/>
  <c r="I21" i="17"/>
  <c r="I12" i="17"/>
  <c r="I60" i="17"/>
  <c r="I52" i="17"/>
  <c r="I42" i="17"/>
  <c r="I59" i="17"/>
  <c r="I51" i="17"/>
  <c r="I29" i="17"/>
  <c r="I66" i="17"/>
  <c r="I58" i="17"/>
  <c r="I50" i="17"/>
  <c r="I65" i="17"/>
  <c r="I57" i="17"/>
  <c r="I49" i="17"/>
  <c r="I37" i="17"/>
  <c r="I17" i="17"/>
  <c r="I64" i="17"/>
  <c r="I56" i="17"/>
  <c r="I48" i="17"/>
  <c r="I63" i="17"/>
  <c r="I55" i="17"/>
  <c r="I47" i="17"/>
  <c r="H19" i="14"/>
  <c r="H17" i="14"/>
  <c r="H16" i="14"/>
  <c r="H15" i="14"/>
  <c r="H13" i="14"/>
  <c r="H11" i="14"/>
  <c r="H21" i="14"/>
  <c r="H9" i="14"/>
  <c r="H20" i="14"/>
  <c r="H33" i="23"/>
  <c r="H21" i="23"/>
  <c r="H11" i="23"/>
  <c r="H32" i="23"/>
  <c r="H20" i="23"/>
  <c r="H9" i="23"/>
  <c r="I40" i="23"/>
  <c r="H29" i="23"/>
  <c r="H18" i="23"/>
  <c r="I39" i="23"/>
  <c r="H40" i="23"/>
  <c r="H28" i="23"/>
  <c r="H17" i="23"/>
  <c r="I38" i="23"/>
  <c r="H39" i="23"/>
  <c r="H27" i="23"/>
  <c r="H16" i="23"/>
  <c r="I35" i="23"/>
  <c r="H38" i="23"/>
  <c r="H26" i="23"/>
  <c r="H15" i="23"/>
  <c r="I34" i="23"/>
  <c r="H35" i="23"/>
  <c r="H24" i="23"/>
  <c r="H13" i="23"/>
  <c r="I33" i="23"/>
  <c r="H34" i="23"/>
  <c r="H22" i="23"/>
  <c r="H12" i="23"/>
  <c r="I32" i="23"/>
  <c r="H39" i="15"/>
  <c r="H30" i="15"/>
  <c r="H19" i="15"/>
  <c r="H9" i="15"/>
  <c r="I27" i="15"/>
  <c r="H37" i="15"/>
  <c r="H29" i="15"/>
  <c r="H18" i="15"/>
  <c r="H8" i="15"/>
  <c r="I26" i="15"/>
  <c r="H36" i="15"/>
  <c r="H27" i="15"/>
  <c r="H17" i="15"/>
  <c r="H35" i="15"/>
  <c r="H26" i="15"/>
  <c r="H15" i="15"/>
  <c r="H34" i="15"/>
  <c r="H25" i="15"/>
  <c r="H14" i="15"/>
  <c r="H33" i="15"/>
  <c r="H24" i="15"/>
  <c r="H13" i="15"/>
  <c r="H32" i="15"/>
  <c r="H21" i="15"/>
  <c r="H12" i="15"/>
  <c r="I9" i="15"/>
  <c r="H40" i="15"/>
  <c r="I29" i="15"/>
  <c r="H31" i="15"/>
  <c r="H20" i="15"/>
  <c r="I8" i="15"/>
  <c r="H11" i="15"/>
  <c r="J44" i="21"/>
  <c r="J13" i="21"/>
  <c r="I42" i="21"/>
  <c r="I30" i="21"/>
  <c r="H46" i="21"/>
  <c r="H37" i="21"/>
  <c r="H27" i="21"/>
  <c r="H16" i="21"/>
  <c r="J43" i="21"/>
  <c r="J12" i="21"/>
  <c r="I41" i="21"/>
  <c r="I29" i="21"/>
  <c r="H45" i="21"/>
  <c r="H36" i="21"/>
  <c r="H26" i="21"/>
  <c r="H14" i="21"/>
  <c r="J42" i="21"/>
  <c r="J11" i="21"/>
  <c r="I28" i="21"/>
  <c r="I17" i="21"/>
  <c r="H44" i="21"/>
  <c r="H35" i="21"/>
  <c r="H25" i="21"/>
  <c r="H13" i="21"/>
  <c r="J41" i="21"/>
  <c r="J30" i="21"/>
  <c r="I27" i="21"/>
  <c r="H43" i="21"/>
  <c r="H33" i="21"/>
  <c r="H23" i="21"/>
  <c r="H12" i="21"/>
  <c r="J29" i="21"/>
  <c r="I46" i="21"/>
  <c r="I26" i="21"/>
  <c r="H42" i="21"/>
  <c r="H32" i="21"/>
  <c r="H21" i="21"/>
  <c r="H11" i="21"/>
  <c r="J28" i="21"/>
  <c r="J17" i="21"/>
  <c r="I45" i="21"/>
  <c r="I13" i="21"/>
  <c r="H41" i="21"/>
  <c r="H30" i="21"/>
  <c r="H20" i="21"/>
  <c r="J46" i="21"/>
  <c r="J27" i="21"/>
  <c r="I44" i="21"/>
  <c r="I12" i="21"/>
  <c r="H40" i="21"/>
  <c r="H29" i="21"/>
  <c r="H19" i="21"/>
  <c r="H28" i="21"/>
  <c r="J45" i="21"/>
  <c r="J26" i="21"/>
  <c r="H17" i="21"/>
  <c r="I43" i="21"/>
  <c r="I11" i="21"/>
  <c r="H38" i="21"/>
  <c r="I31" i="6"/>
  <c r="I23" i="6"/>
  <c r="Q14" i="9"/>
  <c r="N14" i="9"/>
  <c r="M14" i="9"/>
  <c r="J14" i="9"/>
  <c r="I14" i="9"/>
  <c r="V14" i="9"/>
  <c r="U14" i="9"/>
  <c r="R14" i="9"/>
  <c r="BQ57" i="4"/>
  <c r="BR57" i="4" s="1"/>
  <c r="BT57" i="4"/>
  <c r="BU57" i="4" s="1"/>
  <c r="BK57" i="4"/>
  <c r="BL57" i="4" s="1"/>
  <c r="BN57" i="4"/>
  <c r="BO57" i="4" s="1"/>
  <c r="J26" i="15"/>
  <c r="BN586" i="4"/>
  <c r="BO586" i="4" s="1"/>
  <c r="BN599" i="4"/>
  <c r="BO599" i="4" s="1"/>
  <c r="BN589" i="4"/>
  <c r="BO589" i="4" s="1"/>
  <c r="BN602" i="4"/>
  <c r="BO602" i="4" s="1"/>
  <c r="BN595" i="4"/>
  <c r="BO595" i="4" s="1"/>
  <c r="BN581" i="4"/>
  <c r="BO581" i="4" s="1"/>
  <c r="BN591" i="4"/>
  <c r="BO591" i="4" s="1"/>
  <c r="BN603" i="4"/>
  <c r="BO603" i="4" s="1"/>
  <c r="BN583" i="4"/>
  <c r="BO583" i="4" s="1"/>
  <c r="BN604" i="4"/>
  <c r="BO604" i="4" s="1"/>
  <c r="BN597" i="4"/>
  <c r="BO597" i="4" s="1"/>
  <c r="BN592" i="4"/>
  <c r="BO592" i="4" s="1"/>
  <c r="BN582" i="4"/>
  <c r="BO582" i="4" s="1"/>
  <c r="BN593" i="4"/>
  <c r="BO593" i="4" s="1"/>
  <c r="BN585" i="4"/>
  <c r="BO585" i="4" s="1"/>
  <c r="BQ585" i="4"/>
  <c r="BR585" i="4" s="1"/>
  <c r="BQ587" i="4"/>
  <c r="BQ599" i="4"/>
  <c r="BR599" i="4" s="1"/>
  <c r="BQ588" i="4"/>
  <c r="BQ600" i="4"/>
  <c r="BR600" i="4" s="1"/>
  <c r="BQ604" i="4"/>
  <c r="BR604" i="4" s="1"/>
  <c r="BQ601" i="4"/>
  <c r="BR601" i="4" s="1"/>
  <c r="BQ592" i="4"/>
  <c r="BQ590" i="4"/>
  <c r="BR590" i="4" s="1"/>
  <c r="BQ602" i="4"/>
  <c r="BR602" i="4" s="1"/>
  <c r="BQ581" i="4"/>
  <c r="BR581" i="4" s="1"/>
  <c r="BQ591" i="4"/>
  <c r="BQ603" i="4"/>
  <c r="BR603" i="4" s="1"/>
  <c r="BQ583" i="4"/>
  <c r="BQ595" i="4"/>
  <c r="BR595" i="4" s="1"/>
  <c r="BT599" i="4"/>
  <c r="BU599" i="4" s="1"/>
  <c r="BT604" i="4"/>
  <c r="BU604" i="4" s="1"/>
  <c r="BT603" i="4"/>
  <c r="BU603" i="4" s="1"/>
  <c r="BK578" i="4"/>
  <c r="BL578" i="4" s="1"/>
  <c r="BK577" i="4"/>
  <c r="BL577" i="4" s="1"/>
  <c r="BK580" i="4"/>
  <c r="BL580" i="4" s="1"/>
  <c r="BK579" i="4"/>
  <c r="BL579" i="4" s="1"/>
  <c r="BN577" i="4"/>
  <c r="BO577" i="4" s="1"/>
  <c r="BN578" i="4"/>
  <c r="BO578" i="4" s="1"/>
  <c r="BN579" i="4"/>
  <c r="BO579" i="4" s="1"/>
  <c r="BQ579" i="4"/>
  <c r="BQ580" i="4"/>
  <c r="BR580" i="4" s="1"/>
  <c r="BQ577" i="4"/>
  <c r="BR577" i="4" s="1"/>
  <c r="BQ578" i="4"/>
  <c r="BK589" i="4"/>
  <c r="BL589" i="4" s="1"/>
  <c r="BK601" i="4"/>
  <c r="BL601" i="4" s="1"/>
  <c r="BK586" i="4"/>
  <c r="BL586" i="4" s="1"/>
  <c r="BK597" i="4"/>
  <c r="BL597" i="4" s="1"/>
  <c r="BK602" i="4"/>
  <c r="BL602" i="4" s="1"/>
  <c r="BK581" i="4"/>
  <c r="BL581" i="4" s="1"/>
  <c r="BK591" i="4"/>
  <c r="BL591" i="4" s="1"/>
  <c r="BK603" i="4"/>
  <c r="BL603" i="4" s="1"/>
  <c r="BK582" i="4"/>
  <c r="BL582" i="4" s="1"/>
  <c r="BK604" i="4"/>
  <c r="BL604" i="4" s="1"/>
  <c r="BK584" i="4"/>
  <c r="BL584" i="4" s="1"/>
  <c r="BK583" i="4"/>
  <c r="BL583" i="4" s="1"/>
  <c r="BK595" i="4"/>
  <c r="BL595" i="4" s="1"/>
  <c r="BK585" i="4"/>
  <c r="BL585" i="4" s="1"/>
  <c r="BK598" i="4"/>
  <c r="BL598" i="4" s="1"/>
  <c r="G152" i="4"/>
  <c r="BL654" i="4"/>
  <c r="BO659" i="4"/>
  <c r="BR661" i="4"/>
  <c r="BO654" i="4"/>
  <c r="BR654" i="4"/>
  <c r="BL656" i="4"/>
  <c r="BR658" i="4"/>
  <c r="BL669" i="4"/>
  <c r="BL664" i="4"/>
  <c r="BL653" i="4"/>
  <c r="BL657" i="4"/>
  <c r="BO671" i="4"/>
  <c r="BO669" i="4"/>
  <c r="BO673" i="4"/>
  <c r="BO672" i="4"/>
  <c r="BO653" i="4"/>
  <c r="BO657" i="4"/>
  <c r="BR671" i="4"/>
  <c r="BR664" i="4"/>
  <c r="BO667" i="4"/>
  <c r="BR673" i="4"/>
  <c r="BR653" i="4"/>
  <c r="BL655" i="4"/>
  <c r="BR667" i="4"/>
  <c r="BO655" i="4"/>
  <c r="BR663" i="4"/>
  <c r="BL661" i="4"/>
  <c r="BR655" i="4"/>
  <c r="BO661" i="4"/>
  <c r="BK151" i="4"/>
  <c r="BK177" i="4"/>
  <c r="BL177" i="4" s="1"/>
  <c r="BK164" i="4"/>
  <c r="BN151" i="4"/>
  <c r="BO151" i="4" s="1"/>
  <c r="BN177" i="4"/>
  <c r="BO177" i="4" s="1"/>
  <c r="BN164" i="4"/>
  <c r="BQ177" i="4"/>
  <c r="BR177" i="4" s="1"/>
  <c r="BQ164" i="4"/>
  <c r="BQ151" i="4"/>
  <c r="BT177" i="4"/>
  <c r="BU177" i="4" s="1"/>
  <c r="BT151" i="4"/>
  <c r="BT164" i="4"/>
  <c r="AA158" i="4"/>
  <c r="CA158" i="4" s="1"/>
  <c r="AD158" i="4"/>
  <c r="CB158" i="4" s="1"/>
  <c r="BB158" i="4"/>
  <c r="CJ158" i="4" s="1"/>
  <c r="AA165" i="4"/>
  <c r="AB165" i="4" s="1"/>
  <c r="BB152" i="4"/>
  <c r="CJ152" i="4" s="1"/>
  <c r="AM152" i="4"/>
  <c r="CE152" i="4" s="1"/>
  <c r="AG158" i="4"/>
  <c r="CC158" i="4" s="1"/>
  <c r="AM171" i="4"/>
  <c r="AN171" i="4" s="1"/>
  <c r="BE165" i="4"/>
  <c r="CK165" i="4" s="1"/>
  <c r="R171" i="4"/>
  <c r="BX171" i="4" s="1"/>
  <c r="AS152" i="4"/>
  <c r="CG152" i="4" s="1"/>
  <c r="X152" i="4"/>
  <c r="BZ152" i="4" s="1"/>
  <c r="AV152" i="4"/>
  <c r="CH152" i="4" s="1"/>
  <c r="R158" i="4"/>
  <c r="BX158" i="4" s="1"/>
  <c r="AM165" i="4"/>
  <c r="CE165" i="4" s="1"/>
  <c r="AA152" i="4"/>
  <c r="CA152" i="4" s="1"/>
  <c r="U158" i="4"/>
  <c r="BY158" i="4" s="1"/>
  <c r="AS158" i="4"/>
  <c r="CG158" i="4" s="1"/>
  <c r="R165" i="4"/>
  <c r="BX165" i="4" s="1"/>
  <c r="AA171" i="4"/>
  <c r="AB171" i="4" s="1"/>
  <c r="BM15" i="4"/>
  <c r="T31" i="9"/>
  <c r="D31" i="9"/>
  <c r="H31" i="9"/>
  <c r="L31" i="9"/>
  <c r="P31" i="9"/>
  <c r="Q31" i="9"/>
  <c r="I31" i="9"/>
  <c r="M31" i="9"/>
  <c r="U31" i="9"/>
  <c r="V31" i="9"/>
  <c r="J31" i="9"/>
  <c r="R31" i="9"/>
  <c r="N31" i="9"/>
  <c r="BS14" i="4"/>
  <c r="BP18" i="4"/>
  <c r="G18" i="4"/>
  <c r="CI5" i="4"/>
  <c r="AY18" i="4"/>
  <c r="CB5" i="4"/>
  <c r="AD18" i="4"/>
  <c r="CJ5" i="4"/>
  <c r="BB18" i="4"/>
  <c r="CD13" i="4"/>
  <c r="BW13" i="4"/>
  <c r="CD5" i="4"/>
  <c r="CD18" i="4" s="1"/>
  <c r="AJ18" i="4"/>
  <c r="CL5" i="4"/>
  <c r="CL18" i="4" s="1"/>
  <c r="BH18" i="4"/>
  <c r="BX13" i="4"/>
  <c r="CL13" i="4"/>
  <c r="BW5" i="4"/>
  <c r="BW18" i="4" s="1"/>
  <c r="O18" i="4"/>
  <c r="CE5" i="4"/>
  <c r="CE18" i="4" s="1"/>
  <c r="AM18" i="4"/>
  <c r="BM18" i="4"/>
  <c r="CE13" i="4"/>
  <c r="BX5" i="4"/>
  <c r="BX18" i="4" s="1"/>
  <c r="R18" i="4"/>
  <c r="CF18" i="4"/>
  <c r="CI13" i="4"/>
  <c r="CC13" i="4"/>
  <c r="CK5" i="4"/>
  <c r="CK18" i="4" s="1"/>
  <c r="BE18" i="4"/>
  <c r="BY5" i="4"/>
  <c r="U18" i="4"/>
  <c r="CG5" i="4"/>
  <c r="CG18" i="4" s="1"/>
  <c r="AS18" i="4"/>
  <c r="BS18" i="4"/>
  <c r="CA13" i="4"/>
  <c r="CA5" i="4"/>
  <c r="CA18" i="4" s="1"/>
  <c r="AA18" i="4"/>
  <c r="CC5" i="4"/>
  <c r="CC18" i="4" s="1"/>
  <c r="AG18" i="4"/>
  <c r="BZ5" i="4"/>
  <c r="BZ18" i="4" s="1"/>
  <c r="X18" i="4"/>
  <c r="CH5" i="4"/>
  <c r="CH18" i="4" s="1"/>
  <c r="AV18" i="4"/>
  <c r="CK13" i="4"/>
  <c r="BP14" i="4"/>
  <c r="BJ15" i="4"/>
  <c r="H12" i="9" s="1"/>
  <c r="BP15" i="4"/>
  <c r="BS13" i="4"/>
  <c r="BM14" i="4"/>
  <c r="BM248" i="4" s="1"/>
  <c r="J27" i="15"/>
  <c r="BP13" i="4"/>
  <c r="BQ13" i="4" s="1"/>
  <c r="BJ14" i="4"/>
  <c r="BJ248" i="4" s="1"/>
  <c r="BS15" i="4"/>
  <c r="BM13" i="4"/>
  <c r="BN13" i="4" s="1"/>
  <c r="BN2" i="4"/>
  <c r="BO2" i="4" s="1"/>
  <c r="BH184" i="4"/>
  <c r="CL184" i="4" s="1"/>
  <c r="BR578" i="4"/>
  <c r="BR579" i="4"/>
  <c r="CI158" i="4"/>
  <c r="CI165" i="4"/>
  <c r="BT578" i="4"/>
  <c r="BU578" i="4" s="1"/>
  <c r="BT579" i="4"/>
  <c r="BU579" i="4" s="1"/>
  <c r="BU580" i="4"/>
  <c r="BT2" i="4"/>
  <c r="BU2" i="4" s="1"/>
  <c r="BU151" i="4"/>
  <c r="CL152" i="4"/>
  <c r="AZ171" i="4"/>
  <c r="AY178" i="4"/>
  <c r="CI178" i="4" s="1"/>
  <c r="CL158" i="4"/>
  <c r="CL165" i="4"/>
  <c r="AY184" i="4"/>
  <c r="CI184" i="4" s="1"/>
  <c r="BR584" i="4"/>
  <c r="BR589" i="4"/>
  <c r="BR588" i="4"/>
  <c r="BR592" i="4"/>
  <c r="BR583" i="4"/>
  <c r="BR587" i="4"/>
  <c r="BR582" i="4"/>
  <c r="BR591" i="4"/>
  <c r="BR586" i="4"/>
  <c r="CL171" i="4"/>
  <c r="BH178" i="4"/>
  <c r="CL178" i="4" s="1"/>
  <c r="BT589" i="4"/>
  <c r="BU589" i="4" s="1"/>
  <c r="BU584" i="4"/>
  <c r="BT588" i="4"/>
  <c r="BU588" i="4" s="1"/>
  <c r="BT592" i="4"/>
  <c r="BU592" i="4" s="1"/>
  <c r="BU583" i="4"/>
  <c r="BU587" i="4"/>
  <c r="BU582" i="4"/>
  <c r="BU591" i="4"/>
  <c r="BU586" i="4"/>
  <c r="BU590" i="4"/>
  <c r="BU581" i="4"/>
  <c r="BU585" i="4"/>
  <c r="CI152" i="4"/>
  <c r="H62" i="17"/>
  <c r="H63" i="17"/>
  <c r="H66" i="17"/>
  <c r="H37" i="17"/>
  <c r="H65" i="17"/>
  <c r="H61" i="17"/>
  <c r="H64" i="17"/>
  <c r="J63" i="17"/>
  <c r="J37" i="17"/>
  <c r="J62" i="17"/>
  <c r="J65" i="17"/>
  <c r="J61" i="17"/>
  <c r="J66" i="17"/>
  <c r="J64" i="17"/>
  <c r="J38" i="23"/>
  <c r="J40" i="23"/>
  <c r="J34" i="23"/>
  <c r="J32" i="23"/>
  <c r="J35" i="23"/>
  <c r="J39" i="23"/>
  <c r="J33" i="23"/>
  <c r="BM76" i="4"/>
  <c r="BO76" i="4" s="1"/>
  <c r="N19" i="9" s="1"/>
  <c r="BN504" i="4"/>
  <c r="BO504" i="4" s="1"/>
  <c r="BN756" i="4"/>
  <c r="BO756" i="4" s="1"/>
  <c r="BN461" i="4"/>
  <c r="BO461" i="4" s="1"/>
  <c r="BN780" i="4"/>
  <c r="BO780" i="4" s="1"/>
  <c r="BN421" i="4"/>
  <c r="BO421" i="4" s="1"/>
  <c r="BN462" i="4"/>
  <c r="BO462" i="4" s="1"/>
  <c r="BN765" i="4"/>
  <c r="BO765" i="4" s="1"/>
  <c r="BN758" i="4"/>
  <c r="BO758" i="4" s="1"/>
  <c r="BN763" i="4"/>
  <c r="BO763" i="4" s="1"/>
  <c r="BN428" i="4"/>
  <c r="BO428" i="4" s="1"/>
  <c r="BN501" i="4"/>
  <c r="BO501" i="4" s="1"/>
  <c r="BN443" i="4"/>
  <c r="BO443" i="4" s="1"/>
  <c r="BN745" i="4"/>
  <c r="BO745" i="4" s="1"/>
  <c r="BN423" i="4"/>
  <c r="BO423" i="4" s="1"/>
  <c r="BN424" i="4"/>
  <c r="BO424" i="4" s="1"/>
  <c r="BN445" i="4"/>
  <c r="BO445" i="4" s="1"/>
  <c r="BN502" i="4"/>
  <c r="BO502" i="4" s="1"/>
  <c r="BN422" i="4"/>
  <c r="BO422" i="4" s="1"/>
  <c r="BN716" i="4"/>
  <c r="BO716" i="4" s="1"/>
  <c r="BN725" i="4"/>
  <c r="BO725" i="4" s="1"/>
  <c r="BN450" i="4"/>
  <c r="BO450" i="4" s="1"/>
  <c r="BN431" i="4"/>
  <c r="BO431" i="4" s="1"/>
  <c r="BN426" i="4"/>
  <c r="BO426" i="4" s="1"/>
  <c r="BN429" i="4"/>
  <c r="BO429" i="4" s="1"/>
  <c r="BN761" i="4"/>
  <c r="BO761" i="4" s="1"/>
  <c r="BN766" i="4"/>
  <c r="BO766" i="4" s="1"/>
  <c r="BN755" i="4"/>
  <c r="BO755" i="4" s="1"/>
  <c r="BN509" i="4"/>
  <c r="BO509" i="4" s="1"/>
  <c r="BN748" i="4"/>
  <c r="BO748" i="4" s="1"/>
  <c r="BN451" i="4"/>
  <c r="BO451" i="4" s="1"/>
  <c r="BN726" i="4"/>
  <c r="BO726" i="4" s="1"/>
  <c r="BN747" i="4"/>
  <c r="BO747" i="4" s="1"/>
  <c r="BN452" i="4"/>
  <c r="BO452" i="4" s="1"/>
  <c r="BN441" i="4"/>
  <c r="BO441" i="4" s="1"/>
  <c r="BN746" i="4"/>
  <c r="BO746" i="4" s="1"/>
  <c r="BN472" i="4"/>
  <c r="BO472" i="4" s="1"/>
  <c r="BN391" i="4"/>
  <c r="BO391" i="4" s="1"/>
  <c r="BN764" i="4"/>
  <c r="BO764" i="4" s="1"/>
  <c r="BN430" i="4"/>
  <c r="BO430" i="4" s="1"/>
  <c r="BN778" i="4"/>
  <c r="BO778" i="4" s="1"/>
  <c r="BN717" i="4"/>
  <c r="BO717" i="4" s="1"/>
  <c r="BN727" i="4"/>
  <c r="BO727" i="4" s="1"/>
  <c r="BN453" i="4"/>
  <c r="BO453" i="4" s="1"/>
  <c r="BN757" i="4"/>
  <c r="BO757" i="4" s="1"/>
  <c r="BN735" i="4"/>
  <c r="BO735" i="4" s="1"/>
  <c r="BN510" i="4"/>
  <c r="BO510" i="4" s="1"/>
  <c r="BN393" i="4"/>
  <c r="BO393" i="4" s="1"/>
  <c r="BN759" i="4"/>
  <c r="BO759" i="4" s="1"/>
  <c r="BN736" i="4"/>
  <c r="BO736" i="4" s="1"/>
  <c r="BN425" i="4"/>
  <c r="BO425" i="4" s="1"/>
  <c r="BN442" i="4"/>
  <c r="BO442" i="4" s="1"/>
  <c r="BN394" i="4"/>
  <c r="BO394" i="4" s="1"/>
  <c r="BN775" i="4"/>
  <c r="BO775" i="4" s="1"/>
  <c r="BN432" i="4"/>
  <c r="BO432" i="4" s="1"/>
  <c r="BN777" i="4"/>
  <c r="BO777" i="4" s="1"/>
  <c r="BN548" i="4"/>
  <c r="BO548" i="4" s="1"/>
  <c r="BN737" i="4"/>
  <c r="BO737" i="4" s="1"/>
  <c r="BN546" i="4"/>
  <c r="BO546" i="4" s="1"/>
  <c r="BN547" i="4"/>
  <c r="BO547" i="4" s="1"/>
  <c r="BN760" i="4"/>
  <c r="BO760" i="4" s="1"/>
  <c r="BN776" i="4"/>
  <c r="BO776" i="4" s="1"/>
  <c r="BN433" i="4"/>
  <c r="BO433" i="4" s="1"/>
  <c r="BN762" i="4"/>
  <c r="BO762" i="4" s="1"/>
  <c r="BN503" i="4"/>
  <c r="BO503" i="4" s="1"/>
  <c r="BN738" i="4"/>
  <c r="BO738" i="4" s="1"/>
  <c r="BN444" i="4"/>
  <c r="BO444" i="4" s="1"/>
  <c r="BN779" i="4"/>
  <c r="BO779" i="4" s="1"/>
  <c r="BN471" i="4"/>
  <c r="BO471" i="4" s="1"/>
  <c r="BN511" i="4"/>
  <c r="BO511" i="4" s="1"/>
  <c r="BN728" i="4"/>
  <c r="BO728" i="4" s="1"/>
  <c r="BN463" i="4"/>
  <c r="BO463" i="4" s="1"/>
  <c r="BN715" i="4"/>
  <c r="BO715" i="4" s="1"/>
  <c r="BN392" i="4"/>
  <c r="BO392" i="4" s="1"/>
  <c r="BN363" i="4"/>
  <c r="BO363" i="4" s="1"/>
  <c r="BN368" i="4"/>
  <c r="BO368" i="4" s="1"/>
  <c r="BN369" i="4"/>
  <c r="BO369" i="4" s="1"/>
  <c r="BN371" i="4"/>
  <c r="BO371" i="4" s="1"/>
  <c r="BN365" i="4"/>
  <c r="BO365" i="4" s="1"/>
  <c r="BN370" i="4"/>
  <c r="BO370" i="4" s="1"/>
  <c r="BN366" i="4"/>
  <c r="BO366" i="4" s="1"/>
  <c r="BN352" i="4"/>
  <c r="BO352" i="4" s="1"/>
  <c r="BN362" i="4"/>
  <c r="BO362" i="4" s="1"/>
  <c r="BN351" i="4"/>
  <c r="BO351" i="4" s="1"/>
  <c r="BN367" i="4"/>
  <c r="BO367" i="4" s="1"/>
  <c r="BN364" i="4"/>
  <c r="BO364" i="4" s="1"/>
  <c r="BN350" i="4"/>
  <c r="BO350" i="4" s="1"/>
  <c r="BN349" i="4"/>
  <c r="BO349" i="4" s="1"/>
  <c r="BP76" i="4"/>
  <c r="BR76" i="4" s="1"/>
  <c r="R19" i="9" s="1"/>
  <c r="BQ717" i="4"/>
  <c r="BR717" i="4" s="1"/>
  <c r="BQ510" i="4"/>
  <c r="BR510" i="4" s="1"/>
  <c r="BQ761" i="4"/>
  <c r="BR761" i="4" s="1"/>
  <c r="BQ423" i="4"/>
  <c r="BR423" i="4" s="1"/>
  <c r="BQ422" i="4"/>
  <c r="BR422" i="4" s="1"/>
  <c r="BQ393" i="4"/>
  <c r="BR393" i="4" s="1"/>
  <c r="BQ748" i="4"/>
  <c r="BR748" i="4" s="1"/>
  <c r="BQ736" i="4"/>
  <c r="BR736" i="4" s="1"/>
  <c r="BQ763" i="4"/>
  <c r="BR763" i="4" s="1"/>
  <c r="BQ765" i="4"/>
  <c r="BR765" i="4" s="1"/>
  <c r="BQ737" i="4"/>
  <c r="BR737" i="4" s="1"/>
  <c r="BQ424" i="4"/>
  <c r="BR424" i="4" s="1"/>
  <c r="BQ547" i="4"/>
  <c r="BR547" i="4" s="1"/>
  <c r="BQ503" i="4"/>
  <c r="BR503" i="4" s="1"/>
  <c r="BQ738" i="4"/>
  <c r="BR738" i="4" s="1"/>
  <c r="BQ762" i="4"/>
  <c r="BR762" i="4" s="1"/>
  <c r="BQ451" i="4"/>
  <c r="BR451" i="4" s="1"/>
  <c r="BQ432" i="4"/>
  <c r="BR432" i="4" s="1"/>
  <c r="BQ755" i="4"/>
  <c r="BR755" i="4" s="1"/>
  <c r="BQ504" i="4"/>
  <c r="BR504" i="4" s="1"/>
  <c r="BQ745" i="4"/>
  <c r="BR745" i="4" s="1"/>
  <c r="BQ462" i="4"/>
  <c r="BR462" i="4" s="1"/>
  <c r="BQ725" i="4"/>
  <c r="BR725" i="4" s="1"/>
  <c r="BQ450" i="4"/>
  <c r="BR450" i="4" s="1"/>
  <c r="BQ728" i="4"/>
  <c r="BR728" i="4" s="1"/>
  <c r="BQ433" i="4"/>
  <c r="BR433" i="4" s="1"/>
  <c r="BQ760" i="4"/>
  <c r="BR760" i="4" s="1"/>
  <c r="BQ511" i="4"/>
  <c r="BR511" i="4" s="1"/>
  <c r="BQ453" i="4"/>
  <c r="BR453" i="4" s="1"/>
  <c r="BQ394" i="4"/>
  <c r="BR394" i="4" s="1"/>
  <c r="BQ425" i="4"/>
  <c r="BR425" i="4" s="1"/>
  <c r="BQ759" i="4"/>
  <c r="BR759" i="4" s="1"/>
  <c r="BQ429" i="4"/>
  <c r="BR429" i="4" s="1"/>
  <c r="BQ735" i="4"/>
  <c r="BR735" i="4" s="1"/>
  <c r="BQ716" i="4"/>
  <c r="BR716" i="4" s="1"/>
  <c r="BQ764" i="4"/>
  <c r="BR764" i="4" s="1"/>
  <c r="BQ756" i="4"/>
  <c r="BR756" i="4" s="1"/>
  <c r="BQ442" i="4"/>
  <c r="BR442" i="4" s="1"/>
  <c r="BQ715" i="4"/>
  <c r="BR715" i="4" s="1"/>
  <c r="BQ392" i="4"/>
  <c r="BR392" i="4" s="1"/>
  <c r="BQ430" i="4"/>
  <c r="BR430" i="4" s="1"/>
  <c r="BQ546" i="4"/>
  <c r="BR546" i="4" s="1"/>
  <c r="BQ757" i="4"/>
  <c r="BR757" i="4" s="1"/>
  <c r="BQ391" i="4"/>
  <c r="BR391" i="4" s="1"/>
  <c r="BQ441" i="4"/>
  <c r="BR441" i="4" s="1"/>
  <c r="BQ443" i="4"/>
  <c r="BR443" i="4" s="1"/>
  <c r="BQ431" i="4"/>
  <c r="BR431" i="4" s="1"/>
  <c r="BQ780" i="4"/>
  <c r="BR780" i="4" s="1"/>
  <c r="BQ426" i="4"/>
  <c r="BR426" i="4" s="1"/>
  <c r="BQ548" i="4"/>
  <c r="BR548" i="4" s="1"/>
  <c r="BQ775" i="4"/>
  <c r="BR775" i="4" s="1"/>
  <c r="BQ779" i="4"/>
  <c r="BR779" i="4" s="1"/>
  <c r="BQ444" i="4"/>
  <c r="BR444" i="4" s="1"/>
  <c r="BQ461" i="4"/>
  <c r="BR461" i="4" s="1"/>
  <c r="BQ501" i="4"/>
  <c r="BR501" i="4" s="1"/>
  <c r="BQ726" i="4"/>
  <c r="BR726" i="4" s="1"/>
  <c r="BQ463" i="4"/>
  <c r="BR463" i="4" s="1"/>
  <c r="BQ445" i="4"/>
  <c r="BR445" i="4" s="1"/>
  <c r="BQ727" i="4"/>
  <c r="BR727" i="4" s="1"/>
  <c r="BQ777" i="4"/>
  <c r="BR777" i="4" s="1"/>
  <c r="BQ471" i="4"/>
  <c r="BR471" i="4" s="1"/>
  <c r="BQ452" i="4"/>
  <c r="BR452" i="4" s="1"/>
  <c r="BQ502" i="4"/>
  <c r="BR502" i="4" s="1"/>
  <c r="BQ746" i="4"/>
  <c r="BR746" i="4" s="1"/>
  <c r="BQ428" i="4"/>
  <c r="BR428" i="4" s="1"/>
  <c r="BQ509" i="4"/>
  <c r="BR509" i="4" s="1"/>
  <c r="BQ758" i="4"/>
  <c r="BR758" i="4" s="1"/>
  <c r="BQ778" i="4"/>
  <c r="BR778" i="4" s="1"/>
  <c r="BQ472" i="4"/>
  <c r="BR472" i="4" s="1"/>
  <c r="BQ766" i="4"/>
  <c r="BR766" i="4" s="1"/>
  <c r="BQ421" i="4"/>
  <c r="BR421" i="4" s="1"/>
  <c r="BQ747" i="4"/>
  <c r="BR747" i="4" s="1"/>
  <c r="BQ776" i="4"/>
  <c r="BR776" i="4" s="1"/>
  <c r="BQ369" i="4"/>
  <c r="BR369" i="4" s="1"/>
  <c r="BQ370" i="4"/>
  <c r="BR370" i="4" s="1"/>
  <c r="BQ352" i="4"/>
  <c r="BR352" i="4" s="1"/>
  <c r="BQ367" i="4"/>
  <c r="BR367" i="4" s="1"/>
  <c r="BQ366" i="4"/>
  <c r="BR366" i="4" s="1"/>
  <c r="BQ365" i="4"/>
  <c r="BR365" i="4" s="1"/>
  <c r="BQ362" i="4"/>
  <c r="BR362" i="4" s="1"/>
  <c r="BQ350" i="4"/>
  <c r="BR350" i="4" s="1"/>
  <c r="BQ349" i="4"/>
  <c r="BR349" i="4" s="1"/>
  <c r="BQ363" i="4"/>
  <c r="BR363" i="4" s="1"/>
  <c r="BQ364" i="4"/>
  <c r="BR364" i="4" s="1"/>
  <c r="BQ368" i="4"/>
  <c r="BR368" i="4" s="1"/>
  <c r="BQ371" i="4"/>
  <c r="BR371" i="4" s="1"/>
  <c r="BQ351" i="4"/>
  <c r="BR351" i="4" s="1"/>
  <c r="BT777" i="4"/>
  <c r="BU777" i="4" s="1"/>
  <c r="BT394" i="4"/>
  <c r="BU394" i="4" s="1"/>
  <c r="BT761" i="4"/>
  <c r="BU761" i="4" s="1"/>
  <c r="BT452" i="4"/>
  <c r="BU452" i="4" s="1"/>
  <c r="BT509" i="4"/>
  <c r="BU509" i="4" s="1"/>
  <c r="BT738" i="4"/>
  <c r="BU738" i="4" s="1"/>
  <c r="BT764" i="4"/>
  <c r="BU764" i="4" s="1"/>
  <c r="BT716" i="4"/>
  <c r="BU716" i="4" s="1"/>
  <c r="BT393" i="4"/>
  <c r="BU393" i="4" s="1"/>
  <c r="BT760" i="4"/>
  <c r="BU760" i="4" s="1"/>
  <c r="BT461" i="4"/>
  <c r="BU461" i="4" s="1"/>
  <c r="BT547" i="4"/>
  <c r="BU547" i="4" s="1"/>
  <c r="BT501" i="4"/>
  <c r="BU501" i="4" s="1"/>
  <c r="BT391" i="4"/>
  <c r="BU391" i="4" s="1"/>
  <c r="BT717" i="4"/>
  <c r="BU717" i="4" s="1"/>
  <c r="BT429" i="4"/>
  <c r="BU429" i="4" s="1"/>
  <c r="BT757" i="4"/>
  <c r="BU757" i="4" s="1"/>
  <c r="BT727" i="4"/>
  <c r="BU727" i="4" s="1"/>
  <c r="BT780" i="4"/>
  <c r="BU780" i="4" s="1"/>
  <c r="BT735" i="4"/>
  <c r="BU735" i="4" s="1"/>
  <c r="BT443" i="4"/>
  <c r="BU443" i="4" s="1"/>
  <c r="BT725" i="4"/>
  <c r="BU725" i="4" s="1"/>
  <c r="BT503" i="4"/>
  <c r="BU503" i="4" s="1"/>
  <c r="BT472" i="4"/>
  <c r="BU472" i="4" s="1"/>
  <c r="BT425" i="4"/>
  <c r="BU425" i="4" s="1"/>
  <c r="BT428" i="4"/>
  <c r="BU428" i="4" s="1"/>
  <c r="BT765" i="4"/>
  <c r="BU765" i="4" s="1"/>
  <c r="BT430" i="4"/>
  <c r="BU430" i="4" s="1"/>
  <c r="BT715" i="4"/>
  <c r="BU715" i="4" s="1"/>
  <c r="BT444" i="4"/>
  <c r="BU444" i="4" s="1"/>
  <c r="BT728" i="4"/>
  <c r="BU728" i="4" s="1"/>
  <c r="BT756" i="4"/>
  <c r="BU756" i="4" s="1"/>
  <c r="BT746" i="4"/>
  <c r="BU746" i="4" s="1"/>
  <c r="BT451" i="4"/>
  <c r="BU451" i="4" s="1"/>
  <c r="BT548" i="4"/>
  <c r="BU548" i="4" s="1"/>
  <c r="BT763" i="4"/>
  <c r="BU763" i="4" s="1"/>
  <c r="BT776" i="4"/>
  <c r="BU776" i="4" s="1"/>
  <c r="BT453" i="4"/>
  <c r="BU453" i="4" s="1"/>
  <c r="BT759" i="4"/>
  <c r="BU759" i="4" s="1"/>
  <c r="BT471" i="4"/>
  <c r="BU471" i="4" s="1"/>
  <c r="BT511" i="4"/>
  <c r="BU511" i="4" s="1"/>
  <c r="BT758" i="4"/>
  <c r="BU758" i="4" s="1"/>
  <c r="BT422" i="4"/>
  <c r="BU422" i="4" s="1"/>
  <c r="BT748" i="4"/>
  <c r="BU748" i="4" s="1"/>
  <c r="BT778" i="4"/>
  <c r="BU778" i="4" s="1"/>
  <c r="BT442" i="4"/>
  <c r="BU442" i="4" s="1"/>
  <c r="BT423" i="4"/>
  <c r="BU423" i="4" s="1"/>
  <c r="BT510" i="4"/>
  <c r="BU510" i="4" s="1"/>
  <c r="BT424" i="4"/>
  <c r="BU424" i="4" s="1"/>
  <c r="BT726" i="4"/>
  <c r="BU726" i="4" s="1"/>
  <c r="BT431" i="4"/>
  <c r="BU431" i="4" s="1"/>
  <c r="BT762" i="4"/>
  <c r="BU762" i="4" s="1"/>
  <c r="BT779" i="4"/>
  <c r="BU779" i="4" s="1"/>
  <c r="BT426" i="4"/>
  <c r="BU426" i="4" s="1"/>
  <c r="BT392" i="4"/>
  <c r="BU392" i="4" s="1"/>
  <c r="BT737" i="4"/>
  <c r="BU737" i="4" s="1"/>
  <c r="BT450" i="4"/>
  <c r="BU450" i="4" s="1"/>
  <c r="BT433" i="4"/>
  <c r="BU433" i="4" s="1"/>
  <c r="BT546" i="4"/>
  <c r="BU546" i="4" s="1"/>
  <c r="BT445" i="4"/>
  <c r="BU445" i="4" s="1"/>
  <c r="BT736" i="4"/>
  <c r="BU736" i="4" s="1"/>
  <c r="BT502" i="4"/>
  <c r="BU502" i="4" s="1"/>
  <c r="BT745" i="4"/>
  <c r="BU745" i="4" s="1"/>
  <c r="BT755" i="4"/>
  <c r="BU755" i="4" s="1"/>
  <c r="BT775" i="4"/>
  <c r="BU775" i="4" s="1"/>
  <c r="BT421" i="4"/>
  <c r="BU421" i="4" s="1"/>
  <c r="BT463" i="4"/>
  <c r="BU463" i="4" s="1"/>
  <c r="BT462" i="4"/>
  <c r="BU462" i="4" s="1"/>
  <c r="BT747" i="4"/>
  <c r="BU747" i="4" s="1"/>
  <c r="BT432" i="4"/>
  <c r="BU432" i="4" s="1"/>
  <c r="BT504" i="4"/>
  <c r="BU504" i="4" s="1"/>
  <c r="BT766" i="4"/>
  <c r="BU766" i="4" s="1"/>
  <c r="BT441" i="4"/>
  <c r="BU441" i="4" s="1"/>
  <c r="BT370" i="4"/>
  <c r="BU370" i="4" s="1"/>
  <c r="BT371" i="4"/>
  <c r="BU371" i="4" s="1"/>
  <c r="BT364" i="4"/>
  <c r="BU364" i="4" s="1"/>
  <c r="BT349" i="4"/>
  <c r="BU349" i="4" s="1"/>
  <c r="BT363" i="4"/>
  <c r="BU363" i="4" s="1"/>
  <c r="BT368" i="4"/>
  <c r="BU368" i="4" s="1"/>
  <c r="BT351" i="4"/>
  <c r="BU351" i="4" s="1"/>
  <c r="BT367" i="4"/>
  <c r="BU367" i="4" s="1"/>
  <c r="BT369" i="4"/>
  <c r="BU369" i="4" s="1"/>
  <c r="BT352" i="4"/>
  <c r="BU352" i="4" s="1"/>
  <c r="BT362" i="4"/>
  <c r="BU362" i="4" s="1"/>
  <c r="BT365" i="4"/>
  <c r="BU365" i="4" s="1"/>
  <c r="BT350" i="4"/>
  <c r="BU350" i="4" s="1"/>
  <c r="BT366" i="4"/>
  <c r="BU366" i="4" s="1"/>
  <c r="BK441" i="4"/>
  <c r="BL441" i="4" s="1"/>
  <c r="BK433" i="4"/>
  <c r="BL433" i="4" s="1"/>
  <c r="BK423" i="4"/>
  <c r="BL423" i="4" s="1"/>
  <c r="BK747" i="4"/>
  <c r="BL747" i="4" s="1"/>
  <c r="BK501" i="4"/>
  <c r="BL501" i="4" s="1"/>
  <c r="BK442" i="4"/>
  <c r="BL442" i="4" s="1"/>
  <c r="BK762" i="4"/>
  <c r="BL762" i="4" s="1"/>
  <c r="BK430" i="4"/>
  <c r="BL430" i="4" s="1"/>
  <c r="BK548" i="4"/>
  <c r="BL548" i="4" s="1"/>
  <c r="BK425" i="4"/>
  <c r="BL425" i="4" s="1"/>
  <c r="BK444" i="4"/>
  <c r="BL444" i="4" s="1"/>
  <c r="BK725" i="4"/>
  <c r="BL725" i="4" s="1"/>
  <c r="BK735" i="4"/>
  <c r="BL735" i="4" s="1"/>
  <c r="BK758" i="4"/>
  <c r="BL758" i="4" s="1"/>
  <c r="BK428" i="4"/>
  <c r="BL428" i="4" s="1"/>
  <c r="BK509" i="4"/>
  <c r="BL509" i="4" s="1"/>
  <c r="BK546" i="4"/>
  <c r="BL546" i="4" s="1"/>
  <c r="BK755" i="4"/>
  <c r="BL755" i="4" s="1"/>
  <c r="BK426" i="4"/>
  <c r="BL426" i="4" s="1"/>
  <c r="BK432" i="4"/>
  <c r="BL432" i="4" s="1"/>
  <c r="BK510" i="4"/>
  <c r="BL510" i="4" s="1"/>
  <c r="BK502" i="4"/>
  <c r="BL502" i="4" s="1"/>
  <c r="BK737" i="4"/>
  <c r="BL737" i="4" s="1"/>
  <c r="BK760" i="4"/>
  <c r="BL760" i="4" s="1"/>
  <c r="BK431" i="4"/>
  <c r="BL431" i="4" s="1"/>
  <c r="BK393" i="4"/>
  <c r="BL393" i="4" s="1"/>
  <c r="BK463" i="4"/>
  <c r="BL463" i="4" s="1"/>
  <c r="BK775" i="4"/>
  <c r="BL775" i="4" s="1"/>
  <c r="BK471" i="4"/>
  <c r="BL471" i="4" s="1"/>
  <c r="BK392" i="4"/>
  <c r="BL392" i="4" s="1"/>
  <c r="BK504" i="4"/>
  <c r="BL504" i="4" s="1"/>
  <c r="BK461" i="4"/>
  <c r="BL461" i="4" s="1"/>
  <c r="BK745" i="4"/>
  <c r="BL745" i="4" s="1"/>
  <c r="BK450" i="4"/>
  <c r="BL450" i="4" s="1"/>
  <c r="BK472" i="4"/>
  <c r="BL472" i="4" s="1"/>
  <c r="BK736" i="4"/>
  <c r="BL736" i="4" s="1"/>
  <c r="BK765" i="4"/>
  <c r="BL765" i="4" s="1"/>
  <c r="BK421" i="4"/>
  <c r="BL421" i="4" s="1"/>
  <c r="BK462" i="4"/>
  <c r="BL462" i="4" s="1"/>
  <c r="BK777" i="4"/>
  <c r="BL777" i="4" s="1"/>
  <c r="BK715" i="4"/>
  <c r="BL715" i="4" s="1"/>
  <c r="BK429" i="4"/>
  <c r="BL429" i="4" s="1"/>
  <c r="BK422" i="4"/>
  <c r="BL422" i="4" s="1"/>
  <c r="BK776" i="4"/>
  <c r="BL776" i="4" s="1"/>
  <c r="BK716" i="4"/>
  <c r="BL716" i="4" s="1"/>
  <c r="BK728" i="4"/>
  <c r="BL728" i="4" s="1"/>
  <c r="BK746" i="4"/>
  <c r="BL746" i="4" s="1"/>
  <c r="BK756" i="4"/>
  <c r="BL756" i="4" s="1"/>
  <c r="BK424" i="4"/>
  <c r="BL424" i="4" s="1"/>
  <c r="BK547" i="4"/>
  <c r="BL547" i="4" s="1"/>
  <c r="BK778" i="4"/>
  <c r="BL778" i="4" s="1"/>
  <c r="BK443" i="4"/>
  <c r="BL443" i="4" s="1"/>
  <c r="BK748" i="4"/>
  <c r="BL748" i="4" s="1"/>
  <c r="BK717" i="4"/>
  <c r="BL717" i="4" s="1"/>
  <c r="BK757" i="4"/>
  <c r="BL757" i="4" s="1"/>
  <c r="BK763" i="4"/>
  <c r="BL763" i="4" s="1"/>
  <c r="BK445" i="4"/>
  <c r="BL445" i="4" s="1"/>
  <c r="BK780" i="4"/>
  <c r="BL780" i="4" s="1"/>
  <c r="BK761" i="4"/>
  <c r="BL761" i="4" s="1"/>
  <c r="BK503" i="4"/>
  <c r="BL503" i="4" s="1"/>
  <c r="BK726" i="4"/>
  <c r="BL726" i="4" s="1"/>
  <c r="BK451" i="4"/>
  <c r="BL451" i="4" s="1"/>
  <c r="BK394" i="4"/>
  <c r="BL394" i="4" s="1"/>
  <c r="BK452" i="4"/>
  <c r="BL452" i="4" s="1"/>
  <c r="BK511" i="4"/>
  <c r="BL511" i="4" s="1"/>
  <c r="BK766" i="4"/>
  <c r="BL766" i="4" s="1"/>
  <c r="BK391" i="4"/>
  <c r="BL391" i="4" s="1"/>
  <c r="BK764" i="4"/>
  <c r="BL764" i="4" s="1"/>
  <c r="BK738" i="4"/>
  <c r="BL738" i="4" s="1"/>
  <c r="BK453" i="4"/>
  <c r="BL453" i="4" s="1"/>
  <c r="BK727" i="4"/>
  <c r="BL727" i="4" s="1"/>
  <c r="BK759" i="4"/>
  <c r="BL759" i="4" s="1"/>
  <c r="BK779" i="4"/>
  <c r="BL779" i="4" s="1"/>
  <c r="BK363" i="4"/>
  <c r="BL363" i="4" s="1"/>
  <c r="BK365" i="4"/>
  <c r="BL365" i="4" s="1"/>
  <c r="BK349" i="4"/>
  <c r="BL349" i="4" s="1"/>
  <c r="BK371" i="4"/>
  <c r="BL371" i="4" s="1"/>
  <c r="BK369" i="4"/>
  <c r="BL369" i="4" s="1"/>
  <c r="BK352" i="4"/>
  <c r="BL352" i="4" s="1"/>
  <c r="BK350" i="4"/>
  <c r="BL350" i="4" s="1"/>
  <c r="BK351" i="4"/>
  <c r="BL351" i="4" s="1"/>
  <c r="BK362" i="4"/>
  <c r="BL362" i="4" s="1"/>
  <c r="BK366" i="4"/>
  <c r="BL366" i="4" s="1"/>
  <c r="BK364" i="4"/>
  <c r="BL364" i="4" s="1"/>
  <c r="BK367" i="4"/>
  <c r="BL367" i="4" s="1"/>
  <c r="BK370" i="4"/>
  <c r="BL370" i="4" s="1"/>
  <c r="BK368" i="4"/>
  <c r="BL368" i="4" s="1"/>
  <c r="H42" i="17"/>
  <c r="H56" i="17"/>
  <c r="H57" i="17"/>
  <c r="H21" i="17"/>
  <c r="H22" i="17"/>
  <c r="H12" i="17"/>
  <c r="H58" i="17"/>
  <c r="H17" i="17"/>
  <c r="H55" i="17"/>
  <c r="H46" i="17"/>
  <c r="H29" i="17"/>
  <c r="J42" i="17"/>
  <c r="J29" i="17"/>
  <c r="J58" i="17"/>
  <c r="J56" i="17"/>
  <c r="J57" i="17"/>
  <c r="J17" i="17"/>
  <c r="J46" i="17"/>
  <c r="J52" i="17"/>
  <c r="J21" i="17"/>
  <c r="J55" i="17"/>
  <c r="J49" i="17"/>
  <c r="J50" i="17"/>
  <c r="J12" i="17"/>
  <c r="J51" i="17"/>
  <c r="J332" i="4"/>
  <c r="I332" i="4"/>
  <c r="L47" i="22"/>
  <c r="AH148" i="4"/>
  <c r="BO162" i="4"/>
  <c r="I656" i="4"/>
  <c r="J656" i="4"/>
  <c r="J655" i="4"/>
  <c r="I655" i="4"/>
  <c r="J654" i="4"/>
  <c r="I654" i="4"/>
  <c r="J653" i="4"/>
  <c r="I653" i="4"/>
  <c r="BI233" i="4"/>
  <c r="BN236" i="4"/>
  <c r="BO236" i="4" s="1"/>
  <c r="AW189" i="4"/>
  <c r="L27" i="22"/>
  <c r="L29" i="22"/>
  <c r="L22" i="22"/>
  <c r="L25" i="22"/>
  <c r="L30" i="22"/>
  <c r="AZ218" i="4"/>
  <c r="BT8" i="4"/>
  <c r="BU8" i="4" s="1"/>
  <c r="F20" i="18"/>
  <c r="AT166" i="4"/>
  <c r="AW73" i="4"/>
  <c r="BT563" i="4"/>
  <c r="I2" i="4"/>
  <c r="AE137" i="4"/>
  <c r="AB134" i="4"/>
  <c r="BU162" i="4"/>
  <c r="BO176" i="4"/>
  <c r="BT236" i="4"/>
  <c r="BU236" i="4" s="1"/>
  <c r="T44" i="9"/>
  <c r="AZ31" i="4"/>
  <c r="BL32" i="4"/>
  <c r="BF136" i="4"/>
  <c r="P173" i="4"/>
  <c r="BX1" i="4"/>
  <c r="AZ115" i="4"/>
  <c r="BT135" i="4"/>
  <c r="BU135" i="4" s="1"/>
  <c r="I334" i="4"/>
  <c r="AW334" i="4" s="1"/>
  <c r="BF97" i="4"/>
  <c r="V113" i="4"/>
  <c r="AZ119" i="4"/>
  <c r="Y163" i="4"/>
  <c r="V179" i="4"/>
  <c r="BT9" i="4"/>
  <c r="BU9" i="4" s="1"/>
  <c r="P186" i="4"/>
  <c r="BI220" i="4"/>
  <c r="AW235" i="4"/>
  <c r="BF236" i="4"/>
  <c r="BT564" i="4"/>
  <c r="Y214" i="4"/>
  <c r="BK234" i="4"/>
  <c r="BL234" i="4" s="1"/>
  <c r="G14" i="4"/>
  <c r="G19" i="4" s="1"/>
  <c r="AD14" i="4"/>
  <c r="CB14" i="4" s="1"/>
  <c r="BE14" i="4"/>
  <c r="CK14" i="4" s="1"/>
  <c r="AJ14" i="4"/>
  <c r="CD14" i="4" s="1"/>
  <c r="BH14" i="4"/>
  <c r="CL14" i="4" s="1"/>
  <c r="O14" i="4"/>
  <c r="BW14" i="4" s="1"/>
  <c r="AM14" i="4"/>
  <c r="CE14" i="4" s="1"/>
  <c r="R14" i="4"/>
  <c r="BX14" i="4" s="1"/>
  <c r="CF14" i="4"/>
  <c r="BB14" i="4"/>
  <c r="CJ14" i="4" s="1"/>
  <c r="U14" i="4"/>
  <c r="BY14" i="4" s="1"/>
  <c r="AS14" i="4"/>
  <c r="CG14" i="4" s="1"/>
  <c r="X14" i="4"/>
  <c r="BZ14" i="4" s="1"/>
  <c r="AA14" i="4"/>
  <c r="CA14" i="4" s="1"/>
  <c r="AY14" i="4"/>
  <c r="CI14" i="4" s="1"/>
  <c r="V111" i="4"/>
  <c r="AQ118" i="4"/>
  <c r="BT136" i="4"/>
  <c r="BU136" i="4" s="1"/>
  <c r="P155" i="4"/>
  <c r="AB170" i="4"/>
  <c r="AB175" i="4"/>
  <c r="BQ94" i="4"/>
  <c r="BR94" i="4" s="1"/>
  <c r="P132" i="4"/>
  <c r="BF137" i="4"/>
  <c r="AZ157" i="4"/>
  <c r="BI185" i="4"/>
  <c r="BQ187" i="4"/>
  <c r="BR187" i="4" s="1"/>
  <c r="BK235" i="4"/>
  <c r="BL235" i="4" s="1"/>
  <c r="AB211" i="4"/>
  <c r="BN71" i="4"/>
  <c r="BO71" i="4" s="1"/>
  <c r="BN75" i="4"/>
  <c r="BO75" i="4" s="1"/>
  <c r="AT160" i="4"/>
  <c r="AZ168" i="4"/>
  <c r="P183" i="4"/>
  <c r="S235" i="4"/>
  <c r="V75" i="4"/>
  <c r="AN136" i="4"/>
  <c r="AN165" i="4"/>
  <c r="AB166" i="4"/>
  <c r="P171" i="4"/>
  <c r="BL175" i="4"/>
  <c r="M35" i="4"/>
  <c r="BN51" i="4"/>
  <c r="BO51" i="4" s="1"/>
  <c r="BN74" i="4"/>
  <c r="BO74" i="4" s="1"/>
  <c r="S137" i="4"/>
  <c r="Y159" i="4"/>
  <c r="Y219" i="4"/>
  <c r="BN50" i="4"/>
  <c r="BO50" i="4" s="1"/>
  <c r="BT131" i="4"/>
  <c r="BU131" i="4" s="1"/>
  <c r="AT137" i="4"/>
  <c r="AE162" i="4"/>
  <c r="AW187" i="4"/>
  <c r="T30" i="9"/>
  <c r="AZ211" i="4"/>
  <c r="BQ7" i="4"/>
  <c r="BR7" i="4" s="1"/>
  <c r="CL185" i="4"/>
  <c r="AN215" i="4"/>
  <c r="AB218" i="4"/>
  <c r="BM335" i="4"/>
  <c r="BN335" i="4" s="1"/>
  <c r="BO335" i="4" s="1"/>
  <c r="BN568" i="4"/>
  <c r="AH118" i="4"/>
  <c r="BT234" i="4"/>
  <c r="BU234" i="4" s="1"/>
  <c r="BF118" i="4"/>
  <c r="BQ133" i="4"/>
  <c r="BR133" i="4" s="1"/>
  <c r="AW135" i="4"/>
  <c r="AN162" i="4"/>
  <c r="BO174" i="4"/>
  <c r="BO175" i="4"/>
  <c r="AB234" i="4"/>
  <c r="BK10" i="4"/>
  <c r="BL10" i="4" s="1"/>
  <c r="AB73" i="4"/>
  <c r="BQ75" i="4"/>
  <c r="BR75" i="4" s="1"/>
  <c r="BT132" i="4"/>
  <c r="BU132" i="4" s="1"/>
  <c r="AE136" i="4"/>
  <c r="Y137" i="4"/>
  <c r="Y158" i="4"/>
  <c r="BQ189" i="4"/>
  <c r="BR189" i="4" s="1"/>
  <c r="AK220" i="4"/>
  <c r="BF232" i="4"/>
  <c r="BC233" i="4"/>
  <c r="BS329" i="4"/>
  <c r="BU329" i="4" s="1"/>
  <c r="BJ330" i="4"/>
  <c r="BK330" i="4" s="1"/>
  <c r="BL330" i="4" s="1"/>
  <c r="F17" i="23"/>
  <c r="AN673" i="4"/>
  <c r="M73" i="4"/>
  <c r="BQ93" i="4"/>
  <c r="BR93" i="4" s="1"/>
  <c r="BN113" i="4"/>
  <c r="BO113" i="4" s="1"/>
  <c r="BQ180" i="4"/>
  <c r="BR180" i="4" s="1"/>
  <c r="BC184" i="4"/>
  <c r="E36" i="17"/>
  <c r="N36" i="17" s="1"/>
  <c r="BT573" i="4"/>
  <c r="U19" i="9"/>
  <c r="L31" i="22"/>
  <c r="BK6" i="4"/>
  <c r="BL6" i="4" s="1"/>
  <c r="BK8" i="4"/>
  <c r="BL8" i="4" s="1"/>
  <c r="BQ11" i="4"/>
  <c r="BR11" i="4" s="1"/>
  <c r="S114" i="4"/>
  <c r="BC132" i="4"/>
  <c r="AT134" i="4"/>
  <c r="BU163" i="4"/>
  <c r="AH165" i="4"/>
  <c r="BQ188" i="4"/>
  <c r="BR188" i="4" s="1"/>
  <c r="F40" i="22"/>
  <c r="P35" i="9"/>
  <c r="L43" i="22"/>
  <c r="AT118" i="4"/>
  <c r="M137" i="4"/>
  <c r="BC154" i="4"/>
  <c r="BL166" i="4"/>
  <c r="M235" i="4"/>
  <c r="T23" i="9"/>
  <c r="T9" i="9"/>
  <c r="BS76" i="4"/>
  <c r="T19" i="9" s="1"/>
  <c r="BN91" i="4"/>
  <c r="BO91" i="4" s="1"/>
  <c r="AB111" i="4"/>
  <c r="AZ113" i="4"/>
  <c r="V115" i="4"/>
  <c r="BI132" i="4"/>
  <c r="BO166" i="4"/>
  <c r="Y172" i="4"/>
  <c r="Y174" i="4"/>
  <c r="S178" i="4"/>
  <c r="AT186" i="4"/>
  <c r="BQ186" i="4"/>
  <c r="BR186" i="4" s="1"/>
  <c r="AK235" i="4"/>
  <c r="BT632" i="4"/>
  <c r="BU632" i="4" s="1"/>
  <c r="L34" i="22"/>
  <c r="L35" i="22"/>
  <c r="L37" i="22"/>
  <c r="L38" i="22"/>
  <c r="BQ9" i="4"/>
  <c r="BR9" i="4" s="1"/>
  <c r="CG115" i="4"/>
  <c r="AT115" i="4"/>
  <c r="BO153" i="4"/>
  <c r="CA157" i="4"/>
  <c r="AB157" i="4"/>
  <c r="AE159" i="4"/>
  <c r="CE183" i="4"/>
  <c r="AN183" i="4"/>
  <c r="L40" i="22"/>
  <c r="L41" i="22"/>
  <c r="BK213" i="4"/>
  <c r="BL213" i="4" s="1"/>
  <c r="BT11" i="4"/>
  <c r="BU11" i="4" s="1"/>
  <c r="AK33" i="4"/>
  <c r="BU33" i="4"/>
  <c r="AK50" i="4"/>
  <c r="AW50" i="4"/>
  <c r="AW75" i="4"/>
  <c r="CL75" i="4"/>
  <c r="BI75" i="4"/>
  <c r="P92" i="4"/>
  <c r="AN94" i="4"/>
  <c r="BN95" i="4"/>
  <c r="BO95" i="4" s="1"/>
  <c r="CJ114" i="4"/>
  <c r="BC114" i="4"/>
  <c r="AH133" i="4"/>
  <c r="AQ133" i="4"/>
  <c r="BI133" i="4"/>
  <c r="Y134" i="4"/>
  <c r="P136" i="4"/>
  <c r="AK148" i="4"/>
  <c r="BF148" i="4"/>
  <c r="BU153" i="4"/>
  <c r="M155" i="4"/>
  <c r="CH159" i="4"/>
  <c r="AW159" i="4"/>
  <c r="AK160" i="4"/>
  <c r="BY162" i="4"/>
  <c r="V162" i="4"/>
  <c r="BR167" i="4"/>
  <c r="CA166" i="4"/>
  <c r="BR176" i="4"/>
  <c r="BY183" i="4"/>
  <c r="V183" i="4"/>
  <c r="BC185" i="4"/>
  <c r="AW185" i="4"/>
  <c r="AQ185" i="4"/>
  <c r="CH189" i="4"/>
  <c r="CI211" i="4"/>
  <c r="U30" i="9"/>
  <c r="BQ5" i="4"/>
  <c r="AQ119" i="4"/>
  <c r="M163" i="4"/>
  <c r="CA178" i="4"/>
  <c r="AB178" i="4"/>
  <c r="CC186" i="4"/>
  <c r="AH186" i="4"/>
  <c r="Y212" i="4"/>
  <c r="BZ212" i="4"/>
  <c r="L15" i="9"/>
  <c r="P34" i="9"/>
  <c r="P14" i="9"/>
  <c r="H17" i="9"/>
  <c r="L20" i="9"/>
  <c r="T28" i="9"/>
  <c r="T26" i="9"/>
  <c r="P37" i="9"/>
  <c r="L46" i="22"/>
  <c r="L48" i="22"/>
  <c r="L49" i="22"/>
  <c r="L50" i="22"/>
  <c r="BT6" i="4"/>
  <c r="BU6" i="4" s="1"/>
  <c r="BQ55" i="4"/>
  <c r="BR55" i="4" s="1"/>
  <c r="AK74" i="4"/>
  <c r="AW74" i="4"/>
  <c r="BY75" i="4"/>
  <c r="AK92" i="4"/>
  <c r="BT92" i="4"/>
  <c r="BU92" i="4" s="1"/>
  <c r="BN94" i="4"/>
  <c r="BO94" i="4" s="1"/>
  <c r="BN111" i="4"/>
  <c r="BO111" i="4" s="1"/>
  <c r="BI115" i="4"/>
  <c r="AE116" i="4"/>
  <c r="BC116" i="4"/>
  <c r="S119" i="4"/>
  <c r="BF119" i="4"/>
  <c r="AE132" i="4"/>
  <c r="AN132" i="4"/>
  <c r="Y133" i="4"/>
  <c r="CE136" i="4"/>
  <c r="BN137" i="4"/>
  <c r="BO137" i="4" s="1"/>
  <c r="BZ137" i="4"/>
  <c r="AB148" i="4"/>
  <c r="BT148" i="4"/>
  <c r="BU148" i="4" s="1"/>
  <c r="BF155" i="4"/>
  <c r="CA160" i="4"/>
  <c r="AB160" i="4"/>
  <c r="BU161" i="4"/>
  <c r="Y162" i="4"/>
  <c r="CG162" i="4"/>
  <c r="AT162" i="4"/>
  <c r="CD165" i="4"/>
  <c r="AK165" i="4"/>
  <c r="CK175" i="4"/>
  <c r="BF175" i="4"/>
  <c r="CL176" i="4"/>
  <c r="BI176" i="4"/>
  <c r="P188" i="4"/>
  <c r="BW188" i="4"/>
  <c r="P218" i="4"/>
  <c r="J6" i="4"/>
  <c r="F14" i="6" s="1"/>
  <c r="CG111" i="4"/>
  <c r="AT111" i="4"/>
  <c r="CK166" i="4"/>
  <c r="BF166" i="4"/>
  <c r="BW178" i="4"/>
  <c r="P178" i="4"/>
  <c r="CA181" i="4"/>
  <c r="AB181" i="4"/>
  <c r="CG211" i="4"/>
  <c r="AT211" i="4"/>
  <c r="CE218" i="4"/>
  <c r="AN218" i="4"/>
  <c r="H21" i="9"/>
  <c r="T39" i="9"/>
  <c r="BT5" i="4"/>
  <c r="BR33" i="4"/>
  <c r="M75" i="4"/>
  <c r="AH75" i="4"/>
  <c r="BK91" i="4"/>
  <c r="BL91" i="4" s="1"/>
  <c r="Y118" i="4"/>
  <c r="Y119" i="4"/>
  <c r="AH119" i="4"/>
  <c r="AW133" i="4"/>
  <c r="CD137" i="4"/>
  <c r="AK137" i="4"/>
  <c r="AT153" i="4"/>
  <c r="BZ154" i="4"/>
  <c r="Y154" i="4"/>
  <c r="BF159" i="4"/>
  <c r="AZ160" i="4"/>
  <c r="BO161" i="4"/>
  <c r="AH188" i="4"/>
  <c r="AT188" i="4"/>
  <c r="BY188" i="4"/>
  <c r="V188" i="4"/>
  <c r="BS220" i="4"/>
  <c r="T38" i="9" s="1"/>
  <c r="BY218" i="4"/>
  <c r="V218" i="4"/>
  <c r="BK218" i="4"/>
  <c r="BL218" i="4" s="1"/>
  <c r="CA232" i="4"/>
  <c r="AB232" i="4"/>
  <c r="CK234" i="4"/>
  <c r="BF234" i="4"/>
  <c r="BY673" i="4"/>
  <c r="V673" i="4"/>
  <c r="AW220" i="4"/>
  <c r="BJ333" i="4"/>
  <c r="BK333" i="4" s="1"/>
  <c r="BL333" i="4" s="1"/>
  <c r="BS333" i="4"/>
  <c r="BT333" i="4" s="1"/>
  <c r="BU333" i="4" s="1"/>
  <c r="J631" i="4"/>
  <c r="AW71" i="4"/>
  <c r="S75" i="4"/>
  <c r="BT91" i="4"/>
  <c r="BU91" i="4" s="1"/>
  <c r="Y94" i="4"/>
  <c r="S96" i="4"/>
  <c r="BQ112" i="4"/>
  <c r="BR112" i="4" s="1"/>
  <c r="BI113" i="4"/>
  <c r="S118" i="4"/>
  <c r="P119" i="4"/>
  <c r="AK119" i="4"/>
  <c r="BK136" i="4"/>
  <c r="BL136" i="4" s="1"/>
  <c r="AE131" i="4"/>
  <c r="BT134" i="4"/>
  <c r="BU134" i="4" s="1"/>
  <c r="Y136" i="4"/>
  <c r="AQ153" i="4"/>
  <c r="Y157" i="4"/>
  <c r="BC157" i="4"/>
  <c r="S159" i="4"/>
  <c r="BI159" i="4"/>
  <c r="BO160" i="4"/>
  <c r="M162" i="4"/>
  <c r="AQ162" i="4"/>
  <c r="AW163" i="4"/>
  <c r="CC168" i="4"/>
  <c r="AH168" i="4"/>
  <c r="BO170" i="4"/>
  <c r="BO172" i="4"/>
  <c r="BK181" i="4"/>
  <c r="BL181" i="4" s="1"/>
  <c r="AZ183" i="4"/>
  <c r="CI183" i="4"/>
  <c r="V186" i="4"/>
  <c r="AQ186" i="4"/>
  <c r="BK186" i="4"/>
  <c r="BL186" i="4" s="1"/>
  <c r="BK217" i="4"/>
  <c r="BL217" i="4" s="1"/>
  <c r="AK233" i="4"/>
  <c r="V236" i="4"/>
  <c r="CC236" i="4"/>
  <c r="AH236" i="4"/>
  <c r="BM329" i="4"/>
  <c r="BO329" i="4" s="1"/>
  <c r="BM372" i="4"/>
  <c r="BO372" i="4" s="1"/>
  <c r="BS372" i="4"/>
  <c r="BU372" i="4" s="1"/>
  <c r="F10" i="17"/>
  <c r="S157" i="4"/>
  <c r="M159" i="4"/>
  <c r="CF167" i="4"/>
  <c r="AQ167" i="4"/>
  <c r="CH172" i="4"/>
  <c r="AW172" i="4"/>
  <c r="AH175" i="4"/>
  <c r="BC175" i="4"/>
  <c r="Y185" i="4"/>
  <c r="AK185" i="4"/>
  <c r="CD185" i="4"/>
  <c r="AE188" i="4"/>
  <c r="AZ188" i="4"/>
  <c r="BK188" i="4"/>
  <c r="BL188" i="4" s="1"/>
  <c r="BN219" i="4"/>
  <c r="BO219" i="4" s="1"/>
  <c r="AT220" i="4"/>
  <c r="CH220" i="4"/>
  <c r="BT232" i="4"/>
  <c r="BU232" i="4" s="1"/>
  <c r="S233" i="4"/>
  <c r="AB236" i="4"/>
  <c r="CA236" i="4"/>
  <c r="AZ236" i="4"/>
  <c r="F33" i="21"/>
  <c r="BT412" i="4"/>
  <c r="BZ563" i="4"/>
  <c r="BT566" i="4"/>
  <c r="G567" i="4"/>
  <c r="AK567" i="4" s="1"/>
  <c r="BT568" i="4"/>
  <c r="AZ166" i="4"/>
  <c r="BI167" i="4"/>
  <c r="BO168" i="4"/>
  <c r="BC176" i="4"/>
  <c r="BI179" i="4"/>
  <c r="BK183" i="4"/>
  <c r="BL183" i="4" s="1"/>
  <c r="BC186" i="4"/>
  <c r="BC188" i="4"/>
  <c r="BM220" i="4"/>
  <c r="BN220" i="4" s="1"/>
  <c r="BO220" i="4" s="1"/>
  <c r="BK212" i="4"/>
  <c r="BL212" i="4" s="1"/>
  <c r="AB213" i="4"/>
  <c r="P232" i="4"/>
  <c r="AW233" i="4"/>
  <c r="P234" i="4"/>
  <c r="BF235" i="4"/>
  <c r="P236" i="4"/>
  <c r="BJ334" i="4"/>
  <c r="BK334" i="4" s="1"/>
  <c r="BL334" i="4" s="1"/>
  <c r="BM334" i="4"/>
  <c r="BN334" i="4" s="1"/>
  <c r="BO334" i="4" s="1"/>
  <c r="E13" i="23"/>
  <c r="I13" i="23" s="1"/>
  <c r="F15" i="23"/>
  <c r="I372" i="4"/>
  <c r="E30" i="15" s="1"/>
  <c r="N30" i="15" s="1"/>
  <c r="BC373" i="4"/>
  <c r="E24" i="17"/>
  <c r="N24" i="17" s="1"/>
  <c r="F26" i="22"/>
  <c r="BQ564" i="4"/>
  <c r="BS331" i="4"/>
  <c r="BT331" i="4" s="1"/>
  <c r="BU331" i="4" s="1"/>
  <c r="BP333" i="4"/>
  <c r="BQ333" i="4" s="1"/>
  <c r="BR333" i="4" s="1"/>
  <c r="BP335" i="4"/>
  <c r="BQ335" i="4" s="1"/>
  <c r="BR335" i="4" s="1"/>
  <c r="E21" i="23"/>
  <c r="M21" i="23" s="1"/>
  <c r="G562" i="4"/>
  <c r="P562" i="4" s="1"/>
  <c r="G564" i="4"/>
  <c r="AZ564" i="4" s="1"/>
  <c r="G565" i="4"/>
  <c r="AQ565" i="4" s="1"/>
  <c r="CD570" i="4"/>
  <c r="E23" i="18"/>
  <c r="BT562" i="4"/>
  <c r="G563" i="4"/>
  <c r="BC563" i="4" s="1"/>
  <c r="BT565" i="4"/>
  <c r="G566" i="4"/>
  <c r="AT566" i="4" s="1"/>
  <c r="BT570" i="4"/>
  <c r="E21" i="18"/>
  <c r="I21" i="18" s="1"/>
  <c r="G570" i="4"/>
  <c r="AK570" i="4" s="1"/>
  <c r="BT571" i="4"/>
  <c r="BQ573" i="4"/>
  <c r="F23" i="18"/>
  <c r="BK632" i="4"/>
  <c r="BL632" i="4" s="1"/>
  <c r="BN6" i="4"/>
  <c r="BO6" i="4" s="1"/>
  <c r="BN12" i="4"/>
  <c r="BO12" i="4" s="1"/>
  <c r="CH72" i="4"/>
  <c r="AW72" i="4"/>
  <c r="CE75" i="4"/>
  <c r="AN75" i="4"/>
  <c r="CI111" i="4"/>
  <c r="AZ111" i="4"/>
  <c r="BQ114" i="4"/>
  <c r="BR114" i="4" s="1"/>
  <c r="BT119" i="4"/>
  <c r="BU119" i="4" s="1"/>
  <c r="BY134" i="4"/>
  <c r="V134" i="4"/>
  <c r="BQ136" i="4"/>
  <c r="BR136" i="4" s="1"/>
  <c r="AW148" i="4"/>
  <c r="CH148" i="4"/>
  <c r="BN148" i="4"/>
  <c r="BO148" i="4" s="1"/>
  <c r="BY153" i="4"/>
  <c r="V153" i="4"/>
  <c r="BC153" i="4"/>
  <c r="CE155" i="4"/>
  <c r="AN155" i="4"/>
  <c r="BX157" i="4"/>
  <c r="BI162" i="4"/>
  <c r="CL162" i="4"/>
  <c r="P165" i="4"/>
  <c r="BX167" i="4"/>
  <c r="S167" i="4"/>
  <c r="BI170" i="4"/>
  <c r="AZ170" i="4"/>
  <c r="AH170" i="4"/>
  <c r="BY170" i="4"/>
  <c r="V170" i="4"/>
  <c r="S173" i="4"/>
  <c r="AB173" i="4"/>
  <c r="BF173" i="4"/>
  <c r="AW174" i="4"/>
  <c r="CH174" i="4"/>
  <c r="BY175" i="4"/>
  <c r="V175" i="4"/>
  <c r="AQ175" i="4"/>
  <c r="AZ175" i="4"/>
  <c r="AZ179" i="4"/>
  <c r="BV185" i="4"/>
  <c r="M185" i="4"/>
  <c r="BZ185" i="4"/>
  <c r="BC187" i="4"/>
  <c r="Y187" i="4"/>
  <c r="S187" i="4"/>
  <c r="S213" i="4"/>
  <c r="BX213" i="4"/>
  <c r="BZ220" i="4"/>
  <c r="Y220" i="4"/>
  <c r="BF233" i="4"/>
  <c r="CK233" i="4"/>
  <c r="BN233" i="4"/>
  <c r="BO233" i="4" s="1"/>
  <c r="AH235" i="4"/>
  <c r="CC235" i="4"/>
  <c r="CF235" i="4"/>
  <c r="AQ235" i="4"/>
  <c r="AE236" i="4"/>
  <c r="CB236" i="4"/>
  <c r="F38" i="21"/>
  <c r="BB15" i="4"/>
  <c r="CJ15" i="4" s="1"/>
  <c r="CH95" i="4"/>
  <c r="AW95" i="4"/>
  <c r="BX133" i="4"/>
  <c r="S133" i="4"/>
  <c r="CG136" i="4"/>
  <c r="AT136" i="4"/>
  <c r="BJ152" i="4"/>
  <c r="BY152" i="4"/>
  <c r="AZ153" i="4"/>
  <c r="CI153" i="4"/>
  <c r="CH154" i="4"/>
  <c r="AW154" i="4"/>
  <c r="CD159" i="4"/>
  <c r="AK159" i="4"/>
  <c r="CG173" i="4"/>
  <c r="AT173" i="4"/>
  <c r="BN186" i="4"/>
  <c r="BO186" i="4" s="1"/>
  <c r="BN185" i="4"/>
  <c r="BO185" i="4" s="1"/>
  <c r="BN181" i="4"/>
  <c r="BO181" i="4" s="1"/>
  <c r="AB179" i="4"/>
  <c r="CA179" i="4"/>
  <c r="L184" i="4"/>
  <c r="M184" i="4" s="1"/>
  <c r="CB214" i="4"/>
  <c r="AE214" i="4"/>
  <c r="CK215" i="4"/>
  <c r="BF215" i="4"/>
  <c r="BV233" i="4"/>
  <c r="M233" i="4"/>
  <c r="CE55" i="4"/>
  <c r="AN55" i="4"/>
  <c r="CF97" i="4"/>
  <c r="AQ97" i="4"/>
  <c r="BK113" i="4"/>
  <c r="BL113" i="4" s="1"/>
  <c r="BN115" i="4"/>
  <c r="BO115" i="4" s="1"/>
  <c r="BY117" i="4"/>
  <c r="V117" i="4"/>
  <c r="M118" i="4"/>
  <c r="BV118" i="4"/>
  <c r="CG119" i="4"/>
  <c r="AT119" i="4"/>
  <c r="M132" i="4"/>
  <c r="BV132" i="4"/>
  <c r="CC134" i="4"/>
  <c r="AH134" i="4"/>
  <c r="CB135" i="4"/>
  <c r="AE135" i="4"/>
  <c r="CF137" i="4"/>
  <c r="AQ137" i="4"/>
  <c r="CF159" i="4"/>
  <c r="AQ159" i="4"/>
  <c r="CC166" i="4"/>
  <c r="AH166" i="4"/>
  <c r="BC171" i="4"/>
  <c r="CJ171" i="4"/>
  <c r="CI173" i="4"/>
  <c r="AZ173" i="4"/>
  <c r="CG179" i="4"/>
  <c r="AT179" i="4"/>
  <c r="BN183" i="4"/>
  <c r="BO183" i="4" s="1"/>
  <c r="AZ186" i="4"/>
  <c r="CI186" i="4"/>
  <c r="CI188" i="4"/>
  <c r="CB189" i="4"/>
  <c r="AE189" i="4"/>
  <c r="AN213" i="4"/>
  <c r="AH213" i="4"/>
  <c r="P213" i="4"/>
  <c r="AZ213" i="4"/>
  <c r="CG218" i="4"/>
  <c r="AT218" i="4"/>
  <c r="CI115" i="4"/>
  <c r="CA117" i="4"/>
  <c r="AB117" i="4"/>
  <c r="AK136" i="4"/>
  <c r="CD136" i="4"/>
  <c r="CH137" i="4"/>
  <c r="AW137" i="4"/>
  <c r="AW155" i="4"/>
  <c r="CH155" i="4"/>
  <c r="AN157" i="4"/>
  <c r="CE157" i="4"/>
  <c r="S160" i="4"/>
  <c r="BX160" i="4"/>
  <c r="CF172" i="4"/>
  <c r="AQ172" i="4"/>
  <c r="CB176" i="4"/>
  <c r="AE176" i="4"/>
  <c r="BS184" i="4"/>
  <c r="BT184" i="4" s="1"/>
  <c r="BU184" i="4" s="1"/>
  <c r="AJ184" i="4"/>
  <c r="CD184" i="4" s="1"/>
  <c r="AH185" i="4"/>
  <c r="CC185" i="4"/>
  <c r="AB186" i="4"/>
  <c r="CA186" i="4"/>
  <c r="CK186" i="4"/>
  <c r="BF186" i="4"/>
  <c r="AQ188" i="4"/>
  <c r="CF188" i="4"/>
  <c r="BY211" i="4"/>
  <c r="V211" i="4"/>
  <c r="CK213" i="4"/>
  <c r="BF213" i="4"/>
  <c r="CG215" i="4"/>
  <c r="AT215" i="4"/>
  <c r="AE219" i="4"/>
  <c r="L220" i="4"/>
  <c r="CK220" i="4"/>
  <c r="BF220" i="4"/>
  <c r="BW31" i="4"/>
  <c r="P31" i="4"/>
  <c r="CH33" i="4"/>
  <c r="AW33" i="4"/>
  <c r="BI117" i="4"/>
  <c r="AZ117" i="4"/>
  <c r="BN117" i="4"/>
  <c r="BO117" i="4" s="1"/>
  <c r="BX118" i="4"/>
  <c r="BY132" i="4"/>
  <c r="V132" i="4"/>
  <c r="AH137" i="4"/>
  <c r="CC137" i="4"/>
  <c r="AK153" i="4"/>
  <c r="CD153" i="4"/>
  <c r="AQ154" i="4"/>
  <c r="CG157" i="4"/>
  <c r="AT157" i="4"/>
  <c r="CC162" i="4"/>
  <c r="AH162" i="4"/>
  <c r="S163" i="4"/>
  <c r="BX163" i="4"/>
  <c r="BZ165" i="4"/>
  <c r="Y165" i="4"/>
  <c r="CH165" i="4"/>
  <c r="AW165" i="4"/>
  <c r="CB171" i="4"/>
  <c r="AE171" i="4"/>
  <c r="AN173" i="4"/>
  <c r="M176" i="4"/>
  <c r="CI181" i="4"/>
  <c r="AZ181" i="4"/>
  <c r="CA183" i="4"/>
  <c r="AB183" i="4"/>
  <c r="P211" i="4"/>
  <c r="BW211" i="4"/>
  <c r="AQ213" i="4"/>
  <c r="CF213" i="4"/>
  <c r="CH214" i="4"/>
  <c r="AW214" i="4"/>
  <c r="CI215" i="4"/>
  <c r="AZ215" i="4"/>
  <c r="CC232" i="4"/>
  <c r="AH232" i="4"/>
  <c r="BV1" i="4"/>
  <c r="P20" i="9"/>
  <c r="H9" i="9"/>
  <c r="T37" i="9"/>
  <c r="T35" i="9"/>
  <c r="T34" i="9"/>
  <c r="P28" i="9"/>
  <c r="L24" i="9"/>
  <c r="H23" i="9"/>
  <c r="L17" i="9"/>
  <c r="P16" i="9"/>
  <c r="H15" i="9"/>
  <c r="BN7" i="4"/>
  <c r="BO7" i="4" s="1"/>
  <c r="BN8" i="4"/>
  <c r="BO8" i="4" s="1"/>
  <c r="BY51" i="4"/>
  <c r="V51" i="4"/>
  <c r="AQ55" i="4"/>
  <c r="CH75" i="4"/>
  <c r="CB112" i="4"/>
  <c r="AE112" i="4"/>
  <c r="CA115" i="4"/>
  <c r="AB115" i="4"/>
  <c r="AT117" i="4"/>
  <c r="BN118" i="4"/>
  <c r="BO118" i="4" s="1"/>
  <c r="CG118" i="4"/>
  <c r="CA119" i="4"/>
  <c r="AB119" i="4"/>
  <c r="BQ131" i="4"/>
  <c r="BR131" i="4" s="1"/>
  <c r="Y132" i="4"/>
  <c r="BZ132" i="4"/>
  <c r="AK132" i="4"/>
  <c r="CD132" i="4"/>
  <c r="CG132" i="4"/>
  <c r="AT132" i="4"/>
  <c r="CD133" i="4"/>
  <c r="AK133" i="4"/>
  <c r="P134" i="4"/>
  <c r="AW134" i="4"/>
  <c r="CH134" i="4"/>
  <c r="BF134" i="4"/>
  <c r="BQ134" i="4"/>
  <c r="BR134" i="4" s="1"/>
  <c r="BC136" i="4"/>
  <c r="BQ137" i="4"/>
  <c r="BR137" i="4" s="1"/>
  <c r="BY148" i="4"/>
  <c r="V148" i="4"/>
  <c r="AK152" i="4"/>
  <c r="BM152" i="4"/>
  <c r="BN152" i="4" s="1"/>
  <c r="CA153" i="4"/>
  <c r="AB153" i="4"/>
  <c r="BI153" i="4"/>
  <c r="BF154" i="4"/>
  <c r="CC155" i="4"/>
  <c r="AH155" i="4"/>
  <c r="AQ158" i="4"/>
  <c r="CF158" i="4"/>
  <c r="P162" i="4"/>
  <c r="AH163" i="4"/>
  <c r="CC163" i="4"/>
  <c r="AQ163" i="4"/>
  <c r="BZ163" i="4"/>
  <c r="BL173" i="4"/>
  <c r="BP165" i="4"/>
  <c r="M167" i="4"/>
  <c r="CD167" i="4"/>
  <c r="AK167" i="4"/>
  <c r="CA168" i="4"/>
  <c r="AB168" i="4"/>
  <c r="AT170" i="4"/>
  <c r="AQ171" i="4"/>
  <c r="CF171" i="4"/>
  <c r="CC173" i="4"/>
  <c r="AH173" i="4"/>
  <c r="AE174" i="4"/>
  <c r="P175" i="4"/>
  <c r="AT175" i="4"/>
  <c r="CH178" i="4"/>
  <c r="AW178" i="4"/>
  <c r="BW179" i="4"/>
  <c r="P179" i="4"/>
  <c r="BI181" i="4"/>
  <c r="AT181" i="4"/>
  <c r="BY181" i="4"/>
  <c r="V181" i="4"/>
  <c r="S184" i="4"/>
  <c r="BX184" i="4"/>
  <c r="BX185" i="4"/>
  <c r="S185" i="4"/>
  <c r="CE211" i="4"/>
  <c r="AN211" i="4"/>
  <c r="P215" i="4"/>
  <c r="AB215" i="4"/>
  <c r="BY215" i="4"/>
  <c r="V215" i="4"/>
  <c r="CK218" i="4"/>
  <c r="BF218" i="4"/>
  <c r="CD220" i="4"/>
  <c r="CG236" i="4"/>
  <c r="AT236" i="4"/>
  <c r="AN236" i="4"/>
  <c r="CE236" i="4"/>
  <c r="CI236" i="4"/>
  <c r="BM333" i="4"/>
  <c r="BN333" i="4" s="1"/>
  <c r="BO333" i="4" s="1"/>
  <c r="J2" i="4"/>
  <c r="J8" i="4"/>
  <c r="F16" i="6" s="1"/>
  <c r="BN10" i="4"/>
  <c r="BO10" i="4" s="1"/>
  <c r="AH33" i="4"/>
  <c r="AT33" i="4"/>
  <c r="BC33" i="4"/>
  <c r="BN92" i="4"/>
  <c r="BO92" i="4" s="1"/>
  <c r="BQ51" i="4"/>
  <c r="BR51" i="4" s="1"/>
  <c r="CJ53" i="4"/>
  <c r="BC53" i="4"/>
  <c r="AT95" i="4"/>
  <c r="P97" i="4"/>
  <c r="CA111" i="4"/>
  <c r="CJ112" i="4"/>
  <c r="BC112" i="4"/>
  <c r="CG113" i="4"/>
  <c r="I113" i="4" s="1"/>
  <c r="AT113" i="4"/>
  <c r="BQ116" i="4"/>
  <c r="BR116" i="4" s="1"/>
  <c r="AW118" i="4"/>
  <c r="CC118" i="4"/>
  <c r="BT137" i="4"/>
  <c r="BU137" i="4" s="1"/>
  <c r="AT133" i="4"/>
  <c r="CC133" i="4"/>
  <c r="AK134" i="4"/>
  <c r="CD134" i="4"/>
  <c r="AB136" i="4"/>
  <c r="AE148" i="4"/>
  <c r="AZ148" i="4"/>
  <c r="CI148" i="4"/>
  <c r="S153" i="4"/>
  <c r="AN153" i="4"/>
  <c r="BI154" i="4"/>
  <c r="BU154" i="4"/>
  <c r="AE155" i="4"/>
  <c r="BI155" i="4"/>
  <c r="BU155" i="4"/>
  <c r="BY157" i="4"/>
  <c r="V157" i="4"/>
  <c r="AQ157" i="4"/>
  <c r="BI157" i="4"/>
  <c r="BU157" i="4"/>
  <c r="CK158" i="4"/>
  <c r="BF158" i="4"/>
  <c r="AH159" i="4"/>
  <c r="CC159" i="4"/>
  <c r="BU159" i="4"/>
  <c r="P160" i="4"/>
  <c r="AH160" i="4"/>
  <c r="BL160" i="4"/>
  <c r="BO163" i="4"/>
  <c r="BI166" i="4"/>
  <c r="BY166" i="4"/>
  <c r="V166" i="4"/>
  <c r="BO167" i="4"/>
  <c r="BL168" i="4"/>
  <c r="CK170" i="4"/>
  <c r="BF170" i="4"/>
  <c r="BP171" i="4"/>
  <c r="BL172" i="4"/>
  <c r="AQ173" i="4"/>
  <c r="BO173" i="4"/>
  <c r="BR174" i="4"/>
  <c r="AE175" i="4"/>
  <c r="CE175" i="4"/>
  <c r="AN175" i="4"/>
  <c r="BL176" i="4"/>
  <c r="BN179" i="4"/>
  <c r="BO179" i="4" s="1"/>
  <c r="S186" i="4"/>
  <c r="AE186" i="4"/>
  <c r="CE186" i="4"/>
  <c r="AN186" i="4"/>
  <c r="CF187" i="4"/>
  <c r="AQ187" i="4"/>
  <c r="AB188" i="4"/>
  <c r="AN188" i="4"/>
  <c r="CE188" i="4"/>
  <c r="BF188" i="4"/>
  <c r="BN188" i="4"/>
  <c r="BO188" i="4" s="1"/>
  <c r="CK211" i="4"/>
  <c r="BF211" i="4"/>
  <c r="CG213" i="4"/>
  <c r="AT213" i="4"/>
  <c r="CC215" i="4"/>
  <c r="AH215" i="4"/>
  <c r="Y217" i="4"/>
  <c r="CG220" i="4"/>
  <c r="CG232" i="4"/>
  <c r="AT232" i="4"/>
  <c r="BK232" i="4"/>
  <c r="BL232" i="4" s="1"/>
  <c r="CC234" i="4"/>
  <c r="AH234" i="4"/>
  <c r="CG234" i="4"/>
  <c r="AT234" i="4"/>
  <c r="Y235" i="4"/>
  <c r="BZ235" i="4"/>
  <c r="BN235" i="4"/>
  <c r="BO235" i="4" s="1"/>
  <c r="BJ76" i="4"/>
  <c r="BL76" i="4" s="1"/>
  <c r="J19" i="9" s="1"/>
  <c r="BJ361" i="4"/>
  <c r="BL361" i="4" s="1"/>
  <c r="J328" i="4"/>
  <c r="I328" i="4"/>
  <c r="BP330" i="4"/>
  <c r="BQ330" i="4" s="1"/>
  <c r="BR330" i="4" s="1"/>
  <c r="BP331" i="4"/>
  <c r="BQ331" i="4" s="1"/>
  <c r="BR331" i="4" s="1"/>
  <c r="J331" i="4"/>
  <c r="F34" i="6" s="1"/>
  <c r="BP337" i="4"/>
  <c r="BQ337" i="4" s="1"/>
  <c r="BR337" i="4" s="1"/>
  <c r="F42" i="22"/>
  <c r="F13" i="17"/>
  <c r="BK11" i="4"/>
  <c r="BL11" i="4" s="1"/>
  <c r="BT7" i="4"/>
  <c r="BU7" i="4" s="1"/>
  <c r="J10" i="4"/>
  <c r="F19" i="6" s="1"/>
  <c r="BT10" i="4"/>
  <c r="BU10" i="4" s="1"/>
  <c r="BN11" i="4"/>
  <c r="BO11" i="4" s="1"/>
  <c r="BK12" i="4"/>
  <c r="BL12" i="4" s="1"/>
  <c r="BT12" i="4"/>
  <c r="BU12" i="4" s="1"/>
  <c r="AW52" i="4"/>
  <c r="V71" i="4"/>
  <c r="BQ73" i="4"/>
  <c r="BR73" i="4" s="1"/>
  <c r="AE75" i="4"/>
  <c r="CB75" i="4"/>
  <c r="V93" i="4"/>
  <c r="AQ94" i="4"/>
  <c r="BQ95" i="4"/>
  <c r="BR95" i="4" s="1"/>
  <c r="V97" i="4"/>
  <c r="BT116" i="4"/>
  <c r="BU116" i="4" s="1"/>
  <c r="AB113" i="4"/>
  <c r="CB114" i="4"/>
  <c r="AE114" i="4"/>
  <c r="BK117" i="4"/>
  <c r="BL117" i="4" s="1"/>
  <c r="BX119" i="4"/>
  <c r="AQ132" i="4"/>
  <c r="CF132" i="4"/>
  <c r="CJ132" i="4"/>
  <c r="AE134" i="4"/>
  <c r="AQ134" i="4"/>
  <c r="AZ134" i="4"/>
  <c r="AQ135" i="4"/>
  <c r="M136" i="4"/>
  <c r="BY136" i="4"/>
  <c r="V136" i="4"/>
  <c r="S148" i="4"/>
  <c r="BX148" i="4"/>
  <c r="Y153" i="4"/>
  <c r="BO154" i="4"/>
  <c r="AK157" i="4"/>
  <c r="CD157" i="4"/>
  <c r="BO157" i="4"/>
  <c r="BM158" i="4"/>
  <c r="BX159" i="4"/>
  <c r="AE160" i="4"/>
  <c r="CB160" i="4"/>
  <c r="AW160" i="4"/>
  <c r="CK160" i="4"/>
  <c r="BF160" i="4"/>
  <c r="AE163" i="4"/>
  <c r="CB163" i="4"/>
  <c r="AE165" i="4"/>
  <c r="AQ165" i="4"/>
  <c r="BF165" i="4"/>
  <c r="CF165" i="4"/>
  <c r="CK168" i="4"/>
  <c r="BF168" i="4"/>
  <c r="BL170" i="4"/>
  <c r="BX172" i="4"/>
  <c r="S172" i="4"/>
  <c r="BY173" i="4"/>
  <c r="V173" i="4"/>
  <c r="BR173" i="4"/>
  <c r="BL174" i="4"/>
  <c r="S175" i="4"/>
  <c r="BS178" i="4"/>
  <c r="BT178" i="4" s="1"/>
  <c r="BU178" i="4" s="1"/>
  <c r="BM178" i="4"/>
  <c r="BN178" i="4" s="1"/>
  <c r="BO178" i="4" s="1"/>
  <c r="CG183" i="4"/>
  <c r="AT183" i="4"/>
  <c r="BN189" i="4"/>
  <c r="BO189" i="4" s="1"/>
  <c r="BY213" i="4"/>
  <c r="V213" i="4"/>
  <c r="S215" i="4"/>
  <c r="BY232" i="4"/>
  <c r="V232" i="4"/>
  <c r="AN232" i="4"/>
  <c r="AZ232" i="4"/>
  <c r="CH233" i="4"/>
  <c r="BP329" i="4"/>
  <c r="BR329" i="4" s="1"/>
  <c r="BM331" i="4"/>
  <c r="BN331" i="4" s="1"/>
  <c r="BO331" i="4" s="1"/>
  <c r="BS335" i="4"/>
  <c r="BT335" i="4" s="1"/>
  <c r="BU335" i="4" s="1"/>
  <c r="BJ336" i="4"/>
  <c r="BK336" i="4" s="1"/>
  <c r="BL336" i="4" s="1"/>
  <c r="BS336" i="4"/>
  <c r="BT336" i="4" s="1"/>
  <c r="BU336" i="4" s="1"/>
  <c r="BM337" i="4"/>
  <c r="BN337" i="4" s="1"/>
  <c r="BO337" i="4" s="1"/>
  <c r="CH563" i="4"/>
  <c r="BY566" i="4"/>
  <c r="F17" i="18"/>
  <c r="E17" i="18"/>
  <c r="N17" i="18" s="1"/>
  <c r="BK179" i="4"/>
  <c r="BL179" i="4" s="1"/>
  <c r="BK185" i="4"/>
  <c r="BL185" i="4" s="1"/>
  <c r="BN187" i="4"/>
  <c r="BO187" i="4" s="1"/>
  <c r="S188" i="4"/>
  <c r="CC211" i="4"/>
  <c r="AH211" i="4"/>
  <c r="AQ215" i="4"/>
  <c r="CF215" i="4"/>
  <c r="BN217" i="4"/>
  <c r="BO217" i="4" s="1"/>
  <c r="CC218" i="4"/>
  <c r="AH218" i="4"/>
  <c r="AW219" i="4"/>
  <c r="AH220" i="4"/>
  <c r="Y233" i="4"/>
  <c r="AQ233" i="4"/>
  <c r="BK233" i="4"/>
  <c r="BL233" i="4" s="1"/>
  <c r="BY234" i="4"/>
  <c r="V234" i="4"/>
  <c r="AN234" i="4"/>
  <c r="AZ234" i="4"/>
  <c r="CL235" i="4"/>
  <c r="BI235" i="4"/>
  <c r="F26" i="23"/>
  <c r="F22" i="17"/>
  <c r="F27" i="17"/>
  <c r="F30" i="17"/>
  <c r="BK569" i="4"/>
  <c r="BK572" i="4"/>
  <c r="BK565" i="4"/>
  <c r="BK566" i="4"/>
  <c r="BK568" i="4"/>
  <c r="J568" i="4"/>
  <c r="F28" i="20" s="1"/>
  <c r="H35" i="17"/>
  <c r="H40" i="17"/>
  <c r="F40" i="17"/>
  <c r="F25" i="22"/>
  <c r="BZ565" i="4"/>
  <c r="CK565" i="4"/>
  <c r="BW566" i="4"/>
  <c r="I631" i="4"/>
  <c r="F14" i="17"/>
  <c r="H24" i="17"/>
  <c r="F24" i="17"/>
  <c r="H44" i="9"/>
  <c r="BQ567" i="4"/>
  <c r="BQ569" i="4"/>
  <c r="BQ566" i="4"/>
  <c r="BW565" i="4"/>
  <c r="CE566" i="4"/>
  <c r="F11" i="18"/>
  <c r="F32" i="22"/>
  <c r="F47" i="22"/>
  <c r="CC562" i="4"/>
  <c r="J562" i="4" s="1"/>
  <c r="F22" i="20" s="1"/>
  <c r="BQ562" i="4"/>
  <c r="CA565" i="4"/>
  <c r="CF567" i="4"/>
  <c r="BQ570" i="4"/>
  <c r="BQ571" i="4"/>
  <c r="BQ572" i="4"/>
  <c r="L46" i="9"/>
  <c r="BQ632" i="4"/>
  <c r="BR632" i="4" s="1"/>
  <c r="I633" i="4"/>
  <c r="BI633" i="4" s="1"/>
  <c r="BF664" i="4"/>
  <c r="BQ217" i="4"/>
  <c r="BR217" i="4" s="1"/>
  <c r="BN5" i="4"/>
  <c r="BN9" i="4"/>
  <c r="BO9" i="4" s="1"/>
  <c r="AB34" i="4"/>
  <c r="BF50" i="4"/>
  <c r="BQ50" i="4"/>
  <c r="BR50" i="4" s="1"/>
  <c r="BN52" i="4"/>
  <c r="BO52" i="4" s="1"/>
  <c r="M55" i="4"/>
  <c r="M71" i="4"/>
  <c r="Y71" i="4"/>
  <c r="BN72" i="4"/>
  <c r="BO72" i="4" s="1"/>
  <c r="BN73" i="4"/>
  <c r="BO73" i="4" s="1"/>
  <c r="AT75" i="4"/>
  <c r="BC75" i="4"/>
  <c r="BT75" i="4"/>
  <c r="BU75" i="4" s="1"/>
  <c r="BN93" i="4"/>
  <c r="BO93" i="4" s="1"/>
  <c r="BI94" i="4"/>
  <c r="AE95" i="4"/>
  <c r="BK95" i="4"/>
  <c r="BL95" i="4" s="1"/>
  <c r="BT95" i="4"/>
  <c r="BU95" i="4" s="1"/>
  <c r="BI111" i="4"/>
  <c r="BK115" i="4"/>
  <c r="BL115" i="4" s="1"/>
  <c r="S116" i="4"/>
  <c r="AE118" i="4"/>
  <c r="AE119" i="4"/>
  <c r="AW119" i="4"/>
  <c r="CB119" i="4"/>
  <c r="AB132" i="4"/>
  <c r="BQ132" i="4"/>
  <c r="BR132" i="4" s="1"/>
  <c r="AE133" i="4"/>
  <c r="BF133" i="4"/>
  <c r="BN133" i="4"/>
  <c r="BO133" i="4" s="1"/>
  <c r="S134" i="4"/>
  <c r="BF135" i="4"/>
  <c r="BQ135" i="4"/>
  <c r="BR135" i="4" s="1"/>
  <c r="AQ136" i="4"/>
  <c r="BI136" i="4"/>
  <c r="P148" i="4"/>
  <c r="Y148" i="4"/>
  <c r="AQ148" i="4"/>
  <c r="BP152" i="4"/>
  <c r="M153" i="4"/>
  <c r="M154" i="4"/>
  <c r="Y155" i="4"/>
  <c r="AQ155" i="4"/>
  <c r="BC155" i="4"/>
  <c r="M157" i="4"/>
  <c r="AT159" i="4"/>
  <c r="Y160" i="4"/>
  <c r="AQ160" i="4"/>
  <c r="BP158" i="4"/>
  <c r="AB162" i="4"/>
  <c r="AK162" i="4"/>
  <c r="BC162" i="4"/>
  <c r="BF163" i="4"/>
  <c r="BJ165" i="4"/>
  <c r="BI168" i="4"/>
  <c r="BC172" i="4"/>
  <c r="AE173" i="4"/>
  <c r="BC173" i="4"/>
  <c r="AN179" i="4"/>
  <c r="BN180" i="4"/>
  <c r="BO180" i="4" s="1"/>
  <c r="BI183" i="4"/>
  <c r="BF185" i="4"/>
  <c r="BT186" i="4"/>
  <c r="BU186" i="4" s="1"/>
  <c r="BK187" i="4"/>
  <c r="BL187" i="4" s="1"/>
  <c r="Y189" i="4"/>
  <c r="BK189" i="4"/>
  <c r="BL189" i="4" s="1"/>
  <c r="S211" i="4"/>
  <c r="AQ211" i="4"/>
  <c r="AW212" i="4"/>
  <c r="BN212" i="4"/>
  <c r="BO212" i="4" s="1"/>
  <c r="BN214" i="4"/>
  <c r="BO214" i="4" s="1"/>
  <c r="S218" i="4"/>
  <c r="AQ218" i="4"/>
  <c r="BX218" i="4"/>
  <c r="AE232" i="4"/>
  <c r="BC232" i="4"/>
  <c r="CJ232" i="4"/>
  <c r="AH233" i="4"/>
  <c r="BC236" i="4"/>
  <c r="BK236" i="4"/>
  <c r="BL236" i="4" s="1"/>
  <c r="J329" i="4"/>
  <c r="F8" i="22" s="1"/>
  <c r="E15" i="23"/>
  <c r="F16" i="23"/>
  <c r="F28" i="23"/>
  <c r="BS411" i="4"/>
  <c r="BM411" i="4"/>
  <c r="J411" i="4"/>
  <c r="H16" i="17"/>
  <c r="E27" i="17"/>
  <c r="N27" i="17" s="1"/>
  <c r="F31" i="17"/>
  <c r="F34" i="17"/>
  <c r="F21" i="22"/>
  <c r="F31" i="22"/>
  <c r="BK562" i="4"/>
  <c r="BQ563" i="4"/>
  <c r="BY564" i="4"/>
  <c r="BK571" i="4"/>
  <c r="E20" i="18"/>
  <c r="AE234" i="4"/>
  <c r="BC234" i="4"/>
  <c r="CB234" i="4"/>
  <c r="BC235" i="4"/>
  <c r="F23" i="21"/>
  <c r="J334" i="4"/>
  <c r="F17" i="20" s="1"/>
  <c r="J336" i="4"/>
  <c r="F19" i="20" s="1"/>
  <c r="J337" i="4"/>
  <c r="F20" i="20" s="1"/>
  <c r="E27" i="23"/>
  <c r="N27" i="23" s="1"/>
  <c r="BM412" i="4"/>
  <c r="L42" i="9"/>
  <c r="F23" i="17"/>
  <c r="F28" i="17"/>
  <c r="F41" i="17"/>
  <c r="E45" i="17"/>
  <c r="N45" i="17" s="1"/>
  <c r="F29" i="22"/>
  <c r="F35" i="22"/>
  <c r="F41" i="22"/>
  <c r="F50" i="22"/>
  <c r="BX563" i="4"/>
  <c r="BK564" i="4"/>
  <c r="BQ568" i="4"/>
  <c r="H47" i="9"/>
  <c r="AZ673" i="4"/>
  <c r="F30" i="22"/>
  <c r="F37" i="22"/>
  <c r="F49" i="22"/>
  <c r="BT572" i="4"/>
  <c r="BQ565" i="4"/>
  <c r="CF565" i="4"/>
  <c r="BT569" i="4"/>
  <c r="BK570" i="4"/>
  <c r="E19" i="18"/>
  <c r="N19" i="18" s="1"/>
  <c r="H49" i="9"/>
  <c r="BN632" i="4"/>
  <c r="BO632" i="4" s="1"/>
  <c r="AZ664" i="4"/>
  <c r="CI664" i="4"/>
  <c r="J9" i="4"/>
  <c r="F18" i="6" s="1"/>
  <c r="I6" i="4"/>
  <c r="I8" i="4"/>
  <c r="I10" i="4"/>
  <c r="BX15" i="4"/>
  <c r="CC15" i="4"/>
  <c r="CF15" i="4"/>
  <c r="CK15" i="4"/>
  <c r="P158" i="4"/>
  <c r="BZ171" i="4"/>
  <c r="Y171" i="4"/>
  <c r="BY13" i="4"/>
  <c r="CB13" i="4"/>
  <c r="CJ13" i="4"/>
  <c r="AH152" i="4"/>
  <c r="CC152" i="4"/>
  <c r="AW158" i="4"/>
  <c r="CH158" i="4"/>
  <c r="CB7" i="4"/>
  <c r="J7" i="4" s="1"/>
  <c r="F15" i="6" s="1"/>
  <c r="CB11" i="4"/>
  <c r="BZ13" i="4"/>
  <c r="BL34" i="4"/>
  <c r="BT94" i="4"/>
  <c r="BU94" i="4" s="1"/>
  <c r="BT93" i="4"/>
  <c r="BU93" i="4" s="1"/>
  <c r="AW91" i="4"/>
  <c r="M91" i="4"/>
  <c r="BK116" i="4"/>
  <c r="BL116" i="4" s="1"/>
  <c r="BK114" i="4"/>
  <c r="BL114" i="4" s="1"/>
  <c r="BK112" i="4"/>
  <c r="BL112" i="4" s="1"/>
  <c r="BC119" i="4"/>
  <c r="CJ119" i="4"/>
  <c r="BX131" i="4"/>
  <c r="S131" i="4"/>
  <c r="BC131" i="4"/>
  <c r="V137" i="4"/>
  <c r="BY137" i="4"/>
  <c r="BW148" i="4"/>
  <c r="BR163" i="4"/>
  <c r="BR159" i="4"/>
  <c r="AW152" i="4"/>
  <c r="P152" i="4"/>
  <c r="M152" i="4"/>
  <c r="AE157" i="4"/>
  <c r="CB157" i="4"/>
  <c r="CJ159" i="4"/>
  <c r="BC159" i="4"/>
  <c r="BC160" i="4"/>
  <c r="CJ160" i="4"/>
  <c r="BI161" i="4"/>
  <c r="AK161" i="4"/>
  <c r="M161" i="4"/>
  <c r="BC161" i="4"/>
  <c r="BR161" i="4"/>
  <c r="S162" i="4"/>
  <c r="BX162" i="4"/>
  <c r="BU176" i="4"/>
  <c r="BU174" i="4"/>
  <c r="BU172" i="4"/>
  <c r="BU173" i="4"/>
  <c r="BU167" i="4"/>
  <c r="V165" i="4"/>
  <c r="BY165" i="4"/>
  <c r="BM165" i="4"/>
  <c r="BU166" i="4"/>
  <c r="BU170" i="4"/>
  <c r="BU175" i="4"/>
  <c r="BC178" i="4"/>
  <c r="CJ178" i="4"/>
  <c r="V185" i="4"/>
  <c r="BY185" i="4"/>
  <c r="BW212" i="4"/>
  <c r="P212" i="4"/>
  <c r="BZ213" i="4"/>
  <c r="Y213" i="4"/>
  <c r="CH213" i="4"/>
  <c r="AW213" i="4"/>
  <c r="CE214" i="4"/>
  <c r="AN214" i="4"/>
  <c r="BF214" i="4"/>
  <c r="CK214" i="4"/>
  <c r="BW217" i="4"/>
  <c r="P217" i="4"/>
  <c r="AH217" i="4"/>
  <c r="CC217" i="4"/>
  <c r="BZ218" i="4"/>
  <c r="Y218" i="4"/>
  <c r="CE219" i="4"/>
  <c r="AN219" i="4"/>
  <c r="CJ220" i="4"/>
  <c r="BC220" i="4"/>
  <c r="S232" i="4"/>
  <c r="BX232" i="4"/>
  <c r="AQ232" i="4"/>
  <c r="CF232" i="4"/>
  <c r="CA233" i="4"/>
  <c r="AB233" i="4"/>
  <c r="AT233" i="4"/>
  <c r="CG233" i="4"/>
  <c r="S236" i="4"/>
  <c r="BX236" i="4"/>
  <c r="AQ236" i="4"/>
  <c r="CF236" i="4"/>
  <c r="T14" i="9"/>
  <c r="BK9" i="4"/>
  <c r="BL9" i="4" s="1"/>
  <c r="BY12" i="4"/>
  <c r="CI12" i="4"/>
  <c r="AS13" i="4"/>
  <c r="AG14" i="4"/>
  <c r="AG19" i="4" s="1"/>
  <c r="AV14" i="4"/>
  <c r="AV19" i="4" s="1"/>
  <c r="CE31" i="4"/>
  <c r="AN31" i="4"/>
  <c r="V33" i="4"/>
  <c r="BY33" i="4"/>
  <c r="CG34" i="4"/>
  <c r="AT34" i="4"/>
  <c r="BK93" i="4"/>
  <c r="BL93" i="4" s="1"/>
  <c r="BK73" i="4"/>
  <c r="BL73" i="4" s="1"/>
  <c r="BK72" i="4"/>
  <c r="BL72" i="4" s="1"/>
  <c r="CH50" i="4"/>
  <c r="L25" i="9"/>
  <c r="AZ55" i="4"/>
  <c r="BK75" i="4"/>
  <c r="BL75" i="4" s="1"/>
  <c r="AT91" i="4"/>
  <c r="M93" i="4"/>
  <c r="AH94" i="4"/>
  <c r="BK94" i="4"/>
  <c r="BL94" i="4" s="1"/>
  <c r="BC95" i="4"/>
  <c r="CJ95" i="4"/>
  <c r="P111" i="4"/>
  <c r="BF112" i="4"/>
  <c r="AZ112" i="4"/>
  <c r="AT112" i="4"/>
  <c r="AN112" i="4"/>
  <c r="AH112" i="4"/>
  <c r="AB112" i="4"/>
  <c r="V112" i="4"/>
  <c r="P112" i="4"/>
  <c r="BF114" i="4"/>
  <c r="AZ114" i="4"/>
  <c r="AT114" i="4"/>
  <c r="AN114" i="4"/>
  <c r="AH114" i="4"/>
  <c r="AB114" i="4"/>
  <c r="V114" i="4"/>
  <c r="P114" i="4"/>
  <c r="BX114" i="4"/>
  <c r="AN115" i="4"/>
  <c r="BF116" i="4"/>
  <c r="AZ116" i="4"/>
  <c r="AT116" i="4"/>
  <c r="AN116" i="4"/>
  <c r="AH116" i="4"/>
  <c r="AB116" i="4"/>
  <c r="V116" i="4"/>
  <c r="P116" i="4"/>
  <c r="Y116" i="4"/>
  <c r="BX116" i="4"/>
  <c r="J116" i="4" s="1"/>
  <c r="P117" i="4"/>
  <c r="AN117" i="4"/>
  <c r="BI118" i="4"/>
  <c r="CE119" i="4"/>
  <c r="AN119" i="4"/>
  <c r="BN136" i="4"/>
  <c r="BO136" i="4" s="1"/>
  <c r="BN135" i="4"/>
  <c r="BO135" i="4" s="1"/>
  <c r="BN132" i="4"/>
  <c r="BO132" i="4" s="1"/>
  <c r="BN131" i="4"/>
  <c r="BO131" i="4" s="1"/>
  <c r="BF131" i="4"/>
  <c r="V133" i="4"/>
  <c r="BY133" i="4"/>
  <c r="CF135" i="4"/>
  <c r="BQ214" i="4"/>
  <c r="BR214" i="4" s="1"/>
  <c r="AE215" i="4"/>
  <c r="CB215" i="4"/>
  <c r="BQ215" i="4"/>
  <c r="BR215" i="4" s="1"/>
  <c r="BI217" i="4"/>
  <c r="AK217" i="4"/>
  <c r="M217" i="4"/>
  <c r="AQ217" i="4"/>
  <c r="S217" i="4"/>
  <c r="BC217" i="4"/>
  <c r="BQ219" i="4"/>
  <c r="BR219" i="4" s="1"/>
  <c r="V220" i="4"/>
  <c r="CC220" i="4"/>
  <c r="BQ235" i="4"/>
  <c r="BR235" i="4" s="1"/>
  <c r="BQ233" i="4"/>
  <c r="BR233" i="4" s="1"/>
  <c r="CL232" i="4"/>
  <c r="BI232" i="4"/>
  <c r="V233" i="4"/>
  <c r="BY233" i="4"/>
  <c r="BV236" i="4"/>
  <c r="M236" i="4"/>
  <c r="P17" i="9"/>
  <c r="T20" i="9"/>
  <c r="P21" i="9"/>
  <c r="L23" i="9"/>
  <c r="H28" i="9"/>
  <c r="H34" i="9"/>
  <c r="H35" i="9"/>
  <c r="H37" i="9"/>
  <c r="H24" i="6"/>
  <c r="H25" i="6"/>
  <c r="H13" i="22"/>
  <c r="H17" i="22"/>
  <c r="H32" i="22"/>
  <c r="BK2" i="4"/>
  <c r="BL2" i="4" s="1"/>
  <c r="BQ2" i="4"/>
  <c r="BR2" i="4" s="1"/>
  <c r="I9" i="4"/>
  <c r="CJ11" i="4"/>
  <c r="CH13" i="4"/>
  <c r="BY31" i="4"/>
  <c r="V31" i="4"/>
  <c r="BL31" i="4"/>
  <c r="M33" i="4"/>
  <c r="BW34" i="4"/>
  <c r="P34" i="4"/>
  <c r="AW34" i="4"/>
  <c r="BR34" i="4"/>
  <c r="AW35" i="4"/>
  <c r="BI35" i="4"/>
  <c r="BU35" i="4"/>
  <c r="BT51" i="4"/>
  <c r="BU51" i="4" s="1"/>
  <c r="P25" i="9"/>
  <c r="BT54" i="4"/>
  <c r="BU54" i="4" s="1"/>
  <c r="BW55" i="4"/>
  <c r="P55" i="4"/>
  <c r="BT55" i="4"/>
  <c r="BU55" i="4" s="1"/>
  <c r="AE71" i="4"/>
  <c r="CB71" i="4"/>
  <c r="BK71" i="4"/>
  <c r="BL71" i="4" s="1"/>
  <c r="AE72" i="4"/>
  <c r="BI72" i="4"/>
  <c r="S73" i="4"/>
  <c r="AZ73" i="4"/>
  <c r="BQ74" i="4"/>
  <c r="BR74" i="4" s="1"/>
  <c r="CA75" i="4"/>
  <c r="AB75" i="4"/>
  <c r="Y91" i="4"/>
  <c r="CD91" i="4"/>
  <c r="AK91" i="4"/>
  <c r="CG91" i="4"/>
  <c r="AB92" i="4"/>
  <c r="CA92" i="4"/>
  <c r="AN92" i="4"/>
  <c r="CD92" i="4"/>
  <c r="BW94" i="4"/>
  <c r="P94" i="4"/>
  <c r="Y95" i="4"/>
  <c r="CD95" i="4"/>
  <c r="AK95" i="4"/>
  <c r="AQ96" i="4"/>
  <c r="AZ96" i="4"/>
  <c r="T21" i="9"/>
  <c r="AH111" i="4"/>
  <c r="BF111" i="4"/>
  <c r="S112" i="4"/>
  <c r="AQ112" i="4"/>
  <c r="BN112" i="4"/>
  <c r="BO112" i="4" s="1"/>
  <c r="BT112" i="4"/>
  <c r="BU112" i="4" s="1"/>
  <c r="AH113" i="4"/>
  <c r="BF113" i="4"/>
  <c r="AQ114" i="4"/>
  <c r="BN114" i="4"/>
  <c r="BO114" i="4" s="1"/>
  <c r="BT114" i="4"/>
  <c r="BU114" i="4" s="1"/>
  <c r="AH115" i="4"/>
  <c r="BF115" i="4"/>
  <c r="AQ116" i="4"/>
  <c r="BN116" i="4"/>
  <c r="BO116" i="4" s="1"/>
  <c r="AH117" i="4"/>
  <c r="BF117" i="4"/>
  <c r="CA118" i="4"/>
  <c r="AB118" i="4"/>
  <c r="AK118" i="4"/>
  <c r="CJ118" i="4"/>
  <c r="BC118" i="4"/>
  <c r="BN119" i="4"/>
  <c r="BO119" i="4" s="1"/>
  <c r="BW119" i="4"/>
  <c r="AQ131" i="4"/>
  <c r="CF131" i="4"/>
  <c r="AH132" i="4"/>
  <c r="CI132" i="4"/>
  <c r="AZ132" i="4"/>
  <c r="CB133" i="4"/>
  <c r="BI134" i="4"/>
  <c r="CL134" i="4"/>
  <c r="BW135" i="4"/>
  <c r="P135" i="4"/>
  <c r="Y135" i="4"/>
  <c r="AH135" i="4"/>
  <c r="CC135" i="4"/>
  <c r="BK135" i="4"/>
  <c r="BL135" i="4" s="1"/>
  <c r="S136" i="4"/>
  <c r="BX136" i="4"/>
  <c r="CI137" i="4"/>
  <c r="AZ137" i="4"/>
  <c r="BI137" i="4"/>
  <c r="AT148" i="4"/>
  <c r="BC148" i="4"/>
  <c r="CJ148" i="4"/>
  <c r="BK148" i="4"/>
  <c r="BL148" i="4" s="1"/>
  <c r="CB148" i="4"/>
  <c r="CD152" i="4"/>
  <c r="S155" i="4"/>
  <c r="BX155" i="4"/>
  <c r="AB155" i="4"/>
  <c r="AK155" i="4"/>
  <c r="CD155" i="4"/>
  <c r="CG155" i="4"/>
  <c r="AT155" i="4"/>
  <c r="CF155" i="4"/>
  <c r="BO159" i="4"/>
  <c r="AE161" i="4"/>
  <c r="AQ161" i="4"/>
  <c r="AW162" i="4"/>
  <c r="CH162" i="4"/>
  <c r="BF162" i="4"/>
  <c r="BR162" i="4"/>
  <c r="BZ162" i="4"/>
  <c r="CF162" i="4"/>
  <c r="CA163" i="4"/>
  <c r="AB163" i="4"/>
  <c r="AK163" i="4"/>
  <c r="AT163" i="4"/>
  <c r="CG163" i="4"/>
  <c r="CJ163" i="4"/>
  <c r="BC163" i="4"/>
  <c r="M165" i="4"/>
  <c r="AE167" i="4"/>
  <c r="CH167" i="4"/>
  <c r="AW167" i="4"/>
  <c r="V168" i="4"/>
  <c r="CE168" i="4"/>
  <c r="AN168" i="4"/>
  <c r="BU168" i="4"/>
  <c r="M171" i="4"/>
  <c r="CD171" i="4"/>
  <c r="AK171" i="4"/>
  <c r="BS171" i="4"/>
  <c r="BZ173" i="4"/>
  <c r="Y173" i="4"/>
  <c r="CH173" i="4"/>
  <c r="AW173" i="4"/>
  <c r="BX173" i="4"/>
  <c r="P174" i="4"/>
  <c r="AH174" i="4"/>
  <c r="CC174" i="4"/>
  <c r="BZ175" i="4"/>
  <c r="Y175" i="4"/>
  <c r="CH175" i="4"/>
  <c r="AW175" i="4"/>
  <c r="CJ175" i="4"/>
  <c r="P176" i="4"/>
  <c r="AT176" i="4"/>
  <c r="CG176" i="4"/>
  <c r="AK178" i="4"/>
  <c r="AN178" i="4"/>
  <c r="AS178" i="4"/>
  <c r="CK179" i="4"/>
  <c r="BF179" i="4"/>
  <c r="Y180" i="4"/>
  <c r="P181" i="4"/>
  <c r="CC181" i="4"/>
  <c r="AH181" i="4"/>
  <c r="BW183" i="4"/>
  <c r="AQ184" i="4"/>
  <c r="AB184" i="4"/>
  <c r="AE184" i="4"/>
  <c r="BW184" i="4"/>
  <c r="P184" i="4"/>
  <c r="AN184" i="4"/>
  <c r="CH184" i="4"/>
  <c r="AW184" i="4"/>
  <c r="CI185" i="4"/>
  <c r="AZ185" i="4"/>
  <c r="BV186" i="4"/>
  <c r="M186" i="4"/>
  <c r="CD186" i="4"/>
  <c r="AK186" i="4"/>
  <c r="CL186" i="4"/>
  <c r="BI186" i="4"/>
  <c r="CA187" i="4"/>
  <c r="AB187" i="4"/>
  <c r="BF187" i="4"/>
  <c r="CK187" i="4"/>
  <c r="BZ188" i="4"/>
  <c r="Y188" i="4"/>
  <c r="CH188" i="4"/>
  <c r="AW188" i="4"/>
  <c r="BX188" i="4"/>
  <c r="BW189" i="4"/>
  <c r="P189" i="4"/>
  <c r="AH189" i="4"/>
  <c r="CC189" i="4"/>
  <c r="BZ211" i="4"/>
  <c r="Y211" i="4"/>
  <c r="CH211" i="4"/>
  <c r="AW211" i="4"/>
  <c r="BK211" i="4"/>
  <c r="BL211" i="4" s="1"/>
  <c r="CE212" i="4"/>
  <c r="AN212" i="4"/>
  <c r="BF212" i="4"/>
  <c r="CK212" i="4"/>
  <c r="BW214" i="4"/>
  <c r="P214" i="4"/>
  <c r="AH214" i="4"/>
  <c r="CC214" i="4"/>
  <c r="BK214" i="4"/>
  <c r="BL214" i="4" s="1"/>
  <c r="BZ215" i="4"/>
  <c r="Y215" i="4"/>
  <c r="CH215" i="4"/>
  <c r="AW215" i="4"/>
  <c r="BK215" i="4"/>
  <c r="BL215" i="4" s="1"/>
  <c r="CE217" i="4"/>
  <c r="AN217" i="4"/>
  <c r="AW217" i="4"/>
  <c r="BF217" i="4"/>
  <c r="CK217" i="4"/>
  <c r="BW219" i="4"/>
  <c r="P219" i="4"/>
  <c r="AH219" i="4"/>
  <c r="CC219" i="4"/>
  <c r="BK219" i="4"/>
  <c r="BL219" i="4" s="1"/>
  <c r="BX220" i="4"/>
  <c r="S220" i="4"/>
  <c r="S234" i="4"/>
  <c r="BX234" i="4"/>
  <c r="AQ234" i="4"/>
  <c r="CF234" i="4"/>
  <c r="CA235" i="4"/>
  <c r="AB235" i="4"/>
  <c r="AT235" i="4"/>
  <c r="CG235" i="4"/>
  <c r="F35" i="21"/>
  <c r="F22" i="23"/>
  <c r="P42" i="9"/>
  <c r="CH565" i="4"/>
  <c r="CK31" i="4"/>
  <c r="BF31" i="4"/>
  <c r="AE34" i="4"/>
  <c r="AQ34" i="4"/>
  <c r="CF34" i="4"/>
  <c r="AZ34" i="4"/>
  <c r="CF54" i="4"/>
  <c r="AQ54" i="4"/>
  <c r="BT72" i="4"/>
  <c r="BU72" i="4" s="1"/>
  <c r="BT73" i="4"/>
  <c r="BU73" i="4" s="1"/>
  <c r="BT74" i="4"/>
  <c r="BU74" i="4" s="1"/>
  <c r="AQ91" i="4"/>
  <c r="AQ93" i="4"/>
  <c r="BI93" i="4"/>
  <c r="BK119" i="4"/>
  <c r="BL119" i="4" s="1"/>
  <c r="BI131" i="4"/>
  <c r="AK131" i="4"/>
  <c r="M131" i="4"/>
  <c r="BK132" i="4"/>
  <c r="BL132" i="4" s="1"/>
  <c r="CA133" i="4"/>
  <c r="AB133" i="4"/>
  <c r="CJ133" i="4"/>
  <c r="BC133" i="4"/>
  <c r="CG133" i="4"/>
  <c r="M134" i="4"/>
  <c r="BV134" i="4"/>
  <c r="CE134" i="4"/>
  <c r="AN134" i="4"/>
  <c r="CE135" i="4"/>
  <c r="AN135" i="4"/>
  <c r="AW136" i="4"/>
  <c r="CH136" i="4"/>
  <c r="AQ152" i="4"/>
  <c r="CF152" i="4"/>
  <c r="AE153" i="4"/>
  <c r="CB153" i="4"/>
  <c r="AW153" i="4"/>
  <c r="CH153" i="4"/>
  <c r="CK153" i="4"/>
  <c r="BF153" i="4"/>
  <c r="CD154" i="4"/>
  <c r="AK154" i="4"/>
  <c r="AW157" i="4"/>
  <c r="CH157" i="4"/>
  <c r="CK157" i="4"/>
  <c r="BF157" i="4"/>
  <c r="CA159" i="4"/>
  <c r="AB159" i="4"/>
  <c r="BX161" i="4"/>
  <c r="S161" i="4"/>
  <c r="AT165" i="4"/>
  <c r="CG165" i="4"/>
  <c r="CC165" i="4"/>
  <c r="CE166" i="4"/>
  <c r="AN166" i="4"/>
  <c r="CE170" i="4"/>
  <c r="AN170" i="4"/>
  <c r="CE174" i="4"/>
  <c r="AN174" i="4"/>
  <c r="BF174" i="4"/>
  <c r="CK174" i="4"/>
  <c r="V176" i="4"/>
  <c r="BY176" i="4"/>
  <c r="CE176" i="4"/>
  <c r="AN176" i="4"/>
  <c r="BF180" i="4"/>
  <c r="AZ180" i="4"/>
  <c r="AT180" i="4"/>
  <c r="AN180" i="4"/>
  <c r="AH180" i="4"/>
  <c r="AB180" i="4"/>
  <c r="V180" i="4"/>
  <c r="P180" i="4"/>
  <c r="BI180" i="4"/>
  <c r="AK180" i="4"/>
  <c r="M180" i="4"/>
  <c r="AW180" i="4"/>
  <c r="CK183" i="4"/>
  <c r="BF183" i="4"/>
  <c r="BZ184" i="4"/>
  <c r="Y184" i="4"/>
  <c r="AH187" i="4"/>
  <c r="CC187" i="4"/>
  <c r="CI187" i="4"/>
  <c r="AZ187" i="4"/>
  <c r="CE189" i="4"/>
  <c r="AN189" i="4"/>
  <c r="BF189" i="4"/>
  <c r="CK189" i="4"/>
  <c r="AH212" i="4"/>
  <c r="CC212" i="4"/>
  <c r="CH218" i="4"/>
  <c r="AW218" i="4"/>
  <c r="BF219" i="4"/>
  <c r="CK219" i="4"/>
  <c r="F40" i="21"/>
  <c r="I573" i="4"/>
  <c r="J573" i="4"/>
  <c r="T16" i="9"/>
  <c r="BQ6" i="4"/>
  <c r="BR6" i="4" s="1"/>
  <c r="BQ10" i="4"/>
  <c r="BR10" i="4" s="1"/>
  <c r="AB31" i="4"/>
  <c r="M34" i="4"/>
  <c r="AK35" i="4"/>
  <c r="CD35" i="4"/>
  <c r="BI50" i="4"/>
  <c r="BT50" i="4"/>
  <c r="BU50" i="4" s="1"/>
  <c r="BF51" i="4"/>
  <c r="BI54" i="4"/>
  <c r="M54" i="4"/>
  <c r="AH55" i="4"/>
  <c r="BK55" i="4"/>
  <c r="BL55" i="4" s="1"/>
  <c r="BZ71" i="4"/>
  <c r="BZ93" i="4"/>
  <c r="Y93" i="4"/>
  <c r="BY93" i="4"/>
  <c r="AZ94" i="4"/>
  <c r="BZ94" i="4"/>
  <c r="AN111" i="4"/>
  <c r="BK111" i="4"/>
  <c r="BL111" i="4" s="1"/>
  <c r="Y112" i="4"/>
  <c r="AW112" i="4"/>
  <c r="P113" i="4"/>
  <c r="AN113" i="4"/>
  <c r="Y114" i="4"/>
  <c r="AW114" i="4"/>
  <c r="P115" i="4"/>
  <c r="AW116" i="4"/>
  <c r="CI118" i="4"/>
  <c r="AZ118" i="4"/>
  <c r="M119" i="4"/>
  <c r="BV119" i="4"/>
  <c r="V119" i="4"/>
  <c r="CD119" i="4"/>
  <c r="CE131" i="4"/>
  <c r="AN131" i="4"/>
  <c r="AW131" i="4"/>
  <c r="AW132" i="4"/>
  <c r="CH132" i="4"/>
  <c r="BF132" i="4"/>
  <c r="M133" i="4"/>
  <c r="BN134" i="4"/>
  <c r="BO134" i="4" s="1"/>
  <c r="BW134" i="4"/>
  <c r="AH136" i="4"/>
  <c r="CI136" i="4"/>
  <c r="AZ136" i="4"/>
  <c r="CB137" i="4"/>
  <c r="BI148" i="4"/>
  <c r="CL148" i="4"/>
  <c r="BL155" i="4"/>
  <c r="P153" i="4"/>
  <c r="CC153" i="4"/>
  <c r="AH153" i="4"/>
  <c r="S154" i="4"/>
  <c r="CA154" i="4"/>
  <c r="AB154" i="4"/>
  <c r="AZ155" i="4"/>
  <c r="BR155" i="4"/>
  <c r="CL155" i="4"/>
  <c r="P157" i="4"/>
  <c r="CC157" i="4"/>
  <c r="AH157" i="4"/>
  <c r="V158" i="4"/>
  <c r="BZ158" i="4"/>
  <c r="V159" i="4"/>
  <c r="BY159" i="4"/>
  <c r="CG159" i="4"/>
  <c r="M160" i="4"/>
  <c r="V160" i="4"/>
  <c r="CE160" i="4"/>
  <c r="AN160" i="4"/>
  <c r="BS158" i="4"/>
  <c r="BU160" i="4"/>
  <c r="CD160" i="4"/>
  <c r="CE161" i="4"/>
  <c r="AN161" i="4"/>
  <c r="AW161" i="4"/>
  <c r="BF161" i="4"/>
  <c r="CK161" i="4"/>
  <c r="BL162" i="4"/>
  <c r="CI163" i="4"/>
  <c r="AZ163" i="4"/>
  <c r="BI163" i="4"/>
  <c r="P166" i="4"/>
  <c r="BC167" i="4"/>
  <c r="AT168" i="4"/>
  <c r="P170" i="4"/>
  <c r="AH171" i="4"/>
  <c r="CC171" i="4"/>
  <c r="AT171" i="4"/>
  <c r="CG171" i="4"/>
  <c r="AH172" i="4"/>
  <c r="CC172" i="4"/>
  <c r="CI172" i="4"/>
  <c r="AZ172" i="4"/>
  <c r="M178" i="4"/>
  <c r="BZ178" i="4"/>
  <c r="Y178" i="4"/>
  <c r="BF178" i="4"/>
  <c r="CK178" i="4"/>
  <c r="BP178" i="4"/>
  <c r="BQ178" i="4" s="1"/>
  <c r="BR178" i="4" s="1"/>
  <c r="AE180" i="4"/>
  <c r="CF180" i="4"/>
  <c r="J180" i="4" s="1"/>
  <c r="F42" i="16" s="1"/>
  <c r="AQ180" i="4"/>
  <c r="AN181" i="4"/>
  <c r="CK181" i="4"/>
  <c r="BF181" i="4"/>
  <c r="CC183" i="4"/>
  <c r="AH183" i="4"/>
  <c r="AT184" i="4"/>
  <c r="CG184" i="4"/>
  <c r="BE184" i="4"/>
  <c r="BP184" i="4"/>
  <c r="BQ184" i="4" s="1"/>
  <c r="BR184" i="4" s="1"/>
  <c r="AE211" i="4"/>
  <c r="CB211" i="4"/>
  <c r="BC211" i="4"/>
  <c r="CJ211" i="4"/>
  <c r="BP220" i="4"/>
  <c r="P39" i="9" s="1"/>
  <c r="BQ211" i="4"/>
  <c r="BR211" i="4" s="1"/>
  <c r="BI212" i="4"/>
  <c r="AK212" i="4"/>
  <c r="M212" i="4"/>
  <c r="AQ212" i="4"/>
  <c r="S212" i="4"/>
  <c r="BC212" i="4"/>
  <c r="BC215" i="4"/>
  <c r="CJ215" i="4"/>
  <c r="P220" i="4"/>
  <c r="BW220" i="4"/>
  <c r="AB220" i="4"/>
  <c r="CA220" i="4"/>
  <c r="BV232" i="4"/>
  <c r="M232" i="4"/>
  <c r="CD232" i="4"/>
  <c r="AK232" i="4"/>
  <c r="CI235" i="4"/>
  <c r="AZ235" i="4"/>
  <c r="CD236" i="4"/>
  <c r="AK236" i="4"/>
  <c r="CL236" i="4"/>
  <c r="BI236" i="4"/>
  <c r="CH373" i="4"/>
  <c r="AW373" i="4"/>
  <c r="L9" i="9"/>
  <c r="H14" i="9"/>
  <c r="P15" i="9"/>
  <c r="H16" i="9"/>
  <c r="P9" i="9"/>
  <c r="L14" i="9"/>
  <c r="T15" i="9"/>
  <c r="L16" i="9"/>
  <c r="T17" i="9"/>
  <c r="H20" i="9"/>
  <c r="P23" i="9"/>
  <c r="H24" i="9"/>
  <c r="L28" i="9"/>
  <c r="L33" i="9"/>
  <c r="L34" i="9"/>
  <c r="L35" i="9"/>
  <c r="L37" i="9"/>
  <c r="L39" i="9"/>
  <c r="H12" i="22"/>
  <c r="H15" i="22"/>
  <c r="BK7" i="4"/>
  <c r="BL7" i="4" s="1"/>
  <c r="BQ8" i="4"/>
  <c r="BR8" i="4" s="1"/>
  <c r="BQ12" i="4"/>
  <c r="BR12" i="4" s="1"/>
  <c r="T12" i="9"/>
  <c r="CB15" i="4"/>
  <c r="BO31" i="4"/>
  <c r="S34" i="4"/>
  <c r="BI34" i="4"/>
  <c r="BU34" i="4"/>
  <c r="S35" i="4"/>
  <c r="BQ72" i="4"/>
  <c r="BR72" i="4" s="1"/>
  <c r="BQ71" i="4"/>
  <c r="BR71" i="4" s="1"/>
  <c r="M50" i="4"/>
  <c r="Y50" i="4"/>
  <c r="AT50" i="4"/>
  <c r="BK50" i="4"/>
  <c r="BL50" i="4" s="1"/>
  <c r="BK52" i="4"/>
  <c r="BL52" i="4" s="1"/>
  <c r="CA53" i="4"/>
  <c r="AB53" i="4"/>
  <c r="BK54" i="4"/>
  <c r="BL54" i="4" s="1"/>
  <c r="BT71" i="4"/>
  <c r="BU71" i="4" s="1"/>
  <c r="BV72" i="4"/>
  <c r="M72" i="4"/>
  <c r="AT73" i="4"/>
  <c r="P73" i="4"/>
  <c r="AE73" i="4"/>
  <c r="CB73" i="4"/>
  <c r="AQ73" i="4"/>
  <c r="BK74" i="4"/>
  <c r="BL74" i="4" s="1"/>
  <c r="BX91" i="4"/>
  <c r="S91" i="4"/>
  <c r="BQ91" i="4"/>
  <c r="BR91" i="4" s="1"/>
  <c r="AZ92" i="4"/>
  <c r="AH92" i="4"/>
  <c r="S92" i="4"/>
  <c r="AE92" i="4"/>
  <c r="BC92" i="4"/>
  <c r="CJ92" i="4"/>
  <c r="BK92" i="4"/>
  <c r="BL92" i="4" s="1"/>
  <c r="BQ92" i="4"/>
  <c r="BR92" i="4" s="1"/>
  <c r="AE93" i="4"/>
  <c r="CB93" i="4"/>
  <c r="AW93" i="4"/>
  <c r="CL94" i="4"/>
  <c r="BX95" i="4"/>
  <c r="S95" i="4"/>
  <c r="BW96" i="4"/>
  <c r="P96" i="4"/>
  <c r="BT118" i="4"/>
  <c r="BU118" i="4" s="1"/>
  <c r="BT111" i="4"/>
  <c r="BU111" i="4" s="1"/>
  <c r="M112" i="4"/>
  <c r="AK112" i="4"/>
  <c r="BI112" i="4"/>
  <c r="BQ118" i="4"/>
  <c r="BR118" i="4" s="1"/>
  <c r="BQ117" i="4"/>
  <c r="BR117" i="4" s="1"/>
  <c r="BQ115" i="4"/>
  <c r="BR115" i="4" s="1"/>
  <c r="BQ113" i="4"/>
  <c r="BR113" i="4" s="1"/>
  <c r="BQ111" i="4"/>
  <c r="BR111" i="4" s="1"/>
  <c r="BT113" i="4"/>
  <c r="BU113" i="4" s="1"/>
  <c r="M114" i="4"/>
  <c r="AK114" i="4"/>
  <c r="BI114" i="4"/>
  <c r="BT115" i="4"/>
  <c r="BU115" i="4" s="1"/>
  <c r="M116" i="4"/>
  <c r="AK116" i="4"/>
  <c r="BI116" i="4"/>
  <c r="BT117" i="4"/>
  <c r="BU117" i="4" s="1"/>
  <c r="V118" i="4"/>
  <c r="BY118" i="4"/>
  <c r="CB118" i="4"/>
  <c r="BI119" i="4"/>
  <c r="CL119" i="4"/>
  <c r="BW131" i="4"/>
  <c r="P131" i="4"/>
  <c r="Y131" i="4"/>
  <c r="AH131" i="4"/>
  <c r="CC131" i="4"/>
  <c r="BK131" i="4"/>
  <c r="BL131" i="4" s="1"/>
  <c r="S132" i="4"/>
  <c r="BX132" i="4"/>
  <c r="CI133" i="4"/>
  <c r="AZ133" i="4"/>
  <c r="BC134" i="4"/>
  <c r="CJ134" i="4"/>
  <c r="BK134" i="4"/>
  <c r="BL134" i="4" s="1"/>
  <c r="CB134" i="4"/>
  <c r="BI135" i="4"/>
  <c r="AK135" i="4"/>
  <c r="M135" i="4"/>
  <c r="BX135" i="4"/>
  <c r="S135" i="4"/>
  <c r="BC135" i="4"/>
  <c r="CK135" i="4"/>
  <c r="BZ136" i="4"/>
  <c r="CF136" i="4"/>
  <c r="CA137" i="4"/>
  <c r="AB137" i="4"/>
  <c r="CJ137" i="4"/>
  <c r="BC137" i="4"/>
  <c r="CG137" i="4"/>
  <c r="M148" i="4"/>
  <c r="BV148" i="4"/>
  <c r="CE148" i="4"/>
  <c r="AN148" i="4"/>
  <c r="S152" i="4"/>
  <c r="AZ152" i="4"/>
  <c r="CK152" i="4"/>
  <c r="BF152" i="4"/>
  <c r="BX152" i="4"/>
  <c r="BL153" i="4"/>
  <c r="BZ153" i="4"/>
  <c r="CJ153" i="4"/>
  <c r="AH154" i="4"/>
  <c r="CC154" i="4"/>
  <c r="CI154" i="4"/>
  <c r="AZ154" i="4"/>
  <c r="BR154" i="4"/>
  <c r="CK154" i="4"/>
  <c r="BY155" i="4"/>
  <c r="V155" i="4"/>
  <c r="BL157" i="4"/>
  <c r="BZ157" i="4"/>
  <c r="CJ157" i="4"/>
  <c r="AB158" i="4"/>
  <c r="AH158" i="4"/>
  <c r="AN158" i="4"/>
  <c r="BJ158" i="4"/>
  <c r="CE158" i="4"/>
  <c r="CI159" i="4"/>
  <c r="AZ159" i="4"/>
  <c r="CB159" i="4"/>
  <c r="BI160" i="4"/>
  <c r="CL160" i="4"/>
  <c r="P161" i="4"/>
  <c r="Y161" i="4"/>
  <c r="AH161" i="4"/>
  <c r="CC161" i="4"/>
  <c r="BL161" i="4"/>
  <c r="CI162" i="4"/>
  <c r="AZ162" i="4"/>
  <c r="CA162" i="4"/>
  <c r="V163" i="4"/>
  <c r="BY163" i="4"/>
  <c r="BC165" i="4"/>
  <c r="CJ165" i="4"/>
  <c r="BZ167" i="4"/>
  <c r="Y167" i="4"/>
  <c r="P168" i="4"/>
  <c r="CA172" i="4"/>
  <c r="AB172" i="4"/>
  <c r="BF172" i="4"/>
  <c r="CK172" i="4"/>
  <c r="BI174" i="4"/>
  <c r="AK174" i="4"/>
  <c r="M174" i="4"/>
  <c r="AQ174" i="4"/>
  <c r="S174" i="4"/>
  <c r="BC174" i="4"/>
  <c r="CB175" i="4"/>
  <c r="AQ176" i="4"/>
  <c r="S176" i="4"/>
  <c r="AW176" i="4"/>
  <c r="Y176" i="4"/>
  <c r="AK176" i="4"/>
  <c r="AH178" i="4"/>
  <c r="CC178" i="4"/>
  <c r="BX178" i="4"/>
  <c r="CC179" i="4"/>
  <c r="AH179" i="4"/>
  <c r="S180" i="4"/>
  <c r="BC180" i="4"/>
  <c r="CA185" i="4"/>
  <c r="AB185" i="4"/>
  <c r="AT185" i="4"/>
  <c r="CG185" i="4"/>
  <c r="CF186" i="4"/>
  <c r="BI189" i="4"/>
  <c r="AK189" i="4"/>
  <c r="M189" i="4"/>
  <c r="AQ189" i="4"/>
  <c r="S189" i="4"/>
  <c r="BC189" i="4"/>
  <c r="AE212" i="4"/>
  <c r="BQ212" i="4"/>
  <c r="BR212" i="4" s="1"/>
  <c r="AE213" i="4"/>
  <c r="CB213" i="4"/>
  <c r="BC213" i="4"/>
  <c r="CJ213" i="4"/>
  <c r="BQ213" i="4"/>
  <c r="BR213" i="4" s="1"/>
  <c r="BI214" i="4"/>
  <c r="AK214" i="4"/>
  <c r="M214" i="4"/>
  <c r="AQ214" i="4"/>
  <c r="S214" i="4"/>
  <c r="BC214" i="4"/>
  <c r="AE217" i="4"/>
  <c r="AE218" i="4"/>
  <c r="CB218" i="4"/>
  <c r="BC218" i="4"/>
  <c r="CJ218" i="4"/>
  <c r="BQ218" i="4"/>
  <c r="BR218" i="4" s="1"/>
  <c r="BI219" i="4"/>
  <c r="AK219" i="4"/>
  <c r="M219" i="4"/>
  <c r="AQ219" i="4"/>
  <c r="S219" i="4"/>
  <c r="BC219" i="4"/>
  <c r="CF220" i="4"/>
  <c r="AQ220" i="4"/>
  <c r="BJ220" i="4"/>
  <c r="BK220" i="4" s="1"/>
  <c r="BL220" i="4" s="1"/>
  <c r="CI233" i="4"/>
  <c r="AZ233" i="4"/>
  <c r="BV234" i="4"/>
  <c r="M234" i="4"/>
  <c r="CD234" i="4"/>
  <c r="AK234" i="4"/>
  <c r="CL234" i="4"/>
  <c r="BI234" i="4"/>
  <c r="V235" i="4"/>
  <c r="BY235" i="4"/>
  <c r="BW570" i="4"/>
  <c r="CH570" i="4"/>
  <c r="F11" i="23"/>
  <c r="BP412" i="4"/>
  <c r="BV563" i="4"/>
  <c r="CF563" i="4"/>
  <c r="BW564" i="4"/>
  <c r="BX565" i="4"/>
  <c r="CI565" i="4"/>
  <c r="I568" i="4"/>
  <c r="E28" i="20" s="1"/>
  <c r="I28" i="20" s="1"/>
  <c r="CB570" i="4"/>
  <c r="J632" i="4"/>
  <c r="I632" i="4"/>
  <c r="BQ52" i="4"/>
  <c r="BR52" i="4" s="1"/>
  <c r="S53" i="4"/>
  <c r="BI53" i="4"/>
  <c r="T25" i="9"/>
  <c r="V54" i="4"/>
  <c r="BC54" i="4"/>
  <c r="L26" i="9"/>
  <c r="AB55" i="4"/>
  <c r="AT72" i="4"/>
  <c r="BC72" i="4"/>
  <c r="CJ72" i="4"/>
  <c r="BV75" i="4"/>
  <c r="M92" i="4"/>
  <c r="BV92" i="4"/>
  <c r="AK93" i="4"/>
  <c r="BC93" i="4"/>
  <c r="AK94" i="4"/>
  <c r="BC94" i="4"/>
  <c r="CD94" i="4"/>
  <c r="Y96" i="4"/>
  <c r="AK96" i="4"/>
  <c r="AT96" i="4"/>
  <c r="AN97" i="4"/>
  <c r="L21" i="9"/>
  <c r="BW118" i="4"/>
  <c r="P118" i="4"/>
  <c r="CE118" i="4"/>
  <c r="AN118" i="4"/>
  <c r="BK118" i="4"/>
  <c r="BL118" i="4" s="1"/>
  <c r="BZ119" i="4"/>
  <c r="CA131" i="4"/>
  <c r="AB131" i="4"/>
  <c r="CI131" i="4"/>
  <c r="AZ131" i="4"/>
  <c r="CB132" i="4"/>
  <c r="BW133" i="4"/>
  <c r="P133" i="4"/>
  <c r="CE133" i="4"/>
  <c r="AN133" i="4"/>
  <c r="BK133" i="4"/>
  <c r="BL133" i="4" s="1"/>
  <c r="BT133" i="4"/>
  <c r="BU133" i="4" s="1"/>
  <c r="BZ134" i="4"/>
  <c r="CA135" i="4"/>
  <c r="AB135" i="4"/>
  <c r="CI135" i="4"/>
  <c r="AZ135" i="4"/>
  <c r="CB136" i="4"/>
  <c r="BW137" i="4"/>
  <c r="P137" i="4"/>
  <c r="CE137" i="4"/>
  <c r="AN137" i="4"/>
  <c r="BK137" i="4"/>
  <c r="BL137" i="4" s="1"/>
  <c r="BZ148" i="4"/>
  <c r="BR153" i="4"/>
  <c r="CF153" i="4"/>
  <c r="CL153" i="4"/>
  <c r="V154" i="4"/>
  <c r="AT154" i="4"/>
  <c r="BO155" i="4"/>
  <c r="BR157" i="4"/>
  <c r="CF157" i="4"/>
  <c r="CL157" i="4"/>
  <c r="P159" i="4"/>
  <c r="CE159" i="4"/>
  <c r="AN159" i="4"/>
  <c r="BL159" i="4"/>
  <c r="BZ160" i="4"/>
  <c r="CA161" i="4"/>
  <c r="AB161" i="4"/>
  <c r="CI161" i="4"/>
  <c r="AZ161" i="4"/>
  <c r="CB162" i="4"/>
  <c r="P163" i="4"/>
  <c r="CE163" i="4"/>
  <c r="AN163" i="4"/>
  <c r="BL163" i="4"/>
  <c r="BS165" i="4"/>
  <c r="BF167" i="4"/>
  <c r="AZ167" i="4"/>
  <c r="AT167" i="4"/>
  <c r="AN167" i="4"/>
  <c r="AH167" i="4"/>
  <c r="AB167" i="4"/>
  <c r="V167" i="4"/>
  <c r="P167" i="4"/>
  <c r="BF171" i="4"/>
  <c r="CK171" i="4"/>
  <c r="M172" i="4"/>
  <c r="V172" i="4"/>
  <c r="AK172" i="4"/>
  <c r="AT172" i="4"/>
  <c r="BI172" i="4"/>
  <c r="M173" i="4"/>
  <c r="CD173" i="4"/>
  <c r="AK173" i="4"/>
  <c r="CL173" i="4"/>
  <c r="BI173" i="4"/>
  <c r="CA174" i="4"/>
  <c r="AB174" i="4"/>
  <c r="CI174" i="4"/>
  <c r="AZ174" i="4"/>
  <c r="BR175" i="4"/>
  <c r="BX175" i="4"/>
  <c r="CF175" i="4"/>
  <c r="AH176" i="4"/>
  <c r="BF176" i="4"/>
  <c r="BQ183" i="4"/>
  <c r="BR183" i="4" s="1"/>
  <c r="BQ181" i="4"/>
  <c r="BR181" i="4" s="1"/>
  <c r="BQ179" i="4"/>
  <c r="BR179" i="4" s="1"/>
  <c r="AE178" i="4"/>
  <c r="CB178" i="4"/>
  <c r="BT180" i="4"/>
  <c r="BU180" i="4" s="1"/>
  <c r="BJ184" i="4"/>
  <c r="BK184" i="4" s="1"/>
  <c r="BL184" i="4" s="1"/>
  <c r="V184" i="4"/>
  <c r="BY184" i="4"/>
  <c r="BM184" i="4"/>
  <c r="BN184" i="4" s="1"/>
  <c r="BO184" i="4" s="1"/>
  <c r="BW185" i="4"/>
  <c r="P185" i="4"/>
  <c r="AE185" i="4"/>
  <c r="CE185" i="4"/>
  <c r="AN185" i="4"/>
  <c r="BQ185" i="4"/>
  <c r="BR185" i="4" s="1"/>
  <c r="CB186" i="4"/>
  <c r="CJ186" i="4"/>
  <c r="M187" i="4"/>
  <c r="V187" i="4"/>
  <c r="AK187" i="4"/>
  <c r="AT187" i="4"/>
  <c r="BI187" i="4"/>
  <c r="BV188" i="4"/>
  <c r="M188" i="4"/>
  <c r="CD188" i="4"/>
  <c r="AK188" i="4"/>
  <c r="CL188" i="4"/>
  <c r="BI188" i="4"/>
  <c r="CA189" i="4"/>
  <c r="AB189" i="4"/>
  <c r="CI189" i="4"/>
  <c r="AZ189" i="4"/>
  <c r="CA212" i="4"/>
  <c r="AB212" i="4"/>
  <c r="CI212" i="4"/>
  <c r="AZ212" i="4"/>
  <c r="CA214" i="4"/>
  <c r="AB214" i="4"/>
  <c r="CI214" i="4"/>
  <c r="AZ214" i="4"/>
  <c r="CA217" i="4"/>
  <c r="AB217" i="4"/>
  <c r="CI217" i="4"/>
  <c r="AZ217" i="4"/>
  <c r="CA219" i="4"/>
  <c r="AB219" i="4"/>
  <c r="CI219" i="4"/>
  <c r="AZ219" i="4"/>
  <c r="AN220" i="4"/>
  <c r="CE220" i="4"/>
  <c r="BT235" i="4"/>
  <c r="BU235" i="4" s="1"/>
  <c r="BT233" i="4"/>
  <c r="BU233" i="4" s="1"/>
  <c r="BW233" i="4"/>
  <c r="P233" i="4"/>
  <c r="AE233" i="4"/>
  <c r="CE233" i="4"/>
  <c r="AN233" i="4"/>
  <c r="BW235" i="4"/>
  <c r="P235" i="4"/>
  <c r="AE235" i="4"/>
  <c r="CE235" i="4"/>
  <c r="AN235" i="4"/>
  <c r="I30" i="9"/>
  <c r="BJ372" i="4"/>
  <c r="BJ329" i="4"/>
  <c r="BL329" i="4" s="1"/>
  <c r="BJ331" i="4"/>
  <c r="BK331" i="4" s="1"/>
  <c r="BL331" i="4" s="1"/>
  <c r="BS334" i="4"/>
  <c r="BT334" i="4" s="1"/>
  <c r="BU334" i="4" s="1"/>
  <c r="I336" i="4"/>
  <c r="F18" i="23"/>
  <c r="F20" i="23"/>
  <c r="J372" i="4"/>
  <c r="F30" i="15" s="1"/>
  <c r="S373" i="4"/>
  <c r="BX373" i="4"/>
  <c r="F35" i="17"/>
  <c r="F27" i="22"/>
  <c r="CH569" i="4"/>
  <c r="BN218" i="4"/>
  <c r="BO218" i="4" s="1"/>
  <c r="BN215" i="4"/>
  <c r="BO215" i="4" s="1"/>
  <c r="BN213" i="4"/>
  <c r="BO213" i="4" s="1"/>
  <c r="BN211" i="4"/>
  <c r="BO211" i="4" s="1"/>
  <c r="BT219" i="4"/>
  <c r="BU219" i="4" s="1"/>
  <c r="BT217" i="4"/>
  <c r="BU217" i="4" s="1"/>
  <c r="BT214" i="4"/>
  <c r="BU214" i="4" s="1"/>
  <c r="BT212" i="4"/>
  <c r="BU212" i="4" s="1"/>
  <c r="BR31" i="4"/>
  <c r="AE33" i="4"/>
  <c r="BL33" i="4"/>
  <c r="AK34" i="4"/>
  <c r="BO34" i="4"/>
  <c r="V35" i="4"/>
  <c r="AT35" i="4"/>
  <c r="BO35" i="4"/>
  <c r="AH50" i="4"/>
  <c r="AT51" i="4"/>
  <c r="AE51" i="4"/>
  <c r="BK51" i="4"/>
  <c r="BL51" i="4" s="1"/>
  <c r="T24" i="9"/>
  <c r="BF53" i="4"/>
  <c r="V53" i="4"/>
  <c r="P26" i="9"/>
  <c r="BN55" i="4"/>
  <c r="BO55" i="4" s="1"/>
  <c r="S71" i="4"/>
  <c r="AK71" i="4"/>
  <c r="AK73" i="4"/>
  <c r="V91" i="4"/>
  <c r="AE91" i="4"/>
  <c r="BI91" i="4"/>
  <c r="BF93" i="4"/>
  <c r="S94" i="4"/>
  <c r="AE94" i="4"/>
  <c r="AB96" i="4"/>
  <c r="AE97" i="4"/>
  <c r="AW97" i="4"/>
  <c r="M111" i="4"/>
  <c r="S111" i="4"/>
  <c r="Y111" i="4"/>
  <c r="AE111" i="4"/>
  <c r="AK111" i="4"/>
  <c r="AQ111" i="4"/>
  <c r="AW111" i="4"/>
  <c r="BC111" i="4"/>
  <c r="M113" i="4"/>
  <c r="S113" i="4"/>
  <c r="Y113" i="4"/>
  <c r="AE113" i="4"/>
  <c r="AK113" i="4"/>
  <c r="AQ113" i="4"/>
  <c r="AW113" i="4"/>
  <c r="BC113" i="4"/>
  <c r="M115" i="4"/>
  <c r="S115" i="4"/>
  <c r="Y115" i="4"/>
  <c r="AE115" i="4"/>
  <c r="AK115" i="4"/>
  <c r="AQ115" i="4"/>
  <c r="AW115" i="4"/>
  <c r="BC115" i="4"/>
  <c r="M117" i="4"/>
  <c r="S117" i="4"/>
  <c r="Y117" i="4"/>
  <c r="AE117" i="4"/>
  <c r="AK117" i="4"/>
  <c r="AQ117" i="4"/>
  <c r="AW117" i="4"/>
  <c r="BC117" i="4"/>
  <c r="CK118" i="4"/>
  <c r="BQ119" i="4"/>
  <c r="BR119" i="4" s="1"/>
  <c r="CF119" i="4"/>
  <c r="V131" i="4"/>
  <c r="AT131" i="4"/>
  <c r="CK133" i="4"/>
  <c r="CF134" i="4"/>
  <c r="V135" i="4"/>
  <c r="AT135" i="4"/>
  <c r="CK137" i="4"/>
  <c r="BQ148" i="4"/>
  <c r="BR148" i="4" s="1"/>
  <c r="CF148" i="4"/>
  <c r="AE152" i="4"/>
  <c r="BS152" i="4"/>
  <c r="BT152" i="4" s="1"/>
  <c r="BC152" i="4"/>
  <c r="CB152" i="4"/>
  <c r="P154" i="4"/>
  <c r="AE154" i="4"/>
  <c r="CE154" i="4"/>
  <c r="AN154" i="4"/>
  <c r="BL154" i="4"/>
  <c r="BZ155" i="4"/>
  <c r="M158" i="4"/>
  <c r="AK158" i="4"/>
  <c r="CD158" i="4"/>
  <c r="CK159" i="4"/>
  <c r="BR160" i="4"/>
  <c r="CF160" i="4"/>
  <c r="V161" i="4"/>
  <c r="AT161" i="4"/>
  <c r="BR170" i="4"/>
  <c r="BR168" i="4"/>
  <c r="BR166" i="4"/>
  <c r="CB165" i="4"/>
  <c r="BJ171" i="4"/>
  <c r="V171" i="4"/>
  <c r="BY171" i="4"/>
  <c r="CH171" i="4"/>
  <c r="AW171" i="4"/>
  <c r="BM171" i="4"/>
  <c r="P172" i="4"/>
  <c r="AE172" i="4"/>
  <c r="CE172" i="4"/>
  <c r="AN172" i="4"/>
  <c r="BR172" i="4"/>
  <c r="CB173" i="4"/>
  <c r="CJ173" i="4"/>
  <c r="V174" i="4"/>
  <c r="AT174" i="4"/>
  <c r="M175" i="4"/>
  <c r="CD175" i="4"/>
  <c r="AK175" i="4"/>
  <c r="CL175" i="4"/>
  <c r="BI175" i="4"/>
  <c r="CA176" i="4"/>
  <c r="AB176" i="4"/>
  <c r="CI176" i="4"/>
  <c r="AZ176" i="4"/>
  <c r="BT189" i="4"/>
  <c r="BU189" i="4" s="1"/>
  <c r="BT187" i="4"/>
  <c r="BU187" i="4" s="1"/>
  <c r="BT185" i="4"/>
  <c r="BU185" i="4" s="1"/>
  <c r="BJ178" i="4"/>
  <c r="BK178" i="4" s="1"/>
  <c r="BL178" i="4" s="1"/>
  <c r="V178" i="4"/>
  <c r="AQ178" i="4"/>
  <c r="BT179" i="4"/>
  <c r="BU179" i="4" s="1"/>
  <c r="BT181" i="4"/>
  <c r="BU181" i="4" s="1"/>
  <c r="BT183" i="4"/>
  <c r="BU183" i="4" s="1"/>
  <c r="AH184" i="4"/>
  <c r="CC184" i="4"/>
  <c r="BZ186" i="4"/>
  <c r="Y186" i="4"/>
  <c r="CH186" i="4"/>
  <c r="AW186" i="4"/>
  <c r="BW187" i="4"/>
  <c r="P187" i="4"/>
  <c r="AE187" i="4"/>
  <c r="CE187" i="4"/>
  <c r="AN187" i="4"/>
  <c r="BT188" i="4"/>
  <c r="BU188" i="4" s="1"/>
  <c r="CB188" i="4"/>
  <c r="CJ188" i="4"/>
  <c r="V189" i="4"/>
  <c r="AT189" i="4"/>
  <c r="BV211" i="4"/>
  <c r="M211" i="4"/>
  <c r="CD211" i="4"/>
  <c r="AK211" i="4"/>
  <c r="CL211" i="4"/>
  <c r="BI211" i="4"/>
  <c r="BT211" i="4"/>
  <c r="BU211" i="4" s="1"/>
  <c r="V212" i="4"/>
  <c r="AT212" i="4"/>
  <c r="BV213" i="4"/>
  <c r="M213" i="4"/>
  <c r="CD213" i="4"/>
  <c r="AK213" i="4"/>
  <c r="CL213" i="4"/>
  <c r="BI213" i="4"/>
  <c r="BT213" i="4"/>
  <c r="BU213" i="4" s="1"/>
  <c r="V214" i="4"/>
  <c r="AT214" i="4"/>
  <c r="BV215" i="4"/>
  <c r="M215" i="4"/>
  <c r="CD215" i="4"/>
  <c r="AK215" i="4"/>
  <c r="CL215" i="4"/>
  <c r="BI215" i="4"/>
  <c r="BT215" i="4"/>
  <c r="BU215" i="4" s="1"/>
  <c r="V217" i="4"/>
  <c r="AT217" i="4"/>
  <c r="BV218" i="4"/>
  <c r="M218" i="4"/>
  <c r="CD218" i="4"/>
  <c r="AK218" i="4"/>
  <c r="CL218" i="4"/>
  <c r="BI218" i="4"/>
  <c r="BT218" i="4"/>
  <c r="BU218" i="4" s="1"/>
  <c r="V219" i="4"/>
  <c r="AT219" i="4"/>
  <c r="CB220" i="4"/>
  <c r="AE220" i="4"/>
  <c r="AZ220" i="4"/>
  <c r="CI220" i="4"/>
  <c r="BZ232" i="4"/>
  <c r="Y232" i="4"/>
  <c r="CH232" i="4"/>
  <c r="AW232" i="4"/>
  <c r="BQ232" i="4"/>
  <c r="BR232" i="4" s="1"/>
  <c r="BZ234" i="4"/>
  <c r="Y234" i="4"/>
  <c r="CH234" i="4"/>
  <c r="AW234" i="4"/>
  <c r="BQ234" i="4"/>
  <c r="BR234" i="4" s="1"/>
  <c r="BZ236" i="4"/>
  <c r="Y236" i="4"/>
  <c r="CH236" i="4"/>
  <c r="AW236" i="4"/>
  <c r="BQ236" i="4"/>
  <c r="BR236" i="4" s="1"/>
  <c r="I329" i="4"/>
  <c r="E8" i="22" s="1"/>
  <c r="J8" i="22" s="1"/>
  <c r="J330" i="4"/>
  <c r="F33" i="6" s="1"/>
  <c r="I330" i="4"/>
  <c r="J333" i="4"/>
  <c r="F16" i="20" s="1"/>
  <c r="BF373" i="4"/>
  <c r="AZ373" i="4"/>
  <c r="AT373" i="4"/>
  <c r="AN373" i="4"/>
  <c r="AH373" i="4"/>
  <c r="AB373" i="4"/>
  <c r="V373" i="4"/>
  <c r="P373" i="4"/>
  <c r="BI373" i="4"/>
  <c r="AK373" i="4"/>
  <c r="M373" i="4"/>
  <c r="Y373" i="4"/>
  <c r="AE373" i="4"/>
  <c r="I331" i="4"/>
  <c r="BJ335" i="4"/>
  <c r="BK335" i="4" s="1"/>
  <c r="BL335" i="4" s="1"/>
  <c r="BM336" i="4"/>
  <c r="BN336" i="4" s="1"/>
  <c r="BO336" i="4" s="1"/>
  <c r="F21" i="23"/>
  <c r="CF373" i="4"/>
  <c r="AQ373" i="4"/>
  <c r="BJ411" i="4"/>
  <c r="I411" i="4"/>
  <c r="H10" i="17"/>
  <c r="F45" i="17"/>
  <c r="BN572" i="4"/>
  <c r="BN565" i="4"/>
  <c r="BN564" i="4"/>
  <c r="BN571" i="4"/>
  <c r="BN573" i="4"/>
  <c r="BN570" i="4"/>
  <c r="BN563" i="4"/>
  <c r="CG564" i="4"/>
  <c r="CJ567" i="4"/>
  <c r="BN567" i="4"/>
  <c r="CG567" i="4"/>
  <c r="M166" i="4"/>
  <c r="S166" i="4"/>
  <c r="Y166" i="4"/>
  <c r="AE166" i="4"/>
  <c r="AK166" i="4"/>
  <c r="AQ166" i="4"/>
  <c r="AW166" i="4"/>
  <c r="BC166" i="4"/>
  <c r="BL167" i="4"/>
  <c r="M168" i="4"/>
  <c r="S168" i="4"/>
  <c r="Y168" i="4"/>
  <c r="AE168" i="4"/>
  <c r="AK168" i="4"/>
  <c r="AQ168" i="4"/>
  <c r="AW168" i="4"/>
  <c r="BC168" i="4"/>
  <c r="M170" i="4"/>
  <c r="S170" i="4"/>
  <c r="Y170" i="4"/>
  <c r="AE170" i="4"/>
  <c r="AK170" i="4"/>
  <c r="AQ170" i="4"/>
  <c r="AW170" i="4"/>
  <c r="BC170" i="4"/>
  <c r="M179" i="4"/>
  <c r="S179" i="4"/>
  <c r="Y179" i="4"/>
  <c r="AE179" i="4"/>
  <c r="AK179" i="4"/>
  <c r="AQ179" i="4"/>
  <c r="AW179" i="4"/>
  <c r="BC179" i="4"/>
  <c r="BK180" i="4"/>
  <c r="BL180" i="4" s="1"/>
  <c r="M181" i="4"/>
  <c r="S181" i="4"/>
  <c r="Y181" i="4"/>
  <c r="AE181" i="4"/>
  <c r="AK181" i="4"/>
  <c r="AQ181" i="4"/>
  <c r="AW181" i="4"/>
  <c r="BC181" i="4"/>
  <c r="M183" i="4"/>
  <c r="S183" i="4"/>
  <c r="Y183" i="4"/>
  <c r="AE183" i="4"/>
  <c r="AK183" i="4"/>
  <c r="AQ183" i="4"/>
  <c r="AW183" i="4"/>
  <c r="BC183" i="4"/>
  <c r="BN232" i="4"/>
  <c r="BO232" i="4" s="1"/>
  <c r="BN234" i="4"/>
  <c r="BO234" i="4" s="1"/>
  <c r="BM330" i="4"/>
  <c r="BN330" i="4" s="1"/>
  <c r="BO330" i="4" s="1"/>
  <c r="J361" i="4"/>
  <c r="F9" i="23" s="1"/>
  <c r="I361" i="4"/>
  <c r="E9" i="23" s="1"/>
  <c r="N9" i="23" s="1"/>
  <c r="F12" i="23"/>
  <c r="J412" i="4"/>
  <c r="H9" i="17"/>
  <c r="F18" i="17"/>
  <c r="F22" i="22"/>
  <c r="BV566" i="4"/>
  <c r="CD566" i="4"/>
  <c r="CL566" i="4"/>
  <c r="CA567" i="4"/>
  <c r="BX569" i="4"/>
  <c r="F10" i="18"/>
  <c r="E25" i="18"/>
  <c r="N25" i="18" s="1"/>
  <c r="F25" i="18"/>
  <c r="BM361" i="4"/>
  <c r="BO361" i="4" s="1"/>
  <c r="BS330" i="4"/>
  <c r="BT330" i="4" s="1"/>
  <c r="BU330" i="4" s="1"/>
  <c r="BP334" i="4"/>
  <c r="BQ334" i="4" s="1"/>
  <c r="BR334" i="4" s="1"/>
  <c r="I335" i="4"/>
  <c r="BP336" i="4"/>
  <c r="BQ336" i="4" s="1"/>
  <c r="BR336" i="4" s="1"/>
  <c r="BJ337" i="4"/>
  <c r="BK337" i="4" s="1"/>
  <c r="BL337" i="4" s="1"/>
  <c r="BS337" i="4"/>
  <c r="BT337" i="4" s="1"/>
  <c r="BU337" i="4" s="1"/>
  <c r="BP361" i="4"/>
  <c r="BR361" i="4" s="1"/>
  <c r="F13" i="23"/>
  <c r="F27" i="23"/>
  <c r="BP411" i="4"/>
  <c r="BJ412" i="4"/>
  <c r="BS412" i="4"/>
  <c r="L41" i="9"/>
  <c r="F16" i="17"/>
  <c r="H42" i="9"/>
  <c r="T42" i="9"/>
  <c r="H43" i="9"/>
  <c r="T43" i="9"/>
  <c r="L44" i="9"/>
  <c r="F36" i="17"/>
  <c r="F23" i="22"/>
  <c r="H27" i="22"/>
  <c r="H37" i="22"/>
  <c r="F48" i="22"/>
  <c r="CK563" i="4"/>
  <c r="CC565" i="4"/>
  <c r="CF569" i="4"/>
  <c r="I572" i="4"/>
  <c r="J572" i="4"/>
  <c r="F9" i="18"/>
  <c r="F18" i="18"/>
  <c r="E18" i="18"/>
  <c r="N18" i="18" s="1"/>
  <c r="F22" i="18"/>
  <c r="BP372" i="4"/>
  <c r="I333" i="4"/>
  <c r="J335" i="4"/>
  <c r="F18" i="20" s="1"/>
  <c r="I337" i="4"/>
  <c r="F29" i="23"/>
  <c r="I412" i="4"/>
  <c r="P41" i="9"/>
  <c r="H14" i="17"/>
  <c r="F9" i="17"/>
  <c r="H23" i="17"/>
  <c r="P44" i="9"/>
  <c r="H30" i="17"/>
  <c r="F38" i="22"/>
  <c r="F44" i="22"/>
  <c r="CA563" i="4"/>
  <c r="CL563" i="4"/>
  <c r="BX566" i="4"/>
  <c r="CF566" i="4"/>
  <c r="CG570" i="4"/>
  <c r="F12" i="18"/>
  <c r="BS361" i="4"/>
  <c r="BU361" i="4" s="1"/>
  <c r="BT411" i="4"/>
  <c r="H29" i="22"/>
  <c r="H30" i="22"/>
  <c r="F34" i="22"/>
  <c r="F43" i="22"/>
  <c r="H47" i="22"/>
  <c r="CC563" i="4"/>
  <c r="CI563" i="4"/>
  <c r="CJ566" i="4"/>
  <c r="CB566" i="4"/>
  <c r="CB567" i="4"/>
  <c r="BN569" i="4"/>
  <c r="CE570" i="4"/>
  <c r="F14" i="18"/>
  <c r="E14" i="18"/>
  <c r="M14" i="18" s="1"/>
  <c r="F26" i="18"/>
  <c r="E26" i="18"/>
  <c r="BU681" i="4"/>
  <c r="BO681" i="4"/>
  <c r="BU671" i="4"/>
  <c r="BL659" i="4"/>
  <c r="BL673" i="4"/>
  <c r="F36" i="22"/>
  <c r="F46" i="22"/>
  <c r="H48" i="22"/>
  <c r="CD563" i="4"/>
  <c r="BZ566" i="4"/>
  <c r="CH566" i="4"/>
  <c r="BY567" i="4"/>
  <c r="CI567" i="4"/>
  <c r="BZ570" i="4"/>
  <c r="J571" i="4"/>
  <c r="E22" i="18"/>
  <c r="E24" i="18"/>
  <c r="I24" i="18" s="1"/>
  <c r="F24" i="18"/>
  <c r="G573" i="4"/>
  <c r="G571" i="4"/>
  <c r="BN566" i="4"/>
  <c r="BW567" i="4"/>
  <c r="CE567" i="4"/>
  <c r="BK567" i="4"/>
  <c r="BT567" i="4"/>
  <c r="G568" i="4"/>
  <c r="G569" i="4"/>
  <c r="AQ569" i="4" s="1"/>
  <c r="I571" i="4"/>
  <c r="G572" i="4"/>
  <c r="BK573" i="4"/>
  <c r="E15" i="18"/>
  <c r="I15" i="18" s="1"/>
  <c r="F15" i="18"/>
  <c r="F21" i="18"/>
  <c r="BN562" i="4"/>
  <c r="BW563" i="4"/>
  <c r="CE563" i="4"/>
  <c r="BK563" i="4"/>
  <c r="CK567" i="4"/>
  <c r="CA570" i="4"/>
  <c r="CI570" i="4"/>
  <c r="E34" i="18"/>
  <c r="I34" i="18" s="1"/>
  <c r="F19" i="18"/>
  <c r="J633" i="4"/>
  <c r="BU654" i="4"/>
  <c r="BO656" i="4"/>
  <c r="BU680" i="4"/>
  <c r="BO680" i="4"/>
  <c r="BU667" i="4"/>
  <c r="BR666" i="4"/>
  <c r="BR676" i="4"/>
  <c r="BL658" i="4"/>
  <c r="BR659" i="4"/>
  <c r="AH673" i="4"/>
  <c r="CC673" i="4"/>
  <c r="BU661" i="4"/>
  <c r="BU656" i="4"/>
  <c r="BR657" i="4"/>
  <c r="P63" i="9"/>
  <c r="AT669" i="4"/>
  <c r="BR669" i="4"/>
  <c r="BU678" i="4"/>
  <c r="BO678" i="4"/>
  <c r="BU663" i="4"/>
  <c r="BR679" i="4"/>
  <c r="CA664" i="4"/>
  <c r="AB664" i="4"/>
  <c r="BU673" i="4"/>
  <c r="BO666" i="4"/>
  <c r="BR672" i="4"/>
  <c r="BR677" i="4"/>
  <c r="BU655" i="4"/>
  <c r="BR656" i="4"/>
  <c r="BO676" i="4"/>
  <c r="BU658" i="4"/>
  <c r="CA669" i="4"/>
  <c r="AB669" i="4"/>
  <c r="BO663" i="4"/>
  <c r="BU653" i="4"/>
  <c r="BU669" i="4"/>
  <c r="BU664" i="4"/>
  <c r="BR680" i="4"/>
  <c r="BL667" i="4"/>
  <c r="CG673" i="4"/>
  <c r="AT673" i="4"/>
  <c r="BL666" i="4"/>
  <c r="BU657" i="4"/>
  <c r="BO658" i="4"/>
  <c r="BR681" i="4"/>
  <c r="AN669" i="4"/>
  <c r="BR678" i="4"/>
  <c r="BL663" i="4"/>
  <c r="BU679" i="4"/>
  <c r="BO679" i="4"/>
  <c r="AH664" i="4"/>
  <c r="AT664" i="4"/>
  <c r="BO664" i="4"/>
  <c r="BU666" i="4"/>
  <c r="BU672" i="4"/>
  <c r="BO677" i="4"/>
  <c r="L21" i="22"/>
  <c r="L23" i="22"/>
  <c r="L26" i="22"/>
  <c r="L32" i="22"/>
  <c r="L36" i="22"/>
  <c r="L42" i="22"/>
  <c r="L44" i="22"/>
  <c r="BF669" i="4"/>
  <c r="CK673" i="4"/>
  <c r="CK664" i="4"/>
  <c r="L63" i="9"/>
  <c r="L65" i="9"/>
  <c r="L64" i="9"/>
  <c r="CI673" i="4"/>
  <c r="P64" i="9"/>
  <c r="AZ669" i="4"/>
  <c r="CG664" i="4"/>
  <c r="P65" i="9"/>
  <c r="AN664" i="4"/>
  <c r="AH669" i="4"/>
  <c r="BU659" i="4"/>
  <c r="CE669" i="4"/>
  <c r="T64" i="9"/>
  <c r="AH672" i="4"/>
  <c r="CC664" i="4"/>
  <c r="AB673" i="4"/>
  <c r="I678" i="4"/>
  <c r="V664" i="4"/>
  <c r="H63" i="9"/>
  <c r="J681" i="4"/>
  <c r="P673" i="4"/>
  <c r="V669" i="4"/>
  <c r="I681" i="4"/>
  <c r="J659" i="4"/>
  <c r="H65" i="9"/>
  <c r="BL672" i="4"/>
  <c r="I658" i="4"/>
  <c r="J678" i="4"/>
  <c r="I659" i="4"/>
  <c r="P669" i="4"/>
  <c r="P664" i="4"/>
  <c r="J658" i="4"/>
  <c r="J666" i="4"/>
  <c r="F24" i="26" s="1"/>
  <c r="I666" i="4"/>
  <c r="E24" i="26" s="1"/>
  <c r="I24" i="26" s="1"/>
  <c r="J663" i="4"/>
  <c r="F21" i="26" s="1"/>
  <c r="I663" i="4"/>
  <c r="E21" i="26" s="1"/>
  <c r="N21" i="26" s="1"/>
  <c r="H64" i="9"/>
  <c r="I671" i="4"/>
  <c r="E31" i="26" s="1"/>
  <c r="N31" i="26" s="1"/>
  <c r="J671" i="4"/>
  <c r="F31" i="26" s="1"/>
  <c r="J657" i="4"/>
  <c r="I657" i="4"/>
  <c r="BL671" i="4"/>
  <c r="I667" i="4"/>
  <c r="J667" i="4"/>
  <c r="J672" i="4"/>
  <c r="I672" i="4"/>
  <c r="J661" i="4"/>
  <c r="F19" i="26" s="1"/>
  <c r="I661" i="4"/>
  <c r="E19" i="26" s="1"/>
  <c r="N19" i="26" s="1"/>
  <c r="AB672" i="4"/>
  <c r="AZ672" i="4"/>
  <c r="V672" i="4"/>
  <c r="AT672" i="4"/>
  <c r="P672" i="4"/>
  <c r="AN672" i="4"/>
  <c r="M673" i="4"/>
  <c r="S673" i="4"/>
  <c r="Y673" i="4"/>
  <c r="AE673" i="4"/>
  <c r="AK673" i="4"/>
  <c r="AQ673" i="4"/>
  <c r="AW673" i="4"/>
  <c r="BC673" i="4"/>
  <c r="BI673" i="4"/>
  <c r="M661" i="4"/>
  <c r="S661" i="4"/>
  <c r="Y661" i="4"/>
  <c r="AE661" i="4"/>
  <c r="AK661" i="4"/>
  <c r="AQ661" i="4"/>
  <c r="AW661" i="4"/>
  <c r="BC661" i="4"/>
  <c r="BI661" i="4"/>
  <c r="P661" i="4"/>
  <c r="V661" i="4"/>
  <c r="AB661" i="4"/>
  <c r="AH661" i="4"/>
  <c r="AN661" i="4"/>
  <c r="AT661" i="4"/>
  <c r="AZ661" i="4"/>
  <c r="BF661" i="4"/>
  <c r="M672" i="4"/>
  <c r="S672" i="4"/>
  <c r="Y672" i="4"/>
  <c r="AE672" i="4"/>
  <c r="AK672" i="4"/>
  <c r="AQ672" i="4"/>
  <c r="AW672" i="4"/>
  <c r="BC672" i="4"/>
  <c r="BI672" i="4"/>
  <c r="M666" i="4"/>
  <c r="S666" i="4"/>
  <c r="Y666" i="4"/>
  <c r="AE666" i="4"/>
  <c r="AK666" i="4"/>
  <c r="AQ666" i="4"/>
  <c r="AW666" i="4"/>
  <c r="BC666" i="4"/>
  <c r="BI666" i="4"/>
  <c r="P666" i="4"/>
  <c r="V666" i="4"/>
  <c r="AB666" i="4"/>
  <c r="AH666" i="4"/>
  <c r="AN666" i="4"/>
  <c r="AT666" i="4"/>
  <c r="AZ666" i="4"/>
  <c r="BF666" i="4"/>
  <c r="S667" i="4"/>
  <c r="AE667" i="4"/>
  <c r="AQ667" i="4"/>
  <c r="AW667" i="4"/>
  <c r="BI667" i="4"/>
  <c r="M667" i="4"/>
  <c r="Y667" i="4"/>
  <c r="AK667" i="4"/>
  <c r="BC667" i="4"/>
  <c r="P667" i="4"/>
  <c r="V667" i="4"/>
  <c r="AB667" i="4"/>
  <c r="AH667" i="4"/>
  <c r="AN667" i="4"/>
  <c r="AT667" i="4"/>
  <c r="AZ667" i="4"/>
  <c r="BF667" i="4"/>
  <c r="M664" i="4"/>
  <c r="S664" i="4"/>
  <c r="Y664" i="4"/>
  <c r="AE664" i="4"/>
  <c r="AK664" i="4"/>
  <c r="AQ664" i="4"/>
  <c r="AW664" i="4"/>
  <c r="BC664" i="4"/>
  <c r="BI664" i="4"/>
  <c r="M663" i="4"/>
  <c r="Y663" i="4"/>
  <c r="AK663" i="4"/>
  <c r="AW663" i="4"/>
  <c r="S663" i="4"/>
  <c r="AE663" i="4"/>
  <c r="AQ663" i="4"/>
  <c r="BC663" i="4"/>
  <c r="BI663" i="4"/>
  <c r="P663" i="4"/>
  <c r="V663" i="4"/>
  <c r="AB663" i="4"/>
  <c r="AH663" i="4"/>
  <c r="AN663" i="4"/>
  <c r="AT663" i="4"/>
  <c r="AZ663" i="4"/>
  <c r="BF663" i="4"/>
  <c r="M669" i="4"/>
  <c r="S669" i="4"/>
  <c r="Y669" i="4"/>
  <c r="AE669" i="4"/>
  <c r="AK669" i="4"/>
  <c r="AQ669" i="4"/>
  <c r="AW669" i="4"/>
  <c r="BC669" i="4"/>
  <c r="BI669" i="4"/>
  <c r="P659" i="4"/>
  <c r="V659" i="4"/>
  <c r="AB659" i="4"/>
  <c r="AH659" i="4"/>
  <c r="AN659" i="4"/>
  <c r="AT659" i="4"/>
  <c r="AZ659" i="4"/>
  <c r="BF659" i="4"/>
  <c r="M659" i="4"/>
  <c r="S659" i="4"/>
  <c r="Y659" i="4"/>
  <c r="AE659" i="4"/>
  <c r="AK659" i="4"/>
  <c r="AQ659" i="4"/>
  <c r="AW659" i="4"/>
  <c r="BC659" i="4"/>
  <c r="BI659" i="4"/>
  <c r="P671" i="4"/>
  <c r="V671" i="4"/>
  <c r="AB671" i="4"/>
  <c r="AH671" i="4"/>
  <c r="AN671" i="4"/>
  <c r="AT671" i="4"/>
  <c r="AZ671" i="4"/>
  <c r="M671" i="4"/>
  <c r="S671" i="4"/>
  <c r="Y671" i="4"/>
  <c r="AE671" i="4"/>
  <c r="AK671" i="4"/>
  <c r="AQ671" i="4"/>
  <c r="AW671" i="4"/>
  <c r="BC671" i="4"/>
  <c r="BI671" i="4"/>
  <c r="P658" i="4"/>
  <c r="V658" i="4"/>
  <c r="AB658" i="4"/>
  <c r="AH658" i="4"/>
  <c r="AN658" i="4"/>
  <c r="AT658" i="4"/>
  <c r="AZ658" i="4"/>
  <c r="BF658" i="4"/>
  <c r="M658" i="4"/>
  <c r="S658" i="4"/>
  <c r="Y658" i="4"/>
  <c r="AE658" i="4"/>
  <c r="AK658" i="4"/>
  <c r="AQ658" i="4"/>
  <c r="AW658" i="4"/>
  <c r="BC658" i="4"/>
  <c r="BI658" i="4"/>
  <c r="P657" i="4"/>
  <c r="V657" i="4"/>
  <c r="AB657" i="4"/>
  <c r="AH657" i="4"/>
  <c r="AN657" i="4"/>
  <c r="AT657" i="4"/>
  <c r="AZ657" i="4"/>
  <c r="BF657" i="4"/>
  <c r="M657" i="4"/>
  <c r="S657" i="4"/>
  <c r="Y657" i="4"/>
  <c r="AE657" i="4"/>
  <c r="AK657" i="4"/>
  <c r="AQ657" i="4"/>
  <c r="AW657" i="4"/>
  <c r="BC657" i="4"/>
  <c r="BI657" i="4"/>
  <c r="H21" i="6"/>
  <c r="H26" i="6"/>
  <c r="H33" i="6"/>
  <c r="H29" i="6"/>
  <c r="H23" i="6"/>
  <c r="H31" i="6"/>
  <c r="H30" i="6"/>
  <c r="H19" i="6"/>
  <c r="H14" i="6"/>
  <c r="H9" i="6"/>
  <c r="H28" i="6"/>
  <c r="H20" i="6"/>
  <c r="H15" i="6"/>
  <c r="H18" i="6"/>
  <c r="H16" i="6"/>
  <c r="H49" i="22"/>
  <c r="H44" i="22"/>
  <c r="H40" i="22"/>
  <c r="H35" i="22"/>
  <c r="H25" i="22"/>
  <c r="H19" i="22"/>
  <c r="H14" i="22"/>
  <c r="H10" i="22"/>
  <c r="H11" i="22"/>
  <c r="H31" i="22"/>
  <c r="H43" i="22"/>
  <c r="H50" i="22"/>
  <c r="H18" i="22"/>
  <c r="H22" i="22"/>
  <c r="H26" i="22"/>
  <c r="H42" i="22"/>
  <c r="H46" i="22"/>
  <c r="CL35" i="4"/>
  <c r="AE35" i="4"/>
  <c r="BY35" i="4"/>
  <c r="BK35" i="4"/>
  <c r="BL35" i="4" s="1"/>
  <c r="CD34" i="4"/>
  <c r="BX34" i="4"/>
  <c r="BI33" i="4"/>
  <c r="CJ33" i="4"/>
  <c r="CD33" i="4"/>
  <c r="Y33" i="4"/>
  <c r="BR32" i="4"/>
  <c r="AT31" i="4"/>
  <c r="AH31" i="4"/>
  <c r="BU31" i="4"/>
  <c r="F24" i="6"/>
  <c r="E24" i="6"/>
  <c r="I24" i="6" s="1"/>
  <c r="S32" i="4"/>
  <c r="AB52" i="4"/>
  <c r="BF72" i="4"/>
  <c r="CK72" i="4"/>
  <c r="Y73" i="4"/>
  <c r="BZ73" i="4"/>
  <c r="AW94" i="4"/>
  <c r="CH94" i="4"/>
  <c r="CJ96" i="4"/>
  <c r="BC96" i="4"/>
  <c r="BF32" i="4"/>
  <c r="BU32" i="4"/>
  <c r="S33" i="4"/>
  <c r="CA33" i="4"/>
  <c r="AB33" i="4"/>
  <c r="AQ33" i="4"/>
  <c r="CI33" i="4"/>
  <c r="AZ33" i="4"/>
  <c r="V34" i="4"/>
  <c r="AN34" i="4"/>
  <c r="CK34" i="4"/>
  <c r="BF34" i="4"/>
  <c r="BV34" i="4"/>
  <c r="CB34" i="4"/>
  <c r="BC35" i="4"/>
  <c r="P50" i="4"/>
  <c r="AB50" i="4"/>
  <c r="AQ50" i="4"/>
  <c r="CI50" i="4"/>
  <c r="AZ50" i="4"/>
  <c r="CA50" i="4"/>
  <c r="CG50" i="4"/>
  <c r="P51" i="4"/>
  <c r="Y51" i="4"/>
  <c r="AH51" i="4"/>
  <c r="AQ51" i="4"/>
  <c r="AZ51" i="4"/>
  <c r="BV52" i="4"/>
  <c r="M52" i="4"/>
  <c r="BF52" i="4"/>
  <c r="M53" i="4"/>
  <c r="AK53" i="4"/>
  <c r="CH53" i="4"/>
  <c r="AW53" i="4"/>
  <c r="BZ54" i="4"/>
  <c r="Y54" i="4"/>
  <c r="CK54" i="4"/>
  <c r="BF54" i="4"/>
  <c r="BY54" i="4"/>
  <c r="BF55" i="4"/>
  <c r="AQ71" i="4"/>
  <c r="AZ71" i="4"/>
  <c r="CI71" i="4"/>
  <c r="BI71" i="4"/>
  <c r="BV71" i="4"/>
  <c r="S72" i="4"/>
  <c r="BX72" i="4"/>
  <c r="CE72" i="4"/>
  <c r="AN72" i="4"/>
  <c r="BC73" i="4"/>
  <c r="CJ73" i="4"/>
  <c r="M74" i="4"/>
  <c r="BI74" i="4"/>
  <c r="V74" i="4"/>
  <c r="BY74" i="4"/>
  <c r="AE74" i="4"/>
  <c r="CB74" i="4"/>
  <c r="AK75" i="4"/>
  <c r="CD75" i="4"/>
  <c r="CG75" i="4"/>
  <c r="BY91" i="4"/>
  <c r="CL91" i="4"/>
  <c r="Y92" i="4"/>
  <c r="BZ92" i="4"/>
  <c r="AQ92" i="4"/>
  <c r="CF92" i="4"/>
  <c r="BX93" i="4"/>
  <c r="S93" i="4"/>
  <c r="M94" i="4"/>
  <c r="BV94" i="4"/>
  <c r="BY94" i="4"/>
  <c r="V94" i="4"/>
  <c r="CF94" i="4"/>
  <c r="BV95" i="4"/>
  <c r="M95" i="4"/>
  <c r="Y32" i="4"/>
  <c r="AQ32" i="4"/>
  <c r="BO32" i="4"/>
  <c r="BF33" i="4"/>
  <c r="CK33" i="4"/>
  <c r="BC34" i="4"/>
  <c r="CJ34" i="4"/>
  <c r="BI92" i="4"/>
  <c r="CL92" i="4"/>
  <c r="BF95" i="4"/>
  <c r="CK95" i="4"/>
  <c r="M31" i="4"/>
  <c r="S31" i="4"/>
  <c r="Y31" i="4"/>
  <c r="AE31" i="4"/>
  <c r="AK31" i="4"/>
  <c r="AQ31" i="4"/>
  <c r="AW31" i="4"/>
  <c r="BC31" i="4"/>
  <c r="BI31" i="4"/>
  <c r="P32" i="4"/>
  <c r="V32" i="4"/>
  <c r="AB32" i="4"/>
  <c r="AH32" i="4"/>
  <c r="AN32" i="4"/>
  <c r="AT32" i="4"/>
  <c r="AZ32" i="4"/>
  <c r="BI32" i="4"/>
  <c r="CL32" i="4"/>
  <c r="I32" i="4" s="1"/>
  <c r="E26" i="6" s="1"/>
  <c r="CB33" i="4"/>
  <c r="CG33" i="4"/>
  <c r="Y34" i="4"/>
  <c r="BZ34" i="4"/>
  <c r="CC34" i="4"/>
  <c r="AH34" i="4"/>
  <c r="CL34" i="4"/>
  <c r="CE35" i="4"/>
  <c r="BF35" i="4"/>
  <c r="CK35" i="4"/>
  <c r="BX50" i="4"/>
  <c r="S50" i="4"/>
  <c r="CC50" i="4"/>
  <c r="Y52" i="4"/>
  <c r="AQ52" i="4"/>
  <c r="CF52" i="4"/>
  <c r="AZ52" i="4"/>
  <c r="BI52" i="4"/>
  <c r="CL52" i="4"/>
  <c r="P54" i="4"/>
  <c r="CE54" i="4"/>
  <c r="AN54" i="4"/>
  <c r="CL55" i="4"/>
  <c r="BI55" i="4"/>
  <c r="CA71" i="4"/>
  <c r="AB71" i="4"/>
  <c r="CG71" i="4"/>
  <c r="AT71" i="4"/>
  <c r="CJ71" i="4"/>
  <c r="BC71" i="4"/>
  <c r="CE73" i="4"/>
  <c r="AN73" i="4"/>
  <c r="AH74" i="4"/>
  <c r="CC74" i="4"/>
  <c r="CF74" i="4"/>
  <c r="AQ74" i="4"/>
  <c r="BF75" i="4"/>
  <c r="CK75" i="4"/>
  <c r="AH95" i="4"/>
  <c r="CC95" i="4"/>
  <c r="CF95" i="4"/>
  <c r="AQ95" i="4"/>
  <c r="CB96" i="4"/>
  <c r="AE96" i="4"/>
  <c r="BV97" i="4"/>
  <c r="M97" i="4"/>
  <c r="AZ97" i="4"/>
  <c r="CI97" i="4"/>
  <c r="M32" i="4"/>
  <c r="AE32" i="4"/>
  <c r="AK32" i="4"/>
  <c r="AW32" i="4"/>
  <c r="CG35" i="4"/>
  <c r="AK52" i="4"/>
  <c r="CH55" i="4"/>
  <c r="AW55" i="4"/>
  <c r="AH71" i="4"/>
  <c r="CC71" i="4"/>
  <c r="CC73" i="4"/>
  <c r="AH73" i="4"/>
  <c r="BW75" i="4"/>
  <c r="P75" i="4"/>
  <c r="CK94" i="4"/>
  <c r="BF94" i="4"/>
  <c r="BC32" i="4"/>
  <c r="BW33" i="4"/>
  <c r="P33" i="4"/>
  <c r="CE33" i="4"/>
  <c r="AN33" i="4"/>
  <c r="BO33" i="4"/>
  <c r="CC33" i="4"/>
  <c r="BW35" i="4"/>
  <c r="P35" i="4"/>
  <c r="Y35" i="4"/>
  <c r="AH35" i="4"/>
  <c r="CF35" i="4"/>
  <c r="AQ35" i="4"/>
  <c r="BR35" i="4"/>
  <c r="BX35" i="4"/>
  <c r="V50" i="4"/>
  <c r="BY50" i="4"/>
  <c r="AE50" i="4"/>
  <c r="AN50" i="4"/>
  <c r="BC50" i="4"/>
  <c r="BW50" i="4"/>
  <c r="CK50" i="4"/>
  <c r="M51" i="4"/>
  <c r="AB51" i="4"/>
  <c r="AN51" i="4"/>
  <c r="CE51" i="4"/>
  <c r="CI51" i="4"/>
  <c r="P52" i="4"/>
  <c r="AH52" i="4"/>
  <c r="P53" i="4"/>
  <c r="AH53" i="4"/>
  <c r="CB54" i="4"/>
  <c r="AE54" i="4"/>
  <c r="CD55" i="4"/>
  <c r="AK55" i="4"/>
  <c r="AT55" i="4"/>
  <c r="BV55" i="4"/>
  <c r="CF55" i="4"/>
  <c r="CK71" i="4"/>
  <c r="BF71" i="4"/>
  <c r="BZ72" i="4"/>
  <c r="Y72" i="4"/>
  <c r="CG72" i="4"/>
  <c r="BY73" i="4"/>
  <c r="V73" i="4"/>
  <c r="BI73" i="4"/>
  <c r="CL73" i="4"/>
  <c r="BV73" i="4"/>
  <c r="BW74" i="4"/>
  <c r="P74" i="4"/>
  <c r="Y74" i="4"/>
  <c r="BC74" i="4"/>
  <c r="CH74" i="4"/>
  <c r="CJ75" i="4"/>
  <c r="BC91" i="4"/>
  <c r="CJ91" i="4"/>
  <c r="CB91" i="4"/>
  <c r="AW92" i="4"/>
  <c r="CH92" i="4"/>
  <c r="CK92" i="4"/>
  <c r="BF92" i="4"/>
  <c r="CI93" i="4"/>
  <c r="AZ93" i="4"/>
  <c r="BV93" i="4"/>
  <c r="CD93" i="4"/>
  <c r="CA94" i="4"/>
  <c r="AB94" i="4"/>
  <c r="BW72" i="4"/>
  <c r="P72" i="4"/>
  <c r="AH72" i="4"/>
  <c r="CF72" i="4"/>
  <c r="AQ72" i="4"/>
  <c r="CK73" i="4"/>
  <c r="BF73" i="4"/>
  <c r="CH73" i="4"/>
  <c r="S74" i="4"/>
  <c r="AT74" i="4"/>
  <c r="CG74" i="4"/>
  <c r="BZ75" i="4"/>
  <c r="Y75" i="4"/>
  <c r="AH91" i="4"/>
  <c r="CC91" i="4"/>
  <c r="BY92" i="4"/>
  <c r="V92" i="4"/>
  <c r="AH93" i="4"/>
  <c r="CC93" i="4"/>
  <c r="CG94" i="4"/>
  <c r="AT94" i="4"/>
  <c r="V95" i="4"/>
  <c r="BY95" i="4"/>
  <c r="CL95" i="4"/>
  <c r="BI95" i="4"/>
  <c r="CE96" i="4"/>
  <c r="AN96" i="4"/>
  <c r="CA35" i="4"/>
  <c r="AB35" i="4"/>
  <c r="CI35" i="4"/>
  <c r="AZ35" i="4"/>
  <c r="BY52" i="4"/>
  <c r="V52" i="4"/>
  <c r="CH54" i="4"/>
  <c r="AW54" i="4"/>
  <c r="V55" i="4"/>
  <c r="AE55" i="4"/>
  <c r="BC55" i="4"/>
  <c r="BW71" i="4"/>
  <c r="P71" i="4"/>
  <c r="CE71" i="4"/>
  <c r="AN71" i="4"/>
  <c r="V72" i="4"/>
  <c r="AK72" i="4"/>
  <c r="CD73" i="4"/>
  <c r="CE74" i="4"/>
  <c r="AN74" i="4"/>
  <c r="BF74" i="4"/>
  <c r="CK74" i="4"/>
  <c r="CC75" i="4"/>
  <c r="CA91" i="4"/>
  <c r="AB91" i="4"/>
  <c r="BF91" i="4"/>
  <c r="CK91" i="4"/>
  <c r="CF91" i="4"/>
  <c r="CA93" i="4"/>
  <c r="AB93" i="4"/>
  <c r="AT93" i="4"/>
  <c r="CG93" i="4"/>
  <c r="S51" i="4"/>
  <c r="BI51" i="4"/>
  <c r="Y53" i="4"/>
  <c r="S54" i="4"/>
  <c r="AH54" i="4"/>
  <c r="CA72" i="4"/>
  <c r="AB72" i="4"/>
  <c r="CI72" i="4"/>
  <c r="AZ72" i="4"/>
  <c r="CA74" i="4"/>
  <c r="AB74" i="4"/>
  <c r="CI74" i="4"/>
  <c r="AZ74" i="4"/>
  <c r="CF75" i="4"/>
  <c r="AQ75" i="4"/>
  <c r="BX75" i="4"/>
  <c r="CI91" i="4"/>
  <c r="AZ91" i="4"/>
  <c r="CG92" i="4"/>
  <c r="AT92" i="4"/>
  <c r="BX92" i="4"/>
  <c r="CI95" i="4"/>
  <c r="AZ95" i="4"/>
  <c r="BZ96" i="4"/>
  <c r="BZ97" i="4"/>
  <c r="Y97" i="4"/>
  <c r="CA95" i="4"/>
  <c r="AB95" i="4"/>
  <c r="BX97" i="4"/>
  <c r="S97" i="4"/>
  <c r="CI75" i="4"/>
  <c r="AZ75" i="4"/>
  <c r="BW91" i="4"/>
  <c r="P91" i="4"/>
  <c r="CE91" i="4"/>
  <c r="AN91" i="4"/>
  <c r="CB92" i="4"/>
  <c r="BW93" i="4"/>
  <c r="P93" i="4"/>
  <c r="CE93" i="4"/>
  <c r="AN93" i="4"/>
  <c r="CB94" i="4"/>
  <c r="BW95" i="4"/>
  <c r="P95" i="4"/>
  <c r="CE95" i="4"/>
  <c r="AN95" i="4"/>
  <c r="CD97" i="4"/>
  <c r="AK97" i="4"/>
  <c r="BF96" i="4"/>
  <c r="AB97" i="4"/>
  <c r="H30" i="9"/>
  <c r="BI96" i="4"/>
  <c r="BI97" i="4"/>
  <c r="CK96" i="4"/>
  <c r="BC97" i="4"/>
  <c r="AW96" i="4"/>
  <c r="CG96" i="4"/>
  <c r="AT97" i="4"/>
  <c r="CE97" i="4"/>
  <c r="CD96" i="4"/>
  <c r="AH96" i="4"/>
  <c r="AH97" i="4"/>
  <c r="CB97" i="4"/>
  <c r="CA96" i="4"/>
  <c r="CA97" i="4"/>
  <c r="V96" i="4"/>
  <c r="BW97" i="4"/>
  <c r="M96" i="4"/>
  <c r="BX51" i="4"/>
  <c r="H25" i="9"/>
  <c r="BX53" i="4"/>
  <c r="S52" i="4"/>
  <c r="BY53" i="4"/>
  <c r="BZ52" i="4"/>
  <c r="BZ51" i="4"/>
  <c r="BZ53" i="4"/>
  <c r="BK53" i="4"/>
  <c r="BL53" i="4" s="1"/>
  <c r="CB51" i="4"/>
  <c r="AE52" i="4"/>
  <c r="AE53" i="4"/>
  <c r="CC51" i="4"/>
  <c r="BT52" i="4"/>
  <c r="BU52" i="4" s="1"/>
  <c r="BT53" i="4"/>
  <c r="BU53" i="4" s="1"/>
  <c r="AK51" i="4"/>
  <c r="AN52" i="4"/>
  <c r="P24" i="9"/>
  <c r="AN53" i="4"/>
  <c r="AQ53" i="4"/>
  <c r="AT52" i="4"/>
  <c r="AT53" i="4"/>
  <c r="AW51" i="4"/>
  <c r="BN53" i="4"/>
  <c r="BO53" i="4" s="1"/>
  <c r="AZ53" i="4"/>
  <c r="BC51" i="4"/>
  <c r="BQ53" i="4"/>
  <c r="BR53" i="4" s="1"/>
  <c r="BC52" i="4"/>
  <c r="CL51" i="4"/>
  <c r="CL53" i="4"/>
  <c r="CJ54" i="4"/>
  <c r="AZ54" i="4"/>
  <c r="AT54" i="4"/>
  <c r="BN54" i="4"/>
  <c r="BO54" i="4" s="1"/>
  <c r="BQ54" i="4"/>
  <c r="BR54" i="4" s="1"/>
  <c r="AK54" i="4"/>
  <c r="I19" i="9"/>
  <c r="CC54" i="4"/>
  <c r="AB54" i="4"/>
  <c r="H26" i="9"/>
  <c r="BX54" i="4"/>
  <c r="M19" i="9"/>
  <c r="S55" i="4"/>
  <c r="J8" i="15"/>
  <c r="Q19" i="9"/>
  <c r="BY55" i="4"/>
  <c r="BZ55" i="4"/>
  <c r="Y55" i="4"/>
  <c r="J29" i="15"/>
  <c r="M13" i="23" l="1"/>
  <c r="J25" i="18"/>
  <c r="M25" i="18"/>
  <c r="J18" i="18"/>
  <c r="N15" i="18"/>
  <c r="I25" i="18"/>
  <c r="N21" i="23"/>
  <c r="I18" i="18"/>
  <c r="M27" i="17"/>
  <c r="I19" i="18"/>
  <c r="N13" i="23"/>
  <c r="I21" i="23"/>
  <c r="I30" i="15"/>
  <c r="M15" i="18"/>
  <c r="I26" i="6"/>
  <c r="N26" i="6"/>
  <c r="M26" i="6"/>
  <c r="J26" i="6"/>
  <c r="I22" i="18"/>
  <c r="J22" i="18"/>
  <c r="M22" i="18"/>
  <c r="N22" i="18"/>
  <c r="N15" i="23"/>
  <c r="I15" i="23"/>
  <c r="M15" i="23"/>
  <c r="M23" i="18"/>
  <c r="J23" i="18"/>
  <c r="I23" i="18"/>
  <c r="N23" i="18"/>
  <c r="N26" i="18"/>
  <c r="M26" i="18"/>
  <c r="I26" i="18"/>
  <c r="J26" i="18"/>
  <c r="I20" i="18"/>
  <c r="J20" i="18"/>
  <c r="M20" i="18"/>
  <c r="N20" i="18"/>
  <c r="J17" i="18"/>
  <c r="I17" i="18"/>
  <c r="I27" i="17"/>
  <c r="M24" i="18"/>
  <c r="N14" i="18"/>
  <c r="N24" i="18"/>
  <c r="M36" i="17"/>
  <c r="M30" i="15"/>
  <c r="J15" i="18"/>
  <c r="I27" i="23"/>
  <c r="M34" i="18"/>
  <c r="M9" i="23"/>
  <c r="N28" i="20"/>
  <c r="M8" i="22"/>
  <c r="J24" i="18"/>
  <c r="I14" i="18"/>
  <c r="J14" i="18"/>
  <c r="I9" i="23"/>
  <c r="I24" i="17"/>
  <c r="N21" i="18"/>
  <c r="N34" i="18"/>
  <c r="M27" i="23"/>
  <c r="M28" i="20"/>
  <c r="N8" i="22"/>
  <c r="I8" i="22"/>
  <c r="J34" i="18"/>
  <c r="I36" i="17"/>
  <c r="I45" i="17"/>
  <c r="J28" i="20"/>
  <c r="M21" i="18"/>
  <c r="M45" i="17"/>
  <c r="M24" i="6"/>
  <c r="J21" i="18"/>
  <c r="M18" i="18"/>
  <c r="M19" i="18"/>
  <c r="M24" i="17"/>
  <c r="N24" i="6"/>
  <c r="J19" i="18"/>
  <c r="J24" i="6"/>
  <c r="M17" i="18"/>
  <c r="J31" i="26"/>
  <c r="I19" i="26"/>
  <c r="J19" i="26"/>
  <c r="M24" i="26"/>
  <c r="M19" i="26"/>
  <c r="I31" i="26"/>
  <c r="J21" i="26"/>
  <c r="I21" i="26"/>
  <c r="M31" i="26"/>
  <c r="M21" i="26"/>
  <c r="J24" i="26"/>
  <c r="N24" i="26"/>
  <c r="BS248" i="4"/>
  <c r="BP248" i="4"/>
  <c r="F39" i="26"/>
  <c r="E39" i="26"/>
  <c r="AN152" i="4"/>
  <c r="S158" i="4"/>
  <c r="F11" i="26"/>
  <c r="E12" i="26"/>
  <c r="F12" i="26"/>
  <c r="E11" i="26"/>
  <c r="F13" i="26"/>
  <c r="E13" i="26"/>
  <c r="AT158" i="4"/>
  <c r="AT152" i="4"/>
  <c r="S165" i="4"/>
  <c r="BC158" i="4"/>
  <c r="AE158" i="4"/>
  <c r="S171" i="4"/>
  <c r="BY19" i="4"/>
  <c r="Y152" i="4"/>
  <c r="BR151" i="4"/>
  <c r="AS19" i="4"/>
  <c r="BL151" i="4"/>
  <c r="BO164" i="4"/>
  <c r="BU164" i="4"/>
  <c r="BL164" i="4"/>
  <c r="BR164" i="4"/>
  <c r="BQ152" i="4"/>
  <c r="BR152" i="4" s="1"/>
  <c r="AB152" i="4"/>
  <c r="BN165" i="4"/>
  <c r="BO165" i="4" s="1"/>
  <c r="BK165" i="4"/>
  <c r="BL165" i="4" s="1"/>
  <c r="BQ165" i="4"/>
  <c r="BR165" i="4" s="1"/>
  <c r="CA171" i="4"/>
  <c r="CE171" i="4"/>
  <c r="CA165" i="4"/>
  <c r="I165" i="4" s="1"/>
  <c r="E25" i="16" s="1"/>
  <c r="BN171" i="4"/>
  <c r="BO171" i="4" s="1"/>
  <c r="BN158" i="4"/>
  <c r="BO158" i="4" s="1"/>
  <c r="BT171" i="4"/>
  <c r="BU171" i="4" s="1"/>
  <c r="BT158" i="4"/>
  <c r="BU158" i="4" s="1"/>
  <c r="BK171" i="4"/>
  <c r="BL171" i="4" s="1"/>
  <c r="BQ171" i="4"/>
  <c r="BR171" i="4" s="1"/>
  <c r="BK152" i="4"/>
  <c r="BL152" i="4" s="1"/>
  <c r="BQ158" i="4"/>
  <c r="BR158" i="4" s="1"/>
  <c r="BT165" i="4"/>
  <c r="BU165" i="4" s="1"/>
  <c r="BK158" i="4"/>
  <c r="BL158" i="4" s="1"/>
  <c r="BI178" i="4"/>
  <c r="AB567" i="4"/>
  <c r="P567" i="4"/>
  <c r="BM19" i="4"/>
  <c r="BZ19" i="4"/>
  <c r="AA19" i="4"/>
  <c r="CF19" i="4"/>
  <c r="BP19" i="4"/>
  <c r="BS19" i="4"/>
  <c r="CD19" i="4"/>
  <c r="AD19" i="4"/>
  <c r="BY18" i="4"/>
  <c r="BX19" i="4"/>
  <c r="BR5" i="4"/>
  <c r="BQ18" i="4"/>
  <c r="BB19" i="4"/>
  <c r="BR13" i="4"/>
  <c r="CA19" i="4"/>
  <c r="AM19" i="4"/>
  <c r="CJ18" i="4"/>
  <c r="BO5" i="4"/>
  <c r="BN18" i="4"/>
  <c r="BU5" i="4"/>
  <c r="BT18" i="4"/>
  <c r="CE19" i="4"/>
  <c r="BH19" i="4"/>
  <c r="CJ19" i="4"/>
  <c r="AY19" i="4"/>
  <c r="CL19" i="4"/>
  <c r="O19" i="4"/>
  <c r="CB18" i="4"/>
  <c r="CB19" i="4"/>
  <c r="BO13" i="4"/>
  <c r="BE19" i="4"/>
  <c r="CI19" i="4"/>
  <c r="U19" i="4"/>
  <c r="BW19" i="4"/>
  <c r="CK19" i="4"/>
  <c r="X19" i="4"/>
  <c r="R19" i="4"/>
  <c r="AJ19" i="4"/>
  <c r="CI18" i="4"/>
  <c r="BU567" i="4"/>
  <c r="AZ178" i="4"/>
  <c r="BI171" i="4"/>
  <c r="AZ165" i="4"/>
  <c r="AZ158" i="4"/>
  <c r="BI184" i="4"/>
  <c r="BI152" i="4"/>
  <c r="CI171" i="4"/>
  <c r="BI158" i="4"/>
  <c r="AZ184" i="4"/>
  <c r="AK566" i="4"/>
  <c r="BN14" i="4"/>
  <c r="BO14" i="4" s="1"/>
  <c r="L11" i="9"/>
  <c r="BN15" i="4"/>
  <c r="BO15" i="4" s="1"/>
  <c r="L12" i="9"/>
  <c r="BQ14" i="4"/>
  <c r="BR14" i="4" s="1"/>
  <c r="P11" i="9"/>
  <c r="BQ15" i="4"/>
  <c r="BR15" i="4" s="1"/>
  <c r="P12" i="9"/>
  <c r="BT14" i="4"/>
  <c r="BU14" i="4" s="1"/>
  <c r="T11" i="9"/>
  <c r="BK14" i="4"/>
  <c r="BL14" i="4" s="1"/>
  <c r="H11" i="9"/>
  <c r="BI165" i="4"/>
  <c r="S566" i="4"/>
  <c r="AH566" i="4"/>
  <c r="BF562" i="4"/>
  <c r="P19" i="9"/>
  <c r="AE567" i="4"/>
  <c r="S567" i="4"/>
  <c r="AW567" i="4"/>
  <c r="L49" i="9"/>
  <c r="BC564" i="4"/>
  <c r="E39" i="18"/>
  <c r="F33" i="18"/>
  <c r="E36" i="18"/>
  <c r="E38" i="18"/>
  <c r="E41" i="18"/>
  <c r="F41" i="18"/>
  <c r="F36" i="18"/>
  <c r="F37" i="18"/>
  <c r="F34" i="18"/>
  <c r="F40" i="18"/>
  <c r="E40" i="18"/>
  <c r="F39" i="18"/>
  <c r="E37" i="18"/>
  <c r="P47" i="9"/>
  <c r="E33" i="18"/>
  <c r="F38" i="18"/>
  <c r="L19" i="9"/>
  <c r="AZ332" i="4"/>
  <c r="AN332" i="4"/>
  <c r="AB332" i="4"/>
  <c r="P332" i="4"/>
  <c r="AW332" i="4"/>
  <c r="Y332" i="4"/>
  <c r="M332" i="4"/>
  <c r="AH332" i="4"/>
  <c r="V332" i="4"/>
  <c r="AQ332" i="4"/>
  <c r="BI332" i="4"/>
  <c r="AK332" i="4"/>
  <c r="AT332" i="4"/>
  <c r="BC332" i="4"/>
  <c r="AE332" i="4"/>
  <c r="BF332" i="4"/>
  <c r="S332" i="4"/>
  <c r="D30" i="9"/>
  <c r="BU573" i="4"/>
  <c r="BF564" i="4"/>
  <c r="V152" i="4"/>
  <c r="V563" i="4"/>
  <c r="H33" i="9"/>
  <c r="H41" i="9"/>
  <c r="P33" i="9"/>
  <c r="L43" i="9"/>
  <c r="P46" i="9"/>
  <c r="H39" i="9"/>
  <c r="T33" i="9"/>
  <c r="T41" i="9"/>
  <c r="H46" i="9"/>
  <c r="P49" i="9"/>
  <c r="T46" i="9"/>
  <c r="L47" i="9"/>
  <c r="P43" i="9"/>
  <c r="T49" i="9"/>
  <c r="J112" i="4"/>
  <c r="E25" i="22"/>
  <c r="BO411" i="4"/>
  <c r="BR567" i="4"/>
  <c r="Y565" i="4"/>
  <c r="V565" i="4"/>
  <c r="P565" i="4"/>
  <c r="AZ565" i="4"/>
  <c r="BI565" i="4"/>
  <c r="BO565" i="4"/>
  <c r="AB565" i="4"/>
  <c r="BL565" i="4"/>
  <c r="AK565" i="4"/>
  <c r="AW565" i="4"/>
  <c r="AZ566" i="4"/>
  <c r="M565" i="4"/>
  <c r="S565" i="4"/>
  <c r="E23" i="17"/>
  <c r="BF565" i="4"/>
  <c r="BC565" i="4"/>
  <c r="BR565" i="4"/>
  <c r="AE565" i="4"/>
  <c r="AH565" i="4"/>
  <c r="AK633" i="4"/>
  <c r="BU633" i="4"/>
  <c r="I562" i="4"/>
  <c r="E22" i="20" s="1"/>
  <c r="S633" i="4"/>
  <c r="H29" i="9"/>
  <c r="BO570" i="4"/>
  <c r="S570" i="4"/>
  <c r="AE564" i="4"/>
  <c r="M334" i="4"/>
  <c r="AE563" i="4"/>
  <c r="AN570" i="4"/>
  <c r="AZ563" i="4"/>
  <c r="BI563" i="4"/>
  <c r="AQ570" i="4"/>
  <c r="AW570" i="4"/>
  <c r="BC334" i="4"/>
  <c r="BL570" i="4"/>
  <c r="AT570" i="4"/>
  <c r="AB563" i="4"/>
  <c r="BF563" i="4"/>
  <c r="BI334" i="4"/>
  <c r="S563" i="4"/>
  <c r="BR563" i="4"/>
  <c r="AH570" i="4"/>
  <c r="V570" i="4"/>
  <c r="P570" i="4"/>
  <c r="BU563" i="4"/>
  <c r="AZ570" i="4"/>
  <c r="AH563" i="4"/>
  <c r="AE570" i="4"/>
  <c r="AQ563" i="4"/>
  <c r="AK563" i="4"/>
  <c r="BC570" i="4"/>
  <c r="AB570" i="4"/>
  <c r="BL563" i="4"/>
  <c r="M570" i="4"/>
  <c r="BO563" i="4"/>
  <c r="P563" i="4"/>
  <c r="BF570" i="4"/>
  <c r="AN563" i="4"/>
  <c r="AT563" i="4"/>
  <c r="Y570" i="4"/>
  <c r="BI570" i="4"/>
  <c r="M563" i="4"/>
  <c r="AZ334" i="4"/>
  <c r="AN334" i="4"/>
  <c r="S334" i="4"/>
  <c r="V334" i="4"/>
  <c r="Y334" i="4"/>
  <c r="P334" i="4"/>
  <c r="AE334" i="4"/>
  <c r="AH334" i="4"/>
  <c r="AK334" i="4"/>
  <c r="BF334" i="4"/>
  <c r="AQ334" i="4"/>
  <c r="AB334" i="4"/>
  <c r="BR570" i="4"/>
  <c r="AW563" i="4"/>
  <c r="I31" i="4"/>
  <c r="E25" i="6" s="1"/>
  <c r="H18" i="17"/>
  <c r="BU570" i="4"/>
  <c r="H41" i="22"/>
  <c r="L38" i="9"/>
  <c r="H13" i="17"/>
  <c r="H31" i="17"/>
  <c r="H20" i="17"/>
  <c r="H38" i="22"/>
  <c r="H27" i="17"/>
  <c r="H36" i="22"/>
  <c r="H28" i="17"/>
  <c r="H41" i="17"/>
  <c r="BU76" i="4"/>
  <c r="V19" i="9" s="1"/>
  <c r="J114" i="4"/>
  <c r="J113" i="4"/>
  <c r="H34" i="17"/>
  <c r="BO564" i="4"/>
  <c r="AN564" i="4"/>
  <c r="BL564" i="4"/>
  <c r="AQ564" i="4"/>
  <c r="S564" i="4"/>
  <c r="P633" i="4"/>
  <c r="AT564" i="4"/>
  <c r="BL566" i="4"/>
  <c r="AB564" i="4"/>
  <c r="AW564" i="4"/>
  <c r="Y564" i="4"/>
  <c r="V564" i="4"/>
  <c r="BI564" i="4"/>
  <c r="AK564" i="4"/>
  <c r="M564" i="4"/>
  <c r="BO568" i="4"/>
  <c r="Y566" i="4"/>
  <c r="AQ633" i="4"/>
  <c r="I180" i="4"/>
  <c r="E42" i="16" s="1"/>
  <c r="P564" i="4"/>
  <c r="I116" i="4"/>
  <c r="V566" i="4"/>
  <c r="AE633" i="4"/>
  <c r="AZ633" i="4"/>
  <c r="AB633" i="4"/>
  <c r="Y633" i="4"/>
  <c r="BO633" i="4"/>
  <c r="AW562" i="4"/>
  <c r="AE566" i="4"/>
  <c r="AB566" i="4"/>
  <c r="BU564" i="4"/>
  <c r="BO566" i="4"/>
  <c r="AT633" i="4"/>
  <c r="AH633" i="4"/>
  <c r="BF633" i="4"/>
  <c r="AW633" i="4"/>
  <c r="BC566" i="4"/>
  <c r="V562" i="4"/>
  <c r="AQ566" i="4"/>
  <c r="BU566" i="4"/>
  <c r="AH562" i="4"/>
  <c r="AN566" i="4"/>
  <c r="BR566" i="4"/>
  <c r="P566" i="4"/>
  <c r="AW566" i="4"/>
  <c r="BL633" i="4"/>
  <c r="V633" i="4"/>
  <c r="BC633" i="4"/>
  <c r="M633" i="4"/>
  <c r="BI566" i="4"/>
  <c r="M566" i="4"/>
  <c r="Y562" i="4"/>
  <c r="Q30" i="9"/>
  <c r="BF566" i="4"/>
  <c r="AH564" i="4"/>
  <c r="BT220" i="4"/>
  <c r="BU220" i="4" s="1"/>
  <c r="H36" i="17"/>
  <c r="H23" i="22"/>
  <c r="T48" i="9"/>
  <c r="BL572" i="4"/>
  <c r="BU411" i="4"/>
  <c r="P48" i="9"/>
  <c r="J179" i="4"/>
  <c r="F41" i="16" s="1"/>
  <c r="H48" i="9"/>
  <c r="L48" i="9"/>
  <c r="I112" i="4"/>
  <c r="E24" i="23"/>
  <c r="AT334" i="4"/>
  <c r="E17" i="20"/>
  <c r="T47" i="9"/>
  <c r="H21" i="22"/>
  <c r="H34" i="22"/>
  <c r="J166" i="4"/>
  <c r="F26" i="16" s="1"/>
  <c r="J9" i="15"/>
  <c r="BV184" i="4"/>
  <c r="J31" i="4"/>
  <c r="F25" i="6" s="1"/>
  <c r="J11" i="4"/>
  <c r="F20" i="6" s="1"/>
  <c r="L10" i="9"/>
  <c r="BR568" i="4"/>
  <c r="P29" i="9"/>
  <c r="H19" i="17"/>
  <c r="F36" i="21"/>
  <c r="F24" i="23"/>
  <c r="I155" i="4"/>
  <c r="E13" i="16" s="1"/>
  <c r="J170" i="4"/>
  <c r="F29" i="16" s="1"/>
  <c r="H11" i="17"/>
  <c r="H8" i="22"/>
  <c r="H34" i="6"/>
  <c r="BU565" i="4"/>
  <c r="BR564" i="4"/>
  <c r="E44" i="9"/>
  <c r="I44" i="9" s="1"/>
  <c r="E20" i="17"/>
  <c r="J24" i="17"/>
  <c r="J133" i="4"/>
  <c r="F33" i="15" s="1"/>
  <c r="J117" i="4"/>
  <c r="E48" i="9"/>
  <c r="R48" i="9" s="1"/>
  <c r="E31" i="18"/>
  <c r="J669" i="4"/>
  <c r="F27" i="26" s="1"/>
  <c r="AH567" i="4"/>
  <c r="AN567" i="4"/>
  <c r="V567" i="4"/>
  <c r="BI567" i="4"/>
  <c r="BO567" i="4"/>
  <c r="AB562" i="4"/>
  <c r="M562" i="4"/>
  <c r="AK562" i="4"/>
  <c r="BI562" i="4"/>
  <c r="J163" i="4"/>
  <c r="F22" i="16" s="1"/>
  <c r="J118" i="4"/>
  <c r="I12" i="4"/>
  <c r="BI12" i="4" s="1"/>
  <c r="AQ567" i="4"/>
  <c r="I114" i="4"/>
  <c r="AT565" i="4"/>
  <c r="AN565" i="4"/>
  <c r="E47" i="22"/>
  <c r="Y563" i="4"/>
  <c r="E31" i="17"/>
  <c r="J96" i="4"/>
  <c r="F40" i="15" s="1"/>
  <c r="J673" i="4"/>
  <c r="AZ567" i="4"/>
  <c r="J570" i="4"/>
  <c r="F30" i="20" s="1"/>
  <c r="Y567" i="4"/>
  <c r="BR411" i="4"/>
  <c r="BC567" i="4"/>
  <c r="AZ562" i="4"/>
  <c r="S562" i="4"/>
  <c r="AQ562" i="4"/>
  <c r="I373" i="4"/>
  <c r="I176" i="4"/>
  <c r="E37" i="16" s="1"/>
  <c r="J217" i="4"/>
  <c r="F18" i="22" s="1"/>
  <c r="J214" i="4"/>
  <c r="F14" i="22" s="1"/>
  <c r="J212" i="4"/>
  <c r="F12" i="22" s="1"/>
  <c r="J111" i="4"/>
  <c r="E16" i="17"/>
  <c r="BF567" i="4"/>
  <c r="BO562" i="4"/>
  <c r="BL567" i="4"/>
  <c r="BR562" i="4"/>
  <c r="M567" i="4"/>
  <c r="AN562" i="4"/>
  <c r="AT562" i="4"/>
  <c r="AE562" i="4"/>
  <c r="BC562" i="4"/>
  <c r="J154" i="4"/>
  <c r="F12" i="16" s="1"/>
  <c r="AK184" i="4"/>
  <c r="J183" i="4"/>
  <c r="F44" i="16" s="1"/>
  <c r="J187" i="4"/>
  <c r="F50" i="16" s="1"/>
  <c r="I181" i="4"/>
  <c r="E43" i="16" s="1"/>
  <c r="AT567" i="4"/>
  <c r="BL562" i="4"/>
  <c r="BU562" i="4"/>
  <c r="L30" i="9"/>
  <c r="M30" i="9"/>
  <c r="I570" i="4"/>
  <c r="E30" i="20" s="1"/>
  <c r="J235" i="4"/>
  <c r="F13" i="20" s="1"/>
  <c r="J189" i="4"/>
  <c r="F52" i="16" s="1"/>
  <c r="J176" i="4"/>
  <c r="F37" i="16" s="1"/>
  <c r="J136" i="4"/>
  <c r="F36" i="15" s="1"/>
  <c r="J50" i="4"/>
  <c r="F23" i="9" s="1"/>
  <c r="I673" i="4"/>
  <c r="I569" i="4"/>
  <c r="E29" i="20" s="1"/>
  <c r="J152" i="4"/>
  <c r="F10" i="16" s="1"/>
  <c r="J373" i="4"/>
  <c r="I233" i="4"/>
  <c r="J15" i="4"/>
  <c r="F12" i="9" s="1"/>
  <c r="I15" i="4"/>
  <c r="S15" i="4" s="1"/>
  <c r="I183" i="4"/>
  <c r="E44" i="16" s="1"/>
  <c r="F25" i="21"/>
  <c r="E42" i="22"/>
  <c r="BO152" i="4"/>
  <c r="L29" i="9"/>
  <c r="I115" i="4"/>
  <c r="J115" i="4"/>
  <c r="J52" i="4"/>
  <c r="F24" i="9" s="1"/>
  <c r="E22" i="17"/>
  <c r="J97" i="4"/>
  <c r="F21" i="9" s="1"/>
  <c r="J91" i="4"/>
  <c r="F17" i="15" s="1"/>
  <c r="J32" i="4"/>
  <c r="F26" i="6" s="1"/>
  <c r="BL573" i="4"/>
  <c r="J567" i="4"/>
  <c r="F27" i="20" s="1"/>
  <c r="BR569" i="4"/>
  <c r="E49" i="9"/>
  <c r="R49" i="9" s="1"/>
  <c r="E32" i="18"/>
  <c r="E40" i="22"/>
  <c r="E40" i="17"/>
  <c r="E13" i="17"/>
  <c r="F41" i="9"/>
  <c r="BK15" i="4"/>
  <c r="BL15" i="4" s="1"/>
  <c r="E28" i="18"/>
  <c r="E46" i="9"/>
  <c r="E27" i="22"/>
  <c r="E11" i="18"/>
  <c r="I111" i="4"/>
  <c r="E43" i="22"/>
  <c r="E30" i="22"/>
  <c r="E41" i="9"/>
  <c r="BR633" i="4"/>
  <c r="AN633" i="4"/>
  <c r="M220" i="4"/>
  <c r="BV220" i="4"/>
  <c r="J220" i="4" s="1"/>
  <c r="BO573" i="4"/>
  <c r="BO572" i="4"/>
  <c r="J155" i="4"/>
  <c r="F13" i="16" s="1"/>
  <c r="BL411" i="4"/>
  <c r="J137" i="4"/>
  <c r="F37" i="15" s="1"/>
  <c r="I133" i="4"/>
  <c r="E33" i="15" s="1"/>
  <c r="I166" i="4"/>
  <c r="E26" i="16" s="1"/>
  <c r="I117" i="4"/>
  <c r="I11" i="4"/>
  <c r="AZ11" i="4" s="1"/>
  <c r="I158" i="4"/>
  <c r="E17" i="16" s="1"/>
  <c r="E41" i="22"/>
  <c r="E14" i="17"/>
  <c r="F20" i="17"/>
  <c r="F44" i="9"/>
  <c r="E26" i="23"/>
  <c r="F9" i="6"/>
  <c r="F9" i="9"/>
  <c r="H19" i="9"/>
  <c r="I172" i="4"/>
  <c r="E33" i="16" s="1"/>
  <c r="J36" i="17"/>
  <c r="I163" i="4"/>
  <c r="E22" i="16" s="1"/>
  <c r="I136" i="4"/>
  <c r="E36" i="15" s="1"/>
  <c r="J135" i="4"/>
  <c r="F35" i="15" s="1"/>
  <c r="J131" i="4"/>
  <c r="F31" i="15" s="1"/>
  <c r="I179" i="4"/>
  <c r="E41" i="16" s="1"/>
  <c r="J168" i="4"/>
  <c r="F28" i="16" s="1"/>
  <c r="J132" i="4"/>
  <c r="F32" i="15" s="1"/>
  <c r="J181" i="4"/>
  <c r="F43" i="16" s="1"/>
  <c r="I170" i="4"/>
  <c r="E29" i="16" s="1"/>
  <c r="J174" i="4"/>
  <c r="F35" i="16" s="1"/>
  <c r="J167" i="4"/>
  <c r="F27" i="16" s="1"/>
  <c r="E32" i="22"/>
  <c r="E34" i="22"/>
  <c r="E16" i="6"/>
  <c r="BI8" i="4"/>
  <c r="AW8" i="4"/>
  <c r="AE8" i="4"/>
  <c r="S8" i="4"/>
  <c r="BC8" i="4"/>
  <c r="AQ8" i="4"/>
  <c r="AK8" i="4"/>
  <c r="Y8" i="4"/>
  <c r="M8" i="4"/>
  <c r="J12" i="4"/>
  <c r="F21" i="6" s="1"/>
  <c r="F28" i="18"/>
  <c r="F46" i="9"/>
  <c r="BI571" i="4"/>
  <c r="BC571" i="4"/>
  <c r="AW571" i="4"/>
  <c r="AQ571" i="4"/>
  <c r="AK571" i="4"/>
  <c r="AE571" i="4"/>
  <c r="Y571" i="4"/>
  <c r="S571" i="4"/>
  <c r="AZ571" i="4"/>
  <c r="AB571" i="4"/>
  <c r="BF571" i="4"/>
  <c r="AH571" i="4"/>
  <c r="AT571" i="4"/>
  <c r="P571" i="4"/>
  <c r="V571" i="4"/>
  <c r="BR571" i="4"/>
  <c r="AN571" i="4"/>
  <c r="I567" i="4"/>
  <c r="E27" i="20" s="1"/>
  <c r="BF333" i="4"/>
  <c r="AZ333" i="4"/>
  <c r="AT333" i="4"/>
  <c r="AN333" i="4"/>
  <c r="AH333" i="4"/>
  <c r="AB333" i="4"/>
  <c r="V333" i="4"/>
  <c r="P333" i="4"/>
  <c r="AW333" i="4"/>
  <c r="Y333" i="4"/>
  <c r="BC333" i="4"/>
  <c r="AE333" i="4"/>
  <c r="BI333" i="4"/>
  <c r="M333" i="4"/>
  <c r="S333" i="4"/>
  <c r="AK333" i="4"/>
  <c r="AQ333" i="4"/>
  <c r="E16" i="20"/>
  <c r="BU571" i="4"/>
  <c r="E16" i="23"/>
  <c r="E10" i="18"/>
  <c r="E34" i="17"/>
  <c r="I175" i="4"/>
  <c r="E36" i="16" s="1"/>
  <c r="J175" i="4"/>
  <c r="F36" i="16" s="1"/>
  <c r="E18" i="23"/>
  <c r="J563" i="4"/>
  <c r="F23" i="20" s="1"/>
  <c r="I563" i="4"/>
  <c r="E23" i="20" s="1"/>
  <c r="I96" i="4"/>
  <c r="E40" i="15" s="1"/>
  <c r="J74" i="4"/>
  <c r="F14" i="15" s="1"/>
  <c r="J72" i="4"/>
  <c r="F12" i="15" s="1"/>
  <c r="I669" i="4"/>
  <c r="E27" i="26" s="1"/>
  <c r="F49" i="9"/>
  <c r="F32" i="18"/>
  <c r="BI572" i="4"/>
  <c r="BC572" i="4"/>
  <c r="AW572" i="4"/>
  <c r="AQ572" i="4"/>
  <c r="AK572" i="4"/>
  <c r="AE572" i="4"/>
  <c r="Y572" i="4"/>
  <c r="S572" i="4"/>
  <c r="AN572" i="4"/>
  <c r="P572" i="4"/>
  <c r="AT572" i="4"/>
  <c r="V572" i="4"/>
  <c r="AH572" i="4"/>
  <c r="AZ572" i="4"/>
  <c r="AB572" i="4"/>
  <c r="BU572" i="4"/>
  <c r="BF572" i="4"/>
  <c r="BF569" i="4"/>
  <c r="AZ569" i="4"/>
  <c r="AT569" i="4"/>
  <c r="AN569" i="4"/>
  <c r="AH569" i="4"/>
  <c r="AB569" i="4"/>
  <c r="V569" i="4"/>
  <c r="P569" i="4"/>
  <c r="BI569" i="4"/>
  <c r="AK569" i="4"/>
  <c r="M569" i="4"/>
  <c r="Y569" i="4"/>
  <c r="AE569" i="4"/>
  <c r="BL569" i="4"/>
  <c r="BC569" i="4"/>
  <c r="BF573" i="4"/>
  <c r="AZ573" i="4"/>
  <c r="AT573" i="4"/>
  <c r="AN573" i="4"/>
  <c r="AH573" i="4"/>
  <c r="AB573" i="4"/>
  <c r="V573" i="4"/>
  <c r="P573" i="4"/>
  <c r="BI573" i="4"/>
  <c r="AK573" i="4"/>
  <c r="AQ573" i="4"/>
  <c r="S573" i="4"/>
  <c r="AE573" i="4"/>
  <c r="AW573" i="4"/>
  <c r="Y573" i="4"/>
  <c r="BC573" i="4"/>
  <c r="BR573" i="4"/>
  <c r="E29" i="22"/>
  <c r="BO569" i="4"/>
  <c r="E26" i="22"/>
  <c r="E11" i="17"/>
  <c r="E42" i="9"/>
  <c r="BR412" i="4"/>
  <c r="BL571" i="4"/>
  <c r="E37" i="22"/>
  <c r="BS373" i="4"/>
  <c r="BU373" i="4" s="1"/>
  <c r="E17" i="23"/>
  <c r="BF335" i="4"/>
  <c r="AZ335" i="4"/>
  <c r="AT335" i="4"/>
  <c r="AN335" i="4"/>
  <c r="AH335" i="4"/>
  <c r="AB335" i="4"/>
  <c r="V335" i="4"/>
  <c r="P335" i="4"/>
  <c r="BC335" i="4"/>
  <c r="AE335" i="4"/>
  <c r="BI335" i="4"/>
  <c r="AK335" i="4"/>
  <c r="M335" i="4"/>
  <c r="AQ335" i="4"/>
  <c r="AW335" i="4"/>
  <c r="S335" i="4"/>
  <c r="Y335" i="4"/>
  <c r="E18" i="20"/>
  <c r="BO412" i="4"/>
  <c r="I566" i="4"/>
  <c r="E26" i="20" s="1"/>
  <c r="J566" i="4"/>
  <c r="F26" i="20" s="1"/>
  <c r="E29" i="18"/>
  <c r="E47" i="9"/>
  <c r="BO571" i="4"/>
  <c r="E28" i="17"/>
  <c r="E10" i="17"/>
  <c r="E28" i="23"/>
  <c r="BI331" i="4"/>
  <c r="BC331" i="4"/>
  <c r="AW331" i="4"/>
  <c r="AQ331" i="4"/>
  <c r="AK331" i="4"/>
  <c r="AE331" i="4"/>
  <c r="Y331" i="4"/>
  <c r="S331" i="4"/>
  <c r="M331" i="4"/>
  <c r="AN331" i="4"/>
  <c r="P331" i="4"/>
  <c r="AT331" i="4"/>
  <c r="V331" i="4"/>
  <c r="BF331" i="4"/>
  <c r="AB331" i="4"/>
  <c r="AH331" i="4"/>
  <c r="AZ331" i="4"/>
  <c r="E34" i="6"/>
  <c r="E38" i="21"/>
  <c r="F43" i="9"/>
  <c r="F19" i="17"/>
  <c r="BF330" i="4"/>
  <c r="AZ330" i="4"/>
  <c r="AT330" i="4"/>
  <c r="AN330" i="4"/>
  <c r="AH330" i="4"/>
  <c r="AB330" i="4"/>
  <c r="V330" i="4"/>
  <c r="P330" i="4"/>
  <c r="BI330" i="4"/>
  <c r="AK330" i="4"/>
  <c r="M330" i="4"/>
  <c r="AQ330" i="4"/>
  <c r="S330" i="4"/>
  <c r="AE330" i="4"/>
  <c r="AW330" i="4"/>
  <c r="Y330" i="4"/>
  <c r="BC330" i="4"/>
  <c r="E33" i="6"/>
  <c r="I213" i="4"/>
  <c r="E13" i="22" s="1"/>
  <c r="J213" i="4"/>
  <c r="F13" i="22" s="1"/>
  <c r="J172" i="4"/>
  <c r="F33" i="16" s="1"/>
  <c r="I167" i="4"/>
  <c r="E27" i="16" s="1"/>
  <c r="AW569" i="4"/>
  <c r="E35" i="17"/>
  <c r="BM373" i="4"/>
  <c r="BO373" i="4" s="1"/>
  <c r="BI336" i="4"/>
  <c r="BC336" i="4"/>
  <c r="AW336" i="4"/>
  <c r="AQ336" i="4"/>
  <c r="AK336" i="4"/>
  <c r="AE336" i="4"/>
  <c r="Y336" i="4"/>
  <c r="S336" i="4"/>
  <c r="M336" i="4"/>
  <c r="AN336" i="4"/>
  <c r="P336" i="4"/>
  <c r="AT336" i="4"/>
  <c r="V336" i="4"/>
  <c r="AB336" i="4"/>
  <c r="AH336" i="4"/>
  <c r="AZ336" i="4"/>
  <c r="E19" i="20"/>
  <c r="BF336" i="4"/>
  <c r="F32" i="21"/>
  <c r="I235" i="4"/>
  <c r="E13" i="20" s="1"/>
  <c r="J564" i="4"/>
  <c r="F24" i="20" s="1"/>
  <c r="I564" i="4"/>
  <c r="E24" i="20" s="1"/>
  <c r="I168" i="4"/>
  <c r="E28" i="16" s="1"/>
  <c r="I152" i="4"/>
  <c r="E10" i="16" s="1"/>
  <c r="J148" i="4"/>
  <c r="I148" i="4"/>
  <c r="I232" i="4"/>
  <c r="E11" i="20" s="1"/>
  <c r="J232" i="4"/>
  <c r="F11" i="20" s="1"/>
  <c r="BQ220" i="4"/>
  <c r="BR220" i="4" s="1"/>
  <c r="P38" i="9"/>
  <c r="E40" i="21"/>
  <c r="AT8" i="4"/>
  <c r="I236" i="4"/>
  <c r="J236" i="4"/>
  <c r="I212" i="4"/>
  <c r="E12" i="22" s="1"/>
  <c r="I118" i="4"/>
  <c r="I7" i="4"/>
  <c r="I137" i="4"/>
  <c r="E37" i="15" s="1"/>
  <c r="I132" i="4"/>
  <c r="E32" i="15" s="1"/>
  <c r="AH8" i="4"/>
  <c r="F30" i="9"/>
  <c r="I92" i="4"/>
  <c r="E18" i="15" s="1"/>
  <c r="J569" i="4"/>
  <c r="F29" i="20" s="1"/>
  <c r="E12" i="18"/>
  <c r="BF337" i="4"/>
  <c r="AZ337" i="4"/>
  <c r="AT337" i="4"/>
  <c r="AN337" i="4"/>
  <c r="AH337" i="4"/>
  <c r="AB337" i="4"/>
  <c r="V337" i="4"/>
  <c r="P337" i="4"/>
  <c r="BI337" i="4"/>
  <c r="AK337" i="4"/>
  <c r="M337" i="4"/>
  <c r="AQ337" i="4"/>
  <c r="S337" i="4"/>
  <c r="Y337" i="4"/>
  <c r="AE337" i="4"/>
  <c r="AW337" i="4"/>
  <c r="BC337" i="4"/>
  <c r="E20" i="20"/>
  <c r="J233" i="4"/>
  <c r="I185" i="4"/>
  <c r="E48" i="16" s="1"/>
  <c r="J153" i="4"/>
  <c r="F11" i="16" s="1"/>
  <c r="I153" i="4"/>
  <c r="E11" i="16" s="1"/>
  <c r="BU569" i="4"/>
  <c r="I565" i="4"/>
  <c r="E25" i="20" s="1"/>
  <c r="J565" i="4"/>
  <c r="F25" i="20" s="1"/>
  <c r="E23" i="21"/>
  <c r="P10" i="9"/>
  <c r="I154" i="4"/>
  <c r="E12" i="16" s="1"/>
  <c r="I186" i="4"/>
  <c r="E49" i="16" s="1"/>
  <c r="J186" i="4"/>
  <c r="F49" i="16" s="1"/>
  <c r="J171" i="4"/>
  <c r="F32" i="16" s="1"/>
  <c r="BI9" i="4"/>
  <c r="BC9" i="4"/>
  <c r="AW9" i="4"/>
  <c r="AQ9" i="4"/>
  <c r="AK9" i="4"/>
  <c r="AE9" i="4"/>
  <c r="Y9" i="4"/>
  <c r="S9" i="4"/>
  <c r="M9" i="4"/>
  <c r="E18" i="6"/>
  <c r="BF9" i="4"/>
  <c r="AT9" i="4"/>
  <c r="AH9" i="4"/>
  <c r="AB9" i="4"/>
  <c r="P9" i="4"/>
  <c r="AZ9" i="4"/>
  <c r="AN9" i="4"/>
  <c r="V9" i="4"/>
  <c r="AN8" i="4"/>
  <c r="H38" i="9"/>
  <c r="CG13" i="4"/>
  <c r="CG19" i="4" s="1"/>
  <c r="J162" i="4"/>
  <c r="F21" i="16" s="1"/>
  <c r="J158" i="4"/>
  <c r="F17" i="16" s="1"/>
  <c r="I162" i="4"/>
  <c r="E21" i="16" s="1"/>
  <c r="BI412" i="4"/>
  <c r="BU412" i="4"/>
  <c r="F47" i="9"/>
  <c r="F29" i="18"/>
  <c r="I215" i="4"/>
  <c r="E15" i="22" s="1"/>
  <c r="J215" i="4"/>
  <c r="F15" i="22" s="1"/>
  <c r="I173" i="4"/>
  <c r="E34" i="16" s="1"/>
  <c r="J173" i="4"/>
  <c r="F34" i="16" s="1"/>
  <c r="J157" i="4"/>
  <c r="F14" i="16" s="1"/>
  <c r="I157" i="4"/>
  <c r="E14" i="16" s="1"/>
  <c r="I161" i="4"/>
  <c r="E20" i="16" s="1"/>
  <c r="BT15" i="4"/>
  <c r="BU15" i="4" s="1"/>
  <c r="J119" i="4"/>
  <c r="I119" i="4"/>
  <c r="E9" i="9"/>
  <c r="E9" i="6"/>
  <c r="I219" i="4"/>
  <c r="I214" i="4"/>
  <c r="E14" i="22" s="1"/>
  <c r="I174" i="4"/>
  <c r="E35" i="16" s="1"/>
  <c r="AZ8" i="4"/>
  <c r="V8" i="4"/>
  <c r="CC14" i="4"/>
  <c r="CC19" i="4" s="1"/>
  <c r="J92" i="4"/>
  <c r="F16" i="9" s="1"/>
  <c r="BI568" i="4"/>
  <c r="BC568" i="4"/>
  <c r="AW568" i="4"/>
  <c r="AQ568" i="4"/>
  <c r="AK568" i="4"/>
  <c r="AE568" i="4"/>
  <c r="Y568" i="4"/>
  <c r="S568" i="4"/>
  <c r="M568" i="4"/>
  <c r="AN568" i="4"/>
  <c r="P568" i="4"/>
  <c r="AT568" i="4"/>
  <c r="V568" i="4"/>
  <c r="AB568" i="4"/>
  <c r="AH568" i="4"/>
  <c r="BU568" i="4"/>
  <c r="BF568" i="4"/>
  <c r="AZ568" i="4"/>
  <c r="E50" i="22"/>
  <c r="E36" i="22"/>
  <c r="E41" i="17"/>
  <c r="E49" i="22"/>
  <c r="E33" i="21"/>
  <c r="F37" i="21"/>
  <c r="E35" i="21"/>
  <c r="I211" i="4"/>
  <c r="E11" i="22" s="1"/>
  <c r="J211" i="4"/>
  <c r="F11" i="22" s="1"/>
  <c r="I187" i="4"/>
  <c r="E50" i="16" s="1"/>
  <c r="BJ373" i="4"/>
  <c r="BL372" i="4"/>
  <c r="J30" i="15" s="1"/>
  <c r="I52" i="4"/>
  <c r="E24" i="9" s="1"/>
  <c r="U24" i="9" s="1"/>
  <c r="F31" i="18"/>
  <c r="F48" i="9"/>
  <c r="BL568" i="4"/>
  <c r="E46" i="22"/>
  <c r="E38" i="22"/>
  <c r="E23" i="22"/>
  <c r="BR572" i="4"/>
  <c r="E21" i="22"/>
  <c r="E44" i="22"/>
  <c r="E31" i="22"/>
  <c r="E19" i="17"/>
  <c r="E43" i="9"/>
  <c r="E20" i="23"/>
  <c r="BP373" i="4"/>
  <c r="BR373" i="4" s="1"/>
  <c r="BR372" i="4"/>
  <c r="E9" i="18"/>
  <c r="E48" i="22"/>
  <c r="E35" i="22"/>
  <c r="E9" i="17"/>
  <c r="E29" i="23"/>
  <c r="S569" i="4"/>
  <c r="E22" i="22"/>
  <c r="E18" i="17"/>
  <c r="F11" i="17"/>
  <c r="F42" i="9"/>
  <c r="E12" i="23"/>
  <c r="E30" i="17"/>
  <c r="BI411" i="4"/>
  <c r="I218" i="4"/>
  <c r="E19" i="22" s="1"/>
  <c r="J218" i="4"/>
  <c r="F19" i="22" s="1"/>
  <c r="BU152" i="4"/>
  <c r="T29" i="9"/>
  <c r="BL412" i="4"/>
  <c r="I188" i="4"/>
  <c r="E51" i="16" s="1"/>
  <c r="J188" i="4"/>
  <c r="F51" i="16" s="1"/>
  <c r="J185" i="4"/>
  <c r="F48" i="16" s="1"/>
  <c r="E11" i="23"/>
  <c r="P30" i="9"/>
  <c r="I234" i="4"/>
  <c r="E12" i="20" s="1"/>
  <c r="J234" i="4"/>
  <c r="F12" i="20" s="1"/>
  <c r="I131" i="4"/>
  <c r="BF184" i="4"/>
  <c r="CK184" i="4"/>
  <c r="J160" i="4"/>
  <c r="F19" i="16" s="1"/>
  <c r="I160" i="4"/>
  <c r="E19" i="16" s="1"/>
  <c r="BT13" i="4"/>
  <c r="T10" i="9"/>
  <c r="J134" i="4"/>
  <c r="F34" i="15" s="1"/>
  <c r="I134" i="4"/>
  <c r="E34" i="15" s="1"/>
  <c r="E22" i="23"/>
  <c r="I189" i="4"/>
  <c r="E52" i="16" s="1"/>
  <c r="AT178" i="4"/>
  <c r="CG178" i="4"/>
  <c r="I178" i="4" s="1"/>
  <c r="E40" i="16" s="1"/>
  <c r="J165" i="4"/>
  <c r="F25" i="16" s="1"/>
  <c r="J161" i="4"/>
  <c r="F20" i="16" s="1"/>
  <c r="I135" i="4"/>
  <c r="E35" i="15" s="1"/>
  <c r="BF8" i="4"/>
  <c r="AB8" i="4"/>
  <c r="CH14" i="4"/>
  <c r="CH19" i="4" s="1"/>
  <c r="J219" i="4"/>
  <c r="I217" i="4"/>
  <c r="E18" i="22" s="1"/>
  <c r="J159" i="4"/>
  <c r="F18" i="16" s="1"/>
  <c r="I159" i="4"/>
  <c r="E18" i="16" s="1"/>
  <c r="P8" i="4"/>
  <c r="AZ10" i="4"/>
  <c r="AN10" i="4"/>
  <c r="AB10" i="4"/>
  <c r="P10" i="4"/>
  <c r="E19" i="6"/>
  <c r="BI10" i="4"/>
  <c r="BC10" i="4"/>
  <c r="AW10" i="4"/>
  <c r="AQ10" i="4"/>
  <c r="AK10" i="4"/>
  <c r="AE10" i="4"/>
  <c r="Y10" i="4"/>
  <c r="S10" i="4"/>
  <c r="M10" i="4"/>
  <c r="BF10" i="4"/>
  <c r="AT10" i="4"/>
  <c r="AH10" i="4"/>
  <c r="V10" i="4"/>
  <c r="AZ6" i="4"/>
  <c r="AN6" i="4"/>
  <c r="AH6" i="4"/>
  <c r="V6" i="4"/>
  <c r="BI6" i="4"/>
  <c r="BC6" i="4"/>
  <c r="AW6" i="4"/>
  <c r="AQ6" i="4"/>
  <c r="AK6" i="4"/>
  <c r="AE6" i="4"/>
  <c r="Y6" i="4"/>
  <c r="S6" i="4"/>
  <c r="M6" i="4"/>
  <c r="E14" i="6"/>
  <c r="BF6" i="4"/>
  <c r="AT6" i="4"/>
  <c r="AB6" i="4"/>
  <c r="P6" i="4"/>
  <c r="I664" i="4"/>
  <c r="E25" i="26" s="1"/>
  <c r="J664" i="4"/>
  <c r="F25" i="26" s="1"/>
  <c r="J35" i="4"/>
  <c r="F30" i="6" s="1"/>
  <c r="J33" i="4"/>
  <c r="F28" i="6" s="1"/>
  <c r="I91" i="4"/>
  <c r="I72" i="4"/>
  <c r="E12" i="15" s="1"/>
  <c r="J73" i="4"/>
  <c r="F13" i="15" s="1"/>
  <c r="I73" i="4"/>
  <c r="E13" i="15" s="1"/>
  <c r="I50" i="4"/>
  <c r="I35" i="4"/>
  <c r="E30" i="6" s="1"/>
  <c r="J95" i="4"/>
  <c r="F21" i="15" s="1"/>
  <c r="I95" i="4"/>
  <c r="E21" i="15" s="1"/>
  <c r="J94" i="4"/>
  <c r="F20" i="15" s="1"/>
  <c r="I94" i="4"/>
  <c r="E20" i="15" s="1"/>
  <c r="J71" i="4"/>
  <c r="F11" i="15" s="1"/>
  <c r="I71" i="4"/>
  <c r="E11" i="15" s="1"/>
  <c r="I75" i="4"/>
  <c r="E15" i="15" s="1"/>
  <c r="J75" i="4"/>
  <c r="F15" i="15" s="1"/>
  <c r="J93" i="4"/>
  <c r="I93" i="4"/>
  <c r="I74" i="4"/>
  <c r="E14" i="15" s="1"/>
  <c r="I97" i="4"/>
  <c r="E21" i="9" s="1"/>
  <c r="I33" i="4"/>
  <c r="E28" i="6" s="1"/>
  <c r="J34" i="4"/>
  <c r="F29" i="6" s="1"/>
  <c r="I34" i="4"/>
  <c r="E29" i="6" s="1"/>
  <c r="J51" i="4"/>
  <c r="I51" i="4"/>
  <c r="J53" i="4"/>
  <c r="I53" i="4"/>
  <c r="J54" i="4"/>
  <c r="I54" i="4"/>
  <c r="J55" i="4"/>
  <c r="I55" i="4"/>
  <c r="I35" i="15" l="1"/>
  <c r="M35" i="15"/>
  <c r="N35" i="15"/>
  <c r="N33" i="21"/>
  <c r="M33" i="21"/>
  <c r="J33" i="21"/>
  <c r="I33" i="21"/>
  <c r="I19" i="20"/>
  <c r="J19" i="20"/>
  <c r="M19" i="20"/>
  <c r="N19" i="20"/>
  <c r="N34" i="17"/>
  <c r="M34" i="17"/>
  <c r="I34" i="17"/>
  <c r="I36" i="15"/>
  <c r="N36" i="15"/>
  <c r="M36" i="15"/>
  <c r="I37" i="18"/>
  <c r="J37" i="18"/>
  <c r="N37" i="18"/>
  <c r="M37" i="18"/>
  <c r="I41" i="18"/>
  <c r="J41" i="18"/>
  <c r="M41" i="18"/>
  <c r="N41" i="18"/>
  <c r="I18" i="16"/>
  <c r="J18" i="16"/>
  <c r="N18" i="16"/>
  <c r="M18" i="16"/>
  <c r="N12" i="20"/>
  <c r="M12" i="20"/>
  <c r="J12" i="20"/>
  <c r="I12" i="20"/>
  <c r="I18" i="17"/>
  <c r="N18" i="17"/>
  <c r="M18" i="17"/>
  <c r="N15" i="22"/>
  <c r="I15" i="22"/>
  <c r="M15" i="22"/>
  <c r="J15" i="22"/>
  <c r="M12" i="16"/>
  <c r="N12" i="16"/>
  <c r="I12" i="16"/>
  <c r="J12" i="16"/>
  <c r="N48" i="16"/>
  <c r="J48" i="16"/>
  <c r="M48" i="16"/>
  <c r="I48" i="16"/>
  <c r="N10" i="16"/>
  <c r="M10" i="16"/>
  <c r="I10" i="16"/>
  <c r="J10" i="16"/>
  <c r="N28" i="17"/>
  <c r="M28" i="17"/>
  <c r="I28" i="17"/>
  <c r="I10" i="18"/>
  <c r="J10" i="18"/>
  <c r="M10" i="18"/>
  <c r="N10" i="18"/>
  <c r="N29" i="16"/>
  <c r="M29" i="16"/>
  <c r="I29" i="16"/>
  <c r="J29" i="16"/>
  <c r="M22" i="16"/>
  <c r="N22" i="16"/>
  <c r="I22" i="16"/>
  <c r="J22" i="16"/>
  <c r="M28" i="18"/>
  <c r="N28" i="18"/>
  <c r="I28" i="18"/>
  <c r="J28" i="18"/>
  <c r="N31" i="17"/>
  <c r="M31" i="17"/>
  <c r="I31" i="17"/>
  <c r="I17" i="20"/>
  <c r="M17" i="20"/>
  <c r="J17" i="20"/>
  <c r="N17" i="20"/>
  <c r="I38" i="18"/>
  <c r="J38" i="18"/>
  <c r="M38" i="18"/>
  <c r="N38" i="18"/>
  <c r="J40" i="18"/>
  <c r="M40" i="18"/>
  <c r="N40" i="18"/>
  <c r="I40" i="18"/>
  <c r="I36" i="18"/>
  <c r="J36" i="18"/>
  <c r="N36" i="18"/>
  <c r="M36" i="18"/>
  <c r="N25" i="16"/>
  <c r="I25" i="16"/>
  <c r="J25" i="16"/>
  <c r="M25" i="16"/>
  <c r="I33" i="6"/>
  <c r="N33" i="6"/>
  <c r="M33" i="6"/>
  <c r="J33" i="6"/>
  <c r="N33" i="15"/>
  <c r="I33" i="15"/>
  <c r="M33" i="15"/>
  <c r="M16" i="17"/>
  <c r="N16" i="17"/>
  <c r="I16" i="17"/>
  <c r="I28" i="16"/>
  <c r="M28" i="16"/>
  <c r="J28" i="16"/>
  <c r="N28" i="16"/>
  <c r="I40" i="15"/>
  <c r="N40" i="15"/>
  <c r="M40" i="15"/>
  <c r="J13" i="16"/>
  <c r="M13" i="16"/>
  <c r="N13" i="16"/>
  <c r="I13" i="16"/>
  <c r="I29" i="6"/>
  <c r="N29" i="6"/>
  <c r="J29" i="6"/>
  <c r="M29" i="6"/>
  <c r="I18" i="22"/>
  <c r="N18" i="22"/>
  <c r="M18" i="22"/>
  <c r="J18" i="22"/>
  <c r="M40" i="16"/>
  <c r="I40" i="16"/>
  <c r="N40" i="16"/>
  <c r="J40" i="16"/>
  <c r="I19" i="16"/>
  <c r="M19" i="16"/>
  <c r="J19" i="16"/>
  <c r="N19" i="16"/>
  <c r="M11" i="23"/>
  <c r="I11" i="23"/>
  <c r="N11" i="23"/>
  <c r="M19" i="22"/>
  <c r="N19" i="22"/>
  <c r="J19" i="22"/>
  <c r="I19" i="22"/>
  <c r="I20" i="23"/>
  <c r="M20" i="23"/>
  <c r="N20" i="23"/>
  <c r="M50" i="16"/>
  <c r="I50" i="16"/>
  <c r="N50" i="16"/>
  <c r="J50" i="16"/>
  <c r="I35" i="16"/>
  <c r="M35" i="16"/>
  <c r="J35" i="16"/>
  <c r="N35" i="16"/>
  <c r="N20" i="16"/>
  <c r="M20" i="16"/>
  <c r="I20" i="16"/>
  <c r="J20" i="16"/>
  <c r="J23" i="21"/>
  <c r="N23" i="21"/>
  <c r="I23" i="21"/>
  <c r="M23" i="21"/>
  <c r="I20" i="20"/>
  <c r="J20" i="20"/>
  <c r="M20" i="20"/>
  <c r="N20" i="20"/>
  <c r="M37" i="15"/>
  <c r="I37" i="15"/>
  <c r="N37" i="15"/>
  <c r="M24" i="20"/>
  <c r="J24" i="20"/>
  <c r="N24" i="20"/>
  <c r="I24" i="20"/>
  <c r="M23" i="20"/>
  <c r="J23" i="20"/>
  <c r="I23" i="20"/>
  <c r="N23" i="20"/>
  <c r="I33" i="16"/>
  <c r="N33" i="16"/>
  <c r="J33" i="16"/>
  <c r="M33" i="16"/>
  <c r="I24" i="23"/>
  <c r="M24" i="23"/>
  <c r="N24" i="23"/>
  <c r="M42" i="16"/>
  <c r="J42" i="16"/>
  <c r="I42" i="16"/>
  <c r="N42" i="16"/>
  <c r="N11" i="17"/>
  <c r="M11" i="17"/>
  <c r="I11" i="17"/>
  <c r="I30" i="6"/>
  <c r="N30" i="6"/>
  <c r="M30" i="6"/>
  <c r="J30" i="6"/>
  <c r="N16" i="23"/>
  <c r="M16" i="23"/>
  <c r="I16" i="23"/>
  <c r="M11" i="15"/>
  <c r="I11" i="15"/>
  <c r="N11" i="15"/>
  <c r="M13" i="15"/>
  <c r="I13" i="15"/>
  <c r="N13" i="15"/>
  <c r="N29" i="23"/>
  <c r="I29" i="23"/>
  <c r="M29" i="23"/>
  <c r="M14" i="22"/>
  <c r="I14" i="22"/>
  <c r="J14" i="22"/>
  <c r="N14" i="22"/>
  <c r="M14" i="16"/>
  <c r="J14" i="16"/>
  <c r="I14" i="16"/>
  <c r="N14" i="16"/>
  <c r="I18" i="6"/>
  <c r="N18" i="6"/>
  <c r="M18" i="6"/>
  <c r="J18" i="6"/>
  <c r="I27" i="16"/>
  <c r="J27" i="16"/>
  <c r="N27" i="16"/>
  <c r="M27" i="16"/>
  <c r="I38" i="21"/>
  <c r="J38" i="21"/>
  <c r="N38" i="21"/>
  <c r="M38" i="21"/>
  <c r="J29" i="18"/>
  <c r="M29" i="18"/>
  <c r="N29" i="18"/>
  <c r="I29" i="18"/>
  <c r="I16" i="20"/>
  <c r="J16" i="20"/>
  <c r="M16" i="20"/>
  <c r="N16" i="20"/>
  <c r="I16" i="6"/>
  <c r="N16" i="6"/>
  <c r="M16" i="6"/>
  <c r="J16" i="6"/>
  <c r="J17" i="16"/>
  <c r="N17" i="16"/>
  <c r="M17" i="16"/>
  <c r="I17" i="16"/>
  <c r="I13" i="17"/>
  <c r="N13" i="17"/>
  <c r="M13" i="17"/>
  <c r="J30" i="20"/>
  <c r="I30" i="20"/>
  <c r="N30" i="20"/>
  <c r="M30" i="20"/>
  <c r="M39" i="18"/>
  <c r="N39" i="18"/>
  <c r="I39" i="18"/>
  <c r="J39" i="18"/>
  <c r="I14" i="6"/>
  <c r="N14" i="6"/>
  <c r="M14" i="6"/>
  <c r="J14" i="6"/>
  <c r="I9" i="18"/>
  <c r="N9" i="18"/>
  <c r="J9" i="18"/>
  <c r="M9" i="18"/>
  <c r="I49" i="16"/>
  <c r="N49" i="16"/>
  <c r="M49" i="16"/>
  <c r="J49" i="16"/>
  <c r="I18" i="20"/>
  <c r="M18" i="20"/>
  <c r="J18" i="20"/>
  <c r="N18" i="20"/>
  <c r="M32" i="15"/>
  <c r="I32" i="15"/>
  <c r="N32" i="15"/>
  <c r="N17" i="23"/>
  <c r="I17" i="23"/>
  <c r="M17" i="23"/>
  <c r="I14" i="17"/>
  <c r="M14" i="17"/>
  <c r="N14" i="17"/>
  <c r="M43" i="16"/>
  <c r="I43" i="16"/>
  <c r="N43" i="16"/>
  <c r="J43" i="16"/>
  <c r="I20" i="17"/>
  <c r="N20" i="17"/>
  <c r="M20" i="17"/>
  <c r="N15" i="15"/>
  <c r="I15" i="15"/>
  <c r="M15" i="15"/>
  <c r="I19" i="6"/>
  <c r="N19" i="6"/>
  <c r="J19" i="6"/>
  <c r="M19" i="6"/>
  <c r="I28" i="6"/>
  <c r="N28" i="6"/>
  <c r="M28" i="6"/>
  <c r="J28" i="6"/>
  <c r="M52" i="16"/>
  <c r="J52" i="16"/>
  <c r="I52" i="16"/>
  <c r="N52" i="16"/>
  <c r="I30" i="17"/>
  <c r="N30" i="17"/>
  <c r="M30" i="17"/>
  <c r="I9" i="17"/>
  <c r="N9" i="17"/>
  <c r="M9" i="17"/>
  <c r="N19" i="17"/>
  <c r="I19" i="17"/>
  <c r="M19" i="17"/>
  <c r="N11" i="22"/>
  <c r="J11" i="22"/>
  <c r="M11" i="22"/>
  <c r="I11" i="22"/>
  <c r="J25" i="20"/>
  <c r="M25" i="20"/>
  <c r="N25" i="20"/>
  <c r="I25" i="20"/>
  <c r="I12" i="18"/>
  <c r="J12" i="18"/>
  <c r="M12" i="18"/>
  <c r="N12" i="18"/>
  <c r="N13" i="20"/>
  <c r="M13" i="20"/>
  <c r="J13" i="20"/>
  <c r="I13" i="20"/>
  <c r="I34" i="6"/>
  <c r="N34" i="6"/>
  <c r="M34" i="6"/>
  <c r="J34" i="6"/>
  <c r="N18" i="23"/>
  <c r="I18" i="23"/>
  <c r="M18" i="23"/>
  <c r="M41" i="16"/>
  <c r="I41" i="16"/>
  <c r="N41" i="16"/>
  <c r="J41" i="16"/>
  <c r="N40" i="17"/>
  <c r="M40" i="17"/>
  <c r="I40" i="17"/>
  <c r="I29" i="20"/>
  <c r="J29" i="20"/>
  <c r="M29" i="20"/>
  <c r="N29" i="20"/>
  <c r="J37" i="16"/>
  <c r="M37" i="16"/>
  <c r="N37" i="16"/>
  <c r="I37" i="16"/>
  <c r="I31" i="18"/>
  <c r="J31" i="18"/>
  <c r="M31" i="18"/>
  <c r="N31" i="18"/>
  <c r="M40" i="21"/>
  <c r="N40" i="21"/>
  <c r="I40" i="21"/>
  <c r="J40" i="21"/>
  <c r="N12" i="15"/>
  <c r="M12" i="15"/>
  <c r="I12" i="15"/>
  <c r="N12" i="23"/>
  <c r="M12" i="23"/>
  <c r="I12" i="23"/>
  <c r="M35" i="21"/>
  <c r="N35" i="21"/>
  <c r="I35" i="21"/>
  <c r="J35" i="21"/>
  <c r="I12" i="22"/>
  <c r="J12" i="22"/>
  <c r="M12" i="22"/>
  <c r="N12" i="22"/>
  <c r="M26" i="20"/>
  <c r="J26" i="20"/>
  <c r="N26" i="20"/>
  <c r="I26" i="20"/>
  <c r="M27" i="20"/>
  <c r="J27" i="20"/>
  <c r="N27" i="20"/>
  <c r="I27" i="20"/>
  <c r="I11" i="18"/>
  <c r="J11" i="18"/>
  <c r="M11" i="18"/>
  <c r="N11" i="18"/>
  <c r="N25" i="6"/>
  <c r="J25" i="6"/>
  <c r="M25" i="6"/>
  <c r="J22" i="20"/>
  <c r="I22" i="20"/>
  <c r="N22" i="20"/>
  <c r="M22" i="20"/>
  <c r="M23" i="17"/>
  <c r="N23" i="17"/>
  <c r="I23" i="17"/>
  <c r="M33" i="18"/>
  <c r="J33" i="18"/>
  <c r="I33" i="18"/>
  <c r="N33" i="18"/>
  <c r="M21" i="15"/>
  <c r="I21" i="15"/>
  <c r="N21" i="15"/>
  <c r="N10" i="17"/>
  <c r="I10" i="17"/>
  <c r="M10" i="17"/>
  <c r="M41" i="17"/>
  <c r="N41" i="17"/>
  <c r="I41" i="17"/>
  <c r="M35" i="17"/>
  <c r="N35" i="17"/>
  <c r="I35" i="17"/>
  <c r="I20" i="15"/>
  <c r="N20" i="15"/>
  <c r="M20" i="15"/>
  <c r="N22" i="23"/>
  <c r="M22" i="23"/>
  <c r="I22" i="23"/>
  <c r="M51" i="16"/>
  <c r="I51" i="16"/>
  <c r="N51" i="16"/>
  <c r="J51" i="16"/>
  <c r="I9" i="6"/>
  <c r="N9" i="6"/>
  <c r="J9" i="6"/>
  <c r="M9" i="6"/>
  <c r="N21" i="16"/>
  <c r="I21" i="16"/>
  <c r="M21" i="16"/>
  <c r="J21" i="16"/>
  <c r="N11" i="20"/>
  <c r="I11" i="20"/>
  <c r="J11" i="20"/>
  <c r="M11" i="20"/>
  <c r="I14" i="15"/>
  <c r="N14" i="15"/>
  <c r="M14" i="15"/>
  <c r="N34" i="15"/>
  <c r="M34" i="15"/>
  <c r="I34" i="15"/>
  <c r="J34" i="16"/>
  <c r="N34" i="16"/>
  <c r="M34" i="16"/>
  <c r="I34" i="16"/>
  <c r="N11" i="16"/>
  <c r="M11" i="16"/>
  <c r="I11" i="16"/>
  <c r="J11" i="16"/>
  <c r="M18" i="15"/>
  <c r="N18" i="15"/>
  <c r="I18" i="15"/>
  <c r="I13" i="22"/>
  <c r="J13" i="22"/>
  <c r="N13" i="22"/>
  <c r="M13" i="22"/>
  <c r="I28" i="23"/>
  <c r="N28" i="23"/>
  <c r="M28" i="23"/>
  <c r="N36" i="16"/>
  <c r="M36" i="16"/>
  <c r="I36" i="16"/>
  <c r="J36" i="16"/>
  <c r="I26" i="23"/>
  <c r="M26" i="23"/>
  <c r="N26" i="23"/>
  <c r="N26" i="16"/>
  <c r="J26" i="16"/>
  <c r="M26" i="16"/>
  <c r="I26" i="16"/>
  <c r="I32" i="18"/>
  <c r="J32" i="18"/>
  <c r="M32" i="18"/>
  <c r="N32" i="18"/>
  <c r="N22" i="17"/>
  <c r="M22" i="17"/>
  <c r="I22" i="17"/>
  <c r="J44" i="16"/>
  <c r="I44" i="16"/>
  <c r="M44" i="16"/>
  <c r="N44" i="16"/>
  <c r="N27" i="26"/>
  <c r="J27" i="26"/>
  <c r="I27" i="26"/>
  <c r="M27" i="26"/>
  <c r="I13" i="26"/>
  <c r="M13" i="26"/>
  <c r="N13" i="26"/>
  <c r="J13" i="26"/>
  <c r="M39" i="26"/>
  <c r="N39" i="26"/>
  <c r="I39" i="26"/>
  <c r="J39" i="26"/>
  <c r="M25" i="26"/>
  <c r="J25" i="26"/>
  <c r="I25" i="26"/>
  <c r="N25" i="26"/>
  <c r="N11" i="26"/>
  <c r="M11" i="26"/>
  <c r="I11" i="26"/>
  <c r="J11" i="26"/>
  <c r="M12" i="26"/>
  <c r="J12" i="26"/>
  <c r="N12" i="26"/>
  <c r="I12" i="26"/>
  <c r="I25" i="6"/>
  <c r="F64" i="9"/>
  <c r="E64" i="9"/>
  <c r="Q64" i="9" s="1"/>
  <c r="E22" i="26"/>
  <c r="F22" i="26"/>
  <c r="I171" i="4"/>
  <c r="E32" i="16" s="1"/>
  <c r="BQ19" i="4"/>
  <c r="BN19" i="4"/>
  <c r="BU13" i="4"/>
  <c r="BT19" i="4"/>
  <c r="Y15" i="4"/>
  <c r="E12" i="9"/>
  <c r="F16" i="21"/>
  <c r="F14" i="21"/>
  <c r="E30" i="9"/>
  <c r="N30" i="9" s="1"/>
  <c r="N25" i="22"/>
  <c r="J20" i="17"/>
  <c r="V41" i="9"/>
  <c r="I25" i="22"/>
  <c r="M25" i="22"/>
  <c r="J25" i="22"/>
  <c r="J23" i="17"/>
  <c r="J15" i="23"/>
  <c r="J21" i="23"/>
  <c r="E16" i="9"/>
  <c r="R16" i="9" s="1"/>
  <c r="J13" i="23"/>
  <c r="F39" i="15"/>
  <c r="F20" i="9"/>
  <c r="J27" i="23"/>
  <c r="J24" i="23"/>
  <c r="F29" i="9"/>
  <c r="J27" i="17"/>
  <c r="J41" i="22"/>
  <c r="E16" i="21"/>
  <c r="E36" i="21"/>
  <c r="E25" i="21"/>
  <c r="J184" i="4"/>
  <c r="F47" i="16" s="1"/>
  <c r="BL373" i="4"/>
  <c r="J9" i="23" s="1"/>
  <c r="F15" i="9"/>
  <c r="E9" i="20"/>
  <c r="V12" i="4"/>
  <c r="AH15" i="4"/>
  <c r="AW15" i="4"/>
  <c r="AK12" i="4"/>
  <c r="BF15" i="4"/>
  <c r="BC15" i="4"/>
  <c r="AZ15" i="4"/>
  <c r="M15" i="4"/>
  <c r="AT15" i="4"/>
  <c r="AE15" i="4"/>
  <c r="AZ12" i="4"/>
  <c r="Y12" i="4"/>
  <c r="E21" i="6"/>
  <c r="D44" i="9"/>
  <c r="R44" i="9"/>
  <c r="N44" i="9"/>
  <c r="V44" i="9"/>
  <c r="J44" i="9"/>
  <c r="Q44" i="9"/>
  <c r="M44" i="9"/>
  <c r="AT12" i="4"/>
  <c r="AW12" i="4"/>
  <c r="E39" i="15"/>
  <c r="P12" i="4"/>
  <c r="BC12" i="4"/>
  <c r="BC11" i="4"/>
  <c r="AB12" i="4"/>
  <c r="S12" i="4"/>
  <c r="Y11" i="4"/>
  <c r="AN12" i="4"/>
  <c r="AE12" i="4"/>
  <c r="V11" i="4"/>
  <c r="J45" i="17"/>
  <c r="U44" i="9"/>
  <c r="J178" i="4"/>
  <c r="F40" i="16" s="1"/>
  <c r="AH12" i="4"/>
  <c r="AQ12" i="4"/>
  <c r="AT11" i="4"/>
  <c r="BF12" i="4"/>
  <c r="M12" i="4"/>
  <c r="M48" i="9"/>
  <c r="U49" i="9"/>
  <c r="U48" i="9"/>
  <c r="V48" i="9"/>
  <c r="J40" i="15"/>
  <c r="J36" i="15"/>
  <c r="J16" i="17"/>
  <c r="U41" i="9"/>
  <c r="N24" i="9"/>
  <c r="I49" i="9"/>
  <c r="I48" i="9"/>
  <c r="Q48" i="9"/>
  <c r="J40" i="22"/>
  <c r="M47" i="22"/>
  <c r="N47" i="22"/>
  <c r="I47" i="22"/>
  <c r="J47" i="22"/>
  <c r="I220" i="4"/>
  <c r="E10" i="22" s="1"/>
  <c r="R24" i="9"/>
  <c r="F9" i="20"/>
  <c r="N48" i="9"/>
  <c r="D48" i="9"/>
  <c r="J48" i="9"/>
  <c r="E32" i="21"/>
  <c r="J13" i="17"/>
  <c r="J31" i="17"/>
  <c r="M11" i="4"/>
  <c r="S11" i="4"/>
  <c r="E20" i="6"/>
  <c r="AH11" i="4"/>
  <c r="BF11" i="4"/>
  <c r="R41" i="9"/>
  <c r="M41" i="9"/>
  <c r="D41" i="9"/>
  <c r="J41" i="9"/>
  <c r="N41" i="9"/>
  <c r="I41" i="9"/>
  <c r="Q41" i="9"/>
  <c r="J27" i="22"/>
  <c r="I27" i="22"/>
  <c r="N27" i="22"/>
  <c r="M27" i="22"/>
  <c r="I42" i="22"/>
  <c r="M42" i="22"/>
  <c r="N42" i="22"/>
  <c r="J42" i="22"/>
  <c r="BI15" i="4"/>
  <c r="J40" i="17"/>
  <c r="V24" i="9"/>
  <c r="V15" i="4"/>
  <c r="AN15" i="4"/>
  <c r="AB15" i="4"/>
  <c r="AK15" i="4"/>
  <c r="AK11" i="4"/>
  <c r="AE11" i="4"/>
  <c r="P11" i="4"/>
  <c r="AN11" i="4"/>
  <c r="J33" i="15"/>
  <c r="N34" i="22"/>
  <c r="M34" i="22"/>
  <c r="J34" i="22"/>
  <c r="I34" i="22"/>
  <c r="I32" i="22"/>
  <c r="M32" i="22"/>
  <c r="N32" i="22"/>
  <c r="J32" i="22"/>
  <c r="J26" i="23"/>
  <c r="I41" i="22"/>
  <c r="N41" i="22"/>
  <c r="M41" i="22"/>
  <c r="V49" i="9"/>
  <c r="D49" i="9"/>
  <c r="J49" i="9"/>
  <c r="Q49" i="9"/>
  <c r="M49" i="9"/>
  <c r="N49" i="9"/>
  <c r="J14" i="17"/>
  <c r="N43" i="22"/>
  <c r="M43" i="22"/>
  <c r="J43" i="22"/>
  <c r="I43" i="22"/>
  <c r="I46" i="9"/>
  <c r="V46" i="9"/>
  <c r="N46" i="9"/>
  <c r="D46" i="9"/>
  <c r="J46" i="9"/>
  <c r="M46" i="9"/>
  <c r="Q46" i="9"/>
  <c r="R46" i="9"/>
  <c r="M24" i="9"/>
  <c r="F18" i="15"/>
  <c r="U46" i="9"/>
  <c r="P15" i="4"/>
  <c r="AQ15" i="4"/>
  <c r="BI11" i="4"/>
  <c r="AW11" i="4"/>
  <c r="AQ11" i="4"/>
  <c r="AB11" i="4"/>
  <c r="N30" i="22"/>
  <c r="J30" i="22"/>
  <c r="I30" i="22"/>
  <c r="M30" i="22"/>
  <c r="N40" i="22"/>
  <c r="I40" i="22"/>
  <c r="M40" i="22"/>
  <c r="J22" i="17"/>
  <c r="F17" i="22"/>
  <c r="F39" i="9"/>
  <c r="I22" i="22"/>
  <c r="J22" i="22"/>
  <c r="N22" i="22"/>
  <c r="M22" i="22"/>
  <c r="J29" i="23"/>
  <c r="R43" i="9"/>
  <c r="D43" i="9"/>
  <c r="N43" i="9"/>
  <c r="V43" i="9"/>
  <c r="I43" i="9"/>
  <c r="J43" i="9"/>
  <c r="M43" i="9"/>
  <c r="Q43" i="9"/>
  <c r="U43" i="9"/>
  <c r="J44" i="22"/>
  <c r="N44" i="22"/>
  <c r="I44" i="22"/>
  <c r="M44" i="22"/>
  <c r="M49" i="22"/>
  <c r="J49" i="22"/>
  <c r="N49" i="22"/>
  <c r="I49" i="22"/>
  <c r="J50" i="22"/>
  <c r="N50" i="22"/>
  <c r="M50" i="22"/>
  <c r="I50" i="22"/>
  <c r="E37" i="9"/>
  <c r="J37" i="15"/>
  <c r="J35" i="17"/>
  <c r="J28" i="23"/>
  <c r="J28" i="17"/>
  <c r="J17" i="23"/>
  <c r="N42" i="9"/>
  <c r="J42" i="9"/>
  <c r="D42" i="9"/>
  <c r="Q42" i="9"/>
  <c r="M42" i="9"/>
  <c r="I42" i="9"/>
  <c r="U42" i="9"/>
  <c r="V42" i="9"/>
  <c r="R42" i="9"/>
  <c r="D24" i="9"/>
  <c r="Q24" i="9"/>
  <c r="J24" i="9"/>
  <c r="E35" i="9"/>
  <c r="E31" i="15"/>
  <c r="E20" i="9"/>
  <c r="N48" i="22"/>
  <c r="J48" i="22"/>
  <c r="I48" i="22"/>
  <c r="M48" i="22"/>
  <c r="J19" i="17"/>
  <c r="M36" i="22"/>
  <c r="I36" i="22"/>
  <c r="J36" i="22"/>
  <c r="N36" i="22"/>
  <c r="E33" i="9"/>
  <c r="F37" i="9"/>
  <c r="BF7" i="4"/>
  <c r="AZ7" i="4"/>
  <c r="AT7" i="4"/>
  <c r="AN7" i="4"/>
  <c r="AH7" i="4"/>
  <c r="AB7" i="4"/>
  <c r="V7" i="4"/>
  <c r="P7" i="4"/>
  <c r="E15" i="6"/>
  <c r="AK7" i="4"/>
  <c r="AW7" i="4"/>
  <c r="Y7" i="4"/>
  <c r="BI7" i="4"/>
  <c r="S7" i="4"/>
  <c r="AE7" i="4"/>
  <c r="AQ7" i="4"/>
  <c r="M7" i="4"/>
  <c r="BC7" i="4"/>
  <c r="F14" i="20"/>
  <c r="F28" i="9"/>
  <c r="E29" i="9"/>
  <c r="J11" i="17"/>
  <c r="J26" i="22"/>
  <c r="M26" i="22"/>
  <c r="I26" i="22"/>
  <c r="N26" i="22"/>
  <c r="F35" i="9"/>
  <c r="J22" i="23"/>
  <c r="E34" i="9"/>
  <c r="J11" i="23"/>
  <c r="J12" i="23"/>
  <c r="J20" i="23"/>
  <c r="J31" i="22"/>
  <c r="N31" i="22"/>
  <c r="I31" i="22"/>
  <c r="M31" i="22"/>
  <c r="N38" i="22"/>
  <c r="J38" i="22"/>
  <c r="M38" i="22"/>
  <c r="I38" i="22"/>
  <c r="J46" i="22"/>
  <c r="M46" i="22"/>
  <c r="I46" i="22"/>
  <c r="N46" i="22"/>
  <c r="J41" i="17"/>
  <c r="F33" i="9"/>
  <c r="J32" i="15"/>
  <c r="E14" i="20"/>
  <c r="E28" i="9"/>
  <c r="J10" i="17"/>
  <c r="N29" i="22"/>
  <c r="J29" i="22"/>
  <c r="M29" i="22"/>
  <c r="I29" i="22"/>
  <c r="E37" i="21"/>
  <c r="I184" i="4"/>
  <c r="E47" i="16" s="1"/>
  <c r="J34" i="17"/>
  <c r="J16" i="23"/>
  <c r="I24" i="9"/>
  <c r="J35" i="15"/>
  <c r="J34" i="15"/>
  <c r="F34" i="9"/>
  <c r="J30" i="17"/>
  <c r="J18" i="17"/>
  <c r="J9" i="17"/>
  <c r="J35" i="22"/>
  <c r="N35" i="22"/>
  <c r="I35" i="22"/>
  <c r="M35" i="22"/>
  <c r="J21" i="22"/>
  <c r="M21" i="22"/>
  <c r="N21" i="22"/>
  <c r="I21" i="22"/>
  <c r="J23" i="22"/>
  <c r="N23" i="22"/>
  <c r="I23" i="22"/>
  <c r="M23" i="22"/>
  <c r="J14" i="4"/>
  <c r="F11" i="9" s="1"/>
  <c r="I14" i="4"/>
  <c r="E17" i="22"/>
  <c r="E39" i="9"/>
  <c r="F10" i="22"/>
  <c r="F38" i="9"/>
  <c r="E14" i="21"/>
  <c r="N47" i="9"/>
  <c r="R47" i="9"/>
  <c r="Q47" i="9"/>
  <c r="V47" i="9"/>
  <c r="M47" i="9"/>
  <c r="D47" i="9"/>
  <c r="J47" i="9"/>
  <c r="I47" i="9"/>
  <c r="U47" i="9"/>
  <c r="N37" i="22"/>
  <c r="J37" i="22"/>
  <c r="I37" i="22"/>
  <c r="M37" i="22"/>
  <c r="J18" i="23"/>
  <c r="F19" i="15"/>
  <c r="F17" i="9"/>
  <c r="E23" i="9"/>
  <c r="E15" i="9"/>
  <c r="E17" i="15"/>
  <c r="J20" i="15"/>
  <c r="J13" i="15"/>
  <c r="J18" i="15"/>
  <c r="J14" i="15"/>
  <c r="J15" i="15"/>
  <c r="E19" i="15"/>
  <c r="E17" i="9"/>
  <c r="J11" i="15"/>
  <c r="J21" i="15"/>
  <c r="J12" i="15"/>
  <c r="I21" i="9"/>
  <c r="N21" i="9"/>
  <c r="J21" i="9"/>
  <c r="V21" i="9"/>
  <c r="D21" i="9"/>
  <c r="U21" i="9"/>
  <c r="M21" i="9"/>
  <c r="Q21" i="9"/>
  <c r="R21" i="9"/>
  <c r="E25" i="9"/>
  <c r="E24" i="15"/>
  <c r="F24" i="15"/>
  <c r="F25" i="9"/>
  <c r="F26" i="9"/>
  <c r="F25" i="15"/>
  <c r="E26" i="9"/>
  <c r="E25" i="15"/>
  <c r="N25" i="15" l="1"/>
  <c r="M25" i="15"/>
  <c r="I25" i="15"/>
  <c r="J32" i="21"/>
  <c r="N32" i="21"/>
  <c r="M32" i="21"/>
  <c r="I32" i="21"/>
  <c r="I9" i="20"/>
  <c r="J9" i="20"/>
  <c r="M9" i="20"/>
  <c r="N9" i="20"/>
  <c r="M39" i="15"/>
  <c r="N39" i="15"/>
  <c r="I39" i="15"/>
  <c r="M17" i="22"/>
  <c r="J17" i="22"/>
  <c r="I17" i="22"/>
  <c r="N17" i="22"/>
  <c r="M47" i="16"/>
  <c r="N47" i="16"/>
  <c r="J47" i="16"/>
  <c r="I47" i="16"/>
  <c r="I14" i="20"/>
  <c r="N14" i="20"/>
  <c r="M14" i="20"/>
  <c r="J14" i="20"/>
  <c r="M32" i="16"/>
  <c r="I32" i="16"/>
  <c r="N32" i="16"/>
  <c r="J32" i="16"/>
  <c r="I15" i="6"/>
  <c r="N15" i="6"/>
  <c r="J15" i="6"/>
  <c r="M15" i="6"/>
  <c r="M17" i="15"/>
  <c r="I17" i="15"/>
  <c r="N17" i="15"/>
  <c r="M37" i="21"/>
  <c r="I37" i="21"/>
  <c r="J37" i="21"/>
  <c r="N37" i="21"/>
  <c r="N20" i="6"/>
  <c r="M20" i="6"/>
  <c r="J20" i="6"/>
  <c r="I21" i="6"/>
  <c r="N21" i="6"/>
  <c r="J21" i="6"/>
  <c r="M21" i="6"/>
  <c r="M25" i="21"/>
  <c r="N25" i="21"/>
  <c r="J25" i="21"/>
  <c r="I25" i="21"/>
  <c r="N36" i="21"/>
  <c r="M36" i="21"/>
  <c r="I36" i="21"/>
  <c r="J36" i="21"/>
  <c r="I19" i="15"/>
  <c r="N19" i="15"/>
  <c r="M19" i="15"/>
  <c r="M24" i="15"/>
  <c r="N24" i="15"/>
  <c r="I24" i="15"/>
  <c r="N14" i="21"/>
  <c r="J14" i="21"/>
  <c r="I14" i="21"/>
  <c r="M14" i="21"/>
  <c r="I31" i="15"/>
  <c r="N31" i="15"/>
  <c r="M31" i="15"/>
  <c r="I10" i="22"/>
  <c r="M10" i="22"/>
  <c r="N10" i="22"/>
  <c r="J10" i="22"/>
  <c r="N16" i="21"/>
  <c r="I16" i="21"/>
  <c r="M16" i="21"/>
  <c r="J16" i="21"/>
  <c r="J22" i="26"/>
  <c r="M22" i="26"/>
  <c r="N22" i="26"/>
  <c r="I22" i="26"/>
  <c r="I20" i="6"/>
  <c r="M64" i="9"/>
  <c r="R64" i="9"/>
  <c r="N64" i="9"/>
  <c r="V64" i="9"/>
  <c r="U64" i="9"/>
  <c r="D64" i="9"/>
  <c r="E11" i="9"/>
  <c r="N11" i="9" s="1"/>
  <c r="S14" i="4"/>
  <c r="U12" i="9"/>
  <c r="Q12" i="9"/>
  <c r="I12" i="9"/>
  <c r="M12" i="9"/>
  <c r="D12" i="9"/>
  <c r="N12" i="9"/>
  <c r="R12" i="9"/>
  <c r="J12" i="9"/>
  <c r="V12" i="9"/>
  <c r="J16" i="9"/>
  <c r="I16" i="9"/>
  <c r="D16" i="9"/>
  <c r="V16" i="9"/>
  <c r="U16" i="9"/>
  <c r="N16" i="9"/>
  <c r="M16" i="9"/>
  <c r="Q16" i="9"/>
  <c r="E38" i="9"/>
  <c r="R38" i="9" s="1"/>
  <c r="J30" i="9"/>
  <c r="V30" i="9"/>
  <c r="R30" i="9"/>
  <c r="J39" i="15"/>
  <c r="V39" i="9"/>
  <c r="D39" i="9"/>
  <c r="U39" i="9"/>
  <c r="I39" i="9"/>
  <c r="J39" i="9"/>
  <c r="N39" i="9"/>
  <c r="M39" i="9"/>
  <c r="Q39" i="9"/>
  <c r="R39" i="9"/>
  <c r="R29" i="9"/>
  <c r="U29" i="9"/>
  <c r="N29" i="9"/>
  <c r="M29" i="9"/>
  <c r="J29" i="9"/>
  <c r="V29" i="9"/>
  <c r="Q29" i="9"/>
  <c r="I29" i="9"/>
  <c r="D29" i="9"/>
  <c r="D33" i="9"/>
  <c r="V33" i="9"/>
  <c r="U33" i="9"/>
  <c r="M33" i="9"/>
  <c r="J33" i="9"/>
  <c r="Q33" i="9"/>
  <c r="N33" i="9"/>
  <c r="R33" i="9"/>
  <c r="I33" i="9"/>
  <c r="N20" i="9"/>
  <c r="J20" i="9"/>
  <c r="V20" i="9"/>
  <c r="R20" i="9"/>
  <c r="D20" i="9"/>
  <c r="U20" i="9"/>
  <c r="I20" i="9"/>
  <c r="Q20" i="9"/>
  <c r="M20" i="9"/>
  <c r="Q35" i="9"/>
  <c r="D35" i="9"/>
  <c r="U35" i="9"/>
  <c r="N35" i="9"/>
  <c r="I35" i="9"/>
  <c r="R35" i="9"/>
  <c r="V35" i="9"/>
  <c r="M35" i="9"/>
  <c r="J35" i="9"/>
  <c r="N37" i="9"/>
  <c r="R37" i="9"/>
  <c r="I37" i="9"/>
  <c r="J37" i="9"/>
  <c r="V37" i="9"/>
  <c r="U37" i="9"/>
  <c r="Q37" i="9"/>
  <c r="M37" i="9"/>
  <c r="D37" i="9"/>
  <c r="BC14" i="4"/>
  <c r="AN14" i="4"/>
  <c r="AE14" i="4"/>
  <c r="P14" i="4"/>
  <c r="M14" i="4"/>
  <c r="BI14" i="4"/>
  <c r="AK14" i="4"/>
  <c r="AB14" i="4"/>
  <c r="BF14" i="4"/>
  <c r="V14" i="4"/>
  <c r="Y14" i="4"/>
  <c r="AZ14" i="4"/>
  <c r="AT14" i="4"/>
  <c r="AQ14" i="4"/>
  <c r="AW14" i="4"/>
  <c r="AH14" i="4"/>
  <c r="V28" i="9"/>
  <c r="N28" i="9"/>
  <c r="M28" i="9"/>
  <c r="D28" i="9"/>
  <c r="J28" i="9"/>
  <c r="I28" i="9"/>
  <c r="R28" i="9"/>
  <c r="U28" i="9"/>
  <c r="Q28" i="9"/>
  <c r="V34" i="9"/>
  <c r="N34" i="9"/>
  <c r="I34" i="9"/>
  <c r="J34" i="9"/>
  <c r="Q34" i="9"/>
  <c r="R34" i="9"/>
  <c r="M34" i="9"/>
  <c r="U34" i="9"/>
  <c r="D34" i="9"/>
  <c r="J31" i="15"/>
  <c r="J17" i="15"/>
  <c r="J19" i="15"/>
  <c r="R23" i="9"/>
  <c r="I23" i="9"/>
  <c r="J23" i="9"/>
  <c r="V23" i="9"/>
  <c r="M23" i="9"/>
  <c r="D23" i="9"/>
  <c r="N23" i="9"/>
  <c r="U23" i="9"/>
  <c r="Q23" i="9"/>
  <c r="N17" i="9"/>
  <c r="M17" i="9"/>
  <c r="J17" i="9"/>
  <c r="I17" i="9"/>
  <c r="V17" i="9"/>
  <c r="U17" i="9"/>
  <c r="D17" i="9"/>
  <c r="Q17" i="9"/>
  <c r="R17" i="9"/>
  <c r="N15" i="9"/>
  <c r="V15" i="9"/>
  <c r="R15" i="9"/>
  <c r="I15" i="9"/>
  <c r="J15" i="9"/>
  <c r="Q15" i="9"/>
  <c r="M15" i="9"/>
  <c r="U15" i="9"/>
  <c r="D15" i="9"/>
  <c r="J24" i="15"/>
  <c r="N25" i="9"/>
  <c r="M25" i="9"/>
  <c r="D25" i="9"/>
  <c r="V25" i="9"/>
  <c r="Q25" i="9"/>
  <c r="J25" i="9"/>
  <c r="R25" i="9"/>
  <c r="I25" i="9"/>
  <c r="U25" i="9"/>
  <c r="J25" i="15"/>
  <c r="I26" i="9"/>
  <c r="N26" i="9"/>
  <c r="V26" i="9"/>
  <c r="D26" i="9"/>
  <c r="Q26" i="9"/>
  <c r="J26" i="9"/>
  <c r="M26" i="9"/>
  <c r="U26" i="9"/>
  <c r="R26" i="9"/>
  <c r="L13" i="4"/>
  <c r="L19" i="4" s="1"/>
  <c r="BJ5" i="4"/>
  <c r="BJ18" i="4" s="1"/>
  <c r="L5" i="4"/>
  <c r="BV5" i="4" l="1"/>
  <c r="BV18" i="4" s="1"/>
  <c r="L18" i="4"/>
  <c r="BK5" i="4"/>
  <c r="BJ13" i="4"/>
  <c r="V11" i="9"/>
  <c r="D11" i="9"/>
  <c r="I11" i="9"/>
  <c r="M11" i="9"/>
  <c r="U11" i="9"/>
  <c r="J11" i="9"/>
  <c r="Q11" i="9"/>
  <c r="R11" i="9"/>
  <c r="M38" i="9"/>
  <c r="V38" i="9"/>
  <c r="Q38" i="9"/>
  <c r="I38" i="9"/>
  <c r="D38" i="9"/>
  <c r="J38" i="9"/>
  <c r="U38" i="9"/>
  <c r="N38" i="9"/>
  <c r="H13" i="6"/>
  <c r="BV13" i="4"/>
  <c r="BV19" i="4" s="1"/>
  <c r="I5" i="4" l="1"/>
  <c r="AQ5" i="4" s="1"/>
  <c r="J5" i="4"/>
  <c r="F13" i="6" s="1"/>
  <c r="BL5" i="4"/>
  <c r="BK18" i="4"/>
  <c r="H10" i="9"/>
  <c r="BJ19" i="4"/>
  <c r="BK13" i="4"/>
  <c r="I13" i="4"/>
  <c r="S13" i="4" s="1"/>
  <c r="J13" i="4"/>
  <c r="F10" i="9" s="1"/>
  <c r="V5" i="4" l="1"/>
  <c r="M5" i="4"/>
  <c r="AN5" i="4"/>
  <c r="AW5" i="4"/>
  <c r="AT5" i="4"/>
  <c r="AK5" i="4"/>
  <c r="S5" i="4"/>
  <c r="E13" i="6"/>
  <c r="P5" i="4"/>
  <c r="AH5" i="4"/>
  <c r="AZ5" i="4"/>
  <c r="BC5" i="4"/>
  <c r="Y5" i="4"/>
  <c r="BF5" i="4"/>
  <c r="BI5" i="4"/>
  <c r="AE5" i="4"/>
  <c r="AB5" i="4"/>
  <c r="BL13" i="4"/>
  <c r="BK19" i="4"/>
  <c r="AE13" i="4"/>
  <c r="AQ13" i="4"/>
  <c r="P13" i="4"/>
  <c r="V13" i="4"/>
  <c r="AZ13" i="4"/>
  <c r="AB13" i="4"/>
  <c r="Y13" i="4"/>
  <c r="BC13" i="4"/>
  <c r="BI13" i="4"/>
  <c r="E10" i="9"/>
  <c r="AH13" i="4"/>
  <c r="AK13" i="4"/>
  <c r="AN13" i="4"/>
  <c r="AT13" i="4"/>
  <c r="BF13" i="4"/>
  <c r="AW13" i="4"/>
  <c r="M13" i="4"/>
  <c r="J13" i="6" l="1"/>
  <c r="N13" i="6"/>
  <c r="M13" i="6"/>
  <c r="I13" i="6"/>
  <c r="D10" i="9"/>
  <c r="V10" i="9"/>
  <c r="N10" i="9"/>
  <c r="U10" i="9"/>
  <c r="Q10" i="9"/>
  <c r="R10" i="9"/>
  <c r="I10" i="9"/>
  <c r="M10" i="9"/>
  <c r="J10" i="9"/>
  <c r="D51" i="9" l="1"/>
  <c r="AD3" i="4"/>
  <c r="AS4" i="4"/>
  <c r="R4" i="4"/>
  <c r="O4" i="4"/>
  <c r="O17" i="4" s="1"/>
  <c r="X3" i="4"/>
  <c r="AV3" i="4"/>
  <c r="AV4" i="4"/>
  <c r="BE3" i="4"/>
  <c r="AA4" i="4"/>
  <c r="AM4" i="4"/>
  <c r="AY4" i="4"/>
  <c r="U4" i="4"/>
  <c r="R3" i="4"/>
  <c r="AM3" i="4"/>
  <c r="AD4" i="4"/>
  <c r="CB4" i="4" s="1"/>
  <c r="AA3" i="4"/>
  <c r="U3" i="4"/>
  <c r="BE4" i="4"/>
  <c r="AS3" i="4"/>
  <c r="X4" i="4"/>
  <c r="BZ4" i="4" s="1"/>
  <c r="AY3" i="4"/>
  <c r="BE17" i="4" l="1"/>
  <c r="AS17" i="4"/>
  <c r="AA17" i="4"/>
  <c r="R17" i="4"/>
  <c r="AY17" i="4"/>
  <c r="AM17" i="4"/>
  <c r="U17" i="4"/>
  <c r="AD17" i="4"/>
  <c r="AV17" i="4"/>
  <c r="X17" i="4"/>
  <c r="AG4" i="4"/>
  <c r="CC4" i="4" s="1"/>
  <c r="AG3" i="4"/>
  <c r="T57" i="9"/>
  <c r="CI3" i="4"/>
  <c r="BJ4" i="4"/>
  <c r="BJ17" i="4" s="1"/>
  <c r="L4" i="4"/>
  <c r="CB3" i="4"/>
  <c r="CB17" i="4" s="1"/>
  <c r="T59" i="9"/>
  <c r="H56" i="9"/>
  <c r="T51" i="9"/>
  <c r="P61" i="9"/>
  <c r="BS4" i="4"/>
  <c r="AJ4" i="4"/>
  <c r="CE4" i="4"/>
  <c r="CH4" i="4"/>
  <c r="L3" i="4"/>
  <c r="T56" i="9"/>
  <c r="CG3" i="4"/>
  <c r="BM4" i="4"/>
  <c r="BH4" i="4"/>
  <c r="BH3" i="4"/>
  <c r="BN3" i="4"/>
  <c r="CH3" i="4"/>
  <c r="CH17" i="4" s="1"/>
  <c r="L56" i="9"/>
  <c r="P57" i="9"/>
  <c r="L61" i="9"/>
  <c r="CK4" i="4"/>
  <c r="CE3" i="4"/>
  <c r="AJ3" i="4"/>
  <c r="AJ17" i="4" s="1"/>
  <c r="BT3" i="4"/>
  <c r="BZ3" i="4"/>
  <c r="BZ17" i="4" s="1"/>
  <c r="H60" i="9"/>
  <c r="T52" i="9"/>
  <c r="P55" i="9"/>
  <c r="L53" i="9"/>
  <c r="BW3" i="4"/>
  <c r="P51" i="9"/>
  <c r="L60" i="9"/>
  <c r="T55" i="9"/>
  <c r="P60" i="9"/>
  <c r="L51" i="9"/>
  <c r="P59" i="9"/>
  <c r="T53" i="9"/>
  <c r="H57" i="9"/>
  <c r="P56" i="9"/>
  <c r="H53" i="9"/>
  <c r="CF3" i="4"/>
  <c r="BX3" i="4"/>
  <c r="BW4" i="4"/>
  <c r="H55" i="9"/>
  <c r="H52" i="9"/>
  <c r="BY3" i="4"/>
  <c r="BY4" i="4"/>
  <c r="CA4" i="4"/>
  <c r="BX4" i="4"/>
  <c r="H59" i="9"/>
  <c r="L55" i="9"/>
  <c r="L57" i="9"/>
  <c r="H51" i="9"/>
  <c r="CA3" i="4"/>
  <c r="CI4" i="4"/>
  <c r="CF4" i="4"/>
  <c r="CG4" i="4"/>
  <c r="L52" i="9"/>
  <c r="BP4" i="4"/>
  <c r="BB4" i="4"/>
  <c r="CK3" i="4"/>
  <c r="BB3" i="4"/>
  <c r="BQ3" i="4"/>
  <c r="T61" i="9"/>
  <c r="T60" i="9"/>
  <c r="P53" i="9"/>
  <c r="H61" i="9"/>
  <c r="L59" i="9"/>
  <c r="P52" i="9"/>
  <c r="L17" i="4" l="1"/>
  <c r="CE17" i="4"/>
  <c r="CK17" i="4"/>
  <c r="BH17" i="4"/>
  <c r="BN4" i="4"/>
  <c r="BO4" i="4" s="1"/>
  <c r="BM17" i="4"/>
  <c r="CI17" i="4"/>
  <c r="CG17" i="4"/>
  <c r="BX17" i="4"/>
  <c r="CC3" i="4"/>
  <c r="CC17" i="4" s="1"/>
  <c r="AG17" i="4"/>
  <c r="BR3" i="4"/>
  <c r="CF17" i="4"/>
  <c r="BB17" i="4"/>
  <c r="CA17" i="4"/>
  <c r="BY17" i="4"/>
  <c r="BU3" i="4"/>
  <c r="BO3" i="4"/>
  <c r="BW17" i="4"/>
  <c r="BQ4" i="4"/>
  <c r="BR4" i="4" s="1"/>
  <c r="BP17" i="4"/>
  <c r="BT4" i="4"/>
  <c r="BU4" i="4" s="1"/>
  <c r="BS17" i="4"/>
  <c r="CL4" i="4"/>
  <c r="CD3" i="4"/>
  <c r="BV4" i="4"/>
  <c r="CJ4" i="4"/>
  <c r="H11" i="6"/>
  <c r="BK4" i="4"/>
  <c r="BL4" i="4" s="1"/>
  <c r="CD4" i="4"/>
  <c r="F9" i="14"/>
  <c r="F51" i="9"/>
  <c r="E9" i="14"/>
  <c r="E51" i="9"/>
  <c r="BK3" i="4"/>
  <c r="H10" i="6"/>
  <c r="CJ3" i="4"/>
  <c r="CL3" i="4"/>
  <c r="BV3" i="4"/>
  <c r="M9" i="14" l="1"/>
  <c r="J9" i="14"/>
  <c r="N9" i="14"/>
  <c r="I9" i="14"/>
  <c r="BN17" i="4"/>
  <c r="CD17" i="4"/>
  <c r="CJ17" i="4"/>
  <c r="BQ17" i="4"/>
  <c r="BL3" i="4"/>
  <c r="BK17" i="4"/>
  <c r="BT17" i="4"/>
  <c r="BV17" i="4"/>
  <c r="CL17" i="4"/>
  <c r="I4" i="4"/>
  <c r="M4" i="4" s="1"/>
  <c r="E13" i="14"/>
  <c r="E61" i="9"/>
  <c r="F15" i="14"/>
  <c r="F53" i="9"/>
  <c r="E19" i="14"/>
  <c r="E60" i="9"/>
  <c r="F61" i="9"/>
  <c r="F13" i="14"/>
  <c r="E21" i="14"/>
  <c r="E59" i="9"/>
  <c r="F19" i="14"/>
  <c r="F60" i="9"/>
  <c r="I3" i="4"/>
  <c r="J3" i="4"/>
  <c r="F10" i="6" s="1"/>
  <c r="F20" i="14"/>
  <c r="F57" i="9"/>
  <c r="F52" i="9"/>
  <c r="F11" i="14"/>
  <c r="E11" i="14"/>
  <c r="E52" i="9"/>
  <c r="E16" i="14"/>
  <c r="E56" i="9"/>
  <c r="E15" i="14"/>
  <c r="E53" i="9"/>
  <c r="E20" i="14"/>
  <c r="E57" i="9"/>
  <c r="F16" i="14"/>
  <c r="F56" i="9"/>
  <c r="J4" i="4"/>
  <c r="F11" i="6" s="1"/>
  <c r="E55" i="9"/>
  <c r="E17" i="14"/>
  <c r="F21" i="14"/>
  <c r="F59" i="9"/>
  <c r="F55" i="9"/>
  <c r="F17" i="14"/>
  <c r="I20" i="14" l="1"/>
  <c r="J20" i="14"/>
  <c r="N20" i="14"/>
  <c r="M20" i="14"/>
  <c r="N21" i="14"/>
  <c r="J21" i="14"/>
  <c r="M21" i="14"/>
  <c r="I21" i="14"/>
  <c r="N13" i="14"/>
  <c r="I13" i="14"/>
  <c r="M13" i="14"/>
  <c r="J13" i="14"/>
  <c r="I17" i="14"/>
  <c r="N17" i="14"/>
  <c r="J17" i="14"/>
  <c r="M17" i="14"/>
  <c r="N15" i="14"/>
  <c r="M15" i="14"/>
  <c r="J15" i="14"/>
  <c r="I15" i="14"/>
  <c r="M16" i="14"/>
  <c r="J16" i="14"/>
  <c r="I16" i="14"/>
  <c r="N16" i="14"/>
  <c r="N19" i="14"/>
  <c r="M19" i="14"/>
  <c r="I19" i="14"/>
  <c r="J19" i="14"/>
  <c r="J11" i="14"/>
  <c r="N11" i="14"/>
  <c r="I11" i="14"/>
  <c r="M11" i="14"/>
  <c r="BC4" i="4"/>
  <c r="AQ4" i="4"/>
  <c r="AT4" i="4"/>
  <c r="AB4" i="4"/>
  <c r="AZ4" i="4"/>
  <c r="V4" i="4"/>
  <c r="BF4" i="4"/>
  <c r="BI4" i="4"/>
  <c r="AW4" i="4"/>
  <c r="Y4" i="4"/>
  <c r="P4" i="4"/>
  <c r="AH4" i="4"/>
  <c r="AN4" i="4"/>
  <c r="E11" i="6"/>
  <c r="AK4" i="4"/>
  <c r="S4" i="4"/>
  <c r="AE4" i="4"/>
  <c r="E10" i="6"/>
  <c r="Y3" i="4"/>
  <c r="AQ3" i="4"/>
  <c r="AH3" i="4"/>
  <c r="AZ3" i="4"/>
  <c r="AW3" i="4"/>
  <c r="S3" i="4"/>
  <c r="AB3" i="4"/>
  <c r="AT3" i="4"/>
  <c r="AN3" i="4"/>
  <c r="P3" i="4"/>
  <c r="V3" i="4"/>
  <c r="AE3" i="4"/>
  <c r="BF3" i="4"/>
  <c r="BC3" i="4"/>
  <c r="AK3" i="4"/>
  <c r="M3" i="4"/>
  <c r="BI3" i="4"/>
  <c r="U56" i="9"/>
  <c r="J56" i="9"/>
  <c r="N56" i="9"/>
  <c r="D56" i="9"/>
  <c r="R56" i="9"/>
  <c r="I56" i="9"/>
  <c r="M56" i="9"/>
  <c r="Q56" i="9"/>
  <c r="V56" i="9"/>
  <c r="M60" i="9"/>
  <c r="R60" i="9"/>
  <c r="V60" i="9"/>
  <c r="I60" i="9"/>
  <c r="N60" i="9"/>
  <c r="Q60" i="9"/>
  <c r="D60" i="9"/>
  <c r="U60" i="9"/>
  <c r="J60" i="9"/>
  <c r="M52" i="9"/>
  <c r="J52" i="9"/>
  <c r="I52" i="9"/>
  <c r="V52" i="9"/>
  <c r="R52" i="9"/>
  <c r="U52" i="9"/>
  <c r="N52" i="9"/>
  <c r="D52" i="9"/>
  <c r="Q52" i="9"/>
  <c r="V55" i="9"/>
  <c r="I55" i="9"/>
  <c r="M55" i="9"/>
  <c r="Q55" i="9"/>
  <c r="U55" i="9"/>
  <c r="N55" i="9"/>
  <c r="D55" i="9"/>
  <c r="R55" i="9"/>
  <c r="J55" i="9"/>
  <c r="V59" i="9"/>
  <c r="U59" i="9"/>
  <c r="M59" i="9"/>
  <c r="N59" i="9"/>
  <c r="D59" i="9"/>
  <c r="J59" i="9"/>
  <c r="I59" i="9"/>
  <c r="Q59" i="9"/>
  <c r="R59" i="9"/>
  <c r="N53" i="9"/>
  <c r="R53" i="9"/>
  <c r="I53" i="9"/>
  <c r="Q53" i="9"/>
  <c r="U53" i="9"/>
  <c r="V53" i="9"/>
  <c r="M53" i="9"/>
  <c r="D53" i="9"/>
  <c r="J53" i="9"/>
  <c r="Q61" i="9"/>
  <c r="V61" i="9"/>
  <c r="D61" i="9"/>
  <c r="N61" i="9"/>
  <c r="J61" i="9"/>
  <c r="I61" i="9"/>
  <c r="R61" i="9"/>
  <c r="U61" i="9"/>
  <c r="M61" i="9"/>
  <c r="D57" i="9"/>
  <c r="I57" i="9"/>
  <c r="J57" i="9"/>
  <c r="Q57" i="9"/>
  <c r="M57" i="9"/>
  <c r="R57" i="9"/>
  <c r="U57" i="9"/>
  <c r="N57" i="9"/>
  <c r="V57" i="9"/>
  <c r="I11" i="6" l="1"/>
  <c r="N11" i="6"/>
  <c r="J11" i="6"/>
  <c r="M11" i="6"/>
  <c r="I10" i="6"/>
  <c r="J10" i="6"/>
  <c r="N10" i="6"/>
  <c r="M10" i="6"/>
  <c r="BO675" i="4"/>
  <c r="BC675" i="4"/>
  <c r="AK675" i="4"/>
  <c r="BR675" i="4"/>
  <c r="BU675" i="4"/>
  <c r="AH675" i="4"/>
  <c r="AB675" i="4"/>
  <c r="AW675" i="4"/>
  <c r="Y675" i="4"/>
  <c r="AE675" i="4"/>
  <c r="M675" i="4"/>
  <c r="S675" i="4"/>
  <c r="BF675" i="4"/>
  <c r="AZ675" i="4"/>
  <c r="AT675" i="4"/>
  <c r="AN675" i="4"/>
  <c r="BI675" i="4"/>
  <c r="P675" i="4"/>
  <c r="BY675" i="4"/>
  <c r="J675" i="4" s="1"/>
  <c r="V675" i="4"/>
  <c r="F36" i="26" l="1"/>
  <c r="F15" i="26"/>
  <c r="F65" i="9"/>
  <c r="F14" i="26"/>
  <c r="I675" i="4"/>
  <c r="E36" i="26" l="1"/>
  <c r="E15" i="26"/>
  <c r="E65" i="9"/>
  <c r="E14" i="26"/>
  <c r="L294" i="4"/>
  <c r="BV294" i="4" s="1"/>
  <c r="L295" i="4"/>
  <c r="K297" i="4"/>
  <c r="L296" i="4"/>
  <c r="BV296" i="4" s="1"/>
  <c r="N14" i="26" l="1"/>
  <c r="M14" i="26"/>
  <c r="J14" i="26"/>
  <c r="I14" i="26"/>
  <c r="J15" i="26"/>
  <c r="N15" i="26"/>
  <c r="I15" i="26"/>
  <c r="M15" i="26"/>
  <c r="J36" i="26"/>
  <c r="M36" i="26"/>
  <c r="N36" i="26"/>
  <c r="I36" i="26"/>
  <c r="R65" i="9"/>
  <c r="M65" i="9"/>
  <c r="D65" i="9"/>
  <c r="Q65" i="9"/>
  <c r="N65" i="9"/>
  <c r="BV295" i="4"/>
  <c r="AA294" i="4"/>
  <c r="CA294" i="4" s="1"/>
  <c r="AA296" i="4"/>
  <c r="CA296" i="4" s="1"/>
  <c r="AA295" i="4"/>
  <c r="CA295" i="4" s="1"/>
  <c r="Z297" i="4"/>
  <c r="AD296" i="4"/>
  <c r="AD295" i="4"/>
  <c r="CB295" i="4" s="1"/>
  <c r="AD294" i="4"/>
  <c r="AC297" i="4"/>
  <c r="CB296" i="4" l="1"/>
  <c r="CB294" i="4"/>
  <c r="AJ294" i="4"/>
  <c r="CD294" i="4" s="1"/>
  <c r="AJ296" i="4"/>
  <c r="AJ295" i="4"/>
  <c r="CD295" i="4" s="1"/>
  <c r="AI297" i="4"/>
  <c r="J295" i="4" l="1"/>
  <c r="F20" i="21" s="1"/>
  <c r="I295" i="4"/>
  <c r="AZ295" i="4" s="1"/>
  <c r="J294" i="4"/>
  <c r="F19" i="21" s="1"/>
  <c r="I294" i="4"/>
  <c r="AK294" i="4" s="1"/>
  <c r="CD296" i="4"/>
  <c r="E20" i="21" l="1"/>
  <c r="BI295" i="4"/>
  <c r="AW295" i="4"/>
  <c r="AT295" i="4"/>
  <c r="AQ295" i="4"/>
  <c r="S295" i="4"/>
  <c r="P295" i="4"/>
  <c r="AE295" i="4"/>
  <c r="AB295" i="4"/>
  <c r="AK295" i="4"/>
  <c r="Y295" i="4"/>
  <c r="BC295" i="4"/>
  <c r="V295" i="4"/>
  <c r="AH295" i="4"/>
  <c r="BF295" i="4"/>
  <c r="M295" i="4"/>
  <c r="AN295" i="4"/>
  <c r="I296" i="4"/>
  <c r="J296" i="4"/>
  <c r="F21" i="21" s="1"/>
  <c r="AE294" i="4"/>
  <c r="BF294" i="4"/>
  <c r="AW294" i="4"/>
  <c r="BI294" i="4"/>
  <c r="AN294" i="4"/>
  <c r="AB294" i="4"/>
  <c r="P294" i="4"/>
  <c r="BC294" i="4"/>
  <c r="AT294" i="4"/>
  <c r="AQ294" i="4"/>
  <c r="E19" i="21"/>
  <c r="V294" i="4"/>
  <c r="Y294" i="4"/>
  <c r="AZ294" i="4"/>
  <c r="S294" i="4"/>
  <c r="AH294" i="4"/>
  <c r="M294" i="4"/>
  <c r="J19" i="21" l="1"/>
  <c r="N19" i="21"/>
  <c r="I19" i="21"/>
  <c r="M19" i="21"/>
  <c r="N20" i="21"/>
  <c r="I20" i="21"/>
  <c r="M20" i="21"/>
  <c r="J20" i="21"/>
  <c r="AW296" i="4"/>
  <c r="AH296" i="4"/>
  <c r="Y296" i="4"/>
  <c r="BI296" i="4"/>
  <c r="E21" i="21"/>
  <c r="P296" i="4"/>
  <c r="S296" i="4"/>
  <c r="BC296" i="4"/>
  <c r="BF296" i="4"/>
  <c r="AQ296" i="4"/>
  <c r="AB296" i="4"/>
  <c r="V296" i="4"/>
  <c r="AZ296" i="4"/>
  <c r="AT296" i="4"/>
  <c r="M296" i="4"/>
  <c r="AE296" i="4"/>
  <c r="AN296" i="4"/>
  <c r="AK296" i="4"/>
  <c r="J21" i="21" l="1"/>
  <c r="N21" i="21"/>
  <c r="M21" i="21"/>
  <c r="I21" i="21"/>
  <c r="BL681" i="4"/>
  <c r="BU677" i="4"/>
  <c r="P677" i="4"/>
  <c r="BW677" i="4"/>
  <c r="BL678" i="4" l="1"/>
  <c r="J64" i="9" s="1"/>
  <c r="I64" i="9"/>
  <c r="I65" i="9"/>
  <c r="BL675" i="4"/>
  <c r="BL676" i="4"/>
  <c r="T65" i="9"/>
  <c r="P676" i="4"/>
  <c r="BW676" i="4"/>
  <c r="J676" i="4" s="1"/>
  <c r="F37" i="26" l="1"/>
  <c r="F32" i="26"/>
  <c r="F17" i="26"/>
  <c r="F16" i="26"/>
  <c r="F63" i="9"/>
  <c r="T63" i="9"/>
  <c r="I676" i="4"/>
  <c r="E37" i="26" l="1"/>
  <c r="E32" i="26"/>
  <c r="BU676" i="4"/>
  <c r="V65" i="9" s="1"/>
  <c r="U65" i="9"/>
  <c r="E17" i="26"/>
  <c r="E16" i="26"/>
  <c r="E63" i="9"/>
  <c r="M17" i="26" l="1"/>
  <c r="I17" i="26"/>
  <c r="J17" i="26"/>
  <c r="N17" i="26"/>
  <c r="J16" i="26"/>
  <c r="N16" i="26"/>
  <c r="M16" i="26"/>
  <c r="I16" i="26"/>
  <c r="M32" i="26"/>
  <c r="I32" i="26"/>
  <c r="J32" i="26"/>
  <c r="N32" i="26"/>
  <c r="N37" i="26"/>
  <c r="J37" i="26"/>
  <c r="I37" i="26"/>
  <c r="M37" i="26"/>
  <c r="M63" i="9"/>
  <c r="N63" i="9"/>
  <c r="I63" i="9"/>
  <c r="V63" i="9"/>
  <c r="U63" i="9"/>
  <c r="D63" i="9"/>
  <c r="R63" i="9"/>
  <c r="Q63" i="9"/>
  <c r="J63" i="9"/>
  <c r="J65" i="9"/>
  <c r="BV677" i="4"/>
  <c r="I677" i="4" s="1"/>
  <c r="M680" i="4"/>
  <c r="BV679" i="4"/>
  <c r="I679" i="4" s="1"/>
  <c r="E40" i="26" s="1"/>
  <c r="BL677" i="4"/>
  <c r="M677" i="4"/>
  <c r="BL680" i="4"/>
  <c r="BV680" i="4"/>
  <c r="I680" i="4" s="1"/>
  <c r="E41" i="26" s="1"/>
  <c r="M679" i="4"/>
  <c r="BL679" i="4"/>
  <c r="M40" i="26" l="1"/>
  <c r="I40" i="26"/>
  <c r="N40" i="26"/>
  <c r="J40" i="26"/>
  <c r="J41" i="26"/>
  <c r="M41" i="26"/>
  <c r="N41" i="26"/>
  <c r="I41" i="26"/>
  <c r="J677" i="4"/>
  <c r="F38" i="26" s="1"/>
  <c r="J680" i="4"/>
  <c r="F41" i="26" s="1"/>
  <c r="E38" i="26"/>
  <c r="J679" i="4"/>
  <c r="F40" i="26" s="1"/>
  <c r="J38" i="26" l="1"/>
  <c r="M38" i="26"/>
  <c r="N38" i="26"/>
  <c r="I38" i="2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Alan Dunbar</author>
  </authors>
  <commentList>
    <comment ref="C255" authorId="0" shapeId="0" xr:uid="{B5230D2F-C5F9-47E3-81BF-A2E4E99DD55C}">
      <text>
        <r>
          <rPr>
            <b/>
            <sz val="8"/>
            <color indexed="81"/>
            <rFont val="Tahoma"/>
            <family val="2"/>
          </rPr>
          <t>Alan Dunbar:</t>
        </r>
        <r>
          <rPr>
            <sz val="8"/>
            <color indexed="81"/>
            <rFont val="Tahoma"/>
            <family val="2"/>
          </rPr>
          <t xml:space="preserve">
Previously sourced via NOMIS - 
Now </t>
        </r>
        <r>
          <rPr>
            <b/>
            <sz val="8"/>
            <color indexed="81"/>
            <rFont val="Tahoma"/>
            <family val="2"/>
          </rPr>
          <t>Stat</t>
        </r>
        <r>
          <rPr>
            <sz val="8"/>
            <color indexed="81"/>
            <rFont val="Tahoma"/>
            <family val="2"/>
          </rPr>
          <t>-</t>
        </r>
        <r>
          <rPr>
            <b/>
            <sz val="8"/>
            <color indexed="81"/>
            <rFont val="Tahoma"/>
            <family val="2"/>
          </rPr>
          <t>Xplore</t>
        </r>
        <r>
          <rPr>
            <sz val="8"/>
            <color indexed="81"/>
            <rFont val="Tahoma"/>
            <family val="2"/>
          </rPr>
          <t xml:space="preserve"> 
</t>
        </r>
        <r>
          <rPr>
            <i/>
            <sz val="8"/>
            <color indexed="81"/>
            <rFont val="Tahoma"/>
            <family val="2"/>
          </rPr>
          <t>https://stat-xplore.dwp.gov.uk</t>
        </r>
      </text>
    </comment>
  </commentList>
</comments>
</file>

<file path=xl/sharedStrings.xml><?xml version="1.0" encoding="utf-8"?>
<sst xmlns="http://schemas.openxmlformats.org/spreadsheetml/2006/main" count="2049" uniqueCount="670">
  <si>
    <t>Actual</t>
  </si>
  <si>
    <t>Date</t>
  </si>
  <si>
    <t>Index</t>
  </si>
  <si>
    <t>Population</t>
  </si>
  <si>
    <t>Long-term health condition</t>
  </si>
  <si>
    <t>Highest qualification</t>
  </si>
  <si>
    <t>All persons aged 16 and over</t>
  </si>
  <si>
    <t>Economic activity</t>
  </si>
  <si>
    <t>All persons 16 to 74</t>
  </si>
  <si>
    <t>Unemployed</t>
  </si>
  <si>
    <t>Indicator</t>
  </si>
  <si>
    <t>Almond</t>
  </si>
  <si>
    <t>Edinburgh</t>
  </si>
  <si>
    <t>Source</t>
  </si>
  <si>
    <t>Census</t>
  </si>
  <si>
    <t>Age: 85+</t>
  </si>
  <si>
    <t>Age: 65+</t>
  </si>
  <si>
    <t>1 Person: Pensioner</t>
  </si>
  <si>
    <t>1 Person: Other</t>
  </si>
  <si>
    <t>2 Adults, no children</t>
  </si>
  <si>
    <t>2 Adults, plus children</t>
  </si>
  <si>
    <t>3+ Adults, no children</t>
  </si>
  <si>
    <t>3+ Adults, plus children</t>
  </si>
  <si>
    <t>Household tenure: total</t>
  </si>
  <si>
    <t>Owner occupied</t>
  </si>
  <si>
    <t>Shared ownership</t>
  </si>
  <si>
    <t>Rented: Council</t>
  </si>
  <si>
    <t>Rented: Other social</t>
  </si>
  <si>
    <t>Living rent free</t>
  </si>
  <si>
    <t>1 room</t>
  </si>
  <si>
    <t>2 rooms</t>
  </si>
  <si>
    <t>3 to 4 rooms</t>
  </si>
  <si>
    <t>5 to 6 rooms</t>
  </si>
  <si>
    <t>7+ rooms</t>
  </si>
  <si>
    <t>1 person</t>
  </si>
  <si>
    <t>2 persons</t>
  </si>
  <si>
    <t>3 to 4 persons</t>
  </si>
  <si>
    <t>5 to 6 persons</t>
  </si>
  <si>
    <t>7+ persons</t>
  </si>
  <si>
    <t>Transport to Work</t>
  </si>
  <si>
    <t>Rail</t>
  </si>
  <si>
    <t>Bus</t>
  </si>
  <si>
    <t>Car - drive</t>
  </si>
  <si>
    <t>Car - passenger</t>
  </si>
  <si>
    <t>Motorcycle</t>
  </si>
  <si>
    <t>Bicycle</t>
  </si>
  <si>
    <t>Foot</t>
  </si>
  <si>
    <t>Other</t>
  </si>
  <si>
    <t>Working at home</t>
  </si>
  <si>
    <t>2nd residence</t>
  </si>
  <si>
    <t>Detached</t>
  </si>
  <si>
    <t>Semi-detached</t>
  </si>
  <si>
    <t>Terraced</t>
  </si>
  <si>
    <t>Male: All persons 16 to 74</t>
  </si>
  <si>
    <t>Female: All persons 16 to 74</t>
  </si>
  <si>
    <t>Economically active</t>
  </si>
  <si>
    <t>Male: Economically active</t>
  </si>
  <si>
    <t>Employees - part-time</t>
  </si>
  <si>
    <t>Male: Employees - part-time</t>
  </si>
  <si>
    <t>Female: Employees - part-time</t>
  </si>
  <si>
    <t>Employees - full-time</t>
  </si>
  <si>
    <t>Male:  Employees - full-time</t>
  </si>
  <si>
    <t>Female: Employees - full-time</t>
  </si>
  <si>
    <t>Self-employed</t>
  </si>
  <si>
    <t>Male: Self-employed</t>
  </si>
  <si>
    <t>Female: Self-employed</t>
  </si>
  <si>
    <t>Male: Unemployed</t>
  </si>
  <si>
    <t>Female: Unemployed</t>
  </si>
  <si>
    <t>Full-time student - employed</t>
  </si>
  <si>
    <t>Male: Full-time student - employed</t>
  </si>
  <si>
    <t>Female: Full-time student - employed</t>
  </si>
  <si>
    <t>Economically inactive</t>
  </si>
  <si>
    <t>Male: Economically inactive</t>
  </si>
  <si>
    <t>Female: Economically inactive</t>
  </si>
  <si>
    <t xml:space="preserve">Retired </t>
  </si>
  <si>
    <t xml:space="preserve">Male: Retired </t>
  </si>
  <si>
    <t xml:space="preserve">Female: Retired </t>
  </si>
  <si>
    <t>Male:  Student</t>
  </si>
  <si>
    <t>Female: Student</t>
  </si>
  <si>
    <t>Looking after home or family</t>
  </si>
  <si>
    <t>Male: Looking after home or family</t>
  </si>
  <si>
    <t>Long-term sick or disabled</t>
  </si>
  <si>
    <t>Male: Long-term sick or disabled</t>
  </si>
  <si>
    <t>Female: Long-term sick or disabled</t>
  </si>
  <si>
    <t>Male: Other</t>
  </si>
  <si>
    <t>Female: Other</t>
  </si>
  <si>
    <t>Very good health</t>
  </si>
  <si>
    <t>Good health</t>
  </si>
  <si>
    <t>Fair health</t>
  </si>
  <si>
    <t>Bad health</t>
  </si>
  <si>
    <t>Very bad health</t>
  </si>
  <si>
    <t>Day to day activities</t>
  </si>
  <si>
    <t>Limited a lot</t>
  </si>
  <si>
    <t>Limited a little</t>
  </si>
  <si>
    <t>Pentland Hills</t>
  </si>
  <si>
    <t>Forth</t>
  </si>
  <si>
    <t>Inverleith</t>
  </si>
  <si>
    <t>City Centre</t>
  </si>
  <si>
    <t>Leith Walk</t>
  </si>
  <si>
    <t>%</t>
  </si>
  <si>
    <t>Scotland</t>
  </si>
  <si>
    <t>High</t>
  </si>
  <si>
    <t>Low</t>
  </si>
  <si>
    <t>Average annual household income</t>
  </si>
  <si>
    <t>Household income</t>
  </si>
  <si>
    <t>Number of Mosaic households</t>
  </si>
  <si>
    <t>Average property value</t>
  </si>
  <si>
    <t>Personal financial circumstances</t>
  </si>
  <si>
    <t>'Comfortable' on household income</t>
  </si>
  <si>
    <t>'Coping' on household income</t>
  </si>
  <si>
    <t>'Difficult' on household income</t>
  </si>
  <si>
    <t>'Very difficult' on household income</t>
  </si>
  <si>
    <t>Less than £10 donated in last year</t>
  </si>
  <si>
    <t>More than £200 donated in last year</t>
  </si>
  <si>
    <t>Unpaid care provided</t>
  </si>
  <si>
    <t>Health and wellbeing</t>
  </si>
  <si>
    <t>Self diagnosed: asthma</t>
  </si>
  <si>
    <t>Self diagnosed: high blood pressure</t>
  </si>
  <si>
    <t>Self diagnosed: rheumatism</t>
  </si>
  <si>
    <t>Self diagnosed: poor blood circulation</t>
  </si>
  <si>
    <t>Self diagnosed: hearing problems</t>
  </si>
  <si>
    <t>Self diagnosed: high cholesterol</t>
  </si>
  <si>
    <t>Self diagnosed: heart problems</t>
  </si>
  <si>
    <t>Self diagnosed: diabetes</t>
  </si>
  <si>
    <t>Self diagnosed: depression</t>
  </si>
  <si>
    <t>Takeaway once a week or more</t>
  </si>
  <si>
    <t>Heavy smokers</t>
  </si>
  <si>
    <t>Alcohol once a day</t>
  </si>
  <si>
    <t>Alcohol two to three times a week</t>
  </si>
  <si>
    <t xml:space="preserve">Alcohol once a week </t>
  </si>
  <si>
    <t>No participation in sport</t>
  </si>
  <si>
    <t>Less than 1 hour of sport per week</t>
  </si>
  <si>
    <t>1 to 2 hours of sport per week</t>
  </si>
  <si>
    <t>2 to 4 hours of sport per week</t>
  </si>
  <si>
    <t>4 or more hours of sport per week</t>
  </si>
  <si>
    <t>No exercise taken</t>
  </si>
  <si>
    <t>Less than 1 hour of exercise per week</t>
  </si>
  <si>
    <t>1 to 2 hours of exercise per week</t>
  </si>
  <si>
    <t>2 to 4 hours of exercise per week</t>
  </si>
  <si>
    <t>4 or more hours of exercise per week</t>
  </si>
  <si>
    <t>Households that include young people</t>
  </si>
  <si>
    <t>Households that include elderly parents</t>
  </si>
  <si>
    <t>Mosaic</t>
  </si>
  <si>
    <t>Total</t>
  </si>
  <si>
    <t>Female: Economically active</t>
  </si>
  <si>
    <t>Self-employed total (aged 16+)</t>
  </si>
  <si>
    <t>Self employed with employees (aged 16+)</t>
  </si>
  <si>
    <t>Self employed without employees (aged 16+)</t>
  </si>
  <si>
    <t>Employment / professional classification</t>
  </si>
  <si>
    <t>Total population</t>
  </si>
  <si>
    <t>Population: male</t>
  </si>
  <si>
    <t>Population: female</t>
  </si>
  <si>
    <t>no</t>
  </si>
  <si>
    <t>Age: 0-4</t>
  </si>
  <si>
    <t>Age: 5-11</t>
  </si>
  <si>
    <t>Age: 12-15</t>
  </si>
  <si>
    <t>Age: 16-24</t>
  </si>
  <si>
    <t>Age: 25-44</t>
  </si>
  <si>
    <t>Age: 45-64</t>
  </si>
  <si>
    <t>Age: 65-84</t>
  </si>
  <si>
    <t>Age: 0-15</t>
  </si>
  <si>
    <t>Spread of ward level values across the city</t>
  </si>
  <si>
    <t>1 Adult, plus children</t>
  </si>
  <si>
    <t>Female: Looking after home or family</t>
  </si>
  <si>
    <t>Edinburgh People Survey</t>
  </si>
  <si>
    <t>Leith</t>
  </si>
  <si>
    <t>Locality Comparison</t>
  </si>
  <si>
    <t>South West</t>
  </si>
  <si>
    <t>City</t>
  </si>
  <si>
    <t>Ward</t>
  </si>
  <si>
    <t>EPS</t>
  </si>
  <si>
    <t>North West</t>
  </si>
  <si>
    <t>Rented: Private landlord</t>
  </si>
  <si>
    <t>This summary shows data for each of Edinburgh's localities with index ratings based on whole city values. The city average or total for each indicator, and the spread of values found at ward-level, are also shown to provide context.</t>
  </si>
  <si>
    <t>Health is good or very good</t>
  </si>
  <si>
    <t>Daily activities not limited</t>
  </si>
  <si>
    <t>% with no qualifications</t>
  </si>
  <si>
    <t>Pentlands</t>
  </si>
  <si>
    <t>Number of datazones</t>
  </si>
  <si>
    <t>SIMD</t>
  </si>
  <si>
    <t>Average rooms per household</t>
  </si>
  <si>
    <t>Poverty</t>
  </si>
  <si>
    <t>01   Almond</t>
  </si>
  <si>
    <t>02   Pentland Hills</t>
  </si>
  <si>
    <t>03   Drum Brae/Gyle</t>
  </si>
  <si>
    <t>04   Forth</t>
  </si>
  <si>
    <t>05   Inverleith</t>
  </si>
  <si>
    <t>06   Corstorphine/Murrayfield</t>
  </si>
  <si>
    <t>07   Sighthill/Gorgie</t>
  </si>
  <si>
    <t>08   Colinton/Fairmilehead</t>
  </si>
  <si>
    <t>09   Fountainbridge/Craiglockhart</t>
  </si>
  <si>
    <t>11   City Centre</t>
  </si>
  <si>
    <t>12   Leith Walk</t>
  </si>
  <si>
    <t>13   Leith</t>
  </si>
  <si>
    <t>14   Craigentinny/Duddingston</t>
  </si>
  <si>
    <t>15   Southside/Newington</t>
  </si>
  <si>
    <t>16   Liberton/ Gilmerton</t>
  </si>
  <si>
    <t>17   Portobello/Craigmillar</t>
  </si>
  <si>
    <t>FPN - Dog fouling - 2013/14</t>
  </si>
  <si>
    <t>FPN - Dog fouling - 2012/13</t>
  </si>
  <si>
    <t>Edinburgh Locality and Ward Profiles</t>
  </si>
  <si>
    <t>First area</t>
  </si>
  <si>
    <t>Second area</t>
  </si>
  <si>
    <t>All of the data used to provide these summaries is included in the 'Data' tab.</t>
  </si>
  <si>
    <t>Housing</t>
  </si>
  <si>
    <t>Lifestyle</t>
  </si>
  <si>
    <t>Total households</t>
  </si>
  <si>
    <t>Total dwellings</t>
  </si>
  <si>
    <t>Vacant dwellings</t>
  </si>
  <si>
    <t>Flat / tenement</t>
  </si>
  <si>
    <t>Caravan / temporary</t>
  </si>
  <si>
    <t>-</t>
  </si>
  <si>
    <t>Employment</t>
  </si>
  <si>
    <t>Education and Profession</t>
  </si>
  <si>
    <t>Benefits</t>
  </si>
  <si>
    <t>Health and Disability</t>
  </si>
  <si>
    <t>% Highest qual. - Std Grade / SVQ 1, 2</t>
  </si>
  <si>
    <t>% Highest qual. - Higher / SVQ 3</t>
  </si>
  <si>
    <t>% Highest qual. - HND / SVQ 4, 5</t>
  </si>
  <si>
    <t>% Highest qual. - Degree</t>
  </si>
  <si>
    <t>Managers, directors, senior officials</t>
  </si>
  <si>
    <t>Professional occupations</t>
  </si>
  <si>
    <t>Associate professional and technical</t>
  </si>
  <si>
    <t>Administrative and secretarial</t>
  </si>
  <si>
    <t>Skilled trades</t>
  </si>
  <si>
    <t>Caring, leisure and other service</t>
  </si>
  <si>
    <t>Sales and customer service</t>
  </si>
  <si>
    <t>Process, plant and machine operatives</t>
  </si>
  <si>
    <t>Elementary occupations</t>
  </si>
  <si>
    <t>This tab summarises the eduction of the working age population and the general nature of their employment.</t>
  </si>
  <si>
    <t>Income</t>
  </si>
  <si>
    <t>Households income 'less than £15k'</t>
  </si>
  <si>
    <t>Households income '£15k to £19k'</t>
  </si>
  <si>
    <t>Households income '£20k to £29k'</t>
  </si>
  <si>
    <t>Households income '£30k to £39k'</t>
  </si>
  <si>
    <t>Households income '£40k to £49k'</t>
  </si>
  <si>
    <t>Households income '£50k to £59k'</t>
  </si>
  <si>
    <t>Households income '£60k to £69k'</t>
  </si>
  <si>
    <t>Households income '£70k to £99k'</t>
  </si>
  <si>
    <t>Households income '£100k to £149k'</t>
  </si>
  <si>
    <t>Households income '£150k+'</t>
  </si>
  <si>
    <t>Hh on low income (after housing costs)</t>
  </si>
  <si>
    <t>Summarising income levels estimated based on Mosaic household types, charitable contributions and child and household poverty levels.</t>
  </si>
  <si>
    <t>Total Income Support claimants</t>
  </si>
  <si>
    <t>A range of indicators on personal health and care, including levels of health and disability, self-reported illnesses, alcohol consumption and other lifestyle factors related to personal health.</t>
  </si>
  <si>
    <t>Want to contact by: Telephone</t>
  </si>
  <si>
    <t>Want to contact by: Email</t>
  </si>
  <si>
    <t>Want to contact by: Online</t>
  </si>
  <si>
    <t>Want to contact by: Post</t>
  </si>
  <si>
    <t>Want to contact by: Branch</t>
  </si>
  <si>
    <t>Want to contact by: Other</t>
  </si>
  <si>
    <t>Murder</t>
  </si>
  <si>
    <t>Attempted murder</t>
  </si>
  <si>
    <t>Culpible Homicide (common law)</t>
  </si>
  <si>
    <t>Culpible Homicide (other)</t>
  </si>
  <si>
    <t>Serious assault</t>
  </si>
  <si>
    <t>Robbery</t>
  </si>
  <si>
    <t>Petty (common) assault</t>
  </si>
  <si>
    <t>Number domestic abuse incidents</t>
  </si>
  <si>
    <t>Theft by housebreaking (including attempts)</t>
  </si>
  <si>
    <t>Theft by shoplifting</t>
  </si>
  <si>
    <t>Fire-raising offences</t>
  </si>
  <si>
    <t>Breach of the peace (excluding s.38)</t>
  </si>
  <si>
    <t>No. sexual crimes</t>
  </si>
  <si>
    <t>Feel able to have a say on local issues and services</t>
  </si>
  <si>
    <t>Feel safe in neighbourhood after dark</t>
  </si>
  <si>
    <t>Street drinking or alcohol-related disorder are not problems in this neighbourhood</t>
  </si>
  <si>
    <t>Management of antisocial behaviour issues</t>
  </si>
  <si>
    <t>Management of vandalism and graffiti issues</t>
  </si>
  <si>
    <t>Management of dog fouling issues</t>
  </si>
  <si>
    <t>Management of violent crime issues</t>
  </si>
  <si>
    <t>Agree "the Council keeps me informed about the services it provides"</t>
  </si>
  <si>
    <t>Agree "the Council keeps me informed about spending and saving proposals" (from 2012)</t>
  </si>
  <si>
    <t>Agree "the Council displays sound financial management"</t>
  </si>
  <si>
    <t>Crimes of violence and sexual crimes</t>
  </si>
  <si>
    <t>Satisfaction with street cleaning</t>
  </si>
  <si>
    <t>Satisfaction with recycling</t>
  </si>
  <si>
    <t>Satisfaction with parks and green spaces</t>
  </si>
  <si>
    <t>Satisfaction with street lighting</t>
  </si>
  <si>
    <t>Satisfaction with public transport</t>
  </si>
  <si>
    <t>Satisfaction with road maintenance</t>
  </si>
  <si>
    <t>Satisfaction with pavement maintenance</t>
  </si>
  <si>
    <t>Satisfaction with libraries</t>
  </si>
  <si>
    <t>Satisfaction with sport and leisure facilities run by EL</t>
  </si>
  <si>
    <t>Satisfaction with Edinburgh as a place to live</t>
  </si>
  <si>
    <t>Satisfaction with Council management of the city</t>
  </si>
  <si>
    <t>Satisfaction with Council management of n'hood</t>
  </si>
  <si>
    <t>Satisfaction with n'hood as a place to live</t>
  </si>
  <si>
    <t>People from different backgrounds get on well</t>
  </si>
  <si>
    <t>Edinburgh People's Survey</t>
  </si>
  <si>
    <t/>
  </si>
  <si>
    <t>Student (not otherwise employed)</t>
  </si>
  <si>
    <t>North East</t>
  </si>
  <si>
    <t>South East</t>
  </si>
  <si>
    <t>Council</t>
  </si>
  <si>
    <t>Residential Council properties</t>
  </si>
  <si>
    <t>This document was created by Strategy and Insight.
For further information please contact strategyandinsight@edinburgh.gov.uk</t>
  </si>
  <si>
    <t>The EPS is an annual survey of Edinburgh residents aged 16 and over, asking questions about local government services, quality of life issues and perception of the Council. The EPS is the largest face-to-face satisfaction survey undertaken by any UK local authority and provides data at sub-city geographies, which is not possible using the Scottish Household Survey (SHS). At least 300 interviews were undertaken with Edinburgh residents in each of the 17 multi-member wards. Those individuals were randomly selected for interview, within the requirements of a quota which ensures each ward’s sample is proportionately the same as the population of that ward.
When calculating satisfaction levels for localities, the figures are weighted to reflect the relative size of the wards that make up localities. Therefore these locality figures may be slightly different from those published previously, where the method was a simple average of all wards in each locality.</t>
  </si>
  <si>
    <t>Drive time accessibility deprived 20%</t>
  </si>
  <si>
    <t>Public transport deprived 20%</t>
  </si>
  <si>
    <t>Scottish Government (Scotland), Strategy &amp; Insight modelled estimates (Edinburgh)</t>
  </si>
  <si>
    <t>Children in low income households (after housing costs)</t>
  </si>
  <si>
    <t>Scottish Government (Scotland), Child Poverty Action Group/Strategy &amp; Insight modelled estimates (Edinburgh)</t>
  </si>
  <si>
    <t>NRS - Population Estimate</t>
  </si>
  <si>
    <t>Morningside</t>
  </si>
  <si>
    <t>Total claimants (male)</t>
  </si>
  <si>
    <t>Total claimants (female)</t>
  </si>
  <si>
    <t>Self diagnosed: arthritis</t>
  </si>
  <si>
    <t>Total respondents</t>
  </si>
  <si>
    <t>Children in Poverty (after housing costs)</t>
  </si>
  <si>
    <t>CPAG</t>
  </si>
  <si>
    <t>FPN - Dog fouling - 2017/18</t>
  </si>
  <si>
    <t>FPN - Dog fouling - 2016/17</t>
  </si>
  <si>
    <t>FPN - Dog fouling - 2015/16</t>
  </si>
  <si>
    <t>FPN - Dog fouling - 2014/15</t>
  </si>
  <si>
    <t>Wards:
Leith; Leith Walk; 
Craigentinny / Duddingston; Portobello / Craigmillar</t>
  </si>
  <si>
    <t>Wards:
City Centre; Liberton / Gilmerton; Southside / Newington;
Meadows / Morningside</t>
  </si>
  <si>
    <t>Wards:
Pentland Hills; Sighthill / Gorgie;
Fountainbridge / Craiglockhart;
Colinton / Fairmilehead</t>
  </si>
  <si>
    <t>Wards:
Almond; 
Drum Brae / Gyle; 
Forth;
Inverleith;
Corstorphine / Murrayfield.</t>
  </si>
  <si>
    <t>10   Morningside</t>
  </si>
  <si>
    <t>Age - 16 to 24</t>
  </si>
  <si>
    <t>Age - 25 to 49</t>
  </si>
  <si>
    <t>Age - 50 to 59</t>
  </si>
  <si>
    <t>Age - 60 and over</t>
  </si>
  <si>
    <t>Gender - Male</t>
  </si>
  <si>
    <t>Gender - Female</t>
  </si>
  <si>
    <t>Age - under 16</t>
  </si>
  <si>
    <t>Age - 60 to 69</t>
  </si>
  <si>
    <t>Age - 70 and over</t>
  </si>
  <si>
    <t>Duration - less than 12 months</t>
  </si>
  <si>
    <t>Duration - 1 year and up to 2 years</t>
  </si>
  <si>
    <t>Duration - 2 years and up to 5 years</t>
  </si>
  <si>
    <t>Duration - 5 years and over</t>
  </si>
  <si>
    <t>Mobility Award - Lower Rate</t>
  </si>
  <si>
    <t>Mobility Award - Higher Rate</t>
  </si>
  <si>
    <t>Mobility Award - Nil Rate</t>
  </si>
  <si>
    <t>Care Award - Lower Rate</t>
  </si>
  <si>
    <t>Care Award - MiddleRate</t>
  </si>
  <si>
    <t>Care Award - Higher Rate</t>
  </si>
  <si>
    <t>Duration - up to 6 months</t>
  </si>
  <si>
    <t>Duration - 6 months - 1 year</t>
  </si>
  <si>
    <t>Duration - 1 year - 2 years</t>
  </si>
  <si>
    <t>Duration - 2 years - 5 years</t>
  </si>
  <si>
    <t>Claim - With Partner</t>
  </si>
  <si>
    <t>Claim - Single</t>
  </si>
  <si>
    <t>Group - Incapacity Benefits</t>
  </si>
  <si>
    <t>Group - Lone Parents</t>
  </si>
  <si>
    <t>Group - Carers and Others</t>
  </si>
  <si>
    <t>Ratio: Property Value / HH income</t>
  </si>
  <si>
    <t>Under occupied household spaces</t>
  </si>
  <si>
    <t>Overcrowded household spaces</t>
  </si>
  <si>
    <t>This tab summarises technologies owned, preferences for online / offline service access and communication channels including both "how services should contact them" and how "they want to contact services."</t>
  </si>
  <si>
    <r>
      <t xml:space="preserve">Selected summary information about the new Edinburgh Localities can be viewed on the Locality Comparison tab. Any two geographies (city, locality or ward) can be compared against each other by selecting them from the drop down lists below and then browsing the information in each of the themed tabs.
</t>
    </r>
    <r>
      <rPr>
        <b/>
        <sz val="11"/>
        <color theme="0"/>
        <rFont val="Calibri"/>
        <family val="2"/>
        <scheme val="minor"/>
      </rPr>
      <t>All datasets have been regenerated against the 2017 Local Council Election wards.  However as</t>
    </r>
    <r>
      <rPr>
        <sz val="11"/>
        <color theme="0"/>
        <rFont val="Calibri"/>
        <family val="2"/>
        <scheme val="minor"/>
      </rPr>
      <t xml:space="preserve"> some wards have experienced significant boundary changes, caution is advised when using these figures. An updated locality profile reflecting the new boundaries will be made available when key national statistics providers update their data sets.</t>
    </r>
  </si>
  <si>
    <t>Accessibility deprived 20%</t>
  </si>
  <si>
    <t>Crime deprived 20%</t>
  </si>
  <si>
    <t>Education deprived 20%</t>
  </si>
  <si>
    <t>Employment deprived 20%</t>
  </si>
  <si>
    <t>Health deprived 20%</t>
  </si>
  <si>
    <t>Housing deprived 20%</t>
  </si>
  <si>
    <t>Income deprived 20%</t>
  </si>
  <si>
    <t>Deprived 20% overall</t>
  </si>
  <si>
    <t>Colinton/Fairmilehead</t>
  </si>
  <si>
    <t>Corstorphine/Murrayfield</t>
  </si>
  <si>
    <t>Craigentinny/Duddingston</t>
  </si>
  <si>
    <t>Drum Brae/Gyle</t>
  </si>
  <si>
    <t>Fountainbridge/Craiglockhart</t>
  </si>
  <si>
    <t>Liberton/Gilmerton</t>
  </si>
  <si>
    <t>Portobello/Craigmillar</t>
  </si>
  <si>
    <t>Sighthill/Gorgie</t>
  </si>
  <si>
    <t>Southside/Newington</t>
  </si>
  <si>
    <t>Meadows/Morningside</t>
  </si>
  <si>
    <t>Almond%</t>
  </si>
  <si>
    <t>Pentland Hills%</t>
  </si>
  <si>
    <t>Drum Brae/Gyle%</t>
  </si>
  <si>
    <t>Forth%</t>
  </si>
  <si>
    <t>Inverleith%</t>
  </si>
  <si>
    <t>Corstorphine/Murrayfield%</t>
  </si>
  <si>
    <t>Sighthill/Gorgie%</t>
  </si>
  <si>
    <t>Colinton/Fairmilehead%</t>
  </si>
  <si>
    <t>Fountainbridge/Craiglockhart%</t>
  </si>
  <si>
    <t>Morningside%</t>
  </si>
  <si>
    <t>City Centre%</t>
  </si>
  <si>
    <t>Leith Walk%</t>
  </si>
  <si>
    <t>Leith%</t>
  </si>
  <si>
    <t>Craigentinny/Duddingston%</t>
  </si>
  <si>
    <t>Southside/Newington%</t>
  </si>
  <si>
    <t>Liberton/Gilmerton%</t>
  </si>
  <si>
    <t>Portobello/Craigmillar%</t>
  </si>
  <si>
    <t>Edinburgh%</t>
  </si>
  <si>
    <t>Edinburghindex</t>
  </si>
  <si>
    <t>Almondindex</t>
  </si>
  <si>
    <t>Pentland Hillsindex</t>
  </si>
  <si>
    <t>Drum Brae/Gyleindex</t>
  </si>
  <si>
    <t>Forthindex</t>
  </si>
  <si>
    <t>Inverleithindex</t>
  </si>
  <si>
    <t>Corstorphine/Murrayfieldindex</t>
  </si>
  <si>
    <t>Sighthill/Gorgieindex</t>
  </si>
  <si>
    <t>Colinton/Fairmileheadindex</t>
  </si>
  <si>
    <t>Fountainbridge/Craiglockhartindex</t>
  </si>
  <si>
    <t>Morningsideindex</t>
  </si>
  <si>
    <t>City Centreindex</t>
  </si>
  <si>
    <t>Leith Walkindex</t>
  </si>
  <si>
    <t>Leithindex</t>
  </si>
  <si>
    <t>Craigentinny/Duddingstonindex</t>
  </si>
  <si>
    <t>Southside/Newingtonindex</t>
  </si>
  <si>
    <t>Liberton/Gilmertonindex</t>
  </si>
  <si>
    <t>Portobello/Craigmillarindex</t>
  </si>
  <si>
    <t>North West%</t>
  </si>
  <si>
    <t>North Westindex</t>
  </si>
  <si>
    <t>North East%</t>
  </si>
  <si>
    <t>North Eastindex</t>
  </si>
  <si>
    <t>South East%</t>
  </si>
  <si>
    <t>South Eastindex</t>
  </si>
  <si>
    <t>South West%</t>
  </si>
  <si>
    <t>South Westindex</t>
  </si>
  <si>
    <t>Scottish Index of Multiple Deprivation (SIMD)</t>
  </si>
  <si>
    <t>S13002919</t>
  </si>
  <si>
    <t>S13002929</t>
  </si>
  <si>
    <t>S13002926</t>
  </si>
  <si>
    <t>S13002924</t>
  </si>
  <si>
    <t>S13002932</t>
  </si>
  <si>
    <t>S13002921</t>
  </si>
  <si>
    <t>S13002922</t>
  </si>
  <si>
    <t>S13002927</t>
  </si>
  <si>
    <t>S13002923</t>
  </si>
  <si>
    <t>S13002931</t>
  </si>
  <si>
    <t>S13002930</t>
  </si>
  <si>
    <t>S13002934</t>
  </si>
  <si>
    <t>S13002928</t>
  </si>
  <si>
    <t>S13002920</t>
  </si>
  <si>
    <t>S13002935</t>
  </si>
  <si>
    <t>S13002925</t>
  </si>
  <si>
    <t>S13002933</t>
  </si>
  <si>
    <t>EW Codes 2019</t>
  </si>
  <si>
    <t>Use mid-year population estimates as supplied by National records of Scotland for June 2020 by data zones.  Attribute each data zone to the new wards as specified by the Local Government Boundary Commission in April 2017</t>
  </si>
  <si>
    <t>United Kingdom</t>
  </si>
  <si>
    <t>Scotland%</t>
  </si>
  <si>
    <t>Average age at birth of first child (years) - Maybe Need to check data</t>
  </si>
  <si>
    <t>Single Parent Household</t>
  </si>
  <si>
    <t>No Qualifications</t>
  </si>
  <si>
    <t>GCSEs</t>
  </si>
  <si>
    <t>A-Levels</t>
  </si>
  <si>
    <t>Vocational</t>
  </si>
  <si>
    <t>University Degree</t>
  </si>
  <si>
    <t>Alan: We won't include this</t>
  </si>
  <si>
    <t>Employed Full Time</t>
  </si>
  <si>
    <t>Student/Unemployed</t>
  </si>
  <si>
    <t>Part Time/Stay at Home</t>
  </si>
  <si>
    <t>Retired</t>
  </si>
  <si>
    <t>No unpaid care</t>
  </si>
  <si>
    <t>1 to 19 hours weekly</t>
  </si>
  <si>
    <t>20 to 49 hours weekly</t>
  </si>
  <si>
    <t>50+ hours weekly</t>
  </si>
  <si>
    <t>Child Care</t>
  </si>
  <si>
    <t>No Child Care</t>
  </si>
  <si>
    <t>&lt;3.5 Hours per day</t>
  </si>
  <si>
    <t>3.5+ hours per day</t>
  </si>
  <si>
    <t>Charitable donations - No Longer Available - Feb 2022</t>
  </si>
  <si>
    <t>Internet</t>
  </si>
  <si>
    <t>Uncomfortable using online Bank</t>
  </si>
  <si>
    <t>Internet 1st place for information</t>
  </si>
  <si>
    <t>Worry Online Personal Data not Secure</t>
  </si>
  <si>
    <t>Need to use Social networking Everyday</t>
  </si>
  <si>
    <t>Lost without Mobile Phone</t>
  </si>
  <si>
    <t>Cannot manage without Internet</t>
  </si>
  <si>
    <t>Very Internet Savvy</t>
  </si>
  <si>
    <t>Not Internet Savvy at all</t>
  </si>
  <si>
    <t>Uses Email</t>
  </si>
  <si>
    <t>Uses Instant Messaging</t>
  </si>
  <si>
    <t>Uses Video calls</t>
  </si>
  <si>
    <t>Uses Online Dating</t>
  </si>
  <si>
    <t>Attitudes to Work &amp; Money</t>
  </si>
  <si>
    <t>Only go to work for Money</t>
  </si>
  <si>
    <t>Wants to get to top in Career</t>
  </si>
  <si>
    <t>Would like Own Business</t>
  </si>
  <si>
    <t>How time is spent more important than money made</t>
  </si>
  <si>
    <t>Money is the best measure of success</t>
  </si>
  <si>
    <t>Knows of Climate Change</t>
  </si>
  <si>
    <t>Recycles Items</t>
  </si>
  <si>
    <t>Pay More for Green</t>
  </si>
  <si>
    <t>Takes own Shopping bag</t>
  </si>
  <si>
    <t>1-2 in last 12 months</t>
  </si>
  <si>
    <t>3-4 in last 12 months</t>
  </si>
  <si>
    <t>5+ in last 12 months</t>
  </si>
  <si>
    <t>No of TVS Owned</t>
  </si>
  <si>
    <t>Smart TV</t>
  </si>
  <si>
    <t>TVs (new Section)</t>
  </si>
  <si>
    <t>Contact preference (no longer available Jan 2022)</t>
  </si>
  <si>
    <t>Owned</t>
  </si>
  <si>
    <t>Rented</t>
  </si>
  <si>
    <t>Council/RSL</t>
  </si>
  <si>
    <t>Mosaic Housing Data</t>
  </si>
  <si>
    <t>Tenure</t>
  </si>
  <si>
    <t>Length of Residency</t>
  </si>
  <si>
    <t>&lt;1 Year</t>
  </si>
  <si>
    <t>1-3 years</t>
  </si>
  <si>
    <t>4-10 Years</t>
  </si>
  <si>
    <t>11+ Years</t>
  </si>
  <si>
    <t>Schools</t>
  </si>
  <si>
    <t>GP</t>
  </si>
  <si>
    <t>Dentist</t>
  </si>
  <si>
    <t>Nursery</t>
  </si>
  <si>
    <t>Transport to Shops</t>
  </si>
  <si>
    <t>Car</t>
  </si>
  <si>
    <t>Walk</t>
  </si>
  <si>
    <t>Shopping Delivered</t>
  </si>
  <si>
    <t>Limited a Little</t>
  </si>
  <si>
    <t>Not Limited</t>
  </si>
  <si>
    <t>Community Safety Worries/Problems</t>
  </si>
  <si>
    <t>Home Being Broken into</t>
  </si>
  <si>
    <t>Being mugged and robbed</t>
  </si>
  <si>
    <t>Having car stolen</t>
  </si>
  <si>
    <t>Having items stolen from car</t>
  </si>
  <si>
    <t>Physical attack from strangers</t>
  </si>
  <si>
    <t>Noisy neighbours or parties</t>
  </si>
  <si>
    <t>Teenagers hanging around</t>
  </si>
  <si>
    <t>Rubbish or litter</t>
  </si>
  <si>
    <t>Vandalism, graffiti etc</t>
  </si>
  <si>
    <t>People using or dealing drugs</t>
  </si>
  <si>
    <t>Drunk or rowdy behaviour</t>
  </si>
  <si>
    <t>Problem with speeding traffic</t>
  </si>
  <si>
    <t>Transport Used in Last 12 Months</t>
  </si>
  <si>
    <t>Car/Taxi</t>
  </si>
  <si>
    <t>Train</t>
  </si>
  <si>
    <t>Walking</t>
  </si>
  <si>
    <t>No Transport</t>
  </si>
  <si>
    <t>Environment</t>
  </si>
  <si>
    <t>Holidays</t>
  </si>
  <si>
    <t xml:space="preserve">Employment </t>
  </si>
  <si>
    <t xml:space="preserve">Distance to Amenities </t>
  </si>
  <si>
    <t>Benefit claimants - disability living allowance for small areas</t>
  </si>
  <si>
    <t>Agree "the council cares about the environment"</t>
  </si>
  <si>
    <t>Agree "the Council provides protection and support for vulnerable people"</t>
  </si>
  <si>
    <t>Agree "I receive information from the Council in a form that suits me"</t>
  </si>
  <si>
    <t>Satisfaction with refuse collection</t>
  </si>
  <si>
    <t>Area</t>
  </si>
  <si>
    <t>K</t>
  </si>
  <si>
    <t>Q</t>
  </si>
  <si>
    <t>T</t>
  </si>
  <si>
    <t>W</t>
  </si>
  <si>
    <t>Z</t>
  </si>
  <si>
    <t>AX</t>
  </si>
  <si>
    <t>AR</t>
  </si>
  <si>
    <t>AU</t>
  </si>
  <si>
    <t>BG</t>
  </si>
  <si>
    <t>AO</t>
  </si>
  <si>
    <t>BD</t>
  </si>
  <si>
    <t>AL</t>
  </si>
  <si>
    <t>BA</t>
  </si>
  <si>
    <t>AF</t>
  </si>
  <si>
    <t>AI</t>
  </si>
  <si>
    <t>N</t>
  </si>
  <si>
    <t>AC</t>
  </si>
  <si>
    <t>EW Code 2019</t>
  </si>
  <si>
    <t>Cell Ref</t>
  </si>
  <si>
    <t>Area code</t>
  </si>
  <si>
    <t>Area name</t>
  </si>
  <si>
    <t>Local Authority</t>
  </si>
  <si>
    <t>Sex</t>
  </si>
  <si>
    <t>All Ages</t>
  </si>
  <si>
    <t>90+</t>
  </si>
  <si>
    <t>City Of Edinburgh</t>
  </si>
  <si>
    <t>Persons</t>
  </si>
  <si>
    <t>Females</t>
  </si>
  <si>
    <t>Males</t>
  </si>
  <si>
    <t>Total Female</t>
  </si>
  <si>
    <t>Total Male</t>
  </si>
  <si>
    <t>Total Persons</t>
  </si>
  <si>
    <t>Age 0-4</t>
  </si>
  <si>
    <t>Age 5-11</t>
  </si>
  <si>
    <t>Age 12-15</t>
  </si>
  <si>
    <t>Age 16-24</t>
  </si>
  <si>
    <t>Age 25-44</t>
  </si>
  <si>
    <t>Age 45-64</t>
  </si>
  <si>
    <t>Age 65-84</t>
  </si>
  <si>
    <t>Age 85+</t>
  </si>
  <si>
    <t>Age 0-15</t>
  </si>
  <si>
    <t>Age 65+</t>
  </si>
  <si>
    <t>Age: 16-64</t>
  </si>
  <si>
    <t>Age 16-64</t>
  </si>
  <si>
    <t>FPN - Dog fouling - 2018/19</t>
  </si>
  <si>
    <t>Stat-Xplore</t>
  </si>
  <si>
    <t>Total Universal Credit By Employment Type</t>
  </si>
  <si>
    <t>Figures provided for starts show the Jobcentre Plus office recorded at the start of the claim, whereas the figures for the number of people on Universal Credit are representative of the current Jobcentre Plus office that the claimant is attending. It is possible for people to have started on Universal Credit in one office and have moved to another office during their claim, and for this reason, the number of people on Universal Credit can be higher than the starts figure for any particular office, however it is more noticeable when numbers are low.</t>
  </si>
  <si>
    <t>Universal Credit Claimants By Area (Age &amp; Duration)</t>
  </si>
  <si>
    <t>Individuals 16+ (Electoral Ward Mid Year Propulation Projection 2020)</t>
  </si>
  <si>
    <t>Benefit Claimants - Disability Living Allowance (In Payment)</t>
  </si>
  <si>
    <t>Benefit Claimants - Income Support for small areas</t>
  </si>
  <si>
    <t>A summary of overall rates of employment. The census provides the most reliable data on employment and reasons for being economically incative. The Stat-Xplore system from the DWP is now being used to detail Unemployment figures. More detailled information about unemployment is available in the Benefits tab.</t>
  </si>
  <si>
    <t>Benefit Claimants - Universal Credit</t>
  </si>
  <si>
    <t>Statistical disclosure control has been applied to DWP data to avoid the release of confidential information.  Totals may not sum due to the disclosure control applied.</t>
  </si>
  <si>
    <r>
      <t xml:space="preserve">Under Universal Credit a broader span of claimants are required to look for work than under Jobseeker's Allowance.   As Universal Credit Full Service is rolled out in particular areas, the number of people recorded as being on the Claimant Count is therefore likely to rise.   This dataset only includes claimant records with information to sufficiently classify them within the dataset. 
</t>
    </r>
    <r>
      <rPr>
        <b/>
        <sz val="8"/>
        <color theme="1"/>
        <rFont val="Calibri"/>
        <family val="2"/>
        <scheme val="minor"/>
      </rPr>
      <t>Statistical disclosure control has been applied to this table to avoid the release of confidential data.</t>
    </r>
    <r>
      <rPr>
        <sz val="8"/>
        <color theme="1"/>
        <rFont val="Calibri"/>
        <family val="2"/>
        <scheme val="minor"/>
      </rPr>
      <t xml:space="preserve">  </t>
    </r>
    <r>
      <rPr>
        <b/>
        <sz val="8"/>
        <color theme="1"/>
        <rFont val="Calibri"/>
        <family val="2"/>
        <scheme val="minor"/>
      </rPr>
      <t>Totals may not sum due to the disclosure control applied.. The move to publishing benefit data via the Stat-Xplore Platform, instead of NOMIS has involved adopting a new disclosure control methodology, in line with other benefits published via this new tool. Although the data still comes from the same source there may be small differences in the outputs displayed using this new tool, when compared to NOMIS.</t>
    </r>
    <r>
      <rPr>
        <sz val="8"/>
        <color theme="1"/>
        <rFont val="Calibri"/>
        <family val="2"/>
        <scheme val="minor"/>
      </rPr>
      <t xml:space="preserve">  </t>
    </r>
  </si>
  <si>
    <t>Initials</t>
  </si>
  <si>
    <t>Detail</t>
  </si>
  <si>
    <t>Version</t>
  </si>
  <si>
    <t>AD</t>
  </si>
  <si>
    <t>16022022 v3</t>
  </si>
  <si>
    <t>Merged Benefits &amp; Employment Data Tab Updates from Offline Version</t>
  </si>
  <si>
    <t>Updated Employment Tab with Stat Xplore References</t>
  </si>
  <si>
    <t>Updated Benefits tab with Universal Credit &amp; Stat Xplore Information</t>
  </si>
  <si>
    <r>
      <rPr>
        <b/>
        <sz val="10"/>
        <color theme="1"/>
        <rFont val="Calibri"/>
        <family val="2"/>
        <scheme val="minor"/>
      </rPr>
      <t xml:space="preserve">SIMD DATA USES 2017 ELECTORAL WARD BOUNDARIES.
</t>
    </r>
    <r>
      <rPr>
        <sz val="10"/>
        <color theme="1"/>
        <rFont val="Calibri"/>
        <family val="2"/>
        <scheme val="minor"/>
      </rPr>
      <t>The Scottish Index of Multiple Deprivation (SIMD) is a ranking system that places all datazones into order depending on how deprived they are against set criteria including income, employment and housing. The overall rating for "multiple deprivation" weights each of these factors in terms of an assumed overall impact on standard of living. Please note that the Scottish Index of Multiple Deprivation 2020 has been revised as a result of a problem identified with the income domain ranks provided by the Department for Work and Pensions. This revision only affects the income domain ranks and overall SIMD ranks (referred to as SIMD 2020v2). The impact is minimal for the majority of data zones, and the remainder of the SIMD 2020 is not affected. SIMD 2020v2 ranks should now be used when carrying out any analyses.</t>
    </r>
  </si>
  <si>
    <t>Antisocial behaviour actions (CEC)</t>
  </si>
  <si>
    <t>Not To Be Included</t>
  </si>
  <si>
    <t xml:space="preserve">Claimant count with rates and proportions </t>
  </si>
  <si>
    <t xml:space="preserve"> Added SIMD Data</t>
  </si>
  <si>
    <t>Number detections for drugs supply, production &amp; cultivation</t>
  </si>
  <si>
    <t>Universal Credit Claimants In Employment</t>
  </si>
  <si>
    <t>Universal Credit Claimants Not In Employment</t>
  </si>
  <si>
    <r>
      <t xml:space="preserve">Information about the total number of people who live in the area, their ages and the composition of the households they live in. For more information about the tenure and physical fabric of buildings in which households live, please consult the Housing tab.
</t>
    </r>
    <r>
      <rPr>
        <sz val="10"/>
        <color rgb="FF0070C0"/>
        <rFont val="Calibri"/>
        <family val="2"/>
        <scheme val="minor"/>
      </rPr>
      <t xml:space="preserve">
</t>
    </r>
    <r>
      <rPr>
        <sz val="10"/>
        <rFont val="Calibri"/>
        <family val="2"/>
        <scheme val="minor"/>
      </rPr>
      <t xml:space="preserve">Population data has been provided using the National Records for Scotland 2020 mid year estimates. 
</t>
    </r>
    <r>
      <rPr>
        <sz val="10"/>
        <color rgb="FF0070C0"/>
        <rFont val="Calibri"/>
        <family val="2"/>
        <scheme val="minor"/>
      </rPr>
      <t xml:space="preserve">
</t>
    </r>
    <r>
      <rPr>
        <sz val="10"/>
        <rFont val="Calibri"/>
        <family val="2"/>
        <scheme val="minor"/>
      </rPr>
      <t>Projections to 2037 are available from National Records Scotland for population and household composition:</t>
    </r>
    <r>
      <rPr>
        <sz val="10"/>
        <color rgb="FF0070C0"/>
        <rFont val="Calibri"/>
        <family val="2"/>
        <scheme val="minor"/>
      </rPr>
      <t xml:space="preserve"> http://www.nrscotland.gov.uk/statistics-and-data/statistics/statistics-by-theme/population/population-projections/population-and-household-sub-council-area-projections/2012-based-population-and-household-projections/list-of-detailed-tables</t>
    </r>
  </si>
  <si>
    <t>Tidyed Formatting on main tabs</t>
  </si>
  <si>
    <t>16022022v3</t>
  </si>
  <si>
    <t>Updated February 2022</t>
  </si>
  <si>
    <t>Version 5</t>
  </si>
  <si>
    <t>Sensecheck</t>
  </si>
  <si>
    <t>SenseCheck</t>
  </si>
  <si>
    <t>StatDisclosure</t>
  </si>
  <si>
    <t>Drumbrae/Gyle</t>
  </si>
  <si>
    <t>Morningside/Meadows</t>
  </si>
  <si>
    <t>Universal Credit Claimants 16-24 Years (All Persons)</t>
  </si>
  <si>
    <t>Universal Credit Claimants 25-49 Year (All Persons)</t>
  </si>
  <si>
    <t>Universal Credit Claimants 50+ Years (All Persons)</t>
  </si>
  <si>
    <t>DWP Total</t>
  </si>
  <si>
    <t>Crime</t>
  </si>
  <si>
    <t>Group 1 - Non Sexual Crimes Of Violence</t>
  </si>
  <si>
    <t>Group 6 - Miscellaneous Offenses</t>
  </si>
  <si>
    <t>Crime Detection Rates</t>
  </si>
  <si>
    <t xml:space="preserve">Number of detentions for consuming alcohol in a designated place - </t>
  </si>
  <si>
    <t>Total Crimes</t>
  </si>
  <si>
    <r>
      <t xml:space="preserve">This tab provides a summary of the spaces available to family groups (households) as well as the sizes of physical properties (dwellings). The number of households and the number of dwellings differ as some dwellings are unoccupied or second residences, while some dwellings are occupied by more than one household. 
</t>
    </r>
    <r>
      <rPr>
        <sz val="10"/>
        <rFont val="Calibri"/>
        <family val="2"/>
        <scheme val="minor"/>
      </rPr>
      <t xml:space="preserve">
Estimates for 2016 are available from National Records Scotland for households and dwellings: </t>
    </r>
    <r>
      <rPr>
        <sz val="10"/>
        <color rgb="FF0070C0"/>
        <rFont val="Calibri"/>
        <family val="2"/>
        <scheme val="minor"/>
      </rPr>
      <t xml:space="preserve">http://www.nrscotland.gov.uk/statistics-and-data/statistics/statistics-by-theme/households/household-estimates/small-area-statistics-on-households-and-dwellings  </t>
    </r>
  </si>
  <si>
    <t>Totals May Not  Match due to Statistical Disclosure Applied By DWP</t>
  </si>
  <si>
    <t>Universal Credit Claimants Per 10K Populous (Aged 16+)</t>
  </si>
  <si>
    <t>Link To File For Above Table</t>
  </si>
  <si>
    <t>DLA By Age Band</t>
  </si>
  <si>
    <t>DLA By Gender</t>
  </si>
  <si>
    <t>DLA By Duration</t>
  </si>
  <si>
    <t>DLA Mobility Aw</t>
  </si>
  <si>
    <t>DLA Care Aw</t>
  </si>
  <si>
    <t>Link to Files For ABOVE Table</t>
  </si>
  <si>
    <t>UC Status, Gender &amp; AgeBand</t>
  </si>
  <si>
    <t>Link to File For ABOVE Table</t>
  </si>
  <si>
    <t>EPS: (Using Rolling Average 16/18 not the "A:" Actual Figure) - AD</t>
  </si>
  <si>
    <t>EPS 2018 CityWide</t>
  </si>
  <si>
    <t>Link to Crime Stats For ABOVE Table</t>
  </si>
  <si>
    <t>MMW Area Data - Police Scotland</t>
  </si>
  <si>
    <t xml:space="preserve">SIMD For Localities </t>
  </si>
  <si>
    <t>Link To SIMD Analysis For Above Table</t>
  </si>
  <si>
    <t>Link To Residential Data</t>
  </si>
  <si>
    <t>Residential Housing Feb 22</t>
  </si>
  <si>
    <t>NRS Mid Year Population Est Jun 20</t>
  </si>
  <si>
    <t>C</t>
  </si>
  <si>
    <t>D</t>
  </si>
  <si>
    <t xml:space="preserve">The data below is provided by Police Scotland for the time period January to September 2019. Many Breach of the Peace offences are dealt with by way of a fixed penalty. In most cases, it is not possible to attribute the Fixed Penalty Notices to a Multi-member Ward. Therefore Breach of the Peace offences will be under reported at MMW level.
Detection rate is the process of uncovering criminal activity (or verifying reported crime) and acquiring evidence in order to identify and prosecute its perpetrators. Detected crimes are those that have been ‘cleared up’ by the police. Not every case where the police know, or think they know, who committed a crime can be counted as a detection and some crimes are counted as detected when the victim might view the case as far from solved.  Crime Rate in Scotland is determined as the number of crimes per 10,000 Population.
</t>
  </si>
  <si>
    <t>Serious Assault Detection &amp; Rate</t>
  </si>
  <si>
    <t>Sexual Crime Detection &amp; Rate</t>
  </si>
  <si>
    <t>Robbery Detection &amp; Rate Rate</t>
  </si>
  <si>
    <t>Theft by Housebreaking Detection &amp; Rate</t>
  </si>
  <si>
    <t>Theft by Shoplifting Detection &amp; Rate</t>
  </si>
  <si>
    <t>Petty (Common) Assault Detection &amp; Rate</t>
  </si>
  <si>
    <t>Total Miscellanous Offences</t>
  </si>
  <si>
    <t>Total Crimes Of Violence</t>
  </si>
  <si>
    <t>Crimes</t>
  </si>
  <si>
    <t>Detections</t>
  </si>
  <si>
    <t>Vandalism (incl. reckless damage, etc.)</t>
  </si>
  <si>
    <t>Vandalism (incl. reckless damage, etc.) Detection &amp; Rate</t>
  </si>
  <si>
    <t>Group 3 - Crimes Of Dishonesty</t>
  </si>
  <si>
    <t>Group 4 - Crimes of Vandalism &amp; Fire-Raising</t>
  </si>
  <si>
    <t>Group 2 - Sexual Crimes</t>
  </si>
  <si>
    <t>Group 5 - Other Crimes</t>
  </si>
  <si>
    <t>This Version</t>
  </si>
  <si>
    <t>Police Scotland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</si>
</sst>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quot;£&quot;* #,##0.00_-;_-&quot;£&quot;* &quot;-&quot;??_-;_-@_-"/>
    <numFmt numFmtId="43" formatCode="_-* #,##0.00_-;\-* #,##0.00_-;_-* &quot;-&quot;??_-;_-@_-"/>
    <numFmt numFmtId="164" formatCode="0.0%"/>
    <numFmt numFmtId="165" formatCode="#,##0.0"/>
    <numFmt numFmtId="166" formatCode="0.0"/>
    <numFmt numFmtId="167" formatCode="&quot;£&quot;#,##0"/>
    <numFmt numFmtId="168" formatCode="#,##0_ ;\-#,##0\ "/>
    <numFmt numFmtId="169" formatCode="_-* #,##0.0_-;\-* #,##0.0_-;_-* &quot;-&quot;??_-;_-@_-"/>
    <numFmt numFmtId="170" formatCode="_-* #,##0_-;\-* #,##0_-;_-* &quot;-&quot;??_-;_-@_-"/>
    <numFmt numFmtId="171" formatCode="#,##0.00_ ;\-#,##0.00\ "/>
    <numFmt numFmtId="172" formatCode="&quot;£&quot;#,##0.00"/>
  </numFmts>
  <fonts count="62" x14ac:knownFonts="1">
    <font>
      <sz val="11"/>
      <color theme="1"/>
      <name val="Calibri"/>
      <family val="2"/>
      <scheme val="minor"/>
    </font>
    <font>
      <b/>
      <sz val="11"/>
      <color theme="0"/>
      <name val="Calibri"/>
      <family val="2"/>
      <scheme val="minor"/>
    </font>
    <font>
      <b/>
      <sz val="11"/>
      <color theme="1"/>
      <name val="Calibri"/>
      <family val="2"/>
      <scheme val="minor"/>
    </font>
    <font>
      <sz val="11"/>
      <color theme="1"/>
      <name val="Calibri"/>
      <family val="2"/>
      <scheme val="minor"/>
    </font>
    <font>
      <b/>
      <sz val="12"/>
      <name val="Arial"/>
      <family val="2"/>
    </font>
    <font>
      <sz val="10"/>
      <name val="Arial"/>
      <family val="2"/>
    </font>
    <font>
      <b/>
      <sz val="10"/>
      <name val="Arial"/>
      <family val="2"/>
    </font>
    <font>
      <sz val="10"/>
      <color theme="1"/>
      <name val="Calibri"/>
      <family val="2"/>
      <scheme val="minor"/>
    </font>
    <font>
      <b/>
      <sz val="10"/>
      <color theme="1"/>
      <name val="Calibri"/>
      <family val="2"/>
      <scheme val="minor"/>
    </font>
    <font>
      <b/>
      <sz val="10"/>
      <color theme="0"/>
      <name val="Calibri"/>
      <family val="2"/>
      <scheme val="minor"/>
    </font>
    <font>
      <sz val="10"/>
      <name val="Calibri"/>
      <family val="2"/>
      <scheme val="minor"/>
    </font>
    <font>
      <sz val="10"/>
      <color theme="4" tint="0.79998168889431442"/>
      <name val="Calibri"/>
      <family val="2"/>
      <scheme val="minor"/>
    </font>
    <font>
      <b/>
      <sz val="12"/>
      <name val="Calibri"/>
      <family val="2"/>
      <scheme val="minor"/>
    </font>
    <font>
      <sz val="11"/>
      <color theme="0"/>
      <name val="Calibri"/>
      <family val="2"/>
      <scheme val="minor"/>
    </font>
    <font>
      <sz val="10"/>
      <color theme="0"/>
      <name val="Calibri"/>
      <family val="2"/>
      <scheme val="minor"/>
    </font>
    <font>
      <b/>
      <sz val="12"/>
      <color theme="4" tint="-0.249977111117893"/>
      <name val="Calibri"/>
      <family val="2"/>
      <scheme val="minor"/>
    </font>
    <font>
      <b/>
      <sz val="12"/>
      <color theme="5" tint="-0.249977111117893"/>
      <name val="Calibri"/>
      <family val="2"/>
      <scheme val="minor"/>
    </font>
    <font>
      <b/>
      <sz val="12"/>
      <color theme="8" tint="-0.249977111117893"/>
      <name val="Calibri"/>
      <family val="2"/>
      <scheme val="minor"/>
    </font>
    <font>
      <b/>
      <sz val="12"/>
      <color theme="6" tint="-0.249977111117893"/>
      <name val="Calibri"/>
      <family val="2"/>
      <scheme val="minor"/>
    </font>
    <font>
      <b/>
      <sz val="12"/>
      <color theme="7" tint="-0.249977111117893"/>
      <name val="Calibri"/>
      <family val="2"/>
      <scheme val="minor"/>
    </font>
    <font>
      <b/>
      <sz val="12"/>
      <color theme="2" tint="-0.749992370372631"/>
      <name val="Calibri"/>
      <family val="2"/>
      <scheme val="minor"/>
    </font>
    <font>
      <b/>
      <sz val="24"/>
      <color theme="0"/>
      <name val="Calibri"/>
      <family val="2"/>
      <scheme val="minor"/>
    </font>
    <font>
      <b/>
      <sz val="12"/>
      <color theme="0"/>
      <name val="Calibri"/>
      <family val="2"/>
      <scheme val="minor"/>
    </font>
    <font>
      <i/>
      <sz val="11"/>
      <color theme="0"/>
      <name val="Calibri"/>
      <family val="2"/>
      <scheme val="minor"/>
    </font>
    <font>
      <sz val="10"/>
      <color theme="6" tint="0.79998168889431442"/>
      <name val="Calibri"/>
      <family val="2"/>
      <scheme val="minor"/>
    </font>
    <font>
      <sz val="10"/>
      <color rgb="FF0070C0"/>
      <name val="Calibri"/>
      <family val="2"/>
      <scheme val="minor"/>
    </font>
    <font>
      <sz val="10"/>
      <color rgb="FFFF0000"/>
      <name val="Calibri"/>
      <family val="2"/>
      <scheme val="minor"/>
    </font>
    <font>
      <b/>
      <sz val="9"/>
      <color theme="1"/>
      <name val="Calibri"/>
      <family val="2"/>
      <scheme val="minor"/>
    </font>
    <font>
      <sz val="8"/>
      <name val="Arial"/>
      <family val="2"/>
    </font>
    <font>
      <sz val="10"/>
      <color rgb="FF002060"/>
      <name val="Calibri"/>
      <family val="2"/>
      <scheme val="minor"/>
    </font>
    <font>
      <b/>
      <sz val="10"/>
      <color rgb="FF002060"/>
      <name val="Arial"/>
      <family val="2"/>
    </font>
    <font>
      <i/>
      <sz val="10"/>
      <color rgb="FF002060"/>
      <name val="Calibri"/>
      <family val="2"/>
      <scheme val="minor"/>
    </font>
    <font>
      <i/>
      <sz val="10"/>
      <color theme="1"/>
      <name val="Calibri"/>
      <family val="2"/>
      <scheme val="minor"/>
    </font>
    <font>
      <i/>
      <sz val="10"/>
      <color theme="5"/>
      <name val="Calibri"/>
      <family val="2"/>
      <scheme val="minor"/>
    </font>
    <font>
      <b/>
      <sz val="10"/>
      <name val="Calibri"/>
      <family val="2"/>
      <scheme val="minor"/>
    </font>
    <font>
      <i/>
      <sz val="10"/>
      <color rgb="FFC00000"/>
      <name val="Calibri"/>
      <family val="2"/>
      <scheme val="minor"/>
    </font>
    <font>
      <u/>
      <sz val="11"/>
      <color theme="10"/>
      <name val="Calibri"/>
      <family val="2"/>
      <scheme val="minor"/>
    </font>
    <font>
      <sz val="10"/>
      <color theme="7" tint="0.79998168889431442"/>
      <name val="Calibri"/>
      <family val="2"/>
      <scheme val="minor"/>
    </font>
    <font>
      <i/>
      <sz val="10"/>
      <name val="Calibri"/>
      <family val="2"/>
      <scheme val="minor"/>
    </font>
    <font>
      <sz val="8"/>
      <color theme="1"/>
      <name val="Calibri"/>
      <family val="2"/>
      <scheme val="minor"/>
    </font>
    <font>
      <b/>
      <sz val="10"/>
      <color rgb="FF002060"/>
      <name val="Calibri"/>
      <family val="2"/>
      <scheme val="minor"/>
    </font>
    <font>
      <sz val="10"/>
      <color theme="2"/>
      <name val="Calibri"/>
      <family val="2"/>
      <scheme val="minor"/>
    </font>
    <font>
      <b/>
      <sz val="8"/>
      <color indexed="81"/>
      <name val="Tahoma"/>
      <family val="2"/>
    </font>
    <font>
      <sz val="8"/>
      <color indexed="81"/>
      <name val="Tahoma"/>
      <family val="2"/>
    </font>
    <font>
      <i/>
      <sz val="8"/>
      <color indexed="81"/>
      <name val="Tahoma"/>
      <family val="2"/>
    </font>
    <font>
      <i/>
      <sz val="8"/>
      <color theme="1"/>
      <name val="Calibri"/>
      <family val="2"/>
      <scheme val="minor"/>
    </font>
    <font>
      <b/>
      <sz val="8"/>
      <color theme="1"/>
      <name val="Calibri"/>
      <family val="2"/>
      <scheme val="minor"/>
    </font>
    <font>
      <sz val="10"/>
      <color theme="8" tint="0.79998168889431442"/>
      <name val="Calibri"/>
      <family val="2"/>
      <scheme val="minor"/>
    </font>
    <font>
      <b/>
      <sz val="10"/>
      <color theme="6" tint="0.79998168889431442"/>
      <name val="Calibri"/>
      <family val="2"/>
      <scheme val="minor"/>
    </font>
    <font>
      <b/>
      <sz val="10"/>
      <color theme="4" tint="0.79998168889431442"/>
      <name val="Calibri"/>
      <family val="2"/>
      <scheme val="minor"/>
    </font>
    <font>
      <b/>
      <i/>
      <sz val="8"/>
      <color rgb="FFC00000"/>
      <name val="Calibri"/>
      <family val="2"/>
      <scheme val="minor"/>
    </font>
    <font>
      <i/>
      <sz val="10"/>
      <color theme="9" tint="-0.249977111117893"/>
      <name val="Calibri"/>
      <family val="2"/>
      <scheme val="minor"/>
    </font>
    <font>
      <b/>
      <i/>
      <sz val="10"/>
      <color theme="9"/>
      <name val="Calibri"/>
      <family val="2"/>
      <scheme val="minor"/>
    </font>
    <font>
      <i/>
      <sz val="10"/>
      <color theme="9"/>
      <name val="Calibri"/>
      <family val="2"/>
      <scheme val="minor"/>
    </font>
    <font>
      <b/>
      <sz val="10"/>
      <color theme="9"/>
      <name val="Calibri"/>
      <family val="2"/>
      <scheme val="minor"/>
    </font>
    <font>
      <sz val="4"/>
      <color theme="1"/>
      <name val="Calibri"/>
      <family val="2"/>
      <scheme val="minor"/>
    </font>
    <font>
      <i/>
      <sz val="10"/>
      <color theme="0"/>
      <name val="Calibri"/>
      <family val="2"/>
      <scheme val="minor"/>
    </font>
    <font>
      <sz val="10"/>
      <color theme="9"/>
      <name val="Calibri"/>
      <family val="2"/>
      <scheme val="minor"/>
    </font>
    <font>
      <b/>
      <i/>
      <sz val="10"/>
      <color theme="1"/>
      <name val="Calibri"/>
      <family val="2"/>
      <scheme val="minor"/>
    </font>
    <font>
      <b/>
      <sz val="10"/>
      <color theme="0"/>
      <name val="Arial"/>
      <family val="2"/>
    </font>
    <font>
      <i/>
      <sz val="9"/>
      <color theme="1"/>
      <name val="Calibri"/>
      <family val="2"/>
      <scheme val="minor"/>
    </font>
    <font>
      <b/>
      <sz val="8"/>
      <color rgb="FFC00000"/>
      <name val="Calibri"/>
      <family val="2"/>
      <scheme val="minor"/>
    </font>
  </fonts>
  <fills count="44">
    <fill>
      <patternFill patternType="none"/>
    </fill>
    <fill>
      <patternFill patternType="gray125"/>
    </fill>
    <fill>
      <patternFill patternType="solid">
        <fgColor theme="4" tint="0.79998168889431442"/>
        <bgColor indexed="64"/>
      </patternFill>
    </fill>
    <fill>
      <patternFill patternType="solid">
        <fgColor theme="4"/>
        <bgColor indexed="64"/>
      </patternFill>
    </fill>
    <fill>
      <patternFill patternType="solid">
        <fgColor theme="0"/>
        <bgColor indexed="64"/>
      </patternFill>
    </fill>
    <fill>
      <patternFill patternType="solid">
        <fgColor theme="4" tint="-0.249977111117893"/>
        <bgColor indexed="64"/>
      </patternFill>
    </fill>
    <fill>
      <patternFill patternType="solid">
        <fgColor theme="0" tint="-4.9989318521683403E-2"/>
        <bgColor indexed="64"/>
      </patternFill>
    </fill>
    <fill>
      <patternFill patternType="solid">
        <fgColor theme="1"/>
        <bgColor indexed="64"/>
      </patternFill>
    </fill>
    <fill>
      <patternFill patternType="solid">
        <fgColor theme="9"/>
        <bgColor indexed="64"/>
      </patternFill>
    </fill>
    <fill>
      <patternFill patternType="solid">
        <fgColor theme="6"/>
        <bgColor indexed="64"/>
      </patternFill>
    </fill>
    <fill>
      <patternFill patternType="solid">
        <fgColor theme="8"/>
        <bgColor indexed="64"/>
      </patternFill>
    </fill>
    <fill>
      <patternFill patternType="solid">
        <fgColor theme="7"/>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5"/>
        <bgColor indexed="64"/>
      </patternFill>
    </fill>
    <fill>
      <patternFill patternType="solid">
        <fgColor theme="4" tint="-0.499984740745262"/>
        <bgColor indexed="64"/>
      </patternFill>
    </fill>
    <fill>
      <patternFill patternType="solid">
        <fgColor theme="5" tint="-0.249977111117893"/>
        <bgColor indexed="64"/>
      </patternFill>
    </fill>
    <fill>
      <patternFill patternType="solid">
        <fgColor theme="5" tint="-0.499984740745262"/>
        <bgColor indexed="64"/>
      </patternFill>
    </fill>
    <fill>
      <patternFill patternType="solid">
        <fgColor theme="8" tint="-0.499984740745262"/>
        <bgColor indexed="64"/>
      </patternFill>
    </fill>
    <fill>
      <patternFill patternType="solid">
        <fgColor theme="8" tint="-0.249977111117893"/>
        <bgColor indexed="64"/>
      </patternFill>
    </fill>
    <fill>
      <patternFill patternType="solid">
        <fgColor theme="6" tint="-0.249977111117893"/>
        <bgColor indexed="64"/>
      </patternFill>
    </fill>
    <fill>
      <patternFill patternType="solid">
        <fgColor theme="6" tint="-0.499984740745262"/>
        <bgColor indexed="64"/>
      </patternFill>
    </fill>
    <fill>
      <patternFill patternType="solid">
        <fgColor theme="7" tint="-0.249977111117893"/>
        <bgColor indexed="64"/>
      </patternFill>
    </fill>
    <fill>
      <patternFill patternType="solid">
        <fgColor theme="7" tint="-0.499984740745262"/>
        <bgColor indexed="64"/>
      </patternFill>
    </fill>
    <fill>
      <patternFill patternType="solid">
        <fgColor theme="2" tint="-0.499984740745262"/>
        <bgColor indexed="64"/>
      </patternFill>
    </fill>
    <fill>
      <patternFill patternType="solid">
        <fgColor theme="2" tint="-0.89999084444715716"/>
        <bgColor indexed="64"/>
      </patternFill>
    </fill>
    <fill>
      <patternFill patternType="solid">
        <fgColor theme="2" tint="-0.749992370372631"/>
        <bgColor indexed="64"/>
      </patternFill>
    </fill>
    <fill>
      <patternFill patternType="solid">
        <fgColor rgb="FF663366"/>
        <bgColor indexed="64"/>
      </patternFill>
    </fill>
    <fill>
      <patternFill patternType="solid">
        <fgColor rgb="FFFEFFCF"/>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rgb="FFFF0000"/>
        <bgColor indexed="64"/>
      </patternFill>
    </fill>
    <fill>
      <patternFill patternType="solid">
        <fgColor theme="5" tint="0.59999389629810485"/>
        <bgColor indexed="64"/>
      </patternFill>
    </fill>
    <fill>
      <patternFill patternType="solid">
        <fgColor theme="8"/>
      </patternFill>
    </fill>
    <fill>
      <patternFill patternType="solid">
        <fgColor theme="0" tint="-0.249977111117893"/>
        <bgColor indexed="64"/>
      </patternFill>
    </fill>
    <fill>
      <patternFill patternType="solid">
        <fgColor theme="8" tint="0.39997558519241921"/>
        <bgColor indexed="64"/>
      </patternFill>
    </fill>
    <fill>
      <patternFill patternType="solid">
        <fgColor rgb="FF00B050"/>
        <bgColor indexed="64"/>
      </patternFill>
    </fill>
    <fill>
      <patternFill patternType="solid">
        <fgColor theme="3" tint="0.79998168889431442"/>
        <bgColor indexed="64"/>
      </patternFill>
    </fill>
    <fill>
      <patternFill patternType="solid">
        <fgColor theme="8" tint="0.59999389629810485"/>
        <bgColor indexed="64"/>
      </patternFill>
    </fill>
    <fill>
      <patternFill patternType="solid">
        <fgColor theme="0" tint="-0.499984740745262"/>
        <bgColor indexed="64"/>
      </patternFill>
    </fill>
  </fills>
  <borders count="22">
    <border>
      <left/>
      <right/>
      <top/>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right/>
      <top/>
      <bottom style="thin">
        <color indexed="64"/>
      </bottom>
      <diagonal/>
    </border>
    <border>
      <left/>
      <right/>
      <top style="medium">
        <color indexed="64"/>
      </top>
      <bottom style="double">
        <color indexed="64"/>
      </bottom>
      <diagonal/>
    </border>
    <border>
      <left/>
      <right/>
      <top/>
      <bottom style="medium">
        <color rgb="FFFBFBFB"/>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12">
    <xf numFmtId="0" fontId="0" fillId="0" borderId="0"/>
    <xf numFmtId="9" fontId="3" fillId="0" borderId="0" applyFont="0" applyFill="0" applyBorder="0" applyAlignment="0" applyProtection="0"/>
    <xf numFmtId="0" fontId="4" fillId="0" borderId="0"/>
    <xf numFmtId="0" fontId="5" fillId="0" borderId="0"/>
    <xf numFmtId="0" fontId="6" fillId="0" borderId="0"/>
    <xf numFmtId="0" fontId="6" fillId="0" borderId="0"/>
    <xf numFmtId="43" fontId="3" fillId="0" borderId="0" applyFont="0" applyFill="0" applyBorder="0" applyAlignment="0" applyProtection="0"/>
    <xf numFmtId="0" fontId="28" fillId="0" borderId="0"/>
    <xf numFmtId="43" fontId="3" fillId="0" borderId="0" applyFont="0" applyFill="0" applyBorder="0" applyAlignment="0" applyProtection="0"/>
    <xf numFmtId="44" fontId="3" fillId="0" borderId="0" applyFont="0" applyFill="0" applyBorder="0" applyAlignment="0" applyProtection="0"/>
    <xf numFmtId="0" fontId="36" fillId="0" borderId="0" applyNumberFormat="0" applyFill="0" applyBorder="0" applyAlignment="0" applyProtection="0"/>
    <xf numFmtId="0" fontId="13" fillId="37" borderId="0" applyNumberFormat="0" applyBorder="0" applyAlignment="0" applyProtection="0"/>
  </cellStyleXfs>
  <cellXfs count="1228">
    <xf numFmtId="0" fontId="0" fillId="0" borderId="0" xfId="0"/>
    <xf numFmtId="0" fontId="2" fillId="2" borderId="0" xfId="0" applyFont="1" applyFill="1" applyAlignment="1"/>
    <xf numFmtId="0" fontId="7" fillId="0" borderId="0" xfId="0" applyFont="1" applyFill="1" applyBorder="1" applyAlignment="1">
      <alignment horizontal="right"/>
    </xf>
    <xf numFmtId="0" fontId="7" fillId="0" borderId="0" xfId="0" applyFont="1" applyFill="1" applyBorder="1"/>
    <xf numFmtId="0" fontId="8" fillId="0" borderId="0" xfId="0" applyFont="1" applyFill="1" applyBorder="1"/>
    <xf numFmtId="0" fontId="8" fillId="0" borderId="0" xfId="0" applyFont="1" applyFill="1" applyBorder="1" applyAlignment="1">
      <alignment horizontal="right"/>
    </xf>
    <xf numFmtId="17" fontId="7" fillId="0" borderId="0" xfId="0" applyNumberFormat="1" applyFont="1" applyFill="1" applyBorder="1" applyAlignment="1">
      <alignment horizontal="right"/>
    </xf>
    <xf numFmtId="3" fontId="7" fillId="0" borderId="0" xfId="0" applyNumberFormat="1" applyFont="1" applyFill="1" applyBorder="1"/>
    <xf numFmtId="0" fontId="7" fillId="0" borderId="0" xfId="0" applyNumberFormat="1" applyFont="1" applyFill="1" applyBorder="1"/>
    <xf numFmtId="0" fontId="8" fillId="0" borderId="0" xfId="0" applyNumberFormat="1" applyFont="1" applyFill="1" applyBorder="1"/>
    <xf numFmtId="3" fontId="7" fillId="0" borderId="0" xfId="0" applyNumberFormat="1" applyFont="1" applyFill="1" applyBorder="1" applyAlignment="1">
      <alignment horizontal="right" vertical="center"/>
    </xf>
    <xf numFmtId="17" fontId="7" fillId="0" borderId="0" xfId="0" applyNumberFormat="1" applyFont="1" applyFill="1" applyBorder="1" applyAlignment="1">
      <alignment horizontal="right" vertical="center"/>
    </xf>
    <xf numFmtId="0" fontId="7" fillId="0" borderId="0" xfId="0" applyFont="1" applyFill="1" applyBorder="1" applyAlignment="1">
      <alignment horizontal="left"/>
    </xf>
    <xf numFmtId="164" fontId="7" fillId="0" borderId="0" xfId="0" applyNumberFormat="1" applyFont="1" applyFill="1" applyBorder="1"/>
    <xf numFmtId="164" fontId="8" fillId="0" borderId="0" xfId="0" applyNumberFormat="1" applyFont="1" applyFill="1" applyBorder="1"/>
    <xf numFmtId="164" fontId="7" fillId="0" borderId="0" xfId="1" applyNumberFormat="1" applyFont="1" applyFill="1" applyBorder="1"/>
    <xf numFmtId="165" fontId="7" fillId="0" borderId="0" xfId="0" applyNumberFormat="1" applyFont="1" applyFill="1" applyBorder="1"/>
    <xf numFmtId="0" fontId="7" fillId="2" borderId="0" xfId="0" applyFont="1" applyFill="1"/>
    <xf numFmtId="0" fontId="7" fillId="2" borderId="0" xfId="0" applyFont="1" applyFill="1" applyAlignment="1">
      <alignment horizontal="left" vertical="center"/>
    </xf>
    <xf numFmtId="0" fontId="9" fillId="2" borderId="0" xfId="0" applyFont="1" applyFill="1" applyAlignment="1">
      <alignment horizontal="center" vertical="center"/>
    </xf>
    <xf numFmtId="0" fontId="9" fillId="3" borderId="0" xfId="0" applyFont="1" applyFill="1" applyAlignment="1">
      <alignment horizontal="center" vertical="center"/>
    </xf>
    <xf numFmtId="0" fontId="7" fillId="2" borderId="0" xfId="0" applyFont="1" applyFill="1" applyAlignment="1">
      <alignment vertical="top"/>
    </xf>
    <xf numFmtId="2" fontId="7" fillId="0" borderId="0" xfId="1" applyNumberFormat="1" applyFont="1" applyFill="1" applyBorder="1"/>
    <xf numFmtId="3" fontId="7" fillId="0" borderId="0" xfId="0" applyNumberFormat="1" applyFont="1" applyFill="1" applyBorder="1" applyAlignment="1">
      <alignment horizontal="right"/>
    </xf>
    <xf numFmtId="0" fontId="10" fillId="0" borderId="0" xfId="4" applyFont="1" applyFill="1" applyBorder="1" applyAlignment="1">
      <alignment horizontal="left" vertical="center" wrapText="1"/>
    </xf>
    <xf numFmtId="166" fontId="7" fillId="0" borderId="0" xfId="0" applyNumberFormat="1" applyFont="1" applyFill="1" applyBorder="1"/>
    <xf numFmtId="0" fontId="7" fillId="0" borderId="0" xfId="0" quotePrefix="1" applyFont="1" applyFill="1" applyBorder="1"/>
    <xf numFmtId="17" fontId="7" fillId="0" borderId="0" xfId="0" applyNumberFormat="1" applyFont="1" applyFill="1" applyBorder="1"/>
    <xf numFmtId="169" fontId="7" fillId="0" borderId="0" xfId="6" applyNumberFormat="1" applyFont="1" applyFill="1" applyBorder="1"/>
    <xf numFmtId="170" fontId="7" fillId="0" borderId="0" xfId="6" applyNumberFormat="1" applyFont="1" applyFill="1" applyBorder="1"/>
    <xf numFmtId="0" fontId="9" fillId="5" borderId="0" xfId="0" applyFont="1" applyFill="1" applyAlignment="1">
      <alignment horizontal="center" vertical="center"/>
    </xf>
    <xf numFmtId="17" fontId="7" fillId="2" borderId="0" xfId="0" applyNumberFormat="1" applyFont="1" applyFill="1" applyAlignment="1">
      <alignment horizontal="left" vertical="top"/>
    </xf>
    <xf numFmtId="9" fontId="7" fillId="4" borderId="0" xfId="1" applyFont="1" applyFill="1" applyAlignment="1">
      <alignment vertical="top"/>
    </xf>
    <xf numFmtId="3" fontId="7" fillId="4" borderId="0" xfId="0" applyNumberFormat="1" applyFont="1" applyFill="1" applyAlignment="1">
      <alignment horizontal="right" vertical="top"/>
    </xf>
    <xf numFmtId="164" fontId="7" fillId="4" borderId="0" xfId="0" applyNumberFormat="1" applyFont="1" applyFill="1" applyAlignment="1">
      <alignment horizontal="right" vertical="top"/>
    </xf>
    <xf numFmtId="2" fontId="7" fillId="4" borderId="0" xfId="0" applyNumberFormat="1" applyFont="1" applyFill="1" applyAlignment="1">
      <alignment horizontal="right" vertical="top"/>
    </xf>
    <xf numFmtId="0" fontId="11" fillId="2" borderId="0" xfId="0" applyFont="1" applyFill="1"/>
    <xf numFmtId="9" fontId="7" fillId="4" borderId="0" xfId="1" applyFont="1" applyFill="1" applyAlignment="1">
      <alignment horizontal="right" vertical="top"/>
    </xf>
    <xf numFmtId="0" fontId="8" fillId="2" borderId="0" xfId="0" applyFont="1" applyFill="1" applyAlignment="1">
      <alignment vertical="top"/>
    </xf>
    <xf numFmtId="9" fontId="7" fillId="2" borderId="0" xfId="1" applyFont="1" applyFill="1" applyAlignment="1">
      <alignment vertical="top"/>
    </xf>
    <xf numFmtId="1" fontId="7" fillId="0" borderId="0" xfId="0" applyNumberFormat="1" applyFont="1" applyFill="1" applyBorder="1"/>
    <xf numFmtId="164" fontId="7" fillId="4" borderId="0" xfId="1" applyNumberFormat="1" applyFont="1" applyFill="1" applyAlignment="1">
      <alignment horizontal="right" vertical="top"/>
    </xf>
    <xf numFmtId="0" fontId="7" fillId="6" borderId="0" xfId="0" applyFont="1" applyFill="1"/>
    <xf numFmtId="0" fontId="2" fillId="6" borderId="0" xfId="0" applyFont="1" applyFill="1" applyAlignment="1"/>
    <xf numFmtId="0" fontId="9" fillId="6" borderId="0" xfId="0" applyFont="1" applyFill="1" applyAlignment="1">
      <alignment horizontal="center" vertical="center"/>
    </xf>
    <xf numFmtId="0" fontId="7" fillId="6" borderId="0" xfId="0" applyFont="1" applyFill="1" applyAlignment="1">
      <alignment vertical="top"/>
    </xf>
    <xf numFmtId="0" fontId="9" fillId="7" borderId="0" xfId="0" applyFont="1" applyFill="1" applyAlignment="1">
      <alignment horizontal="center" vertical="center"/>
    </xf>
    <xf numFmtId="0" fontId="9" fillId="8" borderId="0" xfId="0" applyFont="1" applyFill="1" applyAlignment="1">
      <alignment horizontal="center" vertical="center"/>
    </xf>
    <xf numFmtId="0" fontId="9" fillId="9" borderId="0" xfId="0" applyFont="1" applyFill="1" applyAlignment="1">
      <alignment horizontal="center" vertical="center"/>
    </xf>
    <xf numFmtId="0" fontId="9" fillId="10" borderId="0" xfId="0" applyFont="1" applyFill="1" applyAlignment="1">
      <alignment horizontal="center" vertical="center"/>
    </xf>
    <xf numFmtId="0" fontId="9" fillId="11" borderId="0" xfId="0" applyFont="1" applyFill="1" applyAlignment="1">
      <alignment horizontal="center" vertical="center"/>
    </xf>
    <xf numFmtId="0" fontId="9" fillId="7" borderId="0" xfId="0" applyFont="1" applyFill="1" applyAlignment="1">
      <alignment horizontal="center" vertical="top" wrapText="1"/>
    </xf>
    <xf numFmtId="0" fontId="7" fillId="12" borderId="0" xfId="0" applyFont="1" applyFill="1" applyAlignment="1">
      <alignment vertical="top"/>
    </xf>
    <xf numFmtId="0" fontId="7" fillId="12" borderId="0" xfId="0" applyFont="1" applyFill="1"/>
    <xf numFmtId="0" fontId="7" fillId="13" borderId="0" xfId="0" applyFont="1" applyFill="1" applyAlignment="1">
      <alignment vertical="top"/>
    </xf>
    <xf numFmtId="0" fontId="7" fillId="13" borderId="0" xfId="0" applyFont="1" applyFill="1"/>
    <xf numFmtId="0" fontId="7" fillId="14" borderId="0" xfId="0" applyFont="1" applyFill="1" applyAlignment="1">
      <alignment vertical="top"/>
    </xf>
    <xf numFmtId="0" fontId="7" fillId="14" borderId="0" xfId="0" applyFont="1" applyFill="1"/>
    <xf numFmtId="0" fontId="7" fillId="15" borderId="0" xfId="0" applyFont="1" applyFill="1" applyAlignment="1">
      <alignment vertical="top"/>
    </xf>
    <xf numFmtId="0" fontId="7" fillId="15" borderId="0" xfId="0" applyFont="1" applyFill="1"/>
    <xf numFmtId="0" fontId="7" fillId="4" borderId="0" xfId="0" applyFont="1" applyFill="1"/>
    <xf numFmtId="0" fontId="7" fillId="4" borderId="0" xfId="0" applyFont="1" applyFill="1" applyAlignment="1">
      <alignment vertical="top"/>
    </xf>
    <xf numFmtId="0" fontId="7" fillId="4" borderId="0" xfId="0" applyFont="1" applyFill="1" applyAlignment="1">
      <alignment vertical="top" wrapText="1"/>
    </xf>
    <xf numFmtId="0" fontId="2" fillId="4" borderId="0" xfId="0" applyFont="1" applyFill="1" applyAlignment="1"/>
    <xf numFmtId="0" fontId="8" fillId="4" borderId="0" xfId="0" applyFont="1" applyFill="1"/>
    <xf numFmtId="0" fontId="9" fillId="4" borderId="0" xfId="0" applyFont="1" applyFill="1" applyAlignment="1">
      <alignment horizontal="center" vertical="center"/>
    </xf>
    <xf numFmtId="0" fontId="9" fillId="16" borderId="0" xfId="0" applyFont="1" applyFill="1" applyAlignment="1">
      <alignment horizontal="center" vertical="center"/>
    </xf>
    <xf numFmtId="0" fontId="9" fillId="13" borderId="0" xfId="0" applyFont="1" applyFill="1" applyAlignment="1">
      <alignment horizontal="center" vertical="center"/>
    </xf>
    <xf numFmtId="3" fontId="7" fillId="12" borderId="0" xfId="0" applyNumberFormat="1" applyFont="1" applyFill="1" applyAlignment="1">
      <alignment horizontal="right" vertical="top"/>
    </xf>
    <xf numFmtId="164" fontId="7" fillId="12" borderId="0" xfId="0" applyNumberFormat="1" applyFont="1" applyFill="1" applyAlignment="1">
      <alignment horizontal="right" vertical="top"/>
    </xf>
    <xf numFmtId="3" fontId="7" fillId="13" borderId="0" xfId="0" applyNumberFormat="1" applyFont="1" applyFill="1" applyAlignment="1">
      <alignment horizontal="right" vertical="top"/>
    </xf>
    <xf numFmtId="164" fontId="7" fillId="13" borderId="0" xfId="1" applyNumberFormat="1" applyFont="1" applyFill="1" applyAlignment="1">
      <alignment horizontal="right" vertical="top"/>
    </xf>
    <xf numFmtId="2" fontId="7" fillId="13" borderId="0" xfId="0" applyNumberFormat="1" applyFont="1" applyFill="1" applyAlignment="1">
      <alignment horizontal="right" vertical="top"/>
    </xf>
    <xf numFmtId="164" fontId="7" fillId="13" borderId="0" xfId="0" applyNumberFormat="1" applyFont="1" applyFill="1" applyAlignment="1">
      <alignment horizontal="right" vertical="top"/>
    </xf>
    <xf numFmtId="3" fontId="7" fillId="14" borderId="0" xfId="0" applyNumberFormat="1" applyFont="1" applyFill="1" applyAlignment="1">
      <alignment horizontal="right" vertical="top"/>
    </xf>
    <xf numFmtId="164" fontId="7" fillId="14" borderId="0" xfId="1" applyNumberFormat="1" applyFont="1" applyFill="1" applyAlignment="1">
      <alignment horizontal="right" vertical="top"/>
    </xf>
    <xf numFmtId="2" fontId="7" fillId="14" borderId="0" xfId="0" applyNumberFormat="1" applyFont="1" applyFill="1" applyAlignment="1">
      <alignment horizontal="right" vertical="top"/>
    </xf>
    <xf numFmtId="164" fontId="7" fillId="14" borderId="0" xfId="0" applyNumberFormat="1" applyFont="1" applyFill="1" applyAlignment="1">
      <alignment horizontal="right" vertical="top"/>
    </xf>
    <xf numFmtId="164" fontId="7" fillId="2" borderId="0" xfId="1" applyNumberFormat="1" applyFont="1" applyFill="1" applyAlignment="1">
      <alignment horizontal="right" vertical="top"/>
    </xf>
    <xf numFmtId="0" fontId="14" fillId="4" borderId="0" xfId="0" applyFont="1" applyFill="1"/>
    <xf numFmtId="0" fontId="9" fillId="14" borderId="0" xfId="0" applyFont="1" applyFill="1" applyAlignment="1">
      <alignment horizontal="center" vertical="center"/>
    </xf>
    <xf numFmtId="0" fontId="9" fillId="17" borderId="0" xfId="0" applyFont="1" applyFill="1" applyAlignment="1">
      <alignment horizontal="center" vertical="center"/>
    </xf>
    <xf numFmtId="0" fontId="2" fillId="12" borderId="0" xfId="0" applyFont="1" applyFill="1" applyAlignment="1"/>
    <xf numFmtId="0" fontId="11" fillId="12" borderId="0" xfId="0" applyFont="1" applyFill="1"/>
    <xf numFmtId="0" fontId="7" fillId="12" borderId="0" xfId="0" applyFont="1" applyFill="1" applyAlignment="1">
      <alignment horizontal="left" vertical="center"/>
    </xf>
    <xf numFmtId="0" fontId="9" fillId="12" borderId="0" xfId="0" applyFont="1" applyFill="1" applyAlignment="1">
      <alignment horizontal="center" vertical="center"/>
    </xf>
    <xf numFmtId="0" fontId="8" fillId="12" borderId="0" xfId="0" applyFont="1" applyFill="1" applyAlignment="1">
      <alignment vertical="top"/>
    </xf>
    <xf numFmtId="17" fontId="8" fillId="12" borderId="0" xfId="0" applyNumberFormat="1" applyFont="1" applyFill="1" applyAlignment="1">
      <alignment horizontal="left" vertical="top"/>
    </xf>
    <xf numFmtId="17" fontId="7" fillId="12" borderId="0" xfId="0" applyNumberFormat="1" applyFont="1" applyFill="1" applyAlignment="1">
      <alignment horizontal="left" vertical="top"/>
    </xf>
    <xf numFmtId="9" fontId="7" fillId="12" borderId="0" xfId="1" applyFont="1" applyFill="1" applyAlignment="1">
      <alignment vertical="top"/>
    </xf>
    <xf numFmtId="0" fontId="9" fillId="18" borderId="0" xfId="0" applyFont="1" applyFill="1" applyAlignment="1">
      <alignment horizontal="center" vertical="center"/>
    </xf>
    <xf numFmtId="0" fontId="9" fillId="19" borderId="0" xfId="0" applyFont="1" applyFill="1" applyAlignment="1">
      <alignment horizontal="center" vertical="center"/>
    </xf>
    <xf numFmtId="0" fontId="2" fillId="15" borderId="0" xfId="0" applyFont="1" applyFill="1" applyAlignment="1"/>
    <xf numFmtId="0" fontId="7" fillId="15" borderId="0" xfId="0" applyFont="1" applyFill="1" applyAlignment="1">
      <alignment horizontal="left" vertical="center"/>
    </xf>
    <xf numFmtId="0" fontId="9" fillId="15" borderId="0" xfId="0" applyFont="1" applyFill="1" applyAlignment="1">
      <alignment horizontal="center" vertical="center"/>
    </xf>
    <xf numFmtId="0" fontId="8" fillId="15" borderId="0" xfId="0" applyFont="1" applyFill="1" applyAlignment="1">
      <alignment vertical="top"/>
    </xf>
    <xf numFmtId="17" fontId="8" fillId="15" borderId="0" xfId="0" applyNumberFormat="1" applyFont="1" applyFill="1" applyAlignment="1">
      <alignment horizontal="left" vertical="top"/>
    </xf>
    <xf numFmtId="17" fontId="7" fillId="15" borderId="0" xfId="0" applyNumberFormat="1" applyFont="1" applyFill="1" applyAlignment="1">
      <alignment horizontal="left" vertical="top"/>
    </xf>
    <xf numFmtId="0" fontId="9" fillId="20" borderId="0" xfId="0" applyFont="1" applyFill="1" applyAlignment="1">
      <alignment horizontal="center" vertical="center"/>
    </xf>
    <xf numFmtId="0" fontId="9" fillId="21" borderId="0" xfId="0" applyFont="1" applyFill="1" applyAlignment="1">
      <alignment horizontal="center" vertical="center"/>
    </xf>
    <xf numFmtId="164" fontId="7" fillId="0" borderId="0" xfId="1" applyNumberFormat="1" applyFont="1" applyFill="1" applyBorder="1" applyAlignment="1">
      <alignment horizontal="right"/>
    </xf>
    <xf numFmtId="0" fontId="11" fillId="14" borderId="0" xfId="0" applyFont="1" applyFill="1"/>
    <xf numFmtId="0" fontId="7" fillId="14" borderId="0" xfId="0" applyFont="1" applyFill="1" applyAlignment="1">
      <alignment horizontal="left" vertical="center"/>
    </xf>
    <xf numFmtId="0" fontId="8" fillId="14" borderId="0" xfId="0" applyFont="1" applyFill="1" applyAlignment="1">
      <alignment vertical="top"/>
    </xf>
    <xf numFmtId="17" fontId="8" fillId="14" borderId="0" xfId="0" applyNumberFormat="1" applyFont="1" applyFill="1" applyAlignment="1">
      <alignment horizontal="left" vertical="top"/>
    </xf>
    <xf numFmtId="17" fontId="7" fillId="14" borderId="0" xfId="0" applyNumberFormat="1" applyFont="1" applyFill="1" applyAlignment="1">
      <alignment horizontal="left" vertical="top"/>
    </xf>
    <xf numFmtId="0" fontId="2" fillId="14" borderId="0" xfId="0" applyFont="1" applyFill="1" applyAlignment="1"/>
    <xf numFmtId="9" fontId="7" fillId="14" borderId="0" xfId="1" applyFont="1" applyFill="1" applyAlignment="1">
      <alignment vertical="top"/>
    </xf>
    <xf numFmtId="0" fontId="9" fillId="22" borderId="0" xfId="0" applyFont="1" applyFill="1" applyAlignment="1">
      <alignment horizontal="center" vertical="center"/>
    </xf>
    <xf numFmtId="0" fontId="9" fillId="23" borderId="0" xfId="0" applyFont="1" applyFill="1" applyAlignment="1">
      <alignment horizontal="center" vertical="center"/>
    </xf>
    <xf numFmtId="0" fontId="2" fillId="13" borderId="0" xfId="0" applyFont="1" applyFill="1" applyAlignment="1"/>
    <xf numFmtId="0" fontId="7" fillId="13" borderId="0" xfId="0" applyFont="1" applyFill="1" applyAlignment="1">
      <alignment horizontal="left" vertical="center"/>
    </xf>
    <xf numFmtId="17" fontId="7" fillId="13" borderId="0" xfId="0" applyNumberFormat="1" applyFont="1" applyFill="1" applyAlignment="1">
      <alignment horizontal="left" vertical="top"/>
    </xf>
    <xf numFmtId="9" fontId="7" fillId="13" borderId="0" xfId="1" applyFont="1" applyFill="1" applyAlignment="1">
      <alignment vertical="top"/>
    </xf>
    <xf numFmtId="0" fontId="9" fillId="24" borderId="0" xfId="0" applyFont="1" applyFill="1" applyAlignment="1">
      <alignment horizontal="center" vertical="center"/>
    </xf>
    <xf numFmtId="0" fontId="9" fillId="25" borderId="0" xfId="0" applyFont="1" applyFill="1" applyAlignment="1">
      <alignment horizontal="center" vertical="center"/>
    </xf>
    <xf numFmtId="0" fontId="7" fillId="6" borderId="0" xfId="0" applyFont="1" applyFill="1" applyAlignment="1">
      <alignment horizontal="left" vertical="center"/>
    </xf>
    <xf numFmtId="17" fontId="7" fillId="6" borderId="0" xfId="0" applyNumberFormat="1" applyFont="1" applyFill="1" applyAlignment="1">
      <alignment horizontal="left" vertical="top"/>
    </xf>
    <xf numFmtId="0" fontId="9" fillId="26" borderId="0" xfId="0" applyFont="1" applyFill="1" applyAlignment="1">
      <alignment horizontal="center" vertical="center"/>
    </xf>
    <xf numFmtId="0" fontId="9" fillId="27" borderId="0" xfId="0" applyFont="1" applyFill="1" applyAlignment="1">
      <alignment horizontal="center" vertical="center"/>
    </xf>
    <xf numFmtId="0" fontId="9" fillId="28" borderId="0" xfId="0" applyFont="1" applyFill="1" applyAlignment="1">
      <alignment horizontal="center" vertical="center"/>
    </xf>
    <xf numFmtId="0" fontId="0" fillId="29" borderId="0" xfId="0" applyFill="1"/>
    <xf numFmtId="0" fontId="0" fillId="29" borderId="0" xfId="0" applyFill="1" applyAlignment="1">
      <alignment horizontal="left" vertical="top"/>
    </xf>
    <xf numFmtId="0" fontId="1" fillId="29" borderId="0" xfId="0" applyFont="1" applyFill="1" applyAlignment="1">
      <alignment horizontal="left" vertical="top"/>
    </xf>
    <xf numFmtId="0" fontId="13" fillId="29" borderId="0" xfId="0" applyFont="1" applyFill="1"/>
    <xf numFmtId="0" fontId="22" fillId="29" borderId="0" xfId="0" applyFont="1" applyFill="1"/>
    <xf numFmtId="0" fontId="22" fillId="29" borderId="0" xfId="0" applyFont="1" applyFill="1" applyAlignment="1">
      <alignment horizontal="right"/>
    </xf>
    <xf numFmtId="165" fontId="7" fillId="4" borderId="0" xfId="0" applyNumberFormat="1" applyFont="1" applyFill="1" applyAlignment="1">
      <alignment horizontal="right" vertical="top"/>
    </xf>
    <xf numFmtId="3" fontId="7" fillId="4" borderId="0" xfId="1" applyNumberFormat="1" applyFont="1" applyFill="1" applyAlignment="1">
      <alignment horizontal="right" vertical="top"/>
    </xf>
    <xf numFmtId="0" fontId="24" fillId="14" borderId="0" xfId="0" applyFont="1" applyFill="1"/>
    <xf numFmtId="167" fontId="7" fillId="4" borderId="0" xfId="0" applyNumberFormat="1" applyFont="1" applyFill="1" applyAlignment="1">
      <alignment horizontal="right" vertical="top"/>
    </xf>
    <xf numFmtId="169" fontId="7" fillId="4" borderId="0" xfId="6" applyNumberFormat="1" applyFont="1" applyFill="1" applyAlignment="1">
      <alignment horizontal="right" vertical="top"/>
    </xf>
    <xf numFmtId="0" fontId="1" fillId="9" borderId="0" xfId="0" applyFont="1" applyFill="1" applyAlignment="1">
      <alignment horizontal="center" vertical="top" wrapText="1"/>
    </xf>
    <xf numFmtId="0" fontId="1" fillId="11" borderId="0" xfId="0" applyFont="1" applyFill="1" applyAlignment="1">
      <alignment horizontal="center" vertical="top" wrapText="1"/>
    </xf>
    <xf numFmtId="0" fontId="1" fillId="8" borderId="0" xfId="0" applyFont="1" applyFill="1" applyAlignment="1">
      <alignment horizontal="center" vertical="top" wrapText="1"/>
    </xf>
    <xf numFmtId="0" fontId="1" fillId="10" borderId="0" xfId="0" applyFont="1" applyFill="1" applyAlignment="1">
      <alignment horizontal="center" vertical="top" wrapText="1"/>
    </xf>
    <xf numFmtId="0" fontId="7" fillId="30" borderId="0" xfId="0" applyFont="1" applyFill="1" applyAlignment="1">
      <alignment vertical="top"/>
    </xf>
    <xf numFmtId="2" fontId="7" fillId="0" borderId="0" xfId="0" applyNumberFormat="1" applyFont="1" applyFill="1" applyBorder="1"/>
    <xf numFmtId="9" fontId="7" fillId="0" borderId="0" xfId="0" applyNumberFormat="1" applyFont="1" applyFill="1" applyBorder="1"/>
    <xf numFmtId="0" fontId="7" fillId="2" borderId="0" xfId="0" applyFont="1" applyFill="1" applyAlignment="1">
      <alignment vertical="center"/>
    </xf>
    <xf numFmtId="2" fontId="7" fillId="4" borderId="0" xfId="0" applyNumberFormat="1" applyFont="1" applyFill="1" applyAlignment="1">
      <alignment horizontal="right" vertical="center"/>
    </xf>
    <xf numFmtId="0" fontId="7" fillId="2" borderId="0" xfId="0" applyFont="1" applyFill="1" applyAlignment="1">
      <alignment vertical="center" wrapText="1"/>
    </xf>
    <xf numFmtId="0" fontId="7" fillId="6" borderId="0" xfId="0" applyFont="1" applyFill="1" applyAlignment="1">
      <alignment vertical="center" wrapText="1"/>
    </xf>
    <xf numFmtId="17" fontId="7" fillId="6" borderId="0" xfId="0" applyNumberFormat="1" applyFont="1" applyFill="1" applyAlignment="1">
      <alignment horizontal="left" vertical="center" wrapText="1"/>
    </xf>
    <xf numFmtId="3" fontId="7" fillId="4" borderId="0" xfId="0" applyNumberFormat="1" applyFont="1" applyFill="1" applyAlignment="1">
      <alignment horizontal="right" vertical="center" wrapText="1"/>
    </xf>
    <xf numFmtId="2" fontId="7" fillId="4" borderId="0" xfId="0" applyNumberFormat="1" applyFont="1" applyFill="1" applyAlignment="1">
      <alignment horizontal="right" vertical="center" wrapText="1"/>
    </xf>
    <xf numFmtId="164" fontId="7" fillId="4" borderId="0" xfId="0" applyNumberFormat="1" applyFont="1" applyFill="1" applyAlignment="1">
      <alignment horizontal="right" vertical="center" wrapText="1"/>
    </xf>
    <xf numFmtId="9" fontId="7" fillId="0" borderId="0" xfId="1" applyNumberFormat="1" applyFont="1" applyFill="1" applyBorder="1"/>
    <xf numFmtId="164" fontId="7" fillId="0" borderId="0" xfId="1" quotePrefix="1" applyNumberFormat="1" applyFont="1" applyFill="1" applyBorder="1"/>
    <xf numFmtId="164" fontId="7" fillId="0" borderId="0" xfId="0" applyNumberFormat="1" applyFont="1" applyFill="1" applyBorder="1" applyAlignment="1">
      <alignment wrapText="1"/>
    </xf>
    <xf numFmtId="2" fontId="7" fillId="0" borderId="0" xfId="1" applyNumberFormat="1" applyFont="1" applyFill="1" applyBorder="1" applyAlignment="1">
      <alignment wrapText="1"/>
    </xf>
    <xf numFmtId="0" fontId="7" fillId="14" borderId="0" xfId="0" applyFont="1" applyFill="1" applyAlignment="1">
      <alignment vertical="top" wrapText="1"/>
    </xf>
    <xf numFmtId="166" fontId="7" fillId="4" borderId="0" xfId="1" applyNumberFormat="1" applyFont="1" applyFill="1" applyAlignment="1">
      <alignment horizontal="right" vertical="top"/>
    </xf>
    <xf numFmtId="1" fontId="7" fillId="4" borderId="0" xfId="1" applyNumberFormat="1" applyFont="1" applyFill="1" applyAlignment="1">
      <alignment horizontal="right" vertical="top"/>
    </xf>
    <xf numFmtId="1" fontId="7" fillId="4" borderId="0" xfId="1" applyNumberFormat="1" applyFont="1" applyFill="1" applyAlignment="1">
      <alignment vertical="top"/>
    </xf>
    <xf numFmtId="167" fontId="7" fillId="4" borderId="0" xfId="1" applyNumberFormat="1" applyFont="1" applyFill="1" applyAlignment="1">
      <alignment horizontal="right" vertical="top"/>
    </xf>
    <xf numFmtId="2" fontId="7" fillId="0" borderId="0" xfId="0" applyNumberFormat="1" applyFont="1" applyFill="1" applyBorder="1" applyAlignment="1">
      <alignment horizontal="center" vertical="center"/>
    </xf>
    <xf numFmtId="170" fontId="7" fillId="0" borderId="0" xfId="6" applyNumberFormat="1" applyFont="1" applyFill="1" applyBorder="1" applyAlignment="1">
      <alignment horizontal="center" vertical="center"/>
    </xf>
    <xf numFmtId="3" fontId="7" fillId="0" borderId="0" xfId="0" applyNumberFormat="1" applyFont="1" applyFill="1" applyBorder="1" applyAlignment="1">
      <alignment wrapText="1"/>
    </xf>
    <xf numFmtId="10" fontId="7" fillId="0" borderId="0" xfId="0" applyNumberFormat="1" applyFont="1" applyFill="1" applyBorder="1"/>
    <xf numFmtId="2" fontId="7" fillId="0" borderId="0" xfId="1" applyNumberFormat="1" applyFont="1" applyFill="1" applyBorder="1" applyAlignment="1">
      <alignment horizontal="center" vertical="center"/>
    </xf>
    <xf numFmtId="0" fontId="26" fillId="0" borderId="0" xfId="0" quotePrefix="1" applyFont="1" applyFill="1" applyBorder="1"/>
    <xf numFmtId="1" fontId="8" fillId="0" borderId="0" xfId="0" applyNumberFormat="1" applyFont="1" applyFill="1" applyBorder="1"/>
    <xf numFmtId="0" fontId="29" fillId="31" borderId="0" xfId="0" applyFont="1" applyFill="1" applyBorder="1" applyAlignment="1">
      <alignment horizontal="left" vertical="center" indent="1"/>
    </xf>
    <xf numFmtId="0" fontId="8" fillId="32" borderId="2" xfId="0" applyFont="1" applyFill="1" applyBorder="1"/>
    <xf numFmtId="0" fontId="7" fillId="32" borderId="2" xfId="0" applyFont="1" applyFill="1" applyBorder="1"/>
    <xf numFmtId="17" fontId="7" fillId="32" borderId="2" xfId="0" applyNumberFormat="1" applyFont="1" applyFill="1" applyBorder="1" applyAlignment="1">
      <alignment horizontal="right"/>
    </xf>
    <xf numFmtId="3" fontId="26" fillId="32" borderId="2" xfId="0" applyNumberFormat="1" applyFont="1" applyFill="1" applyBorder="1"/>
    <xf numFmtId="164" fontId="7" fillId="32" borderId="2" xfId="0" applyNumberFormat="1" applyFont="1" applyFill="1" applyBorder="1"/>
    <xf numFmtId="1" fontId="7" fillId="32" borderId="2" xfId="1" applyNumberFormat="1" applyFont="1" applyFill="1" applyBorder="1"/>
    <xf numFmtId="2" fontId="7" fillId="32" borderId="2" xfId="1" applyNumberFormat="1" applyFont="1" applyFill="1" applyBorder="1"/>
    <xf numFmtId="170" fontId="7" fillId="32" borderId="2" xfId="6" applyNumberFormat="1" applyFont="1" applyFill="1" applyBorder="1"/>
    <xf numFmtId="3" fontId="7" fillId="32" borderId="2" xfId="0" applyNumberFormat="1" applyFont="1" applyFill="1" applyBorder="1"/>
    <xf numFmtId="3" fontId="7" fillId="32" borderId="2" xfId="0" applyNumberFormat="1" applyFont="1" applyFill="1" applyBorder="1" applyAlignment="1">
      <alignment wrapText="1"/>
    </xf>
    <xf numFmtId="164" fontId="7" fillId="32" borderId="2" xfId="0" applyNumberFormat="1" applyFont="1" applyFill="1" applyBorder="1" applyAlignment="1">
      <alignment wrapText="1"/>
    </xf>
    <xf numFmtId="1" fontId="7" fillId="32" borderId="2" xfId="0" applyNumberFormat="1" applyFont="1" applyFill="1" applyBorder="1"/>
    <xf numFmtId="3" fontId="30" fillId="32" borderId="2" xfId="7" applyNumberFormat="1" applyFont="1" applyFill="1" applyBorder="1"/>
    <xf numFmtId="3" fontId="29" fillId="32" borderId="2" xfId="0" applyNumberFormat="1" applyFont="1" applyFill="1" applyBorder="1"/>
    <xf numFmtId="164" fontId="32" fillId="0" borderId="0" xfId="0" applyNumberFormat="1" applyFont="1" applyFill="1" applyBorder="1"/>
    <xf numFmtId="0" fontId="32" fillId="0" borderId="0" xfId="0" applyFont="1" applyFill="1" applyBorder="1"/>
    <xf numFmtId="1" fontId="7" fillId="0" borderId="0" xfId="0" applyNumberFormat="1" applyFont="1" applyFill="1" applyBorder="1" applyAlignment="1">
      <alignment horizontal="center" vertical="center"/>
    </xf>
    <xf numFmtId="0" fontId="2" fillId="0" borderId="0" xfId="0" applyFont="1"/>
    <xf numFmtId="3" fontId="33" fillId="0" borderId="0" xfId="0" applyNumberFormat="1" applyFont="1" applyFill="1" applyBorder="1"/>
    <xf numFmtId="3" fontId="33" fillId="0" borderId="0" xfId="0" applyNumberFormat="1" applyFont="1" applyFill="1" applyBorder="1" applyAlignment="1">
      <alignment horizontal="right"/>
    </xf>
    <xf numFmtId="0" fontId="32" fillId="0" borderId="0" xfId="0" applyNumberFormat="1" applyFont="1" applyFill="1" applyBorder="1"/>
    <xf numFmtId="0" fontId="35" fillId="0" borderId="0" xfId="0" applyNumberFormat="1" applyFont="1" applyFill="1" applyBorder="1"/>
    <xf numFmtId="164" fontId="7" fillId="0" borderId="0" xfId="0" applyNumberFormat="1" applyFont="1" applyFill="1" applyBorder="1" applyAlignment="1">
      <alignment horizontal="center"/>
    </xf>
    <xf numFmtId="0" fontId="8" fillId="0" borderId="0" xfId="0" applyFont="1" applyFill="1" applyBorder="1" applyAlignment="1">
      <alignment horizontal="center" vertical="center"/>
    </xf>
    <xf numFmtId="164" fontId="8" fillId="0" borderId="0" xfId="0" applyNumberFormat="1" applyFont="1" applyFill="1" applyBorder="1" applyAlignment="1">
      <alignment horizontal="center" vertical="center"/>
    </xf>
    <xf numFmtId="1" fontId="8" fillId="0" borderId="0" xfId="0" applyNumberFormat="1" applyFont="1" applyFill="1" applyBorder="1" applyAlignment="1">
      <alignment horizontal="center" vertical="center"/>
    </xf>
    <xf numFmtId="164" fontId="7" fillId="0" borderId="0" xfId="0" applyNumberFormat="1" applyFont="1" applyFill="1" applyBorder="1" applyAlignment="1">
      <alignment horizontal="center" vertical="center"/>
    </xf>
    <xf numFmtId="164" fontId="7" fillId="0" borderId="0" xfId="1" applyNumberFormat="1" applyFont="1" applyFill="1" applyBorder="1" applyAlignment="1">
      <alignment horizontal="center" vertical="center"/>
    </xf>
    <xf numFmtId="0" fontId="7" fillId="0" borderId="0" xfId="0" applyFont="1" applyFill="1" applyBorder="1" applyAlignment="1">
      <alignment horizontal="center" vertical="center"/>
    </xf>
    <xf numFmtId="10" fontId="7" fillId="0" borderId="0" xfId="1" applyNumberFormat="1" applyFont="1" applyFill="1" applyBorder="1" applyAlignment="1">
      <alignment horizontal="center" vertical="center"/>
    </xf>
    <xf numFmtId="10" fontId="7" fillId="0" borderId="0" xfId="0" applyNumberFormat="1" applyFont="1" applyFill="1" applyBorder="1" applyAlignment="1">
      <alignment horizontal="center" vertical="center"/>
    </xf>
    <xf numFmtId="1" fontId="7" fillId="34" borderId="0" xfId="0" applyNumberFormat="1" applyFont="1" applyFill="1" applyBorder="1"/>
    <xf numFmtId="164" fontId="7" fillId="34" borderId="0" xfId="0" applyNumberFormat="1" applyFont="1" applyFill="1" applyBorder="1"/>
    <xf numFmtId="3" fontId="7" fillId="34" borderId="0" xfId="0" applyNumberFormat="1" applyFont="1" applyFill="1" applyBorder="1"/>
    <xf numFmtId="164" fontId="7" fillId="34" borderId="0" xfId="1" applyNumberFormat="1" applyFont="1" applyFill="1" applyBorder="1"/>
    <xf numFmtId="2" fontId="7" fillId="34" borderId="0" xfId="1" applyNumberFormat="1" applyFont="1" applyFill="1" applyBorder="1"/>
    <xf numFmtId="170" fontId="7" fillId="34" borderId="0" xfId="6" applyNumberFormat="1" applyFont="1" applyFill="1" applyBorder="1"/>
    <xf numFmtId="17" fontId="7" fillId="0" borderId="0" xfId="0" applyNumberFormat="1" applyFont="1"/>
    <xf numFmtId="0" fontId="31" fillId="31" borderId="0" xfId="0" applyFont="1" applyFill="1" applyBorder="1" applyAlignment="1">
      <alignment horizontal="left" vertical="center" indent="1"/>
    </xf>
    <xf numFmtId="0" fontId="26" fillId="34" borderId="0" xfId="0" quotePrefix="1" applyFont="1" applyFill="1" applyBorder="1"/>
    <xf numFmtId="0" fontId="7" fillId="34" borderId="0" xfId="0" quotePrefix="1" applyFont="1" applyFill="1" applyBorder="1"/>
    <xf numFmtId="2" fontId="7" fillId="34" borderId="0" xfId="0" applyNumberFormat="1" applyFont="1" applyFill="1" applyBorder="1"/>
    <xf numFmtId="0" fontId="8" fillId="13" borderId="0" xfId="0" applyFont="1" applyFill="1" applyAlignment="1">
      <alignment vertical="top"/>
    </xf>
    <xf numFmtId="14" fontId="7" fillId="0" borderId="0" xfId="0" applyNumberFormat="1" applyFont="1" applyFill="1" applyBorder="1" applyAlignment="1">
      <alignment horizontal="right" vertical="center"/>
    </xf>
    <xf numFmtId="10" fontId="7" fillId="34" borderId="0" xfId="1" applyNumberFormat="1" applyFont="1" applyFill="1" applyBorder="1"/>
    <xf numFmtId="0" fontId="37" fillId="13" borderId="0" xfId="0" applyFont="1" applyFill="1"/>
    <xf numFmtId="166" fontId="7" fillId="4" borderId="0" xfId="1" applyNumberFormat="1" applyFont="1" applyFill="1" applyAlignment="1">
      <alignment vertical="top"/>
    </xf>
    <xf numFmtId="0" fontId="29" fillId="35" borderId="0" xfId="0" applyFont="1" applyFill="1" applyBorder="1" applyAlignment="1">
      <alignment horizontal="left" vertical="center" indent="1"/>
    </xf>
    <xf numFmtId="0" fontId="7" fillId="35" borderId="0" xfId="0" applyFont="1" applyFill="1" applyBorder="1"/>
    <xf numFmtId="0" fontId="10" fillId="35" borderId="0" xfId="4" applyFont="1" applyFill="1" applyBorder="1" applyAlignment="1">
      <alignment horizontal="left" vertical="center" wrapText="1"/>
    </xf>
    <xf numFmtId="17" fontId="7" fillId="35" borderId="0" xfId="0" applyNumberFormat="1" applyFont="1" applyFill="1" applyBorder="1" applyAlignment="1">
      <alignment horizontal="right" vertical="center"/>
    </xf>
    <xf numFmtId="1" fontId="7" fillId="35" borderId="0" xfId="0" applyNumberFormat="1" applyFont="1" applyFill="1" applyBorder="1"/>
    <xf numFmtId="1" fontId="7" fillId="35" borderId="0" xfId="1" applyNumberFormat="1" applyFont="1" applyFill="1" applyBorder="1"/>
    <xf numFmtId="1" fontId="7" fillId="35" borderId="0" xfId="6" applyNumberFormat="1" applyFont="1" applyFill="1" applyBorder="1"/>
    <xf numFmtId="0" fontId="8" fillId="16" borderId="2" xfId="0" applyFont="1" applyFill="1" applyBorder="1"/>
    <xf numFmtId="0" fontId="7" fillId="16" borderId="2" xfId="0" applyFont="1" applyFill="1" applyBorder="1"/>
    <xf numFmtId="17" fontId="7" fillId="16" borderId="2" xfId="0" applyNumberFormat="1" applyFont="1" applyFill="1" applyBorder="1" applyAlignment="1">
      <alignment horizontal="right"/>
    </xf>
    <xf numFmtId="3" fontId="30" fillId="16" borderId="2" xfId="7" applyNumberFormat="1" applyFont="1" applyFill="1" applyBorder="1"/>
    <xf numFmtId="3" fontId="29" fillId="16" borderId="2" xfId="0" applyNumberFormat="1" applyFont="1" applyFill="1" applyBorder="1"/>
    <xf numFmtId="164" fontId="7" fillId="16" borderId="2" xfId="0" applyNumberFormat="1" applyFont="1" applyFill="1" applyBorder="1"/>
    <xf numFmtId="1" fontId="7" fillId="16" borderId="2" xfId="1" applyNumberFormat="1" applyFont="1" applyFill="1" applyBorder="1"/>
    <xf numFmtId="2" fontId="7" fillId="16" borderId="2" xfId="1" applyNumberFormat="1" applyFont="1" applyFill="1" applyBorder="1"/>
    <xf numFmtId="1" fontId="7" fillId="16" borderId="2" xfId="0" applyNumberFormat="1" applyFont="1" applyFill="1" applyBorder="1"/>
    <xf numFmtId="3" fontId="26" fillId="16" borderId="2" xfId="0" applyNumberFormat="1" applyFont="1" applyFill="1" applyBorder="1"/>
    <xf numFmtId="170" fontId="7" fillId="16" borderId="2" xfId="6" applyNumberFormat="1" applyFont="1" applyFill="1" applyBorder="1"/>
    <xf numFmtId="3" fontId="7" fillId="16" borderId="2" xfId="0" applyNumberFormat="1" applyFont="1" applyFill="1" applyBorder="1"/>
    <xf numFmtId="3" fontId="7" fillId="16" borderId="2" xfId="0" applyNumberFormat="1" applyFont="1" applyFill="1" applyBorder="1" applyAlignment="1">
      <alignment wrapText="1"/>
    </xf>
    <xf numFmtId="164" fontId="7" fillId="16" borderId="2" xfId="0" applyNumberFormat="1" applyFont="1" applyFill="1" applyBorder="1" applyAlignment="1">
      <alignment wrapText="1"/>
    </xf>
    <xf numFmtId="0" fontId="29" fillId="33" borderId="0" xfId="0" applyFont="1" applyFill="1" applyBorder="1" applyAlignment="1">
      <alignment horizontal="left" vertical="center" indent="1"/>
    </xf>
    <xf numFmtId="0" fontId="29" fillId="36" borderId="0" xfId="0" applyFont="1" applyFill="1" applyBorder="1" applyAlignment="1">
      <alignment horizontal="left" vertical="center" indent="1"/>
    </xf>
    <xf numFmtId="0" fontId="10" fillId="14" borderId="0" xfId="0" applyFont="1" applyFill="1"/>
    <xf numFmtId="0" fontId="38" fillId="0" borderId="0" xfId="4" applyFont="1" applyFill="1" applyBorder="1" applyAlignment="1">
      <alignment horizontal="left" vertical="center" wrapText="1"/>
    </xf>
    <xf numFmtId="17" fontId="32" fillId="0" borderId="0" xfId="0" applyNumberFormat="1" applyFont="1" applyFill="1" applyBorder="1" applyAlignment="1">
      <alignment horizontal="right" vertical="center"/>
    </xf>
    <xf numFmtId="3" fontId="38" fillId="0" borderId="0" xfId="0" applyNumberFormat="1" applyFont="1" applyFill="1" applyBorder="1" applyAlignment="1">
      <alignment horizontal="center" vertical="center"/>
    </xf>
    <xf numFmtId="164" fontId="32" fillId="0" borderId="0" xfId="0" applyNumberFormat="1" applyFont="1" applyFill="1" applyBorder="1" applyAlignment="1">
      <alignment horizontal="center" vertical="center"/>
    </xf>
    <xf numFmtId="164" fontId="32" fillId="0" borderId="0" xfId="1" applyNumberFormat="1" applyFont="1" applyFill="1" applyBorder="1" applyAlignment="1">
      <alignment horizontal="center" vertical="center"/>
    </xf>
    <xf numFmtId="1" fontId="32" fillId="0" borderId="0" xfId="0" applyNumberFormat="1" applyFont="1" applyFill="1" applyBorder="1" applyAlignment="1">
      <alignment horizontal="center" vertical="center"/>
    </xf>
    <xf numFmtId="2" fontId="32" fillId="0" borderId="0" xfId="1" applyNumberFormat="1" applyFont="1" applyFill="1" applyBorder="1" applyAlignment="1">
      <alignment horizontal="center" vertical="center"/>
    </xf>
    <xf numFmtId="3" fontId="32" fillId="0" borderId="0" xfId="0" applyNumberFormat="1" applyFont="1" applyFill="1" applyBorder="1" applyAlignment="1">
      <alignment horizontal="center" vertical="center" wrapText="1"/>
    </xf>
    <xf numFmtId="164" fontId="32" fillId="0" borderId="0" xfId="0" applyNumberFormat="1" applyFont="1" applyFill="1" applyBorder="1" applyAlignment="1">
      <alignment horizontal="center" vertical="center" wrapText="1"/>
    </xf>
    <xf numFmtId="2" fontId="32" fillId="0" borderId="0" xfId="1" applyNumberFormat="1" applyFont="1" applyFill="1" applyBorder="1" applyAlignment="1">
      <alignment horizontal="center" vertical="center" wrapText="1"/>
    </xf>
    <xf numFmtId="0" fontId="7" fillId="0" borderId="0" xfId="0" applyFont="1" applyFill="1" applyBorder="1" applyAlignment="1">
      <alignment horizontal="center"/>
    </xf>
    <xf numFmtId="164" fontId="7" fillId="0" borderId="0" xfId="1" applyNumberFormat="1" applyFont="1" applyFill="1" applyBorder="1" applyAlignment="1">
      <alignment horizontal="center"/>
    </xf>
    <xf numFmtId="2" fontId="7" fillId="0" borderId="0" xfId="1" applyNumberFormat="1" applyFont="1" applyFill="1" applyBorder="1" applyAlignment="1">
      <alignment horizontal="center"/>
    </xf>
    <xf numFmtId="170" fontId="7" fillId="0" borderId="0" xfId="6" applyNumberFormat="1" applyFont="1" applyFill="1" applyBorder="1" applyAlignment="1">
      <alignment horizontal="center"/>
    </xf>
    <xf numFmtId="0" fontId="8" fillId="0" borderId="0" xfId="0" applyFont="1" applyFill="1" applyBorder="1" applyAlignment="1">
      <alignment horizontal="left"/>
    </xf>
    <xf numFmtId="0" fontId="7" fillId="16" borderId="2" xfId="0" applyFont="1" applyFill="1" applyBorder="1" applyAlignment="1">
      <alignment horizontal="left"/>
    </xf>
    <xf numFmtId="0" fontId="7" fillId="32" borderId="2" xfId="0" applyFont="1" applyFill="1" applyBorder="1" applyAlignment="1">
      <alignment horizontal="left"/>
    </xf>
    <xf numFmtId="166" fontId="7" fillId="0" borderId="0" xfId="0" applyNumberFormat="1" applyFont="1" applyFill="1" applyBorder="1" applyAlignment="1">
      <alignment horizontal="center"/>
    </xf>
    <xf numFmtId="9" fontId="8" fillId="0" borderId="0" xfId="1" applyFont="1" applyFill="1" applyBorder="1" applyAlignment="1">
      <alignment horizontal="center" vertical="center"/>
    </xf>
    <xf numFmtId="9" fontId="7" fillId="0" borderId="0" xfId="1" applyFont="1" applyFill="1" applyBorder="1" applyAlignment="1">
      <alignment horizontal="center" vertical="center"/>
    </xf>
    <xf numFmtId="0" fontId="8" fillId="0" borderId="0" xfId="0" applyFont="1" applyFill="1" applyBorder="1" applyAlignment="1">
      <alignment horizontal="center"/>
    </xf>
    <xf numFmtId="170" fontId="7" fillId="16" borderId="2" xfId="6" applyNumberFormat="1" applyFont="1" applyFill="1" applyBorder="1" applyAlignment="1">
      <alignment horizontal="center"/>
    </xf>
    <xf numFmtId="170" fontId="7" fillId="32" borderId="2" xfId="6" applyNumberFormat="1" applyFont="1" applyFill="1" applyBorder="1" applyAlignment="1">
      <alignment horizontal="center"/>
    </xf>
    <xf numFmtId="1" fontId="7" fillId="35" borderId="0" xfId="6" applyNumberFormat="1" applyFont="1" applyFill="1" applyBorder="1" applyAlignment="1">
      <alignment horizontal="center"/>
    </xf>
    <xf numFmtId="170" fontId="7" fillId="34" borderId="0" xfId="6" applyNumberFormat="1" applyFont="1" applyFill="1" applyBorder="1" applyAlignment="1">
      <alignment horizontal="center"/>
    </xf>
    <xf numFmtId="0" fontId="41" fillId="6" borderId="0" xfId="0" applyFont="1" applyFill="1"/>
    <xf numFmtId="0" fontId="41" fillId="6" borderId="0" xfId="0" applyFont="1" applyFill="1" applyAlignment="1">
      <alignment vertical="center" wrapText="1"/>
    </xf>
    <xf numFmtId="0" fontId="0" fillId="0" borderId="0" xfId="0" applyAlignment="1">
      <alignment horizontal="center"/>
    </xf>
    <xf numFmtId="0" fontId="2" fillId="0" borderId="0" xfId="0" applyFont="1" applyAlignment="1">
      <alignment horizontal="center"/>
    </xf>
    <xf numFmtId="0" fontId="0" fillId="0" borderId="0" xfId="0" applyAlignment="1">
      <alignment horizontal="left"/>
    </xf>
    <xf numFmtId="0" fontId="2" fillId="0" borderId="0" xfId="0" applyFont="1" applyAlignment="1">
      <alignment horizontal="left"/>
    </xf>
    <xf numFmtId="0" fontId="0" fillId="0" borderId="3" xfId="0" applyBorder="1" applyAlignment="1">
      <alignment horizontal="center"/>
    </xf>
    <xf numFmtId="0" fontId="0" fillId="0" borderId="3" xfId="0" applyBorder="1" applyAlignment="1">
      <alignment horizontal="left"/>
    </xf>
    <xf numFmtId="0" fontId="0" fillId="0" borderId="2" xfId="0" applyBorder="1"/>
    <xf numFmtId="0" fontId="0" fillId="14" borderId="0" xfId="0" applyFill="1"/>
    <xf numFmtId="0" fontId="0" fillId="14" borderId="3" xfId="0" applyFill="1" applyBorder="1"/>
    <xf numFmtId="0" fontId="2" fillId="0" borderId="2" xfId="0" applyFont="1" applyBorder="1"/>
    <xf numFmtId="0" fontId="2" fillId="0" borderId="3" xfId="0" applyFont="1" applyBorder="1"/>
    <xf numFmtId="164" fontId="7" fillId="16" borderId="2" xfId="0" applyNumberFormat="1" applyFont="1" applyFill="1" applyBorder="1" applyAlignment="1">
      <alignment horizontal="center" wrapText="1"/>
    </xf>
    <xf numFmtId="164" fontId="7" fillId="32" borderId="2" xfId="0" applyNumberFormat="1" applyFont="1" applyFill="1" applyBorder="1" applyAlignment="1">
      <alignment horizontal="center" wrapText="1"/>
    </xf>
    <xf numFmtId="1" fontId="7" fillId="35" borderId="0" xfId="0" applyNumberFormat="1" applyFont="1" applyFill="1" applyBorder="1" applyAlignment="1">
      <alignment horizontal="center"/>
    </xf>
    <xf numFmtId="164" fontId="7" fillId="34" borderId="0" xfId="0" applyNumberFormat="1" applyFont="1" applyFill="1" applyBorder="1" applyAlignment="1">
      <alignment horizontal="center"/>
    </xf>
    <xf numFmtId="164" fontId="7" fillId="0" borderId="0" xfId="0" applyNumberFormat="1" applyFont="1" applyFill="1" applyBorder="1" applyAlignment="1">
      <alignment horizontal="center" wrapText="1"/>
    </xf>
    <xf numFmtId="2" fontId="7" fillId="34" borderId="0" xfId="0" applyNumberFormat="1" applyFont="1" applyFill="1" applyBorder="1" applyAlignment="1">
      <alignment horizontal="center"/>
    </xf>
    <xf numFmtId="2" fontId="7" fillId="0" borderId="0" xfId="1" applyNumberFormat="1" applyFont="1" applyFill="1" applyBorder="1" applyAlignment="1">
      <alignment horizontal="center" wrapText="1"/>
    </xf>
    <xf numFmtId="1" fontId="7" fillId="35" borderId="0" xfId="1" applyNumberFormat="1" applyFont="1" applyFill="1" applyBorder="1" applyAlignment="1">
      <alignment horizontal="center"/>
    </xf>
    <xf numFmtId="2" fontId="7" fillId="34" borderId="0" xfId="1" applyNumberFormat="1" applyFont="1" applyFill="1" applyBorder="1" applyAlignment="1">
      <alignment horizontal="center"/>
    </xf>
    <xf numFmtId="164" fontId="7" fillId="0" borderId="0" xfId="1" applyNumberFormat="1" applyFont="1" applyFill="1" applyBorder="1" applyAlignment="1">
      <alignment horizontal="right" vertical="center"/>
    </xf>
    <xf numFmtId="164" fontId="7" fillId="16" borderId="2" xfId="1" applyNumberFormat="1" applyFont="1" applyFill="1" applyBorder="1" applyAlignment="1">
      <alignment horizontal="right"/>
    </xf>
    <xf numFmtId="164" fontId="7" fillId="32" borderId="2" xfId="1" applyNumberFormat="1" applyFont="1" applyFill="1" applyBorder="1" applyAlignment="1">
      <alignment horizontal="right"/>
    </xf>
    <xf numFmtId="164" fontId="7" fillId="0" borderId="0" xfId="1" applyNumberFormat="1" applyFont="1" applyFill="1" applyBorder="1" applyAlignment="1">
      <alignment horizontal="right" wrapText="1"/>
    </xf>
    <xf numFmtId="164" fontId="32" fillId="0" borderId="0" xfId="1" applyNumberFormat="1" applyFont="1" applyFill="1" applyBorder="1" applyAlignment="1">
      <alignment horizontal="right" vertical="center"/>
    </xf>
    <xf numFmtId="164" fontId="7" fillId="34" borderId="0" xfId="1" applyNumberFormat="1" applyFont="1" applyFill="1" applyBorder="1" applyAlignment="1">
      <alignment horizontal="right"/>
    </xf>
    <xf numFmtId="164" fontId="7" fillId="35" borderId="0" xfId="1" applyNumberFormat="1" applyFont="1" applyFill="1" applyBorder="1" applyAlignment="1">
      <alignment horizontal="right"/>
    </xf>
    <xf numFmtId="0" fontId="0" fillId="0" borderId="0" xfId="0" applyAlignment="1">
      <alignment horizontal="center" vertical="center"/>
    </xf>
    <xf numFmtId="0" fontId="2" fillId="0" borderId="2" xfId="0" applyFont="1" applyBorder="1" applyAlignment="1">
      <alignment horizontal="left"/>
    </xf>
    <xf numFmtId="0" fontId="2" fillId="0" borderId="2" xfId="0" applyFont="1" applyBorder="1" applyAlignment="1">
      <alignment horizontal="center" vertical="center"/>
    </xf>
    <xf numFmtId="3" fontId="0" fillId="0" borderId="0" xfId="6" applyNumberFormat="1" applyFont="1" applyAlignment="1">
      <alignment horizontal="center" vertical="center"/>
    </xf>
    <xf numFmtId="3" fontId="0" fillId="0" borderId="2" xfId="6" applyNumberFormat="1" applyFont="1" applyBorder="1" applyAlignment="1">
      <alignment horizontal="center" vertical="center"/>
    </xf>
    <xf numFmtId="3" fontId="2" fillId="0" borderId="0" xfId="6" applyNumberFormat="1" applyFont="1" applyAlignment="1">
      <alignment horizontal="center" vertical="center"/>
    </xf>
    <xf numFmtId="3" fontId="2" fillId="0" borderId="2" xfId="6" applyNumberFormat="1" applyFont="1" applyBorder="1" applyAlignment="1">
      <alignment horizontal="center" vertical="center"/>
    </xf>
    <xf numFmtId="0" fontId="0" fillId="0" borderId="0" xfId="0" applyBorder="1"/>
    <xf numFmtId="0" fontId="0" fillId="0" borderId="0" xfId="0" applyBorder="1" applyAlignment="1">
      <alignment horizontal="center"/>
    </xf>
    <xf numFmtId="0" fontId="2" fillId="0" borderId="4" xfId="0" applyFont="1" applyBorder="1"/>
    <xf numFmtId="0" fontId="0" fillId="0" borderId="4" xfId="0" applyBorder="1"/>
    <xf numFmtId="0" fontId="2" fillId="0" borderId="4" xfId="0" applyFont="1" applyFill="1" applyBorder="1"/>
    <xf numFmtId="3" fontId="2" fillId="0" borderId="4" xfId="6" applyNumberFormat="1" applyFont="1" applyBorder="1" applyAlignment="1">
      <alignment horizontal="center" vertical="center"/>
    </xf>
    <xf numFmtId="0" fontId="2" fillId="34" borderId="2" xfId="0" applyFont="1" applyFill="1" applyBorder="1" applyAlignment="1">
      <alignment horizontal="center" vertical="center"/>
    </xf>
    <xf numFmtId="3" fontId="0" fillId="34" borderId="0" xfId="6" applyNumberFormat="1" applyFont="1" applyFill="1" applyAlignment="1">
      <alignment horizontal="center" vertical="center"/>
    </xf>
    <xf numFmtId="3" fontId="0" fillId="34" borderId="2" xfId="6" applyNumberFormat="1" applyFont="1" applyFill="1" applyBorder="1" applyAlignment="1">
      <alignment horizontal="center" vertical="center"/>
    </xf>
    <xf numFmtId="3" fontId="2" fillId="34" borderId="4" xfId="6" applyNumberFormat="1" applyFont="1" applyFill="1" applyBorder="1" applyAlignment="1">
      <alignment horizontal="center" vertical="center"/>
    </xf>
    <xf numFmtId="0" fontId="2" fillId="2" borderId="2" xfId="0" applyFont="1" applyFill="1" applyBorder="1" applyAlignment="1">
      <alignment horizontal="center" vertical="center"/>
    </xf>
    <xf numFmtId="3" fontId="0" fillId="2" borderId="0" xfId="6" applyNumberFormat="1" applyFont="1" applyFill="1" applyAlignment="1">
      <alignment horizontal="center" vertical="center"/>
    </xf>
    <xf numFmtId="3" fontId="0" fillId="2" borderId="2" xfId="6" applyNumberFormat="1" applyFont="1" applyFill="1" applyBorder="1" applyAlignment="1">
      <alignment horizontal="center" vertical="center"/>
    </xf>
    <xf numFmtId="3" fontId="2" fillId="2" borderId="4" xfId="6" applyNumberFormat="1" applyFont="1" applyFill="1" applyBorder="1" applyAlignment="1">
      <alignment horizontal="center" vertical="center"/>
    </xf>
    <xf numFmtId="2" fontId="32" fillId="0" borderId="0" xfId="0" applyNumberFormat="1" applyFont="1" applyFill="1" applyBorder="1" applyAlignment="1">
      <alignment horizontal="center" vertical="center"/>
    </xf>
    <xf numFmtId="164" fontId="7" fillId="32" borderId="2" xfId="0" applyNumberFormat="1" applyFont="1" applyFill="1" applyBorder="1" applyAlignment="1">
      <alignment horizontal="right" wrapText="1"/>
    </xf>
    <xf numFmtId="0" fontId="29" fillId="31" borderId="0" xfId="0" applyFont="1" applyFill="1" applyAlignment="1">
      <alignment horizontal="left" vertical="center" indent="1"/>
    </xf>
    <xf numFmtId="0" fontId="10" fillId="14" borderId="0" xfId="0" applyFont="1" applyFill="1" applyAlignment="1">
      <alignment vertical="top"/>
    </xf>
    <xf numFmtId="0" fontId="31" fillId="31" borderId="0" xfId="0" applyFont="1" applyFill="1" applyAlignment="1">
      <alignment horizontal="left" vertical="center" indent="1"/>
    </xf>
    <xf numFmtId="0" fontId="10" fillId="0" borderId="0" xfId="4" applyFont="1" applyAlignment="1">
      <alignment horizontal="left" vertical="center" wrapText="1"/>
    </xf>
    <xf numFmtId="17" fontId="32" fillId="0" borderId="0" xfId="0" applyNumberFormat="1" applyFont="1" applyAlignment="1">
      <alignment horizontal="right" vertical="center"/>
    </xf>
    <xf numFmtId="3" fontId="38" fillId="0" borderId="0" xfId="0" applyNumberFormat="1" applyFont="1" applyAlignment="1">
      <alignment horizontal="right" vertical="center"/>
    </xf>
    <xf numFmtId="164" fontId="32" fillId="0" borderId="0" xfId="0" applyNumberFormat="1" applyFont="1" applyAlignment="1">
      <alignment horizontal="right" vertical="center"/>
    </xf>
    <xf numFmtId="2" fontId="32" fillId="0" borderId="0" xfId="0" applyNumberFormat="1" applyFont="1" applyAlignment="1">
      <alignment horizontal="right" vertical="center"/>
    </xf>
    <xf numFmtId="164" fontId="32" fillId="0" borderId="0" xfId="1" applyNumberFormat="1" applyFont="1" applyAlignment="1">
      <alignment horizontal="right" vertical="center"/>
    </xf>
    <xf numFmtId="1" fontId="32" fillId="0" borderId="0" xfId="0" applyNumberFormat="1" applyFont="1" applyAlignment="1">
      <alignment horizontal="right" vertical="center"/>
    </xf>
    <xf numFmtId="2" fontId="32" fillId="0" borderId="0" xfId="1" applyNumberFormat="1" applyFont="1" applyAlignment="1">
      <alignment horizontal="right" vertical="center"/>
    </xf>
    <xf numFmtId="3" fontId="32" fillId="0" borderId="0" xfId="0" applyNumberFormat="1" applyFont="1" applyAlignment="1">
      <alignment horizontal="right" vertical="center" wrapText="1"/>
    </xf>
    <xf numFmtId="164" fontId="32" fillId="0" borderId="0" xfId="0" applyNumberFormat="1" applyFont="1" applyAlignment="1">
      <alignment horizontal="right" vertical="center" wrapText="1"/>
    </xf>
    <xf numFmtId="2" fontId="32" fillId="0" borderId="0" xfId="1" applyNumberFormat="1" applyFont="1" applyAlignment="1">
      <alignment horizontal="right" vertical="center" wrapText="1"/>
    </xf>
    <xf numFmtId="0" fontId="24" fillId="14" borderId="0" xfId="0" applyFont="1" applyFill="1" applyProtection="1">
      <protection locked="0"/>
    </xf>
    <xf numFmtId="3" fontId="24" fillId="4" borderId="0" xfId="0" applyNumberFormat="1" applyFont="1" applyFill="1" applyAlignment="1">
      <alignment horizontal="right" vertical="top"/>
    </xf>
    <xf numFmtId="0" fontId="0" fillId="0" borderId="6" xfId="0" applyBorder="1"/>
    <xf numFmtId="0" fontId="0" fillId="0" borderId="6" xfId="0" applyBorder="1" applyAlignment="1">
      <alignment horizontal="center"/>
    </xf>
    <xf numFmtId="0" fontId="0" fillId="0" borderId="9" xfId="0" applyBorder="1" applyAlignment="1">
      <alignment horizontal="center"/>
    </xf>
    <xf numFmtId="0" fontId="13" fillId="37" borderId="10" xfId="11" applyBorder="1" applyAlignment="1">
      <alignment horizontal="center"/>
    </xf>
    <xf numFmtId="0" fontId="13" fillId="37" borderId="10" xfId="11" applyBorder="1"/>
    <xf numFmtId="164" fontId="7" fillId="0" borderId="0" xfId="0" applyNumberFormat="1" applyFont="1" applyFill="1" applyBorder="1" applyAlignment="1">
      <alignment horizontal="right" vertical="center"/>
    </xf>
    <xf numFmtId="2" fontId="7" fillId="0" borderId="0" xfId="1" applyNumberFormat="1" applyFont="1" applyFill="1" applyBorder="1" applyAlignment="1">
      <alignment horizontal="right"/>
    </xf>
    <xf numFmtId="164" fontId="7" fillId="16" borderId="2" xfId="0" applyNumberFormat="1" applyFont="1" applyFill="1" applyBorder="1" applyAlignment="1">
      <alignment horizontal="right" wrapText="1"/>
    </xf>
    <xf numFmtId="2" fontId="7" fillId="0" borderId="0" xfId="1" applyNumberFormat="1" applyFont="1" applyFill="1" applyBorder="1" applyAlignment="1">
      <alignment horizontal="right" wrapText="1"/>
    </xf>
    <xf numFmtId="164" fontId="32" fillId="0" borderId="0" xfId="0" applyNumberFormat="1" applyFont="1" applyFill="1" applyBorder="1" applyAlignment="1">
      <alignment horizontal="right" vertical="center" wrapText="1"/>
    </xf>
    <xf numFmtId="1" fontId="7" fillId="35" borderId="0" xfId="0" applyNumberFormat="1" applyFont="1" applyFill="1" applyBorder="1" applyAlignment="1">
      <alignment horizontal="right"/>
    </xf>
    <xf numFmtId="164" fontId="7" fillId="34" borderId="0" xfId="0" applyNumberFormat="1" applyFont="1" applyFill="1" applyBorder="1" applyAlignment="1">
      <alignment horizontal="right"/>
    </xf>
    <xf numFmtId="164" fontId="7" fillId="0" borderId="0" xfId="0" applyNumberFormat="1" applyFont="1" applyFill="1" applyBorder="1" applyAlignment="1">
      <alignment horizontal="right"/>
    </xf>
    <xf numFmtId="164" fontId="7" fillId="0" borderId="0" xfId="0" applyNumberFormat="1" applyFont="1" applyFill="1" applyBorder="1" applyAlignment="1">
      <alignment horizontal="right" wrapText="1"/>
    </xf>
    <xf numFmtId="2" fontId="7" fillId="34" borderId="0" xfId="0" applyNumberFormat="1" applyFont="1" applyFill="1" applyBorder="1" applyAlignment="1">
      <alignment horizontal="right"/>
    </xf>
    <xf numFmtId="164" fontId="7" fillId="0" borderId="0" xfId="0" applyNumberFormat="1" applyFont="1" applyFill="1" applyBorder="1" applyAlignment="1">
      <alignment vertical="center"/>
    </xf>
    <xf numFmtId="3" fontId="32" fillId="0" borderId="0" xfId="0" applyNumberFormat="1" applyFont="1" applyFill="1" applyBorder="1" applyAlignment="1">
      <alignment vertical="center" wrapText="1"/>
    </xf>
    <xf numFmtId="3" fontId="32" fillId="0" borderId="0" xfId="0" applyNumberFormat="1" applyFont="1" applyAlignment="1">
      <alignment vertical="center" wrapText="1"/>
    </xf>
    <xf numFmtId="3" fontId="7" fillId="32" borderId="2" xfId="0" applyNumberFormat="1" applyFont="1" applyFill="1" applyBorder="1" applyAlignment="1">
      <alignment vertical="center" wrapText="1"/>
    </xf>
    <xf numFmtId="3" fontId="7" fillId="0" borderId="0" xfId="0" applyNumberFormat="1" applyFont="1" applyFill="1" applyBorder="1" applyAlignment="1">
      <alignment vertical="center"/>
    </xf>
    <xf numFmtId="2" fontId="7" fillId="0" borderId="0" xfId="1" applyNumberFormat="1" applyFont="1" applyFill="1" applyBorder="1" applyAlignment="1">
      <alignment vertical="center"/>
    </xf>
    <xf numFmtId="3" fontId="7" fillId="16" borderId="2" xfId="0" applyNumberFormat="1" applyFont="1" applyFill="1" applyBorder="1" applyAlignment="1">
      <alignment vertical="center" wrapText="1"/>
    </xf>
    <xf numFmtId="2" fontId="7" fillId="0" borderId="0" xfId="1" applyNumberFormat="1" applyFont="1" applyFill="1" applyBorder="1" applyAlignment="1">
      <alignment vertical="center" wrapText="1"/>
    </xf>
    <xf numFmtId="1" fontId="7" fillId="35" borderId="0" xfId="0" applyNumberFormat="1" applyFont="1" applyFill="1" applyBorder="1" applyAlignment="1">
      <alignment vertical="center"/>
    </xf>
    <xf numFmtId="3" fontId="7" fillId="34" borderId="0" xfId="0" applyNumberFormat="1" applyFont="1" applyFill="1" applyBorder="1" applyAlignment="1">
      <alignment vertical="center"/>
    </xf>
    <xf numFmtId="3" fontId="7" fillId="0" borderId="0" xfId="0" applyNumberFormat="1" applyFont="1" applyFill="1" applyBorder="1" applyAlignment="1">
      <alignment vertical="center" wrapText="1"/>
    </xf>
    <xf numFmtId="0" fontId="0" fillId="0" borderId="8" xfId="0" applyBorder="1" applyAlignment="1">
      <alignment horizontal="center" vertical="center"/>
    </xf>
    <xf numFmtId="164" fontId="7" fillId="4" borderId="0" xfId="0" applyNumberFormat="1" applyFont="1" applyFill="1" applyBorder="1" applyAlignment="1">
      <alignment horizontal="right"/>
    </xf>
    <xf numFmtId="0" fontId="7" fillId="2" borderId="0" xfId="0" applyFont="1" applyFill="1" applyAlignment="1">
      <alignment horizontal="right" vertical="top"/>
    </xf>
    <xf numFmtId="0" fontId="7" fillId="36" borderId="0" xfId="0" applyFont="1" applyFill="1" applyBorder="1"/>
    <xf numFmtId="164" fontId="7" fillId="36" borderId="0" xfId="1" applyNumberFormat="1" applyFont="1" applyFill="1" applyBorder="1" applyAlignment="1">
      <alignment horizontal="right"/>
    </xf>
    <xf numFmtId="164" fontId="7" fillId="36" borderId="0" xfId="0" applyNumberFormat="1" applyFont="1" applyFill="1" applyBorder="1"/>
    <xf numFmtId="164" fontId="7" fillId="36" borderId="0" xfId="1" applyNumberFormat="1" applyFont="1" applyFill="1" applyBorder="1"/>
    <xf numFmtId="1" fontId="7" fillId="36" borderId="0" xfId="0" applyNumberFormat="1" applyFont="1" applyFill="1" applyBorder="1"/>
    <xf numFmtId="2" fontId="7" fillId="36" borderId="0" xfId="1" applyNumberFormat="1" applyFont="1" applyFill="1" applyBorder="1"/>
    <xf numFmtId="170" fontId="7" fillId="36" borderId="0" xfId="6" applyNumberFormat="1" applyFont="1" applyFill="1" applyBorder="1"/>
    <xf numFmtId="170" fontId="7" fillId="36" borderId="0" xfId="6" applyNumberFormat="1" applyFont="1" applyFill="1" applyBorder="1" applyAlignment="1">
      <alignment horizontal="center"/>
    </xf>
    <xf numFmtId="3" fontId="7" fillId="36" borderId="0" xfId="0" applyNumberFormat="1" applyFont="1" applyFill="1" applyBorder="1"/>
    <xf numFmtId="164" fontId="7" fillId="36" borderId="0" xfId="0" applyNumberFormat="1" applyFont="1" applyFill="1" applyBorder="1" applyAlignment="1">
      <alignment horizontal="center"/>
    </xf>
    <xf numFmtId="3" fontId="7" fillId="36" borderId="0" xfId="0" applyNumberFormat="1" applyFont="1" applyFill="1" applyBorder="1" applyAlignment="1">
      <alignment vertical="center"/>
    </xf>
    <xf numFmtId="164" fontId="7" fillId="36" borderId="0" xfId="0" applyNumberFormat="1" applyFont="1" applyFill="1" applyBorder="1" applyAlignment="1">
      <alignment horizontal="right"/>
    </xf>
    <xf numFmtId="2" fontId="7" fillId="36" borderId="0" xfId="1" applyNumberFormat="1" applyFont="1" applyFill="1" applyBorder="1" applyAlignment="1">
      <alignment horizontal="center"/>
    </xf>
    <xf numFmtId="1" fontId="7" fillId="36" borderId="0" xfId="0" applyNumberFormat="1" applyFont="1" applyFill="1" applyBorder="1" applyAlignment="1">
      <alignment horizontal="right"/>
    </xf>
    <xf numFmtId="0" fontId="7" fillId="33" borderId="0" xfId="0" applyFont="1" applyFill="1" applyBorder="1"/>
    <xf numFmtId="0" fontId="7" fillId="33" borderId="0" xfId="0" applyFont="1" applyFill="1" applyBorder="1" applyAlignment="1">
      <alignment horizontal="left"/>
    </xf>
    <xf numFmtId="17" fontId="7" fillId="33" borderId="0" xfId="0" applyNumberFormat="1" applyFont="1" applyFill="1" applyBorder="1" applyAlignment="1">
      <alignment horizontal="right"/>
    </xf>
    <xf numFmtId="3" fontId="10" fillId="33" borderId="0" xfId="0" applyNumberFormat="1" applyFont="1" applyFill="1" applyBorder="1"/>
    <xf numFmtId="164" fontId="7" fillId="33" borderId="0" xfId="1" applyNumberFormat="1" applyFont="1" applyFill="1" applyBorder="1"/>
    <xf numFmtId="3" fontId="7" fillId="33" borderId="0" xfId="0" applyNumberFormat="1" applyFont="1" applyFill="1" applyBorder="1"/>
    <xf numFmtId="164" fontId="7" fillId="33" borderId="0" xfId="0" applyNumberFormat="1" applyFont="1" applyFill="1" applyBorder="1"/>
    <xf numFmtId="2" fontId="7" fillId="33" borderId="0" xfId="1" applyNumberFormat="1" applyFont="1" applyFill="1" applyBorder="1"/>
    <xf numFmtId="3" fontId="7" fillId="33" borderId="0" xfId="0" applyNumberFormat="1" applyFont="1" applyFill="1" applyBorder="1" applyAlignment="1">
      <alignment horizontal="center"/>
    </xf>
    <xf numFmtId="164" fontId="7" fillId="33" borderId="0" xfId="1" applyNumberFormat="1" applyFont="1" applyFill="1" applyBorder="1" applyAlignment="1">
      <alignment horizontal="center"/>
    </xf>
    <xf numFmtId="3" fontId="7" fillId="33" borderId="0" xfId="0" applyNumberFormat="1" applyFont="1" applyFill="1" applyBorder="1" applyAlignment="1">
      <alignment vertical="center"/>
    </xf>
    <xf numFmtId="164" fontId="7" fillId="33" borderId="0" xfId="1" applyNumberFormat="1" applyFont="1" applyFill="1" applyBorder="1" applyAlignment="1">
      <alignment horizontal="right"/>
    </xf>
    <xf numFmtId="2" fontId="7" fillId="33" borderId="0" xfId="1" applyNumberFormat="1" applyFont="1" applyFill="1" applyBorder="1" applyAlignment="1">
      <alignment horizontal="center"/>
    </xf>
    <xf numFmtId="0" fontId="7" fillId="33" borderId="0" xfId="0" applyNumberFormat="1" applyFont="1" applyFill="1" applyBorder="1"/>
    <xf numFmtId="16" fontId="7" fillId="33" borderId="0" xfId="0" applyNumberFormat="1" applyFont="1" applyFill="1" applyBorder="1"/>
    <xf numFmtId="2" fontId="7" fillId="33" borderId="0" xfId="0" applyNumberFormat="1" applyFont="1" applyFill="1" applyBorder="1"/>
    <xf numFmtId="0" fontId="7" fillId="33" borderId="3" xfId="0" applyNumberFormat="1" applyFont="1" applyFill="1" applyBorder="1"/>
    <xf numFmtId="0" fontId="7" fillId="33" borderId="3" xfId="0" applyFont="1" applyFill="1" applyBorder="1" applyAlignment="1">
      <alignment horizontal="left"/>
    </xf>
    <xf numFmtId="17" fontId="7" fillId="33" borderId="3" xfId="0" applyNumberFormat="1" applyFont="1" applyFill="1" applyBorder="1" applyAlignment="1">
      <alignment horizontal="right"/>
    </xf>
    <xf numFmtId="3" fontId="10" fillId="33" borderId="3" xfId="0" applyNumberFormat="1" applyFont="1" applyFill="1" applyBorder="1"/>
    <xf numFmtId="164" fontId="7" fillId="33" borderId="3" xfId="1" applyNumberFormat="1" applyFont="1" applyFill="1" applyBorder="1"/>
    <xf numFmtId="3" fontId="7" fillId="33" borderId="3" xfId="0" applyNumberFormat="1" applyFont="1" applyFill="1" applyBorder="1"/>
    <xf numFmtId="3" fontId="7" fillId="33" borderId="3" xfId="0" applyNumberFormat="1" applyFont="1" applyFill="1" applyBorder="1" applyAlignment="1">
      <alignment horizontal="center"/>
    </xf>
    <xf numFmtId="164" fontId="7" fillId="33" borderId="3" xfId="1" applyNumberFormat="1" applyFont="1" applyFill="1" applyBorder="1" applyAlignment="1">
      <alignment horizontal="center"/>
    </xf>
    <xf numFmtId="164" fontId="7" fillId="33" borderId="3" xfId="1" applyNumberFormat="1" applyFont="1" applyFill="1" applyBorder="1" applyAlignment="1">
      <alignment horizontal="right"/>
    </xf>
    <xf numFmtId="1" fontId="7" fillId="36" borderId="0" xfId="1" applyNumberFormat="1" applyFont="1" applyFill="1" applyBorder="1"/>
    <xf numFmtId="0" fontId="29" fillId="33" borderId="0" xfId="0" applyFont="1" applyFill="1" applyAlignment="1">
      <alignment horizontal="left" vertical="center" indent="1"/>
    </xf>
    <xf numFmtId="0" fontId="7" fillId="33" borderId="0" xfId="0" applyFont="1" applyFill="1"/>
    <xf numFmtId="0" fontId="7" fillId="33" borderId="0" xfId="0" applyFont="1" applyFill="1" applyAlignment="1">
      <alignment horizontal="left"/>
    </xf>
    <xf numFmtId="17" fontId="7" fillId="33" borderId="0" xfId="0" applyNumberFormat="1" applyFont="1" applyFill="1" applyAlignment="1">
      <alignment horizontal="right"/>
    </xf>
    <xf numFmtId="3" fontId="7" fillId="33" borderId="0" xfId="0" applyNumberFormat="1" applyFont="1" applyFill="1" applyAlignment="1">
      <alignment horizontal="right"/>
    </xf>
    <xf numFmtId="164" fontId="7" fillId="33" borderId="0" xfId="0" applyNumberFormat="1" applyFont="1" applyFill="1" applyAlignment="1">
      <alignment horizontal="right"/>
    </xf>
    <xf numFmtId="164" fontId="7" fillId="33" borderId="0" xfId="1" applyNumberFormat="1" applyFont="1" applyFill="1" applyAlignment="1">
      <alignment horizontal="right"/>
    </xf>
    <xf numFmtId="1" fontId="7" fillId="33" borderId="0" xfId="0" applyNumberFormat="1" applyFont="1" applyFill="1" applyAlignment="1">
      <alignment horizontal="right"/>
    </xf>
    <xf numFmtId="2" fontId="7" fillId="33" borderId="0" xfId="1" applyNumberFormat="1" applyFont="1" applyFill="1" applyAlignment="1">
      <alignment horizontal="right"/>
    </xf>
    <xf numFmtId="3" fontId="7" fillId="33" borderId="0" xfId="0" applyNumberFormat="1" applyFont="1" applyFill="1" applyAlignment="1">
      <alignment vertical="center"/>
    </xf>
    <xf numFmtId="0" fontId="10" fillId="33" borderId="0" xfId="4" applyFont="1" applyFill="1" applyAlignment="1">
      <alignment horizontal="left" vertical="center" wrapText="1"/>
    </xf>
    <xf numFmtId="3" fontId="10" fillId="33" borderId="0" xfId="0" applyNumberFormat="1" applyFont="1" applyFill="1" applyAlignment="1">
      <alignment horizontal="right" vertical="center"/>
    </xf>
    <xf numFmtId="164" fontId="7" fillId="33" borderId="0" xfId="0" applyNumberFormat="1" applyFont="1" applyFill="1" applyAlignment="1">
      <alignment horizontal="right" vertical="center"/>
    </xf>
    <xf numFmtId="2" fontId="7" fillId="33" borderId="0" xfId="0" applyNumberFormat="1" applyFont="1" applyFill="1" applyAlignment="1">
      <alignment horizontal="right" vertical="center"/>
    </xf>
    <xf numFmtId="164" fontId="7" fillId="33" borderId="0" xfId="1" applyNumberFormat="1" applyFont="1" applyFill="1" applyAlignment="1">
      <alignment horizontal="right" vertical="center"/>
    </xf>
    <xf numFmtId="0" fontId="7" fillId="33" borderId="0" xfId="0" applyFont="1" applyFill="1" applyAlignment="1">
      <alignment horizontal="right" vertical="center"/>
    </xf>
    <xf numFmtId="2" fontId="7" fillId="33" borderId="0" xfId="1" applyNumberFormat="1" applyFont="1" applyFill="1" applyAlignment="1">
      <alignment horizontal="right" vertical="center"/>
    </xf>
    <xf numFmtId="1" fontId="7" fillId="33" borderId="0" xfId="0" applyNumberFormat="1" applyFont="1" applyFill="1" applyAlignment="1">
      <alignment horizontal="right" vertical="center"/>
    </xf>
    <xf numFmtId="1" fontId="7" fillId="33" borderId="0" xfId="6" applyNumberFormat="1" applyFont="1" applyFill="1" applyAlignment="1">
      <alignment horizontal="right" vertical="center"/>
    </xf>
    <xf numFmtId="3" fontId="7" fillId="33" borderId="0" xfId="0" applyNumberFormat="1" applyFont="1" applyFill="1" applyAlignment="1">
      <alignment horizontal="right" vertical="center"/>
    </xf>
    <xf numFmtId="3" fontId="7" fillId="33" borderId="0" xfId="0" applyNumberFormat="1" applyFont="1" applyFill="1" applyAlignment="1">
      <alignment horizontal="right" vertical="center" wrapText="1"/>
    </xf>
    <xf numFmtId="2" fontId="7" fillId="33" borderId="0" xfId="1" applyNumberFormat="1" applyFont="1" applyFill="1" applyAlignment="1">
      <alignment horizontal="right" vertical="center" wrapText="1"/>
    </xf>
    <xf numFmtId="3" fontId="7" fillId="33" borderId="0" xfId="0" applyNumberFormat="1" applyFont="1" applyFill="1" applyAlignment="1">
      <alignment vertical="center" wrapText="1"/>
    </xf>
    <xf numFmtId="0" fontId="31" fillId="33" borderId="0" xfId="0" applyFont="1" applyFill="1" applyAlignment="1">
      <alignment horizontal="left" vertical="center" indent="1"/>
    </xf>
    <xf numFmtId="17" fontId="7" fillId="33" borderId="0" xfId="0" applyNumberFormat="1" applyFont="1" applyFill="1" applyAlignment="1">
      <alignment horizontal="right" vertical="center"/>
    </xf>
    <xf numFmtId="164" fontId="7" fillId="33" borderId="0" xfId="0" applyNumberFormat="1" applyFont="1" applyFill="1" applyAlignment="1">
      <alignment horizontal="right" vertical="center" wrapText="1"/>
    </xf>
    <xf numFmtId="3" fontId="7" fillId="33" borderId="0" xfId="6" applyNumberFormat="1" applyFont="1" applyFill="1" applyAlignment="1">
      <alignment horizontal="right" vertical="center"/>
    </xf>
    <xf numFmtId="3" fontId="10" fillId="33" borderId="0" xfId="0" applyNumberFormat="1" applyFont="1" applyFill="1" applyAlignment="1">
      <alignment horizontal="right"/>
    </xf>
    <xf numFmtId="0" fontId="7" fillId="33" borderId="0" xfId="0" applyFont="1" applyFill="1" applyAlignment="1">
      <alignment horizontal="right"/>
    </xf>
    <xf numFmtId="0" fontId="29" fillId="33" borderId="5" xfId="0" applyFont="1" applyFill="1" applyBorder="1" applyAlignment="1">
      <alignment horizontal="left" vertical="center" indent="1"/>
    </xf>
    <xf numFmtId="1" fontId="29" fillId="36" borderId="0" xfId="0" applyNumberFormat="1" applyFont="1" applyFill="1" applyBorder="1" applyAlignment="1">
      <alignment horizontal="left" vertical="center" indent="1"/>
    </xf>
    <xf numFmtId="1" fontId="10" fillId="36" borderId="0" xfId="4" applyNumberFormat="1" applyFont="1" applyFill="1" applyBorder="1" applyAlignment="1">
      <alignment horizontal="left" vertical="center" wrapText="1"/>
    </xf>
    <xf numFmtId="17" fontId="7" fillId="36" borderId="0" xfId="0" applyNumberFormat="1" applyFont="1" applyFill="1" applyBorder="1" applyAlignment="1">
      <alignment horizontal="right" vertical="center"/>
    </xf>
    <xf numFmtId="1" fontId="7" fillId="36" borderId="0" xfId="6" applyNumberFormat="1" applyFont="1" applyFill="1" applyBorder="1"/>
    <xf numFmtId="1" fontId="7" fillId="36" borderId="0" xfId="6" applyNumberFormat="1" applyFont="1" applyFill="1" applyBorder="1" applyAlignment="1">
      <alignment horizontal="center"/>
    </xf>
    <xf numFmtId="1" fontId="7" fillId="36" borderId="0" xfId="0" applyNumberFormat="1" applyFont="1" applyFill="1" applyBorder="1" applyAlignment="1">
      <alignment horizontal="center"/>
    </xf>
    <xf numFmtId="1" fontId="7" fillId="36" borderId="0" xfId="0" applyNumberFormat="1" applyFont="1" applyFill="1" applyBorder="1" applyAlignment="1">
      <alignment vertical="center"/>
    </xf>
    <xf numFmtId="1" fontId="7" fillId="36" borderId="0" xfId="1" applyNumberFormat="1" applyFont="1" applyFill="1" applyBorder="1" applyAlignment="1">
      <alignment horizontal="center"/>
    </xf>
    <xf numFmtId="0" fontId="10" fillId="36" borderId="0" xfId="4" applyFont="1" applyFill="1" applyBorder="1" applyAlignment="1">
      <alignment horizontal="left" vertical="center" wrapText="1"/>
    </xf>
    <xf numFmtId="17" fontId="7" fillId="33" borderId="0" xfId="0" applyNumberFormat="1" applyFont="1" applyFill="1" applyBorder="1" applyAlignment="1">
      <alignment horizontal="right" vertical="center"/>
    </xf>
    <xf numFmtId="1" fontId="7" fillId="33" borderId="0" xfId="0" applyNumberFormat="1" applyFont="1" applyFill="1" applyBorder="1"/>
    <xf numFmtId="170" fontId="7" fillId="33" borderId="0" xfId="6" applyNumberFormat="1" applyFont="1" applyFill="1" applyBorder="1"/>
    <xf numFmtId="170" fontId="7" fillId="33" borderId="0" xfId="6" applyNumberFormat="1" applyFont="1" applyFill="1" applyBorder="1" applyAlignment="1">
      <alignment horizontal="center"/>
    </xf>
    <xf numFmtId="164" fontId="7" fillId="33" borderId="0" xfId="0" applyNumberFormat="1" applyFont="1" applyFill="1" applyBorder="1" applyAlignment="1">
      <alignment horizontal="center"/>
    </xf>
    <xf numFmtId="164" fontId="7" fillId="33" borderId="0" xfId="0" applyNumberFormat="1" applyFont="1" applyFill="1" applyBorder="1" applyAlignment="1">
      <alignment horizontal="right"/>
    </xf>
    <xf numFmtId="17" fontId="7" fillId="33" borderId="0" xfId="0" applyNumberFormat="1" applyFont="1" applyFill="1"/>
    <xf numFmtId="166" fontId="26" fillId="33" borderId="0" xfId="0" applyNumberFormat="1" applyFont="1" applyFill="1" applyBorder="1"/>
    <xf numFmtId="165" fontId="7" fillId="33" borderId="0" xfId="0" applyNumberFormat="1" applyFont="1" applyFill="1" applyBorder="1"/>
    <xf numFmtId="169" fontId="7" fillId="33" borderId="0" xfId="6" applyNumberFormat="1" applyFont="1" applyFill="1" applyBorder="1"/>
    <xf numFmtId="166" fontId="7" fillId="33" borderId="0" xfId="0" applyNumberFormat="1" applyFont="1" applyFill="1" applyBorder="1"/>
    <xf numFmtId="169" fontId="7" fillId="33" borderId="0" xfId="6" applyNumberFormat="1" applyFont="1" applyFill="1" applyBorder="1" applyAlignment="1">
      <alignment horizontal="center"/>
    </xf>
    <xf numFmtId="0" fontId="7" fillId="33" borderId="0" xfId="0" applyFont="1" applyFill="1" applyBorder="1" applyAlignment="1">
      <alignment horizontal="center"/>
    </xf>
    <xf numFmtId="165" fontId="7" fillId="33" borderId="0" xfId="0" applyNumberFormat="1" applyFont="1" applyFill="1" applyBorder="1" applyAlignment="1">
      <alignment vertical="center"/>
    </xf>
    <xf numFmtId="0" fontId="7" fillId="33" borderId="0" xfId="0" applyFont="1" applyFill="1" applyBorder="1" applyAlignment="1">
      <alignment horizontal="right"/>
    </xf>
    <xf numFmtId="0" fontId="7" fillId="33" borderId="0" xfId="0" quotePrefix="1" applyFont="1" applyFill="1" applyBorder="1"/>
    <xf numFmtId="0" fontId="26" fillId="33" borderId="0" xfId="0" quotePrefix="1" applyFont="1" applyFill="1" applyBorder="1"/>
    <xf numFmtId="0" fontId="31" fillId="36" borderId="0" xfId="0" applyFont="1" applyFill="1" applyBorder="1" applyAlignment="1">
      <alignment horizontal="left" vertical="center" indent="1"/>
    </xf>
    <xf numFmtId="0" fontId="32" fillId="36" borderId="0" xfId="0" applyFont="1" applyFill="1" applyBorder="1"/>
    <xf numFmtId="0" fontId="32" fillId="36" borderId="0" xfId="0" applyFont="1" applyFill="1" applyBorder="1" applyAlignment="1">
      <alignment horizontal="left"/>
    </xf>
    <xf numFmtId="17" fontId="32" fillId="36" borderId="0" xfId="0" applyNumberFormat="1" applyFont="1" applyFill="1" applyBorder="1"/>
    <xf numFmtId="3" fontId="32" fillId="36" borderId="0" xfId="0" applyNumberFormat="1" applyFont="1" applyFill="1" applyBorder="1"/>
    <xf numFmtId="164" fontId="32" fillId="36" borderId="0" xfId="1" applyNumberFormat="1" applyFont="1" applyFill="1" applyBorder="1"/>
    <xf numFmtId="1" fontId="32" fillId="36" borderId="0" xfId="0" applyNumberFormat="1" applyFont="1" applyFill="1" applyBorder="1"/>
    <xf numFmtId="2" fontId="32" fillId="36" borderId="0" xfId="0" applyNumberFormat="1" applyFont="1" applyFill="1" applyBorder="1"/>
    <xf numFmtId="2" fontId="32" fillId="36" borderId="0" xfId="1" applyNumberFormat="1" applyFont="1" applyFill="1" applyBorder="1"/>
    <xf numFmtId="170" fontId="32" fillId="36" borderId="0" xfId="6" applyNumberFormat="1" applyFont="1" applyFill="1" applyBorder="1"/>
    <xf numFmtId="170" fontId="32" fillId="36" borderId="0" xfId="6" applyNumberFormat="1" applyFont="1" applyFill="1" applyBorder="1" applyAlignment="1">
      <alignment horizontal="center"/>
    </xf>
    <xf numFmtId="3" fontId="32" fillId="36" borderId="0" xfId="0" applyNumberFormat="1" applyFont="1" applyFill="1" applyBorder="1" applyAlignment="1">
      <alignment wrapText="1"/>
    </xf>
    <xf numFmtId="164" fontId="32" fillId="36" borderId="0" xfId="0" applyNumberFormat="1" applyFont="1" applyFill="1" applyBorder="1" applyAlignment="1">
      <alignment horizontal="center" wrapText="1"/>
    </xf>
    <xf numFmtId="2" fontId="32" fillId="36" borderId="0" xfId="1" applyNumberFormat="1" applyFont="1" applyFill="1" applyBorder="1" applyAlignment="1">
      <alignment wrapText="1"/>
    </xf>
    <xf numFmtId="164" fontId="32" fillId="36" borderId="0" xfId="0" applyNumberFormat="1" applyFont="1" applyFill="1" applyBorder="1" applyAlignment="1">
      <alignment wrapText="1"/>
    </xf>
    <xf numFmtId="3" fontId="32" fillId="36" borderId="0" xfId="0" applyNumberFormat="1" applyFont="1" applyFill="1" applyBorder="1" applyAlignment="1">
      <alignment vertical="center" wrapText="1"/>
    </xf>
    <xf numFmtId="2" fontId="32" fillId="36" borderId="0" xfId="1" applyNumberFormat="1" applyFont="1" applyFill="1" applyBorder="1" applyAlignment="1">
      <alignment horizontal="right" wrapText="1"/>
    </xf>
    <xf numFmtId="2" fontId="32" fillId="36" borderId="0" xfId="1" applyNumberFormat="1" applyFont="1" applyFill="1" applyBorder="1" applyAlignment="1">
      <alignment horizontal="center" wrapText="1"/>
    </xf>
    <xf numFmtId="164" fontId="32" fillId="36" borderId="0" xfId="1" applyNumberFormat="1" applyFont="1" applyFill="1" applyBorder="1" applyAlignment="1">
      <alignment horizontal="right"/>
    </xf>
    <xf numFmtId="164" fontId="32" fillId="36" borderId="0" xfId="0" applyNumberFormat="1" applyFont="1" applyFill="1" applyBorder="1"/>
    <xf numFmtId="17" fontId="7" fillId="33" borderId="0" xfId="0" applyNumberFormat="1" applyFont="1" applyFill="1" applyBorder="1"/>
    <xf numFmtId="0" fontId="7" fillId="33" borderId="0" xfId="0" applyFont="1" applyFill="1" applyBorder="1" applyAlignment="1">
      <alignment horizontal="center" vertical="center"/>
    </xf>
    <xf numFmtId="164" fontId="7" fillId="33" borderId="0" xfId="0" applyNumberFormat="1" applyFont="1" applyFill="1" applyBorder="1" applyAlignment="1">
      <alignment horizontal="center" vertical="center"/>
    </xf>
    <xf numFmtId="170" fontId="7" fillId="33" borderId="0" xfId="6" applyNumberFormat="1" applyFont="1" applyFill="1" applyBorder="1" applyAlignment="1">
      <alignment horizontal="center" vertical="center"/>
    </xf>
    <xf numFmtId="1" fontId="7" fillId="33" borderId="0" xfId="0" applyNumberFormat="1" applyFont="1" applyFill="1" applyBorder="1" applyAlignment="1">
      <alignment horizontal="center" vertical="center"/>
    </xf>
    <xf numFmtId="164" fontId="7" fillId="33" borderId="0" xfId="0" applyNumberFormat="1" applyFont="1" applyFill="1" applyBorder="1" applyAlignment="1">
      <alignment vertical="center"/>
    </xf>
    <xf numFmtId="164" fontId="7" fillId="33" borderId="0" xfId="0" applyNumberFormat="1" applyFont="1" applyFill="1" applyBorder="1" applyAlignment="1">
      <alignment horizontal="right" vertical="center"/>
    </xf>
    <xf numFmtId="164" fontId="7" fillId="33" borderId="0" xfId="1" applyNumberFormat="1" applyFont="1" applyFill="1" applyBorder="1" applyAlignment="1">
      <alignment horizontal="right" vertical="center"/>
    </xf>
    <xf numFmtId="166" fontId="7" fillId="33" borderId="0" xfId="1" applyNumberFormat="1" applyFont="1" applyFill="1" applyBorder="1"/>
    <xf numFmtId="166" fontId="7" fillId="33" borderId="0" xfId="0" applyNumberFormat="1" applyFont="1" applyFill="1" applyBorder="1" applyAlignment="1">
      <alignment horizontal="center"/>
    </xf>
    <xf numFmtId="166" fontId="7" fillId="33" borderId="0" xfId="0" applyNumberFormat="1" applyFont="1" applyFill="1" applyBorder="1" applyAlignment="1">
      <alignment horizontal="right"/>
    </xf>
    <xf numFmtId="2" fontId="7" fillId="33" borderId="0" xfId="0" applyNumberFormat="1" applyFont="1" applyFill="1"/>
    <xf numFmtId="0" fontId="29" fillId="33" borderId="0" xfId="0" applyFont="1" applyFill="1" applyAlignment="1">
      <alignment horizontal="center" vertical="center"/>
    </xf>
    <xf numFmtId="9" fontId="7" fillId="33" borderId="0" xfId="1" applyFont="1" applyFill="1" applyAlignment="1">
      <alignment horizontal="right"/>
    </xf>
    <xf numFmtId="1" fontId="7" fillId="33" borderId="0" xfId="6" applyNumberFormat="1" applyFont="1" applyFill="1" applyAlignment="1">
      <alignment horizontal="right"/>
    </xf>
    <xf numFmtId="9" fontId="7" fillId="33" borderId="0" xfId="0" applyNumberFormat="1" applyFont="1" applyFill="1" applyAlignment="1">
      <alignment horizontal="right"/>
    </xf>
    <xf numFmtId="3" fontId="7" fillId="33" borderId="0" xfId="0" applyNumberFormat="1" applyFont="1" applyFill="1" applyAlignment="1">
      <alignment horizontal="right" wrapText="1"/>
    </xf>
    <xf numFmtId="2" fontId="7" fillId="33" borderId="0" xfId="1" applyNumberFormat="1" applyFont="1" applyFill="1" applyAlignment="1">
      <alignment horizontal="right" wrapText="1"/>
    </xf>
    <xf numFmtId="164" fontId="7" fillId="33" borderId="0" xfId="0" applyNumberFormat="1" applyFont="1" applyFill="1" applyBorder="1" applyAlignment="1">
      <alignment horizontal="center" wrapText="1"/>
    </xf>
    <xf numFmtId="2" fontId="7" fillId="33" borderId="0" xfId="1" applyNumberFormat="1" applyFont="1" applyFill="1" applyBorder="1" applyAlignment="1">
      <alignment wrapText="1"/>
    </xf>
    <xf numFmtId="164" fontId="7" fillId="33" borderId="0" xfId="0" applyNumberFormat="1" applyFont="1" applyFill="1" applyBorder="1" applyAlignment="1">
      <alignment wrapText="1"/>
    </xf>
    <xf numFmtId="164" fontId="7" fillId="33" borderId="0" xfId="0" applyNumberFormat="1" applyFont="1" applyFill="1" applyBorder="1" applyAlignment="1">
      <alignment horizontal="right" wrapText="1"/>
    </xf>
    <xf numFmtId="2" fontId="7" fillId="33" borderId="0" xfId="1" applyNumberFormat="1" applyFont="1" applyFill="1" applyBorder="1" applyAlignment="1">
      <alignment horizontal="center" wrapText="1"/>
    </xf>
    <xf numFmtId="1" fontId="29" fillId="33" borderId="0" xfId="0" applyNumberFormat="1" applyFont="1" applyFill="1" applyBorder="1" applyAlignment="1">
      <alignment horizontal="left" vertical="center" indent="1"/>
    </xf>
    <xf numFmtId="2" fontId="7" fillId="33" borderId="0" xfId="0" applyNumberFormat="1" applyFont="1" applyFill="1" applyBorder="1" applyAlignment="1">
      <alignment horizontal="right"/>
    </xf>
    <xf numFmtId="0" fontId="8" fillId="32" borderId="12" xfId="0" applyFont="1" applyFill="1" applyBorder="1"/>
    <xf numFmtId="0" fontId="7" fillId="32" borderId="13" xfId="0" applyFont="1" applyFill="1" applyBorder="1" applyAlignment="1">
      <alignment horizontal="left"/>
    </xf>
    <xf numFmtId="17" fontId="7" fillId="32" borderId="13" xfId="0" applyNumberFormat="1" applyFont="1" applyFill="1" applyBorder="1" applyAlignment="1">
      <alignment horizontal="right"/>
    </xf>
    <xf numFmtId="3" fontId="30" fillId="32" borderId="13" xfId="7" applyNumberFormat="1" applyFont="1" applyFill="1" applyBorder="1" applyAlignment="1">
      <alignment horizontal="right"/>
    </xf>
    <xf numFmtId="1" fontId="7" fillId="32" borderId="13" xfId="1" applyNumberFormat="1" applyFont="1" applyFill="1" applyBorder="1" applyAlignment="1">
      <alignment horizontal="right"/>
    </xf>
    <xf numFmtId="164" fontId="7" fillId="32" borderId="13" xfId="0" applyNumberFormat="1" applyFont="1" applyFill="1" applyBorder="1" applyAlignment="1">
      <alignment horizontal="right"/>
    </xf>
    <xf numFmtId="0" fontId="7" fillId="32" borderId="13" xfId="0" applyFont="1" applyFill="1" applyBorder="1" applyAlignment="1">
      <alignment horizontal="right"/>
    </xf>
    <xf numFmtId="3" fontId="7" fillId="32" borderId="13" xfId="0" applyNumberFormat="1" applyFont="1" applyFill="1" applyBorder="1" applyAlignment="1">
      <alignment horizontal="right"/>
    </xf>
    <xf numFmtId="164" fontId="7" fillId="32" borderId="13" xfId="0" applyNumberFormat="1" applyFont="1" applyFill="1" applyBorder="1" applyAlignment="1">
      <alignment horizontal="right" wrapText="1"/>
    </xf>
    <xf numFmtId="3" fontId="7" fillId="32" borderId="13" xfId="0" applyNumberFormat="1" applyFont="1" applyFill="1" applyBorder="1" applyAlignment="1">
      <alignment vertical="center" wrapText="1"/>
    </xf>
    <xf numFmtId="164" fontId="7" fillId="32" borderId="13" xfId="1" applyNumberFormat="1" applyFont="1" applyFill="1" applyBorder="1" applyAlignment="1">
      <alignment horizontal="right"/>
    </xf>
    <xf numFmtId="164" fontId="7" fillId="32" borderId="14" xfId="1" applyNumberFormat="1" applyFont="1" applyFill="1" applyBorder="1" applyAlignment="1">
      <alignment horizontal="right"/>
    </xf>
    <xf numFmtId="0" fontId="8" fillId="2" borderId="12" xfId="0" applyFont="1" applyFill="1" applyBorder="1"/>
    <xf numFmtId="0" fontId="7" fillId="2" borderId="13" xfId="0" applyFont="1" applyFill="1" applyBorder="1" applyAlignment="1">
      <alignment horizontal="left"/>
    </xf>
    <xf numFmtId="17" fontId="7" fillId="2" borderId="13" xfId="0" applyNumberFormat="1" applyFont="1" applyFill="1" applyBorder="1" applyAlignment="1">
      <alignment horizontal="right"/>
    </xf>
    <xf numFmtId="3" fontId="30" fillId="2" borderId="13" xfId="7" applyNumberFormat="1" applyFont="1" applyFill="1" applyBorder="1" applyAlignment="1">
      <alignment horizontal="right"/>
    </xf>
    <xf numFmtId="1" fontId="7" fillId="2" borderId="13" xfId="1" applyNumberFormat="1" applyFont="1" applyFill="1" applyBorder="1" applyAlignment="1">
      <alignment horizontal="right"/>
    </xf>
    <xf numFmtId="164" fontId="7" fillId="2" borderId="13" xfId="0" applyNumberFormat="1" applyFont="1" applyFill="1" applyBorder="1" applyAlignment="1">
      <alignment horizontal="right"/>
    </xf>
    <xf numFmtId="0" fontId="7" fillId="2" borderId="13" xfId="0" applyFont="1" applyFill="1" applyBorder="1" applyAlignment="1">
      <alignment horizontal="right"/>
    </xf>
    <xf numFmtId="3" fontId="26" fillId="2" borderId="13" xfId="0" applyNumberFormat="1" applyFont="1" applyFill="1" applyBorder="1" applyAlignment="1">
      <alignment horizontal="right"/>
    </xf>
    <xf numFmtId="170" fontId="7" fillId="2" borderId="13" xfId="6" applyNumberFormat="1" applyFont="1" applyFill="1" applyBorder="1" applyAlignment="1">
      <alignment horizontal="right"/>
    </xf>
    <xf numFmtId="3" fontId="7" fillId="2" borderId="13" xfId="0" applyNumberFormat="1" applyFont="1" applyFill="1" applyBorder="1" applyAlignment="1">
      <alignment horizontal="right"/>
    </xf>
    <xf numFmtId="164" fontId="7" fillId="2" borderId="13" xfId="0" applyNumberFormat="1" applyFont="1" applyFill="1" applyBorder="1" applyAlignment="1">
      <alignment horizontal="right" wrapText="1"/>
    </xf>
    <xf numFmtId="3" fontId="7" fillId="2" borderId="13" xfId="0" applyNumberFormat="1" applyFont="1" applyFill="1" applyBorder="1" applyAlignment="1">
      <alignment vertical="center" wrapText="1"/>
    </xf>
    <xf numFmtId="164" fontId="7" fillId="2" borderId="13" xfId="1" applyNumberFormat="1" applyFont="1" applyFill="1" applyBorder="1" applyAlignment="1">
      <alignment horizontal="right"/>
    </xf>
    <xf numFmtId="164" fontId="7" fillId="2" borderId="14" xfId="1" applyNumberFormat="1" applyFont="1" applyFill="1" applyBorder="1" applyAlignment="1">
      <alignment horizontal="right"/>
    </xf>
    <xf numFmtId="3" fontId="30" fillId="32" borderId="13" xfId="7" applyNumberFormat="1" applyFont="1" applyFill="1" applyBorder="1"/>
    <xf numFmtId="3" fontId="29" fillId="32" borderId="13" xfId="0" applyNumberFormat="1" applyFont="1" applyFill="1" applyBorder="1"/>
    <xf numFmtId="164" fontId="7" fillId="32" borderId="13" xfId="0" applyNumberFormat="1" applyFont="1" applyFill="1" applyBorder="1"/>
    <xf numFmtId="1" fontId="7" fillId="32" borderId="13" xfId="1" applyNumberFormat="1" applyFont="1" applyFill="1" applyBorder="1"/>
    <xf numFmtId="0" fontId="7" fillId="32" borderId="13" xfId="0" applyFont="1" applyFill="1" applyBorder="1"/>
    <xf numFmtId="2" fontId="7" fillId="32" borderId="13" xfId="1" applyNumberFormat="1" applyFont="1" applyFill="1" applyBorder="1"/>
    <xf numFmtId="1" fontId="7" fillId="32" borderId="13" xfId="0" applyNumberFormat="1" applyFont="1" applyFill="1" applyBorder="1"/>
    <xf numFmtId="3" fontId="26" fillId="32" borderId="13" xfId="0" applyNumberFormat="1" applyFont="1" applyFill="1" applyBorder="1"/>
    <xf numFmtId="170" fontId="7" fillId="32" borderId="13" xfId="6" applyNumberFormat="1" applyFont="1" applyFill="1" applyBorder="1"/>
    <xf numFmtId="170" fontId="7" fillId="32" borderId="13" xfId="6" applyNumberFormat="1" applyFont="1" applyFill="1" applyBorder="1" applyAlignment="1">
      <alignment horizontal="center"/>
    </xf>
    <xf numFmtId="3" fontId="7" fillId="32" borderId="13" xfId="0" applyNumberFormat="1" applyFont="1" applyFill="1" applyBorder="1"/>
    <xf numFmtId="3" fontId="7" fillId="32" borderId="13" xfId="0" applyNumberFormat="1" applyFont="1" applyFill="1" applyBorder="1" applyAlignment="1">
      <alignment wrapText="1"/>
    </xf>
    <xf numFmtId="164" fontId="7" fillId="32" borderId="13" xfId="0" applyNumberFormat="1" applyFont="1" applyFill="1" applyBorder="1" applyAlignment="1">
      <alignment horizontal="center" wrapText="1"/>
    </xf>
    <xf numFmtId="164" fontId="7" fillId="32" borderId="13" xfId="0" applyNumberFormat="1" applyFont="1" applyFill="1" applyBorder="1" applyAlignment="1">
      <alignment wrapText="1"/>
    </xf>
    <xf numFmtId="3" fontId="30" fillId="2" borderId="13" xfId="7" applyNumberFormat="1" applyFont="1" applyFill="1" applyBorder="1"/>
    <xf numFmtId="3" fontId="29" fillId="2" borderId="13" xfId="0" applyNumberFormat="1" applyFont="1" applyFill="1" applyBorder="1"/>
    <xf numFmtId="164" fontId="7" fillId="2" borderId="13" xfId="0" applyNumberFormat="1" applyFont="1" applyFill="1" applyBorder="1"/>
    <xf numFmtId="1" fontId="7" fillId="2" borderId="13" xfId="1" applyNumberFormat="1" applyFont="1" applyFill="1" applyBorder="1"/>
    <xf numFmtId="0" fontId="7" fillId="2" borderId="13" xfId="0" applyFont="1" applyFill="1" applyBorder="1"/>
    <xf numFmtId="2" fontId="7" fillId="2" borderId="13" xfId="1" applyNumberFormat="1" applyFont="1" applyFill="1" applyBorder="1"/>
    <xf numFmtId="1" fontId="7" fillId="2" borderId="13" xfId="0" applyNumberFormat="1" applyFont="1" applyFill="1" applyBorder="1"/>
    <xf numFmtId="3" fontId="26" fillId="2" borderId="13" xfId="0" applyNumberFormat="1" applyFont="1" applyFill="1" applyBorder="1"/>
    <xf numFmtId="170" fontId="7" fillId="2" borderId="13" xfId="6" applyNumberFormat="1" applyFont="1" applyFill="1" applyBorder="1"/>
    <xf numFmtId="170" fontId="7" fillId="2" borderId="13" xfId="6" applyNumberFormat="1" applyFont="1" applyFill="1" applyBorder="1" applyAlignment="1">
      <alignment horizontal="center"/>
    </xf>
    <xf numFmtId="3" fontId="7" fillId="2" borderId="13" xfId="0" applyNumberFormat="1" applyFont="1" applyFill="1" applyBorder="1"/>
    <xf numFmtId="3" fontId="7" fillId="2" borderId="13" xfId="0" applyNumberFormat="1" applyFont="1" applyFill="1" applyBorder="1" applyAlignment="1">
      <alignment wrapText="1"/>
    </xf>
    <xf numFmtId="164" fontId="7" fillId="2" borderId="13" xfId="0" applyNumberFormat="1" applyFont="1" applyFill="1" applyBorder="1" applyAlignment="1">
      <alignment horizontal="center" wrapText="1"/>
    </xf>
    <xf numFmtId="164" fontId="7" fillId="2" borderId="13" xfId="0" applyNumberFormat="1" applyFont="1" applyFill="1" applyBorder="1" applyAlignment="1">
      <alignment wrapText="1"/>
    </xf>
    <xf numFmtId="3" fontId="29" fillId="32" borderId="13" xfId="0" applyNumberFormat="1" applyFont="1" applyFill="1" applyBorder="1" applyAlignment="1">
      <alignment horizontal="right"/>
    </xf>
    <xf numFmtId="2" fontId="7" fillId="32" borderId="13" xfId="1" applyNumberFormat="1" applyFont="1" applyFill="1" applyBorder="1" applyAlignment="1">
      <alignment horizontal="right"/>
    </xf>
    <xf numFmtId="1" fontId="7" fillId="32" borderId="13" xfId="0" applyNumberFormat="1" applyFont="1" applyFill="1" applyBorder="1" applyAlignment="1">
      <alignment horizontal="right"/>
    </xf>
    <xf numFmtId="3" fontId="30" fillId="2" borderId="13" xfId="7" applyNumberFormat="1" applyFont="1" applyFill="1" applyBorder="1" applyAlignment="1">
      <alignment horizontal="right" vertical="center"/>
    </xf>
    <xf numFmtId="3" fontId="29" fillId="2" borderId="13" xfId="0" applyNumberFormat="1" applyFont="1" applyFill="1" applyBorder="1" applyAlignment="1">
      <alignment horizontal="right" vertical="center"/>
    </xf>
    <xf numFmtId="164" fontId="7" fillId="2" borderId="13" xfId="0" applyNumberFormat="1" applyFont="1" applyFill="1" applyBorder="1" applyAlignment="1">
      <alignment horizontal="right" vertical="center"/>
    </xf>
    <xf numFmtId="2" fontId="7" fillId="2" borderId="13" xfId="0" applyNumberFormat="1" applyFont="1" applyFill="1" applyBorder="1" applyAlignment="1">
      <alignment horizontal="right" vertical="center"/>
    </xf>
    <xf numFmtId="1" fontId="7" fillId="2" borderId="13" xfId="1" applyNumberFormat="1" applyFont="1" applyFill="1" applyBorder="1" applyAlignment="1">
      <alignment horizontal="right" vertical="center"/>
    </xf>
    <xf numFmtId="2" fontId="7" fillId="2" borderId="13" xfId="1" applyNumberFormat="1" applyFont="1" applyFill="1" applyBorder="1" applyAlignment="1">
      <alignment horizontal="right" vertical="center"/>
    </xf>
    <xf numFmtId="0" fontId="7" fillId="2" borderId="13" xfId="0" applyFont="1" applyFill="1" applyBorder="1" applyAlignment="1">
      <alignment horizontal="right" vertical="center"/>
    </xf>
    <xf numFmtId="3" fontId="29" fillId="2" borderId="13" xfId="0" applyNumberFormat="1" applyFont="1" applyFill="1" applyBorder="1" applyAlignment="1">
      <alignment vertical="center"/>
    </xf>
    <xf numFmtId="3" fontId="29" fillId="2" borderId="13" xfId="0" applyNumberFormat="1" applyFont="1" applyFill="1" applyBorder="1" applyAlignment="1">
      <alignment horizontal="right"/>
    </xf>
    <xf numFmtId="2" fontId="7" fillId="2" borderId="13" xfId="1" applyNumberFormat="1" applyFont="1" applyFill="1" applyBorder="1" applyAlignment="1">
      <alignment horizontal="right"/>
    </xf>
    <xf numFmtId="3" fontId="7" fillId="2" borderId="13" xfId="0" applyNumberFormat="1" applyFont="1" applyFill="1" applyBorder="1" applyAlignment="1">
      <alignment horizontal="right" vertical="center"/>
    </xf>
    <xf numFmtId="3" fontId="7" fillId="2" borderId="13" xfId="0" applyNumberFormat="1" applyFont="1" applyFill="1" applyBorder="1" applyAlignment="1">
      <alignment vertical="center"/>
    </xf>
    <xf numFmtId="1" fontId="7" fillId="2" borderId="13" xfId="0" applyNumberFormat="1" applyFont="1" applyFill="1" applyBorder="1" applyAlignment="1">
      <alignment horizontal="right" vertical="center"/>
    </xf>
    <xf numFmtId="170" fontId="7" fillId="2" borderId="13" xfId="6" applyNumberFormat="1" applyFont="1" applyFill="1" applyBorder="1" applyAlignment="1">
      <alignment horizontal="right" vertical="center"/>
    </xf>
    <xf numFmtId="3" fontId="7" fillId="2" borderId="13" xfId="0" applyNumberFormat="1" applyFont="1" applyFill="1" applyBorder="1" applyAlignment="1">
      <alignment horizontal="right" vertical="center" wrapText="1"/>
    </xf>
    <xf numFmtId="17" fontId="7" fillId="2" borderId="13" xfId="0" applyNumberFormat="1" applyFont="1" applyFill="1" applyBorder="1"/>
    <xf numFmtId="172" fontId="29" fillId="2" borderId="13" xfId="0" applyNumberFormat="1" applyFont="1" applyFill="1" applyBorder="1"/>
    <xf numFmtId="172" fontId="7" fillId="2" borderId="13" xfId="1" applyNumberFormat="1" applyFont="1" applyFill="1" applyBorder="1"/>
    <xf numFmtId="172" fontId="7" fillId="2" borderId="13" xfId="0" applyNumberFormat="1" applyFont="1" applyFill="1" applyBorder="1"/>
    <xf numFmtId="172" fontId="26" fillId="2" borderId="13" xfId="0" applyNumberFormat="1" applyFont="1" applyFill="1" applyBorder="1"/>
    <xf numFmtId="172" fontId="7" fillId="2" borderId="13" xfId="6" applyNumberFormat="1" applyFont="1" applyFill="1" applyBorder="1"/>
    <xf numFmtId="172" fontId="7" fillId="2" borderId="13" xfId="6" applyNumberFormat="1" applyFont="1" applyFill="1" applyBorder="1" applyAlignment="1">
      <alignment horizontal="center"/>
    </xf>
    <xf numFmtId="164" fontId="7" fillId="32" borderId="13" xfId="0" applyNumberFormat="1" applyFont="1" applyFill="1" applyBorder="1" applyAlignment="1">
      <alignment horizontal="center"/>
    </xf>
    <xf numFmtId="10" fontId="7" fillId="32" borderId="13" xfId="1" applyNumberFormat="1" applyFont="1" applyFill="1" applyBorder="1" applyAlignment="1">
      <alignment horizontal="center"/>
    </xf>
    <xf numFmtId="2" fontId="7" fillId="32" borderId="13" xfId="1" applyNumberFormat="1" applyFont="1" applyFill="1" applyBorder="1" applyAlignment="1">
      <alignment horizontal="center"/>
    </xf>
    <xf numFmtId="2" fontId="8" fillId="32" borderId="13" xfId="1" applyNumberFormat="1" applyFont="1" applyFill="1" applyBorder="1" applyAlignment="1">
      <alignment horizontal="center"/>
    </xf>
    <xf numFmtId="2" fontId="8" fillId="32" borderId="13" xfId="0" applyNumberFormat="1" applyFont="1" applyFill="1" applyBorder="1" applyAlignment="1">
      <alignment horizontal="center"/>
    </xf>
    <xf numFmtId="9" fontId="8" fillId="32" borderId="13" xfId="1" applyNumberFormat="1" applyFont="1" applyFill="1" applyBorder="1" applyAlignment="1">
      <alignment horizontal="center"/>
    </xf>
    <xf numFmtId="2" fontId="8" fillId="32" borderId="13" xfId="0" applyNumberFormat="1" applyFont="1" applyFill="1" applyBorder="1" applyAlignment="1">
      <alignment horizontal="center" wrapText="1"/>
    </xf>
    <xf numFmtId="9" fontId="8" fillId="32" borderId="13" xfId="1" applyFont="1" applyFill="1" applyBorder="1" applyAlignment="1">
      <alignment horizontal="center" wrapText="1"/>
    </xf>
    <xf numFmtId="9" fontId="8" fillId="32" borderId="13" xfId="1" applyNumberFormat="1" applyFont="1" applyFill="1" applyBorder="1" applyAlignment="1">
      <alignment horizontal="center" wrapText="1"/>
    </xf>
    <xf numFmtId="1" fontId="8" fillId="32" borderId="13" xfId="0" applyNumberFormat="1" applyFont="1" applyFill="1" applyBorder="1" applyAlignment="1">
      <alignment vertical="center" wrapText="1"/>
    </xf>
    <xf numFmtId="9" fontId="8" fillId="32" borderId="13" xfId="1" applyFont="1" applyFill="1" applyBorder="1" applyAlignment="1">
      <alignment horizontal="right" wrapText="1"/>
    </xf>
    <xf numFmtId="164" fontId="8" fillId="32" borderId="13" xfId="1" applyNumberFormat="1" applyFont="1" applyFill="1" applyBorder="1" applyAlignment="1">
      <alignment horizontal="right" vertical="center"/>
    </xf>
    <xf numFmtId="164" fontId="8" fillId="32" borderId="13" xfId="1" applyNumberFormat="1" applyFont="1" applyFill="1" applyBorder="1" applyAlignment="1">
      <alignment horizontal="right"/>
    </xf>
    <xf numFmtId="164" fontId="8" fillId="32" borderId="14" xfId="1" applyNumberFormat="1" applyFont="1" applyFill="1" applyBorder="1" applyAlignment="1">
      <alignment horizontal="right"/>
    </xf>
    <xf numFmtId="3" fontId="34" fillId="32" borderId="13" xfId="0" applyNumberFormat="1" applyFont="1" applyFill="1" applyBorder="1"/>
    <xf numFmtId="3" fontId="7" fillId="32" borderId="13" xfId="0" applyNumberFormat="1" applyFont="1" applyFill="1" applyBorder="1" applyAlignment="1">
      <alignment horizontal="center"/>
    </xf>
    <xf numFmtId="2" fontId="7" fillId="33" borderId="0" xfId="1" applyNumberFormat="1" applyFont="1" applyFill="1" applyBorder="1" applyAlignment="1">
      <alignment horizontal="right"/>
    </xf>
    <xf numFmtId="2" fontId="7" fillId="33" borderId="0" xfId="1" quotePrefix="1" applyNumberFormat="1" applyFont="1" applyFill="1" applyBorder="1" applyAlignment="1">
      <alignment horizontal="right"/>
    </xf>
    <xf numFmtId="164" fontId="7" fillId="32" borderId="12" xfId="0" applyNumberFormat="1" applyFont="1" applyFill="1" applyBorder="1"/>
    <xf numFmtId="0" fontId="8" fillId="32" borderId="13" xfId="0" applyFont="1" applyFill="1" applyBorder="1"/>
    <xf numFmtId="2" fontId="7" fillId="32" borderId="13" xfId="1" applyNumberFormat="1" applyFont="1" applyFill="1" applyBorder="1" applyAlignment="1">
      <alignment wrapText="1"/>
    </xf>
    <xf numFmtId="2" fontId="7" fillId="32" borderId="13" xfId="1" applyNumberFormat="1" applyFont="1" applyFill="1" applyBorder="1" applyAlignment="1">
      <alignment horizontal="center" wrapText="1"/>
    </xf>
    <xf numFmtId="0" fontId="8" fillId="32" borderId="13" xfId="0" applyFont="1" applyFill="1" applyBorder="1" applyAlignment="1">
      <alignment horizontal="left"/>
    </xf>
    <xf numFmtId="1" fontId="7" fillId="32" borderId="14" xfId="1" applyNumberFormat="1" applyFont="1" applyFill="1" applyBorder="1" applyAlignment="1">
      <alignment horizontal="right"/>
    </xf>
    <xf numFmtId="0" fontId="7" fillId="0" borderId="0" xfId="0" applyFont="1" applyFill="1"/>
    <xf numFmtId="3" fontId="7" fillId="0" borderId="0" xfId="0" applyNumberFormat="1" applyFont="1" applyFill="1"/>
    <xf numFmtId="0" fontId="32" fillId="0" borderId="0" xfId="0" applyFont="1" applyFill="1"/>
    <xf numFmtId="0" fontId="7" fillId="0" borderId="0" xfId="0" applyFont="1" applyFill="1" applyAlignment="1">
      <alignment horizontal="center"/>
    </xf>
    <xf numFmtId="14" fontId="0" fillId="0" borderId="9" xfId="0" applyNumberFormat="1" applyBorder="1" applyAlignment="1">
      <alignment horizontal="center"/>
    </xf>
    <xf numFmtId="0" fontId="0" fillId="0" borderId="7" xfId="0" applyBorder="1" applyAlignment="1">
      <alignment horizontal="center" vertical="center"/>
    </xf>
    <xf numFmtId="0" fontId="0" fillId="0" borderId="10" xfId="0" applyBorder="1" applyAlignment="1">
      <alignment horizontal="center" vertical="center"/>
    </xf>
    <xf numFmtId="0" fontId="0" fillId="0" borderId="9" xfId="0" applyBorder="1" applyAlignment="1">
      <alignment horizontal="left"/>
    </xf>
    <xf numFmtId="0" fontId="0" fillId="0" borderId="6" xfId="0" applyBorder="1" applyAlignment="1">
      <alignment horizontal="left"/>
    </xf>
    <xf numFmtId="0" fontId="0" fillId="0" borderId="10" xfId="0" applyBorder="1" applyAlignment="1">
      <alignment horizontal="left"/>
    </xf>
    <xf numFmtId="1" fontId="7" fillId="32" borderId="2" xfId="1" applyNumberFormat="1" applyFont="1" applyFill="1" applyBorder="1" applyAlignment="1">
      <alignment horizontal="center"/>
    </xf>
    <xf numFmtId="1" fontId="7" fillId="32" borderId="13" xfId="1" applyNumberFormat="1" applyFont="1" applyFill="1" applyBorder="1" applyAlignment="1">
      <alignment horizontal="center"/>
    </xf>
    <xf numFmtId="0" fontId="24" fillId="14" borderId="0" xfId="0" applyFont="1" applyFill="1" applyAlignment="1">
      <alignment vertical="top"/>
    </xf>
    <xf numFmtId="17" fontId="24" fillId="14" borderId="0" xfId="0" applyNumberFormat="1" applyFont="1" applyFill="1" applyAlignment="1">
      <alignment horizontal="left" vertical="top"/>
    </xf>
    <xf numFmtId="0" fontId="48" fillId="14" borderId="0" xfId="0" applyFont="1" applyFill="1" applyAlignment="1">
      <alignment vertical="top"/>
    </xf>
    <xf numFmtId="17" fontId="48" fillId="14" borderId="0" xfId="0" applyNumberFormat="1" applyFont="1" applyFill="1" applyAlignment="1">
      <alignment horizontal="left" vertical="top"/>
    </xf>
    <xf numFmtId="0" fontId="49" fillId="2" borderId="0" xfId="0" applyFont="1" applyFill="1" applyAlignment="1">
      <alignment vertical="top"/>
    </xf>
    <xf numFmtId="17" fontId="11" fillId="2" borderId="0" xfId="0" applyNumberFormat="1" applyFont="1" applyFill="1" applyAlignment="1">
      <alignment horizontal="left" vertical="top"/>
    </xf>
    <xf numFmtId="3" fontId="7" fillId="32" borderId="13" xfId="1" applyNumberFormat="1" applyFont="1" applyFill="1" applyBorder="1" applyAlignment="1">
      <alignment horizontal="right"/>
    </xf>
    <xf numFmtId="3" fontId="7" fillId="32" borderId="14" xfId="1" applyNumberFormat="1" applyFont="1" applyFill="1" applyBorder="1" applyAlignment="1">
      <alignment horizontal="right"/>
    </xf>
    <xf numFmtId="3" fontId="7" fillId="32" borderId="13" xfId="1" applyNumberFormat="1" applyFont="1" applyFill="1" applyBorder="1"/>
    <xf numFmtId="164" fontId="7" fillId="33" borderId="3" xfId="0" applyNumberFormat="1" applyFont="1" applyFill="1" applyBorder="1"/>
    <xf numFmtId="3" fontId="7" fillId="32" borderId="13" xfId="0" applyNumberFormat="1" applyFont="1" applyFill="1" applyBorder="1" applyAlignment="1">
      <alignment horizontal="center" wrapText="1"/>
    </xf>
    <xf numFmtId="3" fontId="7" fillId="32" borderId="13" xfId="0" applyNumberFormat="1" applyFont="1" applyFill="1" applyBorder="1" applyAlignment="1">
      <alignment horizontal="center" vertical="center" wrapText="1"/>
    </xf>
    <xf numFmtId="3" fontId="10" fillId="33" borderId="0" xfId="0" applyNumberFormat="1" applyFont="1" applyFill="1" applyBorder="1" applyAlignment="1">
      <alignment horizontal="center"/>
    </xf>
    <xf numFmtId="2" fontId="7" fillId="32" borderId="13" xfId="0" applyNumberFormat="1" applyFont="1" applyFill="1" applyBorder="1" applyAlignment="1">
      <alignment horizontal="center" wrapText="1"/>
    </xf>
    <xf numFmtId="3" fontId="7" fillId="14" borderId="0" xfId="0" applyNumberFormat="1" applyFont="1" applyFill="1"/>
    <xf numFmtId="3" fontId="8" fillId="14" borderId="0" xfId="0" applyNumberFormat="1" applyFont="1" applyFill="1" applyAlignment="1">
      <alignment vertical="top"/>
    </xf>
    <xf numFmtId="14" fontId="0" fillId="0" borderId="6" xfId="0" applyNumberFormat="1" applyBorder="1" applyAlignment="1">
      <alignment horizontal="center"/>
    </xf>
    <xf numFmtId="1" fontId="7" fillId="15" borderId="0" xfId="0" applyNumberFormat="1" applyFont="1" applyFill="1" applyAlignment="1">
      <alignment vertical="top"/>
    </xf>
    <xf numFmtId="0" fontId="47" fillId="15" borderId="0" xfId="0" applyFont="1" applyFill="1"/>
    <xf numFmtId="0" fontId="7" fillId="0" borderId="0" xfId="0" applyNumberFormat="1" applyFont="1" applyFill="1" applyBorder="1" applyAlignment="1">
      <alignment vertical="top" wrapText="1"/>
    </xf>
    <xf numFmtId="17" fontId="8" fillId="0" borderId="0" xfId="0" applyNumberFormat="1" applyFont="1" applyFill="1" applyBorder="1" applyAlignment="1">
      <alignment horizontal="right"/>
    </xf>
    <xf numFmtId="2" fontId="7" fillId="32" borderId="13" xfId="0" applyNumberFormat="1" applyFont="1" applyFill="1" applyBorder="1" applyAlignment="1">
      <alignment horizontal="right" wrapText="1"/>
    </xf>
    <xf numFmtId="2" fontId="7" fillId="33" borderId="3" xfId="1" applyNumberFormat="1" applyFont="1" applyFill="1" applyBorder="1" applyAlignment="1">
      <alignment horizontal="right"/>
    </xf>
    <xf numFmtId="2" fontId="8" fillId="0" borderId="0" xfId="1" applyNumberFormat="1" applyFont="1" applyFill="1" applyBorder="1"/>
    <xf numFmtId="2" fontId="8" fillId="0" borderId="0" xfId="1" applyNumberFormat="1" applyFont="1" applyFill="1" applyBorder="1" applyAlignment="1">
      <alignment vertical="center"/>
    </xf>
    <xf numFmtId="0" fontId="7" fillId="33" borderId="3" xfId="0" applyFont="1" applyFill="1" applyBorder="1"/>
    <xf numFmtId="9" fontId="7" fillId="0" borderId="0" xfId="1" applyFont="1" applyFill="1" applyBorder="1" applyAlignment="1">
      <alignment horizontal="right" vertical="center"/>
    </xf>
    <xf numFmtId="17" fontId="51" fillId="0" borderId="0" xfId="0" applyNumberFormat="1" applyFont="1" applyAlignment="1">
      <alignment horizontal="right" vertical="center"/>
    </xf>
    <xf numFmtId="3" fontId="51" fillId="0" borderId="0" xfId="0" applyNumberFormat="1" applyFont="1" applyAlignment="1">
      <alignment horizontal="right" vertical="center"/>
    </xf>
    <xf numFmtId="164" fontId="51" fillId="0" borderId="0" xfId="0" applyNumberFormat="1" applyFont="1" applyAlignment="1">
      <alignment horizontal="right" vertical="center"/>
    </xf>
    <xf numFmtId="2" fontId="51" fillId="0" borderId="0" xfId="0" applyNumberFormat="1" applyFont="1" applyAlignment="1">
      <alignment horizontal="right" vertical="center"/>
    </xf>
    <xf numFmtId="164" fontId="51" fillId="0" borderId="0" xfId="1" applyNumberFormat="1" applyFont="1" applyAlignment="1">
      <alignment horizontal="right" vertical="center"/>
    </xf>
    <xf numFmtId="2" fontId="51" fillId="0" borderId="0" xfId="1" applyNumberFormat="1" applyFont="1" applyAlignment="1">
      <alignment horizontal="right" vertical="center"/>
    </xf>
    <xf numFmtId="2" fontId="51" fillId="0" borderId="0" xfId="1" applyNumberFormat="1" applyFont="1" applyAlignment="1">
      <alignment horizontal="right" vertical="center" wrapText="1"/>
    </xf>
    <xf numFmtId="0" fontId="29" fillId="38" borderId="0" xfId="0" applyFont="1" applyFill="1" applyAlignment="1">
      <alignment horizontal="left" vertical="center" indent="1"/>
    </xf>
    <xf numFmtId="0" fontId="10" fillId="38" borderId="0" xfId="4" applyFont="1" applyFill="1" applyAlignment="1">
      <alignment horizontal="left" vertical="center" wrapText="1"/>
    </xf>
    <xf numFmtId="17" fontId="7" fillId="38" borderId="0" xfId="0" applyNumberFormat="1" applyFont="1" applyFill="1" applyAlignment="1">
      <alignment horizontal="right" vertical="center"/>
    </xf>
    <xf numFmtId="164" fontId="7" fillId="38" borderId="0" xfId="0" applyNumberFormat="1" applyFont="1" applyFill="1" applyAlignment="1">
      <alignment horizontal="right" vertical="center"/>
    </xf>
    <xf numFmtId="164" fontId="7" fillId="38" borderId="0" xfId="1" applyNumberFormat="1" applyFont="1" applyFill="1" applyAlignment="1">
      <alignment horizontal="right" vertical="center"/>
    </xf>
    <xf numFmtId="2" fontId="7" fillId="38" borderId="0" xfId="1" applyNumberFormat="1" applyFont="1" applyFill="1" applyAlignment="1">
      <alignment horizontal="right" vertical="center"/>
    </xf>
    <xf numFmtId="3" fontId="7" fillId="38" borderId="0" xfId="0" applyNumberFormat="1" applyFont="1" applyFill="1" applyAlignment="1">
      <alignment horizontal="right" vertical="center"/>
    </xf>
    <xf numFmtId="3" fontId="7" fillId="38" borderId="0" xfId="0" applyNumberFormat="1" applyFont="1" applyFill="1" applyAlignment="1">
      <alignment vertical="center"/>
    </xf>
    <xf numFmtId="0" fontId="7" fillId="38" borderId="0" xfId="0" applyFont="1" applyFill="1"/>
    <xf numFmtId="168" fontId="7" fillId="38" borderId="0" xfId="6" applyNumberFormat="1" applyFont="1" applyFill="1" applyAlignment="1">
      <alignment horizontal="right" vertical="center"/>
    </xf>
    <xf numFmtId="164" fontId="8" fillId="38" borderId="0" xfId="0" applyNumberFormat="1" applyFont="1" applyFill="1" applyAlignment="1">
      <alignment horizontal="right" vertical="center"/>
    </xf>
    <xf numFmtId="1" fontId="7" fillId="38" borderId="0" xfId="1" applyNumberFormat="1" applyFont="1" applyFill="1" applyAlignment="1">
      <alignment horizontal="right" vertical="center"/>
    </xf>
    <xf numFmtId="3" fontId="7" fillId="38" borderId="0" xfId="6" applyNumberFormat="1" applyFont="1" applyFill="1" applyAlignment="1">
      <alignment horizontal="right" vertical="center"/>
    </xf>
    <xf numFmtId="3" fontId="7" fillId="35" borderId="0" xfId="0" applyNumberFormat="1" applyFont="1" applyFill="1" applyBorder="1"/>
    <xf numFmtId="0" fontId="29" fillId="12" borderId="0" xfId="0" applyFont="1" applyFill="1" applyBorder="1" applyAlignment="1">
      <alignment horizontal="left" vertical="center" indent="1"/>
    </xf>
    <xf numFmtId="0" fontId="31" fillId="12" borderId="0" xfId="0" applyFont="1" applyFill="1" applyBorder="1" applyAlignment="1">
      <alignment horizontal="left" vertical="center" indent="1"/>
    </xf>
    <xf numFmtId="0" fontId="32" fillId="12" borderId="0" xfId="0" applyFont="1" applyFill="1" applyBorder="1"/>
    <xf numFmtId="0" fontId="7" fillId="12" borderId="0" xfId="0" applyFont="1" applyFill="1" applyBorder="1"/>
    <xf numFmtId="0" fontId="7" fillId="12" borderId="0" xfId="0" applyFont="1" applyFill="1" applyBorder="1" applyAlignment="1">
      <alignment horizontal="left"/>
    </xf>
    <xf numFmtId="3" fontId="7" fillId="12" borderId="0" xfId="0" applyNumberFormat="1" applyFont="1" applyFill="1" applyBorder="1"/>
    <xf numFmtId="164" fontId="7" fillId="12" borderId="0" xfId="1" applyNumberFormat="1" applyFont="1" applyFill="1" applyBorder="1"/>
    <xf numFmtId="2" fontId="7" fillId="12" borderId="0" xfId="0" applyNumberFormat="1" applyFont="1" applyFill="1" applyBorder="1"/>
    <xf numFmtId="2" fontId="7" fillId="12" borderId="0" xfId="1" applyNumberFormat="1" applyFont="1" applyFill="1" applyBorder="1"/>
    <xf numFmtId="1" fontId="7" fillId="12" borderId="0" xfId="0" applyNumberFormat="1" applyFont="1" applyFill="1" applyBorder="1"/>
    <xf numFmtId="170" fontId="7" fillId="12" borderId="0" xfId="6" applyNumberFormat="1" applyFont="1" applyFill="1" applyBorder="1"/>
    <xf numFmtId="170" fontId="7" fillId="12" borderId="0" xfId="6" applyNumberFormat="1" applyFont="1" applyFill="1" applyBorder="1" applyAlignment="1">
      <alignment horizontal="center"/>
    </xf>
    <xf numFmtId="3" fontId="7" fillId="12" borderId="0" xfId="0" applyNumberFormat="1" applyFont="1" applyFill="1" applyBorder="1" applyAlignment="1">
      <alignment wrapText="1"/>
    </xf>
    <xf numFmtId="164" fontId="7" fillId="12" borderId="0" xfId="0" applyNumberFormat="1" applyFont="1" applyFill="1" applyBorder="1" applyAlignment="1">
      <alignment horizontal="center" wrapText="1"/>
    </xf>
    <xf numFmtId="2" fontId="7" fillId="12" borderId="0" xfId="1" applyNumberFormat="1" applyFont="1" applyFill="1" applyBorder="1" applyAlignment="1">
      <alignment wrapText="1"/>
    </xf>
    <xf numFmtId="164" fontId="7" fillId="12" borderId="0" xfId="0" applyNumberFormat="1" applyFont="1" applyFill="1" applyBorder="1" applyAlignment="1">
      <alignment wrapText="1"/>
    </xf>
    <xf numFmtId="3" fontId="7" fillId="12" borderId="0" xfId="0" applyNumberFormat="1" applyFont="1" applyFill="1" applyBorder="1" applyAlignment="1">
      <alignment vertical="center" wrapText="1"/>
    </xf>
    <xf numFmtId="2" fontId="7" fillId="12" borderId="0" xfId="1" applyNumberFormat="1" applyFont="1" applyFill="1" applyBorder="1" applyAlignment="1">
      <alignment horizontal="right" wrapText="1"/>
    </xf>
    <xf numFmtId="2" fontId="7" fillId="12" borderId="0" xfId="1" applyNumberFormat="1" applyFont="1" applyFill="1" applyBorder="1" applyAlignment="1">
      <alignment horizontal="center" wrapText="1"/>
    </xf>
    <xf numFmtId="164" fontId="7" fillId="12" borderId="0" xfId="1" applyNumberFormat="1" applyFont="1" applyFill="1" applyBorder="1" applyAlignment="1">
      <alignment horizontal="right"/>
    </xf>
    <xf numFmtId="3" fontId="32" fillId="12" borderId="0" xfId="0" applyNumberFormat="1" applyFont="1" applyFill="1" applyBorder="1"/>
    <xf numFmtId="164" fontId="32" fillId="12" borderId="0" xfId="1" applyNumberFormat="1" applyFont="1" applyFill="1" applyBorder="1"/>
    <xf numFmtId="1" fontId="32" fillId="12" borderId="0" xfId="0" applyNumberFormat="1" applyFont="1" applyFill="1" applyBorder="1"/>
    <xf numFmtId="2" fontId="32" fillId="12" borderId="0" xfId="0" applyNumberFormat="1" applyFont="1" applyFill="1" applyBorder="1"/>
    <xf numFmtId="2" fontId="32" fillId="12" borderId="0" xfId="1" applyNumberFormat="1" applyFont="1" applyFill="1" applyBorder="1"/>
    <xf numFmtId="170" fontId="32" fillId="12" borderId="0" xfId="6" applyNumberFormat="1" applyFont="1" applyFill="1" applyBorder="1"/>
    <xf numFmtId="170" fontId="32" fillId="12" borderId="0" xfId="6" applyNumberFormat="1" applyFont="1" applyFill="1" applyBorder="1" applyAlignment="1">
      <alignment horizontal="center"/>
    </xf>
    <xf numFmtId="3" fontId="32" fillId="12" borderId="0" xfId="0" applyNumberFormat="1" applyFont="1" applyFill="1" applyBorder="1" applyAlignment="1">
      <alignment wrapText="1"/>
    </xf>
    <xf numFmtId="164" fontId="32" fillId="12" borderId="0" xfId="0" applyNumberFormat="1" applyFont="1" applyFill="1" applyBorder="1" applyAlignment="1">
      <alignment horizontal="center" wrapText="1"/>
    </xf>
    <xf numFmtId="2" fontId="32" fillId="12" borderId="0" xfId="1" applyNumberFormat="1" applyFont="1" applyFill="1" applyBorder="1" applyAlignment="1">
      <alignment wrapText="1"/>
    </xf>
    <xf numFmtId="164" fontId="32" fillId="12" borderId="0" xfId="0" applyNumberFormat="1" applyFont="1" applyFill="1" applyBorder="1" applyAlignment="1">
      <alignment wrapText="1"/>
    </xf>
    <xf numFmtId="3" fontId="32" fillId="12" borderId="0" xfId="0" applyNumberFormat="1" applyFont="1" applyFill="1" applyBorder="1" applyAlignment="1">
      <alignment vertical="center" wrapText="1"/>
    </xf>
    <xf numFmtId="2" fontId="32" fillId="12" borderId="0" xfId="1" applyNumberFormat="1" applyFont="1" applyFill="1" applyBorder="1" applyAlignment="1">
      <alignment horizontal="right" wrapText="1"/>
    </xf>
    <xf numFmtId="2" fontId="32" fillId="12" borderId="0" xfId="1" applyNumberFormat="1" applyFont="1" applyFill="1" applyBorder="1" applyAlignment="1">
      <alignment horizontal="center" wrapText="1"/>
    </xf>
    <xf numFmtId="164" fontId="32" fillId="12" borderId="0" xfId="1" applyNumberFormat="1" applyFont="1" applyFill="1" applyBorder="1" applyAlignment="1">
      <alignment horizontal="right"/>
    </xf>
    <xf numFmtId="3" fontId="38" fillId="0" borderId="0" xfId="0" applyNumberFormat="1" applyFont="1" applyFill="1" applyAlignment="1">
      <alignment horizontal="right" vertical="center"/>
    </xf>
    <xf numFmtId="0" fontId="14" fillId="0" borderId="0" xfId="0" applyFont="1" applyFill="1" applyBorder="1"/>
    <xf numFmtId="3" fontId="40" fillId="32" borderId="13" xfId="0" applyNumberFormat="1" applyFont="1" applyFill="1" applyBorder="1" applyAlignment="1">
      <alignment horizontal="right"/>
    </xf>
    <xf numFmtId="0" fontId="8" fillId="32" borderId="13" xfId="0" applyFont="1" applyFill="1" applyBorder="1" applyAlignment="1">
      <alignment horizontal="right"/>
    </xf>
    <xf numFmtId="1" fontId="8" fillId="32" borderId="13" xfId="0" applyNumberFormat="1" applyFont="1" applyFill="1" applyBorder="1" applyAlignment="1">
      <alignment horizontal="right"/>
    </xf>
    <xf numFmtId="1" fontId="8" fillId="32" borderId="13" xfId="0" applyNumberFormat="1" applyFont="1" applyFill="1" applyBorder="1" applyAlignment="1">
      <alignment horizontal="right" vertical="center"/>
    </xf>
    <xf numFmtId="1" fontId="34" fillId="32" borderId="13" xfId="0" applyNumberFormat="1" applyFont="1" applyFill="1" applyBorder="1" applyAlignment="1">
      <alignment horizontal="right" vertical="center"/>
    </xf>
    <xf numFmtId="1" fontId="8" fillId="32" borderId="13" xfId="6" applyNumberFormat="1" applyFont="1" applyFill="1" applyBorder="1" applyAlignment="1">
      <alignment horizontal="right" vertical="center"/>
    </xf>
    <xf numFmtId="1" fontId="8" fillId="32" borderId="13" xfId="6" applyNumberFormat="1" applyFont="1" applyFill="1" applyBorder="1" applyAlignment="1">
      <alignment horizontal="right"/>
    </xf>
    <xf numFmtId="1" fontId="8" fillId="32" borderId="13" xfId="0" applyNumberFormat="1" applyFont="1" applyFill="1" applyBorder="1" applyAlignment="1">
      <alignment horizontal="right" wrapText="1"/>
    </xf>
    <xf numFmtId="0" fontId="10" fillId="12" borderId="0" xfId="0" applyFont="1" applyFill="1" applyBorder="1" applyAlignment="1">
      <alignment horizontal="left" vertical="center" indent="1"/>
    </xf>
    <xf numFmtId="0" fontId="10" fillId="12" borderId="0" xfId="0" applyFont="1" applyFill="1" applyBorder="1"/>
    <xf numFmtId="0" fontId="10" fillId="12" borderId="0" xfId="0" applyFont="1" applyFill="1" applyBorder="1" applyAlignment="1">
      <alignment horizontal="left"/>
    </xf>
    <xf numFmtId="0" fontId="10" fillId="12" borderId="0" xfId="0" applyFont="1" applyFill="1" applyBorder="1" applyAlignment="1">
      <alignment horizontal="right"/>
    </xf>
    <xf numFmtId="0" fontId="10" fillId="12" borderId="0" xfId="0" applyFont="1" applyFill="1" applyBorder="1" applyAlignment="1">
      <alignment horizontal="center" vertical="center"/>
    </xf>
    <xf numFmtId="164" fontId="10" fillId="12" borderId="0" xfId="0" applyNumberFormat="1" applyFont="1" applyFill="1" applyBorder="1" applyAlignment="1">
      <alignment horizontal="center" vertical="center"/>
    </xf>
    <xf numFmtId="170" fontId="10" fillId="12" borderId="0" xfId="6" applyNumberFormat="1" applyFont="1" applyFill="1" applyBorder="1" applyAlignment="1">
      <alignment horizontal="center" vertical="center"/>
    </xf>
    <xf numFmtId="9" fontId="10" fillId="12" borderId="0" xfId="1" applyFont="1" applyFill="1" applyBorder="1" applyAlignment="1">
      <alignment horizontal="center" vertical="center"/>
    </xf>
    <xf numFmtId="1" fontId="10" fillId="12" borderId="0" xfId="0" applyNumberFormat="1" applyFont="1" applyFill="1" applyBorder="1" applyAlignment="1">
      <alignment horizontal="center" vertical="center"/>
    </xf>
    <xf numFmtId="164" fontId="10" fillId="12" borderId="0" xfId="0" applyNumberFormat="1" applyFont="1" applyFill="1" applyBorder="1" applyAlignment="1">
      <alignment vertical="center"/>
    </xf>
    <xf numFmtId="164" fontId="10" fillId="12" borderId="0" xfId="0" applyNumberFormat="1" applyFont="1" applyFill="1" applyBorder="1" applyAlignment="1">
      <alignment horizontal="right" vertical="center"/>
    </xf>
    <xf numFmtId="164" fontId="10" fillId="12" borderId="0" xfId="1" applyNumberFormat="1" applyFont="1" applyFill="1" applyBorder="1" applyAlignment="1">
      <alignment horizontal="right" vertical="center"/>
    </xf>
    <xf numFmtId="164" fontId="10" fillId="12" borderId="0" xfId="1" applyNumberFormat="1" applyFont="1" applyFill="1" applyBorder="1" applyAlignment="1">
      <alignment horizontal="right"/>
    </xf>
    <xf numFmtId="168" fontId="10" fillId="12" borderId="0" xfId="6" applyNumberFormat="1" applyFont="1" applyFill="1" applyBorder="1"/>
    <xf numFmtId="164" fontId="10" fillId="12" borderId="0" xfId="0" applyNumberFormat="1" applyFont="1" applyFill="1" applyBorder="1"/>
    <xf numFmtId="2" fontId="10" fillId="12" borderId="0" xfId="1" applyNumberFormat="1" applyFont="1" applyFill="1" applyBorder="1"/>
    <xf numFmtId="1" fontId="10" fillId="12" borderId="0" xfId="0" applyNumberFormat="1" applyFont="1" applyFill="1" applyBorder="1"/>
    <xf numFmtId="2" fontId="10" fillId="12" borderId="0" xfId="0" applyNumberFormat="1" applyFont="1" applyFill="1" applyBorder="1"/>
    <xf numFmtId="170" fontId="10" fillId="12" borderId="0" xfId="6" applyNumberFormat="1" applyFont="1" applyFill="1" applyBorder="1"/>
    <xf numFmtId="170" fontId="10" fillId="12" borderId="0" xfId="6" applyNumberFormat="1" applyFont="1" applyFill="1" applyBorder="1" applyAlignment="1">
      <alignment horizontal="center"/>
    </xf>
    <xf numFmtId="3" fontId="10" fillId="12" borderId="0" xfId="0" applyNumberFormat="1" applyFont="1" applyFill="1" applyBorder="1"/>
    <xf numFmtId="3" fontId="10" fillId="12" borderId="0" xfId="0" applyNumberFormat="1" applyFont="1" applyFill="1" applyBorder="1" applyAlignment="1">
      <alignment wrapText="1"/>
    </xf>
    <xf numFmtId="164" fontId="10" fillId="12" borderId="0" xfId="0" applyNumberFormat="1" applyFont="1" applyFill="1" applyBorder="1" applyAlignment="1">
      <alignment horizontal="center" wrapText="1"/>
    </xf>
    <xf numFmtId="164" fontId="10" fillId="12" borderId="0" xfId="0" applyNumberFormat="1" applyFont="1" applyFill="1" applyBorder="1" applyAlignment="1">
      <alignment wrapText="1"/>
    </xf>
    <xf numFmtId="3" fontId="10" fillId="12" borderId="0" xfId="0" applyNumberFormat="1" applyFont="1" applyFill="1" applyBorder="1" applyAlignment="1">
      <alignment vertical="center" wrapText="1"/>
    </xf>
    <xf numFmtId="164" fontId="10" fillId="12" borderId="0" xfId="0" applyNumberFormat="1" applyFont="1" applyFill="1" applyBorder="1" applyAlignment="1">
      <alignment horizontal="right" wrapText="1"/>
    </xf>
    <xf numFmtId="2" fontId="10" fillId="12" borderId="0" xfId="1" applyNumberFormat="1" applyFont="1" applyFill="1" applyBorder="1" applyAlignment="1">
      <alignment wrapText="1"/>
    </xf>
    <xf numFmtId="2" fontId="10" fillId="12" borderId="0" xfId="1" applyNumberFormat="1" applyFont="1" applyFill="1" applyBorder="1" applyAlignment="1">
      <alignment horizontal="center" wrapText="1"/>
    </xf>
    <xf numFmtId="0" fontId="34" fillId="12" borderId="0" xfId="0" applyFont="1" applyFill="1" applyBorder="1"/>
    <xf numFmtId="164" fontId="10" fillId="12" borderId="0" xfId="0" applyNumberFormat="1" applyFont="1" applyFill="1" applyBorder="1" applyAlignment="1">
      <alignment horizontal="center"/>
    </xf>
    <xf numFmtId="164" fontId="10" fillId="12" borderId="0" xfId="0" applyNumberFormat="1" applyFont="1" applyFill="1" applyBorder="1" applyAlignment="1">
      <alignment horizontal="right"/>
    </xf>
    <xf numFmtId="17" fontId="38" fillId="12" borderId="0" xfId="0" applyNumberFormat="1" applyFont="1" applyFill="1" applyBorder="1" applyAlignment="1">
      <alignment horizontal="right"/>
    </xf>
    <xf numFmtId="17" fontId="7" fillId="12" borderId="0" xfId="0" applyNumberFormat="1" applyFont="1" applyFill="1" applyBorder="1" applyAlignment="1">
      <alignment horizontal="right"/>
    </xf>
    <xf numFmtId="2" fontId="10" fillId="0" borderId="0" xfId="0" applyNumberFormat="1" applyFont="1" applyFill="1" applyBorder="1"/>
    <xf numFmtId="0" fontId="10" fillId="0" borderId="0" xfId="0" applyFont="1" applyFill="1" applyBorder="1"/>
    <xf numFmtId="164" fontId="38" fillId="12" borderId="0" xfId="0" applyNumberFormat="1" applyFont="1" applyFill="1" applyBorder="1"/>
    <xf numFmtId="0" fontId="38" fillId="12" borderId="0" xfId="0" applyFont="1" applyFill="1" applyBorder="1" applyAlignment="1">
      <alignment horizontal="right"/>
    </xf>
    <xf numFmtId="0" fontId="38" fillId="12" borderId="0" xfId="0" applyFont="1" applyFill="1" applyBorder="1"/>
    <xf numFmtId="164" fontId="38" fillId="12" borderId="0" xfId="1" applyNumberFormat="1" applyFont="1" applyFill="1" applyBorder="1" applyAlignment="1">
      <alignment horizontal="center"/>
    </xf>
    <xf numFmtId="1" fontId="38" fillId="12" borderId="0" xfId="0" applyNumberFormat="1" applyFont="1" applyFill="1" applyBorder="1"/>
    <xf numFmtId="2" fontId="38" fillId="12" borderId="0" xfId="1" applyNumberFormat="1" applyFont="1" applyFill="1" applyBorder="1"/>
    <xf numFmtId="0" fontId="38" fillId="12" borderId="0" xfId="0" applyNumberFormat="1" applyFont="1" applyFill="1" applyBorder="1"/>
    <xf numFmtId="170" fontId="38" fillId="12" borderId="0" xfId="6" applyNumberFormat="1" applyFont="1" applyFill="1" applyBorder="1"/>
    <xf numFmtId="170" fontId="38" fillId="12" borderId="0" xfId="6" applyNumberFormat="1" applyFont="1" applyFill="1" applyBorder="1" applyAlignment="1">
      <alignment horizontal="center"/>
    </xf>
    <xf numFmtId="3" fontId="38" fillId="12" borderId="0" xfId="0" applyNumberFormat="1" applyFont="1" applyFill="1" applyBorder="1"/>
    <xf numFmtId="3" fontId="38" fillId="12" borderId="0" xfId="0" applyNumberFormat="1" applyFont="1" applyFill="1" applyBorder="1" applyAlignment="1">
      <alignment wrapText="1"/>
    </xf>
    <xf numFmtId="164" fontId="38" fillId="12" borderId="0" xfId="0" applyNumberFormat="1" applyFont="1" applyFill="1" applyBorder="1" applyAlignment="1">
      <alignment horizontal="center" wrapText="1"/>
    </xf>
    <xf numFmtId="2" fontId="38" fillId="12" borderId="0" xfId="1" applyNumberFormat="1" applyFont="1" applyFill="1" applyBorder="1" applyAlignment="1">
      <alignment wrapText="1"/>
    </xf>
    <xf numFmtId="164" fontId="38" fillId="12" borderId="0" xfId="0" applyNumberFormat="1" applyFont="1" applyFill="1" applyBorder="1" applyAlignment="1">
      <alignment wrapText="1"/>
    </xf>
    <xf numFmtId="3" fontId="38" fillId="12" borderId="0" xfId="0" applyNumberFormat="1" applyFont="1" applyFill="1" applyBorder="1" applyAlignment="1">
      <alignment vertical="center" wrapText="1"/>
    </xf>
    <xf numFmtId="164" fontId="38" fillId="12" borderId="0" xfId="0" applyNumberFormat="1" applyFont="1" applyFill="1" applyBorder="1" applyAlignment="1">
      <alignment horizontal="right" wrapText="1"/>
    </xf>
    <xf numFmtId="2" fontId="38" fillId="12" borderId="0" xfId="1" applyNumberFormat="1" applyFont="1" applyFill="1" applyBorder="1" applyAlignment="1">
      <alignment horizontal="center" wrapText="1"/>
    </xf>
    <xf numFmtId="164" fontId="38" fillId="12" borderId="0" xfId="1" applyNumberFormat="1" applyFont="1" applyFill="1" applyBorder="1" applyAlignment="1">
      <alignment horizontal="right"/>
    </xf>
    <xf numFmtId="0" fontId="29" fillId="15" borderId="0" xfId="0" applyFont="1" applyFill="1" applyBorder="1" applyAlignment="1">
      <alignment horizontal="left" vertical="center" indent="1"/>
    </xf>
    <xf numFmtId="0" fontId="7" fillId="15" borderId="0" xfId="0" applyFont="1" applyFill="1" applyBorder="1"/>
    <xf numFmtId="0" fontId="7" fillId="15" borderId="0" xfId="0" applyFont="1" applyFill="1" applyBorder="1" applyAlignment="1">
      <alignment horizontal="left"/>
    </xf>
    <xf numFmtId="17" fontId="7" fillId="15" borderId="0" xfId="0" applyNumberFormat="1" applyFont="1" applyFill="1" applyBorder="1" applyAlignment="1">
      <alignment horizontal="right"/>
    </xf>
    <xf numFmtId="3" fontId="7" fillId="15" borderId="0" xfId="6" applyNumberFormat="1" applyFont="1" applyFill="1" applyBorder="1"/>
    <xf numFmtId="3" fontId="7" fillId="15" borderId="0" xfId="0" applyNumberFormat="1" applyFont="1" applyFill="1" applyBorder="1"/>
    <xf numFmtId="164" fontId="7" fillId="15" borderId="0" xfId="1" applyNumberFormat="1" applyFont="1" applyFill="1" applyBorder="1"/>
    <xf numFmtId="2" fontId="7" fillId="15" borderId="0" xfId="0" applyNumberFormat="1" applyFont="1" applyFill="1" applyBorder="1"/>
    <xf numFmtId="2" fontId="7" fillId="15" borderId="0" xfId="1" applyNumberFormat="1" applyFont="1" applyFill="1" applyBorder="1"/>
    <xf numFmtId="1" fontId="7" fillId="15" borderId="0" xfId="0" applyNumberFormat="1" applyFont="1" applyFill="1" applyBorder="1"/>
    <xf numFmtId="4" fontId="7" fillId="15" borderId="0" xfId="6" applyNumberFormat="1" applyFont="1" applyFill="1" applyBorder="1"/>
    <xf numFmtId="170" fontId="7" fillId="15" borderId="0" xfId="6" applyNumberFormat="1" applyFont="1" applyFill="1" applyBorder="1"/>
    <xf numFmtId="170" fontId="7" fillId="15" borderId="0" xfId="6" applyNumberFormat="1" applyFont="1" applyFill="1" applyBorder="1" applyAlignment="1">
      <alignment horizontal="center"/>
    </xf>
    <xf numFmtId="164" fontId="7" fillId="15" borderId="0" xfId="0" applyNumberFormat="1" applyFont="1" applyFill="1" applyBorder="1"/>
    <xf numFmtId="164" fontId="7" fillId="15" borderId="0" xfId="0" applyNumberFormat="1" applyFont="1" applyFill="1" applyBorder="1" applyAlignment="1">
      <alignment horizontal="center"/>
    </xf>
    <xf numFmtId="3" fontId="7" fillId="15" borderId="0" xfId="0" applyNumberFormat="1" applyFont="1" applyFill="1" applyBorder="1" applyAlignment="1">
      <alignment vertical="center"/>
    </xf>
    <xf numFmtId="164" fontId="7" fillId="15" borderId="0" xfId="0" applyNumberFormat="1" applyFont="1" applyFill="1" applyBorder="1" applyAlignment="1">
      <alignment horizontal="right"/>
    </xf>
    <xf numFmtId="2" fontId="7" fillId="15" borderId="0" xfId="1" applyNumberFormat="1" applyFont="1" applyFill="1" applyBorder="1" applyAlignment="1">
      <alignment horizontal="center"/>
    </xf>
    <xf numFmtId="164" fontId="7" fillId="15" borderId="0" xfId="1" applyNumberFormat="1" applyFont="1" applyFill="1" applyBorder="1" applyAlignment="1">
      <alignment horizontal="right"/>
    </xf>
    <xf numFmtId="3" fontId="7" fillId="15" borderId="0" xfId="0" applyNumberFormat="1" applyFont="1" applyFill="1" applyBorder="1" applyAlignment="1">
      <alignment horizontal="right"/>
    </xf>
    <xf numFmtId="3" fontId="7" fillId="15" borderId="0" xfId="1" applyNumberFormat="1" applyFont="1" applyFill="1" applyBorder="1"/>
    <xf numFmtId="0" fontId="8" fillId="39" borderId="2" xfId="0" applyFont="1" applyFill="1" applyBorder="1"/>
    <xf numFmtId="0" fontId="7" fillId="39" borderId="2" xfId="0" applyFont="1" applyFill="1" applyBorder="1" applyAlignment="1">
      <alignment horizontal="left"/>
    </xf>
    <xf numFmtId="17" fontId="7" fillId="39" borderId="2" xfId="0" applyNumberFormat="1" applyFont="1" applyFill="1" applyBorder="1" applyAlignment="1">
      <alignment horizontal="right"/>
    </xf>
    <xf numFmtId="3" fontId="30" fillId="39" borderId="2" xfId="7" applyNumberFormat="1" applyFont="1" applyFill="1" applyBorder="1"/>
    <xf numFmtId="3" fontId="29" fillId="39" borderId="2" xfId="0" applyNumberFormat="1" applyFont="1" applyFill="1" applyBorder="1"/>
    <xf numFmtId="164" fontId="7" fillId="39" borderId="2" xfId="0" applyNumberFormat="1" applyFont="1" applyFill="1" applyBorder="1"/>
    <xf numFmtId="1" fontId="7" fillId="39" borderId="2" xfId="1" applyNumberFormat="1" applyFont="1" applyFill="1" applyBorder="1"/>
    <xf numFmtId="0" fontId="7" fillId="39" borderId="2" xfId="0" applyFont="1" applyFill="1" applyBorder="1"/>
    <xf numFmtId="2" fontId="7" fillId="39" borderId="2" xfId="1" applyNumberFormat="1" applyFont="1" applyFill="1" applyBorder="1"/>
    <xf numFmtId="1" fontId="7" fillId="39" borderId="2" xfId="0" applyNumberFormat="1" applyFont="1" applyFill="1" applyBorder="1"/>
    <xf numFmtId="3" fontId="26" fillId="39" borderId="2" xfId="0" applyNumberFormat="1" applyFont="1" applyFill="1" applyBorder="1"/>
    <xf numFmtId="170" fontId="7" fillId="39" borderId="2" xfId="6" applyNumberFormat="1" applyFont="1" applyFill="1" applyBorder="1"/>
    <xf numFmtId="170" fontId="7" fillId="39" borderId="2" xfId="6" applyNumberFormat="1" applyFont="1" applyFill="1" applyBorder="1" applyAlignment="1">
      <alignment horizontal="center"/>
    </xf>
    <xf numFmtId="3" fontId="7" fillId="39" borderId="2" xfId="0" applyNumberFormat="1" applyFont="1" applyFill="1" applyBorder="1"/>
    <xf numFmtId="3" fontId="7" fillId="39" borderId="2" xfId="0" applyNumberFormat="1" applyFont="1" applyFill="1" applyBorder="1" applyAlignment="1">
      <alignment wrapText="1"/>
    </xf>
    <xf numFmtId="164" fontId="7" fillId="39" borderId="2" xfId="0" applyNumberFormat="1" applyFont="1" applyFill="1" applyBorder="1" applyAlignment="1">
      <alignment horizontal="center" wrapText="1"/>
    </xf>
    <xf numFmtId="164" fontId="7" fillId="39" borderId="2" xfId="0" applyNumberFormat="1" applyFont="1" applyFill="1" applyBorder="1" applyAlignment="1">
      <alignment wrapText="1"/>
    </xf>
    <xf numFmtId="3" fontId="7" fillId="39" borderId="2" xfId="0" applyNumberFormat="1" applyFont="1" applyFill="1" applyBorder="1" applyAlignment="1">
      <alignment vertical="center" wrapText="1"/>
    </xf>
    <xf numFmtId="164" fontId="7" fillId="39" borderId="2" xfId="0" applyNumberFormat="1" applyFont="1" applyFill="1" applyBorder="1" applyAlignment="1">
      <alignment horizontal="right" wrapText="1"/>
    </xf>
    <xf numFmtId="164" fontId="7" fillId="39" borderId="2" xfId="1" applyNumberFormat="1" applyFont="1" applyFill="1" applyBorder="1" applyAlignment="1">
      <alignment horizontal="right"/>
    </xf>
    <xf numFmtId="164" fontId="7" fillId="15" borderId="0" xfId="1" applyNumberFormat="1" applyFont="1" applyFill="1" applyBorder="1" applyAlignment="1">
      <alignment horizontal="center"/>
    </xf>
    <xf numFmtId="3" fontId="7" fillId="39" borderId="2" xfId="1" applyNumberFormat="1" applyFont="1" applyFill="1" applyBorder="1" applyAlignment="1">
      <alignment horizontal="right"/>
    </xf>
    <xf numFmtId="1" fontId="7" fillId="0" borderId="0" xfId="1" applyNumberFormat="1" applyFont="1" applyFill="1" applyBorder="1" applyAlignment="1">
      <alignment horizontal="center"/>
    </xf>
    <xf numFmtId="0" fontId="8" fillId="15" borderId="0" xfId="0" applyFont="1" applyFill="1" applyBorder="1"/>
    <xf numFmtId="164" fontId="8" fillId="15" borderId="0" xfId="0" applyNumberFormat="1" applyFont="1" applyFill="1" applyBorder="1"/>
    <xf numFmtId="1" fontId="8" fillId="15" borderId="0" xfId="0" applyNumberFormat="1" applyFont="1" applyFill="1" applyBorder="1"/>
    <xf numFmtId="0" fontId="8" fillId="15" borderId="0" xfId="0" applyFont="1" applyFill="1" applyBorder="1" applyAlignment="1">
      <alignment horizontal="center"/>
    </xf>
    <xf numFmtId="3" fontId="7" fillId="15" borderId="0" xfId="1" applyNumberFormat="1" applyFont="1" applyFill="1" applyBorder="1" applyAlignment="1">
      <alignment horizontal="center"/>
    </xf>
    <xf numFmtId="3" fontId="7" fillId="15" borderId="0" xfId="1" applyNumberFormat="1" applyFont="1" applyFill="1" applyBorder="1" applyAlignment="1">
      <alignment horizontal="right"/>
    </xf>
    <xf numFmtId="3" fontId="7" fillId="2" borderId="13" xfId="1" applyNumberFormat="1" applyFont="1" applyFill="1" applyBorder="1" applyAlignment="1">
      <alignment horizontal="right" vertical="center"/>
    </xf>
    <xf numFmtId="3" fontId="7" fillId="2" borderId="14" xfId="1" applyNumberFormat="1" applyFont="1" applyFill="1" applyBorder="1" applyAlignment="1">
      <alignment horizontal="right" vertical="center"/>
    </xf>
    <xf numFmtId="10" fontId="32" fillId="0" borderId="0" xfId="1" applyNumberFormat="1" applyFont="1" applyAlignment="1">
      <alignment horizontal="right" vertical="center"/>
    </xf>
    <xf numFmtId="164" fontId="38" fillId="0" borderId="0" xfId="1" applyNumberFormat="1" applyFont="1" applyAlignment="1">
      <alignment horizontal="right" vertical="center"/>
    </xf>
    <xf numFmtId="9" fontId="51" fillId="0" borderId="0" xfId="1" applyNumberFormat="1" applyFont="1" applyAlignment="1">
      <alignment horizontal="right" vertical="center"/>
    </xf>
    <xf numFmtId="3" fontId="52" fillId="0" borderId="0" xfId="0" applyNumberFormat="1" applyFont="1" applyAlignment="1">
      <alignment horizontal="right" vertical="center"/>
    </xf>
    <xf numFmtId="164" fontId="53" fillId="0" borderId="0" xfId="0" applyNumberFormat="1" applyFont="1" applyAlignment="1">
      <alignment horizontal="right" vertical="center"/>
    </xf>
    <xf numFmtId="2" fontId="53" fillId="0" borderId="0" xfId="0" applyNumberFormat="1" applyFont="1" applyAlignment="1">
      <alignment horizontal="right" vertical="center"/>
    </xf>
    <xf numFmtId="164" fontId="53" fillId="0" borderId="0" xfId="1" applyNumberFormat="1" applyFont="1" applyAlignment="1">
      <alignment horizontal="right" vertical="center"/>
    </xf>
    <xf numFmtId="2" fontId="53" fillId="0" borderId="0" xfId="1" applyNumberFormat="1" applyFont="1" applyAlignment="1">
      <alignment horizontal="right" vertical="center"/>
    </xf>
    <xf numFmtId="10" fontId="52" fillId="0" borderId="0" xfId="1" applyNumberFormat="1" applyFont="1" applyAlignment="1">
      <alignment horizontal="right" vertical="center"/>
    </xf>
    <xf numFmtId="2" fontId="53" fillId="0" borderId="0" xfId="1" applyNumberFormat="1" applyFont="1" applyAlignment="1">
      <alignment horizontal="right" vertical="center" wrapText="1"/>
    </xf>
    <xf numFmtId="0" fontId="10" fillId="0" borderId="0" xfId="0" applyFont="1" applyFill="1" applyAlignment="1">
      <alignment horizontal="center"/>
    </xf>
    <xf numFmtId="0" fontId="10" fillId="0" borderId="0" xfId="0" applyFont="1" applyFill="1"/>
    <xf numFmtId="0" fontId="10" fillId="0" borderId="0" xfId="4" applyFont="1" applyFill="1" applyAlignment="1">
      <alignment horizontal="left" vertical="center" wrapText="1"/>
    </xf>
    <xf numFmtId="17" fontId="10" fillId="0" borderId="0" xfId="0" applyNumberFormat="1" applyFont="1" applyFill="1" applyAlignment="1">
      <alignment horizontal="right" vertical="center"/>
    </xf>
    <xf numFmtId="3" fontId="10" fillId="0" borderId="0" xfId="0" applyNumberFormat="1" applyFont="1" applyFill="1" applyAlignment="1">
      <alignment horizontal="right" vertical="center"/>
    </xf>
    <xf numFmtId="3" fontId="10" fillId="0" borderId="0" xfId="0" applyNumberFormat="1" applyFont="1" applyFill="1" applyAlignment="1">
      <alignment horizontal="right"/>
    </xf>
    <xf numFmtId="164" fontId="10" fillId="0" borderId="0" xfId="0" applyNumberFormat="1" applyFont="1" applyFill="1" applyAlignment="1">
      <alignment horizontal="right" vertical="center"/>
    </xf>
    <xf numFmtId="164" fontId="10" fillId="0" borderId="0" xfId="0" applyNumberFormat="1" applyFont="1" applyFill="1" applyAlignment="1">
      <alignment horizontal="right"/>
    </xf>
    <xf numFmtId="164" fontId="10" fillId="0" borderId="0" xfId="1" applyNumberFormat="1" applyFont="1" applyFill="1" applyAlignment="1">
      <alignment horizontal="right" vertical="center"/>
    </xf>
    <xf numFmtId="2" fontId="10" fillId="0" borderId="0" xfId="1" applyNumberFormat="1" applyFont="1" applyFill="1" applyAlignment="1">
      <alignment horizontal="right" vertical="center"/>
    </xf>
    <xf numFmtId="2" fontId="34" fillId="0" borderId="0" xfId="1" applyNumberFormat="1" applyFont="1" applyFill="1" applyAlignment="1">
      <alignment horizontal="right" vertical="center"/>
    </xf>
    <xf numFmtId="0" fontId="10" fillId="0" borderId="0" xfId="0" applyFont="1" applyFill="1" applyAlignment="1">
      <alignment horizontal="right"/>
    </xf>
    <xf numFmtId="17" fontId="54" fillId="0" borderId="0" xfId="0" applyNumberFormat="1" applyFont="1" applyFill="1" applyAlignment="1">
      <alignment horizontal="right" vertical="center"/>
    </xf>
    <xf numFmtId="3" fontId="54" fillId="0" borderId="0" xfId="0" applyNumberFormat="1" applyFont="1" applyFill="1" applyAlignment="1">
      <alignment horizontal="right"/>
    </xf>
    <xf numFmtId="0" fontId="10" fillId="0" borderId="0" xfId="0" applyFont="1" applyFill="1" applyAlignment="1"/>
    <xf numFmtId="3" fontId="10" fillId="0" borderId="0" xfId="0" applyNumberFormat="1" applyFont="1" applyFill="1" applyAlignment="1"/>
    <xf numFmtId="164" fontId="10" fillId="0" borderId="0" xfId="0" applyNumberFormat="1" applyFont="1" applyFill="1" applyAlignment="1"/>
    <xf numFmtId="2" fontId="10" fillId="0" borderId="0" xfId="0" applyNumberFormat="1" applyFont="1" applyFill="1" applyAlignment="1">
      <alignment horizontal="right"/>
    </xf>
    <xf numFmtId="3" fontId="7" fillId="0" borderId="0" xfId="0" applyNumberFormat="1" applyFont="1" applyFill="1" applyBorder="1" applyAlignment="1">
      <alignment horizontal="center" vertical="center"/>
    </xf>
    <xf numFmtId="2" fontId="7" fillId="39" borderId="2" xfId="0" applyNumberFormat="1" applyFont="1" applyFill="1" applyBorder="1" applyAlignment="1">
      <alignment horizontal="center" wrapText="1"/>
    </xf>
    <xf numFmtId="10" fontId="7" fillId="39" borderId="2" xfId="1" applyNumberFormat="1" applyFont="1" applyFill="1" applyBorder="1"/>
    <xf numFmtId="3" fontId="8" fillId="39" borderId="2" xfId="0" applyNumberFormat="1" applyFont="1" applyFill="1" applyBorder="1"/>
    <xf numFmtId="170" fontId="8" fillId="39" borderId="2" xfId="6" applyNumberFormat="1" applyFont="1" applyFill="1" applyBorder="1"/>
    <xf numFmtId="0" fontId="55" fillId="0" borderId="0" xfId="0" applyFont="1" applyAlignment="1">
      <alignment vertical="center"/>
    </xf>
    <xf numFmtId="3" fontId="8" fillId="39" borderId="2" xfId="6" applyNumberFormat="1" applyFont="1" applyFill="1" applyBorder="1"/>
    <xf numFmtId="2" fontId="7" fillId="39" borderId="2" xfId="0" applyNumberFormat="1" applyFont="1" applyFill="1" applyBorder="1"/>
    <xf numFmtId="170" fontId="8" fillId="39" borderId="2" xfId="6" applyNumberFormat="1" applyFont="1" applyFill="1" applyBorder="1" applyAlignment="1">
      <alignment horizontal="center"/>
    </xf>
    <xf numFmtId="3" fontId="7" fillId="2" borderId="13" xfId="1" applyNumberFormat="1" applyFont="1" applyFill="1" applyBorder="1" applyAlignment="1">
      <alignment horizontal="right"/>
    </xf>
    <xf numFmtId="3" fontId="7" fillId="2" borderId="14" xfId="1" applyNumberFormat="1" applyFont="1" applyFill="1" applyBorder="1" applyAlignment="1">
      <alignment horizontal="right"/>
    </xf>
    <xf numFmtId="3" fontId="56" fillId="40" borderId="0" xfId="0" applyNumberFormat="1" applyFont="1" applyFill="1" applyAlignment="1">
      <alignment horizontal="right" vertical="center"/>
    </xf>
    <xf numFmtId="164" fontId="56" fillId="40" borderId="0" xfId="1" applyNumberFormat="1" applyFont="1" applyFill="1" applyAlignment="1">
      <alignment horizontal="right" vertical="center"/>
    </xf>
    <xf numFmtId="0" fontId="36" fillId="0" borderId="0" xfId="10" applyFill="1" applyBorder="1" applyAlignment="1">
      <alignment horizontal="left"/>
    </xf>
    <xf numFmtId="3" fontId="52" fillId="0" borderId="0" xfId="0" applyNumberFormat="1" applyFont="1" applyFill="1" applyBorder="1" applyAlignment="1">
      <alignment horizontal="right"/>
    </xf>
    <xf numFmtId="17" fontId="57" fillId="0" borderId="0" xfId="0" applyNumberFormat="1" applyFont="1" applyFill="1" applyBorder="1" applyAlignment="1">
      <alignment horizontal="right"/>
    </xf>
    <xf numFmtId="3" fontId="10" fillId="2" borderId="13" xfId="0" applyNumberFormat="1" applyFont="1" applyFill="1" applyBorder="1" applyAlignment="1">
      <alignment horizontal="right" vertical="center"/>
    </xf>
    <xf numFmtId="1" fontId="7" fillId="32" borderId="13" xfId="0" applyNumberFormat="1" applyFont="1" applyFill="1" applyBorder="1" applyAlignment="1">
      <alignment horizontal="center"/>
    </xf>
    <xf numFmtId="1" fontId="7" fillId="33" borderId="0" xfId="0" applyNumberFormat="1" applyFont="1" applyFill="1" applyBorder="1" applyAlignment="1">
      <alignment horizontal="center"/>
    </xf>
    <xf numFmtId="0" fontId="7" fillId="32" borderId="2" xfId="0" applyFont="1" applyFill="1" applyBorder="1" applyAlignment="1">
      <alignment horizontal="center"/>
    </xf>
    <xf numFmtId="1" fontId="7" fillId="32" borderId="2" xfId="0" applyNumberFormat="1" applyFont="1" applyFill="1" applyBorder="1" applyAlignment="1">
      <alignment horizontal="center"/>
    </xf>
    <xf numFmtId="0" fontId="7" fillId="32" borderId="13" xfId="0" applyNumberFormat="1" applyFont="1" applyFill="1" applyBorder="1" applyAlignment="1">
      <alignment horizontal="center"/>
    </xf>
    <xf numFmtId="0" fontId="7" fillId="33" borderId="0" xfId="0" applyNumberFormat="1" applyFont="1" applyFill="1" applyBorder="1" applyAlignment="1">
      <alignment horizontal="center"/>
    </xf>
    <xf numFmtId="3" fontId="10" fillId="32" borderId="2" xfId="0" applyNumberFormat="1" applyFont="1" applyFill="1" applyBorder="1" applyAlignment="1">
      <alignment horizontal="center"/>
    </xf>
    <xf numFmtId="168" fontId="7" fillId="32" borderId="13" xfId="6" applyNumberFormat="1" applyFont="1" applyFill="1" applyBorder="1" applyAlignment="1">
      <alignment horizontal="center"/>
    </xf>
    <xf numFmtId="168" fontId="7" fillId="33" borderId="0" xfId="6" applyNumberFormat="1" applyFont="1" applyFill="1" applyBorder="1" applyAlignment="1">
      <alignment horizontal="center"/>
    </xf>
    <xf numFmtId="3" fontId="7" fillId="32" borderId="2" xfId="0" applyNumberFormat="1" applyFont="1" applyFill="1" applyBorder="1" applyAlignment="1">
      <alignment horizontal="center"/>
    </xf>
    <xf numFmtId="3" fontId="7" fillId="32" borderId="2" xfId="0" applyNumberFormat="1" applyFont="1" applyFill="1" applyBorder="1" applyAlignment="1">
      <alignment horizontal="center" wrapText="1"/>
    </xf>
    <xf numFmtId="3" fontId="7" fillId="33" borderId="0" xfId="0" applyNumberFormat="1" applyFont="1" applyFill="1" applyBorder="1" applyAlignment="1">
      <alignment horizontal="center" wrapText="1"/>
    </xf>
    <xf numFmtId="3" fontId="7" fillId="32" borderId="2" xfId="0" applyNumberFormat="1" applyFont="1" applyFill="1" applyBorder="1" applyAlignment="1">
      <alignment horizontal="center" vertical="center" wrapText="1"/>
    </xf>
    <xf numFmtId="3" fontId="7" fillId="33" borderId="0" xfId="0" applyNumberFormat="1" applyFont="1" applyFill="1" applyBorder="1" applyAlignment="1">
      <alignment horizontal="center" vertical="center" wrapText="1"/>
    </xf>
    <xf numFmtId="0" fontId="7" fillId="32" borderId="2" xfId="0" applyFont="1" applyFill="1" applyBorder="1" applyAlignment="1">
      <alignment horizontal="right"/>
    </xf>
    <xf numFmtId="1" fontId="7" fillId="33" borderId="0" xfId="0" applyNumberFormat="1" applyFont="1" applyFill="1" applyBorder="1" applyAlignment="1">
      <alignment horizontal="right"/>
    </xf>
    <xf numFmtId="164" fontId="7" fillId="32" borderId="2" xfId="0" applyNumberFormat="1" applyFont="1" applyFill="1" applyBorder="1" applyAlignment="1">
      <alignment horizontal="right"/>
    </xf>
    <xf numFmtId="2" fontId="7" fillId="32" borderId="2" xfId="1" applyNumberFormat="1" applyFont="1" applyFill="1" applyBorder="1" applyAlignment="1">
      <alignment horizontal="right"/>
    </xf>
    <xf numFmtId="0" fontId="58" fillId="0" borderId="0" xfId="0" applyFont="1" applyFill="1" applyBorder="1"/>
    <xf numFmtId="0" fontId="36" fillId="0" borderId="0" xfId="10" applyFill="1" applyBorder="1" applyAlignment="1">
      <alignment horizontal="left" vertical="center" wrapText="1"/>
    </xf>
    <xf numFmtId="164" fontId="7" fillId="0" borderId="0" xfId="6" applyNumberFormat="1" applyFont="1" applyFill="1" applyBorder="1" applyAlignment="1">
      <alignment horizontal="right"/>
    </xf>
    <xf numFmtId="1" fontId="7" fillId="0" borderId="0" xfId="6" applyNumberFormat="1" applyFont="1" applyFill="1" applyBorder="1" applyAlignment="1">
      <alignment horizontal="right"/>
    </xf>
    <xf numFmtId="3" fontId="7" fillId="0" borderId="0" xfId="0" applyNumberFormat="1" applyFont="1" applyFill="1" applyBorder="1" applyAlignment="1">
      <alignment horizontal="center"/>
    </xf>
    <xf numFmtId="170" fontId="7" fillId="0" borderId="0" xfId="6" applyNumberFormat="1" applyFont="1" applyFill="1" applyBorder="1" applyAlignment="1">
      <alignment horizontal="right"/>
    </xf>
    <xf numFmtId="16" fontId="7" fillId="0" borderId="0" xfId="0" applyNumberFormat="1" applyFont="1" applyFill="1" applyBorder="1"/>
    <xf numFmtId="1" fontId="7" fillId="0" borderId="0" xfId="1" applyNumberFormat="1" applyFont="1" applyFill="1" applyBorder="1" applyAlignment="1">
      <alignment horizontal="right"/>
    </xf>
    <xf numFmtId="1" fontId="7" fillId="0" borderId="0" xfId="0" applyNumberFormat="1" applyFont="1" applyFill="1" applyBorder="1" applyAlignment="1">
      <alignment horizontal="right"/>
    </xf>
    <xf numFmtId="1" fontId="7" fillId="15" borderId="0" xfId="0" applyNumberFormat="1" applyFont="1" applyFill="1" applyBorder="1" applyAlignment="1">
      <alignment horizontal="right"/>
    </xf>
    <xf numFmtId="1" fontId="7" fillId="15" borderId="0" xfId="6" applyNumberFormat="1" applyFont="1" applyFill="1" applyBorder="1" applyAlignment="1">
      <alignment horizontal="right"/>
    </xf>
    <xf numFmtId="1" fontId="7" fillId="39" borderId="2" xfId="6" applyNumberFormat="1" applyFont="1" applyFill="1" applyBorder="1" applyAlignment="1">
      <alignment horizontal="right"/>
    </xf>
    <xf numFmtId="3" fontId="7" fillId="0" borderId="0" xfId="1" applyNumberFormat="1" applyFont="1" applyFill="1" applyBorder="1"/>
    <xf numFmtId="1" fontId="29" fillId="41" borderId="0" xfId="0" applyNumberFormat="1" applyFont="1" applyFill="1" applyBorder="1" applyAlignment="1">
      <alignment horizontal="left" vertical="center" indent="1"/>
    </xf>
    <xf numFmtId="0" fontId="7" fillId="41" borderId="0" xfId="0" applyFont="1" applyFill="1" applyBorder="1"/>
    <xf numFmtId="0" fontId="7" fillId="41" borderId="0" xfId="0" applyFont="1" applyFill="1" applyBorder="1" applyAlignment="1">
      <alignment horizontal="left"/>
    </xf>
    <xf numFmtId="17" fontId="7" fillId="41" borderId="0" xfId="0" applyNumberFormat="1" applyFont="1" applyFill="1" applyBorder="1" applyAlignment="1">
      <alignment horizontal="right"/>
    </xf>
    <xf numFmtId="10" fontId="7" fillId="41" borderId="0" xfId="6" applyNumberFormat="1" applyFont="1" applyFill="1" applyBorder="1" applyAlignment="1">
      <alignment horizontal="right"/>
    </xf>
    <xf numFmtId="2" fontId="7" fillId="41" borderId="0" xfId="1" applyNumberFormat="1" applyFont="1" applyFill="1" applyBorder="1" applyAlignment="1">
      <alignment horizontal="right"/>
    </xf>
    <xf numFmtId="2" fontId="7" fillId="41" borderId="0" xfId="1" applyNumberFormat="1" applyFont="1" applyFill="1" applyBorder="1"/>
    <xf numFmtId="2" fontId="7" fillId="41" borderId="0" xfId="1" applyNumberFormat="1" applyFont="1" applyFill="1" applyBorder="1" applyAlignment="1">
      <alignment horizontal="center"/>
    </xf>
    <xf numFmtId="164" fontId="7" fillId="41" borderId="0" xfId="1" applyNumberFormat="1" applyFont="1" applyFill="1" applyBorder="1" applyAlignment="1">
      <alignment horizontal="right"/>
    </xf>
    <xf numFmtId="3" fontId="7" fillId="33" borderId="0" xfId="6" applyNumberFormat="1" applyFont="1" applyFill="1" applyBorder="1" applyAlignment="1">
      <alignment horizontal="right"/>
    </xf>
    <xf numFmtId="3" fontId="7" fillId="41" borderId="0" xfId="6" applyNumberFormat="1" applyFont="1" applyFill="1" applyBorder="1" applyAlignment="1">
      <alignment horizontal="right"/>
    </xf>
    <xf numFmtId="3" fontId="7" fillId="33" borderId="0" xfId="1" applyNumberFormat="1" applyFont="1" applyFill="1" applyBorder="1" applyAlignment="1">
      <alignment horizontal="right"/>
    </xf>
    <xf numFmtId="10" fontId="7" fillId="33" borderId="0" xfId="1" applyNumberFormat="1" applyFont="1" applyFill="1" applyBorder="1" applyAlignment="1">
      <alignment horizontal="right"/>
    </xf>
    <xf numFmtId="9" fontId="7" fillId="33" borderId="0" xfId="1" applyNumberFormat="1" applyFont="1" applyFill="1" applyBorder="1" applyAlignment="1">
      <alignment horizontal="right"/>
    </xf>
    <xf numFmtId="0" fontId="38" fillId="0" borderId="0" xfId="0" applyFont="1" applyFill="1" applyBorder="1"/>
    <xf numFmtId="164" fontId="10" fillId="0" borderId="0" xfId="0" applyNumberFormat="1" applyFont="1" applyFill="1" applyBorder="1"/>
    <xf numFmtId="10" fontId="10" fillId="0" borderId="0" xfId="1" applyNumberFormat="1" applyFont="1" applyFill="1"/>
    <xf numFmtId="0" fontId="38" fillId="0" borderId="0" xfId="0" applyFont="1" applyFill="1"/>
    <xf numFmtId="1" fontId="10" fillId="0" borderId="0" xfId="0" applyNumberFormat="1" applyFont="1" applyFill="1" applyBorder="1"/>
    <xf numFmtId="164" fontId="38" fillId="0" borderId="0" xfId="0" applyNumberFormat="1" applyFont="1" applyFill="1" applyBorder="1"/>
    <xf numFmtId="164" fontId="10" fillId="0" borderId="0" xfId="0" applyNumberFormat="1" applyFont="1" applyFill="1" applyAlignment="1">
      <alignment horizontal="center"/>
    </xf>
    <xf numFmtId="0" fontId="29" fillId="39" borderId="0" xfId="0" applyFont="1" applyFill="1" applyBorder="1" applyAlignment="1">
      <alignment horizontal="left" vertical="center" indent="1"/>
    </xf>
    <xf numFmtId="0" fontId="7" fillId="39" borderId="0" xfId="0" applyFont="1" applyFill="1" applyBorder="1"/>
    <xf numFmtId="0" fontId="7" fillId="39" borderId="0" xfId="0" applyFont="1" applyFill="1" applyBorder="1" applyAlignment="1">
      <alignment horizontal="left"/>
    </xf>
    <xf numFmtId="17" fontId="7" fillId="39" borderId="0" xfId="0" applyNumberFormat="1" applyFont="1" applyFill="1" applyBorder="1" applyAlignment="1">
      <alignment horizontal="right"/>
    </xf>
    <xf numFmtId="3" fontId="7" fillId="39" borderId="0" xfId="0" applyNumberFormat="1" applyFont="1" applyFill="1" applyBorder="1" applyAlignment="1">
      <alignment horizontal="right"/>
    </xf>
    <xf numFmtId="3" fontId="7" fillId="39" borderId="0" xfId="0" applyNumberFormat="1" applyFont="1" applyFill="1" applyBorder="1"/>
    <xf numFmtId="164" fontId="7" fillId="39" borderId="0" xfId="1" applyNumberFormat="1" applyFont="1" applyFill="1" applyBorder="1"/>
    <xf numFmtId="164" fontId="7" fillId="39" borderId="0" xfId="0" applyNumberFormat="1" applyFont="1" applyFill="1" applyBorder="1"/>
    <xf numFmtId="2" fontId="7" fillId="39" borderId="0" xfId="1" applyNumberFormat="1" applyFont="1" applyFill="1" applyBorder="1"/>
    <xf numFmtId="1" fontId="7" fillId="39" borderId="0" xfId="0" applyNumberFormat="1" applyFont="1" applyFill="1" applyBorder="1"/>
    <xf numFmtId="170" fontId="7" fillId="39" borderId="0" xfId="6" applyNumberFormat="1" applyFont="1" applyFill="1" applyBorder="1"/>
    <xf numFmtId="170" fontId="7" fillId="39" borderId="0" xfId="6" applyNumberFormat="1" applyFont="1" applyFill="1" applyBorder="1" applyAlignment="1">
      <alignment horizontal="center"/>
    </xf>
    <xf numFmtId="164" fontId="7" fillId="39" borderId="0" xfId="1" applyNumberFormat="1" applyFont="1" applyFill="1" applyBorder="1" applyAlignment="1">
      <alignment horizontal="center"/>
    </xf>
    <xf numFmtId="3" fontId="7" fillId="39" borderId="0" xfId="0" applyNumberFormat="1" applyFont="1" applyFill="1" applyBorder="1" applyAlignment="1">
      <alignment vertical="center"/>
    </xf>
    <xf numFmtId="164" fontId="7" fillId="39" borderId="0" xfId="1" applyNumberFormat="1" applyFont="1" applyFill="1" applyBorder="1" applyAlignment="1">
      <alignment horizontal="right"/>
    </xf>
    <xf numFmtId="2" fontId="7" fillId="39" borderId="0" xfId="1" applyNumberFormat="1" applyFont="1" applyFill="1" applyBorder="1" applyAlignment="1">
      <alignment horizontal="center"/>
    </xf>
    <xf numFmtId="2" fontId="7" fillId="39" borderId="0" xfId="0" applyNumberFormat="1" applyFont="1" applyFill="1" applyBorder="1"/>
    <xf numFmtId="0" fontId="7" fillId="42" borderId="0" xfId="0" applyFont="1" applyFill="1" applyBorder="1"/>
    <xf numFmtId="0" fontId="7" fillId="42" borderId="0" xfId="0" applyFont="1" applyFill="1" applyBorder="1" applyAlignment="1">
      <alignment horizontal="left"/>
    </xf>
    <xf numFmtId="17" fontId="7" fillId="42" borderId="0" xfId="0" applyNumberFormat="1" applyFont="1" applyFill="1" applyBorder="1" applyAlignment="1">
      <alignment horizontal="right"/>
    </xf>
    <xf numFmtId="3" fontId="7" fillId="42" borderId="0" xfId="0" applyNumberFormat="1" applyFont="1" applyFill="1" applyBorder="1" applyAlignment="1">
      <alignment horizontal="right"/>
    </xf>
    <xf numFmtId="3" fontId="7" fillId="42" borderId="0" xfId="0" applyNumberFormat="1" applyFont="1" applyFill="1" applyBorder="1"/>
    <xf numFmtId="164" fontId="7" fillId="42" borderId="0" xfId="1" applyNumberFormat="1" applyFont="1" applyFill="1" applyBorder="1"/>
    <xf numFmtId="164" fontId="7" fillId="42" borderId="0" xfId="0" applyNumberFormat="1" applyFont="1" applyFill="1" applyBorder="1"/>
    <xf numFmtId="2" fontId="7" fillId="42" borderId="0" xfId="1" applyNumberFormat="1" applyFont="1" applyFill="1" applyBorder="1"/>
    <xf numFmtId="3" fontId="7" fillId="42" borderId="0" xfId="0" applyNumberFormat="1" applyFont="1" applyFill="1" applyBorder="1" applyAlignment="1">
      <alignment vertical="center"/>
    </xf>
    <xf numFmtId="2" fontId="7" fillId="42" borderId="0" xfId="1" applyNumberFormat="1" applyFont="1" applyFill="1" applyBorder="1" applyAlignment="1">
      <alignment horizontal="right"/>
    </xf>
    <xf numFmtId="164" fontId="7" fillId="42" borderId="0" xfId="1" applyNumberFormat="1" applyFont="1" applyFill="1" applyBorder="1" applyAlignment="1">
      <alignment horizontal="right"/>
    </xf>
    <xf numFmtId="0" fontId="7" fillId="42" borderId="0" xfId="0" applyFont="1" applyFill="1"/>
    <xf numFmtId="0" fontId="7" fillId="42" borderId="0" xfId="0" applyFont="1" applyFill="1" applyAlignment="1">
      <alignment horizontal="left"/>
    </xf>
    <xf numFmtId="17" fontId="7" fillId="42" borderId="0" xfId="0" applyNumberFormat="1" applyFont="1" applyFill="1" applyAlignment="1">
      <alignment horizontal="right"/>
    </xf>
    <xf numFmtId="3" fontId="7" fillId="42" borderId="0" xfId="0" applyNumberFormat="1" applyFont="1" applyFill="1" applyAlignment="1">
      <alignment horizontal="right"/>
    </xf>
    <xf numFmtId="164" fontId="7" fillId="42" borderId="0" xfId="0" applyNumberFormat="1" applyFont="1" applyFill="1" applyAlignment="1">
      <alignment horizontal="right"/>
    </xf>
    <xf numFmtId="164" fontId="7" fillId="42" borderId="0" xfId="1" applyNumberFormat="1" applyFont="1" applyFill="1" applyAlignment="1">
      <alignment horizontal="right"/>
    </xf>
    <xf numFmtId="2" fontId="7" fillId="42" borderId="0" xfId="1" applyNumberFormat="1" applyFont="1" applyFill="1" applyAlignment="1">
      <alignment horizontal="right"/>
    </xf>
    <xf numFmtId="3" fontId="7" fillId="42" borderId="0" xfId="0" applyNumberFormat="1" applyFont="1" applyFill="1" applyAlignment="1">
      <alignment vertical="center"/>
    </xf>
    <xf numFmtId="0" fontId="10" fillId="42" borderId="0" xfId="0" applyFont="1" applyFill="1"/>
    <xf numFmtId="0" fontId="10" fillId="42" borderId="0" xfId="0" applyFont="1" applyFill="1" applyAlignment="1">
      <alignment horizontal="left"/>
    </xf>
    <xf numFmtId="17" fontId="10" fillId="42" borderId="0" xfId="0" applyNumberFormat="1" applyFont="1" applyFill="1" applyAlignment="1">
      <alignment horizontal="right"/>
    </xf>
    <xf numFmtId="3" fontId="10" fillId="42" borderId="0" xfId="0" applyNumberFormat="1" applyFont="1" applyFill="1" applyAlignment="1">
      <alignment horizontal="right"/>
    </xf>
    <xf numFmtId="164" fontId="10" fillId="42" borderId="0" xfId="0" applyNumberFormat="1" applyFont="1" applyFill="1" applyAlignment="1">
      <alignment horizontal="right"/>
    </xf>
    <xf numFmtId="164" fontId="10" fillId="42" borderId="0" xfId="1" applyNumberFormat="1" applyFont="1" applyFill="1" applyAlignment="1">
      <alignment horizontal="right"/>
    </xf>
    <xf numFmtId="2" fontId="10" fillId="42" borderId="0" xfId="1" applyNumberFormat="1" applyFont="1" applyFill="1" applyAlignment="1">
      <alignment horizontal="right"/>
    </xf>
    <xf numFmtId="3" fontId="10" fillId="42" borderId="0" xfId="0" applyNumberFormat="1" applyFont="1" applyFill="1" applyAlignment="1">
      <alignment vertical="center"/>
    </xf>
    <xf numFmtId="2" fontId="7" fillId="42" borderId="0" xfId="0" applyNumberFormat="1" applyFont="1" applyFill="1" applyBorder="1"/>
    <xf numFmtId="164" fontId="7" fillId="42" borderId="0" xfId="0" applyNumberFormat="1" applyFont="1" applyFill="1" applyBorder="1" applyAlignment="1"/>
    <xf numFmtId="164" fontId="7" fillId="42" borderId="0" xfId="0" applyNumberFormat="1" applyFont="1" applyFill="1" applyBorder="1" applyAlignment="1">
      <alignment horizontal="right"/>
    </xf>
    <xf numFmtId="164" fontId="10" fillId="42" borderId="0" xfId="0" applyNumberFormat="1" applyFont="1" applyFill="1" applyAlignment="1"/>
    <xf numFmtId="0" fontId="29" fillId="42" borderId="0" xfId="0" applyFont="1" applyFill="1" applyBorder="1" applyAlignment="1">
      <alignment horizontal="left" vertical="center" indent="1"/>
    </xf>
    <xf numFmtId="0" fontId="29" fillId="42" borderId="0" xfId="0" applyFont="1" applyFill="1" applyAlignment="1">
      <alignment horizontal="left" vertical="center" indent="1"/>
    </xf>
    <xf numFmtId="0" fontId="10" fillId="42" borderId="0" xfId="0" applyFont="1" applyFill="1" applyAlignment="1">
      <alignment horizontal="left" vertical="center" indent="1"/>
    </xf>
    <xf numFmtId="0" fontId="9" fillId="20" borderId="2" xfId="0" applyFont="1" applyFill="1" applyBorder="1"/>
    <xf numFmtId="0" fontId="14" fillId="20" borderId="2" xfId="0" applyFont="1" applyFill="1" applyBorder="1" applyAlignment="1">
      <alignment horizontal="left"/>
    </xf>
    <xf numFmtId="17" fontId="14" fillId="20" borderId="2" xfId="0" applyNumberFormat="1" applyFont="1" applyFill="1" applyBorder="1" applyAlignment="1">
      <alignment horizontal="right"/>
    </xf>
    <xf numFmtId="3" fontId="59" fillId="20" borderId="2" xfId="7" applyNumberFormat="1" applyFont="1" applyFill="1" applyBorder="1"/>
    <xf numFmtId="3" fontId="14" fillId="20" borderId="2" xfId="0" applyNumberFormat="1" applyFont="1" applyFill="1" applyBorder="1"/>
    <xf numFmtId="164" fontId="14" fillId="20" borderId="2" xfId="0" applyNumberFormat="1" applyFont="1" applyFill="1" applyBorder="1"/>
    <xf numFmtId="1" fontId="14" fillId="20" borderId="2" xfId="1" applyNumberFormat="1" applyFont="1" applyFill="1" applyBorder="1"/>
    <xf numFmtId="0" fontId="14" fillId="20" borderId="2" xfId="0" applyFont="1" applyFill="1" applyBorder="1"/>
    <xf numFmtId="2" fontId="14" fillId="20" borderId="2" xfId="1" applyNumberFormat="1" applyFont="1" applyFill="1" applyBorder="1"/>
    <xf numFmtId="1" fontId="14" fillId="20" borderId="2" xfId="0" applyNumberFormat="1" applyFont="1" applyFill="1" applyBorder="1"/>
    <xf numFmtId="170" fontId="14" fillId="20" borderId="2" xfId="6" applyNumberFormat="1" applyFont="1" applyFill="1" applyBorder="1"/>
    <xf numFmtId="170" fontId="14" fillId="20" borderId="2" xfId="6" applyNumberFormat="1" applyFont="1" applyFill="1" applyBorder="1" applyAlignment="1">
      <alignment horizontal="center"/>
    </xf>
    <xf numFmtId="3" fontId="14" fillId="20" borderId="2" xfId="0" applyNumberFormat="1" applyFont="1" applyFill="1" applyBorder="1" applyAlignment="1">
      <alignment wrapText="1"/>
    </xf>
    <xf numFmtId="164" fontId="14" fillId="20" borderId="2" xfId="0" applyNumberFormat="1" applyFont="1" applyFill="1" applyBorder="1" applyAlignment="1">
      <alignment horizontal="center" wrapText="1"/>
    </xf>
    <xf numFmtId="164" fontId="14" fillId="20" borderId="2" xfId="0" applyNumberFormat="1" applyFont="1" applyFill="1" applyBorder="1" applyAlignment="1">
      <alignment wrapText="1"/>
    </xf>
    <xf numFmtId="3" fontId="14" fillId="20" borderId="2" xfId="0" applyNumberFormat="1" applyFont="1" applyFill="1" applyBorder="1" applyAlignment="1">
      <alignment vertical="center" wrapText="1"/>
    </xf>
    <xf numFmtId="164" fontId="14" fillId="20" borderId="2" xfId="0" applyNumberFormat="1" applyFont="1" applyFill="1" applyBorder="1" applyAlignment="1">
      <alignment horizontal="right" wrapText="1"/>
    </xf>
    <xf numFmtId="164" fontId="14" fillId="20" borderId="2" xfId="1" applyNumberFormat="1" applyFont="1" applyFill="1" applyBorder="1" applyAlignment="1">
      <alignment horizontal="right"/>
    </xf>
    <xf numFmtId="9" fontId="7" fillId="34" borderId="0" xfId="1" applyFont="1" applyFill="1" applyAlignment="1">
      <alignment horizontal="right"/>
    </xf>
    <xf numFmtId="3" fontId="7" fillId="12" borderId="0" xfId="0" applyNumberFormat="1" applyFont="1" applyFill="1" applyBorder="1" applyAlignment="1">
      <alignment horizontal="right"/>
    </xf>
    <xf numFmtId="164" fontId="7" fillId="12" borderId="0" xfId="0" applyNumberFormat="1" applyFont="1" applyFill="1" applyBorder="1"/>
    <xf numFmtId="170" fontId="7" fillId="12" borderId="0" xfId="6" applyNumberFormat="1" applyFont="1" applyFill="1" applyBorder="1" applyAlignment="1">
      <alignment horizontal="right"/>
    </xf>
    <xf numFmtId="164" fontId="7" fillId="12" borderId="0" xfId="0" applyNumberFormat="1" applyFont="1" applyFill="1" applyBorder="1" applyAlignment="1">
      <alignment horizontal="center"/>
    </xf>
    <xf numFmtId="3" fontId="7" fillId="12" borderId="0" xfId="0" applyNumberFormat="1" applyFont="1" applyFill="1" applyBorder="1" applyAlignment="1">
      <alignment vertical="center"/>
    </xf>
    <xf numFmtId="164" fontId="7" fillId="12" borderId="0" xfId="0" applyNumberFormat="1" applyFont="1" applyFill="1" applyBorder="1" applyAlignment="1">
      <alignment horizontal="right"/>
    </xf>
    <xf numFmtId="2" fontId="7" fillId="12" borderId="0" xfId="1" applyNumberFormat="1" applyFont="1" applyFill="1" applyBorder="1" applyAlignment="1">
      <alignment horizontal="center"/>
    </xf>
    <xf numFmtId="1" fontId="7" fillId="12" borderId="0" xfId="0" applyNumberFormat="1" applyFont="1" applyFill="1" applyBorder="1" applyAlignment="1">
      <alignment horizontal="right"/>
    </xf>
    <xf numFmtId="3" fontId="7" fillId="12" borderId="0" xfId="6" applyNumberFormat="1" applyFont="1" applyFill="1" applyBorder="1"/>
    <xf numFmtId="164" fontId="7" fillId="12" borderId="0" xfId="0" applyNumberFormat="1" applyFont="1" applyFill="1" applyBorder="1" applyAlignment="1">
      <alignment horizontal="right" wrapText="1"/>
    </xf>
    <xf numFmtId="2" fontId="8" fillId="0" borderId="0" xfId="0" applyNumberFormat="1" applyFont="1" applyFill="1" applyBorder="1"/>
    <xf numFmtId="0" fontId="8" fillId="2" borderId="0" xfId="0" applyFont="1" applyFill="1" applyAlignment="1">
      <alignment vertical="center" wrapText="1"/>
    </xf>
    <xf numFmtId="0" fontId="47" fillId="2" borderId="0" xfId="0" applyFont="1" applyFill="1"/>
    <xf numFmtId="0" fontId="47" fillId="2" borderId="0" xfId="0" applyFont="1" applyFill="1" applyAlignment="1">
      <alignment vertical="center"/>
    </xf>
    <xf numFmtId="0" fontId="60" fillId="2" borderId="0" xfId="0" applyFont="1" applyFill="1" applyAlignment="1">
      <alignment vertical="top"/>
    </xf>
    <xf numFmtId="10" fontId="7" fillId="33" borderId="0" xfId="1" applyNumberFormat="1" applyFont="1" applyFill="1" applyBorder="1"/>
    <xf numFmtId="10" fontId="7" fillId="0" borderId="0" xfId="1" applyNumberFormat="1" applyFont="1" applyFill="1" applyBorder="1"/>
    <xf numFmtId="10" fontId="7" fillId="33" borderId="0" xfId="0" applyNumberFormat="1" applyFont="1" applyFill="1" applyBorder="1" applyAlignment="1">
      <alignment horizontal="right"/>
    </xf>
    <xf numFmtId="166" fontId="7" fillId="0" borderId="0" xfId="0" applyNumberFormat="1" applyFont="1" applyFill="1" applyBorder="1" applyAlignment="1">
      <alignment horizontal="center" vertical="center"/>
    </xf>
    <xf numFmtId="166" fontId="7" fillId="41" borderId="0" xfId="1" applyNumberFormat="1" applyFont="1" applyFill="1" applyBorder="1"/>
    <xf numFmtId="2" fontId="7" fillId="32" borderId="13" xfId="0" applyNumberFormat="1" applyFont="1" applyFill="1" applyBorder="1"/>
    <xf numFmtId="3" fontId="10" fillId="32" borderId="13" xfId="0" applyNumberFormat="1" applyFont="1" applyFill="1" applyBorder="1"/>
    <xf numFmtId="1" fontId="10" fillId="32" borderId="13" xfId="0" applyNumberFormat="1" applyFont="1" applyFill="1" applyBorder="1"/>
    <xf numFmtId="1" fontId="7" fillId="41" borderId="0" xfId="6" applyNumberFormat="1" applyFont="1" applyFill="1" applyBorder="1" applyAlignment="1">
      <alignment horizontal="right"/>
    </xf>
    <xf numFmtId="3" fontId="8" fillId="32" borderId="13" xfId="0" applyNumberFormat="1" applyFont="1" applyFill="1" applyBorder="1" applyAlignment="1">
      <alignment wrapText="1"/>
    </xf>
    <xf numFmtId="2" fontId="7" fillId="32" borderId="13" xfId="0" applyNumberFormat="1" applyFont="1" applyFill="1" applyBorder="1" applyAlignment="1">
      <alignment wrapText="1"/>
    </xf>
    <xf numFmtId="164" fontId="7" fillId="4" borderId="0" xfId="0" applyNumberFormat="1" applyFont="1" applyFill="1" applyBorder="1"/>
    <xf numFmtId="164" fontId="7" fillId="4" borderId="0" xfId="1" applyNumberFormat="1" applyFont="1" applyFill="1" applyBorder="1"/>
    <xf numFmtId="164" fontId="7" fillId="2" borderId="0" xfId="0" applyNumberFormat="1" applyFont="1" applyFill="1" applyAlignment="1">
      <alignment horizontal="left" vertical="top"/>
    </xf>
    <xf numFmtId="164" fontId="7" fillId="2" borderId="0" xfId="0" applyNumberFormat="1" applyFont="1" applyFill="1" applyAlignment="1">
      <alignment vertical="top"/>
    </xf>
    <xf numFmtId="164" fontId="7" fillId="2" borderId="0" xfId="0" applyNumberFormat="1" applyFont="1" applyFill="1" applyAlignment="1">
      <alignment vertical="center"/>
    </xf>
    <xf numFmtId="0" fontId="8" fillId="15" borderId="0" xfId="0" applyFont="1" applyFill="1"/>
    <xf numFmtId="3" fontId="38" fillId="40" borderId="0" xfId="0" applyNumberFormat="1" applyFont="1" applyFill="1" applyAlignment="1">
      <alignment horizontal="right" vertical="center"/>
    </xf>
    <xf numFmtId="1" fontId="32" fillId="40" borderId="0" xfId="0" applyNumberFormat="1" applyFont="1" applyFill="1" applyAlignment="1">
      <alignment horizontal="right" vertical="center"/>
    </xf>
    <xf numFmtId="3" fontId="10" fillId="40" borderId="0" xfId="0" applyNumberFormat="1" applyFont="1" applyFill="1" applyAlignment="1"/>
    <xf numFmtId="3" fontId="10" fillId="40" borderId="0" xfId="0" applyNumberFormat="1" applyFont="1" applyFill="1" applyAlignment="1">
      <alignment horizontal="right"/>
    </xf>
    <xf numFmtId="1" fontId="10" fillId="40" borderId="0" xfId="0" applyNumberFormat="1" applyFont="1" applyFill="1" applyAlignment="1"/>
    <xf numFmtId="1" fontId="10" fillId="40" borderId="0" xfId="0" applyNumberFormat="1" applyFont="1" applyFill="1" applyAlignment="1">
      <alignment horizontal="right"/>
    </xf>
    <xf numFmtId="0" fontId="10" fillId="33" borderId="3" xfId="4" applyFont="1" applyFill="1" applyBorder="1" applyAlignment="1">
      <alignment horizontal="left" vertical="center" wrapText="1"/>
    </xf>
    <xf numFmtId="17" fontId="7" fillId="33" borderId="3" xfId="0" applyNumberFormat="1" applyFont="1" applyFill="1" applyBorder="1" applyAlignment="1">
      <alignment horizontal="right" vertical="center"/>
    </xf>
    <xf numFmtId="3" fontId="7" fillId="33" borderId="3" xfId="0" applyNumberFormat="1" applyFont="1" applyFill="1" applyBorder="1" applyAlignment="1">
      <alignment horizontal="right" vertical="center"/>
    </xf>
    <xf numFmtId="164" fontId="7" fillId="33" borderId="3" xfId="0" applyNumberFormat="1" applyFont="1" applyFill="1" applyBorder="1" applyAlignment="1">
      <alignment horizontal="right" vertical="center"/>
    </xf>
    <xf numFmtId="164" fontId="7" fillId="33" borderId="3" xfId="1" applyNumberFormat="1" applyFont="1" applyFill="1" applyBorder="1" applyAlignment="1">
      <alignment horizontal="right" vertical="center"/>
    </xf>
    <xf numFmtId="0" fontId="7" fillId="33" borderId="3" xfId="0" applyFont="1" applyFill="1" applyBorder="1" applyAlignment="1">
      <alignment horizontal="right" vertical="center"/>
    </xf>
    <xf numFmtId="2" fontId="7" fillId="33" borderId="3" xfId="1" applyNumberFormat="1" applyFont="1" applyFill="1" applyBorder="1" applyAlignment="1">
      <alignment horizontal="right" vertical="center"/>
    </xf>
    <xf numFmtId="1" fontId="7" fillId="33" borderId="3" xfId="0" applyNumberFormat="1" applyFont="1" applyFill="1" applyBorder="1" applyAlignment="1">
      <alignment horizontal="right" vertical="center"/>
    </xf>
    <xf numFmtId="3" fontId="7" fillId="33" borderId="3" xfId="6" applyNumberFormat="1" applyFont="1" applyFill="1" applyBorder="1" applyAlignment="1">
      <alignment horizontal="right" vertical="center"/>
    </xf>
    <xf numFmtId="1" fontId="7" fillId="33" borderId="3" xfId="6" applyNumberFormat="1" applyFont="1" applyFill="1" applyBorder="1" applyAlignment="1">
      <alignment horizontal="right" vertical="center"/>
    </xf>
    <xf numFmtId="3" fontId="7" fillId="33" borderId="3" xfId="0" applyNumberFormat="1" applyFont="1" applyFill="1" applyBorder="1" applyAlignment="1">
      <alignment vertical="center"/>
    </xf>
    <xf numFmtId="3" fontId="38" fillId="0" borderId="0" xfId="0" quotePrefix="1" applyNumberFormat="1" applyFont="1" applyFill="1" applyBorder="1" applyAlignment="1">
      <alignment horizontal="center" vertical="center"/>
    </xf>
    <xf numFmtId="1" fontId="7" fillId="0" borderId="0" xfId="1" applyNumberFormat="1" applyFont="1" applyFill="1" applyBorder="1"/>
    <xf numFmtId="0" fontId="36" fillId="0" borderId="0" xfId="10" applyFill="1" applyBorder="1"/>
    <xf numFmtId="17" fontId="36" fillId="0" borderId="0" xfId="10" applyNumberFormat="1" applyFill="1" applyBorder="1" applyAlignment="1">
      <alignment horizontal="left" vertical="center"/>
    </xf>
    <xf numFmtId="3" fontId="36" fillId="0" borderId="0" xfId="10" applyNumberFormat="1" applyFill="1" applyBorder="1"/>
    <xf numFmtId="164" fontId="36" fillId="0" borderId="0" xfId="10" applyNumberFormat="1" applyFill="1" applyBorder="1"/>
    <xf numFmtId="0" fontId="8" fillId="0" borderId="0" xfId="0" applyFont="1" applyFill="1" applyAlignment="1">
      <alignment horizontal="left"/>
    </xf>
    <xf numFmtId="0" fontId="36" fillId="0" borderId="0" xfId="10" applyFill="1" applyAlignment="1">
      <alignment horizontal="left"/>
    </xf>
    <xf numFmtId="0" fontId="29" fillId="14" borderId="0" xfId="0" applyFont="1" applyFill="1" applyBorder="1" applyAlignment="1">
      <alignment horizontal="left" vertical="center" indent="1"/>
    </xf>
    <xf numFmtId="0" fontId="7" fillId="14" borderId="0" xfId="0" applyFont="1" applyFill="1" applyBorder="1" applyAlignment="1">
      <alignment horizontal="left"/>
    </xf>
    <xf numFmtId="17" fontId="7" fillId="14" borderId="0" xfId="0" applyNumberFormat="1" applyFont="1" applyFill="1" applyBorder="1" applyAlignment="1">
      <alignment horizontal="right"/>
    </xf>
    <xf numFmtId="3" fontId="7" fillId="14" borderId="0" xfId="0" applyNumberFormat="1" applyFont="1" applyFill="1" applyBorder="1" applyAlignment="1">
      <alignment horizontal="right"/>
    </xf>
    <xf numFmtId="3" fontId="7" fillId="14" borderId="0" xfId="0" applyNumberFormat="1" applyFont="1" applyFill="1" applyBorder="1"/>
    <xf numFmtId="164" fontId="7" fillId="14" borderId="0" xfId="1" applyNumberFormat="1" applyFont="1" applyFill="1" applyBorder="1"/>
    <xf numFmtId="2" fontId="7" fillId="14" borderId="0" xfId="1" applyNumberFormat="1" applyFont="1" applyFill="1" applyBorder="1"/>
    <xf numFmtId="1" fontId="7" fillId="14" borderId="0" xfId="0" applyNumberFormat="1" applyFont="1" applyFill="1" applyBorder="1"/>
    <xf numFmtId="0" fontId="7" fillId="14" borderId="0" xfId="0" applyFont="1" applyFill="1" applyBorder="1"/>
    <xf numFmtId="170" fontId="7" fillId="14" borderId="0" xfId="6" applyNumberFormat="1" applyFont="1" applyFill="1" applyBorder="1"/>
    <xf numFmtId="170" fontId="7" fillId="14" borderId="0" xfId="6" applyNumberFormat="1" applyFont="1" applyFill="1" applyBorder="1" applyAlignment="1">
      <alignment horizontal="center"/>
    </xf>
    <xf numFmtId="164" fontId="7" fillId="14" borderId="0" xfId="1" applyNumberFormat="1" applyFont="1" applyFill="1" applyBorder="1" applyAlignment="1">
      <alignment horizontal="center"/>
    </xf>
    <xf numFmtId="3" fontId="7" fillId="14" borderId="0" xfId="0" applyNumberFormat="1" applyFont="1" applyFill="1" applyBorder="1" applyAlignment="1">
      <alignment vertical="center"/>
    </xf>
    <xf numFmtId="164" fontId="7" fillId="14" borderId="0" xfId="1" applyNumberFormat="1" applyFont="1" applyFill="1" applyBorder="1" applyAlignment="1">
      <alignment horizontal="right"/>
    </xf>
    <xf numFmtId="2" fontId="7" fillId="14" borderId="0" xfId="1" applyNumberFormat="1" applyFont="1" applyFill="1" applyBorder="1" applyAlignment="1">
      <alignment horizontal="center"/>
    </xf>
    <xf numFmtId="10" fontId="7" fillId="14" borderId="0" xfId="0" applyNumberFormat="1" applyFont="1" applyFill="1" applyBorder="1"/>
    <xf numFmtId="164" fontId="7" fillId="14" borderId="0" xfId="0" applyNumberFormat="1" applyFont="1" applyFill="1" applyBorder="1"/>
    <xf numFmtId="10" fontId="7" fillId="14" borderId="0" xfId="1" applyNumberFormat="1" applyFont="1" applyFill="1" applyBorder="1"/>
    <xf numFmtId="10" fontId="7" fillId="14" borderId="0" xfId="1" applyNumberFormat="1" applyFont="1" applyFill="1" applyBorder="1" applyAlignment="1">
      <alignment horizontal="right"/>
    </xf>
    <xf numFmtId="10" fontId="7" fillId="41" borderId="0" xfId="6" applyNumberFormat="1" applyFont="1" applyFill="1" applyBorder="1"/>
    <xf numFmtId="10" fontId="7" fillId="41" borderId="0" xfId="1" applyNumberFormat="1" applyFont="1" applyFill="1" applyBorder="1" applyAlignment="1">
      <alignment horizontal="right"/>
    </xf>
    <xf numFmtId="164" fontId="7" fillId="12" borderId="0" xfId="1" applyNumberFormat="1" applyFont="1" applyFill="1" applyAlignment="1">
      <alignment horizontal="center" vertical="center"/>
    </xf>
    <xf numFmtId="0" fontId="7" fillId="12" borderId="0" xfId="0" applyFont="1" applyFill="1" applyAlignment="1">
      <alignment horizontal="center" vertical="center"/>
    </xf>
    <xf numFmtId="170" fontId="7" fillId="33" borderId="0" xfId="6" applyNumberFormat="1" applyFont="1" applyFill="1" applyBorder="1" applyAlignment="1">
      <alignment horizontal="right"/>
    </xf>
    <xf numFmtId="1" fontId="29" fillId="43" borderId="0" xfId="0" applyNumberFormat="1" applyFont="1" applyFill="1" applyBorder="1" applyAlignment="1">
      <alignment horizontal="left" vertical="center" indent="1"/>
    </xf>
    <xf numFmtId="2" fontId="7" fillId="43" borderId="0" xfId="0" applyNumberFormat="1" applyFont="1" applyFill="1" applyBorder="1"/>
    <xf numFmtId="2" fontId="7" fillId="43" borderId="0" xfId="0" applyNumberFormat="1" applyFont="1" applyFill="1" applyBorder="1" applyAlignment="1">
      <alignment horizontal="left"/>
    </xf>
    <xf numFmtId="17" fontId="7" fillId="43" borderId="0" xfId="0" applyNumberFormat="1" applyFont="1" applyFill="1" applyBorder="1" applyAlignment="1">
      <alignment horizontal="right"/>
    </xf>
    <xf numFmtId="170" fontId="7" fillId="43" borderId="0" xfId="6" applyNumberFormat="1" applyFont="1" applyFill="1" applyBorder="1" applyAlignment="1">
      <alignment horizontal="right"/>
    </xf>
    <xf numFmtId="3" fontId="7" fillId="43" borderId="0" xfId="6" applyNumberFormat="1" applyFont="1" applyFill="1" applyBorder="1" applyAlignment="1">
      <alignment horizontal="right"/>
    </xf>
    <xf numFmtId="10" fontId="7" fillId="43" borderId="0" xfId="1" applyNumberFormat="1" applyFont="1" applyFill="1" applyBorder="1"/>
    <xf numFmtId="2" fontId="7" fillId="43" borderId="0" xfId="1" applyNumberFormat="1" applyFont="1" applyFill="1" applyBorder="1" applyAlignment="1">
      <alignment horizontal="right"/>
    </xf>
    <xf numFmtId="164" fontId="7" fillId="43" borderId="0" xfId="1" applyNumberFormat="1" applyFont="1" applyFill="1" applyBorder="1"/>
    <xf numFmtId="2" fontId="7" fillId="43" borderId="0" xfId="1" applyNumberFormat="1" applyFont="1" applyFill="1" applyBorder="1"/>
    <xf numFmtId="166" fontId="7" fillId="43" borderId="0" xfId="1" applyNumberFormat="1" applyFont="1" applyFill="1" applyBorder="1"/>
    <xf numFmtId="2" fontId="7" fillId="43" borderId="0" xfId="1" applyNumberFormat="1" applyFont="1" applyFill="1" applyBorder="1" applyAlignment="1">
      <alignment horizontal="center"/>
    </xf>
    <xf numFmtId="164" fontId="7" fillId="43" borderId="0" xfId="1" applyNumberFormat="1" applyFont="1" applyFill="1" applyBorder="1" applyAlignment="1">
      <alignment horizontal="right"/>
    </xf>
    <xf numFmtId="164" fontId="7" fillId="43" borderId="0" xfId="0" applyNumberFormat="1" applyFont="1" applyFill="1" applyBorder="1" applyAlignment="1">
      <alignment horizontal="right"/>
    </xf>
    <xf numFmtId="9" fontId="7" fillId="43" borderId="0" xfId="1" applyNumberFormat="1" applyFont="1" applyFill="1" applyBorder="1" applyAlignment="1">
      <alignment horizontal="right"/>
    </xf>
    <xf numFmtId="0" fontId="10" fillId="43" borderId="0" xfId="0" applyFont="1" applyFill="1" applyBorder="1"/>
    <xf numFmtId="0" fontId="7" fillId="43" borderId="0" xfId="0" applyFont="1" applyFill="1" applyBorder="1"/>
    <xf numFmtId="0" fontId="8" fillId="0" borderId="15" xfId="0" applyFont="1" applyFill="1" applyBorder="1"/>
    <xf numFmtId="0" fontId="7" fillId="0" borderId="16" xfId="0" applyFont="1" applyFill="1" applyBorder="1"/>
    <xf numFmtId="17" fontId="7" fillId="0" borderId="17" xfId="0" applyNumberFormat="1" applyFont="1" applyFill="1" applyBorder="1" applyAlignment="1">
      <alignment horizontal="right"/>
    </xf>
    <xf numFmtId="3" fontId="7" fillId="0" borderId="7" xfId="0" applyNumberFormat="1" applyFont="1" applyFill="1" applyBorder="1" applyAlignment="1">
      <alignment horizontal="right"/>
    </xf>
    <xf numFmtId="3" fontId="7" fillId="0" borderId="15" xfId="0" applyNumberFormat="1" applyFont="1" applyFill="1" applyBorder="1"/>
    <xf numFmtId="164" fontId="7" fillId="0" borderId="16" xfId="0" applyNumberFormat="1" applyFont="1" applyFill="1" applyBorder="1"/>
    <xf numFmtId="1" fontId="7" fillId="0" borderId="16" xfId="1" applyNumberFormat="1" applyFont="1" applyFill="1" applyBorder="1"/>
    <xf numFmtId="0" fontId="7" fillId="0" borderId="18" xfId="0" applyFont="1" applyFill="1" applyBorder="1"/>
    <xf numFmtId="17" fontId="7" fillId="0" borderId="0" xfId="0" applyNumberFormat="1" applyFont="1" applyFill="1" applyAlignment="1">
      <alignment horizontal="right"/>
    </xf>
    <xf numFmtId="3" fontId="7" fillId="0" borderId="19" xfId="0" applyNumberFormat="1" applyFont="1" applyFill="1" applyBorder="1" applyAlignment="1">
      <alignment horizontal="right"/>
    </xf>
    <xf numFmtId="3" fontId="7" fillId="0" borderId="18" xfId="0" applyNumberFormat="1" applyFont="1" applyFill="1" applyBorder="1"/>
    <xf numFmtId="164" fontId="7" fillId="0" borderId="0" xfId="1" applyNumberFormat="1" applyFont="1" applyFill="1"/>
    <xf numFmtId="164" fontId="7" fillId="0" borderId="19" xfId="1" applyNumberFormat="1" applyFont="1" applyFill="1" applyBorder="1"/>
    <xf numFmtId="0" fontId="7" fillId="0" borderId="20" xfId="0" applyFont="1" applyFill="1" applyBorder="1"/>
    <xf numFmtId="0" fontId="7" fillId="0" borderId="3" xfId="0" applyFont="1" applyFill="1" applyBorder="1"/>
    <xf numFmtId="17" fontId="7" fillId="0" borderId="3" xfId="0" applyNumberFormat="1" applyFont="1" applyFill="1" applyBorder="1" applyAlignment="1">
      <alignment horizontal="right"/>
    </xf>
    <xf numFmtId="3" fontId="7" fillId="0" borderId="21" xfId="0" applyNumberFormat="1" applyFont="1" applyFill="1" applyBorder="1" applyAlignment="1">
      <alignment horizontal="right"/>
    </xf>
    <xf numFmtId="3" fontId="7" fillId="0" borderId="20" xfId="0" applyNumberFormat="1" applyFont="1" applyFill="1" applyBorder="1"/>
    <xf numFmtId="164" fontId="7" fillId="0" borderId="3" xfId="1" applyNumberFormat="1" applyFont="1" applyFill="1" applyBorder="1"/>
    <xf numFmtId="164" fontId="7" fillId="0" borderId="21" xfId="1" applyNumberFormat="1" applyFont="1" applyFill="1" applyBorder="1"/>
    <xf numFmtId="2" fontId="7" fillId="4" borderId="0" xfId="0" applyNumberFormat="1" applyFont="1" applyFill="1" applyAlignment="1">
      <alignment horizontal="center" vertical="center"/>
    </xf>
    <xf numFmtId="164" fontId="7" fillId="12" borderId="0" xfId="0" applyNumberFormat="1" applyFont="1" applyFill="1" applyAlignment="1">
      <alignment horizontal="center" vertical="center"/>
    </xf>
    <xf numFmtId="0" fontId="0" fillId="4" borderId="1" xfId="0" applyFill="1" applyBorder="1" applyProtection="1">
      <protection locked="0"/>
    </xf>
    <xf numFmtId="3" fontId="7" fillId="2" borderId="0" xfId="0" applyNumberFormat="1" applyFont="1" applyFill="1" applyAlignment="1">
      <alignment horizontal="left" vertical="center"/>
    </xf>
    <xf numFmtId="2" fontId="7" fillId="32" borderId="13" xfId="0" applyNumberFormat="1" applyFont="1" applyFill="1" applyBorder="1" applyAlignment="1">
      <alignment horizontal="center" vertical="center" wrapText="1"/>
    </xf>
    <xf numFmtId="164" fontId="7" fillId="33" borderId="0" xfId="1" applyNumberFormat="1" applyFont="1" applyFill="1" applyBorder="1" applyAlignment="1">
      <alignment vertical="center"/>
    </xf>
    <xf numFmtId="164" fontId="7" fillId="33" borderId="3" xfId="1" applyNumberFormat="1" applyFont="1" applyFill="1" applyBorder="1" applyAlignment="1">
      <alignment vertical="center"/>
    </xf>
    <xf numFmtId="3" fontId="7" fillId="4" borderId="0" xfId="0" applyNumberFormat="1" applyFont="1" applyFill="1" applyBorder="1"/>
    <xf numFmtId="3" fontId="7" fillId="2" borderId="0" xfId="0" applyNumberFormat="1" applyFont="1" applyFill="1" applyAlignment="1">
      <alignment vertical="top"/>
    </xf>
    <xf numFmtId="3" fontId="7" fillId="4" borderId="0" xfId="0" applyNumberFormat="1" applyFont="1" applyFill="1" applyBorder="1" applyAlignment="1">
      <alignment horizontal="right"/>
    </xf>
    <xf numFmtId="3" fontId="7" fillId="4" borderId="0" xfId="0" applyNumberFormat="1" applyFont="1" applyFill="1" applyBorder="1" applyAlignment="1">
      <alignment horizontal="center" vertical="center"/>
    </xf>
    <xf numFmtId="3" fontId="7" fillId="4" borderId="0" xfId="0" applyNumberFormat="1" applyFont="1" applyFill="1" applyAlignment="1">
      <alignment horizontal="center" vertical="center"/>
    </xf>
    <xf numFmtId="0" fontId="8" fillId="2" borderId="0" xfId="0" applyFont="1" applyFill="1"/>
    <xf numFmtId="17" fontId="8" fillId="2" borderId="0" xfId="0" applyNumberFormat="1" applyFont="1" applyFill="1" applyAlignment="1">
      <alignment horizontal="left"/>
    </xf>
    <xf numFmtId="17" fontId="8" fillId="2" borderId="0" xfId="0" applyNumberFormat="1" applyFont="1" applyFill="1" applyAlignment="1">
      <alignment horizontal="left" vertical="top"/>
    </xf>
    <xf numFmtId="3" fontId="7" fillId="12" borderId="0" xfId="1" applyNumberFormat="1" applyFont="1" applyFill="1" applyAlignment="1" applyProtection="1">
      <alignment vertical="top"/>
      <protection hidden="1"/>
    </xf>
    <xf numFmtId="3" fontId="7" fillId="12" borderId="0" xfId="1" applyNumberFormat="1" applyFont="1" applyFill="1" applyAlignment="1" applyProtection="1">
      <alignment horizontal="right" vertical="top"/>
      <protection hidden="1"/>
    </xf>
    <xf numFmtId="0" fontId="7" fillId="4" borderId="0" xfId="0" applyFont="1" applyFill="1" applyAlignment="1" applyProtection="1">
      <alignment vertical="top"/>
      <protection hidden="1"/>
    </xf>
    <xf numFmtId="3" fontId="7" fillId="12" borderId="0" xfId="0" applyNumberFormat="1" applyFont="1" applyFill="1" applyAlignment="1" applyProtection="1">
      <alignment horizontal="right" vertical="top"/>
      <protection hidden="1"/>
    </xf>
    <xf numFmtId="164" fontId="7" fillId="12" borderId="0" xfId="1" applyNumberFormat="1" applyFont="1" applyFill="1" applyAlignment="1" applyProtection="1">
      <alignment horizontal="center" vertical="center"/>
      <protection hidden="1"/>
    </xf>
    <xf numFmtId="2" fontId="7" fillId="12" borderId="0" xfId="0" applyNumberFormat="1" applyFont="1" applyFill="1" applyAlignment="1" applyProtection="1">
      <alignment horizontal="center" vertical="center"/>
      <protection hidden="1"/>
    </xf>
    <xf numFmtId="0" fontId="7" fillId="4" borderId="0" xfId="0" applyFont="1" applyFill="1" applyAlignment="1" applyProtection="1">
      <alignment horizontal="right" vertical="top"/>
      <protection hidden="1"/>
    </xf>
    <xf numFmtId="0" fontId="7" fillId="12" borderId="0" xfId="0" applyFont="1" applyFill="1" applyAlignment="1" applyProtection="1">
      <alignment horizontal="center" vertical="center"/>
      <protection hidden="1"/>
    </xf>
    <xf numFmtId="0" fontId="7" fillId="4" borderId="0" xfId="0" applyFont="1" applyFill="1" applyAlignment="1" applyProtection="1">
      <alignment horizontal="right"/>
      <protection hidden="1"/>
    </xf>
    <xf numFmtId="164" fontId="7" fillId="12" borderId="0" xfId="1" applyNumberFormat="1" applyFont="1" applyFill="1" applyAlignment="1" applyProtection="1">
      <alignment vertical="top"/>
      <protection hidden="1"/>
    </xf>
    <xf numFmtId="164" fontId="7" fillId="12" borderId="0" xfId="1" applyNumberFormat="1" applyFont="1" applyFill="1" applyAlignment="1" applyProtection="1">
      <alignment horizontal="right" vertical="top"/>
      <protection hidden="1"/>
    </xf>
    <xf numFmtId="2" fontId="7" fillId="12" borderId="0" xfId="0" applyNumberFormat="1" applyFont="1" applyFill="1" applyAlignment="1" applyProtection="1">
      <alignment horizontal="right" vertical="top"/>
      <protection hidden="1"/>
    </xf>
    <xf numFmtId="164" fontId="7" fillId="12" borderId="0" xfId="0" applyNumberFormat="1" applyFont="1" applyFill="1" applyAlignment="1" applyProtection="1">
      <alignment horizontal="right" vertical="top"/>
      <protection hidden="1"/>
    </xf>
    <xf numFmtId="0" fontId="7" fillId="4" borderId="0" xfId="0" applyFont="1" applyFill="1" applyProtection="1">
      <protection hidden="1"/>
    </xf>
    <xf numFmtId="164" fontId="7" fillId="4" borderId="0" xfId="1" applyNumberFormat="1" applyFont="1" applyFill="1" applyAlignment="1" applyProtection="1">
      <alignment vertical="top"/>
      <protection hidden="1"/>
    </xf>
    <xf numFmtId="3" fontId="7" fillId="4" borderId="0" xfId="0" applyNumberFormat="1" applyFont="1" applyFill="1" applyAlignment="1" applyProtection="1">
      <alignment horizontal="right" vertical="top"/>
      <protection hidden="1"/>
    </xf>
    <xf numFmtId="164" fontId="7" fillId="4" borderId="0" xfId="1" applyNumberFormat="1" applyFont="1" applyFill="1" applyAlignment="1" applyProtection="1">
      <alignment horizontal="right" vertical="top"/>
      <protection hidden="1"/>
    </xf>
    <xf numFmtId="2" fontId="7" fillId="4" borderId="0" xfId="0" applyNumberFormat="1" applyFont="1" applyFill="1" applyAlignment="1" applyProtection="1">
      <alignment horizontal="right" vertical="top"/>
      <protection hidden="1"/>
    </xf>
    <xf numFmtId="164" fontId="7" fillId="4" borderId="0" xfId="0" applyNumberFormat="1" applyFont="1" applyFill="1" applyAlignment="1" applyProtection="1">
      <alignment horizontal="right" vertical="top"/>
      <protection hidden="1"/>
    </xf>
    <xf numFmtId="43" fontId="7" fillId="15" borderId="0" xfId="6" applyFont="1" applyFill="1" applyAlignment="1" applyProtection="1">
      <alignment vertical="top"/>
      <protection hidden="1"/>
    </xf>
    <xf numFmtId="0" fontId="7" fillId="15" borderId="0" xfId="1" applyNumberFormat="1" applyFont="1" applyFill="1" applyAlignment="1" applyProtection="1">
      <alignment horizontal="right" vertical="top"/>
      <protection hidden="1"/>
    </xf>
    <xf numFmtId="43" fontId="7" fillId="15" borderId="0" xfId="6" applyFont="1" applyFill="1" applyAlignment="1" applyProtection="1">
      <alignment horizontal="right" vertical="top"/>
      <protection hidden="1"/>
    </xf>
    <xf numFmtId="164" fontId="7" fillId="15" borderId="0" xfId="1" applyNumberFormat="1" applyFont="1" applyFill="1" applyAlignment="1" applyProtection="1">
      <alignment horizontal="right" vertical="top"/>
      <protection hidden="1"/>
    </xf>
    <xf numFmtId="2" fontId="7" fillId="15" borderId="0" xfId="0" applyNumberFormat="1" applyFont="1" applyFill="1" applyAlignment="1" applyProtection="1">
      <alignment horizontal="right" vertical="top"/>
      <protection hidden="1"/>
    </xf>
    <xf numFmtId="164" fontId="7" fillId="15" borderId="0" xfId="0" applyNumberFormat="1" applyFont="1" applyFill="1" applyAlignment="1" applyProtection="1">
      <alignment horizontal="right" vertical="top"/>
      <protection hidden="1"/>
    </xf>
    <xf numFmtId="164" fontId="7" fillId="15" borderId="0" xfId="1" applyNumberFormat="1" applyFont="1" applyFill="1" applyAlignment="1" applyProtection="1">
      <alignment vertical="top"/>
      <protection hidden="1"/>
    </xf>
    <xf numFmtId="3" fontId="7" fillId="15" borderId="0" xfId="0" applyNumberFormat="1" applyFont="1" applyFill="1" applyAlignment="1" applyProtection="1">
      <alignment horizontal="right" vertical="top"/>
      <protection hidden="1"/>
    </xf>
    <xf numFmtId="9" fontId="7" fillId="4" borderId="0" xfId="1" applyFont="1" applyFill="1" applyAlignment="1" applyProtection="1">
      <alignment vertical="top"/>
      <protection hidden="1"/>
    </xf>
    <xf numFmtId="164" fontId="7" fillId="14" borderId="0" xfId="1" applyNumberFormat="1" applyFont="1" applyFill="1" applyAlignment="1" applyProtection="1">
      <alignment vertical="top"/>
      <protection hidden="1"/>
    </xf>
    <xf numFmtId="3" fontId="7" fillId="14" borderId="0" xfId="0" applyNumberFormat="1" applyFont="1" applyFill="1" applyAlignment="1" applyProtection="1">
      <alignment horizontal="right" vertical="top"/>
      <protection hidden="1"/>
    </xf>
    <xf numFmtId="164" fontId="7" fillId="14" borderId="0" xfId="1" applyNumberFormat="1" applyFont="1" applyFill="1" applyAlignment="1" applyProtection="1">
      <alignment horizontal="right" vertical="top"/>
      <protection hidden="1"/>
    </xf>
    <xf numFmtId="2" fontId="7" fillId="14" borderId="0" xfId="0" applyNumberFormat="1" applyFont="1" applyFill="1" applyAlignment="1" applyProtection="1">
      <alignment horizontal="right" vertical="top"/>
      <protection hidden="1"/>
    </xf>
    <xf numFmtId="164" fontId="7" fillId="14" borderId="0" xfId="0" applyNumberFormat="1" applyFont="1" applyFill="1" applyAlignment="1" applyProtection="1">
      <alignment horizontal="right" vertical="top"/>
      <protection hidden="1"/>
    </xf>
    <xf numFmtId="164" fontId="7" fillId="13" borderId="0" xfId="1" applyNumberFormat="1" applyFont="1" applyFill="1" applyAlignment="1" applyProtection="1">
      <alignment vertical="top"/>
      <protection hidden="1"/>
    </xf>
    <xf numFmtId="3" fontId="7" fillId="13" borderId="0" xfId="0" applyNumberFormat="1" applyFont="1" applyFill="1" applyAlignment="1" applyProtection="1">
      <alignment horizontal="right" vertical="top"/>
      <protection hidden="1"/>
    </xf>
    <xf numFmtId="164" fontId="7" fillId="13" borderId="0" xfId="1" applyNumberFormat="1" applyFont="1" applyFill="1" applyAlignment="1" applyProtection="1">
      <alignment horizontal="right" vertical="top"/>
      <protection hidden="1"/>
    </xf>
    <xf numFmtId="2" fontId="7" fillId="13" borderId="0" xfId="0" applyNumberFormat="1" applyFont="1" applyFill="1" applyAlignment="1" applyProtection="1">
      <alignment horizontal="right" vertical="top"/>
      <protection hidden="1"/>
    </xf>
    <xf numFmtId="164" fontId="7" fillId="13" borderId="0" xfId="0" applyNumberFormat="1" applyFont="1" applyFill="1" applyAlignment="1" applyProtection="1">
      <alignment horizontal="right" vertical="top"/>
      <protection hidden="1"/>
    </xf>
    <xf numFmtId="164" fontId="7" fillId="30" borderId="0" xfId="1" applyNumberFormat="1" applyFont="1" applyFill="1" applyAlignment="1" applyProtection="1">
      <alignment vertical="top"/>
      <protection hidden="1"/>
    </xf>
    <xf numFmtId="3" fontId="7" fillId="30" borderId="0" xfId="0" applyNumberFormat="1" applyFont="1" applyFill="1" applyAlignment="1" applyProtection="1">
      <alignment horizontal="right" vertical="top"/>
      <protection hidden="1"/>
    </xf>
    <xf numFmtId="164" fontId="7" fillId="30" borderId="0" xfId="1" applyNumberFormat="1" applyFont="1" applyFill="1" applyAlignment="1" applyProtection="1">
      <alignment horizontal="right" vertical="top"/>
      <protection hidden="1"/>
    </xf>
    <xf numFmtId="2" fontId="7" fillId="30" borderId="0" xfId="0" applyNumberFormat="1" applyFont="1" applyFill="1" applyAlignment="1" applyProtection="1">
      <alignment horizontal="right" vertical="top"/>
      <protection hidden="1"/>
    </xf>
    <xf numFmtId="164" fontId="7" fillId="30" borderId="0" xfId="0" applyNumberFormat="1" applyFont="1" applyFill="1" applyAlignment="1" applyProtection="1">
      <alignment horizontal="right" vertical="top"/>
      <protection hidden="1"/>
    </xf>
    <xf numFmtId="170" fontId="7" fillId="2" borderId="0" xfId="6" applyNumberFormat="1" applyFont="1" applyFill="1" applyAlignment="1" applyProtection="1">
      <alignment vertical="top"/>
      <protection hidden="1"/>
    </xf>
    <xf numFmtId="0" fontId="7" fillId="2" borderId="0" xfId="1" applyNumberFormat="1" applyFont="1" applyFill="1" applyAlignment="1" applyProtection="1">
      <alignment horizontal="right" vertical="top"/>
      <protection hidden="1"/>
    </xf>
    <xf numFmtId="3" fontId="7" fillId="2" borderId="0" xfId="0" applyNumberFormat="1" applyFont="1" applyFill="1" applyAlignment="1" applyProtection="1">
      <alignment horizontal="right" vertical="top"/>
      <protection hidden="1"/>
    </xf>
    <xf numFmtId="164" fontId="7" fillId="2" borderId="0" xfId="1" applyNumberFormat="1" applyFont="1" applyFill="1" applyAlignment="1" applyProtection="1">
      <alignment horizontal="right" vertical="top"/>
      <protection hidden="1"/>
    </xf>
    <xf numFmtId="2" fontId="7" fillId="2" borderId="0" xfId="0" applyNumberFormat="1" applyFont="1" applyFill="1" applyAlignment="1" applyProtection="1">
      <alignment horizontal="right" vertical="top"/>
      <protection hidden="1"/>
    </xf>
    <xf numFmtId="164" fontId="7" fillId="2" borderId="0" xfId="0" applyNumberFormat="1" applyFont="1" applyFill="1" applyAlignment="1" applyProtection="1">
      <alignment horizontal="right" vertical="top"/>
      <protection hidden="1"/>
    </xf>
    <xf numFmtId="164" fontId="7" fillId="2" borderId="0" xfId="1" applyNumberFormat="1" applyFont="1" applyFill="1" applyAlignment="1" applyProtection="1">
      <alignment vertical="top"/>
      <protection hidden="1"/>
    </xf>
    <xf numFmtId="171" fontId="7" fillId="2" borderId="0" xfId="6" applyNumberFormat="1" applyFont="1" applyFill="1" applyAlignment="1" applyProtection="1">
      <alignment vertical="top"/>
      <protection hidden="1"/>
    </xf>
    <xf numFmtId="164" fontId="7" fillId="2" borderId="0" xfId="0" applyNumberFormat="1" applyFont="1" applyFill="1"/>
    <xf numFmtId="164" fontId="7" fillId="4" borderId="0" xfId="0" applyNumberFormat="1" applyFont="1" applyFill="1" applyBorder="1" applyAlignment="1">
      <alignment horizontal="right" vertical="center"/>
    </xf>
    <xf numFmtId="164" fontId="7" fillId="4" borderId="0" xfId="1" applyNumberFormat="1" applyFont="1" applyFill="1" applyAlignment="1">
      <alignment vertical="top"/>
    </xf>
    <xf numFmtId="164" fontId="7" fillId="6" borderId="0" xfId="0" applyNumberFormat="1" applyFont="1" applyFill="1" applyAlignment="1">
      <alignment vertical="top"/>
    </xf>
    <xf numFmtId="164" fontId="7" fillId="6" borderId="0" xfId="0" applyNumberFormat="1" applyFont="1" applyFill="1"/>
    <xf numFmtId="164" fontId="7" fillId="4" borderId="0" xfId="1" applyNumberFormat="1" applyFont="1" applyFill="1" applyAlignment="1">
      <alignment vertical="center" wrapText="1"/>
    </xf>
    <xf numFmtId="164" fontId="7" fillId="6" borderId="0" xfId="0" applyNumberFormat="1" applyFont="1" applyFill="1" applyAlignment="1">
      <alignment vertical="center" wrapText="1"/>
    </xf>
    <xf numFmtId="164" fontId="7" fillId="6" borderId="0" xfId="0" applyNumberFormat="1" applyFont="1" applyFill="1" applyAlignment="1">
      <alignment horizontal="left" vertical="center" wrapText="1"/>
    </xf>
    <xf numFmtId="164" fontId="7" fillId="13" borderId="0" xfId="0" applyNumberFormat="1" applyFont="1" applyFill="1"/>
    <xf numFmtId="164" fontId="7" fillId="13" borderId="0" xfId="1" applyNumberFormat="1" applyFont="1" applyFill="1" applyAlignment="1">
      <alignment vertical="top"/>
    </xf>
    <xf numFmtId="166" fontId="7" fillId="4" borderId="0" xfId="0" applyNumberFormat="1" applyFont="1" applyFill="1" applyAlignment="1">
      <alignment horizontal="right" vertical="top"/>
    </xf>
    <xf numFmtId="164" fontId="7" fillId="14" borderId="0" xfId="0" applyNumberFormat="1" applyFont="1" applyFill="1" applyAlignment="1">
      <alignment horizontal="left" vertical="top"/>
    </xf>
    <xf numFmtId="164" fontId="10" fillId="14" borderId="0" xfId="0" applyNumberFormat="1" applyFont="1" applyFill="1"/>
    <xf numFmtId="164" fontId="7" fillId="14" borderId="0" xfId="0" applyNumberFormat="1" applyFont="1" applyFill="1"/>
    <xf numFmtId="164" fontId="7" fillId="14" borderId="0" xfId="0" applyNumberFormat="1" applyFont="1" applyFill="1" applyAlignment="1">
      <alignment vertical="top"/>
    </xf>
    <xf numFmtId="164" fontId="7" fillId="14" borderId="0" xfId="1" applyNumberFormat="1" applyFont="1" applyFill="1" applyAlignment="1">
      <alignment vertical="top"/>
    </xf>
    <xf numFmtId="164" fontId="7" fillId="15" borderId="0" xfId="0" applyNumberFormat="1" applyFont="1" applyFill="1"/>
    <xf numFmtId="164" fontId="7" fillId="12" borderId="0" xfId="1" applyNumberFormat="1" applyFont="1" applyFill="1" applyAlignment="1">
      <alignment vertical="top"/>
    </xf>
    <xf numFmtId="164" fontId="7" fillId="4" borderId="0" xfId="0" applyNumberFormat="1" applyFont="1" applyFill="1" applyAlignment="1">
      <alignment horizontal="center" vertical="center"/>
    </xf>
    <xf numFmtId="3" fontId="7" fillId="4" borderId="0" xfId="1" applyNumberFormat="1" applyFont="1" applyFill="1" applyAlignment="1">
      <alignment vertical="top"/>
    </xf>
    <xf numFmtId="0" fontId="13" fillId="29" borderId="0" xfId="0" applyFont="1" applyFill="1" applyAlignment="1">
      <alignment horizontal="left" vertical="top" wrapText="1"/>
    </xf>
    <xf numFmtId="0" fontId="21" fillId="29" borderId="0" xfId="0" applyFont="1" applyFill="1" applyAlignment="1">
      <alignment horizontal="center" vertical="center"/>
    </xf>
    <xf numFmtId="0" fontId="13" fillId="29" borderId="0" xfId="0" applyFont="1" applyFill="1" applyAlignment="1">
      <alignment horizontal="left" vertical="top"/>
    </xf>
    <xf numFmtId="0" fontId="23" fillId="29" borderId="0" xfId="0" applyFont="1" applyFill="1" applyAlignment="1">
      <alignment horizontal="left" wrapText="1"/>
    </xf>
    <xf numFmtId="0" fontId="1" fillId="29" borderId="0" xfId="0" applyFont="1" applyFill="1" applyAlignment="1">
      <alignment horizontal="center" vertical="center" wrapText="1"/>
    </xf>
    <xf numFmtId="0" fontId="1" fillId="9" borderId="0" xfId="0" applyFont="1" applyFill="1" applyAlignment="1">
      <alignment horizontal="center" vertical="top" wrapText="1"/>
    </xf>
    <xf numFmtId="0" fontId="27" fillId="4" borderId="0" xfId="0" applyFont="1" applyFill="1" applyAlignment="1">
      <alignment horizontal="left" vertical="top" wrapText="1"/>
    </xf>
    <xf numFmtId="0" fontId="1" fillId="11" borderId="0" xfId="0" applyFont="1" applyFill="1" applyAlignment="1">
      <alignment horizontal="center" vertical="top" wrapText="1"/>
    </xf>
    <xf numFmtId="0" fontId="1" fillId="7" borderId="0" xfId="0" applyFont="1" applyFill="1" applyAlignment="1">
      <alignment horizontal="center" vertical="top" wrapText="1"/>
    </xf>
    <xf numFmtId="0" fontId="12" fillId="4" borderId="0" xfId="0" applyFont="1" applyFill="1" applyAlignment="1">
      <alignment horizontal="left" vertical="top"/>
    </xf>
    <xf numFmtId="0" fontId="1" fillId="8" borderId="0" xfId="0" applyFont="1" applyFill="1" applyAlignment="1">
      <alignment horizontal="center" vertical="top" wrapText="1"/>
    </xf>
    <xf numFmtId="0" fontId="1" fillId="10" borderId="0" xfId="0" applyFont="1" applyFill="1" applyAlignment="1">
      <alignment horizontal="center" vertical="top" wrapText="1"/>
    </xf>
    <xf numFmtId="0" fontId="7" fillId="4" borderId="0" xfId="0" applyFont="1" applyFill="1" applyAlignment="1">
      <alignment horizontal="left" vertical="top" wrapText="1"/>
    </xf>
    <xf numFmtId="0" fontId="16" fillId="12" borderId="0" xfId="0" applyFont="1" applyFill="1" applyAlignment="1">
      <alignment horizontal="left" vertical="top"/>
    </xf>
    <xf numFmtId="0" fontId="7" fillId="4" borderId="0" xfId="0" applyFont="1" applyFill="1" applyAlignment="1">
      <alignment horizontal="left" vertical="top"/>
    </xf>
    <xf numFmtId="0" fontId="1" fillId="19" borderId="0" xfId="0" applyFont="1" applyFill="1" applyAlignment="1">
      <alignment horizontal="center" vertical="top" wrapText="1"/>
    </xf>
    <xf numFmtId="0" fontId="1" fillId="18" borderId="0" xfId="0" applyFont="1" applyFill="1" applyAlignment="1">
      <alignment horizontal="center" vertical="top" wrapText="1"/>
    </xf>
    <xf numFmtId="0" fontId="1" fillId="16" borderId="0" xfId="0" applyFont="1" applyFill="1" applyAlignment="1">
      <alignment horizontal="center" vertical="top" wrapText="1"/>
    </xf>
    <xf numFmtId="0" fontId="17" fillId="15" borderId="0" xfId="0" applyFont="1" applyFill="1" applyAlignment="1">
      <alignment horizontal="left" vertical="top"/>
    </xf>
    <xf numFmtId="0" fontId="1" fillId="20" borderId="0" xfId="0" applyFont="1" applyFill="1" applyAlignment="1">
      <alignment horizontal="center" vertical="top" wrapText="1"/>
    </xf>
    <xf numFmtId="0" fontId="1" fillId="21" borderId="0" xfId="0" applyFont="1" applyFill="1" applyAlignment="1">
      <alignment horizontal="center" vertical="top" wrapText="1"/>
    </xf>
    <xf numFmtId="0" fontId="18" fillId="14" borderId="0" xfId="0" applyFont="1" applyFill="1" applyAlignment="1">
      <alignment horizontal="left" vertical="top"/>
    </xf>
    <xf numFmtId="0" fontId="1" fillId="23" borderId="0" xfId="0" applyFont="1" applyFill="1" applyAlignment="1">
      <alignment horizontal="center" vertical="top" wrapText="1"/>
    </xf>
    <xf numFmtId="0" fontId="1" fillId="22" borderId="0" xfId="0" applyFont="1" applyFill="1" applyAlignment="1">
      <alignment horizontal="center" vertical="top" wrapText="1"/>
    </xf>
    <xf numFmtId="0" fontId="39" fillId="4" borderId="0" xfId="0" applyFont="1" applyFill="1" applyAlignment="1">
      <alignment horizontal="left" vertical="top" wrapText="1"/>
    </xf>
    <xf numFmtId="0" fontId="19" fillId="13" borderId="0" xfId="0" applyFont="1" applyFill="1" applyAlignment="1">
      <alignment horizontal="left" vertical="top"/>
    </xf>
    <xf numFmtId="0" fontId="1" fillId="25" borderId="0" xfId="0" applyFont="1" applyFill="1" applyAlignment="1">
      <alignment horizontal="center" vertical="top" wrapText="1"/>
    </xf>
    <xf numFmtId="0" fontId="1" fillId="24" borderId="0" xfId="0" applyFont="1" applyFill="1" applyAlignment="1">
      <alignment horizontal="center" vertical="top" wrapText="1"/>
    </xf>
    <xf numFmtId="0" fontId="20" fillId="6" borderId="0" xfId="0" applyFont="1" applyFill="1" applyAlignment="1">
      <alignment horizontal="left" vertical="top"/>
    </xf>
    <xf numFmtId="0" fontId="10" fillId="4" borderId="0" xfId="0" applyFont="1" applyFill="1" applyAlignment="1">
      <alignment horizontal="left" vertical="top" wrapText="1"/>
    </xf>
    <xf numFmtId="0" fontId="1" fillId="27" borderId="0" xfId="0" applyFont="1" applyFill="1" applyAlignment="1">
      <alignment horizontal="center" vertical="top" wrapText="1"/>
    </xf>
    <xf numFmtId="0" fontId="1" fillId="28" borderId="0" xfId="0" applyFont="1" applyFill="1" applyAlignment="1">
      <alignment horizontal="center" vertical="top" wrapText="1"/>
    </xf>
    <xf numFmtId="0" fontId="1" fillId="26" borderId="0" xfId="0" applyFont="1" applyFill="1" applyAlignment="1">
      <alignment horizontal="center" vertical="top" wrapText="1"/>
    </xf>
    <xf numFmtId="0" fontId="15" fillId="2" borderId="0" xfId="0" applyFont="1" applyFill="1" applyAlignment="1">
      <alignment horizontal="left" vertical="top"/>
    </xf>
    <xf numFmtId="0" fontId="1" fillId="17" borderId="0" xfId="0" applyFont="1" applyFill="1" applyAlignment="1">
      <alignment horizontal="center" vertical="top" wrapText="1"/>
    </xf>
    <xf numFmtId="0" fontId="1" fillId="5" borderId="0" xfId="0" applyFont="1" applyFill="1" applyAlignment="1">
      <alignment horizontal="center" vertical="top" wrapText="1"/>
    </xf>
    <xf numFmtId="0" fontId="1" fillId="3" borderId="0" xfId="0" applyFont="1" applyFill="1" applyAlignment="1">
      <alignment horizontal="center" vertical="top" wrapText="1"/>
    </xf>
    <xf numFmtId="0" fontId="10" fillId="4" borderId="0" xfId="0" applyFont="1" applyFill="1" applyAlignment="1">
      <alignment horizontal="left" vertical="top"/>
    </xf>
    <xf numFmtId="0" fontId="32" fillId="0" borderId="0" xfId="0" applyNumberFormat="1" applyFont="1" applyFill="1" applyBorder="1" applyAlignment="1">
      <alignment horizontal="center" vertical="top" wrapText="1"/>
    </xf>
    <xf numFmtId="3" fontId="61" fillId="0" borderId="0" xfId="0" applyNumberFormat="1" applyFont="1" applyFill="1" applyAlignment="1">
      <alignment horizontal="center" vertical="center" wrapText="1"/>
    </xf>
    <xf numFmtId="0" fontId="50" fillId="0" borderId="0" xfId="0" applyFont="1" applyAlignment="1">
      <alignment horizontal="left" wrapText="1"/>
    </xf>
    <xf numFmtId="0" fontId="45" fillId="0" borderId="0" xfId="0" applyFont="1" applyAlignment="1">
      <alignment horizontal="left" vertical="center" wrapText="1"/>
    </xf>
    <xf numFmtId="14" fontId="0" fillId="0" borderId="8" xfId="0" applyNumberFormat="1" applyBorder="1" applyAlignment="1">
      <alignment horizontal="center" vertical="center"/>
    </xf>
    <xf numFmtId="14" fontId="0" fillId="0" borderId="11" xfId="0" applyNumberFormat="1" applyBorder="1" applyAlignment="1">
      <alignment horizontal="center" vertical="center"/>
    </xf>
    <xf numFmtId="0" fontId="0" fillId="0" borderId="8" xfId="0" applyBorder="1" applyAlignment="1">
      <alignment horizontal="center" vertical="center"/>
    </xf>
    <xf numFmtId="0" fontId="0" fillId="0" borderId="11" xfId="0" applyBorder="1" applyAlignment="1">
      <alignment horizontal="center" vertical="center"/>
    </xf>
  </cellXfs>
  <cellStyles count="12">
    <cellStyle name="Accent5" xfId="11" builtinId="45"/>
    <cellStyle name="Comma" xfId="6" builtinId="3"/>
    <cellStyle name="Comma 2" xfId="8" xr:uid="{00000000-0005-0000-0000-000001000000}"/>
    <cellStyle name="Currency 2" xfId="9" xr:uid="{00000000-0005-0000-0000-000003000000}"/>
    <cellStyle name="Data_Total" xfId="5" xr:uid="{00000000-0005-0000-0000-000004000000}"/>
    <cellStyle name="Headings" xfId="4" xr:uid="{00000000-0005-0000-0000-000005000000}"/>
    <cellStyle name="Hyperlink" xfId="10" builtinId="8"/>
    <cellStyle name="Normal" xfId="0" builtinId="0"/>
    <cellStyle name="Normal_TABLE2" xfId="7" xr:uid="{00000000-0005-0000-0000-000007000000}"/>
    <cellStyle name="Percent" xfId="1" builtinId="5"/>
    <cellStyle name="Source" xfId="3" xr:uid="{00000000-0005-0000-0000-000009000000}"/>
    <cellStyle name="Table_Name" xfId="2" xr:uid="{00000000-0005-0000-0000-00000A000000}"/>
  </cellStyles>
  <dxfs count="239">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auto="1"/>
      </font>
      <fill>
        <patternFill>
          <bgColor theme="9"/>
        </patternFill>
      </fill>
    </dxf>
    <dxf>
      <font>
        <color auto="1"/>
      </font>
      <fill>
        <patternFill>
          <bgColor theme="9"/>
        </patternFill>
      </fill>
    </dxf>
    <dxf>
      <font>
        <color theme="0" tint="-4.9989318521683403E-2"/>
      </font>
      <fill>
        <patternFill>
          <bgColor rgb="FFFF5050"/>
        </patternFill>
      </fill>
    </dxf>
    <dxf>
      <font>
        <color theme="0" tint="-4.9989318521683403E-2"/>
      </font>
      <fill>
        <patternFill>
          <bgColor rgb="FFFF5050"/>
        </patternFill>
      </fill>
    </dxf>
    <dxf>
      <font>
        <color theme="0" tint="-4.9989318521683403E-2"/>
      </font>
      <fill>
        <patternFill>
          <bgColor rgb="FFFF5050"/>
        </patternFill>
      </fill>
    </dxf>
    <dxf>
      <font>
        <color theme="0" tint="-4.9989318521683403E-2"/>
      </font>
      <fill>
        <patternFill>
          <bgColor rgb="FFFF5050"/>
        </patternFill>
      </fill>
    </dxf>
    <dxf>
      <font>
        <color theme="0" tint="-4.9989318521683403E-2"/>
      </font>
      <fill>
        <patternFill>
          <bgColor rgb="FFFF5050"/>
        </patternFill>
      </fill>
    </dxf>
    <dxf>
      <font>
        <color theme="0" tint="-4.9989318521683403E-2"/>
      </font>
      <fill>
        <patternFill>
          <bgColor rgb="FFFF5050"/>
        </patternFill>
      </fill>
    </dxf>
    <dxf>
      <font>
        <color theme="0" tint="-4.9989318521683403E-2"/>
      </font>
      <fill>
        <patternFill>
          <bgColor rgb="FFFF5050"/>
        </patternFill>
      </fill>
    </dxf>
    <dxf>
      <font>
        <color theme="0" tint="-4.9989318521683403E-2"/>
      </font>
      <fill>
        <patternFill>
          <bgColor rgb="FFFF5050"/>
        </patternFill>
      </fill>
    </dxf>
    <dxf>
      <font>
        <color theme="0" tint="-4.9989318521683403E-2"/>
      </font>
      <fill>
        <patternFill>
          <bgColor rgb="FFFF5050"/>
        </patternFill>
      </fill>
    </dxf>
    <dxf>
      <font>
        <color theme="0" tint="-4.9989318521683403E-2"/>
      </font>
      <fill>
        <patternFill>
          <bgColor rgb="FFFF5050"/>
        </patternFill>
      </fill>
    </dxf>
    <dxf>
      <font>
        <color theme="0" tint="-4.9989318521683403E-2"/>
      </font>
      <fill>
        <patternFill>
          <bgColor rgb="FFFF5050"/>
        </patternFill>
      </fill>
    </dxf>
    <dxf>
      <font>
        <color theme="1"/>
      </font>
      <fill>
        <patternFill>
          <bgColor theme="9"/>
        </patternFill>
      </fill>
    </dxf>
    <dxf>
      <font>
        <color theme="0" tint="-4.9989318521683403E-2"/>
      </font>
      <fill>
        <patternFill>
          <bgColor rgb="FFFF5050"/>
        </patternFill>
      </fill>
    </dxf>
    <dxf>
      <font>
        <color theme="0" tint="-4.9989318521683403E-2"/>
      </font>
      <fill>
        <patternFill>
          <bgColor rgb="FFFF5050"/>
        </patternFill>
      </fill>
    </dxf>
    <dxf>
      <font>
        <color theme="0" tint="-4.9989318521683403E-2"/>
      </font>
      <fill>
        <patternFill>
          <bgColor rgb="FFFF5050"/>
        </patternFill>
      </fill>
    </dxf>
    <dxf>
      <font>
        <color theme="0" tint="-4.9989318521683403E-2"/>
      </font>
      <fill>
        <patternFill>
          <bgColor rgb="FFFF5050"/>
        </patternFill>
      </fill>
    </dxf>
    <dxf>
      <font>
        <color theme="0" tint="-4.9989318521683403E-2"/>
      </font>
      <fill>
        <patternFill>
          <bgColor rgb="FFFF5050"/>
        </patternFill>
      </fill>
    </dxf>
    <dxf>
      <font>
        <color theme="0" tint="-4.9989318521683403E-2"/>
      </font>
      <fill>
        <patternFill>
          <bgColor rgb="FFFF5050"/>
        </patternFill>
      </fill>
    </dxf>
    <dxf>
      <font>
        <color theme="0" tint="-4.9989318521683403E-2"/>
      </font>
      <fill>
        <patternFill>
          <bgColor rgb="FFFF5050"/>
        </patternFill>
      </fill>
    </dxf>
    <dxf>
      <font>
        <color theme="0" tint="-4.9989318521683403E-2"/>
      </font>
      <fill>
        <patternFill>
          <bgColor rgb="FFFF5050"/>
        </patternFill>
      </fill>
    </dxf>
    <dxf>
      <font>
        <color theme="0" tint="-4.9989318521683403E-2"/>
      </font>
      <fill>
        <patternFill>
          <bgColor rgb="FFFF5050"/>
        </patternFill>
      </fill>
    </dxf>
    <dxf>
      <font>
        <color auto="1"/>
      </font>
      <fill>
        <patternFill>
          <bgColor theme="9"/>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0" tint="-4.9989318521683403E-2"/>
      </font>
      <fill>
        <patternFill>
          <bgColor theme="0" tint="-4.9989318521683403E-2"/>
        </patternFill>
      </fill>
    </dxf>
    <dxf>
      <font>
        <color theme="4" tint="0.79998168889431442"/>
      </font>
      <fill>
        <patternFill>
          <bgColor theme="4" tint="0.79998168889431442"/>
        </patternFill>
      </fill>
    </dxf>
    <dxf>
      <font>
        <color theme="0" tint="-4.9989318521683403E-2"/>
      </font>
      <fill>
        <patternFill>
          <bgColor theme="0" tint="-4.9989318521683403E-2"/>
        </patternFill>
      </fill>
    </dxf>
    <dxf>
      <font>
        <color theme="4" tint="0.79998168889431442"/>
      </font>
      <fill>
        <patternFill>
          <bgColor theme="4" tint="0.79998168889431442"/>
        </patternFill>
      </fill>
    </dxf>
    <dxf>
      <font>
        <color theme="0" tint="-4.9989318521683403E-2"/>
      </font>
      <fill>
        <patternFill>
          <bgColor theme="0" tint="-4.9989318521683403E-2"/>
        </patternFill>
      </fill>
    </dxf>
    <dxf>
      <font>
        <color theme="4" tint="0.79998168889431442"/>
      </font>
      <fill>
        <patternFill>
          <bgColor theme="4" tint="0.79998168889431442"/>
        </patternFill>
      </fill>
    </dxf>
    <dxf>
      <font>
        <color theme="0" tint="-4.9989318521683403E-2"/>
      </font>
      <fill>
        <patternFill>
          <bgColor theme="0" tint="-4.9989318521683403E-2"/>
        </patternFill>
      </fill>
    </dxf>
    <dxf>
      <font>
        <color theme="4" tint="0.79998168889431442"/>
      </font>
      <fill>
        <patternFill>
          <bgColor theme="4" tint="0.79998168889431442"/>
        </patternFill>
      </fill>
    </dxf>
    <dxf>
      <font>
        <color theme="0" tint="-4.9989318521683403E-2"/>
      </font>
      <fill>
        <patternFill>
          <bgColor theme="0" tint="-4.9989318521683403E-2"/>
        </patternFill>
      </fill>
    </dxf>
    <dxf>
      <font>
        <color theme="6" tint="0.79998168889431442"/>
      </font>
      <fill>
        <patternFill>
          <bgColor theme="6" tint="0.79998168889431442"/>
        </patternFill>
      </fill>
    </dxf>
    <dxf>
      <font>
        <color theme="4" tint="0.79998168889431442"/>
      </font>
      <fill>
        <patternFill>
          <bgColor theme="4" tint="0.79998168889431442"/>
        </patternFill>
      </fill>
    </dxf>
    <dxf>
      <font>
        <color theme="0" tint="-4.9989318521683403E-2"/>
      </font>
      <fill>
        <patternFill>
          <bgColor theme="0" tint="-4.9989318521683403E-2"/>
        </patternFill>
      </fill>
    </dxf>
    <dxf>
      <font>
        <color theme="4" tint="0.79998168889431442"/>
      </font>
      <fill>
        <patternFill>
          <bgColor theme="4" tint="0.79998168889431442"/>
        </patternFill>
      </fill>
    </dxf>
    <dxf>
      <font>
        <color theme="0" tint="-4.9989318521683403E-2"/>
      </font>
      <fill>
        <patternFill>
          <bgColor theme="0" tint="-4.9989318521683403E-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7" tint="0.79998168889431442"/>
      </font>
      <fill>
        <patternFill>
          <bgColor theme="7"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7" tint="0.79998168889431442"/>
      </font>
      <fill>
        <patternFill>
          <bgColor theme="7"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7" tint="0.79998168889431442"/>
      </font>
      <fill>
        <patternFill>
          <bgColor theme="7"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7" tint="0.79998168889431442"/>
      </font>
      <fill>
        <patternFill>
          <bgColor theme="7" tint="0.79998168889431442"/>
        </patternFill>
      </fill>
    </dxf>
    <dxf>
      <font>
        <color theme="6" tint="0.79998168889431442"/>
      </font>
      <fill>
        <patternFill>
          <bgColor theme="6" tint="0.79998168889431442"/>
        </patternFill>
      </fill>
    </dxf>
    <dxf>
      <font>
        <color theme="7" tint="0.79998168889431442"/>
      </font>
      <fill>
        <patternFill>
          <bgColor theme="7" tint="0.79998168889431442"/>
        </patternFill>
      </fill>
    </dxf>
    <dxf>
      <font>
        <color theme="6" tint="0.79998168889431442"/>
      </font>
      <fill>
        <patternFill>
          <bgColor theme="6" tint="0.79998168889431442"/>
        </patternFill>
      </fill>
    </dxf>
    <dxf>
      <font>
        <color theme="7" tint="0.79998168889431442"/>
      </font>
      <fill>
        <patternFill>
          <bgColor theme="7"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7" tint="0.79998168889431442"/>
      </font>
      <fill>
        <patternFill>
          <bgColor theme="7"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7" tint="0.79998168889431442"/>
      </font>
      <fill>
        <patternFill>
          <bgColor theme="7"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7" tint="0.79998168889431442"/>
      </font>
      <fill>
        <patternFill>
          <bgColor theme="7"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7" tint="0.79998168889431442"/>
      </font>
      <fill>
        <patternFill>
          <bgColor theme="7"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6" tint="0.79998168889431442"/>
      </font>
      <fill>
        <patternFill>
          <bgColor theme="6"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6" tint="0.79998168889431442"/>
      </font>
      <fill>
        <patternFill>
          <bgColor theme="6"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7" tint="0.79998168889431442"/>
      </font>
      <fill>
        <patternFill>
          <bgColor theme="7"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7" tint="0.79998168889431442"/>
      </font>
      <fill>
        <patternFill>
          <bgColor theme="7"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5" tint="0.79998168889431442"/>
      </font>
      <fill>
        <patternFill>
          <bgColor theme="5" tint="0.79998168889431442"/>
        </patternFill>
      </fill>
    </dxf>
  </dxfs>
  <tableStyles count="0" defaultTableStyle="TableStyleMedium9" defaultPivotStyle="PivotStyleLight16"/>
  <colors>
    <mruColors>
      <color rgb="FFFEFFCF"/>
      <color rgb="FF663366"/>
      <color rgb="FFFEF9D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190499</xdr:colOff>
      <xdr:row>15</xdr:row>
      <xdr:rowOff>622065</xdr:rowOff>
    </xdr:from>
    <xdr:to>
      <xdr:col>6</xdr:col>
      <xdr:colOff>12699</xdr:colOff>
      <xdr:row>15</xdr:row>
      <xdr:rowOff>1041399</xdr:rowOff>
    </xdr:to>
    <xdr:pic>
      <xdr:nvPicPr>
        <xdr:cNvPr id="14" name="Picture 13">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cstate="print"/>
        <a:srcRect t="71963"/>
        <a:stretch>
          <a:fillRect/>
        </a:stretch>
      </xdr:blipFill>
      <xdr:spPr bwMode="auto">
        <a:xfrm>
          <a:off x="3000374" y="4012965"/>
          <a:ext cx="2066925" cy="416159"/>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8" Type="http://schemas.openxmlformats.org/officeDocument/2006/relationships/hyperlink" Target="https://edinburghcouncil-my.sharepoint.com/personal/9087128_edinburgh_gov_uk/Documents/Content.Outlook/74XHJ158/data/Benefits/Universal%20Credit/UC_Persons_EmpStatus_Gender_Age_Nov2021.xlsx" TargetMode="External"/><Relationship Id="rId13" Type="http://schemas.openxmlformats.org/officeDocument/2006/relationships/printerSettings" Target="../printerSettings/printerSettings14.bin"/><Relationship Id="rId3" Type="http://schemas.openxmlformats.org/officeDocument/2006/relationships/hyperlink" Target="https://edinburghcouncil-my.sharepoint.com/personal/9087128_edinburgh_gov_uk/Documents/Content.Outlook/74XHJ158/data/Benefits/DLA/DLA_WardAge_May2021.xlsx" TargetMode="External"/><Relationship Id="rId7" Type="http://schemas.openxmlformats.org/officeDocument/2006/relationships/hyperlink" Target="https://edinburghcouncil-my.sharepoint.com/personal/9087128_edinburgh_gov_uk/Documents/Content.Outlook/74XHJ158/data/Benefits/DLA/DLACareAwardType_may2021.xlsx" TargetMode="External"/><Relationship Id="rId12" Type="http://schemas.openxmlformats.org/officeDocument/2006/relationships/hyperlink" Target="https://edinburghcouncil-my.sharepoint.com/personal/9087128_edinburgh_gov_uk/Documents/Content.Outlook/74XHJ158/data/Population/NRS-MidYear-PopEst.xlsx" TargetMode="External"/><Relationship Id="rId2" Type="http://schemas.openxmlformats.org/officeDocument/2006/relationships/hyperlink" Target="https://edinburghcouncil-my.sharepoint.com/personal/9087128_edinburgh_gov_uk/Documents/Content.Outlook/74XHJ158/data/Benefits/Universal%20Credit/UC_Persons_EmpStatus_Gender_Age_Nov2021.xlsx" TargetMode="External"/><Relationship Id="rId1" Type="http://schemas.openxmlformats.org/officeDocument/2006/relationships/hyperlink" Target="https://edinburghcouncil-my.sharepoint.com/personal/9087128_edinburgh_gov_uk/Documents/Content.Outlook/74XHJ158/data/Crime/mmw-area-data-q-3-2019-20.xlsx" TargetMode="External"/><Relationship Id="rId6" Type="http://schemas.openxmlformats.org/officeDocument/2006/relationships/hyperlink" Target="https://edinburghcouncil-my.sharepoint.com/personal/9087128_edinburgh_gov_uk/Documents/Content.Outlook/74XHJ158/data/Benefits/DLA/DLAMobilityAwardType_may2021.xlsx" TargetMode="External"/><Relationship Id="rId11" Type="http://schemas.openxmlformats.org/officeDocument/2006/relationships/hyperlink" Target="https://edinburghcouncil-my.sharepoint.com/personal/9087128_edinburgh_gov_uk/Documents/Content.Outlook/74XHJ158/data/Housing/Residential%20Housing%20Feb-22.pdf" TargetMode="External"/><Relationship Id="rId5" Type="http://schemas.openxmlformats.org/officeDocument/2006/relationships/hyperlink" Target="https://edinburghcouncil-my.sharepoint.com/personal/9087128_edinburgh_gov_uk/Documents/Content.Outlook/74XHJ158/data/Benefits/DLA/DLAClaimDuration_May21.xlsx" TargetMode="External"/><Relationship Id="rId15" Type="http://schemas.openxmlformats.org/officeDocument/2006/relationships/comments" Target="../comments1.xml"/><Relationship Id="rId10" Type="http://schemas.openxmlformats.org/officeDocument/2006/relationships/hyperlink" Target="https://edinburghcouncil-my.sharepoint.com/personal/9087128_edinburgh_gov_uk/Documents/Content.Outlook/74XHJ158/data/SIMD/New%20SIMD%20for%20Localities%2016022022%20v1.xlsx" TargetMode="External"/><Relationship Id="rId4" Type="http://schemas.openxmlformats.org/officeDocument/2006/relationships/hyperlink" Target="https://edinburghcouncil-my.sharepoint.com/personal/9087128_edinburgh_gov_uk/Documents/Content.Outlook/74XHJ158/data/Benefits/DLA/DLA_WardGender_may2021.xlsx" TargetMode="External"/><Relationship Id="rId9" Type="http://schemas.openxmlformats.org/officeDocument/2006/relationships/hyperlink" Target="https://edinburghcouncil-my.sharepoint.com/personal/9087128_edinburgh_gov_uk/Documents/Content.Outlook/74XHJ158/data/EPS/EPS_2018_Citywide.pdf" TargetMode="External"/><Relationship Id="rId14" Type="http://schemas.openxmlformats.org/officeDocument/2006/relationships/vmlDrawing" Target="../drawings/vmlDrawing1.v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1"/>
  </sheetPr>
  <dimension ref="D2:F16"/>
  <sheetViews>
    <sheetView showGridLines="0" showRowColHeaders="0" tabSelected="1" topLeftCell="A7" zoomScaleNormal="100" zoomScaleSheetLayoutView="100" workbookViewId="0">
      <selection activeCell="D9" sqref="D9"/>
    </sheetView>
  </sheetViews>
  <sheetFormatPr defaultColWidth="9.1796875" defaultRowHeight="14.5" x14ac:dyDescent="0.35"/>
  <cols>
    <col min="1" max="3" width="1.1796875" style="121" customWidth="1"/>
    <col min="4" max="4" width="29.54296875" style="121" customWidth="1"/>
    <col min="5" max="5" width="9.1796875" style="121"/>
    <col min="6" max="6" width="33.7265625" style="121" customWidth="1"/>
    <col min="7" max="9" width="1.1796875" style="121" customWidth="1"/>
    <col min="10" max="16384" width="9.1796875" style="121"/>
  </cols>
  <sheetData>
    <row r="2" spans="4:6" ht="31" x14ac:dyDescent="0.35">
      <c r="D2" s="1183" t="s">
        <v>200</v>
      </c>
      <c r="E2" s="1183"/>
      <c r="F2" s="1183"/>
    </row>
    <row r="3" spans="4:6" ht="15.5" x14ac:dyDescent="0.35">
      <c r="D3" s="125" t="s">
        <v>612</v>
      </c>
      <c r="E3" s="124"/>
      <c r="F3" s="126" t="s">
        <v>611</v>
      </c>
    </row>
    <row r="4" spans="4:6" x14ac:dyDescent="0.35">
      <c r="D4" s="124"/>
      <c r="E4" s="124"/>
      <c r="F4" s="124"/>
    </row>
    <row r="5" spans="4:6" ht="154.5" customHeight="1" x14ac:dyDescent="0.35">
      <c r="D5" s="1182" t="s">
        <v>352</v>
      </c>
      <c r="E5" s="1182"/>
      <c r="F5" s="1182"/>
    </row>
    <row r="6" spans="4:6" x14ac:dyDescent="0.35">
      <c r="D6" s="122"/>
      <c r="E6" s="122"/>
      <c r="F6" s="122"/>
    </row>
    <row r="7" spans="4:6" x14ac:dyDescent="0.35">
      <c r="D7" s="123" t="s">
        <v>201</v>
      </c>
      <c r="E7" s="123"/>
      <c r="F7" s="123" t="s">
        <v>202</v>
      </c>
    </row>
    <row r="8" spans="4:6" ht="4.5" customHeight="1" thickBot="1" x14ac:dyDescent="0.4"/>
    <row r="9" spans="4:6" ht="15" thickBot="1" x14ac:dyDescent="0.4">
      <c r="D9" s="1098" t="s">
        <v>171</v>
      </c>
      <c r="F9" s="1098" t="s">
        <v>96</v>
      </c>
    </row>
    <row r="11" spans="4:6" x14ac:dyDescent="0.35">
      <c r="D11" s="1184" t="s">
        <v>203</v>
      </c>
      <c r="E11" s="1184"/>
      <c r="F11" s="1184"/>
    </row>
    <row r="13" spans="4:6" ht="37.5" customHeight="1" x14ac:dyDescent="0.35">
      <c r="D13" s="1186" t="s">
        <v>296</v>
      </c>
      <c r="E13" s="1186"/>
      <c r="F13" s="1186"/>
    </row>
    <row r="15" spans="4:6" ht="30" customHeight="1" x14ac:dyDescent="0.35">
      <c r="D15" s="1185"/>
      <c r="E15" s="1185"/>
      <c r="F15" s="1185"/>
    </row>
    <row r="16" spans="4:6" ht="99" customHeight="1" x14ac:dyDescent="0.35"/>
  </sheetData>
  <sheetProtection algorithmName="SHA-512" hashValue="karyNbhNzVtD2gv/pTmSdIl+05eJcizlpQI1b4mzNed9wnpz0EgbTLeGoHn+f/RnZD3lB5MqPgPxqK5/KKMtqg==" saltValue="SmkwGYQPnmOctemncer6gw==" spinCount="100000" sheet="1" objects="1" scenarios="1"/>
  <mergeCells count="5">
    <mergeCell ref="D5:F5"/>
    <mergeCell ref="D2:F2"/>
    <mergeCell ref="D11:F11"/>
    <mergeCell ref="D15:F15"/>
    <mergeCell ref="D13:F13"/>
  </mergeCells>
  <dataValidations count="1">
    <dataValidation type="list" allowBlank="1" showInputMessage="1" showErrorMessage="1" sqref="D9 F9" xr:uid="{00000000-0002-0000-0000-000000000000}">
      <formula1>Areas</formula1>
    </dataValidation>
  </dataValidation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theme="7" tint="-0.249977111117893"/>
  </sheetPr>
  <dimension ref="A1:N66"/>
  <sheetViews>
    <sheetView zoomScaleNormal="100" zoomScaleSheetLayoutView="100" workbookViewId="0">
      <selection activeCell="R41" sqref="R41"/>
    </sheetView>
  </sheetViews>
  <sheetFormatPr defaultColWidth="9.1796875" defaultRowHeight="13" x14ac:dyDescent="0.3"/>
  <cols>
    <col min="1" max="1" width="5" style="209" bestFit="1" customWidth="1"/>
    <col min="2" max="2" width="32.7265625" style="55" customWidth="1"/>
    <col min="3" max="3" width="15.7265625" style="55" customWidth="1"/>
    <col min="4" max="4" width="9.7265625" style="55" customWidth="1"/>
    <col min="5" max="6" width="7.7265625" style="55" customWidth="1"/>
    <col min="7" max="7" width="1.7265625" style="55" customWidth="1"/>
    <col min="8" max="8" width="8.7265625" style="55" customWidth="1"/>
    <col min="9" max="10" width="7.7265625" style="55" customWidth="1"/>
    <col min="11" max="11" width="1.7265625" style="55" customWidth="1"/>
    <col min="12" max="12" width="8.7265625" style="55" customWidth="1"/>
    <col min="13" max="14" width="7.7265625" style="55" customWidth="1"/>
    <col min="15" max="15" width="1.7265625" style="55" customWidth="1"/>
    <col min="16" max="16384" width="9.1796875" style="55"/>
  </cols>
  <sheetData>
    <row r="1" spans="1:14" ht="9" customHeight="1" x14ac:dyDescent="0.3"/>
    <row r="2" spans="1:14" ht="15.5" x14ac:dyDescent="0.3">
      <c r="B2" s="1207" t="s">
        <v>205</v>
      </c>
      <c r="C2" s="1207"/>
      <c r="D2" s="1207"/>
      <c r="E2" s="1207"/>
      <c r="F2" s="1207"/>
      <c r="G2" s="1207"/>
      <c r="H2" s="1207"/>
      <c r="I2" s="1207"/>
      <c r="J2" s="1207"/>
      <c r="K2" s="1207"/>
      <c r="L2" s="1207"/>
      <c r="M2" s="1207"/>
      <c r="N2" s="1207"/>
    </row>
    <row r="3" spans="1:14" ht="9" customHeight="1" x14ac:dyDescent="0.3"/>
    <row r="4" spans="1:14" ht="30" customHeight="1" x14ac:dyDescent="0.3">
      <c r="B4" s="1194" t="s">
        <v>351</v>
      </c>
      <c r="C4" s="1196"/>
      <c r="D4" s="1196"/>
      <c r="E4" s="1196"/>
      <c r="F4" s="1196"/>
      <c r="G4" s="1196"/>
      <c r="H4" s="1196"/>
      <c r="I4" s="1196"/>
      <c r="J4" s="1196"/>
      <c r="K4" s="1196"/>
      <c r="L4" s="1196"/>
      <c r="M4" s="1196"/>
      <c r="N4" s="1196"/>
    </row>
    <row r="5" spans="1:14" ht="9" customHeight="1" x14ac:dyDescent="0.3"/>
    <row r="6" spans="1:14" ht="45" customHeight="1" x14ac:dyDescent="0.35">
      <c r="E6" s="1208" t="s">
        <v>161</v>
      </c>
      <c r="F6" s="1208"/>
      <c r="G6" s="110"/>
      <c r="H6" s="1209" t="str">
        <f>IF(ISBLANK(Selection!D9),"First Area",Selection!D9)</f>
        <v>North West</v>
      </c>
      <c r="I6" s="1209"/>
      <c r="J6" s="1209"/>
      <c r="K6" s="110"/>
      <c r="L6" s="1189" t="str">
        <f>IF(ISBLANK(Selection!F9),"Second Area",Selection!F9)</f>
        <v>Inverleith</v>
      </c>
      <c r="M6" s="1189"/>
      <c r="N6" s="1189"/>
    </row>
    <row r="7" spans="1:14" x14ac:dyDescent="0.3">
      <c r="D7" s="111"/>
      <c r="E7" s="115" t="s">
        <v>101</v>
      </c>
      <c r="F7" s="115" t="s">
        <v>102</v>
      </c>
      <c r="G7" s="67"/>
      <c r="H7" s="114" t="s">
        <v>0</v>
      </c>
      <c r="I7" s="114" t="s">
        <v>99</v>
      </c>
      <c r="J7" s="114" t="s">
        <v>2</v>
      </c>
      <c r="K7" s="67"/>
      <c r="L7" s="50" t="s">
        <v>0</v>
      </c>
      <c r="M7" s="50" t="s">
        <v>99</v>
      </c>
      <c r="N7" s="50" t="s">
        <v>2</v>
      </c>
    </row>
    <row r="8" spans="1:14" ht="15" customHeight="1" x14ac:dyDescent="0.3">
      <c r="A8" s="209">
        <v>420</v>
      </c>
      <c r="B8" s="206" t="str">
        <f>VLOOKUP($A8,Data!$A$1:$BI$1015,2,FALSE)</f>
        <v>Lifestyle</v>
      </c>
      <c r="C8" s="54"/>
      <c r="D8" s="112"/>
      <c r="E8" s="113"/>
      <c r="F8" s="113"/>
      <c r="G8" s="54"/>
      <c r="H8" s="70"/>
      <c r="I8" s="71"/>
      <c r="J8" s="72"/>
      <c r="K8" s="54"/>
      <c r="L8" s="70"/>
      <c r="M8" s="73"/>
      <c r="N8" s="72"/>
    </row>
    <row r="9" spans="1:14" ht="15" customHeight="1" x14ac:dyDescent="0.3">
      <c r="A9" s="209">
        <v>421</v>
      </c>
      <c r="B9" s="54" t="str">
        <f>VLOOKUP($A9,Data!$A$1:$BI$1015,2,FALSE)</f>
        <v>Uncomfortable using online Bank</v>
      </c>
      <c r="C9" s="54" t="str">
        <f>VLOOKUP($A9,Data!$A$1:$BI$1015,3,FALSE)</f>
        <v>Mosaic</v>
      </c>
      <c r="D9" s="112">
        <f>VLOOKUP($A9,Data!$A$1:$BI$1015,4,FALSE)</f>
        <v>44501</v>
      </c>
      <c r="E9" s="1164">
        <f>IF(ISBLANK(VLOOKUP($A9,Data!$A$1:$BI$1015,9,FALSE)),"N/A",VLOOKUP($A9,Data!$A$1:$BI$1015,9,FALSE))</f>
        <v>0.22600000000000001</v>
      </c>
      <c r="F9" s="1164">
        <f>IF(ISBLANK(VLOOKUP($A9,Data!$A$1:$BI$1015,10,FALSE)),"N/A",VLOOKUP($A9,Data!$A$1:$BI$1015,10,FALSE))</f>
        <v>0.156</v>
      </c>
      <c r="G9" s="54"/>
      <c r="H9" s="33">
        <f>IF($H$6="First Area","",HLOOKUP($H$6,Data!$E$1:$BU$1020,A9,FALSE))</f>
        <v>14671.503000000001</v>
      </c>
      <c r="I9" s="41">
        <f>_xlfn.IFNA(IF($H$6="First Area","",IF(E9="N/A","-",HLOOKUP($H$6&amp;"%",Data!$E$1:$BU$1020,A9,FALSE))),"-")</f>
        <v>0.20874004780468372</v>
      </c>
      <c r="J9" s="35">
        <f>IF($H$6="First Area","",IF(E9="N/A","-",IF($H$6="Edinburgh","-",IF($H$6="Scotland","-",HLOOKUP($H$6&amp;"Index",Data!$E$1:$BU$1020,A9,FALSE)))))</f>
        <v>1.0650002439014474</v>
      </c>
      <c r="K9" s="54"/>
      <c r="L9" s="33">
        <f>_xlfn.IFNA(IF($L$6="Second Area","",HLOOKUP($L$6,Data!$E$1:$BU$1020,A9,FALSE)),"-")</f>
        <v>3103.2960000000003</v>
      </c>
      <c r="M9" s="34">
        <f>_xlfn.IFNA(IF($L$6="Second Area","",IF(E9="N/A","-",HLOOKUP($L$6&amp;"%",Data!$E$1:$BU$1020,A9,FALSE))),"-")</f>
        <v>0.192</v>
      </c>
      <c r="N9" s="35">
        <f>_xlfn.IFNA(IF($L$6="Second Area","",IF(E9="N/A","-",IF($L$6="Edinburgh","-",IF($L$6="Scotland","-",HLOOKUP($L$6&amp;"Index",Data!$E$1:$BU$1020,A9,FALSE))))),"-")</f>
        <v>0.84955752212389379</v>
      </c>
    </row>
    <row r="10" spans="1:14" ht="15" customHeight="1" x14ac:dyDescent="0.3">
      <c r="A10" s="209">
        <v>422</v>
      </c>
      <c r="B10" s="54" t="str">
        <f>VLOOKUP($A10,Data!$A$1:$BI$1015,2,FALSE)</f>
        <v>Internet 1st place for information</v>
      </c>
      <c r="C10" s="54" t="str">
        <f>VLOOKUP($A10,Data!$A$1:$BI$1015,3,FALSE)</f>
        <v>Mosaic</v>
      </c>
      <c r="D10" s="112">
        <f>VLOOKUP($A10,Data!$A$1:$BI$1015,4,FALSE)</f>
        <v>44501</v>
      </c>
      <c r="E10" s="1164">
        <f>IF(ISBLANK(VLOOKUP($A10,Data!$A$1:$BI$1015,9,FALSE)),"N/A",VLOOKUP($A10,Data!$A$1:$BI$1015,9,FALSE))</f>
        <v>0.86</v>
      </c>
      <c r="F10" s="1164">
        <f>IF(ISBLANK(VLOOKUP($A10,Data!$A$1:$BI$1015,10,FALSE)),"N/A",VLOOKUP($A10,Data!$A$1:$BI$1015,10,FALSE))</f>
        <v>0.76800000000000002</v>
      </c>
      <c r="G10" s="54"/>
      <c r="H10" s="33">
        <f>IF($H$6="First Area","",HLOOKUP($H$6,Data!$E$1:$BU$1020,A10,FALSE))</f>
        <v>56282.934999999998</v>
      </c>
      <c r="I10" s="41">
        <f>_xlfn.IFNA(IF($H$6="First Area","",IF(E10="N/A","-",HLOOKUP($H$6&amp;"%",Data!$E$1:$BU$1020,A10,FALSE))),"-")</f>
        <v>0.80077021028369799</v>
      </c>
      <c r="J10" s="35">
        <f>IF($H$6="First Area","",IF(E10="N/A","-",IF($H$6="Edinburgh","-",IF($H$6="Scotland","-",HLOOKUP($H$6&amp;"Index",Data!$E$1:$BU$1020,A10,FALSE)))))</f>
        <v>0.9825401353174209</v>
      </c>
      <c r="K10" s="54"/>
      <c r="L10" s="33">
        <f>_xlfn.IFNA(IF($L$6="Second Area","",HLOOKUP($L$6,Data!$E$1:$BU$1020,A10,FALSE)),"-")</f>
        <v>13156.681999999999</v>
      </c>
      <c r="M10" s="34">
        <f>_xlfn.IFNA(IF($L$6="Second Area","",IF(E10="N/A","-",HLOOKUP($L$6&amp;"%",Data!$E$1:$BU$1020,A10,FALSE))),"-")</f>
        <v>0.81399999999999995</v>
      </c>
      <c r="N10" s="35">
        <f>_xlfn.IFNA(IF($L$6="Second Area","",IF(E10="N/A","-",IF($L$6="Edinburgh","-",IF($L$6="Scotland","-",HLOOKUP($L$6&amp;"Index",Data!$E$1:$BU$1020,A10,FALSE))))),"-")</f>
        <v>0.94651162790697674</v>
      </c>
    </row>
    <row r="11" spans="1:14" ht="15" customHeight="1" x14ac:dyDescent="0.3">
      <c r="A11" s="209">
        <v>423</v>
      </c>
      <c r="B11" s="54" t="str">
        <f>VLOOKUP($A11,Data!$A$1:$BI$1015,2,FALSE)</f>
        <v>Worry Online Personal Data not Secure</v>
      </c>
      <c r="C11" s="54" t="str">
        <f>VLOOKUP($A11,Data!$A$1:$BI$1015,3,FALSE)</f>
        <v>Mosaic</v>
      </c>
      <c r="D11" s="112">
        <f>VLOOKUP($A11,Data!$A$1:$BI$1015,4,FALSE)</f>
        <v>44501</v>
      </c>
      <c r="E11" s="1164">
        <f>IF(ISBLANK(VLOOKUP($A11,Data!$A$1:$BI$1015,9,FALSE)),"N/A",VLOOKUP($A11,Data!$A$1:$BI$1015,9,FALSE))</f>
        <v>0.60599999999999998</v>
      </c>
      <c r="F11" s="1164">
        <f>IF(ISBLANK(VLOOKUP($A11,Data!$A$1:$BI$1015,10,FALSE)),"N/A",VLOOKUP($A11,Data!$A$1:$BI$1015,10,FALSE))</f>
        <v>0.56999999999999995</v>
      </c>
      <c r="G11" s="54"/>
      <c r="H11" s="33">
        <f>IF($H$6="First Area","",HLOOKUP($H$6,Data!$E$1:$BU$1020,A11,FALSE))</f>
        <v>41417.895000000004</v>
      </c>
      <c r="I11" s="41">
        <f>_xlfn.IFNA(IF($H$6="First Area","",IF(E11="N/A","-",HLOOKUP($H$6&amp;"%",Data!$E$1:$BU$1020,A11,FALSE))),"-")</f>
        <v>0.58927659846911196</v>
      </c>
      <c r="J11" s="35">
        <f>IF($H$6="First Area","",IF(E11="N/A","-",IF($H$6="Edinburgh","-",IF($H$6="Scotland","-",HLOOKUP($H$6&amp;"Index",Data!$E$1:$BU$1020,A11,FALSE)))))</f>
        <v>1.0055914649643549</v>
      </c>
      <c r="K11" s="54"/>
      <c r="L11" s="33">
        <f>_xlfn.IFNA(IF($L$6="Second Area","",HLOOKUP($L$6,Data!$E$1:$BU$1020,A11,FALSE)),"-")</f>
        <v>9600.8220000000001</v>
      </c>
      <c r="M11" s="34">
        <f>_xlfn.IFNA(IF($L$6="Second Area","",IF(E11="N/A","-",HLOOKUP($L$6&amp;"%",Data!$E$1:$BU$1020,A11,FALSE))),"-")</f>
        <v>0.59399999999999997</v>
      </c>
      <c r="N11" s="35">
        <f>_xlfn.IFNA(IF($L$6="Second Area","",IF(E11="N/A","-",IF($L$6="Edinburgh","-",IF($L$6="Scotland","-",HLOOKUP($L$6&amp;"Index",Data!$E$1:$BU$1020,A11,FALSE))))),"-")</f>
        <v>0.98019801980198018</v>
      </c>
    </row>
    <row r="12" spans="1:14" ht="15" customHeight="1" x14ac:dyDescent="0.3">
      <c r="A12" s="209">
        <v>424</v>
      </c>
      <c r="B12" s="54" t="str">
        <f>VLOOKUP($A12,Data!$A$1:$BI$1015,2,FALSE)</f>
        <v>Need to use Social networking Everyday</v>
      </c>
      <c r="C12" s="54" t="str">
        <f>VLOOKUP($A12,Data!$A$1:$BI$1015,3,FALSE)</f>
        <v>Mosaic</v>
      </c>
      <c r="D12" s="112">
        <f>VLOOKUP($A12,Data!$A$1:$BI$1015,4,FALSE)</f>
        <v>44501</v>
      </c>
      <c r="E12" s="1164">
        <f>IF(ISBLANK(VLOOKUP($A12,Data!$A$1:$BI$1015,9,FALSE)),"N/A",VLOOKUP($A12,Data!$A$1:$BI$1015,9,FALSE))</f>
        <v>0.495</v>
      </c>
      <c r="F12" s="1164">
        <f>IF(ISBLANK(VLOOKUP($A12,Data!$A$1:$BI$1015,10,FALSE)),"N/A",VLOOKUP($A12,Data!$A$1:$BI$1015,10,FALSE))</f>
        <v>0.33400000000000002</v>
      </c>
      <c r="G12" s="54"/>
      <c r="H12" s="33">
        <f>IF($H$6="First Area","",HLOOKUP($H$6,Data!$E$1:$BU$1020,A12,FALSE))</f>
        <v>25568.427000000003</v>
      </c>
      <c r="I12" s="41">
        <f>_xlfn.IFNA(IF($H$6="First Area","",IF(E12="N/A","-",HLOOKUP($H$6&amp;"%",Data!$E$1:$BU$1020,A12,FALSE))),"-")</f>
        <v>0.36377695415872296</v>
      </c>
      <c r="J12" s="35">
        <f>IF($H$6="First Area","",IF(E12="N/A","-",IF($H$6="Edinburgh","-",IF($H$6="Scotland","-",HLOOKUP($H$6&amp;"Index",Data!$E$1:$BU$1020,A12,FALSE)))))</f>
        <v>0.90267234282561526</v>
      </c>
      <c r="K12" s="54"/>
      <c r="L12" s="33">
        <f>_xlfn.IFNA(IF($L$6="Second Area","",HLOOKUP($L$6,Data!$E$1:$BU$1020,A12,FALSE)),"-")</f>
        <v>6222.7550000000001</v>
      </c>
      <c r="M12" s="34">
        <f>_xlfn.IFNA(IF($L$6="Second Area","",IF(E12="N/A","-",HLOOKUP($L$6&amp;"%",Data!$E$1:$BU$1020,A12,FALSE))),"-")</f>
        <v>0.38500000000000001</v>
      </c>
      <c r="N12" s="35">
        <f>_xlfn.IFNA(IF($L$6="Second Area","",IF(E12="N/A","-",IF($L$6="Edinburgh","-",IF($L$6="Scotland","-",HLOOKUP($L$6&amp;"Index",Data!$E$1:$BU$1020,A12,FALSE))))),"-")</f>
        <v>0.77777777777777779</v>
      </c>
    </row>
    <row r="13" spans="1:14" ht="15" customHeight="1" x14ac:dyDescent="0.3">
      <c r="A13" s="209">
        <v>425</v>
      </c>
      <c r="B13" s="54" t="str">
        <f>VLOOKUP($A13,Data!$A$1:$BI$1015,2,FALSE)</f>
        <v>Lost without Mobile Phone</v>
      </c>
      <c r="C13" s="54" t="str">
        <f>VLOOKUP($A13,Data!$A$1:$BI$1015,3,FALSE)</f>
        <v>Mosaic</v>
      </c>
      <c r="D13" s="112">
        <f>VLOOKUP($A13,Data!$A$1:$BI$1015,4,FALSE)</f>
        <v>44501</v>
      </c>
      <c r="E13" s="1164">
        <f>IF(ISBLANK(VLOOKUP($A13,Data!$A$1:$BI$1015,9,FALSE)),"N/A",VLOOKUP($A13,Data!$A$1:$BI$1015,9,FALSE))</f>
        <v>0.55900000000000005</v>
      </c>
      <c r="F13" s="1164">
        <f>IF(ISBLANK(VLOOKUP($A13,Data!$A$1:$BI$1015,10,FALSE)),"N/A",VLOOKUP($A13,Data!$A$1:$BI$1015,10,FALSE))</f>
        <v>0.46800000000000003</v>
      </c>
      <c r="G13" s="54"/>
      <c r="H13" s="33">
        <f>IF($H$6="First Area","",HLOOKUP($H$6,Data!$E$1:$BU$1020,A13,FALSE))</f>
        <v>34314.78</v>
      </c>
      <c r="I13" s="41">
        <f>_xlfn.IFNA(IF($H$6="First Area","",IF(E13="N/A","-",HLOOKUP($H$6&amp;"%",Data!$E$1:$BU$1020,A13,FALSE))),"-")</f>
        <v>0.48821643001451209</v>
      </c>
      <c r="J13" s="35">
        <f>IF($H$6="First Area","",IF(E13="N/A","-",IF($H$6="Edinburgh","-",IF($H$6="Scotland","-",HLOOKUP($H$6&amp;"Index",Data!$E$1:$BU$1020,A13,FALSE)))))</f>
        <v>0.95916783892831448</v>
      </c>
      <c r="K13" s="54"/>
      <c r="L13" s="33">
        <f>_xlfn.IFNA(IF($L$6="Second Area","",HLOOKUP($L$6,Data!$E$1:$BU$1020,A13,FALSE)),"-")</f>
        <v>8129.9890000000005</v>
      </c>
      <c r="M13" s="34">
        <f>_xlfn.IFNA(IF($L$6="Second Area","",IF(E13="N/A","-",HLOOKUP($L$6&amp;"%",Data!$E$1:$BU$1020,A13,FALSE))),"-")</f>
        <v>0.503</v>
      </c>
      <c r="N13" s="35">
        <f>_xlfn.IFNA(IF($L$6="Second Area","",IF(E13="N/A","-",IF($L$6="Edinburgh","-",IF($L$6="Scotland","-",HLOOKUP($L$6&amp;"Index",Data!$E$1:$BU$1020,A13,FALSE))))),"-")</f>
        <v>0.8998211091234346</v>
      </c>
    </row>
    <row r="14" spans="1:14" ht="15" customHeight="1" x14ac:dyDescent="0.3">
      <c r="A14" s="209">
        <v>426</v>
      </c>
      <c r="B14" s="54" t="str">
        <f>VLOOKUP($A14,Data!$A$1:$BI$1015,2,FALSE)</f>
        <v>Cannot manage without Internet</v>
      </c>
      <c r="C14" s="54" t="str">
        <f>VLOOKUP($A14,Data!$A$1:$BI$1015,3,FALSE)</f>
        <v>Mosaic</v>
      </c>
      <c r="D14" s="112">
        <f>VLOOKUP($A14,Data!$A$1:$BI$1015,4,FALSE)</f>
        <v>44501</v>
      </c>
      <c r="E14" s="1164">
        <f>IF(ISBLANK(VLOOKUP($A14,Data!$A$1:$BI$1015,9,FALSE)),"N/A",VLOOKUP($A14,Data!$A$1:$BI$1015,9,FALSE))</f>
        <v>0.751</v>
      </c>
      <c r="F14" s="1164">
        <f>IF(ISBLANK(VLOOKUP($A14,Data!$A$1:$BI$1015,10,FALSE)),"N/A",VLOOKUP($A14,Data!$A$1:$BI$1015,10,FALSE))</f>
        <v>0.59699999999999998</v>
      </c>
      <c r="G14" s="54"/>
      <c r="H14" s="33">
        <f>IF($H$6="First Area","",HLOOKUP($H$6,Data!$E$1:$BU$1020,A14,FALSE))</f>
        <v>45094.675999999999</v>
      </c>
      <c r="I14" s="41">
        <f>_xlfn.IFNA(IF($H$6="First Area","",IF(E14="N/A","-",HLOOKUP($H$6&amp;"%",Data!$E$1:$BU$1020,A14,FALSE))),"-")</f>
        <v>0.64158831061662347</v>
      </c>
      <c r="J14" s="35">
        <f>IF($H$6="First Area","",IF(E14="N/A","-",IF($H$6="Edinburgh","-",IF($H$6="Scotland","-",HLOOKUP($H$6&amp;"Index",Data!$E$1:$BU$1020,A14,FALSE)))))</f>
        <v>0.95474450984616577</v>
      </c>
      <c r="K14" s="54"/>
      <c r="L14" s="33">
        <f>_xlfn.IFNA(IF($L$6="Second Area","",HLOOKUP($L$6,Data!$E$1:$BU$1020,A14,FALSE)),"-")</f>
        <v>10796.884</v>
      </c>
      <c r="M14" s="34">
        <f>_xlfn.IFNA(IF($L$6="Second Area","",IF(E14="N/A","-",HLOOKUP($L$6&amp;"%",Data!$E$1:$BU$1020,A14,FALSE))),"-")</f>
        <v>0.66800000000000004</v>
      </c>
      <c r="N14" s="35">
        <f>_xlfn.IFNA(IF($L$6="Second Area","",IF(E14="N/A","-",IF($L$6="Edinburgh","-",IF($L$6="Scotland","-",HLOOKUP($L$6&amp;"Index",Data!$E$1:$BU$1020,A14,FALSE))))),"-")</f>
        <v>0.88948069241011984</v>
      </c>
    </row>
    <row r="15" spans="1:14" ht="15" customHeight="1" x14ac:dyDescent="0.3">
      <c r="B15" s="54"/>
      <c r="C15" s="54"/>
      <c r="D15" s="112"/>
      <c r="E15" s="113"/>
      <c r="F15" s="113"/>
      <c r="G15" s="54"/>
      <c r="H15" s="70"/>
      <c r="I15" s="71"/>
      <c r="J15" s="72"/>
      <c r="K15" s="54"/>
      <c r="L15" s="33"/>
      <c r="M15" s="34"/>
      <c r="N15" s="35"/>
    </row>
    <row r="16" spans="1:14" ht="15" customHeight="1" x14ac:dyDescent="0.3">
      <c r="A16" s="209">
        <v>428</v>
      </c>
      <c r="B16" s="54" t="str">
        <f>VLOOKUP($A16,Data!$A$1:$BI$1015,2,FALSE)</f>
        <v>Very Internet Savvy</v>
      </c>
      <c r="C16" s="54" t="str">
        <f>VLOOKUP($A16,Data!$A$1:$BI$1015,3,FALSE)</f>
        <v>Mosaic</v>
      </c>
      <c r="D16" s="112">
        <f>VLOOKUP($A16,Data!$A$1:$BI$1015,4,FALSE)</f>
        <v>44501</v>
      </c>
      <c r="E16" s="1164">
        <f>IF(ISBLANK(VLOOKUP($A16,Data!$A$1:$BI$1015,9,FALSE)),"N/A",VLOOKUP($A16,Data!$A$1:$BI$1015,9,FALSE))</f>
        <v>0.40799999999999997</v>
      </c>
      <c r="F16" s="1164">
        <f>IF(ISBLANK(VLOOKUP($A16,Data!$A$1:$BI$1015,10,FALSE)),"N/A",VLOOKUP($A16,Data!$A$1:$BI$1015,10,FALSE))</f>
        <v>0.27</v>
      </c>
      <c r="G16" s="54"/>
      <c r="H16" s="33">
        <f>IF($H$6="First Area","",HLOOKUP($H$6,Data!$E$1:$BU$1020,A16,FALSE))</f>
        <v>21446.499</v>
      </c>
      <c r="I16" s="41">
        <f>_xlfn.IFNA(IF($H$6="First Area","",IF(E16="N/A","-",HLOOKUP($H$6&amp;"%",Data!$E$1:$BU$1020,A16,FALSE))),"-")</f>
        <v>0.30513187548018095</v>
      </c>
      <c r="J16" s="35">
        <f>IF($H$6="First Area","",IF(E16="N/A","-",IF($H$6="Edinburgh","-",IF($H$6="Scotland","-",HLOOKUP($H$6&amp;"Index",Data!$E$1:$BU$1020,A16,FALSE)))))</f>
        <v>0.90009402796513549</v>
      </c>
      <c r="K16" s="54"/>
      <c r="L16" s="33">
        <f>_xlfn.IFNA(IF($L$6="Second Area","",HLOOKUP($L$6,Data!$E$1:$BU$1020,A16,FALSE)),"-")</f>
        <v>5236.8119999999999</v>
      </c>
      <c r="M16" s="34">
        <f>_xlfn.IFNA(IF($L$6="Second Area","",IF(E16="N/A","-",HLOOKUP($L$6&amp;"%",Data!$E$1:$BU$1020,A16,FALSE))),"-")</f>
        <v>0.32400000000000001</v>
      </c>
      <c r="N16" s="35">
        <f>_xlfn.IFNA(IF($L$6="Second Area","",IF(E16="N/A","-",IF($L$6="Edinburgh","-",IF($L$6="Scotland","-",HLOOKUP($L$6&amp;"Index",Data!$E$1:$BU$1020,A16,FALSE))))),"-")</f>
        <v>0.79411764705882359</v>
      </c>
    </row>
    <row r="17" spans="1:14" ht="15" customHeight="1" x14ac:dyDescent="0.3">
      <c r="A17" s="209">
        <v>429</v>
      </c>
      <c r="B17" s="54" t="str">
        <f>VLOOKUP($A17,Data!$A$1:$BI$1015,2,FALSE)</f>
        <v>Not Internet Savvy at all</v>
      </c>
      <c r="C17" s="54" t="str">
        <f>VLOOKUP($A17,Data!$A$1:$BI$1015,3,FALSE)</f>
        <v>Mosaic</v>
      </c>
      <c r="D17" s="112">
        <f>VLOOKUP($A17,Data!$A$1:$BI$1015,4,FALSE)</f>
        <v>44501</v>
      </c>
      <c r="E17" s="1164">
        <f>IF(ISBLANK(VLOOKUP($A17,Data!$A$1:$BI$1015,9,FALSE)),"N/A",VLOOKUP($A17,Data!$A$1:$BI$1015,9,FALSE))</f>
        <v>0.02</v>
      </c>
      <c r="F17" s="1164">
        <f>IF(ISBLANK(VLOOKUP($A17,Data!$A$1:$BI$1015,10,FALSE)),"N/A",VLOOKUP($A17,Data!$A$1:$BI$1015,10,FALSE))</f>
        <v>1.0999999999999999E-2</v>
      </c>
      <c r="G17" s="54"/>
      <c r="H17" s="33">
        <f>IF($H$6="First Area","",HLOOKUP($H$6,Data!$E$1:$BU$1020,A17,FALSE))</f>
        <v>1074.9180000000001</v>
      </c>
      <c r="I17" s="41">
        <f>_xlfn.IFNA(IF($H$6="First Area","",IF(E17="N/A","-",HLOOKUP($H$6&amp;"%",Data!$E$1:$BU$1020,A17,FALSE))),"-")</f>
        <v>1.5293486611843043E-2</v>
      </c>
      <c r="J17" s="35">
        <f>IF($H$6="First Area","",IF(E17="N/A","-",IF($H$6="Edinburgh","-",IF($H$6="Scotland","-",HLOOKUP($H$6&amp;"Index",Data!$E$1:$BU$1020,A17,FALSE)))))</f>
        <v>0.95584291324019022</v>
      </c>
      <c r="K17" s="54"/>
      <c r="L17" s="33">
        <f>_xlfn.IFNA(IF($L$6="Second Area","",HLOOKUP($L$6,Data!$E$1:$BU$1020,A17,FALSE)),"-")</f>
        <v>210.119</v>
      </c>
      <c r="M17" s="34">
        <f>_xlfn.IFNA(IF($L$6="Second Area","",IF(E17="N/A","-",HLOOKUP($L$6&amp;"%",Data!$E$1:$BU$1020,A17,FALSE))),"-")</f>
        <v>1.2999999999999999E-2</v>
      </c>
      <c r="N17" s="35">
        <f>_xlfn.IFNA(IF($L$6="Second Area","",IF(E17="N/A","-",IF($L$6="Edinburgh","-",IF($L$6="Scotland","-",HLOOKUP($L$6&amp;"Index",Data!$E$1:$BU$1020,A17,FALSE))))),"-")</f>
        <v>0.64999999999999991</v>
      </c>
    </row>
    <row r="18" spans="1:14" ht="15" customHeight="1" x14ac:dyDescent="0.3">
      <c r="A18" s="209">
        <v>430</v>
      </c>
      <c r="B18" s="54" t="str">
        <f>VLOOKUP($A18,Data!$A$1:$BI$1015,2,FALSE)</f>
        <v>Uses Email</v>
      </c>
      <c r="C18" s="54" t="str">
        <f>VLOOKUP($A18,Data!$A$1:$BI$1015,3,FALSE)</f>
        <v>Mosaic</v>
      </c>
      <c r="D18" s="112">
        <f>VLOOKUP($A18,Data!$A$1:$BI$1015,4,FALSE)</f>
        <v>44501</v>
      </c>
      <c r="E18" s="1164">
        <f>IF(ISBLANK(VLOOKUP($A18,Data!$A$1:$BI$1015,9,FALSE)),"N/A",VLOOKUP($A18,Data!$A$1:$BI$1015,9,FALSE))</f>
        <v>0.86599999999999999</v>
      </c>
      <c r="F18" s="1164">
        <f>IF(ISBLANK(VLOOKUP($A18,Data!$A$1:$BI$1015,10,FALSE)),"N/A",VLOOKUP($A18,Data!$A$1:$BI$1015,10,FALSE))</f>
        <v>0.81100000000000005</v>
      </c>
      <c r="G18" s="54"/>
      <c r="H18" s="33">
        <f>IF($H$6="First Area","",HLOOKUP($H$6,Data!$E$1:$BU$1020,A18,FALSE))</f>
        <v>59382.493999999999</v>
      </c>
      <c r="I18" s="41">
        <f>_xlfn.IFNA(IF($H$6="First Area","",IF(E18="N/A","-",HLOOKUP($H$6&amp;"%",Data!$E$1:$BU$1020,A18,FALSE))),"-")</f>
        <v>0.84486944768517203</v>
      </c>
      <c r="J18" s="35">
        <f>IF($H$6="First Area","",IF(E18="N/A","-",IF($H$6="Edinburgh","-",IF($H$6="Scotland","-",HLOOKUP($H$6&amp;"Index",Data!$E$1:$BU$1020,A18,FALSE)))))</f>
        <v>1.006995766013316</v>
      </c>
      <c r="K18" s="54"/>
      <c r="L18" s="33">
        <f>_xlfn.IFNA(IF($L$6="Second Area","",HLOOKUP($L$6,Data!$E$1:$BU$1020,A18,FALSE)),"-")</f>
        <v>13334.474999999999</v>
      </c>
      <c r="M18" s="34">
        <f>_xlfn.IFNA(IF($L$6="Second Area","",IF(E18="N/A","-",HLOOKUP($L$6&amp;"%",Data!$E$1:$BU$1020,A18,FALSE))),"-")</f>
        <v>0.82499999999999996</v>
      </c>
      <c r="N18" s="35">
        <f>_xlfn.IFNA(IF($L$6="Second Area","",IF(E18="N/A","-",IF($L$6="Edinburgh","-",IF($L$6="Scotland","-",HLOOKUP($L$6&amp;"Index",Data!$E$1:$BU$1020,A18,FALSE))))),"-")</f>
        <v>0.95265588914549648</v>
      </c>
    </row>
    <row r="19" spans="1:14" ht="15" customHeight="1" x14ac:dyDescent="0.3">
      <c r="A19" s="209">
        <v>431</v>
      </c>
      <c r="B19" s="54" t="str">
        <f>VLOOKUP($A19,Data!$A$1:$BI$1015,2,FALSE)</f>
        <v>Uses Instant Messaging</v>
      </c>
      <c r="C19" s="54" t="str">
        <f>VLOOKUP($A19,Data!$A$1:$BI$1015,3,FALSE)</f>
        <v>Mosaic</v>
      </c>
      <c r="D19" s="112">
        <f>VLOOKUP($A19,Data!$A$1:$BI$1015,4,FALSE)</f>
        <v>44501</v>
      </c>
      <c r="E19" s="1164">
        <f>IF(ISBLANK(VLOOKUP($A19,Data!$A$1:$BI$1015,9,FALSE)),"N/A",VLOOKUP($A19,Data!$A$1:$BI$1015,9,FALSE))</f>
        <v>0.67300000000000004</v>
      </c>
      <c r="F19" s="1164">
        <f>IF(ISBLANK(VLOOKUP($A19,Data!$A$1:$BI$1015,10,FALSE)),"N/A",VLOOKUP($A19,Data!$A$1:$BI$1015,10,FALSE))</f>
        <v>0.58299999999999996</v>
      </c>
      <c r="G19" s="54"/>
      <c r="H19" s="33">
        <f>IF($H$6="First Area","",HLOOKUP($H$6,Data!$E$1:$BU$1020,A19,FALSE))</f>
        <v>41886.154999999992</v>
      </c>
      <c r="I19" s="41">
        <f>_xlfn.IFNA(IF($H$6="First Area","",IF(E19="N/A","-",HLOOKUP($H$6&amp;"%",Data!$E$1:$BU$1020,A19,FALSE))),"-")</f>
        <v>0.59593880715932035</v>
      </c>
      <c r="J19" s="35">
        <f>IF($H$6="First Area","",IF(E19="N/A","-",IF($H$6="Edinburgh","-",IF($H$6="Scotland","-",HLOOKUP($H$6&amp;"Index",Data!$E$1:$BU$1020,A19,FALSE)))))</f>
        <v>0.96430227695682902</v>
      </c>
      <c r="K19" s="54"/>
      <c r="L19" s="33">
        <f>_xlfn.IFNA(IF($L$6="Second Area","",HLOOKUP($L$6,Data!$E$1:$BU$1020,A19,FALSE)),"-")</f>
        <v>9423.0289999999986</v>
      </c>
      <c r="M19" s="34">
        <f>_xlfn.IFNA(IF($L$6="Second Area","",IF(E19="N/A","-",HLOOKUP($L$6&amp;"%",Data!$E$1:$BU$1020,A19,FALSE))),"-")</f>
        <v>0.58299999999999996</v>
      </c>
      <c r="N19" s="35">
        <f>_xlfn.IFNA(IF($L$6="Second Area","",IF(E19="N/A","-",IF($L$6="Edinburgh","-",IF($L$6="Scotland","-",HLOOKUP($L$6&amp;"Index",Data!$E$1:$BU$1020,A19,FALSE))))),"-")</f>
        <v>0.86627043090638922</v>
      </c>
    </row>
    <row r="20" spans="1:14" ht="15" customHeight="1" x14ac:dyDescent="0.3">
      <c r="A20" s="209">
        <v>432</v>
      </c>
      <c r="B20" s="54" t="str">
        <f>VLOOKUP($A20,Data!$A$1:$BI$1015,2,FALSE)</f>
        <v>Uses Video calls</v>
      </c>
      <c r="C20" s="54" t="str">
        <f>VLOOKUP($A20,Data!$A$1:$BI$1015,3,FALSE)</f>
        <v>Mosaic</v>
      </c>
      <c r="D20" s="112">
        <f>VLOOKUP($A20,Data!$A$1:$BI$1015,4,FALSE)</f>
        <v>44501</v>
      </c>
      <c r="E20" s="1164">
        <f>IF(ISBLANK(VLOOKUP($A20,Data!$A$1:$BI$1015,9,FALSE)),"N/A",VLOOKUP($A20,Data!$A$1:$BI$1015,9,FALSE))</f>
        <v>0.40400000000000003</v>
      </c>
      <c r="F20" s="1164">
        <f>IF(ISBLANK(VLOOKUP($A20,Data!$A$1:$BI$1015,10,FALSE)),"N/A",VLOOKUP($A20,Data!$A$1:$BI$1015,10,FALSE))</f>
        <v>0.28999999999999998</v>
      </c>
      <c r="G20" s="54"/>
      <c r="H20" s="33">
        <f>IF($H$6="First Area","",HLOOKUP($H$6,Data!$E$1:$BU$1020,A20,FALSE))</f>
        <v>21766.304</v>
      </c>
      <c r="I20" s="41">
        <f>_xlfn.IFNA(IF($H$6="First Area","",IF(E20="N/A","-",HLOOKUP($H$6&amp;"%",Data!$E$1:$BU$1020,A20,FALSE))),"-")</f>
        <v>0.30968192812224343</v>
      </c>
      <c r="J20" s="35">
        <f>IF($H$6="First Area","",IF(E20="N/A","-",IF($H$6="Edinburgh","-",IF($H$6="Scotland","-",HLOOKUP($H$6&amp;"Index",Data!$E$1:$BU$1020,A20,FALSE)))))</f>
        <v>0.91893747217282917</v>
      </c>
      <c r="K20" s="54"/>
      <c r="L20" s="33">
        <f>_xlfn.IFNA(IF($L$6="Second Area","",HLOOKUP($L$6,Data!$E$1:$BU$1020,A20,FALSE)),"-")</f>
        <v>5220.6490000000003</v>
      </c>
      <c r="M20" s="34">
        <f>_xlfn.IFNA(IF($L$6="Second Area","",IF(E20="N/A","-",HLOOKUP($L$6&amp;"%",Data!$E$1:$BU$1020,A20,FALSE))),"-")</f>
        <v>0.32300000000000001</v>
      </c>
      <c r="N20" s="35">
        <f>_xlfn.IFNA(IF($L$6="Second Area","",IF(E20="N/A","-",IF($L$6="Edinburgh","-",IF($L$6="Scotland","-",HLOOKUP($L$6&amp;"Index",Data!$E$1:$BU$1020,A20,FALSE))))),"-")</f>
        <v>0.79950495049504944</v>
      </c>
    </row>
    <row r="21" spans="1:14" ht="15" customHeight="1" x14ac:dyDescent="0.3">
      <c r="A21" s="209">
        <v>433</v>
      </c>
      <c r="B21" s="54" t="str">
        <f>VLOOKUP($A21,Data!$A$1:$BI$1015,2,FALSE)</f>
        <v>Uses Online Dating</v>
      </c>
      <c r="C21" s="54" t="str">
        <f>VLOOKUP($A21,Data!$A$1:$BI$1015,3,FALSE)</f>
        <v>Mosaic</v>
      </c>
      <c r="D21" s="112">
        <f>VLOOKUP($A21,Data!$A$1:$BI$1015,4,FALSE)</f>
        <v>44501</v>
      </c>
      <c r="E21" s="1164">
        <f>IF(ISBLANK(VLOOKUP($A21,Data!$A$1:$BI$1015,9,FALSE)),"N/A",VLOOKUP($A21,Data!$A$1:$BI$1015,9,FALSE))</f>
        <v>8.7999999999999995E-2</v>
      </c>
      <c r="F21" s="1164">
        <f>IF(ISBLANK(VLOOKUP($A21,Data!$A$1:$BI$1015,10,FALSE)),"N/A",VLOOKUP($A21,Data!$A$1:$BI$1015,10,FALSE))</f>
        <v>3.5000000000000003E-2</v>
      </c>
      <c r="G21" s="54"/>
      <c r="H21" s="33">
        <f>IF($H$6="First Area","",HLOOKUP($H$6,Data!$E$1:$BU$1020,A21,FALSE))</f>
        <v>3497.643</v>
      </c>
      <c r="I21" s="41">
        <f>_xlfn.IFNA(IF($H$6="First Area","",IF(E21="N/A","-",HLOOKUP($H$6&amp;"%",Data!$E$1:$BU$1020,A21,FALSE))),"-")</f>
        <v>4.9763011125971035E-2</v>
      </c>
      <c r="J21" s="35">
        <f>IF($H$6="First Area","",IF(E21="N/A","-",IF($H$6="Edinburgh","-",IF($H$6="Scotland","-",HLOOKUP($H$6&amp;"Index",Data!$E$1:$BU$1020,A21,FALSE)))))</f>
        <v>0.81578706763886943</v>
      </c>
      <c r="K21" s="54"/>
      <c r="L21" s="33">
        <f>_xlfn.IFNA(IF($L$6="Second Area","",HLOOKUP($L$6,Data!$E$1:$BU$1020,A21,FALSE)),"-")</f>
        <v>953.61699999999996</v>
      </c>
      <c r="M21" s="34">
        <f>_xlfn.IFNA(IF($L$6="Second Area","",IF(E21="N/A","-",HLOOKUP($L$6&amp;"%",Data!$E$1:$BU$1020,A21,FALSE))),"-")</f>
        <v>5.8999999999999997E-2</v>
      </c>
      <c r="N21" s="35">
        <f>_xlfn.IFNA(IF($L$6="Second Area","",IF(E21="N/A","-",IF($L$6="Edinburgh","-",IF($L$6="Scotland","-",HLOOKUP($L$6&amp;"Index",Data!$E$1:$BU$1020,A21,FALSE))))),"-")</f>
        <v>0.67045454545454541</v>
      </c>
    </row>
    <row r="22" spans="1:14" ht="15" hidden="1" customHeight="1" x14ac:dyDescent="0.3">
      <c r="B22" s="54" t="e">
        <f>VLOOKUP($A22,Data!$A$1:$BI$1015,2,FALSE)</f>
        <v>#N/A</v>
      </c>
      <c r="C22" s="54" t="e">
        <f>VLOOKUP($A22,Data!$A$1:$BI$1015,3,FALSE)</f>
        <v>#N/A</v>
      </c>
      <c r="D22" s="112" t="e">
        <f>VLOOKUP($A22,Data!$A$1:$BI$1015,4,FALSE)</f>
        <v>#N/A</v>
      </c>
      <c r="E22" s="32" t="e">
        <f>IF(ISBLANK(VLOOKUP($A22,Data!$A$1:$BI$1015,9,FALSE)),"N/A",VLOOKUP($A22,Data!$A$1:$BI$1015,9,FALSE))</f>
        <v>#N/A</v>
      </c>
      <c r="F22" s="32" t="e">
        <f>IF(ISBLANK(VLOOKUP($A22,Data!$A$1:$BI$1015,10,FALSE)),"N/A",VLOOKUP($A22,Data!$A$1:$BI$1015,10,FALSE))</f>
        <v>#N/A</v>
      </c>
      <c r="G22" s="54"/>
      <c r="H22" s="33" t="e">
        <f>IF($H$6="First Area","",HLOOKUP($H$6,Data!$E$1:$BU$1020,A22,FALSE))</f>
        <v>#VALUE!</v>
      </c>
      <c r="I22" s="41" t="str">
        <f>_xlfn.IFNA(IF($H$6="First Area","",IF(E22="N/A","-",HLOOKUP($H$6&amp;"%",Data!$E$1:$BU$1020,A22,FALSE))),"-")</f>
        <v>-</v>
      </c>
      <c r="J22" s="35" t="e">
        <f>IF($H$6="First Area","",IF(E22="N/A","-",IF($H$6="Edinburgh","-",IF($H$6="Scotland","-",HLOOKUP($H$6&amp;"Index",Data!$E$1:$BU$1020,A22,FALSE)))))</f>
        <v>#N/A</v>
      </c>
      <c r="K22" s="54"/>
      <c r="L22" s="33" t="e">
        <f>_xlfn.IFNA(IF($L$6="Second Area","",HLOOKUP($L$6,Data!$E$1:$BU$1020,A22,FALSE)),"-")</f>
        <v>#VALUE!</v>
      </c>
      <c r="M22" s="34" t="str">
        <f>_xlfn.IFNA(IF($L$6="Second Area","",IF(E22="N/A","-",HLOOKUP($L$6&amp;"%",Data!$E$1:$BU$1020,A22,FALSE))),"-")</f>
        <v>-</v>
      </c>
      <c r="N22" s="35" t="str">
        <f>_xlfn.IFNA(IF($L$6="Second Area","",IF(E22="N/A","-",IF($L$6="Edinburgh","-",IF($L$6="Scotland","-",HLOOKUP($L$6&amp;"Index",Data!$E$1:$BU$1020,A22,FALSE))))),"-")</f>
        <v>-</v>
      </c>
    </row>
    <row r="23" spans="1:14" ht="15" hidden="1" customHeight="1" x14ac:dyDescent="0.3">
      <c r="B23" s="54" t="e">
        <f>VLOOKUP($A23,Data!$A$1:$BI$1015,2,FALSE)</f>
        <v>#N/A</v>
      </c>
      <c r="C23" s="54" t="e">
        <f>VLOOKUP($A23,Data!$A$1:$BI$1015,3,FALSE)</f>
        <v>#N/A</v>
      </c>
      <c r="D23" s="112" t="e">
        <f>VLOOKUP($A23,Data!$A$1:$BI$1015,4,FALSE)</f>
        <v>#N/A</v>
      </c>
      <c r="E23" s="32" t="e">
        <f>IF(ISBLANK(VLOOKUP($A23,Data!$A$1:$BI$1015,9,FALSE)),"N/A",VLOOKUP($A23,Data!$A$1:$BI$1015,9,FALSE))</f>
        <v>#N/A</v>
      </c>
      <c r="F23" s="32" t="e">
        <f>IF(ISBLANK(VLOOKUP($A23,Data!$A$1:$BI$1015,10,FALSE)),"N/A",VLOOKUP($A23,Data!$A$1:$BI$1015,10,FALSE))</f>
        <v>#N/A</v>
      </c>
      <c r="G23" s="54"/>
      <c r="H23" s="33" t="e">
        <f>IF($H$6="First Area","",HLOOKUP($H$6,Data!$E$1:$BU$1020,A23,FALSE))</f>
        <v>#VALUE!</v>
      </c>
      <c r="I23" s="41" t="str">
        <f>_xlfn.IFNA(IF($H$6="First Area","",IF(E23="N/A","-",HLOOKUP($H$6&amp;"%",Data!$E$1:$BU$1020,A23,FALSE))),"-")</f>
        <v>-</v>
      </c>
      <c r="J23" s="35" t="e">
        <f>IF($H$6="First Area","",IF(E23="N/A","-",IF($H$6="Edinburgh","-",IF($H$6="Scotland","-",HLOOKUP($H$6&amp;"Index",Data!$E$1:$BU$1020,A23,FALSE)))))</f>
        <v>#N/A</v>
      </c>
      <c r="K23" s="54"/>
      <c r="L23" s="33" t="e">
        <f>_xlfn.IFNA(IF($L$6="Second Area","",HLOOKUP($L$6,Data!$E$1:$BU$1020,A23,FALSE)),"-")</f>
        <v>#VALUE!</v>
      </c>
      <c r="M23" s="34" t="str">
        <f>_xlfn.IFNA(IF($L$6="Second Area","",IF(E23="N/A","-",HLOOKUP($L$6&amp;"%",Data!$E$1:$BU$1020,A23,FALSE))),"-")</f>
        <v>-</v>
      </c>
      <c r="N23" s="35" t="str">
        <f>_xlfn.IFNA(IF($L$6="Second Area","",IF(E23="N/A","-",IF($L$6="Edinburgh","-",IF($L$6="Scotland","-",HLOOKUP($L$6&amp;"Index",Data!$E$1:$BU$1020,A23,FALSE))))),"-")</f>
        <v>-</v>
      </c>
    </row>
    <row r="24" spans="1:14" ht="15" hidden="1" customHeight="1" x14ac:dyDescent="0.3">
      <c r="B24" s="54" t="e">
        <f>VLOOKUP($A24,Data!$A$1:$BI$1015,2,FALSE)</f>
        <v>#N/A</v>
      </c>
      <c r="C24" s="54" t="e">
        <f>VLOOKUP($A24,Data!$A$1:$BI$1015,3,FALSE)</f>
        <v>#N/A</v>
      </c>
      <c r="D24" s="112" t="e">
        <f>VLOOKUP($A24,Data!$A$1:$BI$1015,4,FALSE)</f>
        <v>#N/A</v>
      </c>
      <c r="E24" s="37" t="e">
        <f>IF(ISBLANK(VLOOKUP($A24,Data!$A$1:$BI$1015,9,FALSE)),"N/A",VLOOKUP($A24,Data!$A$1:$BI$1015,9,FALSE))</f>
        <v>#N/A</v>
      </c>
      <c r="F24" s="37" t="e">
        <f>IF(ISBLANK(VLOOKUP($A24,Data!$A$1:$BI$1015,10,FALSE)),"N/A",VLOOKUP($A24,Data!$A$1:$BI$1015,10,FALSE))</f>
        <v>#N/A</v>
      </c>
      <c r="G24" s="54"/>
      <c r="H24" s="33" t="e">
        <f>IF($H$6="First Area","",HLOOKUP($H$6,Data!$E$1:$BU$1020,A24,FALSE))</f>
        <v>#VALUE!</v>
      </c>
      <c r="I24" s="34" t="str">
        <f>_xlfn.IFNA(IF($H$6="First Area","",IF(E24="N/A","-",HLOOKUP($H$6&amp;"%",Data!$E$1:$BU$1020,A24,FALSE))),"-")</f>
        <v>-</v>
      </c>
      <c r="J24" s="35" t="e">
        <f>IF($H$6="First Area","",IF(E24="N/A","-",IF($H$6="Edinburgh","-",IF($H$6="Scotland","-",HLOOKUP($H$6&amp;"Index",Data!$E$1:$BU$1020,A24,FALSE)))))</f>
        <v>#N/A</v>
      </c>
      <c r="K24" s="54"/>
      <c r="L24" s="33" t="e">
        <f>_xlfn.IFNA(IF($L$6="Second Area","",HLOOKUP($L$6,Data!$E$1:$BU$1020,A24,FALSE)),"-")</f>
        <v>#VALUE!</v>
      </c>
      <c r="M24" s="34" t="str">
        <f>_xlfn.IFNA(IF($L$6="Second Area","",IF(E24="N/A","-",HLOOKUP($L$6&amp;"%",Data!$E$1:$BU$1020,A24,FALSE))),"-")</f>
        <v>-</v>
      </c>
      <c r="N24" s="35" t="str">
        <f>_xlfn.IFNA(IF($L$6="Second Area","",IF(E24="N/A","-",IF($L$6="Edinburgh","-",IF($L$6="Scotland","-",HLOOKUP($L$6&amp;"Index",Data!$E$1:$BU$1020,A24,FALSE))))),"-")</f>
        <v>-</v>
      </c>
    </row>
    <row r="25" spans="1:14" ht="15" customHeight="1" x14ac:dyDescent="0.3">
      <c r="B25" s="54"/>
      <c r="C25" s="54"/>
      <c r="D25" s="112"/>
      <c r="E25" s="113"/>
      <c r="F25" s="113"/>
      <c r="G25" s="54"/>
      <c r="H25" s="70"/>
      <c r="I25" s="71"/>
      <c r="J25" s="73"/>
      <c r="K25" s="73"/>
      <c r="L25" s="73"/>
      <c r="M25" s="34"/>
      <c r="N25" s="35"/>
    </row>
    <row r="26" spans="1:14" ht="15" customHeight="1" x14ac:dyDescent="0.3">
      <c r="A26" s="209">
        <v>440</v>
      </c>
      <c r="B26" s="206" t="str">
        <f>VLOOKUP($A26,Data!$A$1:$BI$1015,2,FALSE)</f>
        <v>Attitudes to Work &amp; Money</v>
      </c>
      <c r="C26" s="54"/>
      <c r="D26" s="112"/>
      <c r="E26" s="113"/>
      <c r="F26" s="113"/>
      <c r="G26" s="54"/>
      <c r="H26" s="70"/>
      <c r="I26" s="71"/>
      <c r="J26" s="72"/>
      <c r="K26" s="54"/>
      <c r="L26" s="33"/>
      <c r="M26" s="34"/>
      <c r="N26" s="35"/>
    </row>
    <row r="27" spans="1:14" ht="15" customHeight="1" x14ac:dyDescent="0.3">
      <c r="A27" s="209">
        <v>441</v>
      </c>
      <c r="B27" s="54" t="str">
        <f>VLOOKUP($A27,Data!$A$1:$BI$1015,2,FALSE)</f>
        <v>Only go to work for Money</v>
      </c>
      <c r="C27" s="54" t="str">
        <f>VLOOKUP($A27,Data!$A$1:$BI$1015,3,FALSE)</f>
        <v>Mosaic</v>
      </c>
      <c r="D27" s="112">
        <f>VLOOKUP($A27,Data!$A$1:$BI$1015,4,FALSE)</f>
        <v>44501</v>
      </c>
      <c r="E27" s="1164">
        <f>IF(ISBLANK(VLOOKUP($A27,Data!$A$1:$BI$1015,9,FALSE)),"N/A",VLOOKUP($A27,Data!$A$1:$BI$1015,9,FALSE))</f>
        <v>0.39</v>
      </c>
      <c r="F27" s="1164">
        <f>IF(ISBLANK(VLOOKUP($A27,Data!$A$1:$BI$1015,10,FALSE)),"N/A",VLOOKUP($A27,Data!$A$1:$BI$1015,10,FALSE))</f>
        <v>0.28899999999999998</v>
      </c>
      <c r="G27" s="54"/>
      <c r="H27" s="33">
        <f>IF($H$6="First Area","",HLOOKUP($H$6,Data!$E$1:$BU$1020,A27,FALSE))</f>
        <v>22010.048000000003</v>
      </c>
      <c r="I27" s="41">
        <f>_xlfn.IFNA(IF($H$6="First Area","",IF(E27="N/A","-",HLOOKUP($H$6&amp;"%",Data!$E$1:$BU$1020,A27,FALSE))),"-")</f>
        <v>0.31314981646416074</v>
      </c>
      <c r="J27" s="35">
        <f>IF($H$6="First Area","",IF(E27="N/A","-",IF($H$6="Edinburgh","-",IF($H$6="Scotland","-",HLOOKUP($H$6&amp;"Index",Data!$E$1:$BU$1020,A27,FALSE)))))</f>
        <v>0.93199350138143067</v>
      </c>
      <c r="K27" s="54"/>
      <c r="L27" s="33">
        <f>_xlfn.IFNA(IF($L$6="Second Area","",HLOOKUP($L$6,Data!$E$1:$BU$1020,A27,FALSE)),"-")</f>
        <v>5026.6930000000002</v>
      </c>
      <c r="M27" s="34">
        <f>_xlfn.IFNA(IF($L$6="Second Area","",IF(E27="N/A","-",HLOOKUP($L$6&amp;"%",Data!$E$1:$BU$1020,A27,FALSE))),"-")</f>
        <v>0.311</v>
      </c>
      <c r="N27" s="35">
        <f>_xlfn.IFNA(IF($L$6="Second Area","",IF(E27="N/A","-",IF($L$6="Edinburgh","-",IF($L$6="Scotland","-",HLOOKUP($L$6&amp;"Index",Data!$E$1:$BU$1020,A27,FALSE))))),"-")</f>
        <v>0.79743589743589738</v>
      </c>
    </row>
    <row r="28" spans="1:14" ht="15" customHeight="1" x14ac:dyDescent="0.3">
      <c r="A28" s="209">
        <v>442</v>
      </c>
      <c r="B28" s="54" t="str">
        <f>VLOOKUP($A28,Data!$A$1:$BI$1015,2,FALSE)</f>
        <v>Wants to get to top in Career</v>
      </c>
      <c r="C28" s="54" t="str">
        <f>VLOOKUP($A28,Data!$A$1:$BI$1015,3,FALSE)</f>
        <v>Mosaic</v>
      </c>
      <c r="D28" s="112">
        <f>VLOOKUP($A28,Data!$A$1:$BI$1015,4,FALSE)</f>
        <v>44501</v>
      </c>
      <c r="E28" s="1164">
        <f>IF(ISBLANK(VLOOKUP($A28,Data!$A$1:$BI$1015,9,FALSE)),"N/A",VLOOKUP($A28,Data!$A$1:$BI$1015,9,FALSE))</f>
        <v>0.437</v>
      </c>
      <c r="F28" s="1164">
        <f>IF(ISBLANK(VLOOKUP($A28,Data!$A$1:$BI$1015,10,FALSE)),"N/A",VLOOKUP($A28,Data!$A$1:$BI$1015,10,FALSE))</f>
        <v>0.218</v>
      </c>
      <c r="G28" s="54"/>
      <c r="H28" s="33">
        <f>IF($H$6="First Area","",HLOOKUP($H$6,Data!$E$1:$BU$1020,A28,FALSE))</f>
        <v>18235.22</v>
      </c>
      <c r="I28" s="41">
        <f>_xlfn.IFNA(IF($H$6="First Area","",IF(E28="N/A","-",HLOOKUP($H$6&amp;"%",Data!$E$1:$BU$1020,A28,FALSE))),"-")</f>
        <v>0.2594431323449905</v>
      </c>
      <c r="J28" s="35">
        <f>IF($H$6="First Area","",IF(E28="N/A","-",IF($H$6="Edinburgh","-",IF($H$6="Scotland","-",HLOOKUP($H$6&amp;"Index",Data!$E$1:$BU$1020,A28,FALSE)))))</f>
        <v>0.83154850110573875</v>
      </c>
      <c r="K28" s="54"/>
      <c r="L28" s="33">
        <f>_xlfn.IFNA(IF($L$6="Second Area","",HLOOKUP($L$6,Data!$E$1:$BU$1020,A28,FALSE)),"-")</f>
        <v>5010.53</v>
      </c>
      <c r="M28" s="34">
        <f>_xlfn.IFNA(IF($L$6="Second Area","",IF(E28="N/A","-",HLOOKUP($L$6&amp;"%",Data!$E$1:$BU$1020,A28,FALSE))),"-")</f>
        <v>0.31</v>
      </c>
      <c r="N28" s="35">
        <f>_xlfn.IFNA(IF($L$6="Second Area","",IF(E28="N/A","-",IF($L$6="Edinburgh","-",IF($L$6="Scotland","-",HLOOKUP($L$6&amp;"Index",Data!$E$1:$BU$1020,A28,FALSE))))),"-")</f>
        <v>0.70938215102974833</v>
      </c>
    </row>
    <row r="29" spans="1:14" ht="15" customHeight="1" x14ac:dyDescent="0.3">
      <c r="A29" s="209">
        <v>443</v>
      </c>
      <c r="B29" s="54" t="str">
        <f>VLOOKUP($A29,Data!$A$1:$BI$1015,2,FALSE)</f>
        <v>Would like Own Business</v>
      </c>
      <c r="C29" s="54" t="str">
        <f>VLOOKUP($A29,Data!$A$1:$BI$1015,3,FALSE)</f>
        <v>Mosaic</v>
      </c>
      <c r="D29" s="112">
        <f>VLOOKUP($A29,Data!$A$1:$BI$1015,4,FALSE)</f>
        <v>44501</v>
      </c>
      <c r="E29" s="1164">
        <f>IF(ISBLANK(VLOOKUP($A29,Data!$A$1:$BI$1015,9,FALSE)),"N/A",VLOOKUP($A29,Data!$A$1:$BI$1015,9,FALSE))</f>
        <v>0.375</v>
      </c>
      <c r="F29" s="1164">
        <f>IF(ISBLANK(VLOOKUP($A29,Data!$A$1:$BI$1015,10,FALSE)),"N/A",VLOOKUP($A29,Data!$A$1:$BI$1015,10,FALSE))</f>
        <v>0.218</v>
      </c>
      <c r="G29" s="54"/>
      <c r="H29" s="33">
        <f>IF($H$6="First Area","",HLOOKUP($H$6,Data!$E$1:$BU$1020,A29,FALSE))</f>
        <v>18536.212</v>
      </c>
      <c r="I29" s="41">
        <f>_xlfn.IFNA(IF($H$6="First Area","",IF(E29="N/A","-",HLOOKUP($H$6&amp;"%",Data!$E$1:$BU$1020,A29,FALSE))),"-")</f>
        <v>0.26372552144096972</v>
      </c>
      <c r="J29" s="35">
        <f>IF($H$6="First Area","",IF(E29="N/A","-",IF($H$6="Edinburgh","-",IF($H$6="Scotland","-",HLOOKUP($H$6&amp;"Index",Data!$E$1:$BU$1020,A29,FALSE)))))</f>
        <v>0.8970255831325501</v>
      </c>
      <c r="K29" s="54"/>
      <c r="L29" s="33">
        <f>_xlfn.IFNA(IF($L$6="Second Area","",HLOOKUP($L$6,Data!$E$1:$BU$1020,A29,FALSE)),"-")</f>
        <v>4865.0630000000001</v>
      </c>
      <c r="M29" s="34">
        <f>_xlfn.IFNA(IF($L$6="Second Area","",IF(E29="N/A","-",HLOOKUP($L$6&amp;"%",Data!$E$1:$BU$1020,A29,FALSE))),"-")</f>
        <v>0.30099999999999999</v>
      </c>
      <c r="N29" s="35">
        <f>_xlfn.IFNA(IF($L$6="Second Area","",IF(E29="N/A","-",IF($L$6="Edinburgh","-",IF($L$6="Scotland","-",HLOOKUP($L$6&amp;"Index",Data!$E$1:$BU$1020,A29,FALSE))))),"-")</f>
        <v>0.80266666666666664</v>
      </c>
    </row>
    <row r="30" spans="1:14" ht="15" customHeight="1" x14ac:dyDescent="0.3">
      <c r="A30" s="209">
        <v>444</v>
      </c>
      <c r="B30" s="54" t="str">
        <f>VLOOKUP($A30,Data!$A$1:$BI$1015,2,FALSE)</f>
        <v>How time is spent more important than money made</v>
      </c>
      <c r="C30" s="54" t="str">
        <f>VLOOKUP($A30,Data!$A$1:$BI$1015,3,FALSE)</f>
        <v>Mosaic</v>
      </c>
      <c r="D30" s="112">
        <f>VLOOKUP($A30,Data!$A$1:$BI$1015,4,FALSE)</f>
        <v>44501</v>
      </c>
      <c r="E30" s="1164">
        <f>IF(ISBLANK(VLOOKUP($A30,Data!$A$1:$BI$1015,9,FALSE)),"N/A",VLOOKUP($A30,Data!$A$1:$BI$1015,9,FALSE))</f>
        <v>0.65900000000000003</v>
      </c>
      <c r="F30" s="1164">
        <f>IF(ISBLANK(VLOOKUP($A30,Data!$A$1:$BI$1015,10,FALSE)),"N/A",VLOOKUP($A30,Data!$A$1:$BI$1015,10,FALSE))</f>
        <v>0.61699999999999999</v>
      </c>
      <c r="G30" s="54"/>
      <c r="H30" s="33">
        <f>IF($H$6="First Area","",HLOOKUP($H$6,Data!$E$1:$BU$1020,A30,FALSE))</f>
        <v>44640.483</v>
      </c>
      <c r="I30" s="41">
        <f>_xlfn.IFNA(IF($H$6="First Area","",IF(E30="N/A","-",HLOOKUP($H$6&amp;"%",Data!$E$1:$BU$1020,A30,FALSE))),"-")</f>
        <v>0.63512624135674245</v>
      </c>
      <c r="J30" s="35">
        <f>IF($H$6="First Area","",IF(E30="N/A","-",IF($H$6="Edinburgh","-",IF($H$6="Scotland","-",HLOOKUP($H$6&amp;"Index",Data!$E$1:$BU$1020,A30,FALSE)))))</f>
        <v>0.99705846366835549</v>
      </c>
      <c r="K30" s="54"/>
      <c r="L30" s="33">
        <f>_xlfn.IFNA(IF($L$6="Second Area","",HLOOKUP($L$6,Data!$E$1:$BU$1020,A30,FALSE)),"-")</f>
        <v>10457.461000000001</v>
      </c>
      <c r="M30" s="34">
        <f>_xlfn.IFNA(IF($L$6="Second Area","",IF(E30="N/A","-",HLOOKUP($L$6&amp;"%",Data!$E$1:$BU$1020,A30,FALSE))),"-")</f>
        <v>0.64700000000000002</v>
      </c>
      <c r="N30" s="35">
        <f>_xlfn.IFNA(IF($L$6="Second Area","",IF(E30="N/A","-",IF($L$6="Edinburgh","-",IF($L$6="Scotland","-",HLOOKUP($L$6&amp;"Index",Data!$E$1:$BU$1020,A30,FALSE))))),"-")</f>
        <v>0.98179059180576633</v>
      </c>
    </row>
    <row r="31" spans="1:14" ht="15" customHeight="1" x14ac:dyDescent="0.3">
      <c r="A31" s="209">
        <v>445</v>
      </c>
      <c r="B31" s="54" t="str">
        <f>VLOOKUP($A31,Data!$A$1:$BI$1015,2,FALSE)</f>
        <v>Money is the best measure of success</v>
      </c>
      <c r="C31" s="54" t="str">
        <f>VLOOKUP($A31,Data!$A$1:$BI$1015,3,FALSE)</f>
        <v>Mosaic</v>
      </c>
      <c r="D31" s="112">
        <f>VLOOKUP($A31,Data!$A$1:$BI$1015,4,FALSE)</f>
        <v>44501</v>
      </c>
      <c r="E31" s="1164">
        <f>IF(ISBLANK(VLOOKUP($A31,Data!$A$1:$BI$1015,9,FALSE)),"N/A",VLOOKUP($A31,Data!$A$1:$BI$1015,9,FALSE))</f>
        <v>0.20699999999999999</v>
      </c>
      <c r="F31" s="1164">
        <f>IF(ISBLANK(VLOOKUP($A31,Data!$A$1:$BI$1015,10,FALSE)),"N/A",VLOOKUP($A31,Data!$A$1:$BI$1015,10,FALSE))</f>
        <v>0.158</v>
      </c>
      <c r="G31" s="54"/>
      <c r="H31" s="33">
        <f>IF($H$6="First Area","",HLOOKUP($H$6,Data!$E$1:$BU$1020,A31,FALSE))</f>
        <v>12422.251000000002</v>
      </c>
      <c r="I31" s="41">
        <f>_xlfn.IFNA(IF($H$6="First Area","",IF(E31="N/A","-",HLOOKUP($H$6&amp;"%",Data!$E$1:$BU$1020,A31,FALSE))),"-")</f>
        <v>0.17673862504623969</v>
      </c>
      <c r="J31" s="35">
        <f>IF($H$6="First Area","",IF(E31="N/A","-",IF($H$6="Edinburgh","-",IF($H$6="Scotland","-",HLOOKUP($H$6&amp;"Index",Data!$E$1:$BU$1020,A31,FALSE)))))</f>
        <v>0.97645649196817508</v>
      </c>
      <c r="K31" s="54"/>
      <c r="L31" s="33">
        <f>_xlfn.IFNA(IF($L$6="Second Area","",HLOOKUP($L$6,Data!$E$1:$BU$1020,A31,FALSE)),"-")</f>
        <v>3232.6000000000004</v>
      </c>
      <c r="M31" s="34">
        <f>_xlfn.IFNA(IF($L$6="Second Area","",IF(E31="N/A","-",HLOOKUP($L$6&amp;"%",Data!$E$1:$BU$1020,A31,FALSE))),"-")</f>
        <v>0.2</v>
      </c>
      <c r="N31" s="35">
        <f>_xlfn.IFNA(IF($L$6="Second Area","",IF(E31="N/A","-",IF($L$6="Edinburgh","-",IF($L$6="Scotland","-",HLOOKUP($L$6&amp;"Index",Data!$E$1:$BU$1020,A31,FALSE))))),"-")</f>
        <v>0.96618357487922713</v>
      </c>
    </row>
    <row r="32" spans="1:14" ht="15" customHeight="1" x14ac:dyDescent="0.3">
      <c r="B32" s="54"/>
      <c r="C32" s="54"/>
      <c r="D32" s="112"/>
      <c r="E32" s="113"/>
      <c r="F32" s="113"/>
      <c r="G32" s="54"/>
      <c r="H32" s="70"/>
      <c r="I32" s="71"/>
      <c r="J32" s="72"/>
      <c r="K32" s="54"/>
      <c r="L32" s="33"/>
      <c r="M32" s="34"/>
      <c r="N32" s="35"/>
    </row>
    <row r="33" spans="1:14" ht="15" customHeight="1" x14ac:dyDescent="0.3">
      <c r="A33" s="209">
        <v>449</v>
      </c>
      <c r="B33" s="206" t="str">
        <f>VLOOKUP($A33,Data!$A$1:$BI$1015,2,FALSE)</f>
        <v>Environment</v>
      </c>
      <c r="C33" s="54"/>
      <c r="D33" s="112"/>
      <c r="E33" s="113"/>
      <c r="F33" s="113"/>
      <c r="G33" s="54"/>
      <c r="H33" s="70"/>
      <c r="I33" s="73"/>
      <c r="J33" s="73"/>
      <c r="K33" s="73"/>
      <c r="L33" s="73"/>
      <c r="M33" s="34"/>
      <c r="N33" s="35"/>
    </row>
    <row r="34" spans="1:14" ht="15" customHeight="1" x14ac:dyDescent="0.3">
      <c r="A34" s="209">
        <v>450</v>
      </c>
      <c r="B34" s="54" t="str">
        <f>VLOOKUP($A34,Data!$A$1:$BI$1015,2,FALSE)</f>
        <v>Knows of Climate Change</v>
      </c>
      <c r="C34" s="54" t="str">
        <f>VLOOKUP($A34,Data!$A$1:$BI$1015,3,FALSE)</f>
        <v>Mosaic</v>
      </c>
      <c r="D34" s="112">
        <f>VLOOKUP($A34,Data!$A$1:$BI$1015,4,FALSE)</f>
        <v>44501</v>
      </c>
      <c r="E34" s="1164">
        <f>IF(ISBLANK(VLOOKUP($A34,Data!$A$1:$BI$1015,9,FALSE)),"N/A",VLOOKUP($A34,Data!$A$1:$BI$1015,9,FALSE))</f>
        <v>0.56399999999999995</v>
      </c>
      <c r="F34" s="1164">
        <f>IF(ISBLANK(VLOOKUP($A34,Data!$A$1:$BI$1015,10,FALSE)),"N/A",VLOOKUP($A34,Data!$A$1:$BI$1015,10,FALSE))</f>
        <v>0.45200000000000001</v>
      </c>
      <c r="G34" s="54"/>
      <c r="H34" s="33">
        <f>IF($H$6="First Area","",HLOOKUP($H$6,Data!$E$1:$BU$1020,A34,FALSE))</f>
        <v>35328.873999999996</v>
      </c>
      <c r="I34" s="41">
        <f>_xlfn.IFNA(IF($H$6="First Area","",IF(E34="N/A","-",HLOOKUP($H$6&amp;"%",Data!$E$1:$BU$1020,A34,FALSE))),"-")</f>
        <v>0.50264453803033315</v>
      </c>
      <c r="J34" s="35">
        <f>IF($H$6="First Area","",IF(E34="N/A","-",IF($H$6="Edinburgh","-",IF($H$6="Scotland","-",HLOOKUP($H$6&amp;"Index",Data!$E$1:$BU$1020,A34,FALSE)))))</f>
        <v>0.99140934522748159</v>
      </c>
      <c r="K34" s="54"/>
      <c r="L34" s="33">
        <f>_xlfn.IFNA(IF($L$6="Second Area","",HLOOKUP($L$6,Data!$E$1:$BU$1020,A34,FALSE)),"-")</f>
        <v>8663.3680000000004</v>
      </c>
      <c r="M34" s="34">
        <f>_xlfn.IFNA(IF($L$6="Second Area","",IF(E34="N/A","-",HLOOKUP($L$6&amp;"%",Data!$E$1:$BU$1020,A34,FALSE))),"-")</f>
        <v>0.53600000000000003</v>
      </c>
      <c r="N34" s="35">
        <f>_xlfn.IFNA(IF($L$6="Second Area","",IF(E34="N/A","-",IF($L$6="Edinburgh","-",IF($L$6="Scotland","-",HLOOKUP($L$6&amp;"Index",Data!$E$1:$BU$1020,A34,FALSE))))),"-")</f>
        <v>0.95035460992907816</v>
      </c>
    </row>
    <row r="35" spans="1:14" ht="15" customHeight="1" x14ac:dyDescent="0.3">
      <c r="A35" s="209">
        <v>451</v>
      </c>
      <c r="B35" s="54" t="str">
        <f>VLOOKUP($A35,Data!$A$1:$BI$1015,2,FALSE)</f>
        <v>Recycles Items</v>
      </c>
      <c r="C35" s="54" t="str">
        <f>VLOOKUP($A35,Data!$A$1:$BI$1015,3,FALSE)</f>
        <v>Mosaic</v>
      </c>
      <c r="D35" s="112">
        <f>VLOOKUP($A35,Data!$A$1:$BI$1015,4,FALSE)</f>
        <v>44501</v>
      </c>
      <c r="E35" s="1164">
        <f>IF(ISBLANK(VLOOKUP($A35,Data!$A$1:$BI$1015,9,FALSE)),"N/A",VLOOKUP($A35,Data!$A$1:$BI$1015,9,FALSE))</f>
        <v>0.52500000000000002</v>
      </c>
      <c r="F35" s="1164">
        <f>IF(ISBLANK(VLOOKUP($A35,Data!$A$1:$BI$1015,10,FALSE)),"N/A",VLOOKUP($A35,Data!$A$1:$BI$1015,10,FALSE))</f>
        <v>0.376</v>
      </c>
      <c r="G35" s="54"/>
      <c r="H35" s="33">
        <f>IF($H$6="First Area","",HLOOKUP($H$6,Data!$E$1:$BU$1020,A35,FALSE))</f>
        <v>34598.543999999994</v>
      </c>
      <c r="I35" s="41">
        <f>_xlfn.IFNA(IF($H$6="First Area","",IF(E35="N/A","-",HLOOKUP($H$6&amp;"%",Data!$E$1:$BU$1020,A35,FALSE))),"-")</f>
        <v>0.49225370628574672</v>
      </c>
      <c r="J35" s="35">
        <f>IF($H$6="First Area","",IF(E35="N/A","-",IF($H$6="Edinburgh","-",IF($H$6="Scotland","-",HLOOKUP($H$6&amp;"Index",Data!$E$1:$BU$1020,A35,FALSE)))))</f>
        <v>1.0890568723135989</v>
      </c>
      <c r="K35" s="54"/>
      <c r="L35" s="33">
        <f>_xlfn.IFNA(IF($L$6="Second Area","",HLOOKUP($L$6,Data!$E$1:$BU$1020,A35,FALSE)),"-")</f>
        <v>7758.24</v>
      </c>
      <c r="M35" s="34">
        <f>_xlfn.IFNA(IF($L$6="Second Area","",IF(E35="N/A","-",HLOOKUP($L$6&amp;"%",Data!$E$1:$BU$1020,A35,FALSE))),"-")</f>
        <v>0.48</v>
      </c>
      <c r="N35" s="35">
        <f>_xlfn.IFNA(IF($L$6="Second Area","",IF(E35="N/A","-",IF($L$6="Edinburgh","-",IF($L$6="Scotland","-",HLOOKUP($L$6&amp;"Index",Data!$E$1:$BU$1020,A35,FALSE))))),"-")</f>
        <v>0.91428571428571426</v>
      </c>
    </row>
    <row r="36" spans="1:14" ht="15" customHeight="1" x14ac:dyDescent="0.3">
      <c r="A36" s="209">
        <v>452</v>
      </c>
      <c r="B36" s="54" t="str">
        <f>VLOOKUP($A36,Data!$A$1:$BI$1015,2,FALSE)</f>
        <v>Pay More for Green</v>
      </c>
      <c r="C36" s="54" t="str">
        <f>VLOOKUP($A36,Data!$A$1:$BI$1015,3,FALSE)</f>
        <v>Mosaic</v>
      </c>
      <c r="D36" s="112">
        <f>VLOOKUP($A36,Data!$A$1:$BI$1015,4,FALSE)</f>
        <v>44501</v>
      </c>
      <c r="E36" s="1164">
        <f>IF(ISBLANK(VLOOKUP($A36,Data!$A$1:$BI$1015,9,FALSE)),"N/A",VLOOKUP($A36,Data!$A$1:$BI$1015,9,FALSE))</f>
        <v>0.57899999999999996</v>
      </c>
      <c r="F36" s="1164">
        <f>IF(ISBLANK(VLOOKUP($A36,Data!$A$1:$BI$1015,10,FALSE)),"N/A",VLOOKUP($A36,Data!$A$1:$BI$1015,10,FALSE))</f>
        <v>0.48799999999999999</v>
      </c>
      <c r="G36" s="54"/>
      <c r="H36" s="33">
        <f>IF($H$6="First Area","",HLOOKUP($H$6,Data!$E$1:$BU$1020,A36,FALSE))</f>
        <v>36958.442999999999</v>
      </c>
      <c r="I36" s="41">
        <f>_xlfn.IFNA(IF($H$6="First Area","",IF(E36="N/A","-",HLOOKUP($H$6&amp;"%",Data!$E$1:$BU$1020,A36,FALSE))),"-")</f>
        <v>0.52582936857980256</v>
      </c>
      <c r="J36" s="35">
        <f>IF($H$6="First Area","",IF(E36="N/A","-",IF($H$6="Edinburgh","-",IF($H$6="Scotland","-",HLOOKUP($H$6&amp;"Index",Data!$E$1:$BU$1020,A36,FALSE)))))</f>
        <v>0.99777868800721548</v>
      </c>
      <c r="K36" s="54"/>
      <c r="L36" s="33">
        <f>_xlfn.IFNA(IF($L$6="Second Area","",HLOOKUP($L$6,Data!$E$1:$BU$1020,A36,FALSE)),"-")</f>
        <v>9115.9319999999989</v>
      </c>
      <c r="M36" s="34">
        <f>_xlfn.IFNA(IF($L$6="Second Area","",IF(E36="N/A","-",HLOOKUP($L$6&amp;"%",Data!$E$1:$BU$1020,A36,FALSE))),"-")</f>
        <v>0.56399999999999995</v>
      </c>
      <c r="N36" s="35">
        <f>_xlfn.IFNA(IF($L$6="Second Area","",IF(E36="N/A","-",IF($L$6="Edinburgh","-",IF($L$6="Scotland","-",HLOOKUP($L$6&amp;"Index",Data!$E$1:$BU$1020,A36,FALSE))))),"-")</f>
        <v>0.97409326424870468</v>
      </c>
    </row>
    <row r="37" spans="1:14" ht="15" customHeight="1" x14ac:dyDescent="0.3">
      <c r="A37" s="209">
        <v>453</v>
      </c>
      <c r="B37" s="54" t="str">
        <f>VLOOKUP($A37,Data!$A$1:$BI$1015,2,FALSE)</f>
        <v>Takes own Shopping bag</v>
      </c>
      <c r="C37" s="54" t="str">
        <f>VLOOKUP($A37,Data!$A$1:$BI$1015,3,FALSE)</f>
        <v>Mosaic</v>
      </c>
      <c r="D37" s="112">
        <f>VLOOKUP($A37,Data!$A$1:$BI$1015,4,FALSE)</f>
        <v>44501</v>
      </c>
      <c r="E37" s="1164">
        <f>IF(ISBLANK(VLOOKUP($A37,Data!$A$1:$BI$1015,9,FALSE)),"N/A",VLOOKUP($A37,Data!$A$1:$BI$1015,9,FALSE))</f>
        <v>0.69499999999999995</v>
      </c>
      <c r="F37" s="1164">
        <f>IF(ISBLANK(VLOOKUP($A37,Data!$A$1:$BI$1015,10,FALSE)),"N/A",VLOOKUP($A37,Data!$A$1:$BI$1015,10,FALSE))</f>
        <v>0.55800000000000005</v>
      </c>
      <c r="G37" s="54"/>
      <c r="H37" s="33">
        <f>IF($H$6="First Area","",HLOOKUP($H$6,Data!$E$1:$BU$1020,A37,FALSE))</f>
        <v>45756.119000000006</v>
      </c>
      <c r="I37" s="41">
        <f>_xlfn.IFNA(IF($H$6="First Area","",IF(E37="N/A","-",HLOOKUP($H$6&amp;"%",Data!$E$1:$BU$1020,A37,FALSE))),"-")</f>
        <v>0.65099904675184261</v>
      </c>
      <c r="J37" s="35">
        <f>IF($H$6="First Area","",IF(E37="N/A","-",IF($H$6="Edinburgh","-",IF($H$6="Scotland","-",HLOOKUP($H$6&amp;"Index",Data!$E$1:$BU$1020,A37,FALSE)))))</f>
        <v>1.0483076437227739</v>
      </c>
      <c r="K37" s="54"/>
      <c r="L37" s="33">
        <f>_xlfn.IFNA(IF($L$6="Second Area","",HLOOKUP($L$6,Data!$E$1:$BU$1020,A37,FALSE)),"-")</f>
        <v>10198.853000000001</v>
      </c>
      <c r="M37" s="34">
        <f>_xlfn.IFNA(IF($L$6="Second Area","",IF(E37="N/A","-",HLOOKUP($L$6&amp;"%",Data!$E$1:$BU$1020,A37,FALSE))),"-")</f>
        <v>0.63100000000000001</v>
      </c>
      <c r="N37" s="35">
        <f>_xlfn.IFNA(IF($L$6="Second Area","",IF(E37="N/A","-",IF($L$6="Edinburgh","-",IF($L$6="Scotland","-",HLOOKUP($L$6&amp;"Index",Data!$E$1:$BU$1020,A37,FALSE))))),"-")</f>
        <v>0.90791366906474824</v>
      </c>
    </row>
    <row r="38" spans="1:14" ht="15" customHeight="1" x14ac:dyDescent="0.3">
      <c r="B38" s="54"/>
      <c r="C38" s="54"/>
      <c r="D38" s="112"/>
      <c r="E38" s="113"/>
      <c r="F38" s="113"/>
      <c r="G38" s="54"/>
      <c r="H38" s="70"/>
      <c r="I38" s="71"/>
      <c r="J38" s="72"/>
      <c r="K38" s="54"/>
      <c r="L38" s="33"/>
      <c r="M38" s="34"/>
      <c r="N38" s="35"/>
    </row>
    <row r="39" spans="1:14" ht="15" customHeight="1" x14ac:dyDescent="0.3">
      <c r="A39" s="209">
        <v>460</v>
      </c>
      <c r="B39" s="206" t="str">
        <f>VLOOKUP($A39,Data!$A$1:$BI$1015,2,FALSE)</f>
        <v>Holidays</v>
      </c>
      <c r="C39" s="54"/>
      <c r="D39" s="112"/>
      <c r="E39" s="113"/>
      <c r="F39" s="113"/>
      <c r="G39" s="54"/>
      <c r="H39" s="70"/>
      <c r="I39" s="71"/>
      <c r="J39" s="72"/>
      <c r="K39" s="54"/>
      <c r="L39" s="33"/>
      <c r="M39" s="34"/>
      <c r="N39" s="35"/>
    </row>
    <row r="40" spans="1:14" ht="15" customHeight="1" x14ac:dyDescent="0.3">
      <c r="A40" s="209">
        <v>461</v>
      </c>
      <c r="B40" s="54" t="str">
        <f>VLOOKUP($A40,Data!$A$1:$BI$1015,2,FALSE)</f>
        <v>1-2 in last 12 months</v>
      </c>
      <c r="C40" s="54" t="str">
        <f>VLOOKUP($A40,Data!$A$1:$BI$1015,3,FALSE)</f>
        <v>Mosaic</v>
      </c>
      <c r="D40" s="112">
        <f>VLOOKUP($A40,Data!$A$1:$BI$1015,4,FALSE)</f>
        <v>44501</v>
      </c>
      <c r="E40" s="1164">
        <f>IF(ISBLANK(VLOOKUP($A40,Data!$A$1:$BI$1015,9,FALSE)),"N/A",VLOOKUP($A40,Data!$A$1:$BI$1015,9,FALSE))</f>
        <v>0.63100000000000001</v>
      </c>
      <c r="F40" s="1164">
        <f>IF(ISBLANK(VLOOKUP($A40,Data!$A$1:$BI$1015,10,FALSE)),"N/A",VLOOKUP($A40,Data!$A$1:$BI$1015,10,FALSE))</f>
        <v>0.52500000000000002</v>
      </c>
      <c r="G40" s="54"/>
      <c r="H40" s="33">
        <f>IF($H$6="First Area","",HLOOKUP($H$6,Data!$E$1:$BU$1020,A40,FALSE))</f>
        <v>41169.647000000004</v>
      </c>
      <c r="I40" s="41">
        <f>_xlfn.IFNA(IF($H$6="First Area","",IF(E40="N/A","-",HLOOKUP($H$6&amp;"%",Data!$E$1:$BU$1020,A40,FALSE))),"-")</f>
        <v>0.58574462908687375</v>
      </c>
      <c r="J40" s="35">
        <f>IF($H$6="First Area","",IF(E40="N/A","-",IF($H$6="Edinburgh","-",IF($H$6="Scotland","-",HLOOKUP($H$6&amp;"Index",Data!$E$1:$BU$1020,A40,FALSE)))))</f>
        <v>1.0099045329084031</v>
      </c>
      <c r="K40" s="54"/>
      <c r="L40" s="33">
        <f>_xlfn.IFNA(IF($L$6="Second Area","",HLOOKUP($L$6,Data!$E$1:$BU$1020,A40,FALSE)),"-")</f>
        <v>8824.9980000000014</v>
      </c>
      <c r="M40" s="34">
        <f>_xlfn.IFNA(IF($L$6="Second Area","",IF(E40="N/A","-",HLOOKUP($L$6&amp;"%",Data!$E$1:$BU$1020,A40,FALSE))),"-")</f>
        <v>0.54600000000000004</v>
      </c>
      <c r="N40" s="35">
        <f>_xlfn.IFNA(IF($L$6="Second Area","",IF(E40="N/A","-",IF($L$6="Edinburgh","-",IF($L$6="Scotland","-",HLOOKUP($L$6&amp;"Index",Data!$E$1:$BU$1020,A40,FALSE))))),"-")</f>
        <v>0.86529318541996836</v>
      </c>
    </row>
    <row r="41" spans="1:14" ht="15" customHeight="1" x14ac:dyDescent="0.3">
      <c r="A41" s="209">
        <v>462</v>
      </c>
      <c r="B41" s="54" t="str">
        <f>VLOOKUP($A41,Data!$A$1:$BI$1015,2,FALSE)</f>
        <v>3-4 in last 12 months</v>
      </c>
      <c r="C41" s="54" t="str">
        <f>VLOOKUP($A41,Data!$A$1:$BI$1015,3,FALSE)</f>
        <v>Mosaic</v>
      </c>
      <c r="D41" s="112">
        <f>VLOOKUP($A41,Data!$A$1:$BI$1015,4,FALSE)</f>
        <v>44501</v>
      </c>
      <c r="E41" s="1164">
        <f>IF(ISBLANK(VLOOKUP($A41,Data!$A$1:$BI$1015,9,FALSE)),"N/A",VLOOKUP($A41,Data!$A$1:$BI$1015,9,FALSE))</f>
        <v>0.26400000000000001</v>
      </c>
      <c r="F41" s="1164">
        <f>IF(ISBLANK(VLOOKUP($A41,Data!$A$1:$BI$1015,10,FALSE)),"N/A",VLOOKUP($A41,Data!$A$1:$BI$1015,10,FALSE))</f>
        <v>0.218</v>
      </c>
      <c r="G41" s="54"/>
      <c r="H41" s="33">
        <f>IF($H$6="First Area","",HLOOKUP($H$6,Data!$E$1:$BU$1020,A41,FALSE))</f>
        <v>17559.442999999999</v>
      </c>
      <c r="I41" s="41">
        <f>_xlfn.IFNA(IF($H$6="First Area","",IF(E41="N/A","-",HLOOKUP($H$6&amp;"%",Data!$E$1:$BU$1020,A41,FALSE))),"-")</f>
        <v>0.24982845801439832</v>
      </c>
      <c r="J41" s="35">
        <f>IF($H$6="First Area","",IF(E41="N/A","-",IF($H$6="Edinburgh","-",IF($H$6="Scotland","-",HLOOKUP($H$6&amp;"Index",Data!$E$1:$BU$1020,A41,FALSE)))))</f>
        <v>1.0366326058688726</v>
      </c>
      <c r="K41" s="54"/>
      <c r="L41" s="33">
        <f>_xlfn.IFNA(IF($L$6="Second Area","",HLOOKUP($L$6,Data!$E$1:$BU$1020,A41,FALSE)),"-")</f>
        <v>4267.0320000000002</v>
      </c>
      <c r="M41" s="34">
        <f>_xlfn.IFNA(IF($L$6="Second Area","",IF(E41="N/A","-",HLOOKUP($L$6&amp;"%",Data!$E$1:$BU$1020,A41,FALSE))),"-")</f>
        <v>0.26400000000000001</v>
      </c>
      <c r="N41" s="35">
        <f>_xlfn.IFNA(IF($L$6="Second Area","",IF(E41="N/A","-",IF($L$6="Edinburgh","-",IF($L$6="Scotland","-",HLOOKUP($L$6&amp;"Index",Data!$E$1:$BU$1020,A41,FALSE))))),"-")</f>
        <v>1</v>
      </c>
    </row>
    <row r="42" spans="1:14" ht="15" customHeight="1" x14ac:dyDescent="0.3">
      <c r="A42" s="209">
        <v>463</v>
      </c>
      <c r="B42" s="54" t="str">
        <f>VLOOKUP($A42,Data!$A$1:$BI$1015,2,FALSE)</f>
        <v>5+ in last 12 months</v>
      </c>
      <c r="C42" s="54" t="str">
        <f>VLOOKUP($A42,Data!$A$1:$BI$1015,3,FALSE)</f>
        <v>Mosaic</v>
      </c>
      <c r="D42" s="112">
        <f>VLOOKUP($A42,Data!$A$1:$BI$1015,4,FALSE)</f>
        <v>44501</v>
      </c>
      <c r="E42" s="1164">
        <f>IF(ISBLANK(VLOOKUP($A42,Data!$A$1:$BI$1015,9,FALSE)),"N/A",VLOOKUP($A42,Data!$A$1:$BI$1015,9,FALSE))</f>
        <v>0.22600000000000001</v>
      </c>
      <c r="F42" s="1164">
        <f>IF(ISBLANK(VLOOKUP($A42,Data!$A$1:$BI$1015,10,FALSE)),"N/A",VLOOKUP($A42,Data!$A$1:$BI$1015,10,FALSE))</f>
        <v>0.13600000000000001</v>
      </c>
      <c r="G42" s="54"/>
      <c r="H42" s="33">
        <f>IF($H$6="First Area","",HLOOKUP($H$6,Data!$E$1:$BU$1020,A42,FALSE))</f>
        <v>11556.91</v>
      </c>
      <c r="I42" s="41">
        <f>_xlfn.IFNA(IF($H$6="First Area","",IF(E42="N/A","-",HLOOKUP($H$6&amp;"%",Data!$E$1:$BU$1020,A42,FALSE))),"-")</f>
        <v>0.16442691289872804</v>
      </c>
      <c r="J42" s="35">
        <f>IF($H$6="First Area","",IF(E42="N/A","-",IF($H$6="Edinburgh","-",IF($H$6="Scotland","-",HLOOKUP($H$6&amp;"Index",Data!$E$1:$BU$1020,A42,FALSE)))))</f>
        <v>0.92374670167824746</v>
      </c>
      <c r="K42" s="54"/>
      <c r="L42" s="33">
        <f>_xlfn.IFNA(IF($L$6="Second Area","",HLOOKUP($L$6,Data!$E$1:$BU$1020,A42,FALSE)),"-")</f>
        <v>3070.9700000000003</v>
      </c>
      <c r="M42" s="34">
        <f>_xlfn.IFNA(IF($L$6="Second Area","",IF(E42="N/A","-",HLOOKUP($L$6&amp;"%",Data!$E$1:$BU$1020,A42,FALSE))),"-")</f>
        <v>0.19</v>
      </c>
      <c r="N42" s="35">
        <f>_xlfn.IFNA(IF($L$6="Second Area","",IF(E42="N/A","-",IF($L$6="Edinburgh","-",IF($L$6="Scotland","-",HLOOKUP($L$6&amp;"Index",Data!$E$1:$BU$1020,A42,FALSE))))),"-")</f>
        <v>0.84070796460176989</v>
      </c>
    </row>
    <row r="43" spans="1:14" ht="15" customHeight="1" x14ac:dyDescent="0.3">
      <c r="B43" s="54"/>
      <c r="C43" s="54"/>
      <c r="D43" s="112"/>
      <c r="E43" s="113"/>
      <c r="F43" s="113"/>
      <c r="G43" s="54"/>
      <c r="H43" s="70"/>
      <c r="I43" s="71"/>
      <c r="J43" s="72"/>
      <c r="K43" s="54"/>
      <c r="L43" s="33"/>
      <c r="M43" s="34"/>
      <c r="N43" s="35"/>
    </row>
    <row r="44" spans="1:14" ht="15" customHeight="1" x14ac:dyDescent="0.3">
      <c r="A44" s="209">
        <v>470</v>
      </c>
      <c r="B44" s="206" t="str">
        <f>VLOOKUP($A44,Data!$A$1:$BI$1015,2,FALSE)</f>
        <v>TVs (new Section)</v>
      </c>
      <c r="C44" s="54"/>
      <c r="D44" s="112"/>
      <c r="E44" s="113"/>
      <c r="F44" s="113"/>
      <c r="G44" s="54"/>
      <c r="H44" s="70"/>
      <c r="I44" s="71"/>
      <c r="J44" s="72"/>
      <c r="K44" s="54"/>
      <c r="L44" s="33"/>
      <c r="M44" s="34"/>
      <c r="N44" s="35"/>
    </row>
    <row r="45" spans="1:14" ht="15" customHeight="1" x14ac:dyDescent="0.3">
      <c r="A45" s="209">
        <v>471</v>
      </c>
      <c r="B45" s="54" t="str">
        <f>VLOOKUP($A45,Data!$A$1:$BI$1015,2,FALSE)</f>
        <v>No of TVS Owned</v>
      </c>
      <c r="C45" s="54" t="str">
        <f>VLOOKUP($A45,Data!$A$1:$BI$1015,3,FALSE)</f>
        <v>Mosaic</v>
      </c>
      <c r="D45" s="112">
        <f>VLOOKUP($A45,Data!$A$1:$BI$1015,4,FALSE)</f>
        <v>44501</v>
      </c>
      <c r="E45" s="210">
        <f>IF(ISBLANK(VLOOKUP($A45,Data!$A$1:$BI$1015,9,FALSE)),"N/A",VLOOKUP($A45,Data!$A$1:$BI$1015,9,FALSE))</f>
        <v>7.4</v>
      </c>
      <c r="F45" s="210">
        <f>IF(ISBLANK(VLOOKUP($A45,Data!$A$1:$BI$1015,10,FALSE)),"N/A",VLOOKUP($A45,Data!$A$1:$BI$1015,10,FALSE))</f>
        <v>2.9</v>
      </c>
      <c r="G45" s="54"/>
      <c r="H45" s="33">
        <f>IF($H$6="First Area","",HLOOKUP($H$6,Data!$E$1:$BU$1020,A45,FALSE))</f>
        <v>256151.69999999995</v>
      </c>
      <c r="I45" s="152">
        <f>_xlfn.IFNA(IF($H$6="First Area","",IF(E45="N/A","-",HLOOKUP($H$6&amp;"%",Data!$E$1:$BU$1020,A45,FALSE))),"-")</f>
        <v>3.6444199413823513</v>
      </c>
      <c r="J45" s="35">
        <f>IF($H$6="First Area","",IF(E45="N/A","-",IF($H$6="Edinburgh","-",IF($H$6="Scotland","-",HLOOKUP($H$6&amp;"Index",Data!$E$1:$BU$1020,A45,FALSE)))))</f>
        <v>0.75925415445465649</v>
      </c>
      <c r="K45" s="54"/>
      <c r="L45" s="33">
        <f>_xlfn.IFNA(IF($L$6="Second Area","",HLOOKUP($L$6,Data!$E$1:$BU$1020,A45,FALSE)),"-")</f>
        <v>69500.899999999994</v>
      </c>
      <c r="M45" s="1172">
        <f>_xlfn.IFNA(IF($L$6="Second Area","",IF(E45="N/A","-",HLOOKUP($L$6&amp;"%",Data!$E$1:$BU$1020,A45,FALSE))),"-")</f>
        <v>4.3</v>
      </c>
      <c r="N45" s="35">
        <f>_xlfn.IFNA(IF($L$6="Second Area","",IF(E45="N/A","-",IF($L$6="Edinburgh","-",IF($L$6="Scotland","-",HLOOKUP($L$6&amp;"Index",Data!$E$1:$BU$1020,A45,FALSE))))),"-")</f>
        <v>0.58108108108108103</v>
      </c>
    </row>
    <row r="46" spans="1:14" x14ac:dyDescent="0.3">
      <c r="A46" s="209">
        <v>472</v>
      </c>
      <c r="B46" s="54" t="str">
        <f>VLOOKUP($A46,Data!$A$1:$BI$1015,2,FALSE)</f>
        <v>Smart TV</v>
      </c>
      <c r="C46" s="54" t="str">
        <f>VLOOKUP($A46,Data!$A$1:$BI$1015,3,FALSE)</f>
        <v>Mosaic</v>
      </c>
      <c r="D46" s="112">
        <f>VLOOKUP($A46,Data!$A$1:$BI$1015,4,FALSE)</f>
        <v>44501</v>
      </c>
      <c r="E46" s="1164">
        <f>IF(ISBLANK(VLOOKUP($A46,Data!$A$1:$BI$1015,9,FALSE)),"N/A",VLOOKUP($A46,Data!$A$1:$BI$1015,9,FALSE))</f>
        <v>0.49099999999999999</v>
      </c>
      <c r="F46" s="1164">
        <f>IF(ISBLANK(VLOOKUP($A46,Data!$A$1:$BI$1015,10,FALSE)),"N/A",VLOOKUP($A46,Data!$A$1:$BI$1015,10,FALSE))</f>
        <v>0.44400000000000001</v>
      </c>
      <c r="G46" s="54"/>
      <c r="H46" s="33">
        <f>IF($H$6="First Area","",HLOOKUP($H$6,Data!$E$1:$BU$1020,A46,FALSE))</f>
        <v>33185.767</v>
      </c>
      <c r="I46" s="41">
        <f>_xlfn.IFNA(IF($H$6="First Area","",IF(E46="N/A","-",HLOOKUP($H$6&amp;"%",Data!$E$1:$BU$1020,A46,FALSE))),"-")</f>
        <v>0.47215330222234869</v>
      </c>
      <c r="J46" s="35">
        <f>IF($H$6="First Area","",IF(E46="N/A","-",IF($H$6="Edinburgh","-",IF($H$6="Scotland","-",HLOOKUP($H$6&amp;"Index",Data!$E$1:$BU$1020,A46,FALSE)))))</f>
        <v>1.0153834456394595</v>
      </c>
      <c r="K46" s="54"/>
      <c r="L46" s="33">
        <f>_xlfn.IFNA(IF($L$6="Second Area","",HLOOKUP($L$6,Data!$E$1:$BU$1020,A46,FALSE)),"-")</f>
        <v>7612.7729999999992</v>
      </c>
      <c r="M46" s="34">
        <f>_xlfn.IFNA(IF($L$6="Second Area","",IF(E46="N/A","-",HLOOKUP($L$6&amp;"%",Data!$E$1:$BU$1020,A46,FALSE))),"-")</f>
        <v>0.47099999999999997</v>
      </c>
      <c r="N46" s="35">
        <f>_xlfn.IFNA(IF($L$6="Second Area","",IF(E46="N/A","-",IF($L$6="Edinburgh","-",IF($L$6="Scotland","-",HLOOKUP($L$6&amp;"Index",Data!$E$1:$BU$1020,A46,FALSE))))),"-")</f>
        <v>0.95926680244399176</v>
      </c>
    </row>
    <row r="47" spans="1:14" hidden="1" x14ac:dyDescent="0.3">
      <c r="E47" s="1170"/>
      <c r="F47" s="1170"/>
      <c r="I47" s="55" t="e">
        <f>_xlfn.IFNA(IF($H$6="First Area","",IF(E47="N/A","-",HLOOKUP($H$6&amp;"%",Data!$E$1:$BU$1020,A47,FALSE))),"-")</f>
        <v>#VALUE!</v>
      </c>
      <c r="L47" s="33" t="e">
        <f>_xlfn.IFNA(IF($L$6="Second Area","",HLOOKUP($L$6,Data!$E$1:$BU$1020,A47,FALSE)),"-")</f>
        <v>#VALUE!</v>
      </c>
      <c r="M47" s="34" t="e">
        <f>_xlfn.IFNA(IF($L$6="Second Area","",IF(E47="N/A","-",HLOOKUP($L$6&amp;"%",Data!$E$1:$BU$1020,A47,FALSE))),"-")</f>
        <v>#VALUE!</v>
      </c>
      <c r="N47" s="35" t="e">
        <f>_xlfn.IFNA(IF($L$6="Second Area","",IF(E47="N/A","-",IF($L$6="Edinburgh","-",IF($L$6="Scotland","-",HLOOKUP($L$6&amp;"Index",Data!$E$1:$BU$1020,A47,FALSE))))),"-")</f>
        <v>#VALUE!</v>
      </c>
    </row>
    <row r="48" spans="1:14" hidden="1" x14ac:dyDescent="0.3">
      <c r="A48" s="209">
        <v>730</v>
      </c>
      <c r="B48" s="206">
        <f>VLOOKUP($A48,Data!$A$1:$BI$1015,2,FALSE)</f>
        <v>0</v>
      </c>
      <c r="C48" s="54"/>
      <c r="D48" s="112"/>
      <c r="E48" s="1171"/>
      <c r="F48" s="1171"/>
      <c r="G48" s="54"/>
      <c r="H48" s="70"/>
      <c r="I48" s="71">
        <f>_xlfn.IFNA(IF($H$6="First Area","",IF(E48="N/A","-",HLOOKUP($H$6&amp;"%",Data!$E$1:$BU$1020,A48,FALSE))),"-")</f>
        <v>0</v>
      </c>
      <c r="J48" s="72"/>
      <c r="K48" s="54"/>
      <c r="L48" s="33">
        <f>_xlfn.IFNA(IF($L$6="Second Area","",HLOOKUP($L$6,Data!$E$1:$BU$1020,A48,FALSE)),"-")</f>
        <v>0</v>
      </c>
      <c r="M48" s="34">
        <f>_xlfn.IFNA(IF($L$6="Second Area","",IF(E48="N/A","-",HLOOKUP($L$6&amp;"%",Data!$E$1:$BU$1020,A48,FALSE))),"-")</f>
        <v>0</v>
      </c>
      <c r="N48" s="35">
        <f>_xlfn.IFNA(IF($L$6="Second Area","",IF(E48="N/A","-",IF($L$6="Edinburgh","-",IF($L$6="Scotland","-",HLOOKUP($L$6&amp;"Index",Data!$E$1:$BU$1020,A48,FALSE))))),"-")</f>
        <v>0</v>
      </c>
    </row>
    <row r="49" spans="1:14" hidden="1" x14ac:dyDescent="0.3">
      <c r="A49" s="209">
        <v>731</v>
      </c>
      <c r="B49" s="54">
        <f>VLOOKUP($A49,Data!$A$1:$BI$1015,2,FALSE)</f>
        <v>0</v>
      </c>
      <c r="C49" s="54">
        <f>VLOOKUP($A49,Data!$A$1:$BI$1015,3,FALSE)</f>
        <v>0</v>
      </c>
      <c r="D49" s="112">
        <f>VLOOKUP($A49,Data!$A$1:$BI$1015,4,FALSE)</f>
        <v>0</v>
      </c>
      <c r="E49" s="1164" t="str">
        <f>IF(ISBLANK(VLOOKUP($A49,Data!$A$1:$BI$1015,9,FALSE)),"N/A",VLOOKUP($A49,Data!$A$1:$BI$1015,9,FALSE))</f>
        <v>N/A</v>
      </c>
      <c r="F49" s="1164" t="str">
        <f>IF(ISBLANK(VLOOKUP($A49,Data!$A$1:$BI$1015,10,FALSE)),"N/A",VLOOKUP($A49,Data!$A$1:$BI$1015,10,FALSE))</f>
        <v>N/A</v>
      </c>
      <c r="G49" s="54"/>
      <c r="H49" s="33" t="s">
        <v>211</v>
      </c>
      <c r="I49" s="152" t="str">
        <f>_xlfn.IFNA(IF($H$6="First Area","",IF(E49="N/A","-",HLOOKUP($H$6&amp;"%",Data!$E$1:$BU$1020,A49,FALSE))),"-")</f>
        <v>-</v>
      </c>
      <c r="J49" s="35" t="str">
        <f>IF($H$6="First Area","",IF(E49="N/A","-",IF($H$6="Edinburgh","-",IF($H$6="Scotland","-",HLOOKUP($H$6&amp;"Index",Data!$E$1:$BU$1020,A49,FALSE)))))</f>
        <v>-</v>
      </c>
      <c r="K49" s="54"/>
      <c r="L49" s="33">
        <f>_xlfn.IFNA(IF($L$6="Second Area","",HLOOKUP($L$6,Data!$E$1:$BU$1020,A49,FALSE)),"-")</f>
        <v>0</v>
      </c>
      <c r="M49" s="34" t="str">
        <f>_xlfn.IFNA(IF($L$6="Second Area","",IF(E49="N/A","-",HLOOKUP($L$6&amp;"%",Data!$E$1:$BU$1020,A49,FALSE))),"-")</f>
        <v>-</v>
      </c>
      <c r="N49" s="35" t="str">
        <f>_xlfn.IFNA(IF($L$6="Second Area","",IF(E49="N/A","-",IF($L$6="Edinburgh","-",IF($L$6="Scotland","-",HLOOKUP($L$6&amp;"Index",Data!$E$1:$BU$1020,A49,FALSE))))),"-")</f>
        <v>-</v>
      </c>
    </row>
    <row r="50" spans="1:14" hidden="1" x14ac:dyDescent="0.3">
      <c r="A50" s="209">
        <v>732</v>
      </c>
      <c r="B50" s="54">
        <f>VLOOKUP($A50,Data!$A$1:$BI$1015,2,FALSE)</f>
        <v>0</v>
      </c>
      <c r="C50" s="54">
        <f>VLOOKUP($A50,Data!$A$1:$BI$1015,3,FALSE)</f>
        <v>0</v>
      </c>
      <c r="D50" s="112">
        <f>VLOOKUP($A50,Data!$A$1:$BI$1015,4,FALSE)</f>
        <v>0</v>
      </c>
      <c r="E50" s="1164" t="str">
        <f>IF(ISBLANK(VLOOKUP($A50,Data!$A$1:$BI$1015,9,FALSE)),"N/A",VLOOKUP($A50,Data!$A$1:$BI$1015,9,FALSE))</f>
        <v>N/A</v>
      </c>
      <c r="F50" s="1164" t="str">
        <f>IF(ISBLANK(VLOOKUP($A50,Data!$A$1:$BI$1015,10,FALSE)),"N/A",VLOOKUP($A50,Data!$A$1:$BI$1015,10,FALSE))</f>
        <v>N/A</v>
      </c>
      <c r="G50" s="54"/>
      <c r="H50" s="33" t="s">
        <v>211</v>
      </c>
      <c r="I50" s="152" t="str">
        <f>_xlfn.IFNA(IF($H$6="First Area","",IF(E50="N/A","-",HLOOKUP($H$6&amp;"%",Data!$E$1:$BU$1020,A50,FALSE))),"-")</f>
        <v>-</v>
      </c>
      <c r="J50" s="35" t="str">
        <f>IF($H$6="First Area","",IF(E50="N/A","-",IF($H$6="Edinburgh","-",IF($H$6="Scotland","-",HLOOKUP($H$6&amp;"Index",Data!$E$1:$BU$1020,A50,FALSE)))))</f>
        <v>-</v>
      </c>
      <c r="K50" s="54"/>
      <c r="L50" s="33">
        <f>_xlfn.IFNA(IF($L$6="Second Area","",HLOOKUP($L$6,Data!$E$1:$BU$1020,A50,FALSE)),"-")</f>
        <v>0</v>
      </c>
      <c r="M50" s="34" t="str">
        <f>_xlfn.IFNA(IF($L$6="Second Area","",IF(E50="N/A","-",HLOOKUP($L$6&amp;"%",Data!$E$1:$BU$1020,A50,FALSE))),"-")</f>
        <v>-</v>
      </c>
      <c r="N50" s="35" t="str">
        <f>_xlfn.IFNA(IF($L$6="Second Area","",IF(E50="N/A","-",IF($L$6="Edinburgh","-",IF($L$6="Scotland","-",HLOOKUP($L$6&amp;"Index",Data!$E$1:$BU$1020,A50,FALSE))))),"-")</f>
        <v>-</v>
      </c>
    </row>
    <row r="51" spans="1:14" hidden="1" x14ac:dyDescent="0.3">
      <c r="A51" s="209">
        <v>733</v>
      </c>
      <c r="B51" s="54">
        <f>VLOOKUP($A51,Data!$A$1:$BI$1015,2,FALSE)</f>
        <v>0</v>
      </c>
      <c r="C51" s="54">
        <f>VLOOKUP($A51,Data!$A$1:$BI$1015,3,FALSE)</f>
        <v>0</v>
      </c>
      <c r="D51" s="112">
        <f>VLOOKUP($A51,Data!$A$1:$BI$1015,4,FALSE)</f>
        <v>0</v>
      </c>
      <c r="E51" s="1164" t="str">
        <f>IF(ISBLANK(VLOOKUP($A51,Data!$A$1:$BI$1015,9,FALSE)),"N/A",VLOOKUP($A51,Data!$A$1:$BI$1015,9,FALSE))</f>
        <v>N/A</v>
      </c>
      <c r="F51" s="1164" t="str">
        <f>IF(ISBLANK(VLOOKUP($A51,Data!$A$1:$BI$1015,10,FALSE)),"N/A",VLOOKUP($A51,Data!$A$1:$BI$1015,10,FALSE))</f>
        <v>N/A</v>
      </c>
      <c r="G51" s="54"/>
      <c r="H51" s="33" t="s">
        <v>211</v>
      </c>
      <c r="I51" s="152" t="str">
        <f>_xlfn.IFNA(IF($H$6="First Area","",IF(E51="N/A","-",HLOOKUP($H$6&amp;"%",Data!$E$1:$BU$1020,A51,FALSE))),"-")</f>
        <v>-</v>
      </c>
      <c r="J51" s="35" t="str">
        <f>IF($H$6="First Area","",IF(E51="N/A","-",IF($H$6="Edinburgh","-",IF($H$6="Scotland","-",HLOOKUP($H$6&amp;"Index",Data!$E$1:$BU$1020,A51,FALSE)))))</f>
        <v>-</v>
      </c>
      <c r="K51" s="54"/>
      <c r="L51" s="33">
        <f>_xlfn.IFNA(IF($L$6="Second Area","",HLOOKUP($L$6,Data!$E$1:$BU$1020,A51,FALSE)),"-")</f>
        <v>0</v>
      </c>
      <c r="M51" s="34" t="str">
        <f>_xlfn.IFNA(IF($L$6="Second Area","",IF(E51="N/A","-",HLOOKUP($L$6&amp;"%",Data!$E$1:$BU$1020,A51,FALSE))),"-")</f>
        <v>-</v>
      </c>
      <c r="N51" s="35" t="str">
        <f>_xlfn.IFNA(IF($L$6="Second Area","",IF(E51="N/A","-",IF($L$6="Edinburgh","-",IF($L$6="Scotland","-",HLOOKUP($L$6&amp;"Index",Data!$E$1:$BU$1020,A51,FALSE))))),"-")</f>
        <v>-</v>
      </c>
    </row>
    <row r="52" spans="1:14" hidden="1" x14ac:dyDescent="0.3">
      <c r="A52" s="209">
        <v>734</v>
      </c>
      <c r="B52" s="54">
        <f>VLOOKUP($A52,Data!$A$1:$BI$1015,2,FALSE)</f>
        <v>0</v>
      </c>
      <c r="C52" s="54">
        <f>VLOOKUP($A52,Data!$A$1:$BI$1015,3,FALSE)</f>
        <v>0</v>
      </c>
      <c r="D52" s="112">
        <f>VLOOKUP($A52,Data!$A$1:$BI$1015,4,FALSE)</f>
        <v>0</v>
      </c>
      <c r="E52" s="1164" t="str">
        <f>IF(ISBLANK(VLOOKUP($A52,Data!$A$1:$BI$1015,9,FALSE)),"N/A",VLOOKUP($A52,Data!$A$1:$BI$1015,9,FALSE))</f>
        <v>N/A</v>
      </c>
      <c r="F52" s="1164" t="str">
        <f>IF(ISBLANK(VLOOKUP($A52,Data!$A$1:$BI$1015,10,FALSE)),"N/A",VLOOKUP($A52,Data!$A$1:$BI$1015,10,FALSE))</f>
        <v>N/A</v>
      </c>
      <c r="G52" s="54"/>
      <c r="H52" s="33" t="s">
        <v>211</v>
      </c>
      <c r="I52" s="152" t="str">
        <f>_xlfn.IFNA(IF($H$6="First Area","",IF(E52="N/A","-",HLOOKUP($H$6&amp;"%",Data!$E$1:$BU$1020,A52,FALSE))),"-")</f>
        <v>-</v>
      </c>
      <c r="J52" s="35" t="str">
        <f>IF($H$6="First Area","",IF(E52="N/A","-",IF($H$6="Edinburgh","-",IF($H$6="Scotland","-",HLOOKUP($H$6&amp;"Index",Data!$E$1:$BU$1020,A52,FALSE)))))</f>
        <v>-</v>
      </c>
      <c r="K52" s="54"/>
      <c r="L52" s="33">
        <f>_xlfn.IFNA(IF($L$6="Second Area","",HLOOKUP($L$6,Data!$E$1:$BU$1020,A52,FALSE)),"-")</f>
        <v>0</v>
      </c>
      <c r="M52" s="34" t="str">
        <f>_xlfn.IFNA(IF($L$6="Second Area","",IF(E52="N/A","-",HLOOKUP($L$6&amp;"%",Data!$E$1:$BU$1020,A52,FALSE))),"-")</f>
        <v>-</v>
      </c>
      <c r="N52" s="35" t="str">
        <f>_xlfn.IFNA(IF($L$6="Second Area","",IF(E52="N/A","-",IF($L$6="Edinburgh","-",IF($L$6="Scotland","-",HLOOKUP($L$6&amp;"Index",Data!$E$1:$BU$1020,A52,FALSE))))),"-")</f>
        <v>-</v>
      </c>
    </row>
    <row r="53" spans="1:14" hidden="1" x14ac:dyDescent="0.3">
      <c r="E53" s="1170"/>
      <c r="F53" s="1170"/>
      <c r="I53" s="55" t="e">
        <f>_xlfn.IFNA(IF($H$6="First Area","",IF(E53="N/A","-",HLOOKUP($H$6&amp;"%",Data!$E$1:$BU$1020,A53,FALSE))),"-")</f>
        <v>#VALUE!</v>
      </c>
      <c r="L53" s="33" t="e">
        <f>_xlfn.IFNA(IF($L$6="Second Area","",HLOOKUP($L$6,Data!$E$1:$BU$1020,A53,FALSE)),"-")</f>
        <v>#VALUE!</v>
      </c>
      <c r="M53" s="34" t="e">
        <f>_xlfn.IFNA(IF($L$6="Second Area","",IF(E53="N/A","-",HLOOKUP($L$6&amp;"%",Data!$E$1:$BU$1020,A53,FALSE))),"-")</f>
        <v>#VALUE!</v>
      </c>
      <c r="N53" s="35" t="e">
        <f>_xlfn.IFNA(IF($L$6="Second Area","",IF(E53="N/A","-",IF($L$6="Edinburgh","-",IF($L$6="Scotland","-",HLOOKUP($L$6&amp;"Index",Data!$E$1:$BU$1020,A53,FALSE))))),"-")</f>
        <v>#VALUE!</v>
      </c>
    </row>
    <row r="54" spans="1:14" hidden="1" x14ac:dyDescent="0.3">
      <c r="A54" s="209">
        <v>740</v>
      </c>
      <c r="B54" s="206">
        <f>VLOOKUP($A54,Data!$A$1:$BI$1015,2,FALSE)</f>
        <v>0</v>
      </c>
      <c r="C54" s="54"/>
      <c r="D54" s="112"/>
      <c r="E54" s="1171"/>
      <c r="F54" s="1171"/>
      <c r="G54" s="54"/>
      <c r="H54" s="70"/>
      <c r="I54" s="71">
        <f>_xlfn.IFNA(IF($H$6="First Area","",IF(E54="N/A","-",HLOOKUP($H$6&amp;"%",Data!$E$1:$BU$1020,A54,FALSE))),"-")</f>
        <v>0</v>
      </c>
      <c r="J54" s="72"/>
      <c r="K54" s="54"/>
      <c r="L54" s="33">
        <f>_xlfn.IFNA(IF($L$6="Second Area","",HLOOKUP($L$6,Data!$E$1:$BU$1020,A54,FALSE)),"-")</f>
        <v>0</v>
      </c>
      <c r="M54" s="34">
        <f>_xlfn.IFNA(IF($L$6="Second Area","",IF(E54="N/A","-",HLOOKUP($L$6&amp;"%",Data!$E$1:$BU$1020,A54,FALSE))),"-")</f>
        <v>0</v>
      </c>
      <c r="N54" s="35">
        <f>_xlfn.IFNA(IF($L$6="Second Area","",IF(E54="N/A","-",IF($L$6="Edinburgh","-",IF($L$6="Scotland","-",HLOOKUP($L$6&amp;"Index",Data!$E$1:$BU$1020,A54,FALSE))))),"-")</f>
        <v>0</v>
      </c>
    </row>
    <row r="55" spans="1:14" hidden="1" x14ac:dyDescent="0.3">
      <c r="A55" s="209">
        <v>741</v>
      </c>
      <c r="B55" s="54">
        <f>VLOOKUP($A55,Data!$A$1:$BI$1015,2,FALSE)</f>
        <v>0</v>
      </c>
      <c r="C55" s="54">
        <f>VLOOKUP($A55,Data!$A$1:$BI$1015,3,FALSE)</f>
        <v>0</v>
      </c>
      <c r="D55" s="112">
        <f>VLOOKUP($A55,Data!$A$1:$BI$1015,4,FALSE)</f>
        <v>0</v>
      </c>
      <c r="E55" s="1164" t="str">
        <f>IF(ISBLANK(VLOOKUP($A55,Data!$A$1:$BI$1015,9,FALSE)),"N/A",VLOOKUP($A55,Data!$A$1:$BI$1015,9,FALSE))</f>
        <v>N/A</v>
      </c>
      <c r="F55" s="1164" t="str">
        <f>IF(ISBLANK(VLOOKUP($A55,Data!$A$1:$BI$1015,10,FALSE)),"N/A",VLOOKUP($A55,Data!$A$1:$BI$1015,10,FALSE))</f>
        <v>N/A</v>
      </c>
      <c r="G55" s="54"/>
      <c r="H55" s="33">
        <f>IF($H$6="First Area","",HLOOKUP($H$6,Data!$E$1:$BU$1020,A55,FALSE))</f>
        <v>0</v>
      </c>
      <c r="I55" s="41" t="str">
        <f>_xlfn.IFNA(IF($H$6="First Area","",IF(E55="N/A","-",HLOOKUP($H$6&amp;"%",Data!$E$1:$BU$1020,A55,FALSE))),"-")</f>
        <v>-</v>
      </c>
      <c r="J55" s="35" t="str">
        <f>IF($H$6="First Area","",IF(E55="N/A","-",IF($H$6="Edinburgh","-",IF($H$6="Scotland","-",HLOOKUP($H$6&amp;"Index",Data!$E$1:$BU$1020,A55,FALSE)))))</f>
        <v>-</v>
      </c>
      <c r="K55" s="54"/>
      <c r="L55" s="33">
        <f>_xlfn.IFNA(IF($L$6="Second Area","",HLOOKUP($L$6,Data!$E$1:$BU$1020,A55,FALSE)),"-")</f>
        <v>0</v>
      </c>
      <c r="M55" s="34" t="str">
        <f>_xlfn.IFNA(IF($L$6="Second Area","",IF(E55="N/A","-",HLOOKUP($L$6&amp;"%",Data!$E$1:$BU$1020,A55,FALSE))),"-")</f>
        <v>-</v>
      </c>
      <c r="N55" s="35" t="str">
        <f>_xlfn.IFNA(IF($L$6="Second Area","",IF(E55="N/A","-",IF($L$6="Edinburgh","-",IF($L$6="Scotland","-",HLOOKUP($L$6&amp;"Index",Data!$E$1:$BU$1020,A55,FALSE))))),"-")</f>
        <v>-</v>
      </c>
    </row>
    <row r="56" spans="1:14" hidden="1" x14ac:dyDescent="0.3">
      <c r="A56" s="209">
        <v>742</v>
      </c>
      <c r="B56" s="54">
        <f>VLOOKUP($A56,Data!$A$1:$BI$1015,2,FALSE)</f>
        <v>0</v>
      </c>
      <c r="C56" s="54">
        <f>VLOOKUP($A56,Data!$A$1:$BI$1015,3,FALSE)</f>
        <v>0</v>
      </c>
      <c r="D56" s="112">
        <f>VLOOKUP($A56,Data!$A$1:$BI$1015,4,FALSE)</f>
        <v>0</v>
      </c>
      <c r="E56" s="1164" t="str">
        <f>IF(ISBLANK(VLOOKUP($A56,Data!$A$1:$BI$1015,9,FALSE)),"N/A",VLOOKUP($A56,Data!$A$1:$BI$1015,9,FALSE))</f>
        <v>N/A</v>
      </c>
      <c r="F56" s="1164" t="str">
        <f>IF(ISBLANK(VLOOKUP($A56,Data!$A$1:$BI$1015,10,FALSE)),"N/A",VLOOKUP($A56,Data!$A$1:$BI$1015,10,FALSE))</f>
        <v>N/A</v>
      </c>
      <c r="G56" s="54"/>
      <c r="H56" s="33">
        <f>IF($H$6="First Area","",HLOOKUP($H$6,Data!$E$1:$BU$1020,A56,FALSE))</f>
        <v>0</v>
      </c>
      <c r="I56" s="41" t="str">
        <f>_xlfn.IFNA(IF($H$6="First Area","",IF(E56="N/A","-",HLOOKUP($H$6&amp;"%",Data!$E$1:$BU$1020,A56,FALSE))),"-")</f>
        <v>-</v>
      </c>
      <c r="J56" s="35" t="str">
        <f>IF($H$6="First Area","",IF(E56="N/A","-",IF($H$6="Edinburgh","-",IF($H$6="Scotland","-",HLOOKUP($H$6&amp;"Index",Data!$E$1:$BU$1020,A56,FALSE)))))</f>
        <v>-</v>
      </c>
      <c r="K56" s="54"/>
      <c r="L56" s="33">
        <f>_xlfn.IFNA(IF($L$6="Second Area","",HLOOKUP($L$6,Data!$E$1:$BU$1020,A56,FALSE)),"-")</f>
        <v>0</v>
      </c>
      <c r="M56" s="34" t="str">
        <f>_xlfn.IFNA(IF($L$6="Second Area","",IF(E56="N/A","-",HLOOKUP($L$6&amp;"%",Data!$E$1:$BU$1020,A56,FALSE))),"-")</f>
        <v>-</v>
      </c>
      <c r="N56" s="35" t="str">
        <f>_xlfn.IFNA(IF($L$6="Second Area","",IF(E56="N/A","-",IF($L$6="Edinburgh","-",IF($L$6="Scotland","-",HLOOKUP($L$6&amp;"Index",Data!$E$1:$BU$1020,A56,FALSE))))),"-")</f>
        <v>-</v>
      </c>
    </row>
    <row r="57" spans="1:14" hidden="1" x14ac:dyDescent="0.3">
      <c r="A57" s="209">
        <v>743</v>
      </c>
      <c r="B57" s="54">
        <f>VLOOKUP($A57,Data!$A$1:$BI$1015,2,FALSE)</f>
        <v>0</v>
      </c>
      <c r="C57" s="54">
        <f>VLOOKUP($A57,Data!$A$1:$BI$1015,3,FALSE)</f>
        <v>0</v>
      </c>
      <c r="D57" s="112">
        <f>VLOOKUP($A57,Data!$A$1:$BI$1015,4,FALSE)</f>
        <v>0</v>
      </c>
      <c r="E57" s="1164" t="str">
        <f>IF(ISBLANK(VLOOKUP($A57,Data!$A$1:$BI$1015,9,FALSE)),"N/A",VLOOKUP($A57,Data!$A$1:$BI$1015,9,FALSE))</f>
        <v>N/A</v>
      </c>
      <c r="F57" s="1164" t="str">
        <f>IF(ISBLANK(VLOOKUP($A57,Data!$A$1:$BI$1015,10,FALSE)),"N/A",VLOOKUP($A57,Data!$A$1:$BI$1015,10,FALSE))</f>
        <v>N/A</v>
      </c>
      <c r="G57" s="54"/>
      <c r="H57" s="33">
        <f>IF($H$6="First Area","",HLOOKUP($H$6,Data!$E$1:$BU$1020,A57,FALSE))</f>
        <v>0</v>
      </c>
      <c r="I57" s="41" t="str">
        <f>_xlfn.IFNA(IF($H$6="First Area","",IF(E57="N/A","-",HLOOKUP($H$6&amp;"%",Data!$E$1:$BU$1020,A57,FALSE))),"-")</f>
        <v>-</v>
      </c>
      <c r="J57" s="35" t="str">
        <f>IF($H$6="First Area","",IF(E57="N/A","-",IF($H$6="Edinburgh","-",IF($H$6="Scotland","-",HLOOKUP($H$6&amp;"Index",Data!$E$1:$BU$1020,A57,FALSE)))))</f>
        <v>-</v>
      </c>
      <c r="K57" s="54"/>
      <c r="L57" s="33">
        <f>_xlfn.IFNA(IF($L$6="Second Area","",HLOOKUP($L$6,Data!$E$1:$BU$1020,A57,FALSE)),"-")</f>
        <v>0</v>
      </c>
      <c r="M57" s="34" t="str">
        <f>_xlfn.IFNA(IF($L$6="Second Area","",IF(E57="N/A","-",HLOOKUP($L$6&amp;"%",Data!$E$1:$BU$1020,A57,FALSE))),"-")</f>
        <v>-</v>
      </c>
      <c r="N57" s="35" t="str">
        <f>_xlfn.IFNA(IF($L$6="Second Area","",IF(E57="N/A","-",IF($L$6="Edinburgh","-",IF($L$6="Scotland","-",HLOOKUP($L$6&amp;"Index",Data!$E$1:$BU$1020,A57,FALSE))))),"-")</f>
        <v>-</v>
      </c>
    </row>
    <row r="58" spans="1:14" hidden="1" x14ac:dyDescent="0.3">
      <c r="A58" s="209">
        <v>744</v>
      </c>
      <c r="B58" s="54">
        <f>VLOOKUP($A58,Data!$A$1:$BI$1015,2,FALSE)</f>
        <v>0</v>
      </c>
      <c r="C58" s="54">
        <f>VLOOKUP($A58,Data!$A$1:$BI$1015,3,FALSE)</f>
        <v>0</v>
      </c>
      <c r="D58" s="112">
        <f>VLOOKUP($A58,Data!$A$1:$BI$1015,4,FALSE)</f>
        <v>0</v>
      </c>
      <c r="E58" s="1164" t="str">
        <f>IF(ISBLANK(VLOOKUP($A58,Data!$A$1:$BI$1015,9,FALSE)),"N/A",VLOOKUP($A58,Data!$A$1:$BI$1015,9,FALSE))</f>
        <v>N/A</v>
      </c>
      <c r="F58" s="1164" t="str">
        <f>IF(ISBLANK(VLOOKUP($A58,Data!$A$1:$BI$1015,10,FALSE)),"N/A",VLOOKUP($A58,Data!$A$1:$BI$1015,10,FALSE))</f>
        <v>N/A</v>
      </c>
      <c r="G58" s="54"/>
      <c r="H58" s="33">
        <f>IF($H$6="First Area","",HLOOKUP($H$6,Data!$E$1:$BU$1020,A58,FALSE))</f>
        <v>0</v>
      </c>
      <c r="I58" s="41" t="str">
        <f>_xlfn.IFNA(IF($H$6="First Area","",IF(E58="N/A","-",HLOOKUP($H$6&amp;"%",Data!$E$1:$BU$1020,A58,FALSE))),"-")</f>
        <v>-</v>
      </c>
      <c r="J58" s="35" t="str">
        <f>IF($H$6="First Area","",IF(E58="N/A","-",IF($H$6="Edinburgh","-",IF($H$6="Scotland","-",HLOOKUP($H$6&amp;"Index",Data!$E$1:$BU$1020,A58,FALSE)))))</f>
        <v>-</v>
      </c>
      <c r="K58" s="54"/>
      <c r="L58" s="33">
        <f>_xlfn.IFNA(IF($L$6="Second Area","",HLOOKUP($L$6,Data!$E$1:$BU$1020,A58,FALSE)),"-")</f>
        <v>0</v>
      </c>
      <c r="M58" s="34" t="str">
        <f>_xlfn.IFNA(IF($L$6="Second Area","",IF(E58="N/A","-",HLOOKUP($L$6&amp;"%",Data!$E$1:$BU$1020,A58,FALSE))),"-")</f>
        <v>-</v>
      </c>
      <c r="N58" s="35" t="str">
        <f>_xlfn.IFNA(IF($L$6="Second Area","",IF(E58="N/A","-",IF($L$6="Edinburgh","-",IF($L$6="Scotland","-",HLOOKUP($L$6&amp;"Index",Data!$E$1:$BU$1020,A58,FALSE))))),"-")</f>
        <v>-</v>
      </c>
    </row>
    <row r="59" spans="1:14" hidden="1" x14ac:dyDescent="0.3">
      <c r="E59" s="1170"/>
      <c r="F59" s="1170"/>
      <c r="I59" s="55" t="e">
        <f>_xlfn.IFNA(IF($H$6="First Area","",IF(E59="N/A","-",HLOOKUP($H$6&amp;"%",Data!$E$1:$BU$1020,A59,FALSE))),"-")</f>
        <v>#VALUE!</v>
      </c>
      <c r="L59" s="33" t="e">
        <f>_xlfn.IFNA(IF($L$6="Second Area","",HLOOKUP($L$6,Data!$E$1:$BU$1020,A59,FALSE)),"-")</f>
        <v>#VALUE!</v>
      </c>
      <c r="M59" s="34" t="e">
        <f>_xlfn.IFNA(IF($L$6="Second Area","",IF(E59="N/A","-",HLOOKUP($L$6&amp;"%",Data!$E$1:$BU$1020,A59,FALSE))),"-")</f>
        <v>#VALUE!</v>
      </c>
      <c r="N59" s="35" t="e">
        <f>_xlfn.IFNA(IF($L$6="Second Area","",IF(E59="N/A","-",IF($L$6="Edinburgh","-",IF($L$6="Scotland","-",HLOOKUP($L$6&amp;"Index",Data!$E$1:$BU$1020,A59,FALSE))))),"-")</f>
        <v>#VALUE!</v>
      </c>
    </row>
    <row r="60" spans="1:14" hidden="1" x14ac:dyDescent="0.3">
      <c r="A60" s="209">
        <v>770</v>
      </c>
      <c r="B60" s="206">
        <f>VLOOKUP($A60,Data!$A$1:$BI$1015,2,FALSE)</f>
        <v>0</v>
      </c>
      <c r="E60" s="1170"/>
      <c r="F60" s="1170"/>
      <c r="I60" s="55">
        <f>_xlfn.IFNA(IF($H$6="First Area","",IF(E60="N/A","-",HLOOKUP($H$6&amp;"%",Data!$E$1:$BU$1020,A60,FALSE))),"-")</f>
        <v>0</v>
      </c>
      <c r="L60" s="33">
        <f>_xlfn.IFNA(IF($L$6="Second Area","",HLOOKUP($L$6,Data!$E$1:$BU$1020,A60,FALSE)),"-")</f>
        <v>0</v>
      </c>
      <c r="M60" s="34">
        <f>_xlfn.IFNA(IF($L$6="Second Area","",IF(E60="N/A","-",HLOOKUP($L$6&amp;"%",Data!$E$1:$BU$1020,A60,FALSE))),"-")</f>
        <v>0</v>
      </c>
      <c r="N60" s="35">
        <f>_xlfn.IFNA(IF($L$6="Second Area","",IF(E60="N/A","-",IF($L$6="Edinburgh","-",IF($L$6="Scotland","-",HLOOKUP($L$6&amp;"Index",Data!$E$1:$BU$1020,A60,FALSE))))),"-")</f>
        <v>0</v>
      </c>
    </row>
    <row r="61" spans="1:14" hidden="1" x14ac:dyDescent="0.3">
      <c r="A61" s="209">
        <v>771</v>
      </c>
      <c r="B61" s="54">
        <f>VLOOKUP($A61,Data!$A$1:$BI$1015,2,FALSE)</f>
        <v>0</v>
      </c>
      <c r="C61" s="54">
        <f>VLOOKUP($A61,Data!$A$1:$BI$1015,3,FALSE)</f>
        <v>0</v>
      </c>
      <c r="D61" s="112">
        <f>VLOOKUP($A61,Data!$A$1:$BI$1015,4,FALSE)</f>
        <v>0</v>
      </c>
      <c r="E61" s="1164" t="str">
        <f>IF(ISBLANK(VLOOKUP($A61,Data!$A$1:$BI$1015,9,FALSE)),"N/A",VLOOKUP($A61,Data!$A$1:$BI$1015,9,FALSE))</f>
        <v>N/A</v>
      </c>
      <c r="F61" s="1164" t="str">
        <f>IF(ISBLANK(VLOOKUP($A61,Data!$A$1:$BI$1015,10,FALSE)),"N/A",VLOOKUP($A61,Data!$A$1:$BI$1015,10,FALSE))</f>
        <v>N/A</v>
      </c>
      <c r="G61" s="54"/>
      <c r="H61" s="33">
        <f>IF($H$6="First Area","",HLOOKUP($H$6,Data!$E$1:$BU$1020,A61,FALSE))</f>
        <v>0</v>
      </c>
      <c r="I61" s="41" t="str">
        <f>_xlfn.IFNA(IF($H$6="First Area","",IF(E61="N/A","-",HLOOKUP($H$6&amp;"%",Data!$E$1:$BU$1020,A61,FALSE))),"-")</f>
        <v>-</v>
      </c>
      <c r="J61" s="35" t="str">
        <f>IF($H$6="First Area","",IF(E61="N/A","-",IF($H$6="Edinburgh","-",IF($H$6="Scotland","-",HLOOKUP($H$6&amp;"Index",Data!$E$1:$BU$1020,A61,FALSE)))))</f>
        <v>-</v>
      </c>
      <c r="K61" s="54"/>
      <c r="L61" s="33">
        <f>_xlfn.IFNA(IF($L$6="Second Area","",HLOOKUP($L$6,Data!$E$1:$BU$1020,A61,FALSE)),"-")</f>
        <v>0</v>
      </c>
      <c r="M61" s="34" t="str">
        <f>_xlfn.IFNA(IF($L$6="Second Area","",IF(E61="N/A","-",HLOOKUP($L$6&amp;"%",Data!$E$1:$BU$1020,A61,FALSE))),"-")</f>
        <v>-</v>
      </c>
      <c r="N61" s="35" t="str">
        <f>_xlfn.IFNA(IF($L$6="Second Area","",IF(E61="N/A","-",IF($L$6="Edinburgh","-",IF($L$6="Scotland","-",HLOOKUP($L$6&amp;"Index",Data!$E$1:$BU$1020,A61,FALSE))))),"-")</f>
        <v>-</v>
      </c>
    </row>
    <row r="62" spans="1:14" hidden="1" x14ac:dyDescent="0.3">
      <c r="A62" s="209">
        <v>772</v>
      </c>
      <c r="B62" s="54">
        <f>VLOOKUP($A62,Data!$A$1:$BI$1015,2,FALSE)</f>
        <v>0</v>
      </c>
      <c r="C62" s="54">
        <f>VLOOKUP($A62,Data!$A$1:$BI$1015,3,FALSE)</f>
        <v>0</v>
      </c>
      <c r="D62" s="112">
        <f>VLOOKUP($A62,Data!$A$1:$BI$1015,4,FALSE)</f>
        <v>0</v>
      </c>
      <c r="E62" s="1164" t="str">
        <f>IF(ISBLANK(VLOOKUP($A62,Data!$A$1:$BI$1015,9,FALSE)),"N/A",VLOOKUP($A62,Data!$A$1:$BI$1015,9,FALSE))</f>
        <v>N/A</v>
      </c>
      <c r="F62" s="1164" t="str">
        <f>IF(ISBLANK(VLOOKUP($A62,Data!$A$1:$BI$1015,10,FALSE)),"N/A",VLOOKUP($A62,Data!$A$1:$BI$1015,10,FALSE))</f>
        <v>N/A</v>
      </c>
      <c r="G62" s="54"/>
      <c r="H62" s="33">
        <f>IF($H$6="First Area","",HLOOKUP($H$6,Data!$E$1:$BU$1020,A62,FALSE))</f>
        <v>0</v>
      </c>
      <c r="I62" s="41" t="str">
        <f>_xlfn.IFNA(IF($H$6="First Area","",IF(E62="N/A","-",HLOOKUP($H$6&amp;"%",Data!$E$1:$BU$1020,A62,FALSE))),"-")</f>
        <v>-</v>
      </c>
      <c r="J62" s="35" t="str">
        <f>IF($H$6="First Area","",IF(E62="N/A","-",IF($H$6="Edinburgh","-",IF($H$6="Scotland","-",HLOOKUP($H$6&amp;"Index",Data!$E$1:$BU$1020,A62,FALSE)))))</f>
        <v>-</v>
      </c>
      <c r="K62" s="54"/>
      <c r="L62" s="33">
        <f>_xlfn.IFNA(IF($L$6="Second Area","",HLOOKUP($L$6,Data!$E$1:$BU$1020,A62,FALSE)),"-")</f>
        <v>0</v>
      </c>
      <c r="M62" s="34" t="str">
        <f>_xlfn.IFNA(IF($L$6="Second Area","",IF(E62="N/A","-",HLOOKUP($L$6&amp;"%",Data!$E$1:$BU$1020,A62,FALSE))),"-")</f>
        <v>-</v>
      </c>
      <c r="N62" s="35" t="str">
        <f>_xlfn.IFNA(IF($L$6="Second Area","",IF(E62="N/A","-",IF($L$6="Edinburgh","-",IF($L$6="Scotland","-",HLOOKUP($L$6&amp;"Index",Data!$E$1:$BU$1020,A62,FALSE))))),"-")</f>
        <v>-</v>
      </c>
    </row>
    <row r="63" spans="1:14" hidden="1" x14ac:dyDescent="0.3">
      <c r="A63" s="209">
        <v>773</v>
      </c>
      <c r="B63" s="54">
        <f>VLOOKUP($A63,Data!$A$1:$BI$1015,2,FALSE)</f>
        <v>0</v>
      </c>
      <c r="C63" s="54">
        <f>VLOOKUP($A63,Data!$A$1:$BI$1015,3,FALSE)</f>
        <v>0</v>
      </c>
      <c r="D63" s="112">
        <f>VLOOKUP($A63,Data!$A$1:$BI$1015,4,FALSE)</f>
        <v>0</v>
      </c>
      <c r="E63" s="1164" t="str">
        <f>IF(ISBLANK(VLOOKUP($A63,Data!$A$1:$BI$1015,9,FALSE)),"N/A",VLOOKUP($A63,Data!$A$1:$BI$1015,9,FALSE))</f>
        <v>N/A</v>
      </c>
      <c r="F63" s="1164" t="str">
        <f>IF(ISBLANK(VLOOKUP($A63,Data!$A$1:$BI$1015,10,FALSE)),"N/A",VLOOKUP($A63,Data!$A$1:$BI$1015,10,FALSE))</f>
        <v>N/A</v>
      </c>
      <c r="G63" s="54"/>
      <c r="H63" s="33">
        <f>IF($H$6="First Area","",HLOOKUP($H$6,Data!$E$1:$BU$1020,A63,FALSE))</f>
        <v>0</v>
      </c>
      <c r="I63" s="41" t="str">
        <f>_xlfn.IFNA(IF($H$6="First Area","",IF(E63="N/A","-",HLOOKUP($H$6&amp;"%",Data!$E$1:$BU$1020,A63,FALSE))),"-")</f>
        <v>-</v>
      </c>
      <c r="J63" s="35" t="str">
        <f>IF($H$6="First Area","",IF(E63="N/A","-",IF($H$6="Edinburgh","-",IF($H$6="Scotland","-",HLOOKUP($H$6&amp;"Index",Data!$E$1:$BU$1020,A63,FALSE)))))</f>
        <v>-</v>
      </c>
      <c r="K63" s="54"/>
      <c r="L63" s="33">
        <f>_xlfn.IFNA(IF($L$6="Second Area","",HLOOKUP($L$6,Data!$E$1:$BU$1020,A63,FALSE)),"-")</f>
        <v>0</v>
      </c>
      <c r="M63" s="34" t="str">
        <f>_xlfn.IFNA(IF($L$6="Second Area","",IF(E63="N/A","-",HLOOKUP($L$6&amp;"%",Data!$E$1:$BU$1020,A63,FALSE))),"-")</f>
        <v>-</v>
      </c>
      <c r="N63" s="35" t="str">
        <f>_xlfn.IFNA(IF($L$6="Second Area","",IF(E63="N/A","-",IF($L$6="Edinburgh","-",IF($L$6="Scotland","-",HLOOKUP($L$6&amp;"Index",Data!$E$1:$BU$1020,A63,FALSE))))),"-")</f>
        <v>-</v>
      </c>
    </row>
    <row r="64" spans="1:14" hidden="1" x14ac:dyDescent="0.3">
      <c r="A64" s="209">
        <v>774</v>
      </c>
      <c r="B64" s="54">
        <f>VLOOKUP($A64,Data!$A$1:$BI$1015,2,FALSE)</f>
        <v>0</v>
      </c>
      <c r="C64" s="54">
        <f>VLOOKUP($A64,Data!$A$1:$BI$1015,3,FALSE)</f>
        <v>0</v>
      </c>
      <c r="D64" s="112">
        <f>VLOOKUP($A64,Data!$A$1:$BI$1015,4,FALSE)</f>
        <v>0</v>
      </c>
      <c r="E64" s="1164" t="str">
        <f>IF(ISBLANK(VLOOKUP($A64,Data!$A$1:$BI$1015,9,FALSE)),"N/A",VLOOKUP($A64,Data!$A$1:$BI$1015,9,FALSE))</f>
        <v>N/A</v>
      </c>
      <c r="F64" s="1164" t="str">
        <f>IF(ISBLANK(VLOOKUP($A64,Data!$A$1:$BI$1015,10,FALSE)),"N/A",VLOOKUP($A64,Data!$A$1:$BI$1015,10,FALSE))</f>
        <v>N/A</v>
      </c>
      <c r="G64" s="54"/>
      <c r="H64" s="33">
        <f>IF($H$6="First Area","",HLOOKUP($H$6,Data!$E$1:$BU$1020,A64,FALSE))</f>
        <v>0</v>
      </c>
      <c r="I64" s="41" t="str">
        <f>_xlfn.IFNA(IF($H$6="First Area","",IF(E64="N/A","-",HLOOKUP($H$6&amp;"%",Data!$E$1:$BU$1020,A64,FALSE))),"-")</f>
        <v>-</v>
      </c>
      <c r="J64" s="35" t="str">
        <f>IF($H$6="First Area","",IF(E64="N/A","-",IF($H$6="Edinburgh","-",IF($H$6="Scotland","-",HLOOKUP($H$6&amp;"Index",Data!$E$1:$BU$1020,A64,FALSE)))))</f>
        <v>-</v>
      </c>
      <c r="K64" s="54"/>
      <c r="L64" s="33">
        <f>_xlfn.IFNA(IF($L$6="Second Area","",HLOOKUP($L$6,Data!$E$1:$BU$1020,A64,FALSE)),"-")</f>
        <v>0</v>
      </c>
      <c r="M64" s="34" t="str">
        <f>_xlfn.IFNA(IF($L$6="Second Area","",IF(E64="N/A","-",HLOOKUP($L$6&amp;"%",Data!$E$1:$BU$1020,A64,FALSE))),"-")</f>
        <v>-</v>
      </c>
      <c r="N64" s="35" t="str">
        <f>_xlfn.IFNA(IF($L$6="Second Area","",IF(E64="N/A","-",IF($L$6="Edinburgh","-",IF($L$6="Scotland","-",HLOOKUP($L$6&amp;"Index",Data!$E$1:$BU$1020,A64,FALSE))))),"-")</f>
        <v>-</v>
      </c>
    </row>
    <row r="65" spans="1:14" hidden="1" x14ac:dyDescent="0.3">
      <c r="A65" s="209">
        <v>775</v>
      </c>
      <c r="B65" s="54" t="str">
        <f>VLOOKUP($A65,Data!$A$1:$BI$1015,2,FALSE)</f>
        <v>Transport Used in Last 12 Months</v>
      </c>
      <c r="C65" s="54" t="s">
        <v>142</v>
      </c>
      <c r="D65" s="112">
        <v>44501</v>
      </c>
      <c r="E65" s="1164" t="str">
        <f>IF(ISBLANK(VLOOKUP($A65,Data!$A$1:$BI$1015,9,FALSE)),"N/A",VLOOKUP($A65,Data!$A$1:$BI$1015,9,FALSE))</f>
        <v>N/A</v>
      </c>
      <c r="F65" s="1164" t="str">
        <f>IF(ISBLANK(VLOOKUP($A65,Data!$A$1:$BI$1015,10,FALSE)),"N/A",VLOOKUP($A65,Data!$A$1:$BI$1015,10,FALSE))</f>
        <v>N/A</v>
      </c>
      <c r="G65" s="54"/>
      <c r="H65" s="33">
        <f>IF($H$6="First Area","",HLOOKUP($H$6,Data!$E$1:$BU$1020,A65,FALSE))</f>
        <v>12365.517</v>
      </c>
      <c r="I65" s="41" t="str">
        <f>_xlfn.IFNA(IF($H$6="First Area","",IF(E65="N/A","-",HLOOKUP($H$6&amp;"%",Data!$E$1:$BU$1020,A65,FALSE))),"-")</f>
        <v>-</v>
      </c>
      <c r="J65" s="35" t="str">
        <f>IF($H$6="First Area","",IF(E65="N/A","-",IF($H$6="Edinburgh","-",IF($H$6="Scotland","-",HLOOKUP($H$6&amp;"Index",Data!$E$1:$BU$1020,A65,FALSE)))))</f>
        <v>-</v>
      </c>
      <c r="K65" s="54"/>
      <c r="L65" s="33">
        <f>_xlfn.IFNA(IF($L$6="Second Area","",HLOOKUP($L$6,Data!$E$1:$BU$1020,A65,FALSE)),"-")</f>
        <v>2941.6659999999997</v>
      </c>
      <c r="M65" s="34" t="str">
        <f>_xlfn.IFNA(IF($L$6="Second Area","",IF(E65="N/A","-",HLOOKUP($L$6&amp;"%",Data!$E$1:$BU$1020,A65,FALSE))),"-")</f>
        <v>-</v>
      </c>
      <c r="N65" s="35" t="str">
        <f>_xlfn.IFNA(IF($L$6="Second Area","",IF(E65="N/A","-",IF($L$6="Edinburgh","-",IF($L$6="Scotland","-",HLOOKUP($L$6&amp;"Index",Data!$E$1:$BU$1020,A65,FALSE))))),"-")</f>
        <v>-</v>
      </c>
    </row>
    <row r="66" spans="1:14" x14ac:dyDescent="0.3">
      <c r="A66" s="209">
        <v>776</v>
      </c>
      <c r="B66" s="54" t="str">
        <f>VLOOKUP($A66,Data!$A$1:$BI$1015,2,FALSE)</f>
        <v>Bicycle</v>
      </c>
      <c r="C66" s="54" t="str">
        <f>VLOOKUP($A66,Data!$A$1:$BI$1015,3,FALSE)</f>
        <v>Mosaic</v>
      </c>
      <c r="D66" s="112">
        <f>VLOOKUP($A66,Data!$A$1:$BI$1015,4,FALSE)</f>
        <v>44501</v>
      </c>
      <c r="E66" s="1164">
        <f>IF(ISBLANK(VLOOKUP($A66,Data!$A$1:$BI$1015,9,FALSE)),"N/A",VLOOKUP($A66,Data!$A$1:$BI$1015,9,FALSE))</f>
        <v>0.217</v>
      </c>
      <c r="F66" s="1164">
        <f>IF(ISBLANK(VLOOKUP($A66,Data!$A$1:$BI$1015,10,FALSE)),"N/A",VLOOKUP($A66,Data!$A$1:$BI$1015,10,FALSE))</f>
        <v>4.2999999999999997E-2</v>
      </c>
      <c r="G66" s="54"/>
      <c r="H66" s="33">
        <f>IF($H$6="First Area","",HLOOKUP($H$6,Data!$E$1:$BU$1020,A66,FALSE))</f>
        <v>32107.234</v>
      </c>
      <c r="I66" s="41">
        <f>_xlfn.IFNA(IF($H$6="First Area","",IF(E66="N/A","-",HLOOKUP($H$6&amp;"%",Data!$E$1:$BU$1020,A66,FALSE))),"-")</f>
        <v>0.4568083828927525</v>
      </c>
      <c r="J66" s="35">
        <f>IF($H$6="First Area","",IF(E66="N/A","-",IF($H$6="Edinburgh","-",IF($H$6="Scotland","-",HLOOKUP($H$6&amp;"Index",Data!$E$1:$BU$1020,A66,FALSE)))))</f>
        <v>1.2214127884832955</v>
      </c>
      <c r="K66" s="54"/>
      <c r="L66" s="33">
        <f>_xlfn.IFNA(IF($L$6="Second Area","",HLOOKUP($L$6,Data!$E$1:$BU$1020,A66,FALSE)),"-")</f>
        <v>7968.3589999999995</v>
      </c>
      <c r="M66" s="34">
        <f>_xlfn.IFNA(IF($L$6="Second Area","",IF(E66="N/A","-",HLOOKUP($L$6&amp;"%",Data!$E$1:$BU$1020,A66,FALSE))),"-")</f>
        <v>0.49299999999999999</v>
      </c>
      <c r="N66" s="35">
        <f>_xlfn.IFNA(IF($L$6="Second Area","",IF(E66="N/A","-",IF($L$6="Edinburgh","-",IF($L$6="Scotland","-",HLOOKUP($L$6&amp;"Index",Data!$E$1:$BU$1020,A66,FALSE))))),"-")</f>
        <v>0.93726235741444863</v>
      </c>
    </row>
  </sheetData>
  <sheetProtection algorithmName="SHA-512" hashValue="2Yx29Kf7K3iONETHQgLSYx1jf379ND1lRUIYCmhX6s1fzIf+7rZr/cHjWVj/pPU7MkFKDnvkjxCxE3pM+PTDkA==" saltValue="gII8dYwe3J8ieGh6ozjf4Q==" spinCount="100000" sheet="1" objects="1" scenarios="1"/>
  <mergeCells count="5">
    <mergeCell ref="B2:N2"/>
    <mergeCell ref="B4:N4"/>
    <mergeCell ref="E6:F6"/>
    <mergeCell ref="H6:J6"/>
    <mergeCell ref="L6:N6"/>
  </mergeCells>
  <conditionalFormatting sqref="I9:J11 I13:J14 I16:J24 I34:J36 I27:J31 I40:J42 I45:J46 H25:L25 H33:L33 M9:N66">
    <cfRule type="containsBlanks" dxfId="224" priority="135">
      <formula>LEN(TRIM(H9))=0</formula>
    </cfRule>
  </conditionalFormatting>
  <conditionalFormatting sqref="L18">
    <cfRule type="containsBlanks" dxfId="223" priority="96">
      <formula>LEN(TRIM(L18))=0</formula>
    </cfRule>
  </conditionalFormatting>
  <conditionalFormatting sqref="H9">
    <cfRule type="containsBlanks" dxfId="222" priority="132">
      <formula>LEN(TRIM(H9))=0</formula>
    </cfRule>
  </conditionalFormatting>
  <conditionalFormatting sqref="H10">
    <cfRule type="containsBlanks" dxfId="221" priority="131">
      <formula>LEN(TRIM(H10))=0</formula>
    </cfRule>
  </conditionalFormatting>
  <conditionalFormatting sqref="H11">
    <cfRule type="containsBlanks" dxfId="220" priority="130">
      <formula>LEN(TRIM(H11))=0</formula>
    </cfRule>
  </conditionalFormatting>
  <conditionalFormatting sqref="H13">
    <cfRule type="containsBlanks" dxfId="219" priority="129">
      <formula>LEN(TRIM(H13))=0</formula>
    </cfRule>
  </conditionalFormatting>
  <conditionalFormatting sqref="H14">
    <cfRule type="containsBlanks" dxfId="218" priority="128">
      <formula>LEN(TRIM(H14))=0</formula>
    </cfRule>
  </conditionalFormatting>
  <conditionalFormatting sqref="L27">
    <cfRule type="containsBlanks" dxfId="217" priority="89">
      <formula>LEN(TRIM(L27))=0</formula>
    </cfRule>
  </conditionalFormatting>
  <conditionalFormatting sqref="H16">
    <cfRule type="containsBlanks" dxfId="216" priority="126">
      <formula>LEN(TRIM(H16))=0</formula>
    </cfRule>
  </conditionalFormatting>
  <conditionalFormatting sqref="H18">
    <cfRule type="containsBlanks" dxfId="215" priority="125">
      <formula>LEN(TRIM(H18))=0</formula>
    </cfRule>
  </conditionalFormatting>
  <conditionalFormatting sqref="H19">
    <cfRule type="containsBlanks" dxfId="214" priority="124">
      <formula>LEN(TRIM(H19))=0</formula>
    </cfRule>
  </conditionalFormatting>
  <conditionalFormatting sqref="H20">
    <cfRule type="containsBlanks" dxfId="213" priority="123">
      <formula>LEN(TRIM(H20))=0</formula>
    </cfRule>
  </conditionalFormatting>
  <conditionalFormatting sqref="L40">
    <cfRule type="containsBlanks" dxfId="212" priority="80">
      <formula>LEN(TRIM(L40))=0</formula>
    </cfRule>
  </conditionalFormatting>
  <conditionalFormatting sqref="H23">
    <cfRule type="containsBlanks" dxfId="211" priority="121">
      <formula>LEN(TRIM(H23))=0</formula>
    </cfRule>
  </conditionalFormatting>
  <conditionalFormatting sqref="H24">
    <cfRule type="containsBlanks" dxfId="210" priority="120">
      <formula>LEN(TRIM(H24))=0</formula>
    </cfRule>
  </conditionalFormatting>
  <conditionalFormatting sqref="L35">
    <cfRule type="containsBlanks" dxfId="209" priority="83">
      <formula>LEN(TRIM(L35))=0</formula>
    </cfRule>
  </conditionalFormatting>
  <conditionalFormatting sqref="H27">
    <cfRule type="containsBlanks" dxfId="208" priority="118">
      <formula>LEN(TRIM(H27))=0</formula>
    </cfRule>
  </conditionalFormatting>
  <conditionalFormatting sqref="H28">
    <cfRule type="containsBlanks" dxfId="207" priority="117">
      <formula>LEN(TRIM(H28))=0</formula>
    </cfRule>
  </conditionalFormatting>
  <conditionalFormatting sqref="H30">
    <cfRule type="containsBlanks" dxfId="206" priority="116">
      <formula>LEN(TRIM(H30))=0</formula>
    </cfRule>
  </conditionalFormatting>
  <conditionalFormatting sqref="H31">
    <cfRule type="containsBlanks" dxfId="205" priority="115">
      <formula>LEN(TRIM(H31))=0</formula>
    </cfRule>
  </conditionalFormatting>
  <conditionalFormatting sqref="L34">
    <cfRule type="containsBlanks" dxfId="204" priority="84">
      <formula>LEN(TRIM(L34))=0</formula>
    </cfRule>
  </conditionalFormatting>
  <conditionalFormatting sqref="H34">
    <cfRule type="containsBlanks" dxfId="203" priority="113">
      <formula>LEN(TRIM(H34))=0</formula>
    </cfRule>
  </conditionalFormatting>
  <conditionalFormatting sqref="H35">
    <cfRule type="containsBlanks" dxfId="202" priority="112">
      <formula>LEN(TRIM(H35))=0</formula>
    </cfRule>
  </conditionalFormatting>
  <conditionalFormatting sqref="H36">
    <cfRule type="containsBlanks" dxfId="201" priority="111">
      <formula>LEN(TRIM(H36))=0</formula>
    </cfRule>
  </conditionalFormatting>
  <conditionalFormatting sqref="H40">
    <cfRule type="containsBlanks" dxfId="200" priority="109">
      <formula>LEN(TRIM(H40))=0</formula>
    </cfRule>
  </conditionalFormatting>
  <conditionalFormatting sqref="H41">
    <cfRule type="containsBlanks" dxfId="199" priority="108">
      <formula>LEN(TRIM(H41))=0</formula>
    </cfRule>
  </conditionalFormatting>
  <conditionalFormatting sqref="L41">
    <cfRule type="containsBlanks" dxfId="198" priority="79">
      <formula>LEN(TRIM(L41))=0</formula>
    </cfRule>
  </conditionalFormatting>
  <conditionalFormatting sqref="L9:L24 L26:L32 L34:L66">
    <cfRule type="containsBlanks" dxfId="197" priority="103">
      <formula>LEN(TRIM(L9))=0</formula>
    </cfRule>
  </conditionalFormatting>
  <conditionalFormatting sqref="L10">
    <cfRule type="containsBlanks" dxfId="196" priority="102">
      <formula>LEN(TRIM(L10))=0</formula>
    </cfRule>
  </conditionalFormatting>
  <conditionalFormatting sqref="L11">
    <cfRule type="containsBlanks" dxfId="195" priority="101">
      <formula>LEN(TRIM(L11))=0</formula>
    </cfRule>
  </conditionalFormatting>
  <conditionalFormatting sqref="L13">
    <cfRule type="containsBlanks" dxfId="194" priority="100">
      <formula>LEN(TRIM(L13))=0</formula>
    </cfRule>
  </conditionalFormatting>
  <conditionalFormatting sqref="L14">
    <cfRule type="containsBlanks" dxfId="193" priority="99">
      <formula>LEN(TRIM(L14))=0</formula>
    </cfRule>
  </conditionalFormatting>
  <conditionalFormatting sqref="L17">
    <cfRule type="containsBlanks" dxfId="192" priority="60">
      <formula>LEN(TRIM(L17))=0</formula>
    </cfRule>
  </conditionalFormatting>
  <conditionalFormatting sqref="L16">
    <cfRule type="containsBlanks" dxfId="191" priority="97">
      <formula>LEN(TRIM(L16))=0</formula>
    </cfRule>
  </conditionalFormatting>
  <conditionalFormatting sqref="L19">
    <cfRule type="containsBlanks" dxfId="190" priority="95">
      <formula>LEN(TRIM(L19))=0</formula>
    </cfRule>
  </conditionalFormatting>
  <conditionalFormatting sqref="L20">
    <cfRule type="containsBlanks" dxfId="189" priority="94">
      <formula>LEN(TRIM(L20))=0</formula>
    </cfRule>
  </conditionalFormatting>
  <conditionalFormatting sqref="L22">
    <cfRule type="containsBlanks" dxfId="188" priority="93">
      <formula>LEN(TRIM(L22))=0</formula>
    </cfRule>
  </conditionalFormatting>
  <conditionalFormatting sqref="L23">
    <cfRule type="containsBlanks" dxfId="187" priority="92">
      <formula>LEN(TRIM(L23))=0</formula>
    </cfRule>
  </conditionalFormatting>
  <conditionalFormatting sqref="L24">
    <cfRule type="containsBlanks" dxfId="186" priority="91">
      <formula>LEN(TRIM(L24))=0</formula>
    </cfRule>
  </conditionalFormatting>
  <conditionalFormatting sqref="L28">
    <cfRule type="containsBlanks" dxfId="185" priority="88">
      <formula>LEN(TRIM(L28))=0</formula>
    </cfRule>
  </conditionalFormatting>
  <conditionalFormatting sqref="L30">
    <cfRule type="containsBlanks" dxfId="184" priority="87">
      <formula>LEN(TRIM(L30))=0</formula>
    </cfRule>
  </conditionalFormatting>
  <conditionalFormatting sqref="L31">
    <cfRule type="containsBlanks" dxfId="183" priority="86">
      <formula>LEN(TRIM(L31))=0</formula>
    </cfRule>
  </conditionalFormatting>
  <conditionalFormatting sqref="L36">
    <cfRule type="containsBlanks" dxfId="182" priority="82">
      <formula>LEN(TRIM(L36))=0</formula>
    </cfRule>
  </conditionalFormatting>
  <conditionalFormatting sqref="H29">
    <cfRule type="containsBlanks" dxfId="181" priority="52">
      <formula>LEN(TRIM(H29))=0</formula>
    </cfRule>
  </conditionalFormatting>
  <conditionalFormatting sqref="L45">
    <cfRule type="containsBlanks" dxfId="180" priority="76">
      <formula>LEN(TRIM(L45))=0</formula>
    </cfRule>
  </conditionalFormatting>
  <conditionalFormatting sqref="H58">
    <cfRule type="containsBlanks" dxfId="179" priority="22">
      <formula>LEN(TRIM(H58))=0</formula>
    </cfRule>
  </conditionalFormatting>
  <conditionalFormatting sqref="L58">
    <cfRule type="containsBlanks" dxfId="178" priority="21">
      <formula>LEN(TRIM(L58))=0</formula>
    </cfRule>
  </conditionalFormatting>
  <conditionalFormatting sqref="H54:J54 L54:N54">
    <cfRule type="containsBlanks" dxfId="177" priority="28">
      <formula>LEN(TRIM(H54))=0</formula>
    </cfRule>
  </conditionalFormatting>
  <conditionalFormatting sqref="H57">
    <cfRule type="containsBlanks" dxfId="176" priority="24">
      <formula>LEN(TRIM(H57))=0</formula>
    </cfRule>
  </conditionalFormatting>
  <conditionalFormatting sqref="H12">
    <cfRule type="containsBlanks" dxfId="175" priority="69">
      <formula>LEN(TRIM(H12))=0</formula>
    </cfRule>
  </conditionalFormatting>
  <conditionalFormatting sqref="I12">
    <cfRule type="containsBlanks" dxfId="174" priority="68">
      <formula>LEN(TRIM(I12))=0</formula>
    </cfRule>
  </conditionalFormatting>
  <conditionalFormatting sqref="J12">
    <cfRule type="containsBlanks" dxfId="173" priority="67">
      <formula>LEN(TRIM(J12))=0</formula>
    </cfRule>
  </conditionalFormatting>
  <conditionalFormatting sqref="L12">
    <cfRule type="containsBlanks" dxfId="172" priority="66">
      <formula>LEN(TRIM(L12))=0</formula>
    </cfRule>
  </conditionalFormatting>
  <conditionalFormatting sqref="M12">
    <cfRule type="containsBlanks" dxfId="171" priority="65">
      <formula>LEN(TRIM(M12))=0</formula>
    </cfRule>
  </conditionalFormatting>
  <conditionalFormatting sqref="N12">
    <cfRule type="containsBlanks" dxfId="170" priority="64">
      <formula>LEN(TRIM(N12))=0</formula>
    </cfRule>
  </conditionalFormatting>
  <conditionalFormatting sqref="H17">
    <cfRule type="containsBlanks" dxfId="169" priority="63">
      <formula>LEN(TRIM(H17))=0</formula>
    </cfRule>
  </conditionalFormatting>
  <conditionalFormatting sqref="H22">
    <cfRule type="containsBlanks" dxfId="168" priority="62">
      <formula>LEN(TRIM(H22))=0</formula>
    </cfRule>
  </conditionalFormatting>
  <conditionalFormatting sqref="H21">
    <cfRule type="containsBlanks" dxfId="167" priority="61">
      <formula>LEN(TRIM(H21))=0</formula>
    </cfRule>
  </conditionalFormatting>
  <conditionalFormatting sqref="L21">
    <cfRule type="containsBlanks" dxfId="166" priority="59">
      <formula>LEN(TRIM(L21))=0</formula>
    </cfRule>
  </conditionalFormatting>
  <conditionalFormatting sqref="H15:J15 L15:N15">
    <cfRule type="containsBlanks" dxfId="165" priority="58">
      <formula>LEN(TRIM(H15))=0</formula>
    </cfRule>
  </conditionalFormatting>
  <conditionalFormatting sqref="H8:J8 L8:N8">
    <cfRule type="containsBlanks" dxfId="164" priority="57">
      <formula>LEN(TRIM(H8))=0</formula>
    </cfRule>
  </conditionalFormatting>
  <conditionalFormatting sqref="H26:J26 L26:N26">
    <cfRule type="containsBlanks" dxfId="163" priority="56">
      <formula>LEN(TRIM(H26))=0</formula>
    </cfRule>
  </conditionalFormatting>
  <conditionalFormatting sqref="H38:J38 L38:N38">
    <cfRule type="containsBlanks" dxfId="162" priority="53">
      <formula>LEN(TRIM(H38))=0</formula>
    </cfRule>
  </conditionalFormatting>
  <conditionalFormatting sqref="L29">
    <cfRule type="containsBlanks" dxfId="161" priority="51">
      <formula>LEN(TRIM(L29))=0</formula>
    </cfRule>
  </conditionalFormatting>
  <conditionalFormatting sqref="H32:J32 L32:N32">
    <cfRule type="containsBlanks" dxfId="160" priority="50">
      <formula>LEN(TRIM(H32))=0</formula>
    </cfRule>
  </conditionalFormatting>
  <conditionalFormatting sqref="H39:J39 L39:N39">
    <cfRule type="containsBlanks" dxfId="159" priority="49">
      <formula>LEN(TRIM(H39))=0</formula>
    </cfRule>
  </conditionalFormatting>
  <conditionalFormatting sqref="H43:J43 L43:N43">
    <cfRule type="containsBlanks" dxfId="158" priority="48">
      <formula>LEN(TRIM(H43))=0</formula>
    </cfRule>
  </conditionalFormatting>
  <conditionalFormatting sqref="H44:J44 L44:N44">
    <cfRule type="containsBlanks" dxfId="157" priority="47">
      <formula>LEN(TRIM(H44))=0</formula>
    </cfRule>
  </conditionalFormatting>
  <conditionalFormatting sqref="H42">
    <cfRule type="containsBlanks" dxfId="156" priority="46">
      <formula>LEN(TRIM(H42))=0</formula>
    </cfRule>
  </conditionalFormatting>
  <conditionalFormatting sqref="L42">
    <cfRule type="containsBlanks" dxfId="155" priority="45">
      <formula>LEN(TRIM(L42))=0</formula>
    </cfRule>
  </conditionalFormatting>
  <conditionalFormatting sqref="H46">
    <cfRule type="containsBlanks" dxfId="154" priority="44">
      <formula>LEN(TRIM(H46))=0</formula>
    </cfRule>
  </conditionalFormatting>
  <conditionalFormatting sqref="L46">
    <cfRule type="containsBlanks" dxfId="153" priority="43">
      <formula>LEN(TRIM(L46))=0</formula>
    </cfRule>
  </conditionalFormatting>
  <conditionalFormatting sqref="I49:J50 M49:N50">
    <cfRule type="containsBlanks" dxfId="152" priority="42">
      <formula>LEN(TRIM(I49))=0</formula>
    </cfRule>
  </conditionalFormatting>
  <conditionalFormatting sqref="H49">
    <cfRule type="containsBlanks" dxfId="151" priority="41">
      <formula>LEN(TRIM(H49))=0</formula>
    </cfRule>
  </conditionalFormatting>
  <conditionalFormatting sqref="L49">
    <cfRule type="containsBlanks" dxfId="150" priority="40">
      <formula>LEN(TRIM(L49))=0</formula>
    </cfRule>
  </conditionalFormatting>
  <conditionalFormatting sqref="H48:J48 L48:N48">
    <cfRule type="containsBlanks" dxfId="149" priority="39">
      <formula>LEN(TRIM(H48))=0</formula>
    </cfRule>
  </conditionalFormatting>
  <conditionalFormatting sqref="H50">
    <cfRule type="containsBlanks" dxfId="148" priority="38">
      <formula>LEN(TRIM(H50))=0</formula>
    </cfRule>
  </conditionalFormatting>
  <conditionalFormatting sqref="L50">
    <cfRule type="containsBlanks" dxfId="147" priority="37">
      <formula>LEN(TRIM(L50))=0</formula>
    </cfRule>
  </conditionalFormatting>
  <conditionalFormatting sqref="I51:J52 M51:N52">
    <cfRule type="containsBlanks" dxfId="146" priority="36">
      <formula>LEN(TRIM(I51))=0</formula>
    </cfRule>
  </conditionalFormatting>
  <conditionalFormatting sqref="H51">
    <cfRule type="containsBlanks" dxfId="145" priority="35">
      <formula>LEN(TRIM(H51))=0</formula>
    </cfRule>
  </conditionalFormatting>
  <conditionalFormatting sqref="L51">
    <cfRule type="containsBlanks" dxfId="144" priority="34">
      <formula>LEN(TRIM(L51))=0</formula>
    </cfRule>
  </conditionalFormatting>
  <conditionalFormatting sqref="H52">
    <cfRule type="containsBlanks" dxfId="143" priority="33">
      <formula>LEN(TRIM(H52))=0</formula>
    </cfRule>
  </conditionalFormatting>
  <conditionalFormatting sqref="L52">
    <cfRule type="containsBlanks" dxfId="142" priority="32">
      <formula>LEN(TRIM(L52))=0</formula>
    </cfRule>
  </conditionalFormatting>
  <conditionalFormatting sqref="I55:J56 M55:N56">
    <cfRule type="containsBlanks" dxfId="141" priority="31">
      <formula>LEN(TRIM(I55))=0</formula>
    </cfRule>
  </conditionalFormatting>
  <conditionalFormatting sqref="H55">
    <cfRule type="containsBlanks" dxfId="140" priority="30">
      <formula>LEN(TRIM(H55))=0</formula>
    </cfRule>
  </conditionalFormatting>
  <conditionalFormatting sqref="L55">
    <cfRule type="containsBlanks" dxfId="139" priority="29">
      <formula>LEN(TRIM(L55))=0</formula>
    </cfRule>
  </conditionalFormatting>
  <conditionalFormatting sqref="H56">
    <cfRule type="containsBlanks" dxfId="138" priority="27">
      <formula>LEN(TRIM(H56))=0</formula>
    </cfRule>
  </conditionalFormatting>
  <conditionalFormatting sqref="L56">
    <cfRule type="containsBlanks" dxfId="137" priority="26">
      <formula>LEN(TRIM(L56))=0</formula>
    </cfRule>
  </conditionalFormatting>
  <conditionalFormatting sqref="I57:J58 M57:N58">
    <cfRule type="containsBlanks" dxfId="136" priority="25">
      <formula>LEN(TRIM(I57))=0</formula>
    </cfRule>
  </conditionalFormatting>
  <conditionalFormatting sqref="L57">
    <cfRule type="containsBlanks" dxfId="135" priority="23">
      <formula>LEN(TRIM(L57))=0</formula>
    </cfRule>
  </conditionalFormatting>
  <conditionalFormatting sqref="I37:J37">
    <cfRule type="containsBlanks" dxfId="134" priority="20">
      <formula>LEN(TRIM(I37))=0</formula>
    </cfRule>
  </conditionalFormatting>
  <conditionalFormatting sqref="H37">
    <cfRule type="containsBlanks" dxfId="133" priority="19">
      <formula>LEN(TRIM(H37))=0</formula>
    </cfRule>
  </conditionalFormatting>
  <conditionalFormatting sqref="M37:N37">
    <cfRule type="containsBlanks" dxfId="132" priority="18">
      <formula>LEN(TRIM(M37))=0</formula>
    </cfRule>
  </conditionalFormatting>
  <conditionalFormatting sqref="L37">
    <cfRule type="containsBlanks" dxfId="131" priority="17">
      <formula>LEN(TRIM(L37))=0</formula>
    </cfRule>
  </conditionalFormatting>
  <conditionalFormatting sqref="H64">
    <cfRule type="containsBlanks" dxfId="130" priority="8">
      <formula>LEN(TRIM(H64))=0</formula>
    </cfRule>
  </conditionalFormatting>
  <conditionalFormatting sqref="L64">
    <cfRule type="containsBlanks" dxfId="129" priority="7">
      <formula>LEN(TRIM(L64))=0</formula>
    </cfRule>
  </conditionalFormatting>
  <conditionalFormatting sqref="H63">
    <cfRule type="containsBlanks" dxfId="128" priority="10">
      <formula>LEN(TRIM(H63))=0</formula>
    </cfRule>
  </conditionalFormatting>
  <conditionalFormatting sqref="I61:J62 M61:N62">
    <cfRule type="containsBlanks" dxfId="127" priority="16">
      <formula>LEN(TRIM(I61))=0</formula>
    </cfRule>
  </conditionalFormatting>
  <conditionalFormatting sqref="H61">
    <cfRule type="containsBlanks" dxfId="126" priority="15">
      <formula>LEN(TRIM(H61))=0</formula>
    </cfRule>
  </conditionalFormatting>
  <conditionalFormatting sqref="L61">
    <cfRule type="containsBlanks" dxfId="125" priority="14">
      <formula>LEN(TRIM(L61))=0</formula>
    </cfRule>
  </conditionalFormatting>
  <conditionalFormatting sqref="H62">
    <cfRule type="containsBlanks" dxfId="124" priority="13">
      <formula>LEN(TRIM(H62))=0</formula>
    </cfRule>
  </conditionalFormatting>
  <conditionalFormatting sqref="L62">
    <cfRule type="containsBlanks" dxfId="123" priority="12">
      <formula>LEN(TRIM(L62))=0</formula>
    </cfRule>
  </conditionalFormatting>
  <conditionalFormatting sqref="I63:J64 M63:N64">
    <cfRule type="containsBlanks" dxfId="122" priority="11">
      <formula>LEN(TRIM(I63))=0</formula>
    </cfRule>
  </conditionalFormatting>
  <conditionalFormatting sqref="L63">
    <cfRule type="containsBlanks" dxfId="121" priority="9">
      <formula>LEN(TRIM(L63))=0</formula>
    </cfRule>
  </conditionalFormatting>
  <conditionalFormatting sqref="H66">
    <cfRule type="containsBlanks" dxfId="120" priority="3">
      <formula>LEN(TRIM(H66))=0</formula>
    </cfRule>
  </conditionalFormatting>
  <conditionalFormatting sqref="L66">
    <cfRule type="containsBlanks" dxfId="119" priority="2">
      <formula>LEN(TRIM(L66))=0</formula>
    </cfRule>
  </conditionalFormatting>
  <conditionalFormatting sqref="H65">
    <cfRule type="containsBlanks" dxfId="118" priority="5">
      <formula>LEN(TRIM(H65))=0</formula>
    </cfRule>
  </conditionalFormatting>
  <conditionalFormatting sqref="I65:J66 M65:N66">
    <cfRule type="containsBlanks" dxfId="117" priority="6">
      <formula>LEN(TRIM(I65))=0</formula>
    </cfRule>
  </conditionalFormatting>
  <conditionalFormatting sqref="L65">
    <cfRule type="containsBlanks" dxfId="116" priority="4">
      <formula>LEN(TRIM(L65))=0</formula>
    </cfRule>
  </conditionalFormatting>
  <conditionalFormatting sqref="H45">
    <cfRule type="containsBlanks" dxfId="115" priority="1">
      <formula>LEN(TRIM(H45))=0</formula>
    </cfRule>
  </conditionalFormatting>
  <pageMargins left="0.7" right="0.7" top="0.75" bottom="0.75" header="0.3" footer="0.3"/>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theme="2" tint="-0.749992370372631"/>
  </sheetPr>
  <dimension ref="A1:V43"/>
  <sheetViews>
    <sheetView zoomScaleNormal="100" zoomScaleSheetLayoutView="100" workbookViewId="0">
      <selection activeCell="R41" sqref="R41"/>
    </sheetView>
  </sheetViews>
  <sheetFormatPr defaultColWidth="9.1796875" defaultRowHeight="13" x14ac:dyDescent="0.3"/>
  <cols>
    <col min="1" max="1" width="0.81640625" style="42" customWidth="1"/>
    <col min="2" max="2" width="74.54296875" style="42" customWidth="1"/>
    <col min="3" max="3" width="4.81640625" style="42" customWidth="1"/>
    <col min="4" max="4" width="9.7265625" style="42" customWidth="1"/>
    <col min="5" max="6" width="7.7265625" style="42" customWidth="1"/>
    <col min="7" max="7" width="1.7265625" style="42" customWidth="1"/>
    <col min="8" max="8" width="8.7265625" style="42" customWidth="1"/>
    <col min="9" max="10" width="7.7265625" style="42" customWidth="1"/>
    <col min="11" max="11" width="1.7265625" style="42" customWidth="1"/>
    <col min="12" max="12" width="8.7265625" style="42" customWidth="1"/>
    <col min="13" max="14" width="7.7265625" style="42" customWidth="1"/>
    <col min="15" max="15" width="1.7265625" style="42" customWidth="1"/>
    <col min="16" max="16384" width="9.1796875" style="42"/>
  </cols>
  <sheetData>
    <row r="1" spans="1:16" ht="9" customHeight="1" x14ac:dyDescent="0.3"/>
    <row r="2" spans="1:16" ht="15.5" x14ac:dyDescent="0.3">
      <c r="B2" s="1210" t="s">
        <v>289</v>
      </c>
      <c r="C2" s="1210"/>
      <c r="D2" s="1210"/>
      <c r="E2" s="1210"/>
      <c r="F2" s="1210"/>
      <c r="G2" s="1210"/>
      <c r="H2" s="1210"/>
      <c r="I2" s="1210"/>
      <c r="J2" s="1210"/>
      <c r="K2" s="1210"/>
      <c r="L2" s="1210"/>
      <c r="M2" s="1210"/>
      <c r="N2" s="1210"/>
    </row>
    <row r="3" spans="1:16" ht="9" customHeight="1" x14ac:dyDescent="0.3"/>
    <row r="4" spans="1:16" ht="103.5" customHeight="1" x14ac:dyDescent="0.3">
      <c r="B4" s="1211" t="s">
        <v>297</v>
      </c>
      <c r="C4" s="1211"/>
      <c r="D4" s="1211"/>
      <c r="E4" s="1211"/>
      <c r="F4" s="1211"/>
      <c r="G4" s="1211"/>
      <c r="H4" s="1211"/>
      <c r="I4" s="1211"/>
      <c r="J4" s="1211"/>
      <c r="K4" s="1211"/>
      <c r="L4" s="1211"/>
      <c r="M4" s="1211"/>
      <c r="N4" s="1211"/>
    </row>
    <row r="5" spans="1:16" ht="9" customHeight="1" x14ac:dyDescent="0.3"/>
    <row r="6" spans="1:16" ht="45" customHeight="1" x14ac:dyDescent="0.35">
      <c r="E6" s="1212" t="s">
        <v>161</v>
      </c>
      <c r="F6" s="1212"/>
      <c r="G6" s="43"/>
      <c r="H6" s="1213" t="str">
        <f>IF(ISBLANK(Selection!D9),"First Area",Selection!D9)</f>
        <v>North West</v>
      </c>
      <c r="I6" s="1213"/>
      <c r="J6" s="1213"/>
      <c r="K6" s="43"/>
      <c r="L6" s="1214" t="str">
        <f>IF(ISBLANK(Selection!F9),"Second Area",Selection!F9)</f>
        <v>Inverleith</v>
      </c>
      <c r="M6" s="1214"/>
      <c r="N6" s="1214"/>
    </row>
    <row r="7" spans="1:16" x14ac:dyDescent="0.3">
      <c r="A7" s="260"/>
      <c r="D7" s="116"/>
      <c r="E7" s="119" t="s">
        <v>101</v>
      </c>
      <c r="F7" s="119" t="s">
        <v>102</v>
      </c>
      <c r="G7" s="44"/>
      <c r="H7" s="120" t="s">
        <v>0</v>
      </c>
      <c r="I7" s="120" t="s">
        <v>99</v>
      </c>
      <c r="J7" s="120" t="s">
        <v>2</v>
      </c>
      <c r="K7" s="44"/>
      <c r="L7" s="118" t="s">
        <v>0</v>
      </c>
      <c r="M7" s="118" t="s">
        <v>99</v>
      </c>
      <c r="N7" s="118" t="s">
        <v>2</v>
      </c>
    </row>
    <row r="8" spans="1:16" ht="6" customHeight="1" x14ac:dyDescent="0.3">
      <c r="A8" s="260"/>
    </row>
    <row r="9" spans="1:16" x14ac:dyDescent="0.3">
      <c r="A9" s="260">
        <v>577</v>
      </c>
      <c r="B9" s="45" t="str">
        <f>VLOOKUP($A9,Data!$A$1:$BI$1015,2,FALSE)</f>
        <v>Satisfaction with Edinburgh as a place to live</v>
      </c>
      <c r="C9" s="45" t="str">
        <f>VLOOKUP($A9,Data!$A$1:$BI$1015,3,FALSE)</f>
        <v>EPS</v>
      </c>
      <c r="D9" s="117">
        <f>VLOOKUP($A9,Data!$A$1:$BI$1015,4,FALSE)</f>
        <v>43101</v>
      </c>
      <c r="E9" s="1164">
        <f>IF(ISBLANK(VLOOKUP($A9,Data!$A$1:$BI$1015,9,FALSE)),"N/A",VLOOKUP($A9,Data!$A$1:$BI$1015,9,FALSE))</f>
        <v>0.98</v>
      </c>
      <c r="F9" s="1164">
        <f>IF(ISBLANK(VLOOKUP($A9,Data!$A$1:$BI$1015,10,FALSE)),"N/A",VLOOKUP($A9,Data!$A$1:$BI$1015,10,FALSE))</f>
        <v>0.86</v>
      </c>
      <c r="G9" s="45"/>
      <c r="H9" s="33" t="s">
        <v>211</v>
      </c>
      <c r="I9" s="41">
        <f>_xlfn.IFNA(IF($H$6="First Area","",IF(E9="N/A","-",HLOOKUP($H$6&amp;"%",Data!$E$1:$BU$1020,A9,FALSE))),"-")</f>
        <v>0.92478565179352579</v>
      </c>
      <c r="J9" s="35">
        <f>_xlfn.IFNA(IF($H$6="First Area","",IF(E9="N/A","-",IF($H$6="Edinburgh","-",IF($H$6="Scotland","-",HLOOKUP($H$6&amp;"Index",Data!$E$1:$BU$1020,A9,FALSE))))),"-")</f>
        <v>0.94365882836074066</v>
      </c>
      <c r="K9" s="45"/>
      <c r="L9" s="33" t="s">
        <v>211</v>
      </c>
      <c r="M9" s="34">
        <f>_xlfn.IFNA(IF($L$6="Second Area","",IF(E9="N/A","-",HLOOKUP($L$6&amp;"%",Data!$E$1:$BU$1020,A9,FALSE))),"-")</f>
        <v>0.94333333333333336</v>
      </c>
      <c r="N9" s="35">
        <f>_xlfn.IFNA(IF($L$6="Second Area","",IF(E9="N/A","-",IF($L$6="Edinburgh","-",IF($L$6="Scotland","-",HLOOKUP($L$6&amp;"Index",Data!$E$1:$BU$1020,A9,FALSE))))),"-")</f>
        <v>0.96258503401360551</v>
      </c>
    </row>
    <row r="10" spans="1:16" x14ac:dyDescent="0.3">
      <c r="A10" s="260">
        <v>578</v>
      </c>
      <c r="B10" s="45" t="str">
        <f>VLOOKUP($A10,Data!$A$1:$BI$1015,2,FALSE)</f>
        <v>Satisfaction with Council management of the city</v>
      </c>
      <c r="C10" s="45" t="str">
        <f>VLOOKUP($A10,Data!$A$1:$BI$1015,3,FALSE)</f>
        <v>EPS</v>
      </c>
      <c r="D10" s="117">
        <f>VLOOKUP($A10,Data!$A$1:$BI$1015,4,FALSE)</f>
        <v>43101</v>
      </c>
      <c r="E10" s="1164">
        <f>IF(ISBLANK(VLOOKUP($A10,Data!$A$1:$BI$1015,9,FALSE)),"N/A",VLOOKUP($A10,Data!$A$1:$BI$1015,9,FALSE))</f>
        <v>0.72</v>
      </c>
      <c r="F10" s="1164">
        <f>IF(ISBLANK(VLOOKUP($A10,Data!$A$1:$BI$1015,10,FALSE)),"N/A",VLOOKUP($A10,Data!$A$1:$BI$1015,10,FALSE))</f>
        <v>0.61</v>
      </c>
      <c r="G10" s="45"/>
      <c r="H10" s="33" t="s">
        <v>211</v>
      </c>
      <c r="I10" s="41">
        <f>_xlfn.IFNA(IF($H$6="First Area","",IF(E10="N/A","-",HLOOKUP($H$6&amp;"%",Data!$E$1:$BU$1020,A10,FALSE))),"-")</f>
        <v>0.64368110236220477</v>
      </c>
      <c r="J10" s="35">
        <f>_xlfn.IFNA(IF($H$6="First Area","",IF(E10="N/A","-",IF($H$6="Edinburgh","-",IF($H$6="Scotland","-",HLOOKUP($H$6&amp;"Index",Data!$E$1:$BU$1020,A10,FALSE))))),"-")</f>
        <v>0.89400153105861779</v>
      </c>
      <c r="K10" s="45"/>
      <c r="L10" s="33" t="s">
        <v>211</v>
      </c>
      <c r="M10" s="34">
        <f>_xlfn.IFNA(IF($L$6="Second Area","",IF(E10="N/A","-",HLOOKUP($L$6&amp;"%",Data!$E$1:$BU$1020,A10,FALSE))),"-")</f>
        <v>0.66</v>
      </c>
      <c r="N10" s="35">
        <f>_xlfn.IFNA(IF($L$6="Second Area","",IF(E10="N/A","-",IF($L$6="Edinburgh","-",IF($L$6="Scotland","-",HLOOKUP($L$6&amp;"Index",Data!$E$1:$BU$1020,A10,FALSE))))),"-")</f>
        <v>0.91666666666666674</v>
      </c>
    </row>
    <row r="11" spans="1:16" x14ac:dyDescent="0.3">
      <c r="A11" s="260">
        <v>579</v>
      </c>
      <c r="B11" s="45" t="str">
        <f>VLOOKUP($A11,Data!$A$1:$BI$1015,2,FALSE)</f>
        <v>Satisfaction with n'hood as a place to live</v>
      </c>
      <c r="C11" s="45" t="str">
        <f>VLOOKUP($A11,Data!$A$1:$BI$1015,3,FALSE)</f>
        <v>EPS</v>
      </c>
      <c r="D11" s="117">
        <f>VLOOKUP($A11,Data!$A$1:$BI$1015,4,FALSE)</f>
        <v>43101</v>
      </c>
      <c r="E11" s="1164">
        <f>IF(ISBLANK(VLOOKUP($A11,Data!$A$1:$BI$1015,9,FALSE)),"N/A",VLOOKUP($A11,Data!$A$1:$BI$1015,9,FALSE))</f>
        <v>0.98</v>
      </c>
      <c r="F11" s="1164">
        <f>IF(ISBLANK(VLOOKUP($A11,Data!$A$1:$BI$1015,10,FALSE)),"N/A",VLOOKUP($A11,Data!$A$1:$BI$1015,10,FALSE))</f>
        <v>0.78</v>
      </c>
      <c r="G11" s="45"/>
      <c r="H11" s="33" t="s">
        <v>211</v>
      </c>
      <c r="I11" s="41">
        <f>_xlfn.IFNA(IF($H$6="First Area","",IF(E11="N/A","-",HLOOKUP($H$6&amp;"%",Data!$E$1:$BU$1020,A11,FALSE))),"-")</f>
        <v>0.87965879265091862</v>
      </c>
      <c r="J11" s="35">
        <f>_xlfn.IFNA(IF($H$6="First Area","",IF(E11="N/A","-",IF($H$6="Edinburgh","-",IF($H$6="Scotland","-",HLOOKUP($H$6&amp;"Index",Data!$E$1:$BU$1020,A11,FALSE))))),"-")</f>
        <v>0.89761101290910061</v>
      </c>
      <c r="K11" s="45"/>
      <c r="L11" s="33" t="s">
        <v>211</v>
      </c>
      <c r="M11" s="34">
        <f>_xlfn.IFNA(IF($L$6="Second Area","",IF(E11="N/A","-",HLOOKUP($L$6&amp;"%",Data!$E$1:$BU$1020,A11,FALSE))),"-")</f>
        <v>0.92</v>
      </c>
      <c r="N11" s="35">
        <f>_xlfn.IFNA(IF($L$6="Second Area","",IF(E11="N/A","-",IF($L$6="Edinburgh","-",IF($L$6="Scotland","-",HLOOKUP($L$6&amp;"Index",Data!$E$1:$BU$1020,A11,FALSE))))),"-")</f>
        <v>0.93877551020408168</v>
      </c>
    </row>
    <row r="12" spans="1:16" x14ac:dyDescent="0.3">
      <c r="A12" s="260">
        <v>580</v>
      </c>
      <c r="B12" s="45" t="str">
        <f>VLOOKUP($A12,Data!$A$1:$BI$1015,2,FALSE)</f>
        <v>Satisfaction with Council management of n'hood</v>
      </c>
      <c r="C12" s="45" t="str">
        <f>VLOOKUP($A12,Data!$A$1:$BI$1015,3,FALSE)</f>
        <v>EPS</v>
      </c>
      <c r="D12" s="117">
        <f>VLOOKUP($A12,Data!$A$1:$BI$1015,4,FALSE)</f>
        <v>43101</v>
      </c>
      <c r="E12" s="1164">
        <f>IF(ISBLANK(VLOOKUP($A12,Data!$A$1:$BI$1015,9,FALSE)),"N/A",VLOOKUP($A12,Data!$A$1:$BI$1015,9,FALSE))</f>
        <v>0.85</v>
      </c>
      <c r="F12" s="1164">
        <f>IF(ISBLANK(VLOOKUP($A12,Data!$A$1:$BI$1015,10,FALSE)),"N/A",VLOOKUP($A12,Data!$A$1:$BI$1015,10,FALSE))</f>
        <v>0.62</v>
      </c>
      <c r="G12" s="45"/>
      <c r="H12" s="33" t="s">
        <v>211</v>
      </c>
      <c r="I12" s="41">
        <f>_xlfn.IFNA(IF($H$6="First Area","",IF(E12="N/A","-",HLOOKUP($H$6&amp;"%",Data!$E$1:$BU$1020,A12,FALSE))),"-")</f>
        <v>0.725249343832021</v>
      </c>
      <c r="J12" s="35">
        <f>_xlfn.IFNA(IF($H$6="First Area","",IF(E12="N/A","-",IF($H$6="Edinburgh","-",IF($H$6="Scotland","-",HLOOKUP($H$6&amp;"Index",Data!$E$1:$BU$1020,A12,FALSE))))),"-")</f>
        <v>0.85323452215531881</v>
      </c>
      <c r="K12" s="45"/>
      <c r="L12" s="33" t="s">
        <v>211</v>
      </c>
      <c r="M12" s="34">
        <f>_xlfn.IFNA(IF($L$6="Second Area","",IF(E12="N/A","-",HLOOKUP($L$6&amp;"%",Data!$E$1:$BU$1020,A12,FALSE))),"-")</f>
        <v>0.76</v>
      </c>
      <c r="N12" s="35">
        <f>_xlfn.IFNA(IF($L$6="Second Area","",IF(E12="N/A","-",IF($L$6="Edinburgh","-",IF($L$6="Scotland","-",HLOOKUP($L$6&amp;"Index",Data!$E$1:$BU$1020,A12,FALSE))))),"-")</f>
        <v>0.89411764705882357</v>
      </c>
    </row>
    <row r="13" spans="1:16" x14ac:dyDescent="0.3">
      <c r="A13" s="260"/>
      <c r="B13" s="45"/>
      <c r="C13" s="45"/>
      <c r="D13" s="45"/>
      <c r="E13" s="1165"/>
      <c r="F13" s="1165"/>
      <c r="G13" s="45"/>
      <c r="H13" s="45"/>
      <c r="I13" s="41"/>
      <c r="J13" s="35"/>
      <c r="K13" s="45"/>
      <c r="L13" s="45"/>
      <c r="M13" s="1165"/>
      <c r="N13" s="45"/>
      <c r="O13" s="45"/>
      <c r="P13" s="45"/>
    </row>
    <row r="14" spans="1:16" x14ac:dyDescent="0.3">
      <c r="A14" s="260">
        <v>581</v>
      </c>
      <c r="B14" s="45" t="str">
        <f>VLOOKUP($A14,Data!$A$1:$BI$1015,2,FALSE)</f>
        <v>People from different backgrounds get on well</v>
      </c>
      <c r="C14" s="45" t="str">
        <f>VLOOKUP($A14,Data!$A$1:$BI$1015,3,FALSE)</f>
        <v>EPS</v>
      </c>
      <c r="D14" s="117">
        <f>VLOOKUP($A14,Data!$A$1:$BI$1015,4,FALSE)</f>
        <v>43101</v>
      </c>
      <c r="E14" s="1164">
        <f>IF(ISBLANK(VLOOKUP($A14,Data!$A$1:$BI$1015,9,FALSE)),"N/A",VLOOKUP($A14,Data!$A$1:$BI$1015,9,FALSE))</f>
        <v>0.9</v>
      </c>
      <c r="F14" s="1164">
        <f>IF(ISBLANK(VLOOKUP($A14,Data!$A$1:$BI$1015,10,FALSE)),"N/A",VLOOKUP($A14,Data!$A$1:$BI$1015,10,FALSE))</f>
        <v>0.75</v>
      </c>
      <c r="G14" s="45"/>
      <c r="H14" s="33" t="s">
        <v>211</v>
      </c>
      <c r="I14" s="41">
        <f>_xlfn.IFNA(IF($H$6="First Area","",IF(E14="N/A","-",HLOOKUP($H$6&amp;"%",Data!$E$1:$BU$1020,A14,FALSE))),"-")</f>
        <v>0.83377856187576471</v>
      </c>
      <c r="J14" s="35">
        <f>_xlfn.IFNA(IF($H$6="First Area","",IF(E14="N/A","-",IF($H$6="Edinburgh","-",IF($H$6="Scotland","-",HLOOKUP($H$6&amp;"Index",Data!$E$1:$BU$1020,A14,FALSE))))),"-")</f>
        <v>0.98091595514795848</v>
      </c>
      <c r="K14" s="45"/>
      <c r="L14" s="33" t="s">
        <v>211</v>
      </c>
      <c r="M14" s="34">
        <f>_xlfn.IFNA(IF($L$6="Second Area","",IF(E14="N/A","-",HLOOKUP($L$6&amp;"%",Data!$E$1:$BU$1020,A14,FALSE))),"-")</f>
        <v>0.87</v>
      </c>
      <c r="N14" s="35">
        <f>_xlfn.IFNA(IF($L$6="Second Area","",IF(E14="N/A","-",IF($L$6="Edinburgh","-",IF($L$6="Scotland","-",HLOOKUP($L$6&amp;"Index",Data!$E$1:$BU$1020,A14,FALSE))))),"-")</f>
        <v>1.0235294117647058</v>
      </c>
    </row>
    <row r="15" spans="1:16" x14ac:dyDescent="0.3">
      <c r="A15" s="260">
        <v>582</v>
      </c>
      <c r="B15" s="45" t="str">
        <f>VLOOKUP($A15,Data!$A$1:$BI$1015,2,FALSE)</f>
        <v>Feel able to have a say on local issues and services</v>
      </c>
      <c r="C15" s="45" t="str">
        <f>VLOOKUP($A15,Data!$A$1:$BI$1015,3,FALSE)</f>
        <v>EPS</v>
      </c>
      <c r="D15" s="117">
        <f>VLOOKUP($A15,Data!$A$1:$BI$1015,4,FALSE)</f>
        <v>43101</v>
      </c>
      <c r="E15" s="1164">
        <f>IF(ISBLANK(VLOOKUP($A15,Data!$A$1:$BI$1015,9,FALSE)),"N/A",VLOOKUP($A15,Data!$A$1:$BI$1015,9,FALSE))</f>
        <v>0.49</v>
      </c>
      <c r="F15" s="1164">
        <f>IF(ISBLANK(VLOOKUP($A15,Data!$A$1:$BI$1015,10,FALSE)),"N/A",VLOOKUP($A15,Data!$A$1:$BI$1015,10,FALSE))</f>
        <v>0.25</v>
      </c>
      <c r="G15" s="45"/>
      <c r="H15" s="33" t="s">
        <v>211</v>
      </c>
      <c r="I15" s="41">
        <f>_xlfn.IFNA(IF($H$6="First Area","",IF(E15="N/A","-",HLOOKUP($H$6&amp;"%",Data!$E$1:$BU$1020,A15,FALSE))),"-")</f>
        <v>0.37888882565518023</v>
      </c>
      <c r="J15" s="35">
        <f>_xlfn.IFNA(IF($H$6="First Area","",IF(E15="N/A","-",IF($H$6="Edinburgh","-",IF($H$6="Scotland","-",HLOOKUP($H$6&amp;"Index",Data!$E$1:$BU$1020,A15,FALSE))))),"-")</f>
        <v>1.0240238531221086</v>
      </c>
      <c r="K15" s="45"/>
      <c r="L15" s="33" t="s">
        <v>211</v>
      </c>
      <c r="M15" s="34">
        <f>_xlfn.IFNA(IF($L$6="Second Area","",IF(E15="N/A","-",HLOOKUP($L$6&amp;"%",Data!$E$1:$BU$1020,A15,FALSE))),"-")</f>
        <v>0.43</v>
      </c>
      <c r="N15" s="35">
        <f>_xlfn.IFNA(IF($L$6="Second Area","",IF(E15="N/A","-",IF($L$6="Edinburgh","-",IF($L$6="Scotland","-",HLOOKUP($L$6&amp;"Index",Data!$E$1:$BU$1020,A15,FALSE))))),"-")</f>
        <v>1.1621621621621621</v>
      </c>
    </row>
    <row r="16" spans="1:16" x14ac:dyDescent="0.3">
      <c r="A16" s="260"/>
      <c r="E16" s="1166"/>
      <c r="F16" s="1166"/>
      <c r="I16" s="41"/>
      <c r="J16" s="35"/>
      <c r="M16" s="1166"/>
    </row>
    <row r="17" spans="1:21" x14ac:dyDescent="0.3">
      <c r="A17" s="260">
        <v>583</v>
      </c>
      <c r="B17" s="45" t="str">
        <f>VLOOKUP($A17,Data!$A$1:$BI$1015,2,FALSE)</f>
        <v>Satisfaction with street cleaning</v>
      </c>
      <c r="C17" s="45" t="str">
        <f>VLOOKUP($A17,Data!$A$1:$BI$1015,3,FALSE)</f>
        <v>EPS</v>
      </c>
      <c r="D17" s="117">
        <f>VLOOKUP($A17,Data!$A$1:$BI$1015,4,FALSE)</f>
        <v>43101</v>
      </c>
      <c r="E17" s="1164">
        <f>IF(ISBLANK(VLOOKUP($A17,Data!$A$1:$BI$1015,9,FALSE)),"N/A",VLOOKUP($A17,Data!$A$1:$BI$1015,9,FALSE))</f>
        <v>0.94</v>
      </c>
      <c r="F17" s="1164">
        <f>IF(ISBLANK(VLOOKUP($A17,Data!$A$1:$BI$1015,10,FALSE)),"N/A",VLOOKUP($A17,Data!$A$1:$BI$1015,10,FALSE))</f>
        <v>0.71</v>
      </c>
      <c r="G17" s="45"/>
      <c r="H17" s="33" t="s">
        <v>211</v>
      </c>
      <c r="I17" s="41">
        <f>_xlfn.IFNA(IF($H$6="First Area","",IF(E17="N/A","-",HLOOKUP($H$6&amp;"%",Data!$E$1:$BU$1020,A17,FALSE))),"-")</f>
        <v>0.84244515266198117</v>
      </c>
      <c r="J17" s="35">
        <f>_xlfn.IFNA(IF($H$6="First Area","",IF(E17="N/A","-",IF($H$6="Edinburgh","-",IF($H$6="Scotland","-",HLOOKUP($H$6&amp;"Index",Data!$E$1:$BU$1020,A17,FALSE))))),"-")</f>
        <v>1.4040752544366353</v>
      </c>
      <c r="K17" s="45"/>
      <c r="L17" s="33" t="s">
        <v>211</v>
      </c>
      <c r="M17" s="34">
        <f>_xlfn.IFNA(IF($L$6="Second Area","",IF(E17="N/A","-",HLOOKUP($L$6&amp;"%",Data!$E$1:$BU$1020,A17,FALSE))),"-")</f>
        <v>0.88</v>
      </c>
      <c r="N17" s="35">
        <f>_xlfn.IFNA(IF($L$6="Second Area","",IF(E17="N/A","-",IF($L$6="Edinburgh","-",IF($L$6="Scotland","-",HLOOKUP($L$6&amp;"Index",Data!$E$1:$BU$1020,A17,FALSE))))),"-")</f>
        <v>1.4666666666666668</v>
      </c>
    </row>
    <row r="18" spans="1:21" x14ac:dyDescent="0.3">
      <c r="A18" s="260">
        <v>584</v>
      </c>
      <c r="B18" s="45" t="str">
        <f>VLOOKUP($A18,Data!$A$1:$BI$1015,2,FALSE)</f>
        <v>Satisfaction with refuse collection</v>
      </c>
      <c r="C18" s="45" t="str">
        <f>VLOOKUP($A18,Data!$A$1:$BI$1015,3,FALSE)</f>
        <v>EPS</v>
      </c>
      <c r="D18" s="117">
        <f>VLOOKUP($A18,Data!$A$1:$BI$1015,4,FALSE)</f>
        <v>43101</v>
      </c>
      <c r="E18" s="1164">
        <f>IF(ISBLANK(VLOOKUP($A18,Data!$A$1:$BI$1015,9,FALSE)),"N/A",VLOOKUP($A18,Data!$A$1:$BI$1015,9,FALSE))</f>
        <v>0.88</v>
      </c>
      <c r="F18" s="1164">
        <f>IF(ISBLANK(VLOOKUP($A18,Data!$A$1:$BI$1015,10,FALSE)),"N/A",VLOOKUP($A18,Data!$A$1:$BI$1015,10,FALSE))</f>
        <v>0.6</v>
      </c>
      <c r="G18" s="45"/>
      <c r="H18" s="33" t="s">
        <v>211</v>
      </c>
      <c r="I18" s="41">
        <f>_xlfn.IFNA(IF($H$6="First Area","",IF(E18="N/A","-",HLOOKUP($H$6&amp;"%",Data!$E$1:$BU$1020,A18,FALSE))),"-")</f>
        <v>0.80621347067694848</v>
      </c>
      <c r="J18" s="35">
        <f>_xlfn.IFNA(IF($H$6="First Area","",IF(E18="N/A","-",IF($H$6="Edinburgh","-",IF($H$6="Scotland","-",HLOOKUP($H$6&amp;"Index",Data!$E$1:$BU$1020,A18,FALSE))))),"-")</f>
        <v>1.2597085479327319</v>
      </c>
      <c r="K18" s="45"/>
      <c r="L18" s="33" t="s">
        <v>211</v>
      </c>
      <c r="M18" s="34">
        <f>_xlfn.IFNA(IF($L$6="Second Area","",IF(E18="N/A","-",HLOOKUP($L$6&amp;"%",Data!$E$1:$BU$1020,A18,FALSE))),"-")</f>
        <v>0.84</v>
      </c>
      <c r="N18" s="35">
        <f>_xlfn.IFNA(IF($L$6="Second Area","",IF(E18="N/A","-",IF($L$6="Edinburgh","-",IF($L$6="Scotland","-",HLOOKUP($L$6&amp;"Index",Data!$E$1:$BU$1020,A18,FALSE))))),"-")</f>
        <v>1.3125</v>
      </c>
    </row>
    <row r="19" spans="1:21" x14ac:dyDescent="0.3">
      <c r="A19" s="260">
        <v>585</v>
      </c>
      <c r="B19" s="45" t="str">
        <f>VLOOKUP($A19,Data!$A$1:$BI$1015,2,FALSE)</f>
        <v>Satisfaction with recycling</v>
      </c>
      <c r="C19" s="45" t="str">
        <f>VLOOKUP($A19,Data!$A$1:$BI$1015,3,FALSE)</f>
        <v>EPS</v>
      </c>
      <c r="D19" s="117">
        <f>VLOOKUP($A19,Data!$A$1:$BI$1015,4,FALSE)</f>
        <v>43101</v>
      </c>
      <c r="E19" s="1164">
        <f>IF(ISBLANK(VLOOKUP($A19,Data!$A$1:$BI$1015,9,FALSE)),"N/A",VLOOKUP($A19,Data!$A$1:$BI$1015,9,FALSE))</f>
        <v>0.69</v>
      </c>
      <c r="F19" s="1164">
        <f>IF(ISBLANK(VLOOKUP($A19,Data!$A$1:$BI$1015,10,FALSE)),"N/A",VLOOKUP($A19,Data!$A$1:$BI$1015,10,FALSE))</f>
        <v>0.46</v>
      </c>
      <c r="G19" s="45"/>
      <c r="H19" s="33" t="s">
        <v>211</v>
      </c>
      <c r="I19" s="41">
        <f>_xlfn.IFNA(IF($H$6="First Area","",IF(E19="N/A","-",HLOOKUP($H$6&amp;"%",Data!$E$1:$BU$1020,A19,FALSE))),"-")</f>
        <v>0.58842842102267878</v>
      </c>
      <c r="J19" s="35">
        <f>_xlfn.IFNA(IF($H$6="First Area","",IF(E19="N/A","-",IF($H$6="Edinburgh","-",IF($H$6="Scotland","-",HLOOKUP($H$6&amp;"Index",Data!$E$1:$BU$1020,A19,FALSE))))),"-")</f>
        <v>0.85279481307634608</v>
      </c>
      <c r="K19" s="45"/>
      <c r="L19" s="33" t="s">
        <v>211</v>
      </c>
      <c r="M19" s="34">
        <f>_xlfn.IFNA(IF($L$6="Second Area","",IF(E19="N/A","-",HLOOKUP($L$6&amp;"%",Data!$E$1:$BU$1020,A19,FALSE))),"-")</f>
        <v>0.62</v>
      </c>
      <c r="N19" s="35">
        <f>_xlfn.IFNA(IF($L$6="Second Area","",IF(E19="N/A","-",IF($L$6="Edinburgh","-",IF($L$6="Scotland","-",HLOOKUP($L$6&amp;"Index",Data!$E$1:$BU$1020,A19,FALSE))))),"-")</f>
        <v>0.89855072463768126</v>
      </c>
    </row>
    <row r="20" spans="1:21" x14ac:dyDescent="0.3">
      <c r="A20" s="260">
        <v>586</v>
      </c>
      <c r="B20" s="45" t="str">
        <f>VLOOKUP($A20,Data!$A$1:$BI$1015,2,FALSE)</f>
        <v>Satisfaction with parks and green spaces</v>
      </c>
      <c r="C20" s="45" t="str">
        <f>VLOOKUP($A20,Data!$A$1:$BI$1015,3,FALSE)</f>
        <v>EPS</v>
      </c>
      <c r="D20" s="117">
        <f>VLOOKUP($A20,Data!$A$1:$BI$1015,4,FALSE)</f>
        <v>43101</v>
      </c>
      <c r="E20" s="1164">
        <f>IF(ISBLANK(VLOOKUP($A20,Data!$A$1:$BI$1015,9,FALSE)),"N/A",VLOOKUP($A20,Data!$A$1:$BI$1015,9,FALSE))</f>
        <v>0.72</v>
      </c>
      <c r="F20" s="1164">
        <f>IF(ISBLANK(VLOOKUP($A20,Data!$A$1:$BI$1015,10,FALSE)),"N/A",VLOOKUP($A20,Data!$A$1:$BI$1015,10,FALSE))</f>
        <v>0.49</v>
      </c>
      <c r="G20" s="45"/>
      <c r="H20" s="33" t="s">
        <v>211</v>
      </c>
      <c r="I20" s="41">
        <f>_xlfn.IFNA(IF($H$6="First Area","",IF(E20="N/A","-",HLOOKUP($H$6&amp;"%",Data!$E$1:$BU$1020,A20,FALSE))),"-")</f>
        <v>0.6217393221978772</v>
      </c>
      <c r="J20" s="35">
        <f>_xlfn.IFNA(IF($H$6="First Area","",IF(E20="N/A","-",IF($H$6="Edinburgh","-",IF($H$6="Scotland","-",HLOOKUP($H$6&amp;"Index",Data!$E$1:$BU$1020,A20,FALSE))))),"-")</f>
        <v>0.74908352072033402</v>
      </c>
      <c r="K20" s="45"/>
      <c r="L20" s="33" t="s">
        <v>211</v>
      </c>
      <c r="M20" s="34">
        <f>_xlfn.IFNA(IF($L$6="Second Area","",IF(E20="N/A","-",HLOOKUP($L$6&amp;"%",Data!$E$1:$BU$1020,A20,FALSE))),"-")</f>
        <v>0.65</v>
      </c>
      <c r="N20" s="35">
        <f>_xlfn.IFNA(IF($L$6="Second Area","",IF(E20="N/A","-",IF($L$6="Edinburgh","-",IF($L$6="Scotland","-",HLOOKUP($L$6&amp;"Index",Data!$E$1:$BU$1020,A20,FALSE))))),"-")</f>
        <v>0.78313253012048201</v>
      </c>
    </row>
    <row r="21" spans="1:21" x14ac:dyDescent="0.3">
      <c r="A21" s="260">
        <v>587</v>
      </c>
      <c r="B21" s="45" t="str">
        <f>VLOOKUP($A21,Data!$A$1:$BI$1015,2,FALSE)</f>
        <v>Satisfaction with street lighting</v>
      </c>
      <c r="C21" s="45" t="str">
        <f>VLOOKUP($A21,Data!$A$1:$BI$1015,3,FALSE)</f>
        <v>EPS</v>
      </c>
      <c r="D21" s="117">
        <f>VLOOKUP($A21,Data!$A$1:$BI$1015,4,FALSE)</f>
        <v>43101</v>
      </c>
      <c r="E21" s="1164">
        <f>IF(ISBLANK(VLOOKUP($A21,Data!$A$1:$BI$1015,9,FALSE)),"N/A",VLOOKUP($A21,Data!$A$1:$BI$1015,9,FALSE))</f>
        <v>0.54</v>
      </c>
      <c r="F21" s="1164">
        <f>IF(ISBLANK(VLOOKUP($A21,Data!$A$1:$BI$1015,10,FALSE)),"N/A",VLOOKUP($A21,Data!$A$1:$BI$1015,10,FALSE))</f>
        <v>0.28999999999999998</v>
      </c>
      <c r="G21" s="45"/>
      <c r="H21" s="33" t="s">
        <v>211</v>
      </c>
      <c r="I21" s="41">
        <f>_xlfn.IFNA(IF($H$6="First Area","",IF(E21="N/A","-",HLOOKUP($H$6&amp;"%",Data!$E$1:$BU$1020,A21,FALSE))),"-")</f>
        <v>0.81</v>
      </c>
      <c r="J21" s="35">
        <f>_xlfn.IFNA(IF($H$6="First Area","",IF(E21="N/A","-",IF($H$6="Edinburgh","-",IF($H$6="Scotland","-",HLOOKUP($H$6&amp;"Index",Data!$E$1:$BU$1020,A21,FALSE))))),"-")</f>
        <v>0.97590361445783147</v>
      </c>
      <c r="K21" s="45"/>
      <c r="L21" s="33" t="s">
        <v>211</v>
      </c>
      <c r="M21" s="34">
        <f>_xlfn.IFNA(IF($L$6="Second Area","",IF(E21="N/A","-",HLOOKUP($L$6&amp;"%",Data!$E$1:$BU$1020,A21,FALSE))),"-")</f>
        <v>0.49</v>
      </c>
      <c r="N21" s="35">
        <f>_xlfn.IFNA(IF($L$6="Second Area","",IF(E21="N/A","-",IF($L$6="Edinburgh","-",IF($L$6="Scotland","-",HLOOKUP($L$6&amp;"Index",Data!$E$1:$BU$1020,A21,FALSE))))),"-")</f>
        <v>0.59036144578313254</v>
      </c>
    </row>
    <row r="22" spans="1:21" x14ac:dyDescent="0.3">
      <c r="A22" s="260">
        <v>588</v>
      </c>
      <c r="B22" s="45" t="str">
        <f>VLOOKUP($A22,Data!$A$1:$BI$1015,2,FALSE)</f>
        <v>Satisfaction with public transport</v>
      </c>
      <c r="C22" s="45" t="str">
        <f>VLOOKUP($A22,Data!$A$1:$BI$1015,3,FALSE)</f>
        <v>EPS</v>
      </c>
      <c r="D22" s="117">
        <f>VLOOKUP($A22,Data!$A$1:$BI$1015,4,FALSE)</f>
        <v>43101</v>
      </c>
      <c r="E22" s="1164">
        <f>IF(ISBLANK(VLOOKUP($A22,Data!$A$1:$BI$1015,9,FALSE)),"N/A",VLOOKUP($A22,Data!$A$1:$BI$1015,9,FALSE))</f>
        <v>0.74</v>
      </c>
      <c r="F22" s="1164">
        <f>IF(ISBLANK(VLOOKUP($A22,Data!$A$1:$BI$1015,10,FALSE)),"N/A",VLOOKUP($A22,Data!$A$1:$BI$1015,10,FALSE))</f>
        <v>0.54</v>
      </c>
      <c r="G22" s="45"/>
      <c r="H22" s="33" t="s">
        <v>211</v>
      </c>
      <c r="I22" s="41">
        <f>_xlfn.IFNA(IF($H$6="First Area","",IF(E22="N/A","-",HLOOKUP($H$6&amp;"%",Data!$E$1:$BU$1020,A22,FALSE))),"-")</f>
        <v>0.84</v>
      </c>
      <c r="J22" s="35">
        <f>_xlfn.IFNA(IF($H$6="First Area","",IF(E22="N/A","-",IF($H$6="Edinburgh","-",IF($H$6="Scotland","-",HLOOKUP($H$6&amp;"Index",Data!$E$1:$BU$1020,A22,FALSE))))),"-")</f>
        <v>0.9438202247191011</v>
      </c>
      <c r="K22" s="45"/>
      <c r="L22" s="33" t="s">
        <v>211</v>
      </c>
      <c r="M22" s="34">
        <f>_xlfn.IFNA(IF($L$6="Second Area","",IF(E22="N/A","-",HLOOKUP($L$6&amp;"%",Data!$E$1:$BU$1020,A22,FALSE))),"-")</f>
        <v>0.71</v>
      </c>
      <c r="N22" s="35">
        <f>_xlfn.IFNA(IF($L$6="Second Area","",IF(E22="N/A","-",IF($L$6="Edinburgh","-",IF($L$6="Scotland","-",HLOOKUP($L$6&amp;"Index",Data!$E$1:$BU$1020,A22,FALSE))))),"-")</f>
        <v>0.797752808988764</v>
      </c>
    </row>
    <row r="23" spans="1:21" x14ac:dyDescent="0.3">
      <c r="A23" s="260">
        <v>589</v>
      </c>
      <c r="B23" s="45" t="str">
        <f>VLOOKUP($A23,Data!$A$1:$BI$1015,2,FALSE)</f>
        <v>Satisfaction with road maintenance</v>
      </c>
      <c r="C23" s="45" t="str">
        <f>VLOOKUP($A23,Data!$A$1:$BI$1015,3,FALSE)</f>
        <v>EPS</v>
      </c>
      <c r="D23" s="117">
        <f>VLOOKUP($A23,Data!$A$1:$BI$1015,4,FALSE)</f>
        <v>43101</v>
      </c>
      <c r="E23" s="1164">
        <f>IF(ISBLANK(VLOOKUP($A23,Data!$A$1:$BI$1015,9,FALSE)),"N/A",VLOOKUP($A23,Data!$A$1:$BI$1015,9,FALSE))</f>
        <v>0.56000000000000005</v>
      </c>
      <c r="F23" s="1164">
        <f>IF(ISBLANK(VLOOKUP($A23,Data!$A$1:$BI$1015,10,FALSE)),"N/A",VLOOKUP($A23,Data!$A$1:$BI$1015,10,FALSE))</f>
        <v>0.35</v>
      </c>
      <c r="G23" s="45"/>
      <c r="H23" s="33" t="s">
        <v>211</v>
      </c>
      <c r="I23" s="41">
        <f>_xlfn.IFNA(IF($H$6="First Area","",IF(E23="N/A","-",HLOOKUP($H$6&amp;"%",Data!$E$1:$BU$1020,A23,FALSE))),"-")</f>
        <v>0.41542995760179835</v>
      </c>
      <c r="J23" s="35">
        <f>_xlfn.IFNA(IF($H$6="First Area","",IF(E23="N/A","-",IF($H$6="Edinburgh","-",IF($H$6="Scotland","-",HLOOKUP($H$6&amp;"Index",Data!$E$1:$BU$1020,A23,FALSE))))),"-")</f>
        <v>0.88389352681233702</v>
      </c>
      <c r="K23" s="45"/>
      <c r="L23" s="33" t="s">
        <v>211</v>
      </c>
      <c r="M23" s="34">
        <f>_xlfn.IFNA(IF($L$6="Second Area","",IF(E23="N/A","-",HLOOKUP($L$6&amp;"%",Data!$E$1:$BU$1020,A23,FALSE))),"-")</f>
        <v>0.44</v>
      </c>
      <c r="N23" s="35">
        <f>_xlfn.IFNA(IF($L$6="Second Area","",IF(E23="N/A","-",IF($L$6="Edinburgh","-",IF($L$6="Scotland","-",HLOOKUP($L$6&amp;"Index",Data!$E$1:$BU$1020,A23,FALSE))))),"-")</f>
        <v>0.93617021276595747</v>
      </c>
    </row>
    <row r="24" spans="1:21" x14ac:dyDescent="0.3">
      <c r="A24" s="260">
        <v>590</v>
      </c>
      <c r="B24" s="45" t="str">
        <f>VLOOKUP($A24,Data!$A$1:$BI$1015,2,FALSE)</f>
        <v>Satisfaction with pavement maintenance</v>
      </c>
      <c r="C24" s="45" t="str">
        <f>VLOOKUP($A24,Data!$A$1:$BI$1015,3,FALSE)</f>
        <v>EPS</v>
      </c>
      <c r="D24" s="117">
        <f>VLOOKUP($A24,Data!$A$1:$BI$1015,4,FALSE)</f>
        <v>43101</v>
      </c>
      <c r="E24" s="1164">
        <f>IF(ISBLANK(VLOOKUP($A24,Data!$A$1:$BI$1015,9,FALSE)),"N/A",VLOOKUP($A24,Data!$A$1:$BI$1015,9,FALSE))</f>
        <v>0.6</v>
      </c>
      <c r="F24" s="1164">
        <f>IF(ISBLANK(VLOOKUP($A24,Data!$A$1:$BI$1015,10,FALSE)),"N/A",VLOOKUP($A24,Data!$A$1:$BI$1015,10,FALSE))</f>
        <v>0.38</v>
      </c>
      <c r="G24" s="45"/>
      <c r="H24" s="33" t="s">
        <v>211</v>
      </c>
      <c r="I24" s="41">
        <f>_xlfn.IFNA(IF($H$6="First Area","",IF(E24="N/A","-",HLOOKUP($H$6&amp;"%",Data!$E$1:$BU$1020,A24,FALSE))),"-")</f>
        <v>0.38</v>
      </c>
      <c r="J24" s="35">
        <f>_xlfn.IFNA(IF($H$6="First Area","",IF(E24="N/A","-",IF($H$6="Edinburgh","-",IF($H$6="Scotland","-",HLOOKUP($H$6&amp;"Index",Data!$E$1:$BU$1020,A24,FALSE))))),"-")</f>
        <v>0.74509803921568629</v>
      </c>
      <c r="K24" s="45"/>
      <c r="L24" s="33" t="s">
        <v>211</v>
      </c>
      <c r="M24" s="34">
        <f>_xlfn.IFNA(IF($L$6="Second Area","",IF(E24="N/A","-",HLOOKUP($L$6&amp;"%",Data!$E$1:$BU$1020,A24,FALSE))),"-")</f>
        <v>0.47</v>
      </c>
      <c r="N24" s="35">
        <f>_xlfn.IFNA(IF($L$6="Second Area","",IF(E24="N/A","-",IF($L$6="Edinburgh","-",IF($L$6="Scotland","-",HLOOKUP($L$6&amp;"Index",Data!$E$1:$BU$1020,A24,FALSE))))),"-")</f>
        <v>0.92156862745098034</v>
      </c>
    </row>
    <row r="25" spans="1:21" x14ac:dyDescent="0.3">
      <c r="A25" s="260">
        <v>591</v>
      </c>
      <c r="B25" s="45" t="str">
        <f>VLOOKUP($A25,Data!$A$1:$BI$1015,2,FALSE)</f>
        <v>Satisfaction with libraries</v>
      </c>
      <c r="C25" s="45" t="str">
        <f>VLOOKUP($A25,Data!$A$1:$BI$1015,3,FALSE)</f>
        <v>EPS</v>
      </c>
      <c r="D25" s="117">
        <f>VLOOKUP($A25,Data!$A$1:$BI$1015,4,FALSE)</f>
        <v>43101</v>
      </c>
      <c r="E25" s="1164">
        <f>IF(ISBLANK(VLOOKUP($A25,Data!$A$1:$BI$1015,9,FALSE)),"N/A",VLOOKUP($A25,Data!$A$1:$BI$1015,9,FALSE))</f>
        <v>0.94</v>
      </c>
      <c r="F25" s="1164">
        <f>IF(ISBLANK(VLOOKUP($A25,Data!$A$1:$BI$1015,10,FALSE)),"N/A",VLOOKUP($A25,Data!$A$1:$BI$1015,10,FALSE))</f>
        <v>0.8</v>
      </c>
      <c r="G25" s="45"/>
      <c r="H25" s="33" t="s">
        <v>211</v>
      </c>
      <c r="I25" s="41">
        <f>_xlfn.IFNA(IF($H$6="First Area","",IF(E25="N/A","-",HLOOKUP($H$6&amp;"%",Data!$E$1:$BU$1020,A25,FALSE))),"-")</f>
        <v>0.8746539851464018</v>
      </c>
      <c r="J25" s="35">
        <f>_xlfn.IFNA(IF($H$6="First Area","",IF(E25="N/A","-",IF($H$6="Edinburgh","-",IF($H$6="Scotland","-",HLOOKUP($H$6&amp;"Index",Data!$E$1:$BU$1020,A25,FALSE))))),"-")</f>
        <v>0.99392498312091115</v>
      </c>
      <c r="K25" s="45"/>
      <c r="L25" s="33" t="s">
        <v>211</v>
      </c>
      <c r="M25" s="34">
        <f>_xlfn.IFNA(IF($L$6="Second Area","",IF(E25="N/A","-",HLOOKUP($L$6&amp;"%",Data!$E$1:$BU$1020,A25,FALSE))),"-")</f>
        <v>0.88</v>
      </c>
      <c r="N25" s="35">
        <f>_xlfn.IFNA(IF($L$6="Second Area","",IF(E25="N/A","-",IF($L$6="Edinburgh","-",IF($L$6="Scotland","-",HLOOKUP($L$6&amp;"Index",Data!$E$1:$BU$1020,A25,FALSE))))),"-")</f>
        <v>1</v>
      </c>
    </row>
    <row r="26" spans="1:21" x14ac:dyDescent="0.3">
      <c r="A26" s="260">
        <v>592</v>
      </c>
      <c r="B26" s="45" t="str">
        <f>VLOOKUP($A26,Data!$A$1:$BI$1015,2,FALSE)</f>
        <v>Satisfaction with sport and leisure facilities run by EL</v>
      </c>
      <c r="C26" s="45" t="str">
        <f>VLOOKUP($A26,Data!$A$1:$BI$1015,3,FALSE)</f>
        <v>EPS</v>
      </c>
      <c r="D26" s="117">
        <f>VLOOKUP($A26,Data!$A$1:$BI$1015,4,FALSE)</f>
        <v>43101</v>
      </c>
      <c r="E26" s="1164">
        <f>IF(ISBLANK(VLOOKUP($A26,Data!$A$1:$BI$1015,9,FALSE)),"N/A",VLOOKUP($A26,Data!$A$1:$BI$1015,9,FALSE))</f>
        <v>0.76</v>
      </c>
      <c r="F26" s="1164">
        <f>IF(ISBLANK(VLOOKUP($A26,Data!$A$1:$BI$1015,10,FALSE)),"N/A",VLOOKUP($A26,Data!$A$1:$BI$1015,10,FALSE))</f>
        <v>0.49</v>
      </c>
      <c r="G26" s="45"/>
      <c r="H26" s="33" t="s">
        <v>211</v>
      </c>
      <c r="I26" s="41">
        <f>_xlfn.IFNA(IF($H$6="First Area","",IF(E26="N/A","-",HLOOKUP($H$6&amp;"%",Data!$E$1:$BU$1020,A26,FALSE))),"-")</f>
        <v>0.62</v>
      </c>
      <c r="J26" s="35">
        <f>_xlfn.IFNA(IF($H$6="First Area","",IF(E26="N/A","-",IF($H$6="Edinburgh","-",IF($H$6="Scotland","-",HLOOKUP($H$6&amp;"Index",Data!$E$1:$BU$1020,A26,FALSE))))),"-")</f>
        <v>0.93939393939393934</v>
      </c>
      <c r="K26" s="45"/>
      <c r="L26" s="33" t="s">
        <v>211</v>
      </c>
      <c r="M26" s="34">
        <f>_xlfn.IFNA(IF($L$6="Second Area","",IF(E26="N/A","-",HLOOKUP($L$6&amp;"%",Data!$E$1:$BU$1020,A26,FALSE))),"-")</f>
        <v>0.71</v>
      </c>
      <c r="N26" s="35">
        <f>_xlfn.IFNA(IF($L$6="Second Area","",IF(E26="N/A","-",IF($L$6="Edinburgh","-",IF($L$6="Scotland","-",HLOOKUP($L$6&amp;"Index",Data!$E$1:$BU$1020,A26,FALSE))))),"-")</f>
        <v>1.0757575757575757</v>
      </c>
    </row>
    <row r="27" spans="1:21" x14ac:dyDescent="0.3">
      <c r="A27" s="260"/>
      <c r="B27" s="45"/>
      <c r="C27" s="45"/>
      <c r="D27" s="45"/>
      <c r="E27" s="1165"/>
      <c r="F27" s="1165"/>
      <c r="G27" s="45"/>
      <c r="H27" s="45"/>
      <c r="I27" s="41"/>
      <c r="J27" s="35"/>
      <c r="K27" s="45"/>
      <c r="L27" s="45"/>
      <c r="M27" s="1165"/>
      <c r="N27" s="45"/>
      <c r="O27" s="45"/>
      <c r="P27" s="45"/>
      <c r="Q27" s="45"/>
      <c r="R27" s="45"/>
      <c r="S27" s="45"/>
      <c r="T27" s="45"/>
      <c r="U27" s="45"/>
    </row>
    <row r="28" spans="1:21" s="142" customFormat="1" x14ac:dyDescent="0.35">
      <c r="A28" s="261">
        <v>593</v>
      </c>
      <c r="B28" s="142" t="str">
        <f>VLOOKUP($A28,Data!$A$1:$BI$1015,2,FALSE)</f>
        <v>Feel safe in neighbourhood after dark</v>
      </c>
      <c r="C28" s="142" t="str">
        <f>VLOOKUP($A28,Data!$A$1:$BI$1015,3,FALSE)</f>
        <v>EPS</v>
      </c>
      <c r="D28" s="143">
        <f>VLOOKUP($A28,Data!$A$1:$BI$1015,4,FALSE)</f>
        <v>43101</v>
      </c>
      <c r="E28" s="1167">
        <f>IF(ISBLANK(VLOOKUP($A28,Data!$A$1:$BI$1015,9,FALSE)),"N/A",VLOOKUP($A28,Data!$A$1:$BI$1015,9,FALSE))</f>
        <v>0.94</v>
      </c>
      <c r="F28" s="1167">
        <f>IF(ISBLANK(VLOOKUP($A28,Data!$A$1:$BI$1015,10,FALSE)),"N/A",VLOOKUP($A28,Data!$A$1:$BI$1015,10,FALSE))</f>
        <v>0.71</v>
      </c>
      <c r="H28" s="144" t="s">
        <v>211</v>
      </c>
      <c r="I28" s="41">
        <f>_xlfn.IFNA(IF($H$6="First Area","",IF(E28="N/A","-",HLOOKUP($H$6&amp;"%",Data!$E$1:$BU$1020,A28,FALSE))),"-")</f>
        <v>0.86</v>
      </c>
      <c r="J28" s="35">
        <f>_xlfn.IFNA(IF($H$6="First Area","",IF(E28="N/A","-",IF($H$6="Edinburgh","-",IF($H$6="Scotland","-",HLOOKUP($H$6&amp;"Index",Data!$E$1:$BU$1020,A28,FALSE))))),"-")</f>
        <v>1.0238095238095237</v>
      </c>
      <c r="L28" s="144" t="s">
        <v>211</v>
      </c>
      <c r="M28" s="146">
        <f>_xlfn.IFNA(IF($L$6="Second Area","",IF(E28="N/A","-",HLOOKUP($L$6&amp;"%",Data!$E$1:$BU$1020,A28,FALSE))),"-")</f>
        <v>0.88</v>
      </c>
      <c r="N28" s="145">
        <f>_xlfn.IFNA(IF($L$6="Second Area","",IF(E28="N/A","-",IF($L$6="Edinburgh","-",IF($L$6="Scotland","-",HLOOKUP($L$6&amp;"Index",Data!$E$1:$BU$1020,A28,FALSE))))),"-")</f>
        <v>1.0476190476190477</v>
      </c>
    </row>
    <row r="29" spans="1:21" s="142" customFormat="1" x14ac:dyDescent="0.35">
      <c r="A29" s="261">
        <v>594</v>
      </c>
      <c r="B29" s="142" t="str">
        <f>VLOOKUP($A29,Data!$A$1:$BI$1015,2,FALSE)</f>
        <v>Street drinking or alcohol-related disorder are not problems in this neighbourhood</v>
      </c>
      <c r="C29" s="142" t="str">
        <f>VLOOKUP($A29,Data!$A$1:$BI$1015,3,FALSE)</f>
        <v>EPS</v>
      </c>
      <c r="D29" s="143">
        <f>VLOOKUP($A29,Data!$A$1:$BI$1015,4,FALSE)</f>
        <v>43101</v>
      </c>
      <c r="E29" s="1167">
        <f>IF(ISBLANK(VLOOKUP($A29,Data!$A$1:$BI$1015,9,FALSE)),"N/A",VLOOKUP($A29,Data!$A$1:$BI$1015,9,FALSE))</f>
        <v>0.88</v>
      </c>
      <c r="F29" s="1167">
        <f>IF(ISBLANK(VLOOKUP($A29,Data!$A$1:$BI$1015,10,FALSE)),"N/A",VLOOKUP($A29,Data!$A$1:$BI$1015,10,FALSE))</f>
        <v>0.6</v>
      </c>
      <c r="H29" s="144" t="s">
        <v>211</v>
      </c>
      <c r="I29" s="41">
        <f>_xlfn.IFNA(IF($H$6="First Area","",IF(E29="N/A","-",HLOOKUP($H$6&amp;"%",Data!$E$1:$BU$1020,A29,FALSE))),"-")</f>
        <v>0.8</v>
      </c>
      <c r="J29" s="35">
        <f>_xlfn.IFNA(IF($H$6="First Area","",IF(E29="N/A","-",IF($H$6="Edinburgh","-",IF($H$6="Scotland","-",HLOOKUP($H$6&amp;"Index",Data!$E$1:$BU$1020,A29,FALSE))))),"-")</f>
        <v>1.0666666666666667</v>
      </c>
      <c r="L29" s="144" t="s">
        <v>211</v>
      </c>
      <c r="M29" s="146">
        <f>_xlfn.IFNA(IF($L$6="Second Area","",IF(E29="N/A","-",HLOOKUP($L$6&amp;"%",Data!$E$1:$BU$1020,A29,FALSE))),"-")</f>
        <v>0.84</v>
      </c>
      <c r="N29" s="145">
        <f>_xlfn.IFNA(IF($L$6="Second Area","",IF(E29="N/A","-",IF($L$6="Edinburgh","-",IF($L$6="Scotland","-",HLOOKUP($L$6&amp;"Index",Data!$E$1:$BU$1020,A29,FALSE))))),"-")</f>
        <v>1.1199999999999999</v>
      </c>
    </row>
    <row r="30" spans="1:21" s="142" customFormat="1" x14ac:dyDescent="0.35">
      <c r="A30" s="261"/>
      <c r="E30" s="1168"/>
      <c r="F30" s="1168"/>
      <c r="I30" s="41"/>
      <c r="J30" s="35"/>
      <c r="M30" s="1168"/>
    </row>
    <row r="31" spans="1:21" s="142" customFormat="1" x14ac:dyDescent="0.35">
      <c r="A31" s="261">
        <v>595</v>
      </c>
      <c r="B31" s="142" t="str">
        <f>VLOOKUP($A31,Data!$A$1:$BI$1015,2,FALSE)</f>
        <v>Management of antisocial behaviour issues</v>
      </c>
      <c r="C31" s="142" t="str">
        <f>VLOOKUP($A31,Data!$A$1:$BI$1015,3,FALSE)</f>
        <v>EPS</v>
      </c>
      <c r="D31" s="143">
        <f>VLOOKUP($A31,Data!$A$1:$BI$1015,4,FALSE)</f>
        <v>43101</v>
      </c>
      <c r="E31" s="1167">
        <f>IF(ISBLANK(VLOOKUP($A31,Data!$A$1:$BI$1015,9,FALSE)),"N/A",VLOOKUP($A31,Data!$A$1:$BI$1015,9,FALSE))</f>
        <v>0.69</v>
      </c>
      <c r="F31" s="1167">
        <f>IF(ISBLANK(VLOOKUP($A31,Data!$A$1:$BI$1015,10,FALSE)),"N/A",VLOOKUP($A31,Data!$A$1:$BI$1015,10,FALSE))</f>
        <v>0.46</v>
      </c>
      <c r="H31" s="144" t="s">
        <v>211</v>
      </c>
      <c r="I31" s="41">
        <f>_xlfn.IFNA(IF($H$6="First Area","",IF(E31="N/A","-",HLOOKUP($H$6&amp;"%",Data!$E$1:$BU$1020,A31,FALSE))),"-")</f>
        <v>0.58842842102267878</v>
      </c>
      <c r="J31" s="35">
        <f>_xlfn.IFNA(IF($H$6="First Area","",IF(E31="N/A","-",IF($H$6="Edinburgh","-",IF($H$6="Scotland","-",HLOOKUP($H$6&amp;"Index",Data!$E$1:$BU$1020,A31,FALSE))))),"-")</f>
        <v>0.9973363068180997</v>
      </c>
      <c r="L31" s="144" t="s">
        <v>211</v>
      </c>
      <c r="M31" s="146">
        <f>_xlfn.IFNA(IF($L$6="Second Area","",IF(E31="N/A","-",HLOOKUP($L$6&amp;"%",Data!$E$1:$BU$1020,A31,FALSE))),"-")</f>
        <v>0.62</v>
      </c>
      <c r="N31" s="145">
        <f>_xlfn.IFNA(IF($L$6="Second Area","",IF(E31="N/A","-",IF($L$6="Edinburgh","-",IF($L$6="Scotland","-",HLOOKUP($L$6&amp;"Index",Data!$E$1:$BU$1020,A31,FALSE))))),"-")</f>
        <v>1.0508474576271187</v>
      </c>
    </row>
    <row r="32" spans="1:21" s="142" customFormat="1" x14ac:dyDescent="0.35">
      <c r="A32" s="261">
        <v>596</v>
      </c>
      <c r="B32" s="142" t="str">
        <f>VLOOKUP($A32,Data!$A$1:$BI$1015,2,FALSE)</f>
        <v>Management of vandalism and graffiti issues</v>
      </c>
      <c r="C32" s="142" t="str">
        <f>VLOOKUP($A32,Data!$A$1:$BI$1015,3,FALSE)</f>
        <v>EPS</v>
      </c>
      <c r="D32" s="143">
        <f>VLOOKUP($A32,Data!$A$1:$BI$1015,4,FALSE)</f>
        <v>43101</v>
      </c>
      <c r="E32" s="1167">
        <f>IF(ISBLANK(VLOOKUP($A32,Data!$A$1:$BI$1015,9,FALSE)),"N/A",VLOOKUP($A32,Data!$A$1:$BI$1015,9,FALSE))</f>
        <v>0.72</v>
      </c>
      <c r="F32" s="1167">
        <f>IF(ISBLANK(VLOOKUP($A32,Data!$A$1:$BI$1015,10,FALSE)),"N/A",VLOOKUP($A32,Data!$A$1:$BI$1015,10,FALSE))</f>
        <v>0.49</v>
      </c>
      <c r="H32" s="144" t="s">
        <v>211</v>
      </c>
      <c r="I32" s="41">
        <f>_xlfn.IFNA(IF($H$6="First Area","",IF(E32="N/A","-",HLOOKUP($H$6&amp;"%",Data!$E$1:$BU$1020,A32,FALSE))),"-")</f>
        <v>0.55000000000000004</v>
      </c>
      <c r="J32" s="35">
        <f>_xlfn.IFNA(IF($H$6="First Area","",IF(E32="N/A","-",IF($H$6="Edinburgh","-",IF($H$6="Scotland","-",HLOOKUP($H$6&amp;"Index",Data!$E$1:$BU$1020,A32,FALSE))))),"-")</f>
        <v>0.88709677419354849</v>
      </c>
      <c r="L32" s="144" t="s">
        <v>211</v>
      </c>
      <c r="M32" s="146">
        <f>_xlfn.IFNA(IF($L$6="Second Area","",IF(E32="N/A","-",HLOOKUP($L$6&amp;"%",Data!$E$1:$BU$1020,A32,FALSE))),"-")</f>
        <v>0.65</v>
      </c>
      <c r="N32" s="145">
        <f>_xlfn.IFNA(IF($L$6="Second Area","",IF(E32="N/A","-",IF($L$6="Edinburgh","-",IF($L$6="Scotland","-",HLOOKUP($L$6&amp;"Index",Data!$E$1:$BU$1020,A32,FALSE))))),"-")</f>
        <v>1.0483870967741935</v>
      </c>
    </row>
    <row r="33" spans="1:22" s="142" customFormat="1" x14ac:dyDescent="0.35">
      <c r="A33" s="261">
        <v>597</v>
      </c>
      <c r="B33" s="142" t="str">
        <f>VLOOKUP($A33,Data!$A$1:$BI$1015,2,FALSE)</f>
        <v>Management of dog fouling issues</v>
      </c>
      <c r="C33" s="142" t="str">
        <f>VLOOKUP($A33,Data!$A$1:$BI$1015,3,FALSE)</f>
        <v>EPS</v>
      </c>
      <c r="D33" s="143">
        <f>VLOOKUP($A33,Data!$A$1:$BI$1015,4,FALSE)</f>
        <v>43101</v>
      </c>
      <c r="E33" s="1167">
        <f>IF(ISBLANK(VLOOKUP($A33,Data!$A$1:$BI$1015,9,FALSE)),"N/A",VLOOKUP($A33,Data!$A$1:$BI$1015,9,FALSE))</f>
        <v>0.54</v>
      </c>
      <c r="F33" s="1167">
        <f>IF(ISBLANK(VLOOKUP($A33,Data!$A$1:$BI$1015,10,FALSE)),"N/A",VLOOKUP($A33,Data!$A$1:$BI$1015,10,FALSE))</f>
        <v>0.28999999999999998</v>
      </c>
      <c r="H33" s="144" t="s">
        <v>211</v>
      </c>
      <c r="I33" s="41">
        <f>_xlfn.IFNA(IF($H$6="First Area","",IF(E33="N/A","-",HLOOKUP($H$6&amp;"%",Data!$E$1:$BU$1020,A33,FALSE))),"-")</f>
        <v>0.42742281535440912</v>
      </c>
      <c r="J33" s="35">
        <f>_xlfn.IFNA(IF($H$6="First Area","",IF(E33="N/A","-",IF($H$6="Edinburgh","-",IF($H$6="Scotland","-",HLOOKUP($H$6&amp;"Index",Data!$E$1:$BU$1020,A33,FALSE))))),"-")</f>
        <v>0.99400654733583516</v>
      </c>
      <c r="L33" s="144" t="s">
        <v>211</v>
      </c>
      <c r="M33" s="146">
        <f>_xlfn.IFNA(IF($L$6="Second Area","",IF(E33="N/A","-",HLOOKUP($L$6&amp;"%",Data!$E$1:$BU$1020,A33,FALSE))),"-")</f>
        <v>0.49</v>
      </c>
      <c r="N33" s="145">
        <f>_xlfn.IFNA(IF($L$6="Second Area","",IF(E33="N/A","-",IF($L$6="Edinburgh","-",IF($L$6="Scotland","-",HLOOKUP($L$6&amp;"Index",Data!$E$1:$BU$1020,A33,FALSE))))),"-")</f>
        <v>1.1395348837209303</v>
      </c>
    </row>
    <row r="34" spans="1:22" s="142" customFormat="1" x14ac:dyDescent="0.35">
      <c r="A34" s="261">
        <v>598</v>
      </c>
      <c r="B34" s="142" t="str">
        <f>VLOOKUP($A34,Data!$A$1:$BI$1015,2,FALSE)</f>
        <v>Management of violent crime issues</v>
      </c>
      <c r="C34" s="142" t="str">
        <f>VLOOKUP($A34,Data!$A$1:$BI$1015,3,FALSE)</f>
        <v>EPS</v>
      </c>
      <c r="D34" s="143">
        <f>VLOOKUP($A34,Data!$A$1:$BI$1015,4,FALSE)</f>
        <v>43101</v>
      </c>
      <c r="E34" s="1167">
        <f>IF(ISBLANK(VLOOKUP($A34,Data!$A$1:$BI$1015,9,FALSE)),"N/A",VLOOKUP($A34,Data!$A$1:$BI$1015,9,FALSE))</f>
        <v>0.74</v>
      </c>
      <c r="F34" s="1167">
        <f>IF(ISBLANK(VLOOKUP($A34,Data!$A$1:$BI$1015,10,FALSE)),"N/A",VLOOKUP($A34,Data!$A$1:$BI$1015,10,FALSE))</f>
        <v>0.54</v>
      </c>
      <c r="H34" s="144" t="s">
        <v>211</v>
      </c>
      <c r="I34" s="41">
        <f>_xlfn.IFNA(IF($H$6="First Area","",IF(E34="N/A","-",HLOOKUP($H$6&amp;"%",Data!$E$1:$BU$1020,A34,FALSE))),"-")</f>
        <v>0.67798437811228407</v>
      </c>
      <c r="J34" s="35">
        <f>_xlfn.IFNA(IF($H$6="First Area","",IF(E34="N/A","-",IF($H$6="Edinburgh","-",IF($H$6="Scotland","-",HLOOKUP($H$6&amp;"Index",Data!$E$1:$BU$1020,A34,FALSE))))),"-")</f>
        <v>0.99703585016512353</v>
      </c>
      <c r="L34" s="144" t="s">
        <v>211</v>
      </c>
      <c r="M34" s="146">
        <f>_xlfn.IFNA(IF($L$6="Second Area","",IF(E34="N/A","-",HLOOKUP($L$6&amp;"%",Data!$E$1:$BU$1020,A34,FALSE))),"-")</f>
        <v>0.71</v>
      </c>
      <c r="N34" s="145">
        <f>_xlfn.IFNA(IF($L$6="Second Area","",IF(E34="N/A","-",IF($L$6="Edinburgh","-",IF($L$6="Scotland","-",HLOOKUP($L$6&amp;"Index",Data!$E$1:$BU$1020,A34,FALSE))))),"-")</f>
        <v>1.0441176470588234</v>
      </c>
    </row>
    <row r="35" spans="1:22" s="142" customFormat="1" x14ac:dyDescent="0.35">
      <c r="A35" s="261"/>
      <c r="D35" s="143"/>
      <c r="E35" s="1169"/>
      <c r="F35" s="1169"/>
      <c r="G35" s="143"/>
      <c r="H35" s="143"/>
      <c r="I35" s="41"/>
      <c r="J35" s="35"/>
      <c r="K35" s="143"/>
      <c r="L35" s="143"/>
      <c r="M35" s="1169"/>
      <c r="N35" s="143"/>
      <c r="O35" s="143"/>
      <c r="P35" s="143"/>
      <c r="Q35" s="143"/>
      <c r="R35" s="143"/>
      <c r="S35" s="143"/>
      <c r="T35" s="143"/>
      <c r="U35" s="143"/>
      <c r="V35" s="143"/>
    </row>
    <row r="36" spans="1:22" s="142" customFormat="1" x14ac:dyDescent="0.35">
      <c r="A36" s="261">
        <v>599</v>
      </c>
      <c r="B36" s="142" t="str">
        <f>VLOOKUP($A36,Data!$A$1:$BI$1015,2,FALSE)</f>
        <v>Agree "the council cares about the environment"</v>
      </c>
      <c r="C36" s="142" t="str">
        <f>VLOOKUP($A36,Data!$A$1:$BI$1015,3,FALSE)</f>
        <v>EPS</v>
      </c>
      <c r="D36" s="143">
        <f>VLOOKUP($A36,Data!$A$1:$BI$1015,4,FALSE)</f>
        <v>43101</v>
      </c>
      <c r="E36" s="1167">
        <f>IF(ISBLANK(VLOOKUP($A36,Data!$A$1:$BI$1015,9,FALSE)),"N/A",VLOOKUP($A36,Data!$A$1:$BI$1015,9,FALSE))</f>
        <v>0.76</v>
      </c>
      <c r="F36" s="1167">
        <f>IF(ISBLANK(VLOOKUP($A36,Data!$A$1:$BI$1015,10,FALSE)),"N/A",VLOOKUP($A36,Data!$A$1:$BI$1015,10,FALSE))</f>
        <v>0.63</v>
      </c>
      <c r="H36" s="144" t="s">
        <v>211</v>
      </c>
      <c r="I36" s="41">
        <f>_xlfn.IFNA(IF($H$6="First Area","",IF(E36="N/A","-",HLOOKUP($H$6&amp;"%",Data!$E$1:$BU$1020,A36,FALSE))),"-")</f>
        <v>0.62</v>
      </c>
      <c r="J36" s="35">
        <f>_xlfn.IFNA(IF($H$6="First Area","",IF(E36="N/A","-",IF($H$6="Edinburgh","-",IF($H$6="Scotland","-",HLOOKUP($H$6&amp;"Index",Data!$E$1:$BU$1020,A36,FALSE))))),"-")</f>
        <v>0.89855072463768126</v>
      </c>
      <c r="L36" s="144" t="s">
        <v>211</v>
      </c>
      <c r="M36" s="146">
        <f>_xlfn.IFNA(IF($L$6="Second Area","",IF(E36="N/A","-",HLOOKUP($L$6&amp;"%",Data!$E$1:$BU$1020,A36,FALSE))),"-")</f>
        <v>0.69</v>
      </c>
      <c r="N36" s="145">
        <f>_xlfn.IFNA(IF($L$6="Second Area","",IF(E36="N/A","-",IF($L$6="Edinburgh","-",IF($L$6="Scotland","-",HLOOKUP($L$6&amp;"Index",Data!$E$1:$BU$1020,A36,FALSE))))),"-")</f>
        <v>1</v>
      </c>
    </row>
    <row r="37" spans="1:22" s="142" customFormat="1" x14ac:dyDescent="0.35">
      <c r="A37" s="261">
        <v>600</v>
      </c>
      <c r="B37" s="142" t="str">
        <f>VLOOKUP($A37,Data!$A$1:$BI$1015,2,FALSE)</f>
        <v>Agree "the Council provides protection and support for vulnerable people"</v>
      </c>
      <c r="C37" s="142" t="str">
        <f>VLOOKUP($A37,Data!$A$1:$BI$1015,3,FALSE)</f>
        <v>EPS</v>
      </c>
      <c r="D37" s="143">
        <f>VLOOKUP($A37,Data!$A$1:$BI$1015,4,FALSE)</f>
        <v>43101</v>
      </c>
      <c r="E37" s="1167">
        <f>IF(ISBLANK(VLOOKUP($A37,Data!$A$1:$BI$1015,9,FALSE)),"N/A",VLOOKUP($A37,Data!$A$1:$BI$1015,9,FALSE))</f>
        <v>0.65</v>
      </c>
      <c r="F37" s="1167">
        <f>IF(ISBLANK(VLOOKUP($A37,Data!$A$1:$BI$1015,10,FALSE)),"N/A",VLOOKUP($A37,Data!$A$1:$BI$1015,10,FALSE))</f>
        <v>0.47</v>
      </c>
      <c r="H37" s="144" t="s">
        <v>211</v>
      </c>
      <c r="I37" s="41">
        <f>_xlfn.IFNA(IF($H$6="First Area","",IF(E37="N/A","-",HLOOKUP($H$6&amp;"%",Data!$E$1:$BU$1020,A37,FALSE))),"-")</f>
        <v>0.47</v>
      </c>
      <c r="J37" s="35">
        <f>_xlfn.IFNA(IF($H$6="First Area","",IF(E37="N/A","-",IF($H$6="Edinburgh","-",IF($H$6="Scotland","-",HLOOKUP($H$6&amp;"Index",Data!$E$1:$BU$1020,A37,FALSE))))),"-")</f>
        <v>0.83928571428571419</v>
      </c>
      <c r="L37" s="144" t="s">
        <v>211</v>
      </c>
      <c r="M37" s="146">
        <f>_xlfn.IFNA(IF($L$6="Second Area","",IF(E37="N/A","-",HLOOKUP($L$6&amp;"%",Data!$E$1:$BU$1020,A37,FALSE))),"-")</f>
        <v>0.52</v>
      </c>
      <c r="N37" s="145">
        <f>_xlfn.IFNA(IF($L$6="Second Area","",IF(E37="N/A","-",IF($L$6="Edinburgh","-",IF($L$6="Scotland","-",HLOOKUP($L$6&amp;"Index",Data!$E$1:$BU$1020,A37,FALSE))))),"-")</f>
        <v>0.92857142857142849</v>
      </c>
    </row>
    <row r="38" spans="1:22" s="142" customFormat="1" x14ac:dyDescent="0.35">
      <c r="A38" s="261">
        <v>601</v>
      </c>
      <c r="B38" s="142" t="str">
        <f>VLOOKUP($A38,Data!$A$1:$BI$1015,2,FALSE)</f>
        <v>Agree "I receive information from the Council in a form that suits me"</v>
      </c>
      <c r="C38" s="142" t="str">
        <f>VLOOKUP($A38,Data!$A$1:$BI$1015,3,FALSE)</f>
        <v>EPS</v>
      </c>
      <c r="D38" s="143">
        <f>VLOOKUP($A38,Data!$A$1:$BI$1015,4,FALSE)</f>
        <v>43101</v>
      </c>
      <c r="E38" s="1167">
        <f>IF(ISBLANK(VLOOKUP($A38,Data!$A$1:$BI$1015,9,FALSE)),"N/A",VLOOKUP($A38,Data!$A$1:$BI$1015,9,FALSE))</f>
        <v>0.7</v>
      </c>
      <c r="F38" s="1167">
        <f>IF(ISBLANK(VLOOKUP($A38,Data!$A$1:$BI$1015,10,FALSE)),"N/A",VLOOKUP($A38,Data!$A$1:$BI$1015,10,FALSE))</f>
        <v>0.46</v>
      </c>
      <c r="H38" s="144" t="s">
        <v>211</v>
      </c>
      <c r="I38" s="41">
        <f>_xlfn.IFNA(IF($H$6="First Area","",IF(E38="N/A","-",HLOOKUP($H$6&amp;"%",Data!$E$1:$BU$1020,A38,FALSE))),"-")</f>
        <v>0.61141180320405208</v>
      </c>
      <c r="J38" s="35">
        <f>_xlfn.IFNA(IF($H$6="First Area","",IF(E38="N/A","-",IF($H$6="Edinburgh","-",IF($H$6="Scotland","-",HLOOKUP($H$6&amp;"Index",Data!$E$1:$BU$1020,A38,FALSE))))),"-")</f>
        <v>1.0023144314820527</v>
      </c>
      <c r="L38" s="144" t="s">
        <v>211</v>
      </c>
      <c r="M38" s="146">
        <f>_xlfn.IFNA(IF($L$6="Second Area","",IF(E38="N/A","-",HLOOKUP($L$6&amp;"%",Data!$E$1:$BU$1020,A38,FALSE))),"-")</f>
        <v>0.63</v>
      </c>
      <c r="N38" s="145">
        <f>_xlfn.IFNA(IF($L$6="Second Area","",IF(E38="N/A","-",IF($L$6="Edinburgh","-",IF($L$6="Scotland","-",HLOOKUP($L$6&amp;"Index",Data!$E$1:$BU$1020,A38,FALSE))))),"-")</f>
        <v>1.0327868852459017</v>
      </c>
    </row>
    <row r="39" spans="1:22" s="142" customFormat="1" x14ac:dyDescent="0.35">
      <c r="A39" s="261">
        <v>602</v>
      </c>
      <c r="B39" s="142" t="str">
        <f>VLOOKUP($A39,Data!$A$1:$BI$1015,2,FALSE)</f>
        <v>Agree "the Council keeps me informed about the services it provides"</v>
      </c>
      <c r="C39" s="142" t="str">
        <f>VLOOKUP($A39,Data!$A$1:$BI$1015,3,FALSE)</f>
        <v>EPS</v>
      </c>
      <c r="D39" s="143">
        <f>VLOOKUP($A39,Data!$A$1:$BI$1015,4,FALSE)</f>
        <v>43101</v>
      </c>
      <c r="E39" s="1167">
        <f>IF(ISBLANK(VLOOKUP($A39,Data!$A$1:$BI$1015,9,FALSE)),"N/A",VLOOKUP($A39,Data!$A$1:$BI$1015,9,FALSE))</f>
        <v>0.63</v>
      </c>
      <c r="F39" s="1167">
        <f>IF(ISBLANK(VLOOKUP($A39,Data!$A$1:$BI$1015,10,FALSE)),"N/A",VLOOKUP($A39,Data!$A$1:$BI$1015,10,FALSE))</f>
        <v>0.42</v>
      </c>
      <c r="H39" s="144" t="s">
        <v>211</v>
      </c>
      <c r="I39" s="41">
        <f>_xlfn.IFNA(IF($H$6="First Area","",IF(E39="N/A","-",HLOOKUP($H$6&amp;"%",Data!$E$1:$BU$1020,A39,FALSE))),"-")</f>
        <v>0.55973494010186953</v>
      </c>
      <c r="J39" s="35">
        <f>_xlfn.IFNA(IF($H$6="First Area","",IF(E39="N/A","-",IF($H$6="Edinburgh","-",IF($H$6="Scotland","-",HLOOKUP($H$6&amp;"Index",Data!$E$1:$BU$1020,A39,FALSE))))),"-")</f>
        <v>0.99952667875333834</v>
      </c>
      <c r="L39" s="144" t="s">
        <v>211</v>
      </c>
      <c r="M39" s="146">
        <f>_xlfn.IFNA(IF($L$6="Second Area","",IF(E39="N/A","-",HLOOKUP($L$6&amp;"%",Data!$E$1:$BU$1020,A39,FALSE))),"-")</f>
        <v>0.57999999999999996</v>
      </c>
      <c r="N39" s="145">
        <f>_xlfn.IFNA(IF($L$6="Second Area","",IF(E39="N/A","-",IF($L$6="Edinburgh","-",IF($L$6="Scotland","-",HLOOKUP($L$6&amp;"Index",Data!$E$1:$BU$1020,A39,FALSE))))),"-")</f>
        <v>1.0357142857142856</v>
      </c>
    </row>
    <row r="40" spans="1:22" s="142" customFormat="1" x14ac:dyDescent="0.35">
      <c r="A40" s="261">
        <v>603</v>
      </c>
      <c r="B40" s="142" t="str">
        <f>VLOOKUP($A40,Data!$A$1:$BI$1015,2,FALSE)</f>
        <v>Agree "the Council keeps me informed about spending and saving proposals" (from 2012)</v>
      </c>
      <c r="C40" s="142" t="str">
        <f>VLOOKUP($A40,Data!$A$1:$BI$1015,3,FALSE)</f>
        <v>EPS</v>
      </c>
      <c r="D40" s="143">
        <f>VLOOKUP($A40,Data!$A$1:$BI$1015,4,FALSE)</f>
        <v>43101</v>
      </c>
      <c r="E40" s="1167">
        <f>IF(ISBLANK(VLOOKUP($A40,Data!$A$1:$BI$1015,9,FALSE)),"N/A",VLOOKUP($A40,Data!$A$1:$BI$1015,9,FALSE))</f>
        <v>0.5</v>
      </c>
      <c r="F40" s="1167">
        <f>IF(ISBLANK(VLOOKUP($A40,Data!$A$1:$BI$1015,10,FALSE)),"N/A",VLOOKUP($A40,Data!$A$1:$BI$1015,10,FALSE))</f>
        <v>0.31</v>
      </c>
      <c r="H40" s="144" t="s">
        <v>211</v>
      </c>
      <c r="I40" s="41">
        <f>_xlfn.IFNA(IF($H$6="First Area","",IF(E40="N/A","-",HLOOKUP($H$6&amp;"%",Data!$E$1:$BU$1020,A40,FALSE))),"-")</f>
        <v>0.40971231824260879</v>
      </c>
      <c r="J40" s="35">
        <f>_xlfn.IFNA(IF($H$6="First Area","",IF(E40="N/A","-",IF($H$6="Edinburgh","-",IF($H$6="Scotland","-",HLOOKUP($H$6&amp;"Index",Data!$E$1:$BU$1020,A40,FALSE))))),"-")</f>
        <v>0.975505519625259</v>
      </c>
      <c r="L40" s="144" t="s">
        <v>211</v>
      </c>
      <c r="M40" s="146">
        <f>_xlfn.IFNA(IF($L$6="Second Area","",IF(E40="N/A","-",HLOOKUP($L$6&amp;"%",Data!$E$1:$BU$1020,A40,FALSE))),"-")</f>
        <v>0.44</v>
      </c>
      <c r="N40" s="145">
        <f>_xlfn.IFNA(IF($L$6="Second Area","",IF(E40="N/A","-",IF($L$6="Edinburgh","-",IF($L$6="Scotland","-",HLOOKUP($L$6&amp;"Index",Data!$E$1:$BU$1020,A40,FALSE))))),"-")</f>
        <v>1.0476190476190477</v>
      </c>
    </row>
    <row r="41" spans="1:22" s="142" customFormat="1" x14ac:dyDescent="0.35">
      <c r="A41" s="261">
        <v>604</v>
      </c>
      <c r="B41" s="142" t="str">
        <f>VLOOKUP($A41,Data!$A$1:$BI$1015,2,FALSE)</f>
        <v>Agree "the Council displays sound financial management"</v>
      </c>
      <c r="C41" s="142" t="str">
        <f>VLOOKUP($A41,Data!$A$1:$BI$1015,3,FALSE)</f>
        <v>EPS</v>
      </c>
      <c r="D41" s="143">
        <f>VLOOKUP($A41,Data!$A$1:$BI$1015,4,FALSE)</f>
        <v>43101</v>
      </c>
      <c r="E41" s="1167">
        <f>IF(ISBLANK(VLOOKUP($A41,Data!$A$1:$BI$1015,9,FALSE)),"N/A",VLOOKUP($A41,Data!$A$1:$BI$1015,9,FALSE))</f>
        <v>0.36</v>
      </c>
      <c r="F41" s="1167">
        <f>IF(ISBLANK(VLOOKUP($A41,Data!$A$1:$BI$1015,10,FALSE)),"N/A",VLOOKUP($A41,Data!$A$1:$BI$1015,10,FALSE))</f>
        <v>0.22</v>
      </c>
      <c r="H41" s="144" t="s">
        <v>211</v>
      </c>
      <c r="I41" s="41">
        <f>_xlfn.IFNA(IF($H$6="First Area","",IF(E41="N/A","-",HLOOKUP($H$6&amp;"%",Data!$E$1:$BU$1020,A41,FALSE))),"-")</f>
        <v>0.27268161511538569</v>
      </c>
      <c r="J41" s="35">
        <f>_xlfn.IFNA(IF($H$6="First Area","",IF(E41="N/A","-",IF($H$6="Edinburgh","-",IF($H$6="Scotland","-",HLOOKUP($H$6&amp;"Index",Data!$E$1:$BU$1020,A41,FALSE))))),"-")</f>
        <v>0.94028143143236453</v>
      </c>
      <c r="L41" s="144" t="s">
        <v>211</v>
      </c>
      <c r="M41" s="146">
        <f>_xlfn.IFNA(IF($L$6="Second Area","",IF(E41="N/A","-",HLOOKUP($L$6&amp;"%",Data!$E$1:$BU$1020,A41,FALSE))),"-")</f>
        <v>0.26</v>
      </c>
      <c r="N41" s="145">
        <f>_xlfn.IFNA(IF($L$6="Second Area","",IF(E41="N/A","-",IF($L$6="Edinburgh","-",IF($L$6="Scotland","-",HLOOKUP($L$6&amp;"Index",Data!$E$1:$BU$1020,A41,FALSE))))),"-")</f>
        <v>0.89655172413793116</v>
      </c>
    </row>
    <row r="42" spans="1:22" x14ac:dyDescent="0.3">
      <c r="A42" s="260"/>
    </row>
    <row r="43" spans="1:22" x14ac:dyDescent="0.3">
      <c r="A43" s="260"/>
    </row>
  </sheetData>
  <sheetProtection algorithmName="SHA-512" hashValue="I2uKCgwubDUw2Qa5EUzXUDjzeakhZQSDRT0fqtqGbnzYiXx5P6bnmMAVZlWjdBQhO2LKTnuydBcnvuxyPXHLQQ==" saltValue="i5Zdv6imIy0LG35Dh59fYg==" spinCount="100000" sheet="1" objects="1" scenarios="1"/>
  <mergeCells count="5">
    <mergeCell ref="B2:N2"/>
    <mergeCell ref="B4:N4"/>
    <mergeCell ref="E6:F6"/>
    <mergeCell ref="H6:J6"/>
    <mergeCell ref="L6:N6"/>
  </mergeCells>
  <conditionalFormatting sqref="M9:N12 H17:J26 M17:N26 H31:J34 M31:N34 M28:N29 H28:J29 M36:N41 H36:J41 M14:N15 I9:J41">
    <cfRule type="containsBlanks" dxfId="114" priority="30">
      <formula>LEN(TRIM(H9))=0</formula>
    </cfRule>
  </conditionalFormatting>
  <conditionalFormatting sqref="M14:N15 M17:N26 H17:J26 I14:J15 H31:J34 M31:N34 H28:J29 M28:N29 M36:N41 H36:J41">
    <cfRule type="containsBlanks" dxfId="113" priority="28">
      <formula>LEN(TRIM(H14))=0</formula>
    </cfRule>
  </conditionalFormatting>
  <conditionalFormatting sqref="L9:L12 L17:L26 L31:L34 L28:L29 L36:L41 L14:L15">
    <cfRule type="containsBlanks" dxfId="112" priority="25">
      <formula>LEN(TRIM(L9))=0</formula>
    </cfRule>
  </conditionalFormatting>
  <conditionalFormatting sqref="L14:L15 L17:L26 L31:L34 L28:L29 L36:L41">
    <cfRule type="containsBlanks" dxfId="111" priority="24">
      <formula>LEN(TRIM(L14))=0</formula>
    </cfRule>
  </conditionalFormatting>
  <conditionalFormatting sqref="H9">
    <cfRule type="containsBlanks" dxfId="110" priority="22">
      <formula>LEN(TRIM(H9))=0</formula>
    </cfRule>
  </conditionalFormatting>
  <conditionalFormatting sqref="H10">
    <cfRule type="containsBlanks" dxfId="109" priority="16">
      <formula>LEN(TRIM(H10))=0</formula>
    </cfRule>
  </conditionalFormatting>
  <conditionalFormatting sqref="H10">
    <cfRule type="containsBlanks" dxfId="108" priority="15">
      <formula>LEN(TRIM(H10))=0</formula>
    </cfRule>
  </conditionalFormatting>
  <conditionalFormatting sqref="H11">
    <cfRule type="containsBlanks" dxfId="107" priority="14">
      <formula>LEN(TRIM(H11))=0</formula>
    </cfRule>
  </conditionalFormatting>
  <conditionalFormatting sqref="H11">
    <cfRule type="containsBlanks" dxfId="106" priority="13">
      <formula>LEN(TRIM(H11))=0</formula>
    </cfRule>
  </conditionalFormatting>
  <conditionalFormatting sqref="H12">
    <cfRule type="containsBlanks" dxfId="105" priority="12">
      <formula>LEN(TRIM(H12))=0</formula>
    </cfRule>
  </conditionalFormatting>
  <conditionalFormatting sqref="H12">
    <cfRule type="containsBlanks" dxfId="104" priority="11">
      <formula>LEN(TRIM(H12))=0</formula>
    </cfRule>
  </conditionalFormatting>
  <conditionalFormatting sqref="H14">
    <cfRule type="containsBlanks" dxfId="103" priority="10">
      <formula>LEN(TRIM(H14))=0</formula>
    </cfRule>
  </conditionalFormatting>
  <conditionalFormatting sqref="H14">
    <cfRule type="containsBlanks" dxfId="102" priority="9">
      <formula>LEN(TRIM(H14))=0</formula>
    </cfRule>
  </conditionalFormatting>
  <conditionalFormatting sqref="H15">
    <cfRule type="containsBlanks" dxfId="101" priority="8">
      <formula>LEN(TRIM(H15))=0</formula>
    </cfRule>
  </conditionalFormatting>
  <conditionalFormatting sqref="H15">
    <cfRule type="containsBlanks" dxfId="100" priority="7">
      <formula>LEN(TRIM(H15))=0</formula>
    </cfRule>
  </conditionalFormatting>
  <pageMargins left="0.7" right="0.7" top="0.75" bottom="0.75" header="0.3" footer="0.3"/>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4" tint="-0.249977111117893"/>
  </sheetPr>
  <dimension ref="A1:T22"/>
  <sheetViews>
    <sheetView zoomScaleNormal="100" zoomScaleSheetLayoutView="100" workbookViewId="0">
      <selection activeCell="P18" sqref="P18"/>
    </sheetView>
  </sheetViews>
  <sheetFormatPr defaultColWidth="9.1796875" defaultRowHeight="13" x14ac:dyDescent="0.3"/>
  <cols>
    <col min="1" max="1" width="2.453125" style="36" customWidth="1"/>
    <col min="2" max="2" width="32.7265625" style="17" customWidth="1"/>
    <col min="3" max="3" width="15.7265625" style="17" customWidth="1"/>
    <col min="4" max="4" width="9.7265625" style="17" customWidth="1"/>
    <col min="5" max="6" width="7.7265625" style="17" customWidth="1"/>
    <col min="7" max="7" width="1.7265625" style="17" customWidth="1"/>
    <col min="8" max="8" width="8.7265625" style="17" customWidth="1"/>
    <col min="9" max="10" width="7.7265625" style="17" customWidth="1"/>
    <col min="11" max="11" width="1.7265625" style="17" customWidth="1"/>
    <col min="12" max="12" width="8.7265625" style="17" customWidth="1"/>
    <col min="13" max="14" width="7.7265625" style="17" customWidth="1"/>
    <col min="15" max="15" width="1.7265625" style="17" customWidth="1"/>
    <col min="16" max="16384" width="9.1796875" style="17"/>
  </cols>
  <sheetData>
    <row r="1" spans="1:20" ht="9" customHeight="1" x14ac:dyDescent="0.3"/>
    <row r="2" spans="1:20" ht="15.5" x14ac:dyDescent="0.3">
      <c r="B2" s="1215" t="s">
        <v>179</v>
      </c>
      <c r="C2" s="1215"/>
      <c r="D2" s="1215"/>
      <c r="E2" s="1215"/>
      <c r="F2" s="1215"/>
      <c r="G2" s="1215"/>
      <c r="H2" s="1215"/>
      <c r="I2" s="1215"/>
      <c r="J2" s="1215"/>
      <c r="K2" s="1215"/>
      <c r="L2" s="1215"/>
      <c r="M2" s="1215"/>
      <c r="N2" s="1215"/>
    </row>
    <row r="3" spans="1:20" ht="9" customHeight="1" x14ac:dyDescent="0.3"/>
    <row r="4" spans="1:20" ht="101.25" customHeight="1" x14ac:dyDescent="0.3">
      <c r="B4" s="1194" t="s">
        <v>600</v>
      </c>
      <c r="C4" s="1196"/>
      <c r="D4" s="1196"/>
      <c r="E4" s="1196"/>
      <c r="F4" s="1196"/>
      <c r="G4" s="1196"/>
      <c r="H4" s="1196"/>
      <c r="I4" s="1196"/>
      <c r="J4" s="1196"/>
      <c r="K4" s="1196"/>
      <c r="L4" s="1196"/>
      <c r="M4" s="1196"/>
      <c r="N4" s="1196"/>
    </row>
    <row r="5" spans="1:20" ht="9" customHeight="1" x14ac:dyDescent="0.3"/>
    <row r="6" spans="1:20" ht="45" customHeight="1" x14ac:dyDescent="0.35">
      <c r="E6" s="1216" t="s">
        <v>161</v>
      </c>
      <c r="F6" s="1216"/>
      <c r="G6" s="1"/>
      <c r="H6" s="1217" t="str">
        <f>IF(ISBLANK(Selection!D9),"First Area",Selection!D9)</f>
        <v>North West</v>
      </c>
      <c r="I6" s="1217"/>
      <c r="J6" s="1217"/>
      <c r="K6" s="1"/>
      <c r="L6" s="1218" t="str">
        <f>IF(ISBLANK(Selection!F9),"Second Area",Selection!F9)</f>
        <v>Inverleith</v>
      </c>
      <c r="M6" s="1218"/>
      <c r="N6" s="1218"/>
    </row>
    <row r="7" spans="1:20" x14ac:dyDescent="0.3">
      <c r="D7" s="18"/>
      <c r="E7" s="81" t="s">
        <v>101</v>
      </c>
      <c r="F7" s="81" t="s">
        <v>102</v>
      </c>
      <c r="G7" s="19"/>
      <c r="H7" s="30" t="s">
        <v>0</v>
      </c>
      <c r="I7" s="30" t="s">
        <v>99</v>
      </c>
      <c r="J7" s="30" t="s">
        <v>2</v>
      </c>
      <c r="K7" s="19"/>
      <c r="L7" s="20" t="s">
        <v>0</v>
      </c>
      <c r="M7" s="20" t="s">
        <v>99</v>
      </c>
      <c r="N7" s="20" t="s">
        <v>2</v>
      </c>
    </row>
    <row r="8" spans="1:20" ht="5.15" customHeight="1" x14ac:dyDescent="0.3">
      <c r="D8" s="18"/>
      <c r="E8" s="18"/>
      <c r="F8" s="18"/>
      <c r="G8" s="18"/>
      <c r="H8" s="18"/>
      <c r="I8" s="18"/>
      <c r="J8" s="18"/>
      <c r="K8" s="18"/>
      <c r="L8" s="18"/>
      <c r="M8" s="18"/>
      <c r="N8" s="18"/>
      <c r="O8" s="18"/>
      <c r="P8" s="18"/>
      <c r="Q8" s="18"/>
      <c r="R8" s="18"/>
    </row>
    <row r="9" spans="1:20" x14ac:dyDescent="0.3">
      <c r="A9" s="36">
        <v>612</v>
      </c>
      <c r="B9" s="38" t="str">
        <f>VLOOKUP($A9,Data!$A$1:$BI$1015,2,FALSE)</f>
        <v>Number of datazones</v>
      </c>
      <c r="C9" s="617" t="str">
        <f>VLOOKUP($A9,Data!$A$1:$BI$1015,3,FALSE)</f>
        <v>SIMD</v>
      </c>
      <c r="D9" s="618">
        <f>VLOOKUP($A9,Data!$A$1:$BI$1015,4,FALSE)</f>
        <v>44013</v>
      </c>
      <c r="E9" s="153">
        <f>IF(ISBLANK(VLOOKUP($A9,Data!$A$1:$BI$1015,9,FALSE)),"N/A",VLOOKUP($A9,Data!$A$1:$BI$1015,9,FALSE))</f>
        <v>41</v>
      </c>
      <c r="F9" s="153">
        <f>IF(ISBLANK(VLOOKUP($A9,Data!$A$1:$BI$1015,10,FALSE)),"N/A",VLOOKUP($A9,Data!$A$1:$BI$1015,10,FALSE))</f>
        <v>26</v>
      </c>
      <c r="G9" s="21"/>
      <c r="H9" s="33">
        <f>_xlfn.IFNA(IF($H$6="First Area","",HLOOKUP($H$6,Data!$E$1:$BU$1027,A9,FALSE)),"-")</f>
        <v>168</v>
      </c>
      <c r="I9" s="41">
        <f>_xlfn.IFNA(IF($H$6="First Area","",IF(E9="N/A","-",HLOOKUP($H$6&amp;"%",Data!$E$1:$BU$1020,A9,FALSE))),"-")</f>
        <v>0</v>
      </c>
      <c r="J9" s="35">
        <f>_xlfn.IFNA(IF($H$6="First Area","",IF(E9="N/A","-",IF($H$6="Edinburgh","-",IF($H$6="Scotland","-",HLOOKUP($H$6&amp;"Index",Data!$E$1:$BU$1020,A9,FALSE))))),"-")</f>
        <v>0</v>
      </c>
      <c r="K9" s="21"/>
      <c r="L9" s="33">
        <f>_xlfn.IFNA(IF($L$6="Second Area","",HLOOKUP($L$6,Data!$E$1:$BU$1020,A9,FALSE)),"-")</f>
        <v>36</v>
      </c>
      <c r="M9" s="34">
        <f>_xlfn.IFNA(IF($L$6="Second Area","",IF(E9="N/A","-",HLOOKUP($L$6&amp;"%",Data!$E$1:$BU$1020,A9,FALSE))),"-")</f>
        <v>0</v>
      </c>
      <c r="N9" s="35">
        <f>_xlfn.IFNA(IF($L$6="Second Area","",IF(E9="N/A","-",IF($L$6="Edinburgh","-",IF($L$6="Scotland","-",HLOOKUP($L$6&amp;"Index",Data!$E$1:$BU$1020,A9,FALSE))))),"-")</f>
        <v>0</v>
      </c>
    </row>
    <row r="10" spans="1:20" ht="5.15" customHeight="1" x14ac:dyDescent="0.3">
      <c r="B10" s="38"/>
      <c r="C10" s="38"/>
      <c r="D10" s="38"/>
      <c r="E10" s="38"/>
      <c r="F10" s="38"/>
      <c r="G10" s="38"/>
      <c r="H10" s="33"/>
      <c r="I10" s="38"/>
      <c r="J10" s="35"/>
      <c r="K10" s="38"/>
      <c r="L10" s="33"/>
      <c r="M10" s="34"/>
      <c r="N10" s="35"/>
      <c r="O10" s="38"/>
      <c r="P10" s="38"/>
      <c r="Q10" s="38"/>
      <c r="R10" s="38"/>
      <c r="S10" s="38"/>
      <c r="T10" s="38"/>
    </row>
    <row r="11" spans="1:20" x14ac:dyDescent="0.3">
      <c r="A11" s="36">
        <v>622</v>
      </c>
      <c r="B11" s="21" t="str">
        <f>VLOOKUP($A11,Data!$A$1:$BI$1015,2,FALSE)</f>
        <v>Deprived 20% overall</v>
      </c>
      <c r="C11" s="21" t="str">
        <f>VLOOKUP($A11,Data!$A$1:$BI$1015,3,FALSE)</f>
        <v>SIMD</v>
      </c>
      <c r="D11" s="31">
        <f>VLOOKUP($A11,Data!$A$1:$BI$1015,4,FALSE)</f>
        <v>44013</v>
      </c>
      <c r="E11" s="32">
        <f>IF(ISBLANK(VLOOKUP($A11,Data!$A$1:$BI$1015,9,FALSE)),"N/A",VLOOKUP($A11,Data!$A$1:$BI$1015,9,FALSE))</f>
        <v>0.36842105263157893</v>
      </c>
      <c r="F11" s="32">
        <f>IF(ISBLANK(VLOOKUP($A11,Data!$A$1:$BI$1015,10,FALSE)),"N/A",VLOOKUP($A11,Data!$A$1:$BI$1015,10,FALSE))</f>
        <v>0</v>
      </c>
      <c r="G11" s="21"/>
      <c r="H11" s="33">
        <f>_xlfn.IFNA(IF($H$6="First Area","",HLOOKUP($H$6,Data!$E$1:$BU$1027,A11,FALSE)),"-")</f>
        <v>15</v>
      </c>
      <c r="I11" s="41">
        <f>_xlfn.IFNA(IF($H$6="First Area","",IF(E11="N/A","-",HLOOKUP($H$6&amp;"%",Data!$E$1:$BU$1020,A11,FALSE))),"-")</f>
        <v>8.9285714285714288E-2</v>
      </c>
      <c r="J11" s="35">
        <f>_xlfn.IFNA(IF($H$6="First Area","",IF(E11="N/A","-",IF($H$6="Edinburgh","-",IF($H$6="Scotland","-",HLOOKUP($H$6&amp;"Index",Data!$E$1:$BU$1020,A11,FALSE))))),"-")</f>
        <v>0.24234693877551022</v>
      </c>
      <c r="K11" s="21"/>
      <c r="L11" s="33">
        <f>_xlfn.IFNA(IF($L$6="Second Area","",HLOOKUP($L$6,Data!$E$1:$BU$1020,A11,FALSE)),"-")</f>
        <v>1</v>
      </c>
      <c r="M11" s="34">
        <f>_xlfn.IFNA(IF($L$6="Second Area","",IF(E11="N/A","-",HLOOKUP($L$6&amp;"%",Data!$E$1:$BU$1020,A11,FALSE))),"-")</f>
        <v>2.7777777777777776E-2</v>
      </c>
      <c r="N11" s="35">
        <f>_xlfn.IFNA(IF($L$6="Second Area","",IF(E11="N/A","-",IF($L$6="Edinburgh","-",IF($L$6="Scotland","-",HLOOKUP($L$6&amp;"Index",Data!$E$1:$BU$1020,A11,FALSE))))),"-")</f>
        <v>7.5396825396825393E-2</v>
      </c>
    </row>
    <row r="12" spans="1:20" ht="5.15" customHeight="1" x14ac:dyDescent="0.3">
      <c r="B12" s="21"/>
      <c r="C12" s="21"/>
      <c r="D12" s="31"/>
      <c r="E12" s="39"/>
      <c r="F12" s="39"/>
      <c r="G12" s="21"/>
      <c r="H12" s="33"/>
      <c r="I12" s="78"/>
      <c r="J12" s="35"/>
      <c r="K12" s="21"/>
      <c r="L12" s="33"/>
      <c r="M12" s="34"/>
      <c r="N12" s="35"/>
    </row>
    <row r="13" spans="1:20" x14ac:dyDescent="0.3">
      <c r="A13" s="36">
        <v>615</v>
      </c>
      <c r="B13" s="21" t="str">
        <f>VLOOKUP($A13,Data!$A$1:$BI$1015,2,FALSE)</f>
        <v>Accessibility deprived 20%</v>
      </c>
      <c r="C13" s="21" t="str">
        <f>VLOOKUP($A13,Data!$A$1:$BI$1015,3,FALSE)</f>
        <v>SIMD</v>
      </c>
      <c r="D13" s="31">
        <f>VLOOKUP($A13,Data!$A$1:$BI$1015,4,FALSE)</f>
        <v>44013</v>
      </c>
      <c r="E13" s="32">
        <f>IF(ISBLANK(VLOOKUP($A13,Data!$A$1:$BI$1015,9,FALSE)),"N/A",VLOOKUP($A13,Data!$A$1:$BI$1015,9,FALSE))</f>
        <v>0.55555555555555558</v>
      </c>
      <c r="F13" s="32">
        <f>IF(ISBLANK(VLOOKUP($A13,Data!$A$1:$BI$1015,10,FALSE)),"N/A",VLOOKUP($A13,Data!$A$1:$BI$1015,10,FALSE))</f>
        <v>2.4390243902439025E-2</v>
      </c>
      <c r="G13" s="21"/>
      <c r="H13" s="33">
        <f>_xlfn.IFNA(IF($H$6="First Area","",HLOOKUP($H$6,Data!$E$1:$BU$1027,A13,FALSE)),"-")</f>
        <v>33</v>
      </c>
      <c r="I13" s="41">
        <f>_xlfn.IFNA(IF($H$6="First Area","",IF(E13="N/A","-",HLOOKUP($H$6&amp;"%",Data!$E$1:$BU$1020,A13,FALSE))),"-")</f>
        <v>0.19642857142857142</v>
      </c>
      <c r="J13" s="35">
        <f>_xlfn.IFNA(IF($H$6="First Area","",IF(E13="N/A","-",IF($H$6="Edinburgh","-",IF($H$6="Scotland","-",HLOOKUP($H$6&amp;"Index",Data!$E$1:$BU$1020,A13,FALSE))))),"-")</f>
        <v>0.35357142857142854</v>
      </c>
      <c r="K13" s="21"/>
      <c r="L13" s="33">
        <f>_xlfn.IFNA(IF($L$6="Second Area","",HLOOKUP($L$6,Data!$E$1:$BU$1020,A13,FALSE)),"-")</f>
        <v>4</v>
      </c>
      <c r="M13" s="34">
        <f>_xlfn.IFNA(IF($L$6="Second Area","",IF(E13="N/A","-",HLOOKUP($L$6&amp;"%",Data!$E$1:$BU$1020,A13,FALSE))),"-")</f>
        <v>0.1111111111111111</v>
      </c>
      <c r="N13" s="35">
        <f>_xlfn.IFNA(IF($L$6="Second Area","",IF(E13="N/A","-",IF($L$6="Edinburgh","-",IF($L$6="Scotland","-",HLOOKUP($L$6&amp;"Index",Data!$E$1:$BU$1020,A13,FALSE))))),"-")</f>
        <v>0.19999999999999998</v>
      </c>
    </row>
    <row r="14" spans="1:20" ht="5.15" customHeight="1" x14ac:dyDescent="0.3">
      <c r="B14" s="21"/>
      <c r="C14" s="21"/>
      <c r="D14" s="31"/>
      <c r="E14" s="39"/>
      <c r="F14" s="39"/>
      <c r="G14" s="21"/>
      <c r="H14" s="33"/>
      <c r="I14" s="78"/>
      <c r="J14" s="35"/>
      <c r="K14" s="21"/>
      <c r="L14" s="33"/>
      <c r="M14" s="34"/>
      <c r="N14" s="35"/>
    </row>
    <row r="15" spans="1:20" x14ac:dyDescent="0.3">
      <c r="A15" s="36">
        <v>621</v>
      </c>
      <c r="B15" s="21" t="str">
        <f>VLOOKUP($A15,Data!$A$1:$BI$1015,2,FALSE)</f>
        <v>Income deprived 20%</v>
      </c>
      <c r="C15" s="21" t="str">
        <f>VLOOKUP($A15,Data!$A$1:$BI$1015,3,FALSE)</f>
        <v>SIMD</v>
      </c>
      <c r="D15" s="31">
        <f>VLOOKUP($A15,Data!$A$1:$BI$1015,4,FALSE)</f>
        <v>44013</v>
      </c>
      <c r="E15" s="32">
        <f>IF(ISBLANK(VLOOKUP($A15,Data!$A$1:$BI$1015,9,FALSE)),"N/A",VLOOKUP($A15,Data!$A$1:$BI$1015,9,FALSE))</f>
        <v>0.34210526315789475</v>
      </c>
      <c r="F15" s="32">
        <f>IF(ISBLANK(VLOOKUP($A15,Data!$A$1:$BI$1015,10,FALSE)),"N/A",VLOOKUP($A15,Data!$A$1:$BI$1015,10,FALSE))</f>
        <v>0</v>
      </c>
      <c r="G15" s="21"/>
      <c r="H15" s="33">
        <f>_xlfn.IFNA(IF($H$6="First Area","",HLOOKUP($H$6,Data!$E$1:$BU$1027,A15,FALSE)),"-")</f>
        <v>17</v>
      </c>
      <c r="I15" s="41">
        <f>_xlfn.IFNA(IF($H$6="First Area","",IF(E15="N/A","-",HLOOKUP($H$6&amp;"%",Data!$E$1:$BU$1020,A15,FALSE))),"-")</f>
        <v>0.10119047619047619</v>
      </c>
      <c r="J15" s="35">
        <f>_xlfn.IFNA(IF($H$6="First Area","",IF(E15="N/A","-",IF($H$6="Edinburgh","-",IF($H$6="Scotland","-",HLOOKUP($H$6&amp;"Index",Data!$E$1:$BU$1020,A15,FALSE))))),"-")</f>
        <v>0.29578754578754579</v>
      </c>
      <c r="K15" s="21"/>
      <c r="L15" s="33">
        <f>_xlfn.IFNA(IF($L$6="Second Area","",HLOOKUP($L$6,Data!$E$1:$BU$1020,A15,FALSE)),"-")</f>
        <v>1</v>
      </c>
      <c r="M15" s="34">
        <f>_xlfn.IFNA(IF($L$6="Second Area","",IF(E15="N/A","-",HLOOKUP($L$6&amp;"%",Data!$E$1:$BU$1020,A15,FALSE))),"-")</f>
        <v>2.7777777777777776E-2</v>
      </c>
      <c r="N15" s="35">
        <f>_xlfn.IFNA(IF($L$6="Second Area","",IF(E15="N/A","-",IF($L$6="Edinburgh","-",IF($L$6="Scotland","-",HLOOKUP($L$6&amp;"Index",Data!$E$1:$BU$1020,A15,FALSE))))),"-")</f>
        <v>8.1196581196581186E-2</v>
      </c>
    </row>
    <row r="16" spans="1:20" x14ac:dyDescent="0.3">
      <c r="A16" s="36">
        <v>617</v>
      </c>
      <c r="B16" s="21" t="str">
        <f>VLOOKUP($A16,Data!$A$1:$BI$1015,2,FALSE)</f>
        <v>Education deprived 20%</v>
      </c>
      <c r="C16" s="21" t="str">
        <f>VLOOKUP($A16,Data!$A$1:$BI$1015,3,FALSE)</f>
        <v>SIMD</v>
      </c>
      <c r="D16" s="31">
        <f>VLOOKUP($A16,Data!$A$1:$BI$1015,4,FALSE)</f>
        <v>44013</v>
      </c>
      <c r="E16" s="32">
        <f>IF(ISBLANK(VLOOKUP($A16,Data!$A$1:$BI$1015,9,FALSE)),"N/A",VLOOKUP($A16,Data!$A$1:$BI$1015,9,FALSE))</f>
        <v>0.31578947368421051</v>
      </c>
      <c r="F16" s="32">
        <f>IF(ISBLANK(VLOOKUP($A16,Data!$A$1:$BI$1015,10,FALSE)),"N/A",VLOOKUP($A16,Data!$A$1:$BI$1015,10,FALSE))</f>
        <v>0</v>
      </c>
      <c r="G16" s="21"/>
      <c r="H16" s="33">
        <f>_xlfn.IFNA(IF($H$6="First Area","",HLOOKUP($H$6,Data!$E$1:$BU$1027,A16,FALSE)),"-")</f>
        <v>14</v>
      </c>
      <c r="I16" s="41">
        <f>_xlfn.IFNA(IF($H$6="First Area","",IF(E16="N/A","-",HLOOKUP($H$6&amp;"%",Data!$E$1:$BU$1020,A16,FALSE))),"-")</f>
        <v>8.3333333333333329E-2</v>
      </c>
      <c r="J16" s="35">
        <f>_xlfn.IFNA(IF($H$6="First Area","",IF(E16="N/A","-",IF($H$6="Edinburgh","-",IF($H$6="Scotland","-",HLOOKUP($H$6&amp;"Index",Data!$E$1:$BU$1020,A16,FALSE))))),"-")</f>
        <v>0.2638888888888889</v>
      </c>
      <c r="K16" s="21"/>
      <c r="L16" s="33">
        <f>_xlfn.IFNA(IF($L$6="Second Area","",HLOOKUP($L$6,Data!$E$1:$BU$1020,A16,FALSE)),"-")</f>
        <v>0</v>
      </c>
      <c r="M16" s="34">
        <f>_xlfn.IFNA(IF($L$6="Second Area","",IF(E16="N/A","-",HLOOKUP($L$6&amp;"%",Data!$E$1:$BU$1020,A16,FALSE))),"-")</f>
        <v>0</v>
      </c>
      <c r="N16" s="35">
        <f>_xlfn.IFNA(IF($L$6="Second Area","",IF(E16="N/A","-",IF($L$6="Edinburgh","-",IF($L$6="Scotland","-",HLOOKUP($L$6&amp;"Index",Data!$E$1:$BU$1020,A16,FALSE))))),"-")</f>
        <v>0</v>
      </c>
    </row>
    <row r="17" spans="1:14" x14ac:dyDescent="0.3">
      <c r="A17" s="36">
        <v>618</v>
      </c>
      <c r="B17" s="21" t="str">
        <f>VLOOKUP($A17,Data!$A$1:$BI$1015,2,FALSE)</f>
        <v>Employment deprived 20%</v>
      </c>
      <c r="C17" s="21" t="str">
        <f>VLOOKUP($A17,Data!$A$1:$BI$1015,3,FALSE)</f>
        <v>SIMD</v>
      </c>
      <c r="D17" s="31">
        <f>VLOOKUP($A17,Data!$A$1:$BI$1015,4,FALSE)</f>
        <v>44013</v>
      </c>
      <c r="E17" s="32">
        <f>IF(ISBLANK(VLOOKUP($A17,Data!$A$1:$BI$1015,9,FALSE)),"N/A",VLOOKUP($A17,Data!$A$1:$BI$1015,9,FALSE))</f>
        <v>0.36842105263157893</v>
      </c>
      <c r="F17" s="32">
        <f>IF(ISBLANK(VLOOKUP($A17,Data!$A$1:$BI$1015,10,FALSE)),"N/A",VLOOKUP($A17,Data!$A$1:$BI$1015,10,FALSE))</f>
        <v>0</v>
      </c>
      <c r="G17" s="21"/>
      <c r="H17" s="33">
        <f>_xlfn.IFNA(IF($H$6="First Area","",HLOOKUP($H$6,Data!$E$1:$BU$1027,A17,FALSE)),"-")</f>
        <v>13</v>
      </c>
      <c r="I17" s="41">
        <f>_xlfn.IFNA(IF($H$6="First Area","",IF(E17="N/A","-",HLOOKUP($H$6&amp;"%",Data!$E$1:$BU$1020,A17,FALSE))),"-")</f>
        <v>7.7380952380952384E-2</v>
      </c>
      <c r="J17" s="35">
        <f>_xlfn.IFNA(IF($H$6="First Area","",IF(E17="N/A","-",IF($H$6="Edinburgh","-",IF($H$6="Scotland","-",HLOOKUP($H$6&amp;"Index",Data!$E$1:$BU$1020,A17,FALSE))))),"-")</f>
        <v>0.21003401360544219</v>
      </c>
      <c r="K17" s="21"/>
      <c r="L17" s="33">
        <f>_xlfn.IFNA(IF($L$6="Second Area","",HLOOKUP($L$6,Data!$E$1:$BU$1020,A17,FALSE)),"-")</f>
        <v>0</v>
      </c>
      <c r="M17" s="34">
        <f>_xlfn.IFNA(IF($L$6="Second Area","",IF(E17="N/A","-",HLOOKUP($L$6&amp;"%",Data!$E$1:$BU$1020,A17,FALSE))),"-")</f>
        <v>0</v>
      </c>
      <c r="N17" s="35">
        <f>_xlfn.IFNA(IF($L$6="Second Area","",IF(E17="N/A","-",IF($L$6="Edinburgh","-",IF($L$6="Scotland","-",HLOOKUP($L$6&amp;"Index",Data!$E$1:$BU$1020,A17,FALSE))))),"-")</f>
        <v>0</v>
      </c>
    </row>
    <row r="18" spans="1:14" ht="5.15" customHeight="1" x14ac:dyDescent="0.3">
      <c r="B18" s="21"/>
      <c r="C18" s="21"/>
      <c r="D18" s="31"/>
      <c r="E18" s="39"/>
      <c r="F18" s="39"/>
      <c r="G18" s="21"/>
      <c r="H18" s="33"/>
      <c r="I18" s="78"/>
      <c r="J18" s="35"/>
      <c r="K18" s="21"/>
      <c r="L18" s="33"/>
      <c r="M18" s="34"/>
      <c r="N18" s="35"/>
    </row>
    <row r="19" spans="1:14" x14ac:dyDescent="0.3">
      <c r="A19" s="36">
        <v>619</v>
      </c>
      <c r="B19" s="21" t="str">
        <f>VLOOKUP($A19,Data!$A$1:$BI$1015,2,FALSE)</f>
        <v>Health deprived 20%</v>
      </c>
      <c r="C19" s="21" t="str">
        <f>VLOOKUP($A19,Data!$A$1:$BI$1015,3,FALSE)</f>
        <v>SIMD</v>
      </c>
      <c r="D19" s="31">
        <f>VLOOKUP($A19,Data!$A$1:$BI$1015,4,FALSE)</f>
        <v>44013</v>
      </c>
      <c r="E19" s="32">
        <f>IF(ISBLANK(VLOOKUP($A19,Data!$A$1:$BI$1015,9,FALSE)),"N/A",VLOOKUP($A19,Data!$A$1:$BI$1015,9,FALSE))</f>
        <v>0.39473684210526316</v>
      </c>
      <c r="F19" s="32">
        <f>IF(ISBLANK(VLOOKUP($A19,Data!$A$1:$BI$1015,10,FALSE)),"N/A",VLOOKUP($A19,Data!$A$1:$BI$1015,10,FALSE))</f>
        <v>0</v>
      </c>
      <c r="G19" s="21"/>
      <c r="H19" s="33">
        <f>_xlfn.IFNA(IF($H$6="First Area","",HLOOKUP($H$6,Data!$E$1:$BU$1027,A19,FALSE)),"-")</f>
        <v>26</v>
      </c>
      <c r="I19" s="41">
        <f>_xlfn.IFNA(IF($H$6="First Area","",IF(E19="N/A","-",HLOOKUP($H$6&amp;"%",Data!$E$1:$BU$1020,A19,FALSE))),"-")</f>
        <v>0.15476190476190477</v>
      </c>
      <c r="J19" s="35">
        <f>_xlfn.IFNA(IF($H$6="First Area","",IF(E19="N/A","-",IF($H$6="Edinburgh","-",IF($H$6="Scotland","-",HLOOKUP($H$6&amp;"Index",Data!$E$1:$BU$1020,A19,FALSE))))),"-")</f>
        <v>0.39206349206349206</v>
      </c>
      <c r="K19" s="21"/>
      <c r="L19" s="33">
        <f>_xlfn.IFNA(IF($L$6="Second Area","",HLOOKUP($L$6,Data!$E$1:$BU$1020,A19,FALSE)),"-")</f>
        <v>3</v>
      </c>
      <c r="M19" s="34">
        <f>_xlfn.IFNA(IF($L$6="Second Area","",IF(E19="N/A","-",HLOOKUP($L$6&amp;"%",Data!$E$1:$BU$1020,A19,FALSE))),"-")</f>
        <v>8.3333333333333329E-2</v>
      </c>
      <c r="N19" s="35">
        <f>_xlfn.IFNA(IF($L$6="Second Area","",IF(E19="N/A","-",IF($L$6="Edinburgh","-",IF($L$6="Scotland","-",HLOOKUP($L$6&amp;"Index",Data!$E$1:$BU$1020,A19,FALSE))))),"-")</f>
        <v>0.21111111111111108</v>
      </c>
    </row>
    <row r="20" spans="1:14" x14ac:dyDescent="0.3">
      <c r="A20" s="36">
        <v>620</v>
      </c>
      <c r="B20" s="21" t="str">
        <f>VLOOKUP($A20,Data!$A$1:$BI$1015,2,FALSE)</f>
        <v>Housing deprived 20%</v>
      </c>
      <c r="C20" s="21" t="str">
        <f>VLOOKUP($A20,Data!$A$1:$BI$1015,3,FALSE)</f>
        <v>SIMD</v>
      </c>
      <c r="D20" s="31">
        <f>VLOOKUP($A20,Data!$A$1:$BI$1015,4,FALSE)</f>
        <v>44013</v>
      </c>
      <c r="E20" s="32">
        <f>IF(ISBLANK(VLOOKUP($A20,Data!$A$1:$BI$1015,9,FALSE)),"N/A",VLOOKUP($A20,Data!$A$1:$BI$1015,9,FALSE))</f>
        <v>0.15789473684210525</v>
      </c>
      <c r="F20" s="32">
        <f>IF(ISBLANK(VLOOKUP($A20,Data!$A$1:$BI$1015,10,FALSE)),"N/A",VLOOKUP($A20,Data!$A$1:$BI$1015,10,FALSE))</f>
        <v>0</v>
      </c>
      <c r="G20" s="21"/>
      <c r="H20" s="33">
        <f>_xlfn.IFNA(IF($H$6="First Area","",HLOOKUP($H$6,Data!$E$1:$BU$1027,A20,FALSE)),"-")</f>
        <v>7</v>
      </c>
      <c r="I20" s="41">
        <f>_xlfn.IFNA(IF($H$6="First Area","",IF(E20="N/A","-",HLOOKUP($H$6&amp;"%",Data!$E$1:$BU$1020,A20,FALSE))),"-")</f>
        <v>4.1666666666666664E-2</v>
      </c>
      <c r="J20" s="35">
        <f>_xlfn.IFNA(IF($H$6="First Area","",IF(E20="N/A","-",IF($H$6="Edinburgh","-",IF($H$6="Scotland","-",HLOOKUP($H$6&amp;"Index",Data!$E$1:$BU$1020,A20,FALSE))))),"-")</f>
        <v>0.2638888888888889</v>
      </c>
      <c r="K20" s="21"/>
      <c r="L20" s="33">
        <f>_xlfn.IFNA(IF($L$6="Second Area","",HLOOKUP($L$6,Data!$E$1:$BU$1020,A20,FALSE)),"-")</f>
        <v>0</v>
      </c>
      <c r="M20" s="34">
        <f>_xlfn.IFNA(IF($L$6="Second Area","",IF(E20="N/A","-",HLOOKUP($L$6&amp;"%",Data!$E$1:$BU$1020,A20,FALSE))),"-")</f>
        <v>0</v>
      </c>
      <c r="N20" s="35">
        <f>_xlfn.IFNA(IF($L$6="Second Area","",IF(E20="N/A","-",IF($L$6="Edinburgh","-",IF($L$6="Scotland","-",HLOOKUP($L$6&amp;"Index",Data!$E$1:$BU$1020,A20,FALSE))))),"-")</f>
        <v>0</v>
      </c>
    </row>
    <row r="21" spans="1:14" x14ac:dyDescent="0.3">
      <c r="A21" s="36">
        <v>616</v>
      </c>
      <c r="B21" s="21" t="str">
        <f>VLOOKUP($A21,Data!$A$1:$BI$1015,2,FALSE)</f>
        <v>Crime deprived 20%</v>
      </c>
      <c r="C21" s="21" t="str">
        <f>VLOOKUP($A21,Data!$A$1:$BI$1015,3,FALSE)</f>
        <v>SIMD</v>
      </c>
      <c r="D21" s="31">
        <f>VLOOKUP($A21,Data!$A$1:$BI$1015,4,FALSE)</f>
        <v>44013</v>
      </c>
      <c r="E21" s="32">
        <f>IF(ISBLANK(VLOOKUP($A21,Data!$A$1:$BI$1015,9,FALSE)),"N/A",VLOOKUP($A21,Data!$A$1:$BI$1015,9,FALSE))</f>
        <v>0.89189189189189189</v>
      </c>
      <c r="F21" s="32">
        <f>IF(ISBLANK(VLOOKUP($A21,Data!$A$1:$BI$1015,10,FALSE)),"N/A",VLOOKUP($A21,Data!$A$1:$BI$1015,10,FALSE))</f>
        <v>3.4482758620689655E-2</v>
      </c>
      <c r="G21" s="21"/>
      <c r="H21" s="33">
        <f>_xlfn.IFNA(IF($H$6="First Area","",HLOOKUP($H$6,Data!$E$1:$BU$1027,A21,FALSE)),"-")</f>
        <v>36</v>
      </c>
      <c r="I21" s="41">
        <f>_xlfn.IFNA(IF($H$6="First Area","",IF(E21="N/A","-",HLOOKUP($H$6&amp;"%",Data!$E$1:$BU$1020,A21,FALSE))),"-")</f>
        <v>0.21428571428571427</v>
      </c>
      <c r="J21" s="35">
        <f>_xlfn.IFNA(IF($H$6="First Area","",IF(E21="N/A","-",IF($H$6="Edinburgh","-",IF($H$6="Scotland","-",HLOOKUP($H$6&amp;"Index",Data!$E$1:$BU$1020,A21,FALSE))))),"-")</f>
        <v>0.24025974025974026</v>
      </c>
      <c r="K21" s="21"/>
      <c r="L21" s="33">
        <f>_xlfn.IFNA(IF($L$6="Second Area","",HLOOKUP($L$6,Data!$E$1:$BU$1020,A21,FALSE)),"-")</f>
        <v>6</v>
      </c>
      <c r="M21" s="34">
        <f>_xlfn.IFNA(IF($L$6="Second Area","",IF(E21="N/A","-",HLOOKUP($L$6&amp;"%",Data!$E$1:$BU$1020,A21,FALSE))),"-")</f>
        <v>0.16666666666666666</v>
      </c>
      <c r="N21" s="35">
        <f>_xlfn.IFNA(IF($L$6="Second Area","",IF(E21="N/A","-",IF($L$6="Edinburgh","-",IF($L$6="Scotland","-",HLOOKUP($L$6&amp;"Index",Data!$E$1:$BU$1020,A21,FALSE))))),"-")</f>
        <v>0.18686868686868685</v>
      </c>
    </row>
    <row r="22" spans="1:14" ht="6" customHeight="1" x14ac:dyDescent="0.3"/>
  </sheetData>
  <sheetProtection algorithmName="SHA-512" hashValue="Z97lBRReZwOCxXdS38aklSxmILJB7Xx+58b/TrEqXpd3N1/xLnenMKcnhprFcQMCjHp9vIL8tkrvEQYQIQY5uA==" saltValue="/wmYzGU4+wiU0LI4LkbYTg==" spinCount="100000" sheet="1" objects="1" scenarios="1"/>
  <mergeCells count="5">
    <mergeCell ref="B2:N2"/>
    <mergeCell ref="B4:N4"/>
    <mergeCell ref="E6:F6"/>
    <mergeCell ref="H6:J6"/>
    <mergeCell ref="L6:N6"/>
  </mergeCells>
  <conditionalFormatting sqref="H11:J21 H9:J9 J9:J21 H9:H21 L9:N21">
    <cfRule type="containsBlanks" dxfId="99" priority="1">
      <formula>LEN(TRIM(H9))=0</formula>
    </cfRule>
  </conditionalFormatting>
  <pageMargins left="0.7" right="0.7" top="0.75" bottom="0.75" header="0.3" footer="0.3"/>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tint="-0.249977111117893"/>
  </sheetPr>
  <dimension ref="A1:Y50"/>
  <sheetViews>
    <sheetView showGridLines="0" topLeftCell="A7" zoomScaleNormal="100" zoomScaleSheetLayoutView="100" workbookViewId="0">
      <selection activeCell="C9" sqref="C9"/>
    </sheetView>
  </sheetViews>
  <sheetFormatPr defaultColWidth="9.1796875" defaultRowHeight="13" x14ac:dyDescent="0.3"/>
  <cols>
    <col min="1" max="1" width="1" style="990" customWidth="1"/>
    <col min="2" max="2" width="79.54296875" style="17" customWidth="1"/>
    <col min="3" max="3" width="17.7265625" style="17" customWidth="1"/>
    <col min="4" max="4" width="9.7265625" style="17" customWidth="1"/>
    <col min="5" max="5" width="9.7265625" style="17" bestFit="1" customWidth="1"/>
    <col min="6" max="6" width="8.7265625" style="17" bestFit="1" customWidth="1"/>
    <col min="7" max="7" width="1.7265625" style="17" customWidth="1"/>
    <col min="8" max="8" width="8.7265625" style="17" customWidth="1"/>
    <col min="9" max="9" width="9.7265625" style="17" bestFit="1" customWidth="1"/>
    <col min="10" max="10" width="7.7265625" style="17" customWidth="1"/>
    <col min="11" max="11" width="1.7265625" style="17" customWidth="1"/>
    <col min="12" max="12" width="8.7265625" style="17" customWidth="1"/>
    <col min="13" max="13" width="11.1796875" style="17" bestFit="1" customWidth="1"/>
    <col min="14" max="14" width="7.7265625" style="17" customWidth="1"/>
    <col min="15" max="15" width="1.7265625" style="17" customWidth="1"/>
    <col min="16" max="16384" width="9.1796875" style="17"/>
  </cols>
  <sheetData>
    <row r="1" spans="1:23" ht="9" customHeight="1" x14ac:dyDescent="0.3"/>
    <row r="2" spans="1:23" ht="15.5" x14ac:dyDescent="0.3">
      <c r="B2" s="1215" t="s">
        <v>274</v>
      </c>
      <c r="C2" s="1215"/>
      <c r="D2" s="1215"/>
      <c r="E2" s="1215"/>
      <c r="F2" s="1215"/>
      <c r="G2" s="1215"/>
      <c r="H2" s="1215"/>
      <c r="I2" s="1215"/>
      <c r="J2" s="1215"/>
      <c r="K2" s="1215"/>
      <c r="L2" s="1215"/>
      <c r="M2" s="1215"/>
      <c r="N2" s="1215"/>
    </row>
    <row r="3" spans="1:23" ht="9" customHeight="1" x14ac:dyDescent="0.3"/>
    <row r="4" spans="1:23" ht="88.5" customHeight="1" x14ac:dyDescent="0.3">
      <c r="B4" s="1211" t="s">
        <v>651</v>
      </c>
      <c r="C4" s="1219"/>
      <c r="D4" s="1219"/>
      <c r="E4" s="1219"/>
      <c r="F4" s="1219"/>
      <c r="G4" s="1219"/>
      <c r="H4" s="1219"/>
      <c r="I4" s="1219"/>
      <c r="J4" s="1219"/>
      <c r="K4" s="1219"/>
      <c r="L4" s="1219"/>
      <c r="M4" s="1219"/>
      <c r="N4" s="1219"/>
    </row>
    <row r="5" spans="1:23" ht="9" customHeight="1" x14ac:dyDescent="0.3"/>
    <row r="6" spans="1:23" ht="45" customHeight="1" x14ac:dyDescent="0.35">
      <c r="E6" s="1216" t="s">
        <v>161</v>
      </c>
      <c r="F6" s="1216"/>
      <c r="G6" s="1"/>
      <c r="H6" s="1217" t="str">
        <f>IF(ISBLANK(Selection!D9),"First Area",Selection!D9)</f>
        <v>North West</v>
      </c>
      <c r="I6" s="1217"/>
      <c r="J6" s="1217"/>
      <c r="K6" s="1"/>
      <c r="L6" s="1218" t="str">
        <f>IF(ISBLANK(Selection!F9),"Second Area",Selection!F9)</f>
        <v>Inverleith</v>
      </c>
      <c r="M6" s="1218"/>
      <c r="N6" s="1218"/>
    </row>
    <row r="7" spans="1:23" x14ac:dyDescent="0.3">
      <c r="A7" s="990">
        <v>652</v>
      </c>
      <c r="B7" s="38"/>
      <c r="D7" s="18"/>
      <c r="E7" s="81" t="s">
        <v>101</v>
      </c>
      <c r="F7" s="81" t="s">
        <v>102</v>
      </c>
      <c r="G7" s="19"/>
      <c r="H7" s="30" t="s">
        <v>0</v>
      </c>
      <c r="I7" s="30" t="s">
        <v>99</v>
      </c>
      <c r="J7" s="30" t="s">
        <v>2</v>
      </c>
      <c r="K7" s="19"/>
      <c r="L7" s="20" t="s">
        <v>0</v>
      </c>
      <c r="M7" s="20" t="s">
        <v>99</v>
      </c>
      <c r="N7" s="20" t="s">
        <v>2</v>
      </c>
    </row>
    <row r="8" spans="1:23" ht="3.75" customHeight="1" x14ac:dyDescent="0.3">
      <c r="B8" s="38"/>
      <c r="C8" s="38"/>
      <c r="D8" s="38"/>
      <c r="E8" s="38"/>
      <c r="F8" s="38"/>
      <c r="G8" s="38"/>
      <c r="H8" s="38"/>
      <c r="I8" s="38"/>
      <c r="J8" s="38"/>
      <c r="K8" s="38"/>
      <c r="L8" s="38"/>
      <c r="M8" s="38"/>
      <c r="N8" s="38"/>
      <c r="O8" s="38"/>
      <c r="P8" s="38"/>
      <c r="Q8" s="38"/>
      <c r="R8" s="38"/>
      <c r="S8" s="38"/>
    </row>
    <row r="9" spans="1:23" x14ac:dyDescent="0.3">
      <c r="A9" s="990">
        <v>651</v>
      </c>
      <c r="B9" s="38" t="str">
        <f>VLOOKUP($A9,Data!$A$1:$BI$1015,2,FALSE)</f>
        <v>Total Crimes Of Violence</v>
      </c>
      <c r="C9" s="38" t="s">
        <v>669</v>
      </c>
      <c r="D9" s="1110">
        <v>43709</v>
      </c>
      <c r="E9" s="1105">
        <f>IF(ISBLANK(VLOOKUP($A9,Data!$A$1:$BI$1015,9,FALSE)),"N/A",VLOOKUP($A9,Data!$A$1:$BI$1015,9,FALSE))</f>
        <v>4895</v>
      </c>
      <c r="F9" s="1105">
        <f>IF(ISBLANK(VLOOKUP($A9,Data!$A$1:$BI$1015,10,FALSE)),"N/A",VLOOKUP($A9,Data!$A$1:$BI$1015,10,FALSE))</f>
        <v>428</v>
      </c>
      <c r="G9" s="1099"/>
      <c r="H9" s="33">
        <f>_xlfn.IFNA(IF($H$6="First Area","",HLOOKUP($H$6,Data!$E$1:$BU$1020,A9,FALSE)),"-")</f>
        <v>4925</v>
      </c>
      <c r="I9" s="1106" t="s">
        <v>211</v>
      </c>
      <c r="J9" s="1107" t="s">
        <v>211</v>
      </c>
      <c r="K9" s="1099"/>
      <c r="L9" s="33">
        <f>_xlfn.IFNA(IF($L$6="Second Area","",HLOOKUP($L$6,Data!$E$1:$BU$1020,A9,FALSE)),"-")</f>
        <v>846</v>
      </c>
      <c r="M9" s="1106" t="s">
        <v>211</v>
      </c>
      <c r="N9" s="1107" t="s">
        <v>211</v>
      </c>
      <c r="O9" s="38"/>
      <c r="P9" s="38"/>
      <c r="Q9" s="38"/>
      <c r="R9" s="38"/>
      <c r="S9" s="38"/>
      <c r="T9" s="38"/>
      <c r="U9" s="38"/>
      <c r="V9" s="38"/>
      <c r="W9" s="38"/>
    </row>
    <row r="10" spans="1:23" x14ac:dyDescent="0.3">
      <c r="A10" s="990">
        <v>652</v>
      </c>
      <c r="B10" s="38" t="str">
        <f>VLOOKUP($A10,Data!$A$1:$BI$1015,2,FALSE)</f>
        <v>Group 1 - Non Sexual Crimes Of Violence</v>
      </c>
      <c r="C10" s="1108"/>
      <c r="D10" s="1109"/>
      <c r="L10" s="33"/>
    </row>
    <row r="11" spans="1:23" x14ac:dyDescent="0.3">
      <c r="A11" s="990">
        <v>653</v>
      </c>
      <c r="B11" s="21" t="str">
        <f>VLOOKUP($A11,Data!$A$1:$BI$1015,2,FALSE)</f>
        <v>Murder</v>
      </c>
      <c r="C11" s="21" t="str">
        <f>VLOOKUP($A11,Data!$A$1:$BI$1015,3,FALSE)</f>
        <v>Police Scotland</v>
      </c>
      <c r="D11" s="31">
        <f>VLOOKUP($A11,Data!$A$1:$BI$1015,4,FALSE)</f>
        <v>43709</v>
      </c>
      <c r="E11" s="1004">
        <f>IF(ISBLANK(VLOOKUP($A11,Data!$A$1:$BI$1015,9,FALSE)),"N/A",VLOOKUP($A11,Data!$A$1:$BI$1015,9,FALSE))</f>
        <v>8.375209380234506E-4</v>
      </c>
      <c r="F11" s="1004">
        <f>IF(ISBLANK(VLOOKUP($A11,Data!$A$1:$BI$1015,10,FALSE)),"N/A",VLOOKUP($A11,Data!$A$1:$BI$1015,10,FALSE))</f>
        <v>0</v>
      </c>
      <c r="G11" s="21"/>
      <c r="H11" s="33">
        <f>_xlfn.IFNA(IF($H$6="First Area","",HLOOKUP($H$6,Data!$E$1:$BU$1020,A11,FALSE)),"-")</f>
        <v>0</v>
      </c>
      <c r="I11" s="1163">
        <f>_xlfn.IFNA(IF($H$6="First Area","",IF(E11="N/A","-",HLOOKUP($H$6&amp;"%",Data!$E$1:$BU$1020,A11,FALSE))),"-")</f>
        <v>0</v>
      </c>
      <c r="J11" s="140">
        <f>_xlfn.IFNA(IF($H$6="First Area","",IF(E11="N/A","-",IF($H$6="Edinburgh","-",IF($H$6="Scotland","-",HLOOKUP($H$6&amp;"Index",Data!$E$1:$BU$1020,A11,FALSE))))),"-")</f>
        <v>0</v>
      </c>
      <c r="K11" s="21"/>
      <c r="L11" s="33">
        <f>_xlfn.IFNA(IF($L$6="Second Area","",HLOOKUP($L$6,Data!$E$1:$BU$1020,A11,FALSE)),"-")</f>
        <v>0</v>
      </c>
      <c r="M11" s="1163">
        <f>_xlfn.IFNA(IF($L$6="Second Area","",IF(E11="N/A","-",HLOOKUP($L$6&amp;"%",Data!$E$1:$BU$1020,A11,FALSE))),"-")</f>
        <v>0</v>
      </c>
      <c r="N11" s="140">
        <f>_xlfn.IFNA(IF($L$6="Second Area","",IF(E11="N/A","-",IF($L$6="Edinburgh","-",IF($L$6="Scotland","-",HLOOKUP($L$6&amp;"Index",Data!$E$1:$BU$1020,A11,FALSE))))),"-")</f>
        <v>0</v>
      </c>
    </row>
    <row r="12" spans="1:23" x14ac:dyDescent="0.3">
      <c r="A12" s="990">
        <v>654</v>
      </c>
      <c r="B12" s="21" t="str">
        <f>VLOOKUP($A12,Data!$A$1:$BI$1015,2,FALSE)</f>
        <v>Attempted murder</v>
      </c>
      <c r="C12" s="21" t="str">
        <f>VLOOKUP($A12,Data!$A$1:$BI$1015,3,FALSE)</f>
        <v>Police Scotland</v>
      </c>
      <c r="D12" s="31">
        <f>VLOOKUP($A12,Data!$A$1:$BI$1015,4,FALSE)</f>
        <v>43709</v>
      </c>
      <c r="E12" s="1004">
        <f>IF(ISBLANK(VLOOKUP($A12,Data!$A$1:$BI$1015,9,FALSE)),"N/A",VLOOKUP($A12,Data!$A$1:$BI$1015,9,FALSE))</f>
        <v>3.0211480362537764E-3</v>
      </c>
      <c r="F12" s="1004">
        <f>IF(ISBLANK(VLOOKUP($A12,Data!$A$1:$BI$1015,10,FALSE)),"N/A",VLOOKUP($A12,Data!$A$1:$BI$1015,10,FALSE))</f>
        <v>0</v>
      </c>
      <c r="G12" s="21"/>
      <c r="H12" s="33">
        <f>_xlfn.IFNA(IF($H$6="First Area","",HLOOKUP($H$6,Data!$E$1:$BU$1020,A12,FALSE)),"-")</f>
        <v>1</v>
      </c>
      <c r="I12" s="1163">
        <f>_xlfn.IFNA(IF($H$6="First Area","",IF(E12="N/A","-",HLOOKUP($H$6&amp;"%",Data!$E$1:$BU$1020,A12,FALSE))),"-")</f>
        <v>2.0304568527918781E-4</v>
      </c>
      <c r="J12" s="140">
        <f>_xlfn.IFNA(IF($H$6="First Area","",IF(E12="N/A","-",IF($H$6="Edinburgh","-",IF($H$6="Scotland","-",HLOOKUP($H$6&amp;"Index",Data!$E$1:$BU$1020,A12,FALSE))))),"-")</f>
        <v>0.24853860539674058</v>
      </c>
      <c r="K12" s="21"/>
      <c r="L12" s="33">
        <f>_xlfn.IFNA(IF($L$6="Second Area","",HLOOKUP($L$6,Data!$E$1:$BU$1020,A12,FALSE)),"-")</f>
        <v>0</v>
      </c>
      <c r="M12" s="1163">
        <f>_xlfn.IFNA(IF($L$6="Second Area","",IF(E12="N/A","-",HLOOKUP($L$6&amp;"%",Data!$E$1:$BU$1020,A12,FALSE))),"-")</f>
        <v>0</v>
      </c>
      <c r="N12" s="140">
        <f>_xlfn.IFNA(IF($L$6="Second Area","",IF(E12="N/A","-",IF($L$6="Edinburgh","-",IF($L$6="Scotland","-",HLOOKUP($L$6&amp;"Index",Data!$E$1:$BU$1020,A12,FALSE))))),"-")</f>
        <v>0</v>
      </c>
    </row>
    <row r="13" spans="1:23" x14ac:dyDescent="0.3">
      <c r="A13" s="990">
        <v>655</v>
      </c>
      <c r="B13" s="21" t="str">
        <f>VLOOKUP($A13,Data!$A$1:$BI$1015,2,FALSE)</f>
        <v>Culpible Homicide (common law)</v>
      </c>
      <c r="C13" s="21" t="str">
        <f>VLOOKUP($A13,Data!$A$1:$BI$1015,3,FALSE)</f>
        <v>Police Scotland</v>
      </c>
      <c r="D13" s="31">
        <f>VLOOKUP($A13,Data!$A$1:$BI$1015,4,FALSE)</f>
        <v>43709</v>
      </c>
      <c r="E13" s="1004">
        <f>IF(ISBLANK(VLOOKUP($A13,Data!$A$1:$BI$1015,9,FALSE)),"N/A",VLOOKUP($A13,Data!$A$1:$BI$1015,9,FALSE))</f>
        <v>2.0429009193054137E-4</v>
      </c>
      <c r="F13" s="1004">
        <f>IF(ISBLANK(VLOOKUP($A13,Data!$A$1:$BI$1015,10,FALSE)),"N/A",VLOOKUP($A13,Data!$A$1:$BI$1015,10,FALSE))</f>
        <v>0</v>
      </c>
      <c r="G13" s="21"/>
      <c r="H13" s="33">
        <f>_xlfn.IFNA(IF($H$6="First Area","",HLOOKUP($H$6,Data!$E$1:$BU$1020,A13,FALSE)),"-")</f>
        <v>0</v>
      </c>
      <c r="I13" s="1163">
        <f>_xlfn.IFNA(IF($H$6="First Area","",IF(E13="N/A","-",HLOOKUP($H$6&amp;"%",Data!$E$1:$BU$1020,A13,FALSE))),"-")</f>
        <v>0</v>
      </c>
      <c r="J13" s="140">
        <f>_xlfn.IFNA(IF($H$6="First Area","",IF(E13="N/A","-",IF($H$6="Edinburgh","-",IF($H$6="Scotland","-",HLOOKUP($H$6&amp;"Index",Data!$E$1:$BU$1020,A13,FALSE))))),"-")</f>
        <v>0</v>
      </c>
      <c r="K13" s="21"/>
      <c r="L13" s="33">
        <f>_xlfn.IFNA(IF($L$6="Second Area","",HLOOKUP($L$6,Data!$E$1:$BU$1020,A13,FALSE)),"-")</f>
        <v>0</v>
      </c>
      <c r="M13" s="1163">
        <f>_xlfn.IFNA(IF($L$6="Second Area","",IF(E13="N/A","-",HLOOKUP($L$6&amp;"%",Data!$E$1:$BU$1020,A13,FALSE))),"-")</f>
        <v>0</v>
      </c>
      <c r="N13" s="140">
        <f>_xlfn.IFNA(IF($L$6="Second Area","",IF(E13="N/A","-",IF($L$6="Edinburgh","-",IF($L$6="Scotland","-",HLOOKUP($L$6&amp;"Index",Data!$E$1:$BU$1020,A13,FALSE))))),"-")</f>
        <v>0</v>
      </c>
    </row>
    <row r="14" spans="1:23" x14ac:dyDescent="0.3">
      <c r="A14" s="990">
        <v>656</v>
      </c>
      <c r="B14" s="21" t="str">
        <f>VLOOKUP($A14,Data!$A$1:$BI$1015,2,FALSE)</f>
        <v>Culpible Homicide (other)</v>
      </c>
      <c r="C14" s="21" t="str">
        <f>VLOOKUP($A14,Data!$A$1:$BI$1015,3,FALSE)</f>
        <v>Police Scotland</v>
      </c>
      <c r="D14" s="31">
        <f>VLOOKUP($A14,Data!$A$1:$BI$1015,4,FALSE)</f>
        <v>43709</v>
      </c>
      <c r="E14" s="1005">
        <f>IF(ISBLANK(VLOOKUP($A14,Data!$A$1:$BI$1015,9,FALSE)),"N/A",VLOOKUP($A14,Data!$A$1:$BI$1015,9,FALSE))</f>
        <v>1.6638935108153079E-3</v>
      </c>
      <c r="F14" s="1005">
        <f>IF(ISBLANK(VLOOKUP($A14,Data!$A$1:$BI$1015,10,FALSE)),"N/A",VLOOKUP($A14,Data!$A$1:$BI$1015,10,FALSE))</f>
        <v>0</v>
      </c>
      <c r="G14" s="21"/>
      <c r="H14" s="33">
        <f>_xlfn.IFNA(IF($H$6="First Area","",HLOOKUP($H$6,Data!$E$1:$BU$1020,A14,FALSE)),"-")</f>
        <v>1</v>
      </c>
      <c r="I14" s="1163">
        <f>_xlfn.IFNA(IF($H$6="First Area","",IF(E14="N/A","-",HLOOKUP($H$6&amp;"%",Data!$E$1:$BU$1020,A14,FALSE))),"-")</f>
        <v>2.0304568527918781E-4</v>
      </c>
      <c r="J14" s="140">
        <f>_xlfn.IFNA(IF($H$6="First Area","",IF(E14="N/A","-",IF($H$6="Edinburgh","-",IF($H$6="Scotland","-",HLOOKUP($H$6&amp;"Index",Data!$E$1:$BU$1020,A14,FALSE))))),"-")</f>
        <v>0.94444670050761415</v>
      </c>
      <c r="K14" s="21"/>
      <c r="L14" s="33">
        <f>_xlfn.IFNA(IF($L$6="Second Area","",HLOOKUP($L$6,Data!$E$1:$BU$1020,A14,FALSE)),"-")</f>
        <v>0</v>
      </c>
      <c r="M14" s="1163">
        <f>_xlfn.IFNA(IF($L$6="Second Area","",IF(E14="N/A","-",HLOOKUP($L$6&amp;"%",Data!$E$1:$BU$1020,A14,FALSE))),"-")</f>
        <v>0</v>
      </c>
      <c r="N14" s="140">
        <f>_xlfn.IFNA(IF($L$6="Second Area","",IF(E14="N/A","-",IF($L$6="Edinburgh","-",IF($L$6="Scotland","-",HLOOKUP($L$6&amp;"Index",Data!$E$1:$BU$1020,A14,FALSE))))),"-")</f>
        <v>0</v>
      </c>
    </row>
    <row r="15" spans="1:23" x14ac:dyDescent="0.3">
      <c r="A15" s="990">
        <v>657</v>
      </c>
      <c r="B15" s="21" t="str">
        <f>VLOOKUP($A15,Data!$A$1:$BI$1015,2,FALSE)</f>
        <v>Serious assault</v>
      </c>
      <c r="C15" s="21" t="str">
        <f>VLOOKUP($A15,Data!$A$1:$BI$1015,3,FALSE)</f>
        <v>Police Scotland</v>
      </c>
      <c r="D15" s="31">
        <f>VLOOKUP($A15,Data!$A$1:$BI$1015,4,FALSE)</f>
        <v>43709</v>
      </c>
      <c r="E15" s="1004">
        <f>IF(ISBLANK(VLOOKUP($A15,Data!$A$1:$BI$1015,9,FALSE)),"N/A",VLOOKUP($A15,Data!$A$1:$BI$1015,9,FALSE))</f>
        <v>1.77732379979571E-2</v>
      </c>
      <c r="F15" s="1004">
        <f>IF(ISBLANK(VLOOKUP($A15,Data!$A$1:$BI$1015,10,FALSE)),"N/A",VLOOKUP($A15,Data!$A$1:$BI$1015,10,FALSE))</f>
        <v>4.0160642570281121E-3</v>
      </c>
      <c r="G15" s="21"/>
      <c r="H15" s="33">
        <f>_xlfn.IFNA(IF($H$6="First Area","",HLOOKUP($H$6,Data!$E$1:$BU$1020,A15,FALSE)),"-")</f>
        <v>31</v>
      </c>
      <c r="I15" s="1163">
        <f>_xlfn.IFNA(IF($H$6="First Area","",IF(E15="N/A","-",HLOOKUP($H$6&amp;"%",Data!$E$1:$BU$1020,A15,FALSE))),"-")</f>
        <v>6.2944162436548226E-3</v>
      </c>
      <c r="J15" s="140">
        <f>_xlfn.IFNA(IF($H$6="First Area","",IF(E15="N/A","-",IF($H$6="Edinburgh","-",IF($H$6="Scotland","-",HLOOKUP($H$6&amp;"Index",Data!$E$1:$BU$1020,A15,FALSE))))),"-")</f>
        <v>0.57633558495543391</v>
      </c>
      <c r="K15" s="21"/>
      <c r="L15" s="33">
        <f>_xlfn.IFNA(IF($L$6="Second Area","",HLOOKUP($L$6,Data!$E$1:$BU$1020,A15,FALSE)),"-")</f>
        <v>4</v>
      </c>
      <c r="M15" s="1163">
        <f>_xlfn.IFNA(IF($L$6="Second Area","",IF(E15="N/A","-",HLOOKUP($L$6&amp;"%",Data!$E$1:$BU$1020,A15,FALSE))),"-")</f>
        <v>4.7281323877068557E-3</v>
      </c>
      <c r="N15" s="140">
        <f>_xlfn.IFNA(IF($L$6="Second Area","",IF(E15="N/A","-",IF($L$6="Edinburgh","-",IF($L$6="Scotland","-",HLOOKUP($L$6&amp;"Index",Data!$E$1:$BU$1020,A15,FALSE))))),"-")</f>
        <v>0.43292194858621397</v>
      </c>
    </row>
    <row r="16" spans="1:23" x14ac:dyDescent="0.3">
      <c r="A16" s="990">
        <v>658</v>
      </c>
      <c r="B16" s="21" t="str">
        <f>VLOOKUP($A16,Data!$A$1:$BI$1015,2,FALSE)</f>
        <v>Robbery</v>
      </c>
      <c r="C16" s="21" t="str">
        <f>VLOOKUP($A16,Data!$A$1:$BI$1015,3,FALSE)</f>
        <v>Police Scotland</v>
      </c>
      <c r="D16" s="31">
        <f>VLOOKUP($A16,Data!$A$1:$BI$1015,4,FALSE)</f>
        <v>43709</v>
      </c>
      <c r="E16" s="1004">
        <f>IF(ISBLANK(VLOOKUP($A16,Data!$A$1:$BI$1015,9,FALSE)),"N/A",VLOOKUP($A16,Data!$A$1:$BI$1015,9,FALSE))</f>
        <v>1.5912897822445562E-2</v>
      </c>
      <c r="F16" s="1004">
        <f>IF(ISBLANK(VLOOKUP($A16,Data!$A$1:$BI$1015,10,FALSE)),"N/A",VLOOKUP($A16,Data!$A$1:$BI$1015,10,FALSE))</f>
        <v>1.6207455429497568E-3</v>
      </c>
      <c r="G16" s="21"/>
      <c r="H16" s="33">
        <f>_xlfn.IFNA(IF($H$6="First Area","",HLOOKUP($H$6,Data!$E$1:$BU$1020,A16,FALSE)),"-")</f>
        <v>23</v>
      </c>
      <c r="I16" s="1163">
        <f>_xlfn.IFNA(IF($H$6="First Area","",IF(E16="N/A","-",HLOOKUP($H$6&amp;"%",Data!$E$1:$BU$1020,A16,FALSE))),"-")</f>
        <v>4.6700507614213195E-3</v>
      </c>
      <c r="J16" s="140">
        <f>_xlfn.IFNA(IF($H$6="First Area","",IF(E16="N/A","-",IF($H$6="Edinburgh","-",IF($H$6="Scotland","-",HLOOKUP($H$6&amp;"Index",Data!$E$1:$BU$1020,A16,FALSE))))),"-")</f>
        <v>0.52723966290473612</v>
      </c>
      <c r="K16" s="21"/>
      <c r="L16" s="33">
        <f>_xlfn.IFNA(IF($L$6="Second Area","",HLOOKUP($L$6,Data!$E$1:$BU$1020,A16,FALSE)),"-")</f>
        <v>4</v>
      </c>
      <c r="M16" s="1163">
        <f>_xlfn.IFNA(IF($L$6="Second Area","",IF(E16="N/A","-",HLOOKUP($L$6&amp;"%",Data!$E$1:$BU$1020,A16,FALSE))),"-")</f>
        <v>4.7281323877068557E-3</v>
      </c>
      <c r="N16" s="140">
        <f>_xlfn.IFNA(IF($L$6="Second Area","",IF(E16="N/A","-",IF($L$6="Edinburgh","-",IF($L$6="Scotland","-",HLOOKUP($L$6&amp;"Index",Data!$E$1:$BU$1020,A16,FALSE))))),"-")</f>
        <v>0.53379696573251623</v>
      </c>
    </row>
    <row r="17" spans="1:25" x14ac:dyDescent="0.3">
      <c r="A17" s="990">
        <v>659</v>
      </c>
      <c r="B17" s="21" t="str">
        <f>VLOOKUP($A17,Data!$A$1:$BI$1015,2,FALSE)</f>
        <v>Number domestic abuse incidents</v>
      </c>
      <c r="C17" s="21" t="str">
        <f>VLOOKUP($A17,Data!$A$1:$BI$1015,3,FALSE)</f>
        <v>Police Scotland</v>
      </c>
      <c r="D17" s="31">
        <f>VLOOKUP($A17,Data!$A$1:$BI$1015,4,FALSE)</f>
        <v>43709</v>
      </c>
      <c r="E17" s="1004">
        <f>IF(ISBLANK(VLOOKUP($A17,Data!$A$1:$BI$1015,9,FALSE)),"N/A",VLOOKUP($A17,Data!$A$1:$BI$1015,9,FALSE))</f>
        <v>1.4630577907827359E-2</v>
      </c>
      <c r="F17" s="1004">
        <f>IF(ISBLANK(VLOOKUP($A17,Data!$A$1:$BI$1015,10,FALSE)),"N/A",VLOOKUP($A17,Data!$A$1:$BI$1015,10,FALSE))</f>
        <v>2.5773195876288659E-3</v>
      </c>
      <c r="G17" s="21"/>
      <c r="H17" s="33">
        <f>_xlfn.IFNA(IF($H$6="First Area","",HLOOKUP($H$6,Data!$E$1:$BU$1020,A17,FALSE)),"-")</f>
        <v>40</v>
      </c>
      <c r="I17" s="1163">
        <f>_xlfn.IFNA(IF($H$6="First Area","",IF(E17="N/A","-",HLOOKUP($H$6&amp;"%",Data!$E$1:$BU$1020,A17,FALSE))),"-")</f>
        <v>8.1218274111675131E-3</v>
      </c>
      <c r="J17" s="140">
        <f>_xlfn.IFNA(IF($H$6="First Area","",IF(E17="N/A","-",IF($H$6="Edinburgh","-",IF($H$6="Scotland","-",HLOOKUP($H$6&amp;"Index",Data!$E$1:$BU$1020,A17,FALSE))))),"-")</f>
        <v>1.13107389282349</v>
      </c>
      <c r="K17" s="21"/>
      <c r="L17" s="33">
        <f>_xlfn.IFNA(IF($L$6="Second Area","",HLOOKUP($L$6,Data!$E$1:$BU$1020,A17,FALSE)),"-")</f>
        <v>4</v>
      </c>
      <c r="M17" s="1163">
        <f>_xlfn.IFNA(IF($L$6="Second Area","",IF(E17="N/A","-",HLOOKUP($L$6&amp;"%",Data!$E$1:$BU$1020,A17,FALSE))),"-")</f>
        <v>4.7281323877068557E-3</v>
      </c>
      <c r="N17" s="140">
        <f>_xlfn.IFNA(IF($L$6="Second Area","",IF(E17="N/A","-",IF($L$6="Edinburgh","-",IF($L$6="Scotland","-",HLOOKUP($L$6&amp;"Index",Data!$E$1:$BU$1020,A17,FALSE))))),"-")</f>
        <v>0.65845613737064868</v>
      </c>
    </row>
    <row r="18" spans="1:25" x14ac:dyDescent="0.3">
      <c r="A18" s="990">
        <v>660</v>
      </c>
      <c r="B18" s="38" t="str">
        <f>VLOOKUP($A18,Data!$A$1:$BI$1015,2,FALSE)</f>
        <v>Group 2 - Sexual Crimes</v>
      </c>
      <c r="C18" s="21"/>
      <c r="D18" s="31"/>
      <c r="E18" s="1006"/>
      <c r="F18" s="1006"/>
      <c r="G18" s="31"/>
      <c r="H18" s="31"/>
      <c r="I18" s="1006"/>
      <c r="J18" s="31"/>
      <c r="K18" s="31"/>
      <c r="L18" s="33"/>
      <c r="M18" s="34"/>
      <c r="N18" s="140"/>
      <c r="O18" s="33"/>
      <c r="P18" s="33"/>
      <c r="Q18" s="33"/>
      <c r="R18" s="33"/>
      <c r="S18" s="33"/>
    </row>
    <row r="19" spans="1:25" x14ac:dyDescent="0.3">
      <c r="A19" s="990">
        <v>661</v>
      </c>
      <c r="B19" s="21" t="str">
        <f>VLOOKUP($A19,Data!$A$1:$BI$1015,2,FALSE)</f>
        <v>No. sexual crimes</v>
      </c>
      <c r="C19" s="21" t="str">
        <f>VLOOKUP($A19,Data!$A$1:$BI$1015,3,FALSE)</f>
        <v>Police Scotland</v>
      </c>
      <c r="D19" s="31">
        <f>VLOOKUP($A19,Data!$A$1:$BI$1015,4,FALSE)</f>
        <v>43709</v>
      </c>
      <c r="E19" s="1004">
        <f>IF(ISBLANK(VLOOKUP($A19,Data!$A$1:$BI$1015,9,FALSE)),"N/A",VLOOKUP($A19,Data!$A$1:$BI$1015,9,FALSE))</f>
        <v>6.9495245062179953E-2</v>
      </c>
      <c r="F19" s="1004">
        <f>IF(ISBLANK(VLOOKUP($A19,Data!$A$1:$BI$1015,10,FALSE)),"N/A",VLOOKUP($A19,Data!$A$1:$BI$1015,10,FALSE))</f>
        <v>8.9175502594042569E-5</v>
      </c>
      <c r="G19" s="21"/>
      <c r="H19" s="33">
        <f>_xlfn.IFNA(IF($H$6="First Area","",HLOOKUP($H$6,Data!$E$1:$BU$1020,A19,FALSE)),"-")</f>
        <v>214</v>
      </c>
      <c r="I19" s="1163">
        <f>_xlfn.IFNA(IF($H$6="First Area","",IF(E19="N/A","-",HLOOKUP($H$6&amp;"%",Data!$E$1:$BU$1020,A19,FALSE))),"-")</f>
        <v>4.3451776649746192E-2</v>
      </c>
      <c r="J19" s="140">
        <f>_xlfn.IFNA(IF($H$6="First Area","",IF(E19="N/A","-",IF($H$6="Edinburgh","-",IF($H$6="Scotland","-",HLOOKUP($H$6&amp;"Index",Data!$E$1:$BU$1020,A19,FALSE))))),"-")</f>
        <v>1.0615104722091884</v>
      </c>
      <c r="K19" s="21"/>
      <c r="L19" s="33">
        <f>_xlfn.IFNA(IF($L$6="Second Area","",HLOOKUP($L$6,Data!$E$1:$BU$1020,A19,FALSE)),"-")</f>
        <v>25</v>
      </c>
      <c r="M19" s="1163">
        <f>_xlfn.IFNA(IF($L$6="Second Area","",IF(E19="N/A","-",HLOOKUP($L$6&amp;"%",Data!$E$1:$BU$1020,A19,FALSE))),"-")</f>
        <v>2.955082742316785E-2</v>
      </c>
      <c r="N19" s="140">
        <f>_xlfn.IFNA(IF($L$6="Second Area","",IF(E19="N/A","-",IF($L$6="Edinburgh","-",IF($L$6="Scotland","-",HLOOKUP($L$6&amp;"Index",Data!$E$1:$BU$1020,A19,FALSE))))),"-")</f>
        <v>0.72191553926535157</v>
      </c>
      <c r="O19" s="21"/>
      <c r="P19" s="21"/>
      <c r="Q19" s="21"/>
      <c r="R19" s="21"/>
      <c r="S19" s="21"/>
      <c r="T19" s="21"/>
    </row>
    <row r="20" spans="1:25" x14ac:dyDescent="0.3">
      <c r="A20" s="990">
        <v>662</v>
      </c>
      <c r="B20" s="38" t="str">
        <f>VLOOKUP($A20,Data!$A$1:$BI$1015,2,FALSE)</f>
        <v>Group 3 - Crimes Of Dishonesty</v>
      </c>
      <c r="C20" s="21"/>
      <c r="D20" s="31"/>
      <c r="E20" s="1006"/>
      <c r="F20" s="1006"/>
      <c r="G20" s="31"/>
      <c r="H20" s="31"/>
      <c r="I20" s="1006"/>
      <c r="J20" s="31"/>
      <c r="K20" s="31"/>
      <c r="L20" s="33"/>
      <c r="M20" s="34"/>
      <c r="N20" s="140"/>
      <c r="O20" s="33"/>
      <c r="P20" s="33"/>
      <c r="Q20" s="33"/>
      <c r="R20" s="31"/>
    </row>
    <row r="21" spans="1:25" s="139" customFormat="1" ht="12.75" customHeight="1" x14ac:dyDescent="0.3">
      <c r="A21" s="990">
        <v>663</v>
      </c>
      <c r="B21" s="141" t="str">
        <f>VLOOKUP($A21,Data!$A$1:$BI$1015,2,FALSE)</f>
        <v>Theft by housebreaking (including attempts)</v>
      </c>
      <c r="C21" s="21" t="str">
        <f>VLOOKUP($A21,Data!$A$1:$BI$1015,3,FALSE)</f>
        <v>Police Scotland</v>
      </c>
      <c r="D21" s="31">
        <f>VLOOKUP($A21,Data!$A$1:$BI$1015,4,FALSE)</f>
        <v>43709</v>
      </c>
      <c r="E21" s="1004">
        <f>IF(ISBLANK(VLOOKUP($A21,Data!$A$1:$BI$1015,9,FALSE)),"N/A",VLOOKUP($A21,Data!$A$1:$BI$1015,9,FALSE))</f>
        <v>0.12757731958762886</v>
      </c>
      <c r="F21" s="1004">
        <f>IF(ISBLANK(VLOOKUP($A21,Data!$A$1:$BI$1015,10,FALSE)),"N/A",VLOOKUP($A21,Data!$A$1:$BI$1015,10,FALSE))</f>
        <v>3.2890704800817162E-2</v>
      </c>
      <c r="G21" s="21"/>
      <c r="H21" s="33">
        <f>_xlfn.IFNA(IF($H$6="First Area","",HLOOKUP($H$6,Data!$E$1:$BU$1020,A21,FALSE)),"-")</f>
        <v>341</v>
      </c>
      <c r="I21" s="1163">
        <f>_xlfn.IFNA(IF($H$6="First Area","",IF(E21="N/A","-",HLOOKUP($H$6&amp;"%",Data!$E$1:$BU$1020,A21,FALSE))),"-")</f>
        <v>6.9238578680203042E-2</v>
      </c>
      <c r="J21" s="140">
        <f>_xlfn.IFNA(IF($H$6="First Area","",IF(E21="N/A","-",IF($H$6="Edinburgh","-",IF($H$6="Scotland","-",HLOOKUP($H$6&amp;"Index",Data!$E$1:$BU$1020,A21,FALSE))))),"-")</f>
        <v>1.1324062056016049</v>
      </c>
      <c r="K21" s="21"/>
      <c r="L21" s="33">
        <f>_xlfn.IFNA(IF($L$6="Second Area","",HLOOKUP($L$6,Data!$E$1:$BU$1020,A21,FALSE)),"-")</f>
        <v>75</v>
      </c>
      <c r="M21" s="1163">
        <f>_xlfn.IFNA(IF($L$6="Second Area","",IF(E21="N/A","-",HLOOKUP($L$6&amp;"%",Data!$E$1:$BU$1020,A21,FALSE))),"-")</f>
        <v>8.8652482269503549E-2</v>
      </c>
      <c r="N21" s="140">
        <f>_xlfn.IFNA(IF($L$6="Second Area","",IF(E21="N/A","-",IF($L$6="Edinburgh","-",IF($L$6="Scotland","-",HLOOKUP($L$6&amp;"Index",Data!$E$1:$BU$1020,A21,FALSE))))),"-")</f>
        <v>1.4499231927861069</v>
      </c>
    </row>
    <row r="22" spans="1:25" x14ac:dyDescent="0.3">
      <c r="A22" s="990">
        <v>664</v>
      </c>
      <c r="B22" s="21" t="str">
        <f>VLOOKUP($A22,Data!$A$1:$BI$1015,2,FALSE)</f>
        <v>Theft by shoplifting</v>
      </c>
      <c r="C22" s="21" t="str">
        <f>VLOOKUP($A22,Data!$A$1:$BI$1015,3,FALSE)</f>
        <v>Police Scotland</v>
      </c>
      <c r="D22" s="31">
        <f>VLOOKUP($A22,Data!$A$1:$BI$1015,4,FALSE)</f>
        <v>43709</v>
      </c>
      <c r="E22" s="1004">
        <f>IF(ISBLANK(VLOOKUP($A22,Data!$A$1:$BI$1015,9,FALSE)),"N/A",VLOOKUP($A22,Data!$A$1:$BI$1015,9,FALSE))</f>
        <v>0.20543806646525681</v>
      </c>
      <c r="F22" s="1004">
        <f>IF(ISBLANK(VLOOKUP($A22,Data!$A$1:$BI$1015,10,FALSE)),"N/A",VLOOKUP($A22,Data!$A$1:$BI$1015,10,FALSE))</f>
        <v>4.6168958742632611E-2</v>
      </c>
      <c r="G22" s="21"/>
      <c r="H22" s="33">
        <f>_xlfn.IFNA(IF($H$6="First Area","",HLOOKUP($H$6,Data!$E$1:$BU$1020,A22,FALSE)),"-")</f>
        <v>529</v>
      </c>
      <c r="I22" s="1163">
        <f>_xlfn.IFNA(IF($H$6="First Area","",IF(E22="N/A","-",HLOOKUP($H$6&amp;"%",Data!$E$1:$BU$1020,A22,FALSE))),"-")</f>
        <v>0.10741116751269035</v>
      </c>
      <c r="J22" s="140">
        <f>_xlfn.IFNA(IF($H$6="First Area","",IF(E22="N/A","-",IF($H$6="Edinburgh","-",IF($H$6="Scotland","-",HLOOKUP($H$6&amp;"Index",Data!$E$1:$BU$1020,A22,FALSE))))),"-")</f>
        <v>0.78828069512232224</v>
      </c>
      <c r="K22" s="21"/>
      <c r="L22" s="33">
        <f>_xlfn.IFNA(IF($L$6="Second Area","",HLOOKUP($L$6,Data!$E$1:$BU$1020,A22,FALSE)),"-")</f>
        <v>125</v>
      </c>
      <c r="M22" s="1163">
        <f>_xlfn.IFNA(IF($L$6="Second Area","",IF(E22="N/A","-",HLOOKUP($L$6&amp;"%",Data!$E$1:$BU$1020,A22,FALSE))),"-")</f>
        <v>0.14775413711583923</v>
      </c>
      <c r="N22" s="140">
        <f>_xlfn.IFNA(IF($L$6="Second Area","",IF(E22="N/A","-",IF($L$6="Edinburgh","-",IF($L$6="Scotland","-",HLOOKUP($L$6&amp;"Index",Data!$E$1:$BU$1020,A22,FALSE))))),"-")</f>
        <v>1.0843540444629451</v>
      </c>
    </row>
    <row r="23" spans="1:25" x14ac:dyDescent="0.3">
      <c r="A23" s="990">
        <v>665</v>
      </c>
      <c r="B23" s="38" t="str">
        <f>VLOOKUP($A23,Data!$A$1:$BI$1015,2,FALSE)</f>
        <v>Group 4 - Crimes of Vandalism &amp; Fire-Raising</v>
      </c>
      <c r="C23" s="21"/>
      <c r="D23" s="21"/>
      <c r="E23" s="1007"/>
      <c r="F23" s="1007"/>
      <c r="G23" s="21"/>
      <c r="H23" s="21"/>
      <c r="I23" s="1007"/>
      <c r="J23" s="21"/>
      <c r="K23" s="21"/>
      <c r="L23" s="33"/>
      <c r="M23" s="34"/>
      <c r="N23" s="140"/>
      <c r="O23" s="33"/>
      <c r="P23" s="33"/>
      <c r="Q23" s="21"/>
      <c r="R23" s="21"/>
      <c r="S23" s="21"/>
      <c r="T23" s="21"/>
      <c r="U23" s="21"/>
    </row>
    <row r="24" spans="1:25" x14ac:dyDescent="0.3">
      <c r="A24" s="990">
        <v>666</v>
      </c>
      <c r="B24" s="21" t="str">
        <f>VLOOKUP($A24,Data!$A$1:$BI$1015,2,FALSE)</f>
        <v>Fire-raising offences</v>
      </c>
      <c r="C24" s="21" t="str">
        <f>VLOOKUP($A24,Data!$A$1:$BI$1015,3,FALSE)</f>
        <v>Police Scotland</v>
      </c>
      <c r="D24" s="31">
        <f>VLOOKUP($A24,Data!$A$1:$BI$1015,4,FALSE)</f>
        <v>43709</v>
      </c>
      <c r="E24" s="1004">
        <f>IF(ISBLANK(VLOOKUP($A24,Data!$A$1:$BI$1015,9,FALSE)),"N/A",VLOOKUP($A24,Data!$A$1:$BI$1015,9,FALSE))</f>
        <v>1.1480362537764351E-2</v>
      </c>
      <c r="F24" s="1004">
        <f>IF(ISBLANK(VLOOKUP($A24,Data!$A$1:$BI$1015,10,FALSE)),"N/A",VLOOKUP($A24,Data!$A$1:$BI$1015,10,FALSE))</f>
        <v>2.1838898594459401E-5</v>
      </c>
      <c r="G24" s="21"/>
      <c r="H24" s="33">
        <f>_xlfn.IFNA(IF($H$6="First Area","",HLOOKUP($H$6,Data!$E$1:$BU$1020,A24,FALSE)),"-")</f>
        <v>44</v>
      </c>
      <c r="I24" s="1163">
        <f>_xlfn.IFNA(IF($H$6="First Area","",IF(E24="N/A","-",HLOOKUP($H$6&amp;"%",Data!$E$1:$BU$1020,A24,FALSE))),"-")</f>
        <v>8.9340101522842642E-3</v>
      </c>
      <c r="J24" s="140">
        <f>_xlfn.IFNA(IF($H$6="First Area","",IF(E24="N/A","-",IF($H$6="Edinburgh","-",IF($H$6="Scotland","-",HLOOKUP($H$6&amp;"Index",Data!$E$1:$BU$1020,A24,FALSE))))),"-")</f>
        <v>1.3319120135363791</v>
      </c>
      <c r="K24" s="21"/>
      <c r="L24" s="33">
        <f>_xlfn.IFNA(IF($L$6="Second Area","",HLOOKUP($L$6,Data!$E$1:$BU$1020,A24,FALSE)),"-")</f>
        <v>7</v>
      </c>
      <c r="M24" s="1163">
        <f>_xlfn.IFNA(IF($L$6="Second Area","",IF(E24="N/A","-",HLOOKUP($L$6&amp;"%",Data!$E$1:$BU$1020,A24,FALSE))),"-")</f>
        <v>8.2742316784869974E-3</v>
      </c>
      <c r="N24" s="140">
        <f>_xlfn.IFNA(IF($L$6="Second Area","",IF(E24="N/A","-",IF($L$6="Edinburgh","-",IF($L$6="Scotland","-",HLOOKUP($L$6&amp;"Index",Data!$E$1:$BU$1020,A24,FALSE))))),"-")</f>
        <v>1.2335500394011032</v>
      </c>
      <c r="O24" s="21"/>
      <c r="P24" s="21"/>
      <c r="Q24" s="21"/>
      <c r="R24" s="21"/>
      <c r="S24" s="21"/>
      <c r="T24" s="21"/>
    </row>
    <row r="25" spans="1:25" x14ac:dyDescent="0.3">
      <c r="A25" s="990">
        <v>667</v>
      </c>
      <c r="B25" s="21" t="str">
        <f>VLOOKUP($A25,Data!$A$1:$BI$1015,2,FALSE)</f>
        <v>Vandalism (incl. reckless damage, etc.)</v>
      </c>
      <c r="C25" s="21" t="str">
        <f>VLOOKUP($A25,Data!$A$1:$BI$1015,3,FALSE)</f>
        <v>Police Scotland</v>
      </c>
      <c r="D25" s="31">
        <f>VLOOKUP($A25,Data!$A$1:$BI$1015,4,FALSE)</f>
        <v>43709</v>
      </c>
      <c r="E25" s="1004">
        <f>IF(ISBLANK(VLOOKUP($A25,Data!$A$1:$BI$1015,9,FALSE)),"N/A",VLOOKUP($A25,Data!$A$1:$BI$1015,9,FALSE))</f>
        <v>0.21799561082662766</v>
      </c>
      <c r="F25" s="1004">
        <f>IF(ISBLANK(VLOOKUP($A25,Data!$A$1:$BI$1015,10,FALSE)),"N/A",VLOOKUP($A25,Data!$A$1:$BI$1015,10,FALSE))</f>
        <v>3.4578256107894057E-4</v>
      </c>
      <c r="G25" s="21"/>
      <c r="H25" s="33">
        <f>_xlfn.IFNA(IF($H$6="First Area","",HLOOKUP($H$6,Data!$E$1:$BU$1020,A25,FALSE)),"-")</f>
        <v>846</v>
      </c>
      <c r="I25" s="1163">
        <f>_xlfn.IFNA(IF($H$6="First Area","",IF(E25="N/A","-",HLOOKUP($H$6&amp;"%",Data!$E$1:$BU$1020,A25,FALSE))),"-")</f>
        <v>0.17177664974619289</v>
      </c>
      <c r="J25" s="140">
        <f>_xlfn.IFNA(IF($H$6="First Area","",IF(E25="N/A","-",IF($H$6="Edinburgh","-",IF($H$6="Scotland","-",HLOOKUP($H$6&amp;"Index",Data!$E$1:$BU$1020,A25,FALSE))))),"-")</f>
        <v>1.1470024528128648</v>
      </c>
      <c r="K25" s="21"/>
      <c r="L25" s="33">
        <f>_xlfn.IFNA(IF($L$6="Second Area","",HLOOKUP($L$6,Data!$E$1:$BU$1020,A25,FALSE)),"-")</f>
        <v>139</v>
      </c>
      <c r="M25" s="1163">
        <f>_xlfn.IFNA(IF($L$6="Second Area","",IF(E25="N/A","-",HLOOKUP($L$6&amp;"%",Data!$E$1:$BU$1020,A25,FALSE))),"-")</f>
        <v>0.16430260047281323</v>
      </c>
      <c r="N25" s="140">
        <f>_xlfn.IFNA(IF($L$6="Second Area","",IF(E25="N/A","-",IF($L$6="Edinburgh","-",IF($L$6="Scotland","-",HLOOKUP($L$6&amp;"Index",Data!$E$1:$BU$1020,A25,FALSE))))),"-")</f>
        <v>1.0970960606362956</v>
      </c>
    </row>
    <row r="26" spans="1:25" x14ac:dyDescent="0.3">
      <c r="A26" s="990">
        <v>668</v>
      </c>
      <c r="B26" s="38" t="str">
        <f>VLOOKUP($A26,Data!$A$1:$BI$1015,2,FALSE)</f>
        <v>Group 5 - Other Crimes</v>
      </c>
      <c r="C26" s="21"/>
      <c r="D26" s="21"/>
      <c r="E26" s="1007"/>
      <c r="F26" s="1007"/>
      <c r="G26" s="21"/>
      <c r="H26" s="33"/>
      <c r="I26" s="1007"/>
      <c r="J26" s="21"/>
      <c r="K26" s="21"/>
      <c r="L26" s="33"/>
      <c r="M26" s="34"/>
      <c r="N26" s="140"/>
      <c r="O26" s="33"/>
      <c r="P26" s="33"/>
      <c r="Q26" s="21"/>
      <c r="R26" s="21"/>
      <c r="S26" s="21"/>
      <c r="T26" s="21"/>
      <c r="U26" s="21"/>
      <c r="V26" s="21"/>
      <c r="W26" s="21"/>
      <c r="X26" s="21"/>
      <c r="Y26" s="21"/>
    </row>
    <row r="27" spans="1:25" x14ac:dyDescent="0.3">
      <c r="A27" s="990">
        <v>669</v>
      </c>
      <c r="B27" s="21" t="str">
        <f>VLOOKUP($A27,Data!$A$1:$BI$1015,2,FALSE)</f>
        <v>Number detections for drugs supply, production &amp; cultivation</v>
      </c>
      <c r="C27" s="21" t="str">
        <f>VLOOKUP($A27,Data!$A$1:$BI$1015,3,FALSE)</f>
        <v>Police Scotland</v>
      </c>
      <c r="D27" s="31">
        <f>VLOOKUP($A27,Data!$A$1:$BI$1015,4,FALSE)</f>
        <v>43709</v>
      </c>
      <c r="E27" s="1004">
        <f>IF(ISBLANK(VLOOKUP($A27,Data!$A$1:$BI$1015,9,FALSE)),"N/A",VLOOKUP($A27,Data!$A$1:$BI$1015,9,FALSE))</f>
        <v>0.36746987951807231</v>
      </c>
      <c r="F27" s="1004">
        <f>IF(ISBLANK(VLOOKUP($A27,Data!$A$1:$BI$1015,10,FALSE)),"N/A",VLOOKUP($A27,Data!$A$1:$BI$1015,10,FALSE))</f>
        <v>2.3195876288659795E-2</v>
      </c>
      <c r="G27" s="21"/>
      <c r="H27" s="33">
        <f>_xlfn.IFNA(IF($H$6="First Area","",HLOOKUP($H$6,Data!$E$1:$BU$1020,A27,FALSE)),"-")</f>
        <v>741</v>
      </c>
      <c r="I27" s="1163">
        <f>_xlfn.IFNA(IF($H$6="First Area","",IF(E27="N/A","-",HLOOKUP($H$6&amp;"%",Data!$E$1:$BU$1020,A27,FALSE))),"-")</f>
        <v>0.15045685279187818</v>
      </c>
      <c r="J27" s="140">
        <f>_xlfn.IFNA(IF($H$6="First Area","",IF(E27="N/A","-",IF($H$6="Edinburgh","-",IF($H$6="Scotland","-",HLOOKUP($H$6&amp;"Index",Data!$E$1:$BU$1020,A27,FALSE))))),"-")</f>
        <v>1.4417696849529091</v>
      </c>
      <c r="K27" s="21"/>
      <c r="L27" s="33">
        <f>_xlfn.IFNA(IF($L$6="Second Area","",HLOOKUP($L$6,Data!$E$1:$BU$1020,A27,FALSE)),"-")</f>
        <v>42</v>
      </c>
      <c r="M27" s="1163">
        <f>_xlfn.IFNA(IF($L$6="Second Area","",IF(E27="N/A","-",HLOOKUP($L$6&amp;"%",Data!$E$1:$BU$1020,A27,FALSE))),"-")</f>
        <v>4.9645390070921988E-2</v>
      </c>
      <c r="N27" s="140">
        <f>_xlfn.IFNA(IF($L$6="Second Area","",IF(E27="N/A","-",IF($L$6="Edinburgh","-",IF($L$6="Scotland","-",HLOOKUP($L$6&amp;"Index",Data!$E$1:$BU$1020,A27,FALSE))))),"-")</f>
        <v>0.47573252446618564</v>
      </c>
      <c r="O27" s="21"/>
      <c r="P27" s="21"/>
      <c r="Q27" s="21"/>
      <c r="R27" s="21"/>
      <c r="S27" s="21"/>
    </row>
    <row r="28" spans="1:25" ht="9.75" customHeight="1" x14ac:dyDescent="0.3">
      <c r="B28" s="21"/>
      <c r="C28" s="21"/>
      <c r="D28" s="31"/>
      <c r="E28" s="1006"/>
      <c r="F28" s="1006"/>
      <c r="G28" s="31"/>
      <c r="H28" s="31"/>
      <c r="I28" s="1006"/>
      <c r="J28" s="31"/>
      <c r="K28" s="31"/>
      <c r="L28" s="31"/>
      <c r="M28" s="1006"/>
      <c r="N28" s="31"/>
      <c r="O28" s="31"/>
      <c r="P28" s="31"/>
      <c r="Q28" s="31"/>
      <c r="R28" s="21"/>
      <c r="S28" s="21"/>
    </row>
    <row r="29" spans="1:25" x14ac:dyDescent="0.3">
      <c r="A29" s="990">
        <v>650</v>
      </c>
      <c r="B29" s="989" t="str">
        <f>VLOOKUP($A29,Data!$A$1:$BI$1015,2,FALSE)</f>
        <v>Total Miscellanous Offences</v>
      </c>
      <c r="C29" s="38" t="s">
        <v>669</v>
      </c>
      <c r="D29" s="1110">
        <v>43709</v>
      </c>
      <c r="E29" s="1103">
        <f>IF(ISBLANK(VLOOKUP($A29,Data!$A$1:$BI$1015,9,FALSE)),"N/A",VLOOKUP($A29,Data!$A$1:$BI$1015,9,FALSE))</f>
        <v>2419</v>
      </c>
      <c r="F29" s="1103">
        <f>IF(ISBLANK(VLOOKUP($A29,Data!$A$1:$BI$1015,10,FALSE)),"N/A",VLOOKUP($A29,Data!$A$1:$BI$1015,10,FALSE))</f>
        <v>181</v>
      </c>
      <c r="G29" s="1104"/>
      <c r="H29" s="33">
        <f>_xlfn.IFNA(IF($H$6="First Area","",HLOOKUP($H$6,Data!$E$1:$BU$1020,A29,FALSE)),"-")</f>
        <v>1627</v>
      </c>
      <c r="I29" s="1106" t="s">
        <v>211</v>
      </c>
      <c r="J29" s="1107" t="s">
        <v>211</v>
      </c>
      <c r="K29" s="1104"/>
      <c r="L29" s="33">
        <f>_xlfn.IFNA(IF($L$6="Second Area","",HLOOKUP($L$6,Data!$E$1:$BU$1020,A29,FALSE)),"-")</f>
        <v>242</v>
      </c>
      <c r="M29" s="1106" t="s">
        <v>211</v>
      </c>
      <c r="N29" s="1107" t="s">
        <v>211</v>
      </c>
      <c r="O29" s="31"/>
      <c r="P29" s="31"/>
      <c r="Q29" s="31"/>
      <c r="R29" s="21"/>
      <c r="S29" s="21"/>
    </row>
    <row r="30" spans="1:25" s="139" customFormat="1" ht="14.25" customHeight="1" x14ac:dyDescent="0.35">
      <c r="A30" s="991">
        <v>670</v>
      </c>
      <c r="B30" s="989" t="str">
        <f>VLOOKUP($A30,Data!$A$1:$BI$1015,2,FALSE)</f>
        <v>Group 6 - Miscellaneous Offenses</v>
      </c>
      <c r="E30" s="1008"/>
      <c r="F30" s="1008"/>
      <c r="I30" s="1008"/>
      <c r="L30" s="33"/>
      <c r="M30" s="34"/>
      <c r="N30" s="140"/>
      <c r="O30" s="33"/>
      <c r="P30" s="33"/>
      <c r="Q30" s="33"/>
      <c r="R30" s="33"/>
    </row>
    <row r="31" spans="1:25" x14ac:dyDescent="0.3">
      <c r="A31" s="990">
        <v>671</v>
      </c>
      <c r="B31" s="21" t="str">
        <f>VLOOKUP($A31,Data!$A$1:$BI$1015,2,FALSE)</f>
        <v>Petty (common) assault</v>
      </c>
      <c r="C31" s="21" t="str">
        <f>VLOOKUP($A31,Data!$A$1:$BI$1015,3,FALSE)</f>
        <v>Police Scotland</v>
      </c>
      <c r="D31" s="31">
        <f>VLOOKUP($A31,Data!$A$1:$BI$1015,4,FALSE)</f>
        <v>43709</v>
      </c>
      <c r="E31" s="1004">
        <f>IF(ISBLANK(VLOOKUP($A31,Data!$A$1:$BI$1015,9,FALSE)),"N/A",VLOOKUP($A31,Data!$A$1:$BI$1015,9,FALSE))</f>
        <v>0.60220994475138123</v>
      </c>
      <c r="F31" s="1004">
        <f>IF(ISBLANK(VLOOKUP($A31,Data!$A$1:$BI$1015,10,FALSE)),"N/A",VLOOKUP($A31,Data!$A$1:$BI$1015,10,FALSE))</f>
        <v>0.45007451564828616</v>
      </c>
      <c r="G31" s="21"/>
      <c r="H31" s="33">
        <f>_xlfn.IFNA(IF($H$6="First Area","",HLOOKUP($H$6,Data!$E$1:$BU$1020,A31,FALSE)),"-")</f>
        <v>856</v>
      </c>
      <c r="I31" s="1163">
        <f>_xlfn.IFNA(IF($H$6="First Area","",IF(E31="N/A","-",HLOOKUP($H$6&amp;"%",Data!$E$1:$BU$1020,A31,FALSE))),"-")</f>
        <v>0.52612169637369388</v>
      </c>
      <c r="J31" s="140">
        <f>_xlfn.IFNA(IF($H$6="First Area","",IF(E31="N/A","-",IF($H$6="Edinburgh","-",IF($H$6="Scotland","-",HLOOKUP($H$6&amp;"Index",Data!$E$1:$BU$1020,A31,FALSE))))),"-")</f>
        <v>1.8055759256075821</v>
      </c>
      <c r="K31" s="21"/>
      <c r="L31" s="33">
        <f>_xlfn.IFNA(IF($L$6="Second Area","",HLOOKUP($L$6,Data!$E$1:$BU$1020,A31,FALSE)),"-")</f>
        <v>128</v>
      </c>
      <c r="M31" s="1163">
        <f>_xlfn.IFNA(IF($L$6="Second Area","",IF(E31="N/A","-",HLOOKUP($L$6&amp;"%",Data!$E$1:$BU$1020,A31,FALSE))),"-")</f>
        <v>0.52892561983471076</v>
      </c>
      <c r="N31" s="140">
        <f>_xlfn.IFNA(IF($L$6="Second Area","",IF(E31="N/A","-",IF($L$6="Edinburgh","-",IF($L$6="Scotland","-",HLOOKUP($L$6&amp;"Index",Data!$E$1:$BU$1020,A31,FALSE))))),"-")</f>
        <v>1.8151985979538341</v>
      </c>
      <c r="O31" s="21"/>
      <c r="P31" s="21"/>
      <c r="Q31" s="21"/>
      <c r="R31" s="21"/>
      <c r="S31" s="21"/>
      <c r="T31" s="21"/>
    </row>
    <row r="32" spans="1:25" x14ac:dyDescent="0.3">
      <c r="A32" s="990">
        <v>672</v>
      </c>
      <c r="B32" s="21" t="str">
        <f>VLOOKUP($A32,Data!$A$1:$BI$1015,2,FALSE)</f>
        <v>Breach of the peace (excluding s.38)</v>
      </c>
      <c r="C32" s="21" t="str">
        <f>VLOOKUP($A32,Data!$A$1:$BI$1015,3,FALSE)</f>
        <v>Police Scotland</v>
      </c>
      <c r="D32" s="31">
        <f>VLOOKUP($A32,Data!$A$1:$BI$1015,4,FALSE)</f>
        <v>43709</v>
      </c>
      <c r="E32" s="1004">
        <f>IF(ISBLANK(VLOOKUP($A32,Data!$A$1:$BI$1015,9,FALSE)),"N/A",VLOOKUP($A32,Data!$A$1:$BI$1015,9,FALSE))</f>
        <v>2.8985507246376812E-2</v>
      </c>
      <c r="F32" s="1004">
        <f>IF(ISBLANK(VLOOKUP($A32,Data!$A$1:$BI$1015,10,FALSE)),"N/A",VLOOKUP($A32,Data!$A$1:$BI$1015,10,FALSE))</f>
        <v>3.6908726810093155E-5</v>
      </c>
      <c r="G32" s="21"/>
      <c r="H32" s="33">
        <f>_xlfn.IFNA(IF($H$6="First Area","",HLOOKUP($H$6,Data!$E$1:$BU$1020,A32,FALSE)),"-")</f>
        <v>17</v>
      </c>
      <c r="I32" s="1163">
        <f>_xlfn.IFNA(IF($H$6="First Area","",IF(E32="N/A","-",HLOOKUP($H$6&amp;"%",Data!$E$1:$BU$1020,A32,FALSE))),"-")</f>
        <v>1.0448678549477565E-2</v>
      </c>
      <c r="J32" s="140">
        <f>_xlfn.IFNA(IF($H$6="First Area","",IF(E32="N/A","-",IF($H$6="Edinburgh","-",IF($H$6="Scotland","-",HLOOKUP($H$6&amp;"Index",Data!$E$1:$BU$1020,A32,FALSE))))),"-")</f>
        <v>1.2663948742665363</v>
      </c>
      <c r="K32" s="21"/>
      <c r="L32" s="33">
        <f>_xlfn.IFNA(IF($L$6="Second Area","",HLOOKUP($L$6,Data!$E$1:$BU$1020,A32,FALSE)),"-")</f>
        <v>4</v>
      </c>
      <c r="M32" s="1163">
        <f>_xlfn.IFNA(IF($L$6="Second Area","",IF(E32="N/A","-",HLOOKUP($L$6&amp;"%",Data!$E$1:$BU$1020,A32,FALSE))),"-")</f>
        <v>1.6528925619834711E-2</v>
      </c>
      <c r="N32" s="140">
        <f>_xlfn.IFNA(IF($L$6="Second Area","",IF(E32="N/A","-",IF($L$6="Edinburgh","-",IF($L$6="Scotland","-",HLOOKUP($L$6&amp;"Index",Data!$E$1:$BU$1020,A32,FALSE))))),"-")</f>
        <v>2.0033295677507583</v>
      </c>
    </row>
    <row r="33" spans="1:24" ht="12" customHeight="1" x14ac:dyDescent="0.3">
      <c r="B33" s="992"/>
      <c r="C33" s="21"/>
      <c r="D33" s="31"/>
      <c r="E33" s="1006"/>
      <c r="F33" s="1006"/>
      <c r="G33" s="31"/>
      <c r="H33" s="31"/>
      <c r="I33" s="1006"/>
      <c r="J33" s="31"/>
      <c r="K33" s="31"/>
      <c r="L33" s="33"/>
      <c r="M33" s="34"/>
      <c r="N33" s="33"/>
      <c r="O33" s="33"/>
      <c r="P33" s="33"/>
      <c r="Q33" s="31"/>
      <c r="R33" s="31"/>
    </row>
    <row r="34" spans="1:24" x14ac:dyDescent="0.3">
      <c r="A34" s="990">
        <v>674</v>
      </c>
      <c r="B34" s="38" t="str">
        <f>VLOOKUP($A34,Data!$A$1:$BI$1015,2,FALSE)</f>
        <v>Crime Detection Rates</v>
      </c>
      <c r="C34" s="21"/>
      <c r="D34" s="31"/>
      <c r="E34" s="1006"/>
      <c r="F34" s="1006"/>
      <c r="G34" s="31"/>
      <c r="H34" s="31"/>
      <c r="I34" s="1006"/>
      <c r="J34" s="31"/>
      <c r="K34" s="31"/>
      <c r="L34" s="33"/>
      <c r="M34" s="34"/>
      <c r="N34" s="140"/>
      <c r="O34" s="31"/>
      <c r="P34" s="31"/>
      <c r="Q34" s="31"/>
      <c r="R34" s="31"/>
    </row>
    <row r="35" spans="1:24" x14ac:dyDescent="0.3">
      <c r="A35" s="990">
        <v>675</v>
      </c>
      <c r="B35" s="21" t="str">
        <f>VLOOKUP($A35,Data!$A$1:$BI$1015,2,FALSE)</f>
        <v>Serious Assault Detection &amp; Rate</v>
      </c>
      <c r="C35" s="21" t="str">
        <f>VLOOKUP($A35,Data!$A$1:$BI$1015,3,FALSE)</f>
        <v>Police Scotland</v>
      </c>
      <c r="D35" s="31">
        <f>VLOOKUP($A35,Data!$A$1:$BI$1015,4,FALSE)</f>
        <v>43709</v>
      </c>
      <c r="E35" s="355">
        <f>IF(ISBLANK(VLOOKUP($A35,Data!$A$1:$BI$1015,9,FALSE)),"N/A",VLOOKUP($A35,Data!$A$1:$BI$1015,9,FALSE))</f>
        <v>3.6402569593147749E-2</v>
      </c>
      <c r="F35" s="355">
        <f>IF(ISBLANK(VLOOKUP($A35,Data!$A$1:$BI$1015,10,FALSE)),"N/A",VLOOKUP($A35,Data!$A$1:$BI$1015,10,FALSE))</f>
        <v>5.681818181818182E-3</v>
      </c>
      <c r="G35" s="356"/>
      <c r="H35" s="33">
        <f>_xlfn.IFNA(IF($H$6="First Area","",HLOOKUP($H$6,Data!$E$1:$BU$1020,A35,FALSE)),"-")</f>
        <v>25</v>
      </c>
      <c r="I35" s="1163">
        <f>_xlfn.IFNA(IF($H$6="First Area","",IF(E35="N/A","-",HLOOKUP($H$6&amp;"%",Data!$E$1:$BU$1020,A35,FALSE))),"-")</f>
        <v>1.3404825737265416E-2</v>
      </c>
      <c r="J35" s="140">
        <f>_xlfn.IFNA(IF($H$6="First Area","",IF(E35="N/A","-",IF($H$6="Edinburgh","-",IF($H$6="Scotland","-",HLOOKUP($H$6&amp;"Index",Data!$E$1:$BU$1020,A35,FALSE))))),"-")</f>
        <v>0.65604794196498972</v>
      </c>
      <c r="K35" s="356"/>
      <c r="L35" s="33">
        <f>_xlfn.IFNA(IF($L$6="Second Area","",HLOOKUP($L$6,Data!$E$1:$BU$1020,A35,FALSE)),"-")</f>
        <v>3</v>
      </c>
      <c r="M35" s="1163">
        <f>_xlfn.IFNA(IF($L$6="Second Area","",IF(E35="N/A","-",HLOOKUP($L$6&amp;"%",Data!$E$1:$BU$1020,A35,FALSE))),"-")</f>
        <v>1.1673151750972763E-2</v>
      </c>
      <c r="N35" s="140">
        <f>_xlfn.IFNA(IF($L$6="Second Area","",IF(E35="N/A","-",IF($L$6="Edinburgh","-",IF($L$6="Scotland","-",HLOOKUP($L$6&amp;"Index",Data!$E$1:$BU$1020,A35,FALSE))))),"-")</f>
        <v>0.571297779812314</v>
      </c>
      <c r="O35" s="21"/>
      <c r="P35" s="21"/>
      <c r="Q35" s="21"/>
      <c r="R35" s="21"/>
    </row>
    <row r="36" spans="1:24" x14ac:dyDescent="0.3">
      <c r="A36" s="990">
        <v>676</v>
      </c>
      <c r="B36" s="21" t="str">
        <f>VLOOKUP($A36,Data!$A$1:$BI$1015,2,FALSE)</f>
        <v>Robbery Detection &amp; Rate Rate</v>
      </c>
      <c r="C36" s="21" t="str">
        <f>VLOOKUP($A36,Data!$A$1:$BI$1015,3,FALSE)</f>
        <v>Police Scotland</v>
      </c>
      <c r="D36" s="31">
        <f>VLOOKUP($A36,Data!$A$1:$BI$1015,4,FALSE)</f>
        <v>43709</v>
      </c>
      <c r="E36" s="355">
        <f>IF(ISBLANK(VLOOKUP($A36,Data!$A$1:$BI$1015,9,FALSE)),"N/A",VLOOKUP($A36,Data!$A$1:$BI$1015,9,FALSE))</f>
        <v>4.0697674418604654E-2</v>
      </c>
      <c r="F36" s="355">
        <f>IF(ISBLANK(VLOOKUP($A36,Data!$A$1:$BI$1015,10,FALSE)),"N/A",VLOOKUP($A36,Data!$A$1:$BI$1015,10,FALSE))</f>
        <v>4.178272980501393E-3</v>
      </c>
      <c r="G36" s="356"/>
      <c r="H36" s="33">
        <f>_xlfn.IFNA(IF($H$6="First Area","",HLOOKUP($H$6,Data!$E$1:$BU$1020,A36,FALSE)),"-")</f>
        <v>19</v>
      </c>
      <c r="I36" s="1163">
        <f>_xlfn.IFNA(IF($H$6="First Area","",IF(E36="N/A","-",HLOOKUP($H$6&amp;"%",Data!$E$1:$BU$1020,A36,FALSE))),"-")</f>
        <v>1.0187667560321715E-2</v>
      </c>
      <c r="J36" s="140">
        <f>_xlfn.IFNA(IF($H$6="First Area","",IF(E36="N/A","-",IF($H$6="Edinburgh","-",IF($H$6="Scotland","-",HLOOKUP($H$6&amp;"Index",Data!$E$1:$BU$1020,A36,FALSE))))),"-")</f>
        <v>4.6618766756032164</v>
      </c>
      <c r="K36" s="356"/>
      <c r="L36" s="33">
        <f>_xlfn.IFNA(IF($L$6="Second Area","",HLOOKUP($L$6,Data!$E$1:$BU$1020,A36,FALSE)),"-")</f>
        <v>4</v>
      </c>
      <c r="M36" s="1163">
        <f>_xlfn.IFNA(IF($L$6="Second Area","",IF(E36="N/A","-",HLOOKUP($L$6&amp;"%",Data!$E$1:$BU$1020,A36,FALSE))),"-")</f>
        <v>1.556420233463035E-2</v>
      </c>
      <c r="N36" s="140">
        <f>_xlfn.IFNA(IF($L$6="Second Area","",IF(E36="N/A","-",IF($L$6="Edinburgh","-",IF($L$6="Scotland","-",HLOOKUP($L$6&amp;"Index",Data!$E$1:$BU$1020,A36,FALSE))))),"-")</f>
        <v>7.1221789883268478</v>
      </c>
    </row>
    <row r="37" spans="1:24" x14ac:dyDescent="0.3">
      <c r="A37" s="990">
        <v>677</v>
      </c>
      <c r="B37" s="21" t="str">
        <f>VLOOKUP($A37,Data!$A$1:$BI$1015,2,FALSE)</f>
        <v>Sexual Crime Detection &amp; Rate</v>
      </c>
      <c r="C37" s="21" t="str">
        <f>VLOOKUP($A37,Data!$A$1:$BI$1015,3,FALSE)</f>
        <v>Police Scotland</v>
      </c>
      <c r="D37" s="31">
        <f>VLOOKUP($A37,Data!$A$1:$BI$1015,4,FALSE)</f>
        <v>43709</v>
      </c>
      <c r="E37" s="355">
        <f>IF(ISBLANK(VLOOKUP($A37,Data!$A$1:$BI$1015,9,FALSE)),"N/A",VLOOKUP($A37,Data!$A$1:$BI$1015,9,FALSE))</f>
        <v>0.12770137524557956</v>
      </c>
      <c r="F37" s="355">
        <f>IF(ISBLANK(VLOOKUP($A37,Data!$A$1:$BI$1015,10,FALSE)),"N/A",VLOOKUP($A37,Data!$A$1:$BI$1015,10,FALSE))</f>
        <v>2.0437956204379562E-2</v>
      </c>
      <c r="G37" s="356"/>
      <c r="H37" s="33">
        <f>_xlfn.IFNA(IF($H$6="First Area","",HLOOKUP($H$6,Data!$E$1:$BU$1020,A37,FALSE)),"-")</f>
        <v>118</v>
      </c>
      <c r="I37" s="1163">
        <f>_xlfn.IFNA(IF($H$6="First Area","",IF(E37="N/A","-",HLOOKUP($H$6&amp;"%",Data!$E$1:$BU$1020,A37,FALSE))),"-")</f>
        <v>6.3270777479892765E-2</v>
      </c>
      <c r="J37" s="140">
        <f>_xlfn.IFNA(IF($H$6="First Area","",IF(E37="N/A","-",IF($H$6="Edinburgh","-",IF($H$6="Scotland","-",HLOOKUP($H$6&amp;"Index",Data!$E$1:$BU$1020,A37,FALSE))))),"-")</f>
        <v>1.09877448860717</v>
      </c>
      <c r="K37" s="356"/>
      <c r="L37" s="33">
        <f>_xlfn.IFNA(IF($L$6="Second Area","",HLOOKUP($L$6,Data!$E$1:$BU$1020,A37,FALSE)),"-")</f>
        <v>14</v>
      </c>
      <c r="M37" s="1163">
        <f>_xlfn.IFNA(IF($L$6="Second Area","",IF(E37="N/A","-",HLOOKUP($L$6&amp;"%",Data!$E$1:$BU$1020,A37,FALSE))),"-")</f>
        <v>5.4474708171206226E-2</v>
      </c>
      <c r="N37" s="140">
        <f>_xlfn.IFNA(IF($L$6="Second Area","",IF(E37="N/A","-",IF($L$6="Edinburgh","-",IF($L$6="Scotland","-",HLOOKUP($L$6&amp;"Index",Data!$E$1:$BU$1020,A37,FALSE))))),"-")</f>
        <v>0.94601997947415439</v>
      </c>
    </row>
    <row r="38" spans="1:24" x14ac:dyDescent="0.3">
      <c r="A38" s="990">
        <v>678</v>
      </c>
      <c r="B38" s="21" t="str">
        <f>VLOOKUP($A38,Data!$A$1:$BI$1015,2,FALSE)</f>
        <v>Theft by Housebreaking Detection &amp; Rate</v>
      </c>
      <c r="C38" s="21" t="str">
        <f>VLOOKUP($A38,Data!$A$1:$BI$1015,3,FALSE)</f>
        <v>Police Scotland</v>
      </c>
      <c r="D38" s="31">
        <f>VLOOKUP($A38,Data!$A$1:$BI$1015,4,FALSE)</f>
        <v>43709</v>
      </c>
      <c r="E38" s="355">
        <f>IF(ISBLANK(VLOOKUP($A38,Data!$A$1:$BI$1015,9,FALSE)),"N/A",VLOOKUP($A38,Data!$A$1:$BI$1015,9,FALSE))</f>
        <v>9.3023255813953487E-2</v>
      </c>
      <c r="F38" s="355">
        <f>IF(ISBLANK(VLOOKUP($A38,Data!$A$1:$BI$1015,10,FALSE)),"N/A",VLOOKUP($A38,Data!$A$1:$BI$1015,10,FALSE))</f>
        <v>4.8780487804878049E-3</v>
      </c>
      <c r="G38" s="356"/>
      <c r="H38" s="33">
        <f>_xlfn.IFNA(IF($H$6="First Area","",HLOOKUP($H$6,Data!$E$1:$BU$1020,A38,FALSE)),"-")</f>
        <v>68</v>
      </c>
      <c r="I38" s="1163">
        <f>_xlfn.IFNA(IF($H$6="First Area","",IF(E38="N/A","-",HLOOKUP($H$6&amp;"%",Data!$E$1:$BU$1020,A38,FALSE))),"-")</f>
        <v>3.646112600536193E-2</v>
      </c>
      <c r="J38" s="140">
        <f>_xlfn.IFNA(IF($H$6="First Area","",IF(E38="N/A","-",IF($H$6="Edinburgh","-",IF($H$6="Scotland","-",HLOOKUP($H$6&amp;"Index",Data!$E$1:$BU$1020,A38,FALSE))))),"-")</f>
        <v>0.9142252745234859</v>
      </c>
      <c r="K38" s="356"/>
      <c r="L38" s="33">
        <f>_xlfn.IFNA(IF($L$6="Second Area","",HLOOKUP($L$6,Data!$E$1:$BU$1020,A38,FALSE)),"-")</f>
        <v>22</v>
      </c>
      <c r="M38" s="1163">
        <f>_xlfn.IFNA(IF($L$6="Second Area","",IF(E38="N/A","-",HLOOKUP($L$6&amp;"%",Data!$E$1:$BU$1020,A38,FALSE))),"-")</f>
        <v>8.5603112840466927E-2</v>
      </c>
      <c r="N38" s="140">
        <f>_xlfn.IFNA(IF($L$6="Second Area","",IF(E38="N/A","-",IF($L$6="Edinburgh","-",IF($L$6="Scotland","-",HLOOKUP($L$6&amp;"Index",Data!$E$1:$BU$1020,A38,FALSE))))),"-")</f>
        <v>2.1464101060711047</v>
      </c>
    </row>
    <row r="39" spans="1:24" x14ac:dyDescent="0.3">
      <c r="A39" s="990">
        <v>679</v>
      </c>
      <c r="B39" s="21" t="str">
        <f>VLOOKUP($A39,Data!$A$1:$BI$1015,2,FALSE)</f>
        <v>Theft by Shoplifting Detection &amp; Rate</v>
      </c>
      <c r="C39" s="21" t="str">
        <f>VLOOKUP($A39,Data!$A$1:$BI$1015,3,FALSE)</f>
        <v>Police Scotland</v>
      </c>
      <c r="D39" s="31">
        <f>VLOOKUP($A39,Data!$A$1:$BI$1015,4,FALSE)</f>
        <v>43709</v>
      </c>
      <c r="E39" s="355">
        <f>IF(ISBLANK(VLOOKUP($A39,Data!$A$1:$BI$1015,9,FALSE)),"N/A",VLOOKUP($A39,Data!$A$1:$BI$1015,9,FALSE))</f>
        <v>0.43181818181818182</v>
      </c>
      <c r="F39" s="355">
        <f>IF(ISBLANK(VLOOKUP($A39,Data!$A$1:$BI$1015,10,FALSE)),"N/A",VLOOKUP($A39,Data!$A$1:$BI$1015,10,FALSE))</f>
        <v>3.7383177570093455E-2</v>
      </c>
      <c r="G39" s="356"/>
      <c r="H39" s="33">
        <f>_xlfn.IFNA(IF($H$6="First Area","",HLOOKUP($H$6,Data!$E$1:$BU$1020,A39,FALSE)),"-")</f>
        <v>300</v>
      </c>
      <c r="I39" s="1163">
        <f>_xlfn.IFNA(IF($H$6="First Area","",IF(E39="N/A","-",HLOOKUP($H$6&amp;"%",Data!$E$1:$BU$1020,A39,FALSE))),"-")</f>
        <v>0.16085790884718498</v>
      </c>
      <c r="J39" s="140">
        <f>_xlfn.IFNA(IF($H$6="First Area","",IF(E39="N/A","-",IF($H$6="Edinburgh","-",IF($H$6="Scotland","-",HLOOKUP($H$6&amp;"Index",Data!$E$1:$BU$1020,A39,FALSE))))),"-")</f>
        <v>0.87162319820570566</v>
      </c>
      <c r="K39" s="356"/>
      <c r="L39" s="33">
        <f>_xlfn.IFNA(IF($L$6="Second Area","",HLOOKUP($L$6,Data!$E$1:$BU$1020,A39,FALSE)),"-")</f>
        <v>67</v>
      </c>
      <c r="M39" s="1163">
        <f>_xlfn.IFNA(IF($L$6="Second Area","",IF(E39="N/A","-",HLOOKUP($L$6&amp;"%",Data!$E$1:$BU$1020,A39,FALSE))),"-")</f>
        <v>0.26070038910505838</v>
      </c>
      <c r="N39" s="140">
        <f>_xlfn.IFNA(IF($L$6="Second Area","",IF(E39="N/A","-",IF($L$6="Edinburgh","-",IF($L$6="Scotland","-",HLOOKUP($L$6&amp;"Index",Data!$E$1:$BU$1020,A39,FALSE))))),"-")</f>
        <v>1.4126287513851357</v>
      </c>
    </row>
    <row r="40" spans="1:24" x14ac:dyDescent="0.3">
      <c r="A40" s="990">
        <v>680</v>
      </c>
      <c r="B40" s="21" t="str">
        <f>VLOOKUP($A40,Data!$A$1:$BI$1015,2,FALSE)</f>
        <v>Vandalism (incl. reckless damage, etc.) Detection &amp; Rate</v>
      </c>
      <c r="C40" s="21" t="str">
        <f>VLOOKUP($A40,Data!$A$1:$BI$1015,3,FALSE)</f>
        <v>Police Scotland</v>
      </c>
      <c r="D40" s="31">
        <f>VLOOKUP($A40,Data!$A$1:$BI$1015,4,FALSE)</f>
        <v>43709</v>
      </c>
      <c r="E40" s="355">
        <f>IF(ISBLANK(VLOOKUP($A40,Data!$A$1:$BI$1015,9,FALSE)),"N/A",VLOOKUP($A40,Data!$A$1:$BI$1015,9,FALSE))</f>
        <v>0.14482758620689656</v>
      </c>
      <c r="F40" s="355">
        <f>IF(ISBLANK(VLOOKUP($A40,Data!$A$1:$BI$1015,10,FALSE)),"N/A",VLOOKUP($A40,Data!$A$1:$BI$1015,10,FALSE))</f>
        <v>3.9772727272727272E-2</v>
      </c>
      <c r="G40" s="356"/>
      <c r="H40" s="33">
        <f>_xlfn.IFNA(IF($H$6="First Area","",HLOOKUP($H$6,Data!$E$1:$BU$1020,A40,FALSE)),"-")</f>
        <v>145</v>
      </c>
      <c r="I40" s="1163">
        <f>_xlfn.IFNA(IF($H$6="First Area","",IF(E40="N/A","-",HLOOKUP($H$6&amp;"%",Data!$E$1:$BU$1020,A40,FALSE))),"-")</f>
        <v>7.7747989276139406E-2</v>
      </c>
      <c r="J40" s="140">
        <f>_xlfn.IFNA(IF($H$6="First Area","",IF(E40="N/A","-",IF($H$6="Edinburgh","-",IF($H$6="Scotland","-",HLOOKUP($H$6&amp;"Index",Data!$E$1:$BU$1020,A40,FALSE))))),"-")</f>
        <v>1.0732271460863165</v>
      </c>
      <c r="K40" s="356"/>
      <c r="L40" s="33">
        <f>_xlfn.IFNA(IF($L$6="Second Area","",HLOOKUP($L$6,Data!$E$1:$BU$1020,A40,FALSE)),"-")</f>
        <v>26</v>
      </c>
      <c r="M40" s="1163">
        <f>_xlfn.IFNA(IF($L$6="Second Area","",IF(E40="N/A","-",HLOOKUP($L$6&amp;"%",Data!$E$1:$BU$1020,A40,FALSE))),"-")</f>
        <v>0.10116731517509728</v>
      </c>
      <c r="N40" s="140">
        <f>_xlfn.IFNA(IF($L$6="Second Area","",IF(E40="N/A","-",IF($L$6="Edinburgh","-",IF($L$6="Scotland","-",HLOOKUP($L$6&amp;"Index",Data!$E$1:$BU$1020,A40,FALSE))))),"-")</f>
        <v>1.3965056839856564</v>
      </c>
    </row>
    <row r="41" spans="1:24" x14ac:dyDescent="0.3">
      <c r="A41" s="990">
        <v>681</v>
      </c>
      <c r="B41" s="21" t="str">
        <f>VLOOKUP($A41,Data!$A$1:$BI$1015,2,FALSE)</f>
        <v>Petty (Common) Assault Detection &amp; Rate</v>
      </c>
      <c r="C41" s="21" t="str">
        <f>VLOOKUP($A41,Data!$A$1:$BI$1015,3,FALSE)</f>
        <v>Police Scotland</v>
      </c>
      <c r="D41" s="31">
        <f>VLOOKUP($A41,Data!$A$1:$BI$1015,4,FALSE)</f>
        <v>43709</v>
      </c>
      <c r="E41" s="355">
        <f>IF(ISBLANK(VLOOKUP($A41,Data!$A$1:$BI$1015,9,FALSE)),"N/A",VLOOKUP($A41,Data!$A$1:$BI$1015,9,FALSE))</f>
        <v>0.56737588652482274</v>
      </c>
      <c r="F41" s="355">
        <f>IF(ISBLANK(VLOOKUP($A41,Data!$A$1:$BI$1015,10,FALSE)),"N/A",VLOOKUP($A41,Data!$A$1:$BI$1015,10,FALSE))</f>
        <v>1.4184397163120567E-2</v>
      </c>
      <c r="G41" s="356"/>
      <c r="H41" s="33">
        <f>_xlfn.IFNA(IF($H$6="First Area","",HLOOKUP($H$6,Data!$E$1:$BU$1020,A41,FALSE)),"-")</f>
        <v>512</v>
      </c>
      <c r="I41" s="1163">
        <f>_xlfn.IFNA(IF($H$6="First Area","",IF(E41="N/A","-",HLOOKUP($H$6&amp;"%",Data!$E$1:$BU$1020,A41,FALSE))),"-")</f>
        <v>0.48075117370892018</v>
      </c>
      <c r="J41" s="140">
        <f>_xlfn.IFNA(IF($H$6="First Area","",IF(E41="N/A","-",IF($H$6="Edinburgh","-",IF($H$6="Scotland","-",HLOOKUP($H$6&amp;"Index",Data!$E$1:$BU$1020,A41,FALSE))))),"-")</f>
        <v>2.0349051255379669</v>
      </c>
      <c r="K41" s="356"/>
      <c r="L41" s="33">
        <f>_xlfn.IFNA(IF($L$6="Second Area","",HLOOKUP($L$6,Data!$E$1:$BU$1020,A41,FALSE)),"-")</f>
        <v>71</v>
      </c>
      <c r="M41" s="1163">
        <f>_xlfn.IFNA(IF($L$6="Second Area","",IF(E41="N/A","-",HLOOKUP($L$6&amp;"%",Data!$E$1:$BU$1020,A41,FALSE))),"-")</f>
        <v>0.50354609929078009</v>
      </c>
      <c r="N41" s="140">
        <f>_xlfn.IFNA(IF($L$6="Second Area","",IF(E41="N/A","-",IF($L$6="Edinburgh","-",IF($L$6="Scotland","-",HLOOKUP($L$6&amp;"Index",Data!$E$1:$BU$1020,A41,FALSE))))),"-")</f>
        <v>2.1313906120837953</v>
      </c>
    </row>
    <row r="42" spans="1:24" x14ac:dyDescent="0.3">
      <c r="A42" s="990">
        <v>754</v>
      </c>
      <c r="B42" s="38"/>
      <c r="C42" s="21"/>
      <c r="E42" s="1162"/>
      <c r="F42" s="1162"/>
      <c r="I42" s="1162"/>
      <c r="L42" s="33"/>
      <c r="M42" s="34"/>
      <c r="N42" s="140"/>
      <c r="O42" s="33"/>
      <c r="P42" s="33"/>
    </row>
    <row r="43" spans="1:24" x14ac:dyDescent="0.3">
      <c r="A43" s="990">
        <v>755</v>
      </c>
      <c r="B43" s="38" t="str">
        <f>VLOOKUP($A43,Data!$A$1:$BI$1015,2,FALSE)</f>
        <v>Community Safety Worries/Problems</v>
      </c>
      <c r="C43" s="21"/>
      <c r="D43" s="21"/>
      <c r="E43" s="1007"/>
      <c r="F43" s="1007"/>
      <c r="G43" s="21"/>
      <c r="H43" s="21"/>
      <c r="I43" s="1007"/>
      <c r="J43" s="21"/>
      <c r="K43" s="21"/>
      <c r="L43" s="33"/>
      <c r="M43" s="34"/>
      <c r="N43" s="140"/>
      <c r="O43" s="33"/>
      <c r="P43" s="33"/>
      <c r="Q43" s="21"/>
      <c r="R43" s="21"/>
      <c r="S43" s="21"/>
      <c r="T43" s="21"/>
      <c r="U43" s="21"/>
      <c r="V43" s="21"/>
      <c r="W43" s="21"/>
      <c r="X43" s="21"/>
    </row>
    <row r="44" spans="1:24" x14ac:dyDescent="0.3">
      <c r="A44" s="990">
        <v>756</v>
      </c>
      <c r="B44" s="21" t="str">
        <f>VLOOKUP($A44,Data!$A$1:$BI$1015,2,FALSE)</f>
        <v>Home Being Broken into</v>
      </c>
      <c r="C44" s="21" t="str">
        <f>VLOOKUP($A44,Data!$A$1:$BI$1015,3,FALSE)</f>
        <v>Mosaic</v>
      </c>
      <c r="D44" s="31">
        <f>VLOOKUP($A44,Data!$A$1:$BI$1015,4,FALSE)</f>
        <v>44501</v>
      </c>
      <c r="E44" s="355">
        <f>IF(ISBLANK(VLOOKUP($A44,Data!$A$1:$BI$1015,9,FALSE)),"N/A",VLOOKUP($A44,Data!$A$1:$BI$1015,9,FALSE))</f>
        <v>0.35599999999999998</v>
      </c>
      <c r="F44" s="355">
        <f>IF(ISBLANK(VLOOKUP($A44,Data!$A$1:$BI$1015,10,FALSE)),"N/A",VLOOKUP($A44,Data!$A$1:$BI$1015,10,FALSE))</f>
        <v>0.25</v>
      </c>
      <c r="G44" s="356"/>
      <c r="H44" s="33">
        <f>_xlfn.IFNA(IF($H$6="First Area","",HLOOKUP($H$6,Data!$E$1:$BU$1020,A44,FALSE)),"-")</f>
        <v>17005.035</v>
      </c>
      <c r="I44" s="1163">
        <f>_xlfn.IFNA(IF($H$6="First Area","",IF(E44="N/A","-",HLOOKUP($H$6&amp;"%",Data!$E$1:$BU$1020,A44,FALSE))),"-")</f>
        <v>0.24194057137979114</v>
      </c>
      <c r="J44" s="140">
        <f>_xlfn.IFNA(IF($H$6="First Area","",IF(E44="N/A","-",IF($H$6="Edinburgh","-",IF($H$6="Scotland","-",HLOOKUP($H$6&amp;"Index",Data!$E$1:$BU$1020,A44,FALSE))))),"-")</f>
        <v>0.94878655443055349</v>
      </c>
      <c r="K44" s="356"/>
      <c r="L44" s="33">
        <f>_xlfn.IFNA(IF($L$6="Second Area","",HLOOKUP($L$6,Data!$E$1:$BU$1020,A44,FALSE)),"-")</f>
        <v>3814.4679999999998</v>
      </c>
      <c r="M44" s="1163">
        <f>_xlfn.IFNA(IF($L$6="Second Area","",IF(E44="N/A","-",HLOOKUP($L$6&amp;"%",Data!$E$1:$BU$1020,A44,FALSE))),"-")</f>
        <v>0.23599999999999999</v>
      </c>
      <c r="N44" s="140">
        <f>_xlfn.IFNA(IF($L$6="Second Area","",IF(E44="N/A","-",IF($L$6="Edinburgh","-",IF($L$6="Scotland","-",HLOOKUP($L$6&amp;"Index",Data!$E$1:$BU$1020,A44,FALSE))))),"-")</f>
        <v>0.81660899653979235</v>
      </c>
    </row>
    <row r="45" spans="1:24" x14ac:dyDescent="0.3">
      <c r="A45" s="990">
        <v>757</v>
      </c>
      <c r="B45" s="21" t="str">
        <f>VLOOKUP($A45,Data!$A$1:$BI$1015,2,FALSE)</f>
        <v>Being mugged and robbed</v>
      </c>
      <c r="C45" s="21" t="str">
        <f>VLOOKUP($A45,Data!$A$1:$BI$1015,3,FALSE)</f>
        <v>Mosaic</v>
      </c>
      <c r="D45" s="31">
        <f>VLOOKUP($A45,Data!$A$1:$BI$1015,4,FALSE)</f>
        <v>44501</v>
      </c>
      <c r="E45" s="355">
        <f>IF(ISBLANK(VLOOKUP($A45,Data!$A$1:$BI$1015,9,FALSE)),"N/A",VLOOKUP($A45,Data!$A$1:$BI$1015,9,FALSE))</f>
        <v>0.28899999999999998</v>
      </c>
      <c r="F45" s="355">
        <f>IF(ISBLANK(VLOOKUP($A45,Data!$A$1:$BI$1015,10,FALSE)),"N/A",VLOOKUP($A45,Data!$A$1:$BI$1015,10,FALSE))</f>
        <v>0.221</v>
      </c>
      <c r="G45" s="356"/>
      <c r="H45" s="33">
        <f>_xlfn.IFNA(IF($H$6="First Area","",HLOOKUP($H$6,Data!$E$1:$BU$1020,A45,FALSE)),"-")</f>
        <v>13792.264000000003</v>
      </c>
      <c r="I45" s="1163">
        <f>_xlfn.IFNA(IF($H$6="First Area","",IF(E45="N/A","-",HLOOKUP($H$6&amp;"%",Data!$E$1:$BU$1020,A45,FALSE))),"-")</f>
        <v>0.19623060068861511</v>
      </c>
      <c r="J45" s="140">
        <f>_xlfn.IFNA(IF($H$6="First Area","",IF(E45="N/A","-",IF($H$6="Edinburgh","-",IF($H$6="Scotland","-",HLOOKUP($H$6&amp;"Index",Data!$E$1:$BU$1020,A45,FALSE))))),"-")</f>
        <v>1.0722983644186619</v>
      </c>
      <c r="K45" s="356"/>
      <c r="L45" s="33">
        <f>_xlfn.IFNA(IF($L$6="Second Area","",HLOOKUP($L$6,Data!$E$1:$BU$1020,A45,FALSE)),"-")</f>
        <v>3054.8070000000002</v>
      </c>
      <c r="M45" s="1163">
        <f>_xlfn.IFNA(IF($L$6="Second Area","",IF(E45="N/A","-",HLOOKUP($L$6&amp;"%",Data!$E$1:$BU$1020,A45,FALSE))),"-")</f>
        <v>0.189</v>
      </c>
      <c r="N45" s="140">
        <f>_xlfn.IFNA(IF($L$6="Second Area","",IF(E45="N/A","-",IF($L$6="Edinburgh","-",IF($L$6="Scotland","-",HLOOKUP($L$6&amp;"Index",Data!$E$1:$BU$1020,A45,FALSE))))),"-")</f>
        <v>0.81465517241379304</v>
      </c>
    </row>
    <row r="46" spans="1:24" x14ac:dyDescent="0.3">
      <c r="A46" s="990">
        <v>758</v>
      </c>
      <c r="B46" s="21" t="str">
        <f>VLOOKUP($A46,Data!$A$1:$BI$1015,2,FALSE)</f>
        <v>Having car stolen</v>
      </c>
      <c r="C46" s="21" t="str">
        <f>VLOOKUP($A46,Data!$A$1:$BI$1015,3,FALSE)</f>
        <v>Mosaic</v>
      </c>
      <c r="D46" s="31">
        <f>VLOOKUP($A46,Data!$A$1:$BI$1015,4,FALSE)</f>
        <v>44501</v>
      </c>
      <c r="E46" s="355">
        <f>IF(ISBLANK(VLOOKUP($A46,Data!$A$1:$BI$1015,9,FALSE)),"N/A",VLOOKUP($A46,Data!$A$1:$BI$1015,9,FALSE))</f>
        <v>0.23200000000000001</v>
      </c>
      <c r="F46" s="355">
        <f>IF(ISBLANK(VLOOKUP($A46,Data!$A$1:$BI$1015,10,FALSE)),"N/A",VLOOKUP($A46,Data!$A$1:$BI$1015,10,FALSE))</f>
        <v>0.14399999999999999</v>
      </c>
      <c r="G46" s="356"/>
      <c r="H46" s="33">
        <f>_xlfn.IFNA(IF($H$6="First Area","",HLOOKUP($H$6,Data!$E$1:$BU$1020,A46,FALSE)),"-")</f>
        <v>17068.762999999999</v>
      </c>
      <c r="I46" s="1163">
        <f>_xlfn.IFNA(IF($H$6="First Area","",IF(E46="N/A","-",HLOOKUP($H$6&amp;"%",Data!$E$1:$BU$1020,A46,FALSE))),"-")</f>
        <v>0.24284726688102892</v>
      </c>
      <c r="J46" s="140">
        <f>_xlfn.IFNA(IF($H$6="First Area","",IF(E46="N/A","-",IF($H$6="Edinburgh","-",IF($H$6="Scotland","-",HLOOKUP($H$6&amp;"Index",Data!$E$1:$BU$1020,A46,FALSE))))),"-")</f>
        <v>1.0246720121562403</v>
      </c>
      <c r="K46" s="356"/>
      <c r="L46" s="33">
        <f>_xlfn.IFNA(IF($L$6="Second Area","",HLOOKUP($L$6,Data!$E$1:$BU$1020,A46,FALSE)),"-")</f>
        <v>4073.076</v>
      </c>
      <c r="M46" s="1163">
        <f>_xlfn.IFNA(IF($L$6="Second Area","",IF(E46="N/A","-",HLOOKUP($L$6&amp;"%",Data!$E$1:$BU$1020,A46,FALSE))),"-")</f>
        <v>0.252</v>
      </c>
      <c r="N46" s="140">
        <f>_xlfn.IFNA(IF($L$6="Second Area","",IF(E46="N/A","-",IF($L$6="Edinburgh","-",IF($L$6="Scotland","-",HLOOKUP($L$6&amp;"Index",Data!$E$1:$BU$1020,A46,FALSE))))),"-")</f>
        <v>0.95454545454545447</v>
      </c>
    </row>
    <row r="47" spans="1:24" x14ac:dyDescent="0.3">
      <c r="A47" s="990">
        <v>759</v>
      </c>
      <c r="B47" s="21" t="str">
        <f>VLOOKUP($A47,Data!$A$1:$BI$1015,2,FALSE)</f>
        <v>Having items stolen from car</v>
      </c>
      <c r="C47" s="21" t="str">
        <f>VLOOKUP($A47,Data!$A$1:$BI$1015,3,FALSE)</f>
        <v>Mosaic</v>
      </c>
      <c r="D47" s="31">
        <f>VLOOKUP($A47,Data!$A$1:$BI$1015,4,FALSE)</f>
        <v>44501</v>
      </c>
      <c r="E47" s="355">
        <f>IF(ISBLANK(VLOOKUP($A47,Data!$A$1:$BI$1015,9,FALSE)),"N/A",VLOOKUP($A47,Data!$A$1:$BI$1015,9,FALSE))</f>
        <v>0.26400000000000001</v>
      </c>
      <c r="F47" s="355">
        <f>IF(ISBLANK(VLOOKUP($A47,Data!$A$1:$BI$1015,10,FALSE)),"N/A",VLOOKUP($A47,Data!$A$1:$BI$1015,10,FALSE))</f>
        <v>0.20899999999999999</v>
      </c>
      <c r="G47" s="356"/>
      <c r="H47" s="33">
        <f>_xlfn.IFNA(IF($H$6="First Area","",HLOOKUP($H$6,Data!$E$1:$BU$1020,A47,FALSE)),"-")</f>
        <v>16432.594000000001</v>
      </c>
      <c r="I47" s="1163">
        <f>_xlfn.IFNA(IF($H$6="First Area","",IF(E47="N/A","-",HLOOKUP($H$6&amp;"%",Data!$E$1:$BU$1020,A47,FALSE))),"-")</f>
        <v>0.23379611871496458</v>
      </c>
      <c r="J47" s="140">
        <f>_xlfn.IFNA(IF($H$6="First Area","",IF(E47="N/A","-",IF($H$6="Edinburgh","-",IF($H$6="Scotland","-",HLOOKUP($H$6&amp;"Index",Data!$E$1:$BU$1020,A47,FALSE))))),"-")</f>
        <v>0.98648151356525149</v>
      </c>
      <c r="K47" s="356"/>
      <c r="L47" s="33">
        <f>_xlfn.IFNA(IF($L$6="Second Area","",HLOOKUP($L$6,Data!$E$1:$BU$1020,A47,FALSE)),"-")</f>
        <v>3604.3490000000002</v>
      </c>
      <c r="M47" s="1163">
        <f>_xlfn.IFNA(IF($L$6="Second Area","",IF(E47="N/A","-",HLOOKUP($L$6&amp;"%",Data!$E$1:$BU$1020,A47,FALSE))),"-")</f>
        <v>0.223</v>
      </c>
      <c r="N47" s="140">
        <f>_xlfn.IFNA(IF($L$6="Second Area","",IF(E47="N/A","-",IF($L$6="Edinburgh","-",IF($L$6="Scotland","-",HLOOKUP($L$6&amp;"Index",Data!$E$1:$BU$1020,A47,FALSE))))),"-")</f>
        <v>0.81386861313868608</v>
      </c>
    </row>
    <row r="48" spans="1:24" x14ac:dyDescent="0.3">
      <c r="A48" s="990">
        <v>760</v>
      </c>
      <c r="B48" s="21" t="str">
        <f>VLOOKUP($A48,Data!$A$1:$BI$1015,2,FALSE)</f>
        <v>Physical attack from strangers</v>
      </c>
      <c r="C48" s="21" t="str">
        <f>VLOOKUP($A48,Data!$A$1:$BI$1015,3,FALSE)</f>
        <v>Mosaic</v>
      </c>
      <c r="D48" s="31">
        <f>VLOOKUP($A48,Data!$A$1:$BI$1015,4,FALSE)</f>
        <v>44501</v>
      </c>
      <c r="E48" s="355">
        <f>IF(ISBLANK(VLOOKUP($A48,Data!$A$1:$BI$1015,9,FALSE)),"N/A",VLOOKUP($A48,Data!$A$1:$BI$1015,9,FALSE))</f>
        <v>0.27400000000000002</v>
      </c>
      <c r="F48" s="355">
        <f>IF(ISBLANK(VLOOKUP($A48,Data!$A$1:$BI$1015,10,FALSE)),"N/A",VLOOKUP($A48,Data!$A$1:$BI$1015,10,FALSE))</f>
        <v>0.20899999999999999</v>
      </c>
      <c r="G48" s="356"/>
      <c r="H48" s="33">
        <f>_xlfn.IFNA(IF($H$6="First Area","",HLOOKUP($H$6,Data!$E$1:$BU$1020,A48,FALSE)),"-")</f>
        <v>6260.6170000000002</v>
      </c>
      <c r="I48" s="1163">
        <f>_xlfn.IFNA(IF($H$6="First Area","",IF(E48="N/A","-",HLOOKUP($H$6&amp;"%",Data!$E$1:$BU$1020,A48,FALSE))),"-")</f>
        <v>8.9073457018467403E-2</v>
      </c>
      <c r="J48" s="140">
        <f>_xlfn.IFNA(IF($H$6="First Area","",IF(E48="N/A","-",IF($H$6="Edinburgh","-",IF($H$6="Scotland","-",HLOOKUP($H$6&amp;"Index",Data!$E$1:$BU$1020,A48,FALSE))))),"-")</f>
        <v>0.73011030343006067</v>
      </c>
      <c r="K48" s="356"/>
      <c r="L48" s="33">
        <f>_xlfn.IFNA(IF($L$6="Second Area","",HLOOKUP($L$6,Data!$E$1:$BU$1020,A48,FALSE)),"-")</f>
        <v>1503.1589999999999</v>
      </c>
      <c r="M48" s="1163">
        <f>_xlfn.IFNA(IF($L$6="Second Area","",IF(E48="N/A","-",HLOOKUP($L$6&amp;"%",Data!$E$1:$BU$1020,A48,FALSE))),"-")</f>
        <v>9.2999999999999999E-2</v>
      </c>
      <c r="N48" s="140">
        <f>_xlfn.IFNA(IF($L$6="Second Area","",IF(E48="N/A","-",IF($L$6="Edinburgh","-",IF($L$6="Scotland","-",HLOOKUP($L$6&amp;"Index",Data!$E$1:$BU$1020,A48,FALSE))))),"-")</f>
        <v>0.56024096385542166</v>
      </c>
    </row>
    <row r="49" spans="1:14" x14ac:dyDescent="0.3">
      <c r="A49" s="990">
        <v>761</v>
      </c>
      <c r="B49" s="21" t="str">
        <f>VLOOKUP($A49,Data!$A$1:$BI$1015,2,FALSE)</f>
        <v>Noisy neighbours or parties</v>
      </c>
      <c r="C49" s="21" t="str">
        <f>VLOOKUP($A49,Data!$A$1:$BI$1015,3,FALSE)</f>
        <v>Mosaic</v>
      </c>
      <c r="D49" s="31">
        <f>VLOOKUP($A49,Data!$A$1:$BI$1015,4,FALSE)</f>
        <v>44501</v>
      </c>
      <c r="E49" s="355">
        <f>IF(ISBLANK(VLOOKUP($A49,Data!$A$1:$BI$1015,9,FALSE)),"N/A",VLOOKUP($A49,Data!$A$1:$BI$1015,9,FALSE))</f>
        <v>0.16600000000000001</v>
      </c>
      <c r="F49" s="355">
        <f>IF(ISBLANK(VLOOKUP($A49,Data!$A$1:$BI$1015,10,FALSE)),"N/A",VLOOKUP($A49,Data!$A$1:$BI$1015,10,FALSE))</f>
        <v>0.06</v>
      </c>
      <c r="G49" s="356"/>
      <c r="H49" s="33">
        <f>_xlfn.IFNA(IF($H$6="First Area","",HLOOKUP($H$6,Data!$E$1:$BU$1020,A49,FALSE)),"-")</f>
        <v>9280.8809999999994</v>
      </c>
      <c r="I49" s="1163">
        <f>_xlfn.IFNA(IF($H$6="First Area","",IF(E49="N/A","-",HLOOKUP($H$6&amp;"%",Data!$E$1:$BU$1020,A49,FALSE))),"-")</f>
        <v>0.132044518111715</v>
      </c>
      <c r="J49" s="140">
        <f>_xlfn.IFNA(IF($H$6="First Area","",IF(E49="N/A","-",IF($H$6="Edinburgh","-",IF($H$6="Scotland","-",HLOOKUP($H$6&amp;"Index",Data!$E$1:$BU$1020,A49,FALSE))))),"-")</f>
        <v>0.91065184904631036</v>
      </c>
      <c r="K49" s="356"/>
      <c r="L49" s="33">
        <f>_xlfn.IFNA(IF($L$6="Second Area","",HLOOKUP($L$6,Data!$E$1:$BU$1020,A49,FALSE)),"-")</f>
        <v>1826.4190000000001</v>
      </c>
      <c r="M49" s="1163">
        <f>_xlfn.IFNA(IF($L$6="Second Area","",IF(E49="N/A","-",HLOOKUP($L$6&amp;"%",Data!$E$1:$BU$1020,A49,FALSE))),"-")</f>
        <v>0.113</v>
      </c>
      <c r="N49" s="140">
        <f>_xlfn.IFNA(IF($L$6="Second Area","",IF(E49="N/A","-",IF($L$6="Edinburgh","-",IF($L$6="Scotland","-",HLOOKUP($L$6&amp;"Index",Data!$E$1:$BU$1020,A49,FALSE))))),"-")</f>
        <v>0.60752688172043012</v>
      </c>
    </row>
    <row r="50" spans="1:14" x14ac:dyDescent="0.3">
      <c r="A50" s="990">
        <v>762</v>
      </c>
      <c r="B50" s="21" t="str">
        <f>VLOOKUP($A50,Data!$A$1:$BI$1015,2,FALSE)</f>
        <v>Teenagers hanging around</v>
      </c>
      <c r="C50" s="21" t="str">
        <f>VLOOKUP($A50,Data!$A$1:$BI$1015,3,FALSE)</f>
        <v>Mosaic</v>
      </c>
      <c r="D50" s="31">
        <f>VLOOKUP($A50,Data!$A$1:$BI$1015,4,FALSE)</f>
        <v>44501</v>
      </c>
      <c r="E50" s="355">
        <f>IF(ISBLANK(VLOOKUP($A50,Data!$A$1:$BI$1015,9,FALSE)),"N/A",VLOOKUP($A50,Data!$A$1:$BI$1015,9,FALSE))</f>
        <v>0.186</v>
      </c>
      <c r="F50" s="355">
        <f>IF(ISBLANK(VLOOKUP($A50,Data!$A$1:$BI$1015,10,FALSE)),"N/A",VLOOKUP($A50,Data!$A$1:$BI$1015,10,FALSE))</f>
        <v>9.8000000000000004E-2</v>
      </c>
      <c r="G50" s="356"/>
      <c r="H50" s="33">
        <f>_xlfn.IFNA(IF($H$6="First Area","",HLOOKUP($H$6,Data!$E$1:$BU$1020,A50,FALSE)),"-")</f>
        <v>18894.359</v>
      </c>
      <c r="I50" s="1163">
        <f>_xlfn.IFNA(IF($H$6="First Area","",IF(E50="N/A","-",HLOOKUP($H$6&amp;"%",Data!$E$1:$BU$1020,A50,FALSE))),"-")</f>
        <v>0.26882108812565803</v>
      </c>
      <c r="J50" s="140">
        <f>_xlfn.IFNA(IF($H$6="First Area","",IF(E50="N/A","-",IF($H$6="Edinburgh","-",IF($H$6="Scotland","-",HLOOKUP($H$6&amp;"Index",Data!$E$1:$BU$1020,A50,FALSE))))),"-")</f>
        <v>0.95326626994914199</v>
      </c>
      <c r="K50" s="356"/>
      <c r="L50" s="33">
        <f>_xlfn.IFNA(IF($L$6="Second Area","",HLOOKUP($L$6,Data!$E$1:$BU$1020,A50,FALSE)),"-")</f>
        <v>4283.1950000000006</v>
      </c>
      <c r="M50" s="1163">
        <f>_xlfn.IFNA(IF($L$6="Second Area","",IF(E50="N/A","-",HLOOKUP($L$6&amp;"%",Data!$E$1:$BU$1020,A50,FALSE))),"-")</f>
        <v>0.26500000000000001</v>
      </c>
      <c r="N50" s="140">
        <f>_xlfn.IFNA(IF($L$6="Second Area","",IF(E50="N/A","-",IF($L$6="Edinburgh","-",IF($L$6="Scotland","-",HLOOKUP($L$6&amp;"Index",Data!$E$1:$BU$1020,A50,FALSE))))),"-")</f>
        <v>0.77941176470588236</v>
      </c>
    </row>
  </sheetData>
  <sheetProtection algorithmName="SHA-512" hashValue="XsJ0p5etslQXv06d4seS6qGEk1rSwypz7zNSjq5h5kChl3zc4Mwc+77DQH/u8solA5LrlbFQMqr/pnIGvwm74w==" saltValue="Qr3gjymAMPwzlcPlSR+TDQ==" spinCount="100000" sheet="1" objects="1" scenarios="1"/>
  <mergeCells count="5">
    <mergeCell ref="B2:N2"/>
    <mergeCell ref="B4:N4"/>
    <mergeCell ref="E6:F6"/>
    <mergeCell ref="H6:J6"/>
    <mergeCell ref="L6:N6"/>
  </mergeCells>
  <conditionalFormatting sqref="H11:H17 J11:J17 J19 H19 H21:H22 J21:J22 J24:J25 H24:H25 H27 J27 J31:J32 H31:H32 J35:J41 H35:H41 N11:N27 L9:L27 N34:N50 L30:L50 N30:N32">
    <cfRule type="containsBlanks" dxfId="98" priority="16">
      <formula>LEN(TRIM(H9))=0</formula>
    </cfRule>
  </conditionalFormatting>
  <conditionalFormatting sqref="J44:J50 H44:H50 L44:L50 N44:N50">
    <cfRule type="containsBlanks" dxfId="97" priority="14">
      <formula>LEN(TRIM(H44))=0</formula>
    </cfRule>
  </conditionalFormatting>
  <conditionalFormatting sqref="M42:P43 M34:N34 M30:R30 M26:P26 M23:P23 M20:Q20 M18:S18 M33:P33">
    <cfRule type="containsBlanks" dxfId="96" priority="8">
      <formula>LEN(TRIM(M18))=0</formula>
    </cfRule>
  </conditionalFormatting>
  <conditionalFormatting sqref="H9 H19 H21:H22 H24:H27 H31:H32 H35:H41 H44:H50 H11:H17">
    <cfRule type="containsBlanks" dxfId="95" priority="9">
      <formula>LEN(TRIM(H9))=0</formula>
    </cfRule>
  </conditionalFormatting>
  <conditionalFormatting sqref="J9 J11:J17 J19 J21:J22 J24:J25 J27 J31:J32 J35:J41 J44:J50">
    <cfRule type="containsBlanks" dxfId="94" priority="5">
      <formula>LEN(TRIM(J9))=0</formula>
    </cfRule>
  </conditionalFormatting>
  <conditionalFormatting sqref="N9">
    <cfRule type="containsBlanks" dxfId="93" priority="4">
      <formula>LEN(TRIM(N9))=0</formula>
    </cfRule>
  </conditionalFormatting>
  <conditionalFormatting sqref="J29 H29 L29 N29">
    <cfRule type="containsBlanks" dxfId="92" priority="3">
      <formula>LEN(TRIM(H29))=0</formula>
    </cfRule>
  </conditionalFormatting>
  <conditionalFormatting sqref="H29">
    <cfRule type="containsBlanks" dxfId="91" priority="2">
      <formula>LEN(TRIM(H29))=0</formula>
    </cfRule>
  </conditionalFormatting>
  <conditionalFormatting sqref="J29">
    <cfRule type="containsBlanks" dxfId="90" priority="1">
      <formula>LEN(TRIM(J29))=0</formula>
    </cfRule>
  </conditionalFormatting>
  <pageMargins left="0.7" right="0.7" top="0.75" bottom="0.75" header="0.3" footer="0.3"/>
  <pageSetup paperSize="9" orientation="landscape"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1"/>
  </sheetPr>
  <dimension ref="A1:XFD1027"/>
  <sheetViews>
    <sheetView zoomScaleNormal="100" workbookViewId="0">
      <pane xSplit="3" ySplit="1" topLeftCell="D306" activePane="bottomRight" state="frozenSplit"/>
      <selection pane="topRight" activeCell="H1" sqref="H1"/>
      <selection pane="bottomLeft" activeCell="A22" sqref="A22"/>
      <selection pane="bottomRight" activeCell="D662" sqref="D662"/>
    </sheetView>
  </sheetViews>
  <sheetFormatPr defaultColWidth="9.1796875" defaultRowHeight="13" x14ac:dyDescent="0.3"/>
  <cols>
    <col min="1" max="1" width="6.453125" style="163" bestFit="1" customWidth="1"/>
    <col min="2" max="2" width="47.7265625" style="2" customWidth="1"/>
    <col min="3" max="3" width="25.26953125" style="12" customWidth="1"/>
    <col min="4" max="4" width="16.26953125" style="2" customWidth="1"/>
    <col min="5" max="5" width="16.26953125" style="192" customWidth="1"/>
    <col min="6" max="6" width="15.26953125" style="192" bestFit="1" customWidth="1"/>
    <col min="7" max="7" width="15.7265625" style="190" bestFit="1" customWidth="1"/>
    <col min="8" max="8" width="13.54296875" style="190" bestFit="1" customWidth="1"/>
    <col min="9" max="9" width="13.81640625" style="190" bestFit="1" customWidth="1"/>
    <col min="10" max="10" width="11.1796875" style="190" bestFit="1" customWidth="1"/>
    <col min="11" max="11" width="14.54296875" style="192" customWidth="1"/>
    <col min="12" max="12" width="13" style="190" bestFit="1" customWidth="1"/>
    <col min="13" max="13" width="11.7265625" style="190" bestFit="1" customWidth="1"/>
    <col min="14" max="14" width="15.54296875" style="192" bestFit="1" customWidth="1"/>
    <col min="15" max="15" width="13.54296875" style="190" bestFit="1" customWidth="1"/>
    <col min="16" max="16" width="16.7265625" style="190" bestFit="1" customWidth="1"/>
    <col min="17" max="17" width="17" style="192" bestFit="1" customWidth="1"/>
    <col min="18" max="18" width="19.7265625" style="190" bestFit="1" customWidth="1"/>
    <col min="19" max="19" width="18.7265625" style="190" bestFit="1" customWidth="1"/>
    <col min="20" max="20" width="13.453125" style="192" customWidth="1"/>
    <col min="21" max="21" width="13.26953125" style="190" customWidth="1"/>
    <col min="22" max="22" width="9.81640625" style="190" bestFit="1" customWidth="1"/>
    <col min="23" max="23" width="11.81640625" style="192" bestFit="1" customWidth="1"/>
    <col min="24" max="24" width="10.7265625" style="190" bestFit="1" customWidth="1"/>
    <col min="25" max="25" width="13.453125" style="190" bestFit="1" customWidth="1"/>
    <col min="26" max="26" width="25.1796875" style="192" bestFit="1" customWidth="1"/>
    <col min="27" max="27" width="23.81640625" style="190" bestFit="1" customWidth="1"/>
    <col min="28" max="28" width="26.81640625" style="190" bestFit="1" customWidth="1"/>
    <col min="29" max="29" width="16.81640625" style="157" bestFit="1" customWidth="1"/>
    <col min="30" max="30" width="15.26953125" style="254" bestFit="1" customWidth="1"/>
    <col min="31" max="31" width="18.453125" style="190" bestFit="1" customWidth="1"/>
    <col min="32" max="32" width="22.54296875" style="192" bestFit="1" customWidth="1"/>
    <col min="33" max="33" width="20.81640625" style="190" bestFit="1" customWidth="1"/>
    <col min="34" max="34" width="24" style="190" bestFit="1" customWidth="1"/>
    <col min="35" max="35" width="28.26953125" style="192" bestFit="1" customWidth="1"/>
    <col min="36" max="36" width="26.54296875" style="190" bestFit="1" customWidth="1"/>
    <col min="37" max="37" width="29.7265625" style="190" bestFit="1" customWidth="1"/>
    <col min="38" max="38" width="19.54296875" style="192" bestFit="1" customWidth="1"/>
    <col min="39" max="39" width="12.7265625" style="190" bestFit="1" customWidth="1"/>
    <col min="40" max="40" width="15.81640625" style="190" bestFit="1" customWidth="1"/>
    <col min="41" max="41" width="12.81640625" style="192" bestFit="1" customWidth="1"/>
    <col min="42" max="42" width="11.453125" style="190" bestFit="1" customWidth="1"/>
    <col min="43" max="43" width="14.54296875" style="190" bestFit="1" customWidth="1"/>
    <col min="44" max="44" width="12.54296875" style="192" bestFit="1" customWidth="1"/>
    <col min="45" max="45" width="11" style="190" bestFit="1" customWidth="1"/>
    <col min="46" max="46" width="14" style="190" bestFit="1" customWidth="1"/>
    <col min="47" max="47" width="15.26953125" style="180" customWidth="1"/>
    <col min="48" max="48" width="10.81640625" style="190" bestFit="1" customWidth="1"/>
    <col min="49" max="49" width="9.54296875" style="190" bestFit="1" customWidth="1"/>
    <col min="50" max="50" width="26.54296875" style="192" bestFit="1" customWidth="1"/>
    <col min="51" max="51" width="24.1796875" style="190" bestFit="1" customWidth="1"/>
    <col min="52" max="52" width="27.1796875" style="190" bestFit="1" customWidth="1"/>
    <col min="53" max="53" width="21.453125" style="192" bestFit="1" customWidth="1"/>
    <col min="54" max="54" width="20.453125" style="190" bestFit="1" customWidth="1"/>
    <col min="55" max="55" width="23.54296875" style="190" bestFit="1" customWidth="1"/>
    <col min="56" max="56" width="21.1796875" style="192" bestFit="1" customWidth="1"/>
    <col min="57" max="57" width="18.453125" style="190" bestFit="1" customWidth="1"/>
    <col min="58" max="58" width="21.54296875" style="190" bestFit="1" customWidth="1"/>
    <col min="59" max="59" width="23.81640625" style="192" bestFit="1" customWidth="1"/>
    <col min="60" max="60" width="20.7265625" style="190" bestFit="1" customWidth="1"/>
    <col min="61" max="61" width="23.81640625" style="190" bestFit="1" customWidth="1"/>
    <col min="62" max="62" width="22" style="190" bestFit="1" customWidth="1"/>
    <col min="63" max="63" width="11.81640625" style="190" bestFit="1" customWidth="1"/>
    <col min="64" max="64" width="15" style="190" bestFit="1" customWidth="1"/>
    <col min="65" max="65" width="22.26953125" style="190" bestFit="1" customWidth="1"/>
    <col min="66" max="66" width="11" style="190" bestFit="1" customWidth="1"/>
    <col min="67" max="67" width="14" style="190" bestFit="1" customWidth="1"/>
    <col min="68" max="68" width="19.81640625" style="190" bestFit="1" customWidth="1"/>
    <col min="69" max="69" width="10.81640625" style="190" bestFit="1" customWidth="1"/>
    <col min="70" max="70" width="13.81640625" style="190" bestFit="1" customWidth="1"/>
    <col min="71" max="71" width="24.7265625" style="343" bestFit="1" customWidth="1"/>
    <col min="72" max="72" width="11.7265625" style="333" bestFit="1" customWidth="1"/>
    <col min="73" max="73" width="15" style="190" bestFit="1" customWidth="1"/>
    <col min="74" max="74" width="11.7265625" style="282" customWidth="1"/>
    <col min="75" max="75" width="13.54296875" style="282" customWidth="1"/>
    <col min="76" max="76" width="15.54296875" style="282" customWidth="1"/>
    <col min="77" max="78" width="11.7265625" style="282" customWidth="1"/>
    <col min="79" max="79" width="23.54296875" style="282" customWidth="1"/>
    <col min="80" max="80" width="15.26953125" style="282" customWidth="1"/>
    <col min="81" max="81" width="20.81640625" style="282" customWidth="1"/>
    <col min="82" max="82" width="26.54296875" style="282" customWidth="1"/>
    <col min="83" max="83" width="12.7265625" style="282" customWidth="1"/>
    <col min="84" max="86" width="11.7265625" style="282" customWidth="1"/>
    <col min="87" max="87" width="23.81640625" style="282" customWidth="1"/>
    <col min="88" max="88" width="20" style="282" customWidth="1"/>
    <col min="89" max="89" width="18" style="282" customWidth="1"/>
    <col min="90" max="90" width="21" style="282" customWidth="1"/>
    <col min="91" max="98" width="9.1796875" style="740"/>
    <col min="99" max="99" width="13.54296875" style="3" bestFit="1" customWidth="1"/>
    <col min="100" max="16384" width="9.1796875" style="3"/>
  </cols>
  <sheetData>
    <row r="1" spans="1:99" ht="13.5" thickBot="1" x14ac:dyDescent="0.35">
      <c r="A1" s="163" t="s">
        <v>152</v>
      </c>
      <c r="B1" s="5" t="s">
        <v>10</v>
      </c>
      <c r="C1" s="249" t="s">
        <v>13</v>
      </c>
      <c r="D1" s="5" t="s">
        <v>1</v>
      </c>
      <c r="E1" s="187" t="s">
        <v>100</v>
      </c>
      <c r="F1" s="187" t="s">
        <v>12</v>
      </c>
      <c r="G1" s="188" t="str">
        <f>F1&amp;"%"</f>
        <v>Edinburgh%</v>
      </c>
      <c r="H1" s="188" t="str">
        <f>F1&amp;"index"</f>
        <v>Edinburghindex</v>
      </c>
      <c r="I1" s="188" t="s">
        <v>101</v>
      </c>
      <c r="J1" s="188" t="s">
        <v>102</v>
      </c>
      <c r="K1" s="187" t="s">
        <v>11</v>
      </c>
      <c r="L1" s="188" t="str">
        <f>K1&amp;"%"</f>
        <v>Almond%</v>
      </c>
      <c r="M1" s="188" t="str">
        <f>K1&amp;"index"</f>
        <v>Almondindex</v>
      </c>
      <c r="N1" s="187" t="s">
        <v>94</v>
      </c>
      <c r="O1" s="188" t="str">
        <f>N1&amp;"%"</f>
        <v>Pentland Hills%</v>
      </c>
      <c r="P1" s="188" t="str">
        <f>N1&amp;"index"</f>
        <v>Pentland Hillsindex</v>
      </c>
      <c r="Q1" s="187" t="s">
        <v>364</v>
      </c>
      <c r="R1" s="188" t="str">
        <f>Q1&amp;"%"</f>
        <v>Drum Brae/Gyle%</v>
      </c>
      <c r="S1" s="188" t="str">
        <f>Q1&amp;"index"</f>
        <v>Drum Brae/Gyleindex</v>
      </c>
      <c r="T1" s="187" t="s">
        <v>95</v>
      </c>
      <c r="U1" s="188" t="str">
        <f>T1&amp;"%"</f>
        <v>Forth%</v>
      </c>
      <c r="V1" s="188" t="str">
        <f>T1&amp;"index"</f>
        <v>Forthindex</v>
      </c>
      <c r="W1" s="187" t="s">
        <v>96</v>
      </c>
      <c r="X1" s="188" t="str">
        <f>W1&amp;"%"</f>
        <v>Inverleith%</v>
      </c>
      <c r="Y1" s="188" t="str">
        <f>W1&amp;"index"</f>
        <v>Inverleithindex</v>
      </c>
      <c r="Z1" s="187" t="s">
        <v>362</v>
      </c>
      <c r="AA1" s="188" t="str">
        <f>Z1&amp;"%"</f>
        <v>Corstorphine/Murrayfield%</v>
      </c>
      <c r="AB1" s="188" t="str">
        <f>Z1&amp;"index"</f>
        <v>Corstorphine/Murrayfieldindex</v>
      </c>
      <c r="AC1" s="187" t="s">
        <v>368</v>
      </c>
      <c r="AD1" s="253" t="str">
        <f>AC1&amp;"%"</f>
        <v>Sighthill/Gorgie%</v>
      </c>
      <c r="AE1" s="188" t="str">
        <f>AC1&amp;"index"</f>
        <v>Sighthill/Gorgieindex</v>
      </c>
      <c r="AF1" s="187" t="s">
        <v>361</v>
      </c>
      <c r="AG1" s="188" t="str">
        <f>AF1&amp;"%"</f>
        <v>Colinton/Fairmilehead%</v>
      </c>
      <c r="AH1" s="188" t="str">
        <f>AF1&amp;"index"</f>
        <v>Colinton/Fairmileheadindex</v>
      </c>
      <c r="AI1" s="187" t="s">
        <v>365</v>
      </c>
      <c r="AJ1" s="188" t="str">
        <f>AI1&amp;"%"</f>
        <v>Fountainbridge/Craiglockhart%</v>
      </c>
      <c r="AK1" s="188" t="str">
        <f>AI1&amp;"index"</f>
        <v>Fountainbridge/Craiglockhartindex</v>
      </c>
      <c r="AL1" s="187" t="s">
        <v>304</v>
      </c>
      <c r="AM1" s="188" t="str">
        <f>AL1&amp;"%"</f>
        <v>Morningside%</v>
      </c>
      <c r="AN1" s="188" t="str">
        <f>AL1&amp;"index"</f>
        <v>Morningsideindex</v>
      </c>
      <c r="AO1" s="187" t="s">
        <v>97</v>
      </c>
      <c r="AP1" s="188" t="str">
        <f>AO1&amp;"%"</f>
        <v>City Centre%</v>
      </c>
      <c r="AQ1" s="188" t="str">
        <f>AO1&amp;"index"</f>
        <v>City Centreindex</v>
      </c>
      <c r="AR1" s="187" t="s">
        <v>98</v>
      </c>
      <c r="AS1" s="188" t="str">
        <f>AR1&amp;"%"</f>
        <v>Leith Walk%</v>
      </c>
      <c r="AT1" s="188" t="str">
        <f>AR1&amp;"index"</f>
        <v>Leith Walkindex</v>
      </c>
      <c r="AU1" s="189" t="s">
        <v>165</v>
      </c>
      <c r="AV1" s="188" t="str">
        <f>AU1&amp;"%"</f>
        <v>Leith%</v>
      </c>
      <c r="AW1" s="188" t="str">
        <f>AU1&amp;"index"</f>
        <v>Leithindex</v>
      </c>
      <c r="AX1" s="187" t="s">
        <v>363</v>
      </c>
      <c r="AY1" s="188" t="str">
        <f>AX1&amp;"%"</f>
        <v>Craigentinny/Duddingston%</v>
      </c>
      <c r="AZ1" s="188" t="str">
        <f>AX1&amp;"index"</f>
        <v>Craigentinny/Duddingstonindex</v>
      </c>
      <c r="BA1" s="187" t="s">
        <v>369</v>
      </c>
      <c r="BB1" s="188" t="str">
        <f>BA1&amp;"%"</f>
        <v>Southside/Newington%</v>
      </c>
      <c r="BC1" s="188" t="str">
        <f>BA1&amp;"index"</f>
        <v>Southside/Newingtonindex</v>
      </c>
      <c r="BD1" s="187" t="s">
        <v>366</v>
      </c>
      <c r="BE1" s="188" t="str">
        <f>BD1&amp;"%"</f>
        <v>Liberton/Gilmerton%</v>
      </c>
      <c r="BF1" s="188" t="str">
        <f>BD1&amp;"index"</f>
        <v>Liberton/Gilmertonindex</v>
      </c>
      <c r="BG1" s="187" t="s">
        <v>367</v>
      </c>
      <c r="BH1" s="188" t="str">
        <f>BG1&amp;"%"</f>
        <v>Portobello/Craigmillar%</v>
      </c>
      <c r="BI1" s="188" t="str">
        <f>BG1&amp;"index"</f>
        <v>Portobello/Craigmillarindex</v>
      </c>
      <c r="BJ1" s="187" t="s">
        <v>171</v>
      </c>
      <c r="BK1" s="188" t="str">
        <f>BJ1&amp;"%"</f>
        <v>North West%</v>
      </c>
      <c r="BL1" s="188" t="str">
        <f>BJ1&amp;"index"</f>
        <v>North Westindex</v>
      </c>
      <c r="BM1" s="187" t="s">
        <v>292</v>
      </c>
      <c r="BN1" s="188" t="str">
        <f>BM1&amp;"%"</f>
        <v>North East%</v>
      </c>
      <c r="BO1" s="188" t="str">
        <f>BM1&amp;"index"</f>
        <v>North Eastindex</v>
      </c>
      <c r="BP1" s="187" t="s">
        <v>293</v>
      </c>
      <c r="BQ1" s="188" t="str">
        <f>BP1&amp;"%"</f>
        <v>South East%</v>
      </c>
      <c r="BR1" s="188" t="str">
        <f>BP1&amp;"index"</f>
        <v>South Eastindex</v>
      </c>
      <c r="BS1" s="187" t="s">
        <v>167</v>
      </c>
      <c r="BT1" s="188" t="str">
        <f>BS1&amp;"%"</f>
        <v>South West%</v>
      </c>
      <c r="BU1" s="188" t="str">
        <f>BS1&amp;"index"</f>
        <v>South Westindex</v>
      </c>
      <c r="BV1" s="282" t="str">
        <f>L1</f>
        <v>Almond%</v>
      </c>
      <c r="BW1" s="282" t="str">
        <f>O1</f>
        <v>Pentland Hills%</v>
      </c>
      <c r="BX1" s="282" t="str">
        <f>R1</f>
        <v>Drum Brae/Gyle%</v>
      </c>
      <c r="BY1" s="282" t="str">
        <f>U1</f>
        <v>Forth%</v>
      </c>
      <c r="BZ1" s="282" t="str">
        <f>X1</f>
        <v>Inverleith%</v>
      </c>
      <c r="CA1" s="282" t="str">
        <f>AA1</f>
        <v>Corstorphine/Murrayfield%</v>
      </c>
      <c r="CB1" s="282" t="str">
        <f>AD1</f>
        <v>Sighthill/Gorgie%</v>
      </c>
      <c r="CC1" s="282" t="str">
        <f>AG1</f>
        <v>Colinton/Fairmilehead%</v>
      </c>
      <c r="CD1" s="282" t="str">
        <f>AJ1</f>
        <v>Fountainbridge/Craiglockhart%</v>
      </c>
      <c r="CE1" s="282" t="str">
        <f>AM1</f>
        <v>Morningside%</v>
      </c>
      <c r="CF1" s="282" t="str">
        <f>AP1</f>
        <v>City Centre%</v>
      </c>
      <c r="CG1" s="282" t="str">
        <f>AS1</f>
        <v>Leith Walk%</v>
      </c>
      <c r="CH1" s="282" t="str">
        <f>AV1</f>
        <v>Leith%</v>
      </c>
      <c r="CI1" s="282" t="str">
        <f>AY1</f>
        <v>Craigentinny/Duddingston%</v>
      </c>
      <c r="CJ1" s="282" t="str">
        <f>BB1</f>
        <v>Southside/Newington%</v>
      </c>
      <c r="CK1" s="282" t="str">
        <f>BE1</f>
        <v>Liberton/Gilmerton%</v>
      </c>
      <c r="CL1" s="282" t="str">
        <f>BH1</f>
        <v>Portobello/Craigmillar%</v>
      </c>
      <c r="CT1" s="740" t="s">
        <v>436</v>
      </c>
      <c r="CU1" s="3" t="s">
        <v>435</v>
      </c>
    </row>
    <row r="2" spans="1:99" ht="13.5" thickBot="1" x14ac:dyDescent="0.35">
      <c r="A2" s="232">
        <v>2</v>
      </c>
      <c r="B2" s="498" t="s">
        <v>149</v>
      </c>
      <c r="C2" s="499" t="s">
        <v>303</v>
      </c>
      <c r="D2" s="500">
        <v>43983</v>
      </c>
      <c r="E2" s="591">
        <f>SUM(E3:E4)</f>
        <v>5466000</v>
      </c>
      <c r="F2" s="591">
        <v>527620</v>
      </c>
      <c r="G2" s="526">
        <f>F2/E2</f>
        <v>9.6527625320161001E-2</v>
      </c>
      <c r="H2" s="1100" t="s">
        <v>211</v>
      </c>
      <c r="I2" s="621">
        <f>LARGE(BV2:CL2,1)</f>
        <v>38061</v>
      </c>
      <c r="J2" s="621">
        <f>SMALL(BV2:CL2,1)</f>
        <v>23589</v>
      </c>
      <c r="K2" s="534">
        <f>SUM(K3:K4)</f>
        <v>36779</v>
      </c>
      <c r="L2" s="526">
        <f>K2/$F$2</f>
        <v>6.9707365149160386E-2</v>
      </c>
      <c r="M2" s="634">
        <f>L2/$G2</f>
        <v>0.72214938384691751</v>
      </c>
      <c r="N2" s="534">
        <f>SUM(N3:N4)</f>
        <v>32606</v>
      </c>
      <c r="O2" s="526">
        <f>N2/$F$2</f>
        <v>6.1798263902050718E-2</v>
      </c>
      <c r="P2" s="634">
        <f>O2/$G2</f>
        <v>0.6402132415158811</v>
      </c>
      <c r="Q2" s="534">
        <f>SUM(Q3:Q4)</f>
        <v>23589</v>
      </c>
      <c r="R2" s="526">
        <f>Q2/$F$2</f>
        <v>4.4708312800879418E-2</v>
      </c>
      <c r="S2" s="634">
        <f>R2/$G2</f>
        <v>0.46316598644783535</v>
      </c>
      <c r="T2" s="534">
        <f>SUM(T3:T4)</f>
        <v>32024</v>
      </c>
      <c r="U2" s="526">
        <f>T2/$F$2</f>
        <v>6.0695197301087904E-2</v>
      </c>
      <c r="V2" s="634">
        <f>U2/$G2</f>
        <v>0.62878577091040233</v>
      </c>
      <c r="W2" s="534">
        <f>SUM(W3:W4)</f>
        <v>34341</v>
      </c>
      <c r="X2" s="526">
        <f>W2/$F$2</f>
        <v>6.5086615367120279E-2</v>
      </c>
      <c r="Y2" s="634">
        <f>X2/$G2</f>
        <v>0.67427967021090829</v>
      </c>
      <c r="Z2" s="534">
        <f>SUM(Z3:Z4)</f>
        <v>24068</v>
      </c>
      <c r="AA2" s="526">
        <f>Z2/$F$2</f>
        <v>4.5616163147719949E-2</v>
      </c>
      <c r="AB2" s="634">
        <f>AA2/$G2</f>
        <v>0.47257106964375351</v>
      </c>
      <c r="AC2" s="534">
        <f>SUM(AC3:AC4)</f>
        <v>33852</v>
      </c>
      <c r="AD2" s="526">
        <f>AC2/$F$2</f>
        <v>6.4159811985898943E-2</v>
      </c>
      <c r="AE2" s="634">
        <f>AD2/$G2</f>
        <v>0.66467823872279974</v>
      </c>
      <c r="AF2" s="534">
        <f>SUM(AF3:AF4)</f>
        <v>25122</v>
      </c>
      <c r="AG2" s="526">
        <f>AF2/$F$2</f>
        <v>4.7613812971456733E-2</v>
      </c>
      <c r="AH2" s="634">
        <f>AG2/$G2</f>
        <v>0.49326617964061725</v>
      </c>
      <c r="AI2" s="534">
        <f>SUM(AI3:AI4)</f>
        <v>23732</v>
      </c>
      <c r="AJ2" s="526">
        <f>AI2/$F$2</f>
        <v>4.4979341192524926E-2</v>
      </c>
      <c r="AK2" s="634">
        <f>AJ2/$G2</f>
        <v>0.4659737670261575</v>
      </c>
      <c r="AL2" s="534">
        <f>SUM(AL3:AL4)</f>
        <v>32365</v>
      </c>
      <c r="AM2" s="526">
        <f>AL2/$F$2</f>
        <v>6.134149577347333E-2</v>
      </c>
      <c r="AN2" s="634">
        <f>AM2/$G2</f>
        <v>0.63548124767409353</v>
      </c>
      <c r="AO2" s="534">
        <f>SUM(AO3:AO4)</f>
        <v>32726</v>
      </c>
      <c r="AP2" s="526">
        <f>AO2/$F$2</f>
        <v>6.2025700314620368E-2</v>
      </c>
      <c r="AQ2" s="634">
        <f>AP2/$G2</f>
        <v>0.64256942102216541</v>
      </c>
      <c r="AR2" s="534">
        <f>SUM(AR3:AR4)</f>
        <v>34961</v>
      </c>
      <c r="AS2" s="526">
        <f>AR2/$F$2</f>
        <v>6.6261703498730146E-2</v>
      </c>
      <c r="AT2" s="634">
        <f>AS2/$G2</f>
        <v>0.68645326432671039</v>
      </c>
      <c r="AU2" s="534">
        <f>SUM(AU3:AU4)</f>
        <v>24535</v>
      </c>
      <c r="AV2" s="526">
        <f>AU2/$F$2</f>
        <v>4.6501269853303516E-2</v>
      </c>
      <c r="AW2" s="634">
        <f>AV2/$G2</f>
        <v>0.48174053488904328</v>
      </c>
      <c r="AX2" s="534">
        <f>SUM(AX3:AX4)</f>
        <v>29822</v>
      </c>
      <c r="AY2" s="526">
        <f>AX2/$F$2</f>
        <v>5.6521739130434782E-2</v>
      </c>
      <c r="AZ2" s="634">
        <f>AY2/$G2</f>
        <v>0.58554987697008554</v>
      </c>
      <c r="BA2" s="534">
        <f>SUM(BA3:BA4)</f>
        <v>38061</v>
      </c>
      <c r="BB2" s="526">
        <f>BA2/$F$2</f>
        <v>7.2137144156779506E-2</v>
      </c>
      <c r="BC2" s="634">
        <f>BB2/$G2</f>
        <v>0.74732123490572144</v>
      </c>
      <c r="BD2" s="534">
        <f>SUM(BD3:BD4)</f>
        <v>36173</v>
      </c>
      <c r="BE2" s="526">
        <f>BD2/$F$2</f>
        <v>6.8558811265683639E-2</v>
      </c>
      <c r="BF2" s="634">
        <f>BE2/$G2</f>
        <v>0.71025067734018188</v>
      </c>
      <c r="BG2" s="505">
        <f>SUM(BG3:BG4)</f>
        <v>32864</v>
      </c>
      <c r="BH2" s="526">
        <f>BG2/$F$2</f>
        <v>6.2287252189075472E-2</v>
      </c>
      <c r="BI2" s="634">
        <f>BH2/$G2</f>
        <v>0.64527902745439236</v>
      </c>
      <c r="BJ2" s="592">
        <f>K2+T2+W2+Z2+Q2</f>
        <v>150801</v>
      </c>
      <c r="BK2" s="526">
        <f>BJ2/F2</f>
        <v>0.28581365376596796</v>
      </c>
      <c r="BL2" s="634">
        <f>BK2/$G2</f>
        <v>2.9609518810598172</v>
      </c>
      <c r="BM2" s="623">
        <f>BG2+AU2+AR2+AX2</f>
        <v>122182</v>
      </c>
      <c r="BN2" s="536">
        <f>BM2/F2</f>
        <v>0.23157196467154392</v>
      </c>
      <c r="BO2" s="634">
        <f>BN2/$G2</f>
        <v>2.3990227036402318</v>
      </c>
      <c r="BP2" s="623">
        <f t="shared" ref="BP2:BP12" si="0">BA2+AO2+AL2+BD2</f>
        <v>139325</v>
      </c>
      <c r="BQ2" s="536">
        <f>BP2/F2</f>
        <v>0.26406315151055682</v>
      </c>
      <c r="BR2" s="634">
        <f>BQ2/$G2</f>
        <v>2.7356225809421617</v>
      </c>
      <c r="BS2" s="624">
        <f>AI2+AF2+AC2+N2</f>
        <v>115312</v>
      </c>
      <c r="BT2" s="536">
        <f>BS2/F2</f>
        <v>0.21855123005193131</v>
      </c>
      <c r="BU2" s="634">
        <f>BT2/$G2</f>
        <v>2.2641314269054553</v>
      </c>
      <c r="BV2" s="619">
        <f>K2</f>
        <v>36779</v>
      </c>
      <c r="BW2" s="619">
        <f>N2</f>
        <v>32606</v>
      </c>
      <c r="BX2" s="619">
        <f>Q2</f>
        <v>23589</v>
      </c>
      <c r="BY2" s="619">
        <f>T2</f>
        <v>32024</v>
      </c>
      <c r="BZ2" s="619">
        <f>W2</f>
        <v>34341</v>
      </c>
      <c r="CA2" s="619">
        <f>Z2</f>
        <v>24068</v>
      </c>
      <c r="CB2" s="619">
        <f>AC2</f>
        <v>33852</v>
      </c>
      <c r="CC2" s="619">
        <f>AF2</f>
        <v>25122</v>
      </c>
      <c r="CD2" s="619">
        <f>AI2</f>
        <v>23732</v>
      </c>
      <c r="CE2" s="619">
        <f>AL2</f>
        <v>32365</v>
      </c>
      <c r="CF2" s="619">
        <f>AO2</f>
        <v>32726</v>
      </c>
      <c r="CG2" s="619">
        <f>AR2</f>
        <v>34961</v>
      </c>
      <c r="CH2" s="619">
        <f>AU2</f>
        <v>24535</v>
      </c>
      <c r="CI2" s="619">
        <f>AX2</f>
        <v>29822</v>
      </c>
      <c r="CJ2" s="619">
        <f>BA2</f>
        <v>38061</v>
      </c>
      <c r="CK2" s="619">
        <f>BD2</f>
        <v>36173</v>
      </c>
      <c r="CL2" s="620">
        <f>BG2</f>
        <v>32864</v>
      </c>
    </row>
    <row r="3" spans="1:99" x14ac:dyDescent="0.3">
      <c r="A3" s="232">
        <v>3</v>
      </c>
      <c r="B3" s="371" t="s">
        <v>150</v>
      </c>
      <c r="C3" s="372" t="s">
        <v>303</v>
      </c>
      <c r="D3" s="373">
        <v>43983</v>
      </c>
      <c r="E3" s="374">
        <v>2665212</v>
      </c>
      <c r="F3" s="374">
        <v>257644</v>
      </c>
      <c r="G3" s="375">
        <f>F3/F$2</f>
        <v>0.48831355900079604</v>
      </c>
      <c r="H3" s="1101" t="s">
        <v>211</v>
      </c>
      <c r="I3" s="375">
        <f>LARGE(BV3:CL3,1)</f>
        <v>0.51819685690653428</v>
      </c>
      <c r="J3" s="375">
        <f>SMALL(BV3:CL3,1)</f>
        <v>0.46948319802422428</v>
      </c>
      <c r="K3" s="376">
        <v>17820</v>
      </c>
      <c r="L3" s="377">
        <f t="shared" ref="L3:L14" si="1">K3/K$2</f>
        <v>0.48451562032681694</v>
      </c>
      <c r="M3" s="593">
        <f>L3/$I3</f>
        <v>0.93500300873922071</v>
      </c>
      <c r="N3" s="376">
        <v>16408</v>
      </c>
      <c r="O3" s="377">
        <f>N3/N$2</f>
        <v>0.50322026620867322</v>
      </c>
      <c r="P3" s="593">
        <f>O3/$I3</f>
        <v>0.97109864620316999</v>
      </c>
      <c r="Q3" s="376">
        <v>11452</v>
      </c>
      <c r="R3" s="377">
        <f t="shared" ref="R3:R14" si="2">Q3/Q$2</f>
        <v>0.48548052058162705</v>
      </c>
      <c r="S3" s="593">
        <f>R3/$I3</f>
        <v>0.93686504291011519</v>
      </c>
      <c r="T3" s="376">
        <v>15665</v>
      </c>
      <c r="U3" s="377">
        <f t="shared" ref="U3:U14" si="3">T3/T$2</f>
        <v>0.48916437671746188</v>
      </c>
      <c r="V3" s="593">
        <f>U3/$I3</f>
        <v>0.943974032643913</v>
      </c>
      <c r="W3" s="376">
        <v>16412</v>
      </c>
      <c r="X3" s="377">
        <f t="shared" ref="X3:X14" si="4">W3/W$2</f>
        <v>0.47791269910602485</v>
      </c>
      <c r="Y3" s="593">
        <f>X3/$I3</f>
        <v>0.92226089899311114</v>
      </c>
      <c r="Z3" s="376">
        <v>11626</v>
      </c>
      <c r="AA3" s="377">
        <f t="shared" ref="AA3:AA14" si="5">Z3/Z$2</f>
        <v>0.48304803058002327</v>
      </c>
      <c r="AB3" s="593">
        <f>AA3/$I3</f>
        <v>0.93217090019353266</v>
      </c>
      <c r="AC3" s="376">
        <v>17542</v>
      </c>
      <c r="AD3" s="377">
        <f t="shared" ref="AD3:AD14" si="6">AC3/AC$2</f>
        <v>0.51819685690653428</v>
      </c>
      <c r="AE3" s="593">
        <f>AD3/$I3</f>
        <v>1</v>
      </c>
      <c r="AF3" s="376">
        <v>12477</v>
      </c>
      <c r="AG3" s="377">
        <f t="shared" ref="AG3:AG14" si="7">AF3/AF$2</f>
        <v>0.49665631717219966</v>
      </c>
      <c r="AH3" s="593">
        <f>AG3/$I3</f>
        <v>0.95843174375289619</v>
      </c>
      <c r="AI3" s="376">
        <v>11717</v>
      </c>
      <c r="AJ3" s="377">
        <f t="shared" ref="AJ3:AJ14" si="8">AI3/AI$2</f>
        <v>0.49372155739086465</v>
      </c>
      <c r="AK3" s="593">
        <f>AJ3/$I3</f>
        <v>0.95276833660902704</v>
      </c>
      <c r="AL3" s="376">
        <v>15434</v>
      </c>
      <c r="AM3" s="377">
        <f t="shared" ref="AM3:AM14" si="9">AL3/AL$2</f>
        <v>0.47687316545651165</v>
      </c>
      <c r="AN3" s="593">
        <f>AM3/$I3</f>
        <v>0.92025483964393084</v>
      </c>
      <c r="AO3" s="376">
        <v>15590</v>
      </c>
      <c r="AP3" s="377">
        <f t="shared" ref="AP3:AP14" si="10">AO3/AO$2</f>
        <v>0.47637963698588276</v>
      </c>
      <c r="AQ3" s="593">
        <f>AP3/$I3</f>
        <v>0.91930244392008353</v>
      </c>
      <c r="AR3" s="376">
        <v>17485</v>
      </c>
      <c r="AS3" s="377">
        <f t="shared" ref="AS3:AS14" si="11">AR3/AR$2</f>
        <v>0.50012871485369415</v>
      </c>
      <c r="AT3" s="593">
        <f>AS3/$I3</f>
        <v>0.96513266761072036</v>
      </c>
      <c r="AU3" s="376">
        <v>12468</v>
      </c>
      <c r="AV3" s="377">
        <f t="shared" ref="AV3:AV14" si="12">AU3/AU$2</f>
        <v>0.50817199918483802</v>
      </c>
      <c r="AW3" s="593">
        <f>AV3/$I3</f>
        <v>0.98065434479564118</v>
      </c>
      <c r="AX3" s="376">
        <v>14598</v>
      </c>
      <c r="AY3" s="377">
        <f t="shared" ref="AY3:AY14" si="13">AX3/AX$2</f>
        <v>0.48950439273019919</v>
      </c>
      <c r="AZ3" s="593">
        <f>AY3/$I3</f>
        <v>0.94463018485364869</v>
      </c>
      <c r="BA3" s="376">
        <v>17869</v>
      </c>
      <c r="BB3" s="377">
        <f t="shared" ref="BB3:BB14" si="14">BA3/BA$2</f>
        <v>0.46948319802422428</v>
      </c>
      <c r="BC3" s="593">
        <f>BB3/$I3</f>
        <v>0.90599391286717834</v>
      </c>
      <c r="BD3" s="376">
        <v>17467</v>
      </c>
      <c r="BE3" s="377">
        <f t="shared" ref="BE3:BE14" si="15">BD3/BD$2</f>
        <v>0.48287396677079591</v>
      </c>
      <c r="BF3" s="593">
        <f>BE3/$I3</f>
        <v>0.93183499732784092</v>
      </c>
      <c r="BG3" s="376">
        <v>15614</v>
      </c>
      <c r="BH3" s="377">
        <f t="shared" ref="BH3:BH14" si="16">BG3/BG$2</f>
        <v>0.47510954235637781</v>
      </c>
      <c r="BI3" s="593">
        <f>BH3/$I3</f>
        <v>0.9168514552415975</v>
      </c>
      <c r="BJ3" s="379">
        <f>K3+T3+W3+Z3+Q3</f>
        <v>72975</v>
      </c>
      <c r="BK3" s="375">
        <f>BJ3/BJ$2</f>
        <v>0.48391588915192868</v>
      </c>
      <c r="BL3" s="593">
        <f>BK3/$G3</f>
        <v>0.99099416805491536</v>
      </c>
      <c r="BM3" s="379">
        <f>BG3+AU3+AR3+AX3</f>
        <v>60165</v>
      </c>
      <c r="BN3" s="380">
        <f>BM3/BM$2</f>
        <v>0.49242114223044309</v>
      </c>
      <c r="BO3" s="593">
        <f>BN3/$G3</f>
        <v>1.0084117738570524</v>
      </c>
      <c r="BP3" s="379">
        <f>BA3+AO3+AL3+BD3</f>
        <v>66360</v>
      </c>
      <c r="BQ3" s="380">
        <f>BP3/BP$2</f>
        <v>0.47629642921227344</v>
      </c>
      <c r="BR3" s="593">
        <f>BQ3/$G3</f>
        <v>0.97539054657193536</v>
      </c>
      <c r="BS3" s="379">
        <f>AI3+AF3+AC3+N3</f>
        <v>58144</v>
      </c>
      <c r="BT3" s="380">
        <f>BS3/BS$2</f>
        <v>0.50423199666990426</v>
      </c>
      <c r="BU3" s="593">
        <f>BT3/$G3</f>
        <v>1.0325988033215401</v>
      </c>
      <c r="BV3" s="382">
        <f t="shared" ref="BV3:BV14" si="17">L3</f>
        <v>0.48451562032681694</v>
      </c>
      <c r="BW3" s="382">
        <f t="shared" ref="BW3:BW14" si="18">O3</f>
        <v>0.50322026620867322</v>
      </c>
      <c r="BX3" s="382">
        <f t="shared" ref="BX3:BX14" si="19">R3</f>
        <v>0.48548052058162705</v>
      </c>
      <c r="BY3" s="382">
        <f t="shared" ref="BY3:BY14" si="20">U3</f>
        <v>0.48916437671746188</v>
      </c>
      <c r="BZ3" s="382">
        <f t="shared" ref="BZ3:BZ14" si="21">X3</f>
        <v>0.47791269910602485</v>
      </c>
      <c r="CA3" s="382">
        <f t="shared" ref="CA3:CA14" si="22">AA3</f>
        <v>0.48304803058002327</v>
      </c>
      <c r="CB3" s="382">
        <f t="shared" ref="CB3:CB14" si="23">AD3</f>
        <v>0.51819685690653428</v>
      </c>
      <c r="CC3" s="382">
        <f t="shared" ref="CC3:CC14" si="24">AG3</f>
        <v>0.49665631717219966</v>
      </c>
      <c r="CD3" s="382">
        <f t="shared" ref="CD3:CD14" si="25">AJ3</f>
        <v>0.49372155739086465</v>
      </c>
      <c r="CE3" s="382">
        <f t="shared" ref="CE3:CE14" si="26">AM3</f>
        <v>0.47687316545651165</v>
      </c>
      <c r="CF3" s="382">
        <f t="shared" ref="CF3:CF14" si="27">AP3</f>
        <v>0.47637963698588276</v>
      </c>
      <c r="CG3" s="382">
        <f t="shared" ref="CG3:CG14" si="28">AS3</f>
        <v>0.50012871485369415</v>
      </c>
      <c r="CH3" s="382">
        <f t="shared" ref="CH3:CH14" si="29">AV3</f>
        <v>0.50817199918483802</v>
      </c>
      <c r="CI3" s="382">
        <f t="shared" ref="CI3:CI14" si="30">AY3</f>
        <v>0.48950439273019919</v>
      </c>
      <c r="CJ3" s="382">
        <f t="shared" ref="CJ3:CJ14" si="31">BB3</f>
        <v>0.46948319802422428</v>
      </c>
      <c r="CK3" s="382">
        <f t="shared" ref="CK3:CK14" si="32">BE3</f>
        <v>0.48287396677079591</v>
      </c>
      <c r="CL3" s="382">
        <f t="shared" ref="CL3:CL14" si="33">BH3</f>
        <v>0.47510954235637781</v>
      </c>
    </row>
    <row r="4" spans="1:99" x14ac:dyDescent="0.3">
      <c r="A4" s="232">
        <v>4</v>
      </c>
      <c r="B4" s="638" t="s">
        <v>151</v>
      </c>
      <c r="C4" s="388" t="s">
        <v>303</v>
      </c>
      <c r="D4" s="389">
        <v>43983</v>
      </c>
      <c r="E4" s="390">
        <v>2800788</v>
      </c>
      <c r="F4" s="390">
        <v>269976</v>
      </c>
      <c r="G4" s="391">
        <f>F4/F$2</f>
        <v>0.51168644099920402</v>
      </c>
      <c r="H4" s="1102" t="s">
        <v>211</v>
      </c>
      <c r="I4" s="391">
        <f t="shared" ref="I4:I14" si="34">LARGE(BV4:CL4,1)</f>
        <v>0.53051680197577578</v>
      </c>
      <c r="J4" s="391">
        <f t="shared" ref="J4:J14" si="35">SMALL(BV4:CL4,1)</f>
        <v>0.48180314309346567</v>
      </c>
      <c r="K4" s="392">
        <v>18959</v>
      </c>
      <c r="L4" s="622">
        <f t="shared" si="1"/>
        <v>0.51548437967318306</v>
      </c>
      <c r="M4" s="635">
        <f t="shared" ref="M4:M14" si="36">L4/$I4</f>
        <v>0.97166456887584285</v>
      </c>
      <c r="N4" s="392">
        <v>16198</v>
      </c>
      <c r="O4" s="622">
        <f t="shared" ref="O4:O14" si="37">N4/N$2</f>
        <v>0.49677973379132673</v>
      </c>
      <c r="P4" s="635">
        <f t="shared" ref="P4:P14" si="38">O4/$I4</f>
        <v>0.93640716362082432</v>
      </c>
      <c r="Q4" s="392">
        <v>12137</v>
      </c>
      <c r="R4" s="622">
        <f t="shared" si="2"/>
        <v>0.51451947941837295</v>
      </c>
      <c r="S4" s="635">
        <f t="shared" ref="S4:S14" si="39">R4/$I4</f>
        <v>0.9698457758588892</v>
      </c>
      <c r="T4" s="392">
        <v>16359</v>
      </c>
      <c r="U4" s="622">
        <f t="shared" si="3"/>
        <v>0.51083562328253806</v>
      </c>
      <c r="V4" s="635">
        <f t="shared" ref="V4:V14" si="40">U4/$I4</f>
        <v>0.96290187488890056</v>
      </c>
      <c r="W4" s="392">
        <v>17929</v>
      </c>
      <c r="X4" s="622">
        <f t="shared" si="4"/>
        <v>0.52208730089397515</v>
      </c>
      <c r="Y4" s="635">
        <f t="shared" ref="Y4:Y14" si="41">X4/$I4</f>
        <v>0.98411077453078377</v>
      </c>
      <c r="Z4" s="392">
        <v>12442</v>
      </c>
      <c r="AA4" s="622">
        <f t="shared" si="5"/>
        <v>0.51695196941997679</v>
      </c>
      <c r="AB4" s="635">
        <f t="shared" ref="AB4:AB14" si="42">AA4/$I4</f>
        <v>0.97443090868134585</v>
      </c>
      <c r="AC4" s="392">
        <v>16310</v>
      </c>
      <c r="AD4" s="622">
        <f t="shared" si="6"/>
        <v>0.48180314309346567</v>
      </c>
      <c r="AE4" s="635">
        <f t="shared" ref="AE4:AE14" si="43">AD4/$I4</f>
        <v>0.90817697252775331</v>
      </c>
      <c r="AF4" s="392">
        <v>12645</v>
      </c>
      <c r="AG4" s="622">
        <f t="shared" si="7"/>
        <v>0.50334368282780029</v>
      </c>
      <c r="AH4" s="635">
        <f t="shared" ref="AH4:AH14" si="44">AG4/$I4</f>
        <v>0.94877990848399885</v>
      </c>
      <c r="AI4" s="392">
        <v>12015</v>
      </c>
      <c r="AJ4" s="622">
        <f t="shared" si="8"/>
        <v>0.50627844260913535</v>
      </c>
      <c r="AK4" s="635">
        <f t="shared" ref="AK4:AK14" si="45">AJ4/$I4</f>
        <v>0.95431179695653223</v>
      </c>
      <c r="AL4" s="392">
        <v>16931</v>
      </c>
      <c r="AM4" s="622">
        <f t="shared" si="9"/>
        <v>0.52312683454348829</v>
      </c>
      <c r="AN4" s="635">
        <f t="shared" ref="AN4:AN14" si="46">AM4/$I4</f>
        <v>0.9860702480962612</v>
      </c>
      <c r="AO4" s="392">
        <v>17136</v>
      </c>
      <c r="AP4" s="622">
        <f t="shared" si="10"/>
        <v>0.52362036301411718</v>
      </c>
      <c r="AQ4" s="635">
        <f t="shared" ref="AQ4:AQ14" si="47">AP4/$I4</f>
        <v>0.98700052677695682</v>
      </c>
      <c r="AR4" s="392">
        <v>17476</v>
      </c>
      <c r="AS4" s="622">
        <f t="shared" si="11"/>
        <v>0.49987128514630591</v>
      </c>
      <c r="AT4" s="635">
        <f t="shared" ref="AT4:AT14" si="48">AS4/$I4</f>
        <v>0.94223459706584523</v>
      </c>
      <c r="AU4" s="392">
        <v>12067</v>
      </c>
      <c r="AV4" s="622">
        <f t="shared" si="12"/>
        <v>0.49182800081516204</v>
      </c>
      <c r="AW4" s="635">
        <f t="shared" ref="AW4:AW14" si="49">AV4/$I4</f>
        <v>0.92707337257457811</v>
      </c>
      <c r="AX4" s="392">
        <v>15224</v>
      </c>
      <c r="AY4" s="622">
        <f t="shared" si="13"/>
        <v>0.51049560726980081</v>
      </c>
      <c r="AZ4" s="635">
        <f t="shared" ref="AZ4:AZ14" si="50">AY4/$I4</f>
        <v>0.9622609601969041</v>
      </c>
      <c r="BA4" s="392">
        <v>20192</v>
      </c>
      <c r="BB4" s="622">
        <f t="shared" si="14"/>
        <v>0.53051680197577578</v>
      </c>
      <c r="BC4" s="635">
        <f t="shared" ref="BC4:BC14" si="51">BB4/$I4</f>
        <v>1</v>
      </c>
      <c r="BD4" s="392">
        <v>18706</v>
      </c>
      <c r="BE4" s="622">
        <f t="shared" si="15"/>
        <v>0.51712603322920414</v>
      </c>
      <c r="BF4" s="635">
        <f t="shared" ref="BF4:BF14" si="52">BE4/$I4</f>
        <v>0.97475901103093987</v>
      </c>
      <c r="BG4" s="392">
        <v>17250</v>
      </c>
      <c r="BH4" s="622">
        <f t="shared" si="16"/>
        <v>0.52489045764362219</v>
      </c>
      <c r="BI4" s="635">
        <f t="shared" ref="BI4:BI14" si="53">BH4/$I4</f>
        <v>0.98939459728476142</v>
      </c>
      <c r="BJ4" s="393">
        <f t="shared" ref="BJ4:BJ12" si="54">K4+T4+W4+Z4+Q4</f>
        <v>77826</v>
      </c>
      <c r="BK4" s="391">
        <f t="shared" ref="BK4:BK14" si="55">BJ4/BJ$2</f>
        <v>0.51608411084807126</v>
      </c>
      <c r="BL4" s="635">
        <f t="shared" ref="BL4:BL14" si="56">BK4/$G4</f>
        <v>1.0085944623435392</v>
      </c>
      <c r="BM4" s="393">
        <f t="shared" ref="BM4:BM12" si="57">BG4+AU4+AR4+AX4</f>
        <v>62017</v>
      </c>
      <c r="BN4" s="394">
        <f t="shared" ref="BN4:BN14" si="58">BM4/BM$2</f>
        <v>0.50757885776955691</v>
      </c>
      <c r="BO4" s="635">
        <f t="shared" ref="BO4:BO14" si="59">BN4/$G4</f>
        <v>0.99197246027933439</v>
      </c>
      <c r="BP4" s="393">
        <f t="shared" si="0"/>
        <v>72965</v>
      </c>
      <c r="BQ4" s="394">
        <f t="shared" ref="BQ4:BQ14" si="60">BP4/BP$2</f>
        <v>0.52370357078772656</v>
      </c>
      <c r="BR4" s="635">
        <f t="shared" ref="BR4:BR14" si="61">BQ4/$G4</f>
        <v>1.0234853395080312</v>
      </c>
      <c r="BS4" s="393">
        <f t="shared" ref="BS4:BS12" si="62">AI4+AF4+AC4+N4</f>
        <v>57168</v>
      </c>
      <c r="BT4" s="394">
        <f t="shared" ref="BT4:BT14" si="63">BS4/BS$2</f>
        <v>0.49576800333009574</v>
      </c>
      <c r="BU4" s="635">
        <f t="shared" ref="BU4:BU14" si="64">BT4/$G4</f>
        <v>0.96889024919631783</v>
      </c>
      <c r="BV4" s="395">
        <f t="shared" si="17"/>
        <v>0.51548437967318306</v>
      </c>
      <c r="BW4" s="395">
        <f t="shared" si="18"/>
        <v>0.49677973379132673</v>
      </c>
      <c r="BX4" s="395">
        <f t="shared" si="19"/>
        <v>0.51451947941837295</v>
      </c>
      <c r="BY4" s="395">
        <f t="shared" si="20"/>
        <v>0.51083562328253806</v>
      </c>
      <c r="BZ4" s="395">
        <f>X4</f>
        <v>0.52208730089397515</v>
      </c>
      <c r="CA4" s="395">
        <f t="shared" si="22"/>
        <v>0.51695196941997679</v>
      </c>
      <c r="CB4" s="395">
        <f t="shared" si="23"/>
        <v>0.48180314309346567</v>
      </c>
      <c r="CC4" s="395">
        <f t="shared" si="24"/>
        <v>0.50334368282780029</v>
      </c>
      <c r="CD4" s="395">
        <f t="shared" si="25"/>
        <v>0.50627844260913535</v>
      </c>
      <c r="CE4" s="395">
        <f t="shared" si="26"/>
        <v>0.52312683454348829</v>
      </c>
      <c r="CF4" s="395">
        <f t="shared" si="27"/>
        <v>0.52362036301411718</v>
      </c>
      <c r="CG4" s="395">
        <f t="shared" si="28"/>
        <v>0.49987128514630591</v>
      </c>
      <c r="CH4" s="395">
        <f t="shared" si="29"/>
        <v>0.49182800081516204</v>
      </c>
      <c r="CI4" s="395">
        <f t="shared" si="30"/>
        <v>0.51049560726980081</v>
      </c>
      <c r="CJ4" s="395">
        <f t="shared" si="31"/>
        <v>0.53051680197577578</v>
      </c>
      <c r="CK4" s="395">
        <f t="shared" si="32"/>
        <v>0.51712603322920414</v>
      </c>
      <c r="CL4" s="395">
        <f t="shared" si="33"/>
        <v>0.52489045764362219</v>
      </c>
    </row>
    <row r="5" spans="1:99" x14ac:dyDescent="0.3">
      <c r="A5" s="232">
        <v>5</v>
      </c>
      <c r="B5" s="384" t="s">
        <v>153</v>
      </c>
      <c r="C5" s="372" t="s">
        <v>303</v>
      </c>
      <c r="D5" s="373">
        <v>43983</v>
      </c>
      <c r="E5" s="374">
        <v>263806</v>
      </c>
      <c r="F5" s="374">
        <v>23772</v>
      </c>
      <c r="G5" s="375">
        <f>F5/F$2</f>
        <v>4.5055153330048142E-2</v>
      </c>
      <c r="H5" s="1101" t="s">
        <v>211</v>
      </c>
      <c r="I5" s="375">
        <f>LARGE(BV5:CL5,1)</f>
        <v>6.542112950340799E-2</v>
      </c>
      <c r="J5" s="375">
        <f t="shared" si="35"/>
        <v>2.2459206746929049E-2</v>
      </c>
      <c r="K5" s="376">
        <v>2314</v>
      </c>
      <c r="L5" s="377">
        <f t="shared" si="1"/>
        <v>6.2916338127735935E-2</v>
      </c>
      <c r="M5" s="593">
        <f t="shared" si="36"/>
        <v>0.96171280754879707</v>
      </c>
      <c r="N5" s="376">
        <v>1665</v>
      </c>
      <c r="O5" s="377">
        <f t="shared" si="37"/>
        <v>5.1064221308961544E-2</v>
      </c>
      <c r="P5" s="593">
        <f t="shared" si="38"/>
        <v>0.78054631120823814</v>
      </c>
      <c r="Q5" s="376">
        <v>1272</v>
      </c>
      <c r="R5" s="377">
        <f t="shared" si="2"/>
        <v>5.3923438891008521E-2</v>
      </c>
      <c r="S5" s="593">
        <f t="shared" si="39"/>
        <v>0.82425111428562969</v>
      </c>
      <c r="T5" s="376">
        <v>1781</v>
      </c>
      <c r="U5" s="377">
        <f t="shared" si="3"/>
        <v>5.5614539095678241E-2</v>
      </c>
      <c r="V5" s="593">
        <f t="shared" si="40"/>
        <v>0.85010056411179979</v>
      </c>
      <c r="W5" s="376">
        <v>1326</v>
      </c>
      <c r="X5" s="377">
        <f t="shared" si="4"/>
        <v>3.8612736961649338E-2</v>
      </c>
      <c r="Y5" s="593">
        <f t="shared" si="41"/>
        <v>0.59021813372448551</v>
      </c>
      <c r="Z5" s="376">
        <v>1048</v>
      </c>
      <c r="AA5" s="377">
        <f t="shared" si="5"/>
        <v>4.354329400033239E-2</v>
      </c>
      <c r="AB5" s="593">
        <f t="shared" si="42"/>
        <v>0.66558456466368532</v>
      </c>
      <c r="AC5" s="376">
        <v>1372</v>
      </c>
      <c r="AD5" s="377">
        <f t="shared" si="6"/>
        <v>4.0529363110008272E-2</v>
      </c>
      <c r="AE5" s="593">
        <f t="shared" si="43"/>
        <v>0.61951487871967992</v>
      </c>
      <c r="AF5" s="376">
        <v>1269</v>
      </c>
      <c r="AG5" s="377">
        <f t="shared" si="7"/>
        <v>5.0513494148555049E-2</v>
      </c>
      <c r="AH5" s="593">
        <f t="shared" si="44"/>
        <v>0.77212812637121531</v>
      </c>
      <c r="AI5" s="376">
        <v>842</v>
      </c>
      <c r="AJ5" s="377">
        <f t="shared" si="8"/>
        <v>3.5479521321422555E-2</v>
      </c>
      <c r="AK5" s="593">
        <f t="shared" si="45"/>
        <v>0.54232511102661896</v>
      </c>
      <c r="AL5" s="376">
        <v>1213</v>
      </c>
      <c r="AM5" s="377">
        <f t="shared" si="9"/>
        <v>3.7478757917503477E-2</v>
      </c>
      <c r="AN5" s="593">
        <f t="shared" si="46"/>
        <v>0.57288460474457403</v>
      </c>
      <c r="AO5" s="376">
        <v>735</v>
      </c>
      <c r="AP5" s="377">
        <f t="shared" si="10"/>
        <v>2.2459206746929049E-2</v>
      </c>
      <c r="AQ5" s="593">
        <f t="shared" si="47"/>
        <v>0.3433020328051517</v>
      </c>
      <c r="AR5" s="376">
        <v>1235</v>
      </c>
      <c r="AS5" s="377">
        <f t="shared" si="11"/>
        <v>3.5325076513829698E-2</v>
      </c>
      <c r="AT5" s="593">
        <f t="shared" si="48"/>
        <v>0.53996433234906938</v>
      </c>
      <c r="AU5" s="376">
        <v>1154</v>
      </c>
      <c r="AV5" s="377">
        <f t="shared" si="12"/>
        <v>4.7034848176074992E-2</v>
      </c>
      <c r="AW5" s="593">
        <f t="shared" si="49"/>
        <v>0.71895500021326897</v>
      </c>
      <c r="AX5" s="376">
        <v>1342</v>
      </c>
      <c r="AY5" s="377">
        <f t="shared" si="13"/>
        <v>4.5000335322915967E-2</v>
      </c>
      <c r="AZ5" s="593">
        <f t="shared" si="50"/>
        <v>0.68785628839642332</v>
      </c>
      <c r="BA5" s="376">
        <v>979</v>
      </c>
      <c r="BB5" s="377">
        <f t="shared" si="14"/>
        <v>2.5721867528441186E-2</v>
      </c>
      <c r="BC5" s="593">
        <f t="shared" si="51"/>
        <v>0.39317369974636796</v>
      </c>
      <c r="BD5" s="376">
        <v>2075</v>
      </c>
      <c r="BE5" s="377">
        <f t="shared" si="15"/>
        <v>5.7363226716058938E-2</v>
      </c>
      <c r="BF5" s="593">
        <f t="shared" si="52"/>
        <v>0.8768302710681678</v>
      </c>
      <c r="BG5" s="376">
        <v>2150</v>
      </c>
      <c r="BH5" s="377">
        <f t="shared" si="16"/>
        <v>6.542112950340799E-2</v>
      </c>
      <c r="BI5" s="593">
        <f t="shared" si="53"/>
        <v>1</v>
      </c>
      <c r="BJ5" s="379">
        <f t="shared" si="54"/>
        <v>7741</v>
      </c>
      <c r="BK5" s="375">
        <f t="shared" si="55"/>
        <v>5.1332550845153549E-2</v>
      </c>
      <c r="BL5" s="593">
        <f t="shared" si="56"/>
        <v>1.1393269593185225</v>
      </c>
      <c r="BM5" s="379">
        <f t="shared" si="57"/>
        <v>5881</v>
      </c>
      <c r="BN5" s="380">
        <f t="shared" si="58"/>
        <v>4.8133112897153427E-2</v>
      </c>
      <c r="BO5" s="593">
        <f t="shared" si="59"/>
        <v>1.0683153721519472</v>
      </c>
      <c r="BP5" s="379">
        <f t="shared" si="0"/>
        <v>5002</v>
      </c>
      <c r="BQ5" s="380">
        <f t="shared" si="60"/>
        <v>3.5901668760093305E-2</v>
      </c>
      <c r="BR5" s="593">
        <f t="shared" si="61"/>
        <v>0.79683823284538235</v>
      </c>
      <c r="BS5" s="379">
        <f t="shared" si="62"/>
        <v>5148</v>
      </c>
      <c r="BT5" s="380">
        <f t="shared" si="63"/>
        <v>4.464409601776051E-2</v>
      </c>
      <c r="BU5" s="593">
        <f t="shared" si="64"/>
        <v>0.99087657499961301</v>
      </c>
      <c r="BV5" s="382">
        <f t="shared" si="17"/>
        <v>6.2916338127735935E-2</v>
      </c>
      <c r="BW5" s="382">
        <f t="shared" si="18"/>
        <v>5.1064221308961544E-2</v>
      </c>
      <c r="BX5" s="382">
        <f t="shared" si="19"/>
        <v>5.3923438891008521E-2</v>
      </c>
      <c r="BY5" s="382">
        <f t="shared" si="20"/>
        <v>5.5614539095678241E-2</v>
      </c>
      <c r="BZ5" s="382">
        <f t="shared" si="21"/>
        <v>3.8612736961649338E-2</v>
      </c>
      <c r="CA5" s="382">
        <f t="shared" si="22"/>
        <v>4.354329400033239E-2</v>
      </c>
      <c r="CB5" s="382">
        <f t="shared" si="23"/>
        <v>4.0529363110008272E-2</v>
      </c>
      <c r="CC5" s="382">
        <f t="shared" si="24"/>
        <v>5.0513494148555049E-2</v>
      </c>
      <c r="CD5" s="382">
        <f t="shared" si="25"/>
        <v>3.5479521321422555E-2</v>
      </c>
      <c r="CE5" s="382">
        <f t="shared" si="26"/>
        <v>3.7478757917503477E-2</v>
      </c>
      <c r="CF5" s="382">
        <f t="shared" si="27"/>
        <v>2.2459206746929049E-2</v>
      </c>
      <c r="CG5" s="382">
        <f t="shared" si="28"/>
        <v>3.5325076513829698E-2</v>
      </c>
      <c r="CH5" s="382">
        <f t="shared" si="29"/>
        <v>4.7034848176074992E-2</v>
      </c>
      <c r="CI5" s="382">
        <f t="shared" si="30"/>
        <v>4.5000335322915967E-2</v>
      </c>
      <c r="CJ5" s="382">
        <f t="shared" si="31"/>
        <v>2.5721867528441186E-2</v>
      </c>
      <c r="CK5" s="382">
        <f t="shared" si="32"/>
        <v>5.7363226716058938E-2</v>
      </c>
      <c r="CL5" s="382">
        <f t="shared" si="33"/>
        <v>6.542112950340799E-2</v>
      </c>
    </row>
    <row r="6" spans="1:99" x14ac:dyDescent="0.3">
      <c r="A6" s="232">
        <v>6</v>
      </c>
      <c r="B6" s="385" t="s">
        <v>154</v>
      </c>
      <c r="C6" s="372" t="s">
        <v>303</v>
      </c>
      <c r="D6" s="373">
        <v>43983</v>
      </c>
      <c r="E6" s="374">
        <v>418842</v>
      </c>
      <c r="F6" s="374">
        <v>36530</v>
      </c>
      <c r="G6" s="375">
        <f t="shared" ref="G6:G14" si="65">F6/F$2</f>
        <v>6.9235434593078349E-2</v>
      </c>
      <c r="H6" s="1101" t="s">
        <v>211</v>
      </c>
      <c r="I6" s="375">
        <f t="shared" si="34"/>
        <v>9.9486119796623071E-2</v>
      </c>
      <c r="J6" s="375">
        <f t="shared" si="35"/>
        <v>3.156511642119416E-2</v>
      </c>
      <c r="K6" s="376">
        <v>3659</v>
      </c>
      <c r="L6" s="377">
        <f t="shared" si="1"/>
        <v>9.9486119796623071E-2</v>
      </c>
      <c r="M6" s="593">
        <f t="shared" si="36"/>
        <v>1</v>
      </c>
      <c r="N6" s="376">
        <v>2944</v>
      </c>
      <c r="O6" s="377">
        <f t="shared" si="37"/>
        <v>9.0290130650800465E-2</v>
      </c>
      <c r="P6" s="593">
        <f t="shared" si="38"/>
        <v>0.90756510390975409</v>
      </c>
      <c r="Q6" s="376">
        <v>1906</v>
      </c>
      <c r="R6" s="377">
        <f t="shared" si="2"/>
        <v>8.0800373055237615E-2</v>
      </c>
      <c r="S6" s="593">
        <f t="shared" si="39"/>
        <v>0.812177349166052</v>
      </c>
      <c r="T6" s="376">
        <v>2864</v>
      </c>
      <c r="U6" s="377">
        <f t="shared" si="3"/>
        <v>8.9432925306020483E-2</v>
      </c>
      <c r="V6" s="593">
        <f t="shared" si="40"/>
        <v>0.89894877284234143</v>
      </c>
      <c r="W6" s="376">
        <v>2288</v>
      </c>
      <c r="X6" s="377">
        <f t="shared" si="4"/>
        <v>6.6625899071081213E-2</v>
      </c>
      <c r="Y6" s="593">
        <f t="shared" si="41"/>
        <v>0.6697004487388073</v>
      </c>
      <c r="Z6" s="376">
        <v>1698</v>
      </c>
      <c r="AA6" s="377">
        <f t="shared" si="5"/>
        <v>7.0550108027256114E-2</v>
      </c>
      <c r="AB6" s="593">
        <f t="shared" si="42"/>
        <v>0.70914523726003076</v>
      </c>
      <c r="AC6" s="376">
        <v>2131</v>
      </c>
      <c r="AD6" s="377">
        <f t="shared" si="6"/>
        <v>6.2950490369845208E-2</v>
      </c>
      <c r="AE6" s="593">
        <f t="shared" si="43"/>
        <v>0.63275651416029977</v>
      </c>
      <c r="AF6" s="376">
        <v>2181</v>
      </c>
      <c r="AG6" s="377">
        <f t="shared" si="7"/>
        <v>8.6816336278958683E-2</v>
      </c>
      <c r="AH6" s="593">
        <f t="shared" si="44"/>
        <v>0.87264772670232893</v>
      </c>
      <c r="AI6" s="376">
        <v>1238</v>
      </c>
      <c r="AJ6" s="377">
        <f t="shared" si="8"/>
        <v>5.2165852014158097E-2</v>
      </c>
      <c r="AK6" s="593">
        <f t="shared" si="45"/>
        <v>0.52435306674739568</v>
      </c>
      <c r="AL6" s="376">
        <v>2127</v>
      </c>
      <c r="AM6" s="377">
        <f t="shared" si="9"/>
        <v>6.5719141047427779E-2</v>
      </c>
      <c r="AN6" s="593">
        <f t="shared" si="46"/>
        <v>0.66058603131548133</v>
      </c>
      <c r="AO6" s="376">
        <v>1033</v>
      </c>
      <c r="AP6" s="377">
        <f t="shared" si="10"/>
        <v>3.156511642119416E-2</v>
      </c>
      <c r="AQ6" s="593">
        <f t="shared" si="47"/>
        <v>0.31728161160292428</v>
      </c>
      <c r="AR6" s="376">
        <v>1413</v>
      </c>
      <c r="AS6" s="377">
        <f t="shared" si="11"/>
        <v>4.0416464059952521E-2</v>
      </c>
      <c r="AT6" s="593">
        <f t="shared" si="48"/>
        <v>0.40625229069718333</v>
      </c>
      <c r="AU6" s="376">
        <v>1562</v>
      </c>
      <c r="AV6" s="377">
        <f t="shared" si="12"/>
        <v>6.366415325045853E-2</v>
      </c>
      <c r="AW6" s="593">
        <f t="shared" si="49"/>
        <v>0.63993000612151252</v>
      </c>
      <c r="AX6" s="376">
        <v>1794</v>
      </c>
      <c r="AY6" s="377">
        <f t="shared" si="13"/>
        <v>6.015693112467306E-2</v>
      </c>
      <c r="AZ6" s="593">
        <f t="shared" si="50"/>
        <v>0.6046766247155918</v>
      </c>
      <c r="BA6" s="376">
        <v>1910</v>
      </c>
      <c r="BB6" s="377">
        <f t="shared" si="14"/>
        <v>5.0182601613199866E-2</v>
      </c>
      <c r="BC6" s="593">
        <f t="shared" si="51"/>
        <v>0.5044181209980535</v>
      </c>
      <c r="BD6" s="376">
        <v>2904</v>
      </c>
      <c r="BE6" s="377">
        <f t="shared" si="15"/>
        <v>8.0280872473944651E-2</v>
      </c>
      <c r="BF6" s="593">
        <f t="shared" si="52"/>
        <v>0.80695550935206628</v>
      </c>
      <c r="BG6" s="376">
        <v>2878</v>
      </c>
      <c r="BH6" s="377">
        <f t="shared" si="16"/>
        <v>8.7573028237585199E-2</v>
      </c>
      <c r="BI6" s="593">
        <f t="shared" si="53"/>
        <v>0.88025373204431434</v>
      </c>
      <c r="BJ6" s="379">
        <f t="shared" si="54"/>
        <v>12415</v>
      </c>
      <c r="BK6" s="375">
        <f t="shared" si="55"/>
        <v>8.2327040271616234E-2</v>
      </c>
      <c r="BL6" s="593">
        <f t="shared" si="56"/>
        <v>1.1890882285275159</v>
      </c>
      <c r="BM6" s="379">
        <f t="shared" si="57"/>
        <v>7647</v>
      </c>
      <c r="BN6" s="380">
        <f t="shared" si="58"/>
        <v>6.2586960436070774E-2</v>
      </c>
      <c r="BO6" s="593">
        <f t="shared" si="59"/>
        <v>0.90397295552366996</v>
      </c>
      <c r="BP6" s="379">
        <f t="shared" si="0"/>
        <v>7974</v>
      </c>
      <c r="BQ6" s="380">
        <f t="shared" si="60"/>
        <v>5.7233088103355464E-2</v>
      </c>
      <c r="BR6" s="593">
        <f t="shared" si="61"/>
        <v>0.82664445510792262</v>
      </c>
      <c r="BS6" s="379">
        <f t="shared" si="62"/>
        <v>8494</v>
      </c>
      <c r="BT6" s="380">
        <f t="shared" si="63"/>
        <v>7.3661024004440134E-2</v>
      </c>
      <c r="BU6" s="593">
        <f t="shared" si="64"/>
        <v>1.0639208728503342</v>
      </c>
      <c r="BV6" s="382">
        <f t="shared" si="17"/>
        <v>9.9486119796623071E-2</v>
      </c>
      <c r="BW6" s="382">
        <f t="shared" si="18"/>
        <v>9.0290130650800465E-2</v>
      </c>
      <c r="BX6" s="382">
        <f t="shared" si="19"/>
        <v>8.0800373055237615E-2</v>
      </c>
      <c r="BY6" s="382">
        <f t="shared" si="20"/>
        <v>8.9432925306020483E-2</v>
      </c>
      <c r="BZ6" s="382">
        <f t="shared" si="21"/>
        <v>6.6625899071081213E-2</v>
      </c>
      <c r="CA6" s="382">
        <f t="shared" si="22"/>
        <v>7.0550108027256114E-2</v>
      </c>
      <c r="CB6" s="382">
        <f t="shared" si="23"/>
        <v>6.2950490369845208E-2</v>
      </c>
      <c r="CC6" s="382">
        <f t="shared" si="24"/>
        <v>8.6816336278958683E-2</v>
      </c>
      <c r="CD6" s="382">
        <f t="shared" si="25"/>
        <v>5.2165852014158097E-2</v>
      </c>
      <c r="CE6" s="382">
        <f t="shared" si="26"/>
        <v>6.5719141047427779E-2</v>
      </c>
      <c r="CF6" s="382">
        <f t="shared" si="27"/>
        <v>3.156511642119416E-2</v>
      </c>
      <c r="CG6" s="382">
        <f t="shared" si="28"/>
        <v>4.0416464059952521E-2</v>
      </c>
      <c r="CH6" s="382">
        <f t="shared" si="29"/>
        <v>6.366415325045853E-2</v>
      </c>
      <c r="CI6" s="382">
        <f t="shared" si="30"/>
        <v>6.015693112467306E-2</v>
      </c>
      <c r="CJ6" s="382">
        <f t="shared" si="31"/>
        <v>5.0182601613199866E-2</v>
      </c>
      <c r="CK6" s="382">
        <f t="shared" si="32"/>
        <v>8.0280872473944651E-2</v>
      </c>
      <c r="CL6" s="382">
        <f t="shared" si="33"/>
        <v>8.7573028237585199E-2</v>
      </c>
    </row>
    <row r="7" spans="1:99" x14ac:dyDescent="0.3">
      <c r="A7" s="232">
        <v>7</v>
      </c>
      <c r="B7" s="384" t="s">
        <v>155</v>
      </c>
      <c r="C7" s="372" t="s">
        <v>303</v>
      </c>
      <c r="D7" s="373">
        <v>43983</v>
      </c>
      <c r="E7" s="374">
        <v>234135</v>
      </c>
      <c r="F7" s="374">
        <v>18848</v>
      </c>
      <c r="G7" s="375">
        <f t="shared" si="65"/>
        <v>3.572267920094007E-2</v>
      </c>
      <c r="H7" s="1101" t="s">
        <v>211</v>
      </c>
      <c r="I7" s="375">
        <f t="shared" si="34"/>
        <v>5.2065918318605207E-2</v>
      </c>
      <c r="J7" s="375">
        <f t="shared" si="35"/>
        <v>1.5125588217319562E-2</v>
      </c>
      <c r="K7" s="376">
        <v>1877</v>
      </c>
      <c r="L7" s="377">
        <f t="shared" si="1"/>
        <v>5.1034557763941377E-2</v>
      </c>
      <c r="M7" s="593">
        <f t="shared" si="36"/>
        <v>0.98019125393404838</v>
      </c>
      <c r="N7" s="376">
        <v>1524</v>
      </c>
      <c r="O7" s="377">
        <f t="shared" si="37"/>
        <v>4.6739863828743178E-2</v>
      </c>
      <c r="P7" s="593">
        <f t="shared" si="38"/>
        <v>0.8977055497749894</v>
      </c>
      <c r="Q7" s="376">
        <v>1006</v>
      </c>
      <c r="R7" s="377">
        <f t="shared" si="2"/>
        <v>4.2646996481410827E-2</v>
      </c>
      <c r="S7" s="593">
        <f t="shared" si="39"/>
        <v>0.81909621223700524</v>
      </c>
      <c r="T7" s="376">
        <v>1414</v>
      </c>
      <c r="U7" s="377">
        <f t="shared" si="3"/>
        <v>4.4154384211841119E-2</v>
      </c>
      <c r="V7" s="593">
        <f t="shared" si="40"/>
        <v>0.84804773713293014</v>
      </c>
      <c r="W7" s="376">
        <v>1339</v>
      </c>
      <c r="X7" s="377">
        <f t="shared" si="4"/>
        <v>3.8991293206371395E-2</v>
      </c>
      <c r="Y7" s="593">
        <f t="shared" si="41"/>
        <v>0.74888323236273868</v>
      </c>
      <c r="Z7" s="376">
        <v>876</v>
      </c>
      <c r="AA7" s="377">
        <f t="shared" si="5"/>
        <v>3.6396875519361806E-2</v>
      </c>
      <c r="AB7" s="593">
        <f t="shared" si="42"/>
        <v>0.69905375137416459</v>
      </c>
      <c r="AC7" s="376">
        <v>980</v>
      </c>
      <c r="AD7" s="377">
        <f t="shared" si="6"/>
        <v>2.8949545078577336E-2</v>
      </c>
      <c r="AE7" s="593">
        <f t="shared" si="43"/>
        <v>0.55601718001836375</v>
      </c>
      <c r="AF7" s="376">
        <v>1308</v>
      </c>
      <c r="AG7" s="377">
        <f t="shared" si="7"/>
        <v>5.2065918318605207E-2</v>
      </c>
      <c r="AH7" s="593">
        <f t="shared" si="44"/>
        <v>1</v>
      </c>
      <c r="AI7" s="376">
        <v>624</v>
      </c>
      <c r="AJ7" s="377">
        <f t="shared" si="8"/>
        <v>2.6293612000674194E-2</v>
      </c>
      <c r="AK7" s="593">
        <f t="shared" si="45"/>
        <v>0.50500620847166444</v>
      </c>
      <c r="AL7" s="376">
        <v>1164</v>
      </c>
      <c r="AM7" s="377">
        <f t="shared" si="9"/>
        <v>3.5964776765023944E-2</v>
      </c>
      <c r="AN7" s="593">
        <f t="shared" si="46"/>
        <v>0.69075468034474885</v>
      </c>
      <c r="AO7" s="376">
        <v>495</v>
      </c>
      <c r="AP7" s="377">
        <f t="shared" si="10"/>
        <v>1.5125588217319562E-2</v>
      </c>
      <c r="AQ7" s="593">
        <f t="shared" si="47"/>
        <v>0.29050843057760095</v>
      </c>
      <c r="AR7" s="376">
        <v>623</v>
      </c>
      <c r="AS7" s="377">
        <f t="shared" si="11"/>
        <v>1.7819856411429878E-2</v>
      </c>
      <c r="AT7" s="593">
        <f t="shared" si="48"/>
        <v>0.34225568254429772</v>
      </c>
      <c r="AU7" s="376">
        <v>601</v>
      </c>
      <c r="AV7" s="377">
        <f t="shared" si="12"/>
        <v>2.4495618504177707E-2</v>
      </c>
      <c r="AW7" s="593">
        <f t="shared" si="49"/>
        <v>0.47047318659170667</v>
      </c>
      <c r="AX7" s="376">
        <v>876</v>
      </c>
      <c r="AY7" s="377">
        <f t="shared" si="13"/>
        <v>2.9374287438803569E-2</v>
      </c>
      <c r="AZ7" s="593">
        <f t="shared" si="50"/>
        <v>0.56417496103793829</v>
      </c>
      <c r="BA7" s="376">
        <v>1056</v>
      </c>
      <c r="BB7" s="377">
        <f t="shared" si="14"/>
        <v>2.7744935761015211E-2</v>
      </c>
      <c r="BC7" s="593">
        <f t="shared" si="51"/>
        <v>0.53288094509803063</v>
      </c>
      <c r="BD7" s="376">
        <v>1611</v>
      </c>
      <c r="BE7" s="377">
        <f t="shared" si="15"/>
        <v>4.4535979874492024E-2</v>
      </c>
      <c r="BF7" s="593">
        <f t="shared" si="52"/>
        <v>0.85537682447017482</v>
      </c>
      <c r="BG7" s="376">
        <v>1474</v>
      </c>
      <c r="BH7" s="377">
        <f t="shared" si="16"/>
        <v>4.4851509250243428E-2</v>
      </c>
      <c r="BI7" s="593">
        <f t="shared" si="53"/>
        <v>0.86143701482004231</v>
      </c>
      <c r="BJ7" s="379">
        <f t="shared" si="54"/>
        <v>6512</v>
      </c>
      <c r="BK7" s="375">
        <f t="shared" si="55"/>
        <v>4.3182737515003219E-2</v>
      </c>
      <c r="BL7" s="593">
        <f t="shared" si="56"/>
        <v>1.2088325534627546</v>
      </c>
      <c r="BM7" s="379">
        <f t="shared" si="57"/>
        <v>3574</v>
      </c>
      <c r="BN7" s="380">
        <f t="shared" si="58"/>
        <v>2.9251444566302728E-2</v>
      </c>
      <c r="BO7" s="593">
        <f t="shared" si="59"/>
        <v>0.81884800414222436</v>
      </c>
      <c r="BP7" s="379">
        <f t="shared" si="0"/>
        <v>4326</v>
      </c>
      <c r="BQ7" s="380">
        <f t="shared" si="60"/>
        <v>3.1049703929660864E-2</v>
      </c>
      <c r="BR7" s="593">
        <f t="shared" si="61"/>
        <v>0.86918743566254586</v>
      </c>
      <c r="BS7" s="379">
        <f t="shared" si="62"/>
        <v>4436</v>
      </c>
      <c r="BT7" s="380">
        <f t="shared" si="63"/>
        <v>3.8469543499375605E-2</v>
      </c>
      <c r="BU7" s="593">
        <f t="shared" si="64"/>
        <v>1.0768941288805474</v>
      </c>
      <c r="BV7" s="382">
        <f t="shared" si="17"/>
        <v>5.1034557763941377E-2</v>
      </c>
      <c r="BW7" s="382">
        <f t="shared" si="18"/>
        <v>4.6739863828743178E-2</v>
      </c>
      <c r="BX7" s="382">
        <f t="shared" si="19"/>
        <v>4.2646996481410827E-2</v>
      </c>
      <c r="BY7" s="382">
        <f t="shared" si="20"/>
        <v>4.4154384211841119E-2</v>
      </c>
      <c r="BZ7" s="382">
        <f t="shared" si="21"/>
        <v>3.8991293206371395E-2</v>
      </c>
      <c r="CA7" s="382">
        <f t="shared" si="22"/>
        <v>3.6396875519361806E-2</v>
      </c>
      <c r="CB7" s="382">
        <f t="shared" si="23"/>
        <v>2.8949545078577336E-2</v>
      </c>
      <c r="CC7" s="382">
        <f t="shared" si="24"/>
        <v>5.2065918318605207E-2</v>
      </c>
      <c r="CD7" s="382">
        <f t="shared" si="25"/>
        <v>2.6293612000674194E-2</v>
      </c>
      <c r="CE7" s="382">
        <f t="shared" si="26"/>
        <v>3.5964776765023944E-2</v>
      </c>
      <c r="CF7" s="382">
        <f t="shared" si="27"/>
        <v>1.5125588217319562E-2</v>
      </c>
      <c r="CG7" s="382">
        <f t="shared" si="28"/>
        <v>1.7819856411429878E-2</v>
      </c>
      <c r="CH7" s="382">
        <f t="shared" si="29"/>
        <v>2.4495618504177707E-2</v>
      </c>
      <c r="CI7" s="382">
        <f t="shared" si="30"/>
        <v>2.9374287438803569E-2</v>
      </c>
      <c r="CJ7" s="382">
        <f t="shared" si="31"/>
        <v>2.7744935761015211E-2</v>
      </c>
      <c r="CK7" s="382">
        <f t="shared" si="32"/>
        <v>4.4535979874492024E-2</v>
      </c>
      <c r="CL7" s="382">
        <f t="shared" si="33"/>
        <v>4.4851509250243428E-2</v>
      </c>
    </row>
    <row r="8" spans="1:99" x14ac:dyDescent="0.3">
      <c r="A8" s="232">
        <v>8</v>
      </c>
      <c r="B8" s="384" t="s">
        <v>156</v>
      </c>
      <c r="C8" s="372" t="s">
        <v>303</v>
      </c>
      <c r="D8" s="373">
        <v>43983</v>
      </c>
      <c r="E8" s="374">
        <v>566882</v>
      </c>
      <c r="F8" s="374">
        <v>64473</v>
      </c>
      <c r="G8" s="375">
        <f t="shared" si="65"/>
        <v>0.12219589856335999</v>
      </c>
      <c r="H8" s="1101" t="s">
        <v>211</v>
      </c>
      <c r="I8" s="375">
        <f t="shared" si="34"/>
        <v>0.29996584430256695</v>
      </c>
      <c r="J8" s="375">
        <f t="shared" si="35"/>
        <v>6.4316282861218668E-2</v>
      </c>
      <c r="K8" s="376">
        <v>2769</v>
      </c>
      <c r="L8" s="377">
        <f t="shared" si="1"/>
        <v>7.5287528209032326E-2</v>
      </c>
      <c r="M8" s="593">
        <f t="shared" si="36"/>
        <v>0.2509870028172006</v>
      </c>
      <c r="N8" s="376">
        <v>4292</v>
      </c>
      <c r="O8" s="377">
        <f t="shared" si="37"/>
        <v>0.13163221492976754</v>
      </c>
      <c r="P8" s="593">
        <f t="shared" si="38"/>
        <v>0.43882401089970063</v>
      </c>
      <c r="Q8" s="376">
        <v>1705</v>
      </c>
      <c r="R8" s="377">
        <f t="shared" si="2"/>
        <v>7.2279452287082963E-2</v>
      </c>
      <c r="S8" s="593">
        <f t="shared" si="39"/>
        <v>0.24095894135925938</v>
      </c>
      <c r="T8" s="376">
        <v>2490</v>
      </c>
      <c r="U8" s="377">
        <f t="shared" si="3"/>
        <v>7.7754184361728707E-2</v>
      </c>
      <c r="V8" s="593">
        <f t="shared" si="40"/>
        <v>0.2592101262145709</v>
      </c>
      <c r="W8" s="376">
        <v>2710</v>
      </c>
      <c r="X8" s="377">
        <f t="shared" si="4"/>
        <v>7.891441716898169E-2</v>
      </c>
      <c r="Y8" s="593">
        <f t="shared" si="41"/>
        <v>0.26307800927289232</v>
      </c>
      <c r="Z8" s="376">
        <v>1687</v>
      </c>
      <c r="AA8" s="377">
        <f t="shared" si="5"/>
        <v>7.0093069636031249E-2</v>
      </c>
      <c r="AB8" s="593">
        <f t="shared" si="42"/>
        <v>0.23367016934544846</v>
      </c>
      <c r="AC8" s="376">
        <v>3934</v>
      </c>
      <c r="AD8" s="377">
        <f t="shared" si="6"/>
        <v>0.11621174524400331</v>
      </c>
      <c r="AE8" s="593">
        <f t="shared" si="43"/>
        <v>0.38741659242638254</v>
      </c>
      <c r="AF8" s="376">
        <v>2282</v>
      </c>
      <c r="AG8" s="377">
        <f t="shared" si="7"/>
        <v>9.083671682190908E-2</v>
      </c>
      <c r="AH8" s="593">
        <f t="shared" si="44"/>
        <v>0.30282353323628636</v>
      </c>
      <c r="AI8" s="376">
        <v>3309</v>
      </c>
      <c r="AJ8" s="377">
        <f t="shared" si="8"/>
        <v>0.13943199056126748</v>
      </c>
      <c r="AK8" s="593">
        <f t="shared" si="45"/>
        <v>0.46482622341704488</v>
      </c>
      <c r="AL8" s="376">
        <v>5956</v>
      </c>
      <c r="AM8" s="377">
        <f t="shared" si="9"/>
        <v>0.18402595396261393</v>
      </c>
      <c r="AN8" s="593">
        <f t="shared" si="46"/>
        <v>0.61348969376990869</v>
      </c>
      <c r="AO8" s="376">
        <v>9585</v>
      </c>
      <c r="AP8" s="377">
        <f t="shared" si="10"/>
        <v>0.29288639002627881</v>
      </c>
      <c r="AQ8" s="593">
        <f t="shared" si="47"/>
        <v>0.97639913206535844</v>
      </c>
      <c r="AR8" s="376">
        <v>3034</v>
      </c>
      <c r="AS8" s="377">
        <f t="shared" si="11"/>
        <v>8.6782414690655299E-2</v>
      </c>
      <c r="AT8" s="593">
        <f t="shared" si="48"/>
        <v>0.28930765398449954</v>
      </c>
      <c r="AU8" s="376">
        <v>1578</v>
      </c>
      <c r="AV8" s="377">
        <f t="shared" si="12"/>
        <v>6.4316282861218668E-2</v>
      </c>
      <c r="AW8" s="593">
        <f t="shared" si="49"/>
        <v>0.21441202084442879</v>
      </c>
      <c r="AX8" s="376">
        <v>2183</v>
      </c>
      <c r="AY8" s="377">
        <f t="shared" si="13"/>
        <v>7.3200992555831262E-2</v>
      </c>
      <c r="AZ8" s="593">
        <f t="shared" si="50"/>
        <v>0.2440310920265826</v>
      </c>
      <c r="BA8" s="376">
        <v>11417</v>
      </c>
      <c r="BB8" s="377">
        <f t="shared" si="14"/>
        <v>0.29996584430256695</v>
      </c>
      <c r="BC8" s="593">
        <f t="shared" si="51"/>
        <v>1</v>
      </c>
      <c r="BD8" s="376">
        <v>2984</v>
      </c>
      <c r="BE8" s="377">
        <f t="shared" si="15"/>
        <v>8.2492466756973429E-2</v>
      </c>
      <c r="BF8" s="593">
        <f t="shared" si="52"/>
        <v>0.27500619928502806</v>
      </c>
      <c r="BG8" s="376">
        <v>2558</v>
      </c>
      <c r="BH8" s="377">
        <f t="shared" si="16"/>
        <v>7.7835929892891911E-2</v>
      </c>
      <c r="BI8" s="593">
        <f t="shared" si="53"/>
        <v>0.25948264234504326</v>
      </c>
      <c r="BJ8" s="379">
        <f t="shared" si="54"/>
        <v>11361</v>
      </c>
      <c r="BK8" s="375">
        <f t="shared" si="55"/>
        <v>7.5337696699624007E-2</v>
      </c>
      <c r="BL8" s="593">
        <f t="shared" si="56"/>
        <v>0.61653212248003997</v>
      </c>
      <c r="BM8" s="379">
        <f t="shared" si="57"/>
        <v>9353</v>
      </c>
      <c r="BN8" s="380">
        <f t="shared" si="58"/>
        <v>7.6549737277176677E-2</v>
      </c>
      <c r="BO8" s="593">
        <f t="shared" si="59"/>
        <v>0.62645095438685894</v>
      </c>
      <c r="BP8" s="379">
        <f t="shared" si="0"/>
        <v>29942</v>
      </c>
      <c r="BQ8" s="380">
        <f t="shared" si="60"/>
        <v>0.21490759016687602</v>
      </c>
      <c r="BR8" s="593">
        <f t="shared" si="61"/>
        <v>1.7587136122694327</v>
      </c>
      <c r="BS8" s="379">
        <f t="shared" si="62"/>
        <v>13817</v>
      </c>
      <c r="BT8" s="380">
        <f t="shared" si="63"/>
        <v>0.11982274177882614</v>
      </c>
      <c r="BU8" s="593">
        <f t="shared" si="64"/>
        <v>0.98057907988373816</v>
      </c>
      <c r="BV8" s="382">
        <f t="shared" si="17"/>
        <v>7.5287528209032326E-2</v>
      </c>
      <c r="BW8" s="382">
        <f t="shared" si="18"/>
        <v>0.13163221492976754</v>
      </c>
      <c r="BX8" s="382">
        <f t="shared" si="19"/>
        <v>7.2279452287082963E-2</v>
      </c>
      <c r="BY8" s="382">
        <f t="shared" si="20"/>
        <v>7.7754184361728707E-2</v>
      </c>
      <c r="BZ8" s="382">
        <f t="shared" si="21"/>
        <v>7.891441716898169E-2</v>
      </c>
      <c r="CA8" s="382">
        <f t="shared" si="22"/>
        <v>7.0093069636031249E-2</v>
      </c>
      <c r="CB8" s="382">
        <f t="shared" si="23"/>
        <v>0.11621174524400331</v>
      </c>
      <c r="CC8" s="382">
        <f t="shared" si="24"/>
        <v>9.083671682190908E-2</v>
      </c>
      <c r="CD8" s="382">
        <f t="shared" si="25"/>
        <v>0.13943199056126748</v>
      </c>
      <c r="CE8" s="382">
        <f t="shared" si="26"/>
        <v>0.18402595396261393</v>
      </c>
      <c r="CF8" s="382">
        <f t="shared" si="27"/>
        <v>0.29288639002627881</v>
      </c>
      <c r="CG8" s="382">
        <f t="shared" si="28"/>
        <v>8.6782414690655299E-2</v>
      </c>
      <c r="CH8" s="382">
        <f t="shared" si="29"/>
        <v>6.4316282861218668E-2</v>
      </c>
      <c r="CI8" s="382">
        <f t="shared" si="30"/>
        <v>7.3200992555831262E-2</v>
      </c>
      <c r="CJ8" s="382">
        <f t="shared" si="31"/>
        <v>0.29996584430256695</v>
      </c>
      <c r="CK8" s="382">
        <f t="shared" si="32"/>
        <v>8.2492466756973429E-2</v>
      </c>
      <c r="CL8" s="382">
        <f t="shared" si="33"/>
        <v>7.7835929892891911E-2</v>
      </c>
    </row>
    <row r="9" spans="1:99" x14ac:dyDescent="0.3">
      <c r="A9" s="232">
        <v>9</v>
      </c>
      <c r="B9" s="384" t="s">
        <v>157</v>
      </c>
      <c r="C9" s="372" t="s">
        <v>303</v>
      </c>
      <c r="D9" s="373">
        <v>43983</v>
      </c>
      <c r="E9" s="374">
        <v>1431305</v>
      </c>
      <c r="F9" s="374">
        <v>182341</v>
      </c>
      <c r="G9" s="375">
        <f t="shared" si="65"/>
        <v>0.34559152420302491</v>
      </c>
      <c r="H9" s="1101" t="s">
        <v>211</v>
      </c>
      <c r="I9" s="375">
        <f t="shared" si="34"/>
        <v>0.5316781556591631</v>
      </c>
      <c r="J9" s="375">
        <f t="shared" si="35"/>
        <v>0.24285486824297428</v>
      </c>
      <c r="K9" s="376">
        <v>10605</v>
      </c>
      <c r="L9" s="377">
        <f t="shared" si="1"/>
        <v>0.28834389189483128</v>
      </c>
      <c r="M9" s="593">
        <f t="shared" si="36"/>
        <v>0.54232788920460495</v>
      </c>
      <c r="N9" s="376">
        <v>8923</v>
      </c>
      <c r="O9" s="377">
        <f t="shared" si="37"/>
        <v>0.27366128933325157</v>
      </c>
      <c r="P9" s="593">
        <f t="shared" si="38"/>
        <v>0.51471230559392123</v>
      </c>
      <c r="Q9" s="376">
        <v>7284</v>
      </c>
      <c r="R9" s="377">
        <f t="shared" si="2"/>
        <v>0.30878799440417143</v>
      </c>
      <c r="S9" s="593">
        <f t="shared" si="39"/>
        <v>0.58077991566409704</v>
      </c>
      <c r="T9" s="376">
        <v>11179</v>
      </c>
      <c r="U9" s="377">
        <f t="shared" si="3"/>
        <v>0.34908193854609043</v>
      </c>
      <c r="V9" s="593">
        <f t="shared" si="40"/>
        <v>0.65656626067946344</v>
      </c>
      <c r="W9" s="376">
        <v>11366</v>
      </c>
      <c r="X9" s="377">
        <f t="shared" si="4"/>
        <v>0.3309746367316036</v>
      </c>
      <c r="Y9" s="593">
        <f t="shared" si="41"/>
        <v>0.62250937566029663</v>
      </c>
      <c r="Z9" s="376">
        <v>6828</v>
      </c>
      <c r="AA9" s="377">
        <f t="shared" si="5"/>
        <v>0.28369619411666941</v>
      </c>
      <c r="AB9" s="593">
        <f t="shared" si="42"/>
        <v>0.53358632679755102</v>
      </c>
      <c r="AC9" s="376">
        <v>14839</v>
      </c>
      <c r="AD9" s="377">
        <f t="shared" si="6"/>
        <v>0.43834928512347865</v>
      </c>
      <c r="AE9" s="593">
        <f t="shared" si="43"/>
        <v>0.82446359786969747</v>
      </c>
      <c r="AF9" s="376">
        <v>6101</v>
      </c>
      <c r="AG9" s="377">
        <f t="shared" si="7"/>
        <v>0.24285486824297428</v>
      </c>
      <c r="AH9" s="593">
        <f t="shared" si="44"/>
        <v>0.45677044591363369</v>
      </c>
      <c r="AI9" s="376">
        <v>8962</v>
      </c>
      <c r="AJ9" s="377">
        <f t="shared" si="8"/>
        <v>0.37763357491993932</v>
      </c>
      <c r="AK9" s="593">
        <f t="shared" si="45"/>
        <v>0.71026723761437471</v>
      </c>
      <c r="AL9" s="376">
        <v>10007</v>
      </c>
      <c r="AM9" s="377">
        <f t="shared" si="9"/>
        <v>0.30919202842576859</v>
      </c>
      <c r="AN9" s="593">
        <f t="shared" si="46"/>
        <v>0.58153983784125751</v>
      </c>
      <c r="AO9" s="376">
        <v>12315</v>
      </c>
      <c r="AP9" s="377">
        <f t="shared" si="10"/>
        <v>0.37630630080058669</v>
      </c>
      <c r="AQ9" s="593">
        <f t="shared" si="47"/>
        <v>0.70777085120988326</v>
      </c>
      <c r="AR9" s="376">
        <v>18588</v>
      </c>
      <c r="AS9" s="377">
        <f t="shared" si="11"/>
        <v>0.5316781556591631</v>
      </c>
      <c r="AT9" s="593">
        <f t="shared" si="48"/>
        <v>1</v>
      </c>
      <c r="AU9" s="376">
        <v>11352</v>
      </c>
      <c r="AV9" s="377">
        <f t="shared" si="12"/>
        <v>0.46268595883431834</v>
      </c>
      <c r="AW9" s="593">
        <f t="shared" si="49"/>
        <v>0.87023691665626224</v>
      </c>
      <c r="AX9" s="376">
        <v>11241</v>
      </c>
      <c r="AY9" s="377">
        <f t="shared" si="13"/>
        <v>0.37693648983971567</v>
      </c>
      <c r="AZ9" s="593">
        <f t="shared" si="50"/>
        <v>0.70895613413418868</v>
      </c>
      <c r="BA9" s="376">
        <v>11444</v>
      </c>
      <c r="BB9" s="377">
        <f t="shared" si="14"/>
        <v>0.30067523186463835</v>
      </c>
      <c r="BC9" s="593">
        <f t="shared" si="51"/>
        <v>0.5655211309027125</v>
      </c>
      <c r="BD9" s="376">
        <v>10952</v>
      </c>
      <c r="BE9" s="377">
        <f t="shared" si="15"/>
        <v>0.30276725734663978</v>
      </c>
      <c r="BF9" s="593">
        <f t="shared" si="52"/>
        <v>0.56945589004174058</v>
      </c>
      <c r="BG9" s="376">
        <v>10355</v>
      </c>
      <c r="BH9" s="377">
        <f t="shared" si="16"/>
        <v>0.31508641674780913</v>
      </c>
      <c r="BI9" s="593">
        <f t="shared" si="53"/>
        <v>0.59262622207446491</v>
      </c>
      <c r="BJ9" s="379">
        <f t="shared" si="54"/>
        <v>47262</v>
      </c>
      <c r="BK9" s="375">
        <f t="shared" si="55"/>
        <v>0.31340640977181849</v>
      </c>
      <c r="BL9" s="593">
        <f t="shared" si="56"/>
        <v>0.90686949135853634</v>
      </c>
      <c r="BM9" s="379">
        <f t="shared" si="57"/>
        <v>51536</v>
      </c>
      <c r="BN9" s="380">
        <f t="shared" si="58"/>
        <v>0.42179699137352472</v>
      </c>
      <c r="BO9" s="593">
        <f t="shared" si="59"/>
        <v>1.2205073383852183</v>
      </c>
      <c r="BP9" s="379">
        <f t="shared" si="0"/>
        <v>44718</v>
      </c>
      <c r="BQ9" s="380">
        <f t="shared" si="60"/>
        <v>0.3209617800107662</v>
      </c>
      <c r="BR9" s="593">
        <f t="shared" si="61"/>
        <v>0.92873163122545377</v>
      </c>
      <c r="BS9" s="379">
        <f t="shared" si="62"/>
        <v>38825</v>
      </c>
      <c r="BT9" s="380">
        <f t="shared" si="63"/>
        <v>0.33669522686277231</v>
      </c>
      <c r="BU9" s="593">
        <f t="shared" si="64"/>
        <v>0.97425776757468652</v>
      </c>
      <c r="BV9" s="382">
        <f t="shared" si="17"/>
        <v>0.28834389189483128</v>
      </c>
      <c r="BW9" s="382">
        <f t="shared" si="18"/>
        <v>0.27366128933325157</v>
      </c>
      <c r="BX9" s="382">
        <f t="shared" si="19"/>
        <v>0.30878799440417143</v>
      </c>
      <c r="BY9" s="382">
        <f t="shared" si="20"/>
        <v>0.34908193854609043</v>
      </c>
      <c r="BZ9" s="382">
        <f t="shared" si="21"/>
        <v>0.3309746367316036</v>
      </c>
      <c r="CA9" s="382">
        <f t="shared" si="22"/>
        <v>0.28369619411666941</v>
      </c>
      <c r="CB9" s="382">
        <f t="shared" si="23"/>
        <v>0.43834928512347865</v>
      </c>
      <c r="CC9" s="382">
        <f t="shared" si="24"/>
        <v>0.24285486824297428</v>
      </c>
      <c r="CD9" s="382">
        <f t="shared" si="25"/>
        <v>0.37763357491993932</v>
      </c>
      <c r="CE9" s="382">
        <f t="shared" si="26"/>
        <v>0.30919202842576859</v>
      </c>
      <c r="CF9" s="382">
        <f t="shared" si="27"/>
        <v>0.37630630080058669</v>
      </c>
      <c r="CG9" s="382">
        <f t="shared" si="28"/>
        <v>0.5316781556591631</v>
      </c>
      <c r="CH9" s="382">
        <f t="shared" si="29"/>
        <v>0.46268595883431834</v>
      </c>
      <c r="CI9" s="382">
        <f t="shared" si="30"/>
        <v>0.37693648983971567</v>
      </c>
      <c r="CJ9" s="382">
        <f t="shared" si="31"/>
        <v>0.30067523186463835</v>
      </c>
      <c r="CK9" s="382">
        <f t="shared" si="32"/>
        <v>0.30276725734663978</v>
      </c>
      <c r="CL9" s="382">
        <f t="shared" si="33"/>
        <v>0.31508641674780913</v>
      </c>
    </row>
    <row r="10" spans="1:99" x14ac:dyDescent="0.3">
      <c r="A10" s="232">
        <v>10</v>
      </c>
      <c r="B10" s="384" t="s">
        <v>158</v>
      </c>
      <c r="C10" s="372" t="s">
        <v>303</v>
      </c>
      <c r="D10" s="373">
        <v>43983</v>
      </c>
      <c r="E10" s="374">
        <v>1494950</v>
      </c>
      <c r="F10" s="374">
        <v>121677</v>
      </c>
      <c r="G10" s="375">
        <f>F10/F$2</f>
        <v>0.2306148364353133</v>
      </c>
      <c r="H10" s="1101" t="s">
        <v>211</v>
      </c>
      <c r="I10" s="375">
        <f t="shared" si="34"/>
        <v>0.27087811479977708</v>
      </c>
      <c r="J10" s="375">
        <f t="shared" si="35"/>
        <v>0.16686371876724207</v>
      </c>
      <c r="K10" s="376">
        <v>9440</v>
      </c>
      <c r="L10" s="377">
        <f t="shared" si="1"/>
        <v>0.25666820740096252</v>
      </c>
      <c r="M10" s="593">
        <f t="shared" si="36"/>
        <v>0.94754132348669806</v>
      </c>
      <c r="N10" s="376">
        <v>7721</v>
      </c>
      <c r="O10" s="377">
        <f t="shared" si="37"/>
        <v>0.23679690854443966</v>
      </c>
      <c r="P10" s="593">
        <f t="shared" si="38"/>
        <v>0.87418250351997251</v>
      </c>
      <c r="Q10" s="376">
        <v>6351</v>
      </c>
      <c r="R10" s="377">
        <f t="shared" si="2"/>
        <v>0.26923566068930432</v>
      </c>
      <c r="S10" s="593">
        <f t="shared" si="39"/>
        <v>0.99393655662552582</v>
      </c>
      <c r="T10" s="376">
        <v>7921</v>
      </c>
      <c r="U10" s="377">
        <f t="shared" si="3"/>
        <v>0.24734574069447915</v>
      </c>
      <c r="V10" s="593">
        <f t="shared" si="40"/>
        <v>0.91312559849033137</v>
      </c>
      <c r="W10" s="376">
        <v>9061</v>
      </c>
      <c r="X10" s="377">
        <f t="shared" si="4"/>
        <v>0.2638537025712705</v>
      </c>
      <c r="Y10" s="593">
        <f t="shared" si="41"/>
        <v>0.97406799647251396</v>
      </c>
      <c r="Z10" s="376">
        <v>6458</v>
      </c>
      <c r="AA10" s="377">
        <f t="shared" si="5"/>
        <v>0.26832308459365134</v>
      </c>
      <c r="AB10" s="593">
        <f t="shared" si="42"/>
        <v>0.9905676019341233</v>
      </c>
      <c r="AC10" s="376">
        <v>6731</v>
      </c>
      <c r="AD10" s="377">
        <f t="shared" si="6"/>
        <v>0.19883611012643271</v>
      </c>
      <c r="AE10" s="593">
        <f t="shared" si="43"/>
        <v>0.73404272720003561</v>
      </c>
      <c r="AF10" s="376">
        <v>6805</v>
      </c>
      <c r="AG10" s="377">
        <f t="shared" si="7"/>
        <v>0.27087811479977708</v>
      </c>
      <c r="AH10" s="593">
        <f t="shared" si="44"/>
        <v>1</v>
      </c>
      <c r="AI10" s="376">
        <v>5218</v>
      </c>
      <c r="AJ10" s="377">
        <f t="shared" si="8"/>
        <v>0.21987190291589415</v>
      </c>
      <c r="AK10" s="593">
        <f t="shared" si="45"/>
        <v>0.81170050625320977</v>
      </c>
      <c r="AL10" s="376">
        <v>6978</v>
      </c>
      <c r="AM10" s="377">
        <f t="shared" si="9"/>
        <v>0.21560327514290129</v>
      </c>
      <c r="AN10" s="593">
        <f t="shared" si="46"/>
        <v>0.79594202470829778</v>
      </c>
      <c r="AO10" s="376">
        <v>5598</v>
      </c>
      <c r="AP10" s="377">
        <f t="shared" si="10"/>
        <v>0.17105665220314123</v>
      </c>
      <c r="AQ10" s="593">
        <f t="shared" si="47"/>
        <v>0.63148937790555681</v>
      </c>
      <c r="AR10" s="376">
        <v>6907</v>
      </c>
      <c r="AS10" s="377">
        <f t="shared" si="11"/>
        <v>0.19756299877005806</v>
      </c>
      <c r="AT10" s="593">
        <f t="shared" si="48"/>
        <v>0.72934278546677422</v>
      </c>
      <c r="AU10" s="376">
        <v>5592</v>
      </c>
      <c r="AV10" s="377">
        <f t="shared" si="12"/>
        <v>0.22791929896066843</v>
      </c>
      <c r="AW10" s="593">
        <f t="shared" si="49"/>
        <v>0.84140905635413843</v>
      </c>
      <c r="AX10" s="376">
        <v>7260</v>
      </c>
      <c r="AY10" s="377">
        <f t="shared" si="13"/>
        <v>0.24344443699282409</v>
      </c>
      <c r="AZ10" s="593">
        <f t="shared" si="50"/>
        <v>0.89872316622097381</v>
      </c>
      <c r="BA10" s="376">
        <v>6351</v>
      </c>
      <c r="BB10" s="377">
        <f t="shared" si="14"/>
        <v>0.16686371876724207</v>
      </c>
      <c r="BC10" s="593">
        <f t="shared" si="51"/>
        <v>0.61601033693911178</v>
      </c>
      <c r="BD10" s="376">
        <v>9118</v>
      </c>
      <c r="BE10" s="377">
        <f t="shared" si="15"/>
        <v>0.25206645840820502</v>
      </c>
      <c r="BF10" s="593">
        <f t="shared" si="52"/>
        <v>0.93055305924040066</v>
      </c>
      <c r="BG10" s="376">
        <v>8167</v>
      </c>
      <c r="BH10" s="377">
        <f t="shared" si="16"/>
        <v>0.24850900681596885</v>
      </c>
      <c r="BI10" s="593">
        <f t="shared" si="53"/>
        <v>0.9174200248685922</v>
      </c>
      <c r="BJ10" s="379">
        <f t="shared" si="54"/>
        <v>39231</v>
      </c>
      <c r="BK10" s="375">
        <f t="shared" si="55"/>
        <v>0.26015079475600295</v>
      </c>
      <c r="BL10" s="593">
        <f t="shared" si="56"/>
        <v>1.12807484018477</v>
      </c>
      <c r="BM10" s="379">
        <f t="shared" si="57"/>
        <v>27926</v>
      </c>
      <c r="BN10" s="380">
        <f t="shared" si="58"/>
        <v>0.22856067178471462</v>
      </c>
      <c r="BO10" s="593">
        <f t="shared" si="59"/>
        <v>0.9910926604621344</v>
      </c>
      <c r="BP10" s="379">
        <f t="shared" si="0"/>
        <v>28045</v>
      </c>
      <c r="BQ10" s="380">
        <f t="shared" si="60"/>
        <v>0.20129194329804415</v>
      </c>
      <c r="BR10" s="593">
        <f t="shared" si="61"/>
        <v>0.87284906040512211</v>
      </c>
      <c r="BS10" s="379">
        <f t="shared" si="62"/>
        <v>26475</v>
      </c>
      <c r="BT10" s="380">
        <f t="shared" si="63"/>
        <v>0.22959449146662966</v>
      </c>
      <c r="BU10" s="593">
        <f t="shared" si="64"/>
        <v>0.99557554498897194</v>
      </c>
      <c r="BV10" s="382">
        <f t="shared" si="17"/>
        <v>0.25666820740096252</v>
      </c>
      <c r="BW10" s="382">
        <f t="shared" si="18"/>
        <v>0.23679690854443966</v>
      </c>
      <c r="BX10" s="382">
        <f t="shared" si="19"/>
        <v>0.26923566068930432</v>
      </c>
      <c r="BY10" s="382">
        <f t="shared" si="20"/>
        <v>0.24734574069447915</v>
      </c>
      <c r="BZ10" s="382">
        <f t="shared" si="21"/>
        <v>0.2638537025712705</v>
      </c>
      <c r="CA10" s="382">
        <f t="shared" si="22"/>
        <v>0.26832308459365134</v>
      </c>
      <c r="CB10" s="382">
        <f t="shared" si="23"/>
        <v>0.19883611012643271</v>
      </c>
      <c r="CC10" s="382">
        <f t="shared" si="24"/>
        <v>0.27087811479977708</v>
      </c>
      <c r="CD10" s="382">
        <f t="shared" si="25"/>
        <v>0.21987190291589415</v>
      </c>
      <c r="CE10" s="382">
        <f t="shared" si="26"/>
        <v>0.21560327514290129</v>
      </c>
      <c r="CF10" s="382">
        <f t="shared" si="27"/>
        <v>0.17105665220314123</v>
      </c>
      <c r="CG10" s="382">
        <f t="shared" si="28"/>
        <v>0.19756299877005806</v>
      </c>
      <c r="CH10" s="382">
        <f t="shared" si="29"/>
        <v>0.22791929896066843</v>
      </c>
      <c r="CI10" s="382">
        <f t="shared" si="30"/>
        <v>0.24344443699282409</v>
      </c>
      <c r="CJ10" s="382">
        <f t="shared" si="31"/>
        <v>0.16686371876724207</v>
      </c>
      <c r="CK10" s="382">
        <f t="shared" si="32"/>
        <v>0.25206645840820502</v>
      </c>
      <c r="CL10" s="382">
        <f t="shared" si="33"/>
        <v>0.24850900681596885</v>
      </c>
    </row>
    <row r="11" spans="1:99" x14ac:dyDescent="0.3">
      <c r="A11" s="232">
        <v>11</v>
      </c>
      <c r="B11" s="384" t="s">
        <v>159</v>
      </c>
      <c r="C11" s="372" t="s">
        <v>303</v>
      </c>
      <c r="D11" s="373">
        <v>43983</v>
      </c>
      <c r="E11" s="374">
        <v>927769</v>
      </c>
      <c r="F11" s="374">
        <v>68585</v>
      </c>
      <c r="G11" s="375">
        <f t="shared" si="65"/>
        <v>0.12998938630074675</v>
      </c>
      <c r="H11" s="1101" t="s">
        <v>211</v>
      </c>
      <c r="I11" s="375">
        <f t="shared" si="34"/>
        <v>0.18630546784111685</v>
      </c>
      <c r="J11" s="375">
        <f t="shared" si="35"/>
        <v>7.7286118818111607E-2</v>
      </c>
      <c r="K11" s="376">
        <v>5335</v>
      </c>
      <c r="L11" s="377">
        <f t="shared" si="1"/>
        <v>0.14505560238179396</v>
      </c>
      <c r="M11" s="593">
        <f t="shared" si="36"/>
        <v>0.77859015123216258</v>
      </c>
      <c r="N11" s="376">
        <v>4860</v>
      </c>
      <c r="O11" s="377">
        <f t="shared" si="37"/>
        <v>0.14905232165859045</v>
      </c>
      <c r="P11" s="593">
        <f t="shared" si="38"/>
        <v>0.80004265782313888</v>
      </c>
      <c r="Q11" s="376">
        <v>3553</v>
      </c>
      <c r="R11" s="377">
        <f t="shared" si="2"/>
        <v>0.15062105218534064</v>
      </c>
      <c r="S11" s="593">
        <f t="shared" si="39"/>
        <v>0.80846286440606119</v>
      </c>
      <c r="T11" s="376">
        <v>3821</v>
      </c>
      <c r="U11" s="377">
        <f t="shared" si="3"/>
        <v>0.11931676242817886</v>
      </c>
      <c r="V11" s="593">
        <f t="shared" si="40"/>
        <v>0.64043618156142035</v>
      </c>
      <c r="W11" s="376">
        <v>5300</v>
      </c>
      <c r="X11" s="377">
        <f t="shared" si="4"/>
        <v>0.15433446900206749</v>
      </c>
      <c r="Y11" s="593">
        <f t="shared" si="41"/>
        <v>0.82839473682911691</v>
      </c>
      <c r="Z11" s="376">
        <v>4484</v>
      </c>
      <c r="AA11" s="377">
        <f t="shared" si="5"/>
        <v>0.18630546784111685</v>
      </c>
      <c r="AB11" s="593">
        <f t="shared" si="42"/>
        <v>1</v>
      </c>
      <c r="AC11" s="376">
        <v>3405</v>
      </c>
      <c r="AD11" s="377">
        <f t="shared" si="6"/>
        <v>0.10058489897199574</v>
      </c>
      <c r="AE11" s="593">
        <f t="shared" si="43"/>
        <v>0.53989236138670682</v>
      </c>
      <c r="AF11" s="376">
        <v>4468</v>
      </c>
      <c r="AG11" s="377">
        <f t="shared" si="7"/>
        <v>0.17785208184061779</v>
      </c>
      <c r="AH11" s="593">
        <f t="shared" si="44"/>
        <v>0.95462620556199573</v>
      </c>
      <c r="AI11" s="376">
        <v>2968</v>
      </c>
      <c r="AJ11" s="377">
        <f t="shared" si="8"/>
        <v>0.12506320579807853</v>
      </c>
      <c r="AK11" s="593">
        <f t="shared" si="45"/>
        <v>0.67128038295007897</v>
      </c>
      <c r="AL11" s="376">
        <v>4104</v>
      </c>
      <c r="AM11" s="377">
        <f t="shared" si="9"/>
        <v>0.12680364591379575</v>
      </c>
      <c r="AN11" s="593">
        <f t="shared" si="46"/>
        <v>0.68062224572998131</v>
      </c>
      <c r="AO11" s="376">
        <v>2641</v>
      </c>
      <c r="AP11" s="377">
        <f t="shared" si="10"/>
        <v>8.0700360569577703E-2</v>
      </c>
      <c r="AQ11" s="593">
        <f t="shared" si="47"/>
        <v>0.43316152501975824</v>
      </c>
      <c r="AR11" s="376">
        <v>2702</v>
      </c>
      <c r="AS11" s="377">
        <f t="shared" si="11"/>
        <v>7.7286118818111607E-2</v>
      </c>
      <c r="AT11" s="593">
        <f t="shared" si="48"/>
        <v>0.41483548343316462</v>
      </c>
      <c r="AU11" s="376">
        <v>2369</v>
      </c>
      <c r="AV11" s="377">
        <f t="shared" si="12"/>
        <v>9.6555940493173023E-2</v>
      </c>
      <c r="AW11" s="593">
        <f t="shared" si="49"/>
        <v>0.51826680994417662</v>
      </c>
      <c r="AX11" s="376">
        <v>4309</v>
      </c>
      <c r="AY11" s="377">
        <f t="shared" si="13"/>
        <v>0.1444906444906445</v>
      </c>
      <c r="AZ11" s="593">
        <f t="shared" si="50"/>
        <v>0.77555772337217477</v>
      </c>
      <c r="BA11" s="376">
        <v>4082</v>
      </c>
      <c r="BB11" s="377">
        <f t="shared" si="14"/>
        <v>0.10724888993983342</v>
      </c>
      <c r="BC11" s="593">
        <f t="shared" si="51"/>
        <v>0.57566152610881149</v>
      </c>
      <c r="BD11" s="376">
        <v>5679</v>
      </c>
      <c r="BE11" s="377">
        <f t="shared" si="15"/>
        <v>0.1569955491665054</v>
      </c>
      <c r="BF11" s="593">
        <f t="shared" si="52"/>
        <v>0.84267816176169752</v>
      </c>
      <c r="BG11" s="376">
        <v>4505</v>
      </c>
      <c r="BH11" s="377">
        <f t="shared" si="16"/>
        <v>0.1370800876338851</v>
      </c>
      <c r="BI11" s="593">
        <f t="shared" si="53"/>
        <v>0.73578134459686584</v>
      </c>
      <c r="BJ11" s="379">
        <f t="shared" si="54"/>
        <v>22493</v>
      </c>
      <c r="BK11" s="375">
        <f t="shared" si="55"/>
        <v>0.14915683583000114</v>
      </c>
      <c r="BL11" s="593">
        <f t="shared" si="56"/>
        <v>1.147453958163231</v>
      </c>
      <c r="BM11" s="379">
        <f t="shared" si="57"/>
        <v>13885</v>
      </c>
      <c r="BN11" s="380">
        <f t="shared" si="58"/>
        <v>0.1136419439852024</v>
      </c>
      <c r="BO11" s="593">
        <f t="shared" si="59"/>
        <v>0.87424017621159866</v>
      </c>
      <c r="BP11" s="379">
        <f t="shared" si="0"/>
        <v>16506</v>
      </c>
      <c r="BQ11" s="380">
        <f t="shared" si="60"/>
        <v>0.11847120043064777</v>
      </c>
      <c r="BR11" s="593">
        <f t="shared" si="61"/>
        <v>0.9113913358783754</v>
      </c>
      <c r="BS11" s="379">
        <f t="shared" si="62"/>
        <v>15701</v>
      </c>
      <c r="BT11" s="380">
        <f t="shared" si="63"/>
        <v>0.13616102400444013</v>
      </c>
      <c r="BU11" s="593">
        <f t="shared" si="64"/>
        <v>1.0474780124695298</v>
      </c>
      <c r="BV11" s="382">
        <f t="shared" si="17"/>
        <v>0.14505560238179396</v>
      </c>
      <c r="BW11" s="382">
        <f t="shared" si="18"/>
        <v>0.14905232165859045</v>
      </c>
      <c r="BX11" s="382">
        <f t="shared" si="19"/>
        <v>0.15062105218534064</v>
      </c>
      <c r="BY11" s="382">
        <f t="shared" si="20"/>
        <v>0.11931676242817886</v>
      </c>
      <c r="BZ11" s="382">
        <f t="shared" si="21"/>
        <v>0.15433446900206749</v>
      </c>
      <c r="CA11" s="382">
        <f t="shared" si="22"/>
        <v>0.18630546784111685</v>
      </c>
      <c r="CB11" s="382">
        <f t="shared" si="23"/>
        <v>0.10058489897199574</v>
      </c>
      <c r="CC11" s="382">
        <f t="shared" si="24"/>
        <v>0.17785208184061779</v>
      </c>
      <c r="CD11" s="382">
        <f t="shared" si="25"/>
        <v>0.12506320579807853</v>
      </c>
      <c r="CE11" s="382">
        <f t="shared" si="26"/>
        <v>0.12680364591379575</v>
      </c>
      <c r="CF11" s="382">
        <f t="shared" si="27"/>
        <v>8.0700360569577703E-2</v>
      </c>
      <c r="CG11" s="382">
        <f t="shared" si="28"/>
        <v>7.7286118818111607E-2</v>
      </c>
      <c r="CH11" s="382">
        <f t="shared" si="29"/>
        <v>9.6555940493173023E-2</v>
      </c>
      <c r="CI11" s="382">
        <f t="shared" si="30"/>
        <v>0.1444906444906445</v>
      </c>
      <c r="CJ11" s="382">
        <f t="shared" si="31"/>
        <v>0.10724888993983342</v>
      </c>
      <c r="CK11" s="382">
        <f t="shared" si="32"/>
        <v>0.1569955491665054</v>
      </c>
      <c r="CL11" s="382">
        <f t="shared" si="33"/>
        <v>0.1370800876338851</v>
      </c>
    </row>
    <row r="12" spans="1:99" x14ac:dyDescent="0.3">
      <c r="A12" s="232">
        <v>12</v>
      </c>
      <c r="B12" s="387" t="s">
        <v>15</v>
      </c>
      <c r="C12" s="388" t="s">
        <v>303</v>
      </c>
      <c r="D12" s="389">
        <v>43983</v>
      </c>
      <c r="E12" s="390">
        <v>128311</v>
      </c>
      <c r="F12" s="390">
        <v>11394</v>
      </c>
      <c r="G12" s="391">
        <f t="shared" si="65"/>
        <v>2.1595087373488496E-2</v>
      </c>
      <c r="H12" s="1102" t="s">
        <v>211</v>
      </c>
      <c r="I12" s="391">
        <f t="shared" si="34"/>
        <v>4.1091906265580853E-2</v>
      </c>
      <c r="J12" s="391">
        <f t="shared" si="35"/>
        <v>9.9003850149728036E-3</v>
      </c>
      <c r="K12" s="392">
        <v>780</v>
      </c>
      <c r="L12" s="622">
        <f t="shared" si="1"/>
        <v>2.1207754425079529E-2</v>
      </c>
      <c r="M12" s="635">
        <f t="shared" si="36"/>
        <v>0.5161053928238768</v>
      </c>
      <c r="N12" s="392">
        <v>677</v>
      </c>
      <c r="O12" s="622">
        <f t="shared" si="37"/>
        <v>2.0763049745445624E-2</v>
      </c>
      <c r="P12" s="635">
        <f t="shared" si="38"/>
        <v>0.50528319643416109</v>
      </c>
      <c r="Q12" s="392">
        <v>512</v>
      </c>
      <c r="R12" s="622">
        <f t="shared" si="2"/>
        <v>2.1705032006443681E-2</v>
      </c>
      <c r="S12" s="635">
        <f t="shared" si="39"/>
        <v>0.52820698719017845</v>
      </c>
      <c r="T12" s="392">
        <v>554</v>
      </c>
      <c r="U12" s="622">
        <f t="shared" si="3"/>
        <v>1.7299525355983014E-2</v>
      </c>
      <c r="V12" s="635">
        <f t="shared" si="40"/>
        <v>0.42099593151445824</v>
      </c>
      <c r="W12" s="392">
        <v>951</v>
      </c>
      <c r="X12" s="622">
        <f t="shared" si="4"/>
        <v>2.7692845286974754E-2</v>
      </c>
      <c r="Y12" s="635">
        <f t="shared" si="41"/>
        <v>0.67392457064399225</v>
      </c>
      <c r="Z12" s="392">
        <v>989</v>
      </c>
      <c r="AA12" s="622">
        <f t="shared" si="5"/>
        <v>4.1091906265580853E-2</v>
      </c>
      <c r="AB12" s="635">
        <f t="shared" si="42"/>
        <v>1</v>
      </c>
      <c r="AC12" s="392">
        <v>460</v>
      </c>
      <c r="AD12" s="622">
        <f t="shared" si="6"/>
        <v>1.3588561975658751E-2</v>
      </c>
      <c r="AE12" s="635">
        <f t="shared" si="43"/>
        <v>0.33068706737123843</v>
      </c>
      <c r="AF12" s="392">
        <v>708</v>
      </c>
      <c r="AG12" s="622">
        <f t="shared" si="7"/>
        <v>2.8182469548602818E-2</v>
      </c>
      <c r="AH12" s="635">
        <f t="shared" si="44"/>
        <v>0.68583991617368312</v>
      </c>
      <c r="AI12" s="392">
        <v>571</v>
      </c>
      <c r="AJ12" s="622">
        <f t="shared" si="8"/>
        <v>2.4060340468565651E-2</v>
      </c>
      <c r="AK12" s="635">
        <f t="shared" si="45"/>
        <v>0.5855250499468535</v>
      </c>
      <c r="AL12" s="392">
        <v>816</v>
      </c>
      <c r="AM12" s="622">
        <f t="shared" si="9"/>
        <v>2.5212420824965241E-2</v>
      </c>
      <c r="AN12" s="635">
        <f t="shared" si="46"/>
        <v>0.61356172337235937</v>
      </c>
      <c r="AO12" s="392">
        <v>324</v>
      </c>
      <c r="AP12" s="622">
        <f t="shared" si="10"/>
        <v>9.9003850149728036E-3</v>
      </c>
      <c r="AQ12" s="635">
        <f t="shared" si="47"/>
        <v>0.24093272653221987</v>
      </c>
      <c r="AR12" s="392">
        <v>459</v>
      </c>
      <c r="AS12" s="622">
        <f t="shared" si="11"/>
        <v>1.3128915076799863E-2</v>
      </c>
      <c r="AT12" s="635">
        <f t="shared" si="48"/>
        <v>0.31950124172742073</v>
      </c>
      <c r="AU12" s="392">
        <v>327</v>
      </c>
      <c r="AV12" s="622">
        <f t="shared" si="12"/>
        <v>1.3327898919910331E-2</v>
      </c>
      <c r="AW12" s="635">
        <f t="shared" si="49"/>
        <v>0.32434365136946597</v>
      </c>
      <c r="AX12" s="392">
        <v>817</v>
      </c>
      <c r="AY12" s="622">
        <f t="shared" si="13"/>
        <v>2.7395882234591912E-2</v>
      </c>
      <c r="AZ12" s="635">
        <f t="shared" si="50"/>
        <v>0.6666977690820608</v>
      </c>
      <c r="BA12" s="392">
        <v>822</v>
      </c>
      <c r="BB12" s="622">
        <f t="shared" si="14"/>
        <v>2.1596910223062978E-2</v>
      </c>
      <c r="BC12" s="635">
        <f t="shared" si="51"/>
        <v>0.52557576870442846</v>
      </c>
      <c r="BD12" s="392">
        <v>850</v>
      </c>
      <c r="BE12" s="622">
        <f t="shared" si="15"/>
        <v>2.3498189257180769E-2</v>
      </c>
      <c r="BF12" s="635">
        <f t="shared" si="52"/>
        <v>0.57184471086130106</v>
      </c>
      <c r="BG12" s="392">
        <v>777</v>
      </c>
      <c r="BH12" s="622">
        <f t="shared" si="16"/>
        <v>2.3642891918208373E-2</v>
      </c>
      <c r="BI12" s="635">
        <f t="shared" si="53"/>
        <v>0.57536615034119221</v>
      </c>
      <c r="BJ12" s="393">
        <f t="shared" si="54"/>
        <v>3786</v>
      </c>
      <c r="BK12" s="391">
        <f t="shared" si="55"/>
        <v>2.5105934310780433E-2</v>
      </c>
      <c r="BL12" s="635">
        <f t="shared" si="56"/>
        <v>1.1625761858042805</v>
      </c>
      <c r="BM12" s="393">
        <f t="shared" si="57"/>
        <v>2380</v>
      </c>
      <c r="BN12" s="394">
        <f t="shared" si="58"/>
        <v>1.9479137679854642E-2</v>
      </c>
      <c r="BO12" s="635">
        <f t="shared" si="59"/>
        <v>0.90201708115191381</v>
      </c>
      <c r="BP12" s="393">
        <f t="shared" si="0"/>
        <v>2812</v>
      </c>
      <c r="BQ12" s="394">
        <f t="shared" si="60"/>
        <v>2.0183025300556254E-2</v>
      </c>
      <c r="BR12" s="635">
        <f t="shared" si="61"/>
        <v>0.93461188424429442</v>
      </c>
      <c r="BS12" s="393">
        <f t="shared" si="62"/>
        <v>2416</v>
      </c>
      <c r="BT12" s="394">
        <f t="shared" si="63"/>
        <v>2.0951852365755516E-2</v>
      </c>
      <c r="BU12" s="635">
        <f t="shared" si="64"/>
        <v>0.97021382703351988</v>
      </c>
      <c r="BV12" s="395">
        <f t="shared" si="17"/>
        <v>2.1207754425079529E-2</v>
      </c>
      <c r="BW12" s="395">
        <f t="shared" si="18"/>
        <v>2.0763049745445624E-2</v>
      </c>
      <c r="BX12" s="395">
        <f t="shared" si="19"/>
        <v>2.1705032006443681E-2</v>
      </c>
      <c r="BY12" s="395">
        <f t="shared" si="20"/>
        <v>1.7299525355983014E-2</v>
      </c>
      <c r="BZ12" s="395">
        <f t="shared" si="21"/>
        <v>2.7692845286974754E-2</v>
      </c>
      <c r="CA12" s="395">
        <f t="shared" si="22"/>
        <v>4.1091906265580853E-2</v>
      </c>
      <c r="CB12" s="395">
        <f t="shared" si="23"/>
        <v>1.3588561975658751E-2</v>
      </c>
      <c r="CC12" s="395">
        <f t="shared" si="24"/>
        <v>2.8182469548602818E-2</v>
      </c>
      <c r="CD12" s="395">
        <f t="shared" si="25"/>
        <v>2.4060340468565651E-2</v>
      </c>
      <c r="CE12" s="395">
        <f t="shared" si="26"/>
        <v>2.5212420824965241E-2</v>
      </c>
      <c r="CF12" s="395">
        <f t="shared" si="27"/>
        <v>9.9003850149728036E-3</v>
      </c>
      <c r="CG12" s="395">
        <f t="shared" si="28"/>
        <v>1.3128915076799863E-2</v>
      </c>
      <c r="CH12" s="395">
        <f t="shared" si="29"/>
        <v>1.3327898919910331E-2</v>
      </c>
      <c r="CI12" s="395">
        <f t="shared" si="30"/>
        <v>2.7395882234591912E-2</v>
      </c>
      <c r="CJ12" s="395">
        <f t="shared" si="31"/>
        <v>2.1596910223062978E-2</v>
      </c>
      <c r="CK12" s="395">
        <f t="shared" si="32"/>
        <v>2.3498189257180769E-2</v>
      </c>
      <c r="CL12" s="395">
        <f t="shared" si="33"/>
        <v>2.3642891918208373E-2</v>
      </c>
    </row>
    <row r="13" spans="1:99" x14ac:dyDescent="0.3">
      <c r="A13" s="232">
        <v>13</v>
      </c>
      <c r="B13" s="384" t="s">
        <v>160</v>
      </c>
      <c r="C13" s="372" t="s">
        <v>303</v>
      </c>
      <c r="D13" s="373">
        <v>43983</v>
      </c>
      <c r="E13" s="374">
        <f>SUM(E5:E7)</f>
        <v>916783</v>
      </c>
      <c r="F13" s="374">
        <f>SUM(F5:F7)</f>
        <v>79150</v>
      </c>
      <c r="G13" s="375">
        <f t="shared" si="65"/>
        <v>0.15001326712406657</v>
      </c>
      <c r="H13" s="1101" t="s">
        <v>211</v>
      </c>
      <c r="I13" s="375">
        <f t="shared" si="34"/>
        <v>0.2134370156883004</v>
      </c>
      <c r="J13" s="375">
        <f t="shared" si="35"/>
        <v>6.9149911385442769E-2</v>
      </c>
      <c r="K13" s="374">
        <f>SUM(K5:K7)</f>
        <v>7850</v>
      </c>
      <c r="L13" s="377">
        <f t="shared" si="1"/>
        <v>0.2134370156883004</v>
      </c>
      <c r="M13" s="593">
        <f t="shared" si="36"/>
        <v>1</v>
      </c>
      <c r="N13" s="374">
        <f>SUM(N5:N7)</f>
        <v>6133</v>
      </c>
      <c r="O13" s="377">
        <f t="shared" si="37"/>
        <v>0.18809421578850519</v>
      </c>
      <c r="P13" s="593">
        <f t="shared" si="38"/>
        <v>0.88126333280069202</v>
      </c>
      <c r="Q13" s="374">
        <f>SUM(Q5:Q7)</f>
        <v>4184</v>
      </c>
      <c r="R13" s="377">
        <f t="shared" si="2"/>
        <v>0.17737080842765696</v>
      </c>
      <c r="S13" s="593">
        <f t="shared" si="39"/>
        <v>0.83102177874659811</v>
      </c>
      <c r="T13" s="374">
        <f>SUM(T5:T7)</f>
        <v>6059</v>
      </c>
      <c r="U13" s="377">
        <f t="shared" si="3"/>
        <v>0.18920184861353984</v>
      </c>
      <c r="V13" s="593">
        <f t="shared" si="40"/>
        <v>0.88645283951049447</v>
      </c>
      <c r="W13" s="374">
        <f>SUM(W5:W7)</f>
        <v>4953</v>
      </c>
      <c r="X13" s="377">
        <f t="shared" si="4"/>
        <v>0.14422992923910194</v>
      </c>
      <c r="Y13" s="593">
        <f t="shared" si="41"/>
        <v>0.67574937165413118</v>
      </c>
      <c r="Z13" s="374">
        <f>SUM(Z5:Z7)</f>
        <v>3622</v>
      </c>
      <c r="AA13" s="377">
        <f t="shared" si="5"/>
        <v>0.1504902775469503</v>
      </c>
      <c r="AB13" s="593">
        <f t="shared" si="42"/>
        <v>0.70508049909545023</v>
      </c>
      <c r="AC13" s="374">
        <f>SUM(AC5:AC7)</f>
        <v>4483</v>
      </c>
      <c r="AD13" s="377">
        <f t="shared" si="6"/>
        <v>0.13242939855843081</v>
      </c>
      <c r="AE13" s="593">
        <f t="shared" si="43"/>
        <v>0.62046125472363389</v>
      </c>
      <c r="AF13" s="374">
        <f>SUM(AF5:AF7)</f>
        <v>4758</v>
      </c>
      <c r="AG13" s="377">
        <f t="shared" si="7"/>
        <v>0.18939574874611895</v>
      </c>
      <c r="AH13" s="593">
        <f t="shared" si="44"/>
        <v>0.88736130485777176</v>
      </c>
      <c r="AI13" s="374">
        <f>SUM(AI5:AI7)</f>
        <v>2704</v>
      </c>
      <c r="AJ13" s="377">
        <f t="shared" si="8"/>
        <v>0.11393898533625485</v>
      </c>
      <c r="AK13" s="593">
        <f t="shared" si="45"/>
        <v>0.53382954671109772</v>
      </c>
      <c r="AL13" s="374">
        <f>SUM(AL5:AL7)</f>
        <v>4504</v>
      </c>
      <c r="AM13" s="377">
        <f t="shared" si="9"/>
        <v>0.13916267572995519</v>
      </c>
      <c r="AN13" s="593">
        <f t="shared" si="46"/>
        <v>0.65200815932127665</v>
      </c>
      <c r="AO13" s="374">
        <f>SUM(AO5:AO7)</f>
        <v>2263</v>
      </c>
      <c r="AP13" s="377">
        <f t="shared" si="10"/>
        <v>6.9149911385442769E-2</v>
      </c>
      <c r="AQ13" s="593">
        <f t="shared" si="47"/>
        <v>0.32398275042614005</v>
      </c>
      <c r="AR13" s="374">
        <f>SUM(AR5:AR7)</f>
        <v>3271</v>
      </c>
      <c r="AS13" s="377">
        <f t="shared" si="11"/>
        <v>9.3561396985212097E-2</v>
      </c>
      <c r="AT13" s="593">
        <f t="shared" si="48"/>
        <v>0.43835600251198925</v>
      </c>
      <c r="AU13" s="374">
        <f>SUM(AU5:AU7)</f>
        <v>3317</v>
      </c>
      <c r="AV13" s="377">
        <f t="shared" si="12"/>
        <v>0.13519461993071122</v>
      </c>
      <c r="AW13" s="593">
        <f t="shared" si="49"/>
        <v>0.6334169333033921</v>
      </c>
      <c r="AX13" s="374">
        <f>SUM(AX5:AX7)</f>
        <v>4012</v>
      </c>
      <c r="AY13" s="377">
        <f t="shared" si="13"/>
        <v>0.1345315538863926</v>
      </c>
      <c r="AZ13" s="593">
        <f t="shared" si="50"/>
        <v>0.63031032106848828</v>
      </c>
      <c r="BA13" s="374">
        <f>SUM(BA5:BA7)</f>
        <v>3945</v>
      </c>
      <c r="BB13" s="377">
        <f t="shared" si="14"/>
        <v>0.10364940490265626</v>
      </c>
      <c r="BC13" s="593">
        <f t="shared" si="51"/>
        <v>0.48562056852417762</v>
      </c>
      <c r="BD13" s="374">
        <f>SUM(BD5:BD7)</f>
        <v>6590</v>
      </c>
      <c r="BE13" s="377">
        <f t="shared" si="15"/>
        <v>0.18218007906449563</v>
      </c>
      <c r="BF13" s="593">
        <f t="shared" si="52"/>
        <v>0.85355428381058396</v>
      </c>
      <c r="BG13" s="374">
        <f>SUM(BG5:BG7)</f>
        <v>6502</v>
      </c>
      <c r="BH13" s="377">
        <f t="shared" si="16"/>
        <v>0.19784566699123662</v>
      </c>
      <c r="BI13" s="593">
        <f t="shared" si="53"/>
        <v>0.92695105557588431</v>
      </c>
      <c r="BJ13" s="625">
        <f>SUM(BJ5:BJ7)</f>
        <v>26668</v>
      </c>
      <c r="BK13" s="375">
        <f t="shared" si="55"/>
        <v>0.17684232863177299</v>
      </c>
      <c r="BL13" s="593">
        <f t="shared" si="56"/>
        <v>1.1788445916954651</v>
      </c>
      <c r="BM13" s="625">
        <f>SUM(BM5:BM7)</f>
        <v>17102</v>
      </c>
      <c r="BN13" s="380">
        <f t="shared" si="58"/>
        <v>0.13997151789952694</v>
      </c>
      <c r="BO13" s="593">
        <f t="shared" si="59"/>
        <v>0.93306092576308786</v>
      </c>
      <c r="BP13" s="625">
        <f>SUM(BP5:BP7)</f>
        <v>17302</v>
      </c>
      <c r="BQ13" s="380">
        <f t="shared" si="60"/>
        <v>0.12418446079310963</v>
      </c>
      <c r="BR13" s="593">
        <f t="shared" si="61"/>
        <v>0.82782318640126973</v>
      </c>
      <c r="BS13" s="625">
        <f>SUM(BS5:BS7)</f>
        <v>18078</v>
      </c>
      <c r="BT13" s="380">
        <f t="shared" si="63"/>
        <v>0.15677466352157624</v>
      </c>
      <c r="BU13" s="593">
        <f t="shared" si="64"/>
        <v>1.0450719894788889</v>
      </c>
      <c r="BV13" s="382">
        <f t="shared" si="17"/>
        <v>0.2134370156883004</v>
      </c>
      <c r="BW13" s="382">
        <f t="shared" si="18"/>
        <v>0.18809421578850519</v>
      </c>
      <c r="BX13" s="382">
        <f t="shared" si="19"/>
        <v>0.17737080842765696</v>
      </c>
      <c r="BY13" s="382">
        <f t="shared" si="20"/>
        <v>0.18920184861353984</v>
      </c>
      <c r="BZ13" s="382">
        <f t="shared" si="21"/>
        <v>0.14422992923910194</v>
      </c>
      <c r="CA13" s="382">
        <f t="shared" si="22"/>
        <v>0.1504902775469503</v>
      </c>
      <c r="CB13" s="382">
        <f t="shared" si="23"/>
        <v>0.13242939855843081</v>
      </c>
      <c r="CC13" s="382">
        <f t="shared" si="24"/>
        <v>0.18939574874611895</v>
      </c>
      <c r="CD13" s="382">
        <f t="shared" si="25"/>
        <v>0.11393898533625485</v>
      </c>
      <c r="CE13" s="382">
        <f t="shared" si="26"/>
        <v>0.13916267572995519</v>
      </c>
      <c r="CF13" s="382">
        <f t="shared" si="27"/>
        <v>6.9149911385442769E-2</v>
      </c>
      <c r="CG13" s="382">
        <f t="shared" si="28"/>
        <v>9.3561396985212097E-2</v>
      </c>
      <c r="CH13" s="382">
        <f t="shared" si="29"/>
        <v>0.13519461993071122</v>
      </c>
      <c r="CI13" s="382">
        <f t="shared" si="30"/>
        <v>0.1345315538863926</v>
      </c>
      <c r="CJ13" s="382">
        <f t="shared" si="31"/>
        <v>0.10364940490265626</v>
      </c>
      <c r="CK13" s="382">
        <f t="shared" si="32"/>
        <v>0.18218007906449563</v>
      </c>
      <c r="CL13" s="382">
        <f t="shared" si="33"/>
        <v>0.19784566699123662</v>
      </c>
    </row>
    <row r="14" spans="1:99" x14ac:dyDescent="0.3">
      <c r="A14" s="232">
        <v>14</v>
      </c>
      <c r="B14" s="384" t="s">
        <v>578</v>
      </c>
      <c r="C14" s="372" t="s">
        <v>303</v>
      </c>
      <c r="D14" s="373">
        <v>43983</v>
      </c>
      <c r="E14" s="374">
        <f>SUM(E8:E10)</f>
        <v>3493137</v>
      </c>
      <c r="F14" s="374">
        <f>SUM(F8:F10)</f>
        <v>368491</v>
      </c>
      <c r="G14" s="375">
        <f t="shared" si="65"/>
        <v>0.69840225920169818</v>
      </c>
      <c r="H14" s="1101" t="s">
        <v>211</v>
      </c>
      <c r="I14" s="375">
        <f t="shared" si="34"/>
        <v>0.84024934303000676</v>
      </c>
      <c r="J14" s="375">
        <f t="shared" si="35"/>
        <v>0.60456969986466047</v>
      </c>
      <c r="K14" s="374">
        <f>SUM(K8:K10)</f>
        <v>22814</v>
      </c>
      <c r="L14" s="377">
        <f t="shared" si="1"/>
        <v>0.62029962750482615</v>
      </c>
      <c r="M14" s="593">
        <f t="shared" si="36"/>
        <v>0.73823280273921521</v>
      </c>
      <c r="N14" s="374">
        <f>SUM(N8:N10)</f>
        <v>20936</v>
      </c>
      <c r="O14" s="377">
        <f t="shared" si="37"/>
        <v>0.64209041280745871</v>
      </c>
      <c r="P14" s="593">
        <f t="shared" si="38"/>
        <v>0.76416651572975824</v>
      </c>
      <c r="Q14" s="374">
        <f>SUM(Q8:Q10)</f>
        <v>15340</v>
      </c>
      <c r="R14" s="377">
        <f t="shared" si="2"/>
        <v>0.65030310738055874</v>
      </c>
      <c r="S14" s="593">
        <f t="shared" si="39"/>
        <v>0.77394063175998851</v>
      </c>
      <c r="T14" s="374">
        <f>SUM(T8:T10)</f>
        <v>21590</v>
      </c>
      <c r="U14" s="377">
        <f t="shared" si="3"/>
        <v>0.67418186360229826</v>
      </c>
      <c r="V14" s="593">
        <f t="shared" si="40"/>
        <v>0.80235928679354174</v>
      </c>
      <c r="W14" s="374">
        <f>SUM(W8:W10)</f>
        <v>23137</v>
      </c>
      <c r="X14" s="377">
        <f t="shared" si="4"/>
        <v>0.67374275647185577</v>
      </c>
      <c r="Y14" s="593">
        <f t="shared" si="41"/>
        <v>0.8018366953341316</v>
      </c>
      <c r="Z14" s="374">
        <f>SUM(Z8:Z10)</f>
        <v>14973</v>
      </c>
      <c r="AA14" s="377">
        <f t="shared" si="5"/>
        <v>0.62211234834635198</v>
      </c>
      <c r="AB14" s="593">
        <f t="shared" si="42"/>
        <v>0.74039016335670649</v>
      </c>
      <c r="AC14" s="374">
        <f>SUM(AC8:AC10)</f>
        <v>25504</v>
      </c>
      <c r="AD14" s="377">
        <f t="shared" si="6"/>
        <v>0.75339714049391471</v>
      </c>
      <c r="AE14" s="593">
        <f t="shared" si="43"/>
        <v>0.8966352032803786</v>
      </c>
      <c r="AF14" s="374">
        <f>SUM(AF8:AF10)</f>
        <v>15188</v>
      </c>
      <c r="AG14" s="377">
        <f t="shared" si="7"/>
        <v>0.60456969986466047</v>
      </c>
      <c r="AH14" s="593">
        <f t="shared" si="44"/>
        <v>0.71951225535569419</v>
      </c>
      <c r="AI14" s="374">
        <f>SUM(AI8:AI10)</f>
        <v>17489</v>
      </c>
      <c r="AJ14" s="377">
        <f t="shared" si="8"/>
        <v>0.73693746839710095</v>
      </c>
      <c r="AK14" s="593">
        <f t="shared" si="45"/>
        <v>0.877046170294695</v>
      </c>
      <c r="AL14" s="374">
        <f>SUM(AL8:AL10)</f>
        <v>22941</v>
      </c>
      <c r="AM14" s="377">
        <f t="shared" si="9"/>
        <v>0.70882125753128378</v>
      </c>
      <c r="AN14" s="593">
        <f t="shared" si="46"/>
        <v>0.84358442337511064</v>
      </c>
      <c r="AO14" s="374">
        <f>SUM(AO8:AO10)</f>
        <v>27498</v>
      </c>
      <c r="AP14" s="377">
        <f t="shared" si="10"/>
        <v>0.84024934303000676</v>
      </c>
      <c r="AQ14" s="593">
        <f t="shared" si="47"/>
        <v>1</v>
      </c>
      <c r="AR14" s="374">
        <f>SUM(AR8:AR10)</f>
        <v>28529</v>
      </c>
      <c r="AS14" s="377">
        <f t="shared" si="11"/>
        <v>0.81602356911987639</v>
      </c>
      <c r="AT14" s="593">
        <f t="shared" si="48"/>
        <v>0.97116835126253087</v>
      </c>
      <c r="AU14" s="374">
        <f>SUM(AU8:AU10)</f>
        <v>18522</v>
      </c>
      <c r="AV14" s="377">
        <f t="shared" si="12"/>
        <v>0.75492154065620543</v>
      </c>
      <c r="AW14" s="593">
        <f t="shared" si="49"/>
        <v>0.89844942684977003</v>
      </c>
      <c r="AX14" s="374">
        <f>SUM(AX8:AX10)</f>
        <v>20684</v>
      </c>
      <c r="AY14" s="377">
        <f t="shared" si="13"/>
        <v>0.69358191938837099</v>
      </c>
      <c r="AZ14" s="593">
        <f t="shared" si="50"/>
        <v>0.8254477377956152</v>
      </c>
      <c r="BA14" s="374">
        <f>SUM(BA8:BA10)</f>
        <v>29212</v>
      </c>
      <c r="BB14" s="377">
        <f t="shared" si="14"/>
        <v>0.76750479493444734</v>
      </c>
      <c r="BC14" s="593">
        <f t="shared" si="51"/>
        <v>0.91342504614970987</v>
      </c>
      <c r="BD14" s="374">
        <f>SUM(BD8:BD10)</f>
        <v>23054</v>
      </c>
      <c r="BE14" s="377">
        <f t="shared" si="15"/>
        <v>0.63732618251181816</v>
      </c>
      <c r="BF14" s="593">
        <f t="shared" si="52"/>
        <v>0.75849649606814173</v>
      </c>
      <c r="BG14" s="374">
        <f>SUM(BG8:BG10)</f>
        <v>21080</v>
      </c>
      <c r="BH14" s="377">
        <f t="shared" si="16"/>
        <v>0.64143135345666991</v>
      </c>
      <c r="BI14" s="593">
        <f t="shared" si="53"/>
        <v>0.76338215409204224</v>
      </c>
      <c r="BJ14" s="625">
        <f>SUM(BJ8:BJ10)</f>
        <v>97854</v>
      </c>
      <c r="BK14" s="375">
        <f t="shared" si="55"/>
        <v>0.64889490122744542</v>
      </c>
      <c r="BL14" s="593">
        <f t="shared" si="56"/>
        <v>0.92911340517305652</v>
      </c>
      <c r="BM14" s="625">
        <f>SUM(BM8:BM10)</f>
        <v>88815</v>
      </c>
      <c r="BN14" s="380">
        <f t="shared" si="58"/>
        <v>0.72690740043541602</v>
      </c>
      <c r="BO14" s="593">
        <f t="shared" si="59"/>
        <v>1.0408147895545188</v>
      </c>
      <c r="BP14" s="625">
        <f>SUM(BP8:BP10)</f>
        <v>102705</v>
      </c>
      <c r="BQ14" s="380">
        <f t="shared" si="60"/>
        <v>0.73716131347568636</v>
      </c>
      <c r="BR14" s="593">
        <f t="shared" si="61"/>
        <v>1.0554967481323605</v>
      </c>
      <c r="BS14" s="625">
        <f>SUM(BS8:BS10)</f>
        <v>79117</v>
      </c>
      <c r="BT14" s="380">
        <f t="shared" si="63"/>
        <v>0.68611246010822813</v>
      </c>
      <c r="BU14" s="593">
        <f t="shared" si="64"/>
        <v>0.98240297918348973</v>
      </c>
      <c r="BV14" s="382">
        <f t="shared" si="17"/>
        <v>0.62029962750482615</v>
      </c>
      <c r="BW14" s="382">
        <f t="shared" si="18"/>
        <v>0.64209041280745871</v>
      </c>
      <c r="BX14" s="382">
        <f t="shared" si="19"/>
        <v>0.65030310738055874</v>
      </c>
      <c r="BY14" s="382">
        <f t="shared" si="20"/>
        <v>0.67418186360229826</v>
      </c>
      <c r="BZ14" s="382">
        <f t="shared" si="21"/>
        <v>0.67374275647185577</v>
      </c>
      <c r="CA14" s="382">
        <f t="shared" si="22"/>
        <v>0.62211234834635198</v>
      </c>
      <c r="CB14" s="382">
        <f t="shared" si="23"/>
        <v>0.75339714049391471</v>
      </c>
      <c r="CC14" s="382">
        <f t="shared" si="24"/>
        <v>0.60456969986466047</v>
      </c>
      <c r="CD14" s="382">
        <f t="shared" si="25"/>
        <v>0.73693746839710095</v>
      </c>
      <c r="CE14" s="382">
        <f t="shared" si="26"/>
        <v>0.70882125753128378</v>
      </c>
      <c r="CF14" s="382">
        <f t="shared" si="27"/>
        <v>0.84024934303000676</v>
      </c>
      <c r="CG14" s="382">
        <f t="shared" si="28"/>
        <v>0.81602356911987639</v>
      </c>
      <c r="CH14" s="382">
        <f t="shared" si="29"/>
        <v>0.75492154065620543</v>
      </c>
      <c r="CI14" s="382">
        <f t="shared" si="30"/>
        <v>0.69358191938837099</v>
      </c>
      <c r="CJ14" s="382">
        <f t="shared" si="31"/>
        <v>0.76750479493444734</v>
      </c>
      <c r="CK14" s="382">
        <f t="shared" si="32"/>
        <v>0.63732618251181816</v>
      </c>
      <c r="CL14" s="382">
        <f t="shared" si="33"/>
        <v>0.64143135345666991</v>
      </c>
    </row>
    <row r="15" spans="1:99" x14ac:dyDescent="0.3">
      <c r="A15" s="232">
        <v>15</v>
      </c>
      <c r="B15" s="384" t="s">
        <v>16</v>
      </c>
      <c r="C15" s="372" t="s">
        <v>303</v>
      </c>
      <c r="D15" s="373">
        <v>43983</v>
      </c>
      <c r="E15" s="374">
        <f>SUM(E11:E12)</f>
        <v>1056080</v>
      </c>
      <c r="F15" s="374">
        <f>SUM(F11:F12)</f>
        <v>79979</v>
      </c>
      <c r="G15" s="375">
        <f>F15/F$2</f>
        <v>0.15158447367423525</v>
      </c>
      <c r="H15" s="1101" t="s">
        <v>211</v>
      </c>
      <c r="I15" s="375">
        <f>LARGE(BV15:CL15,1)</f>
        <v>0.22739737410669769</v>
      </c>
      <c r="J15" s="375">
        <f>SMALL(BV15:CL15,1)</f>
        <v>9.041503389491147E-2</v>
      </c>
      <c r="K15" s="374">
        <f>SUM(K11:K12)</f>
        <v>6115</v>
      </c>
      <c r="L15" s="377">
        <f>K15/K$2</f>
        <v>0.16626335680687349</v>
      </c>
      <c r="M15" s="593">
        <f>L15/$I15</f>
        <v>0.73115776934548349</v>
      </c>
      <c r="N15" s="374">
        <f>SUM(N11:N12)</f>
        <v>5537</v>
      </c>
      <c r="O15" s="377">
        <f>N15/N$2</f>
        <v>0.16981537140403608</v>
      </c>
      <c r="P15" s="593">
        <f>O15/$I15</f>
        <v>0.7467780666823205</v>
      </c>
      <c r="Q15" s="374">
        <f>SUM(Q11:Q12)</f>
        <v>4065</v>
      </c>
      <c r="R15" s="377">
        <f>Q15/Q$2</f>
        <v>0.1723260841917843</v>
      </c>
      <c r="S15" s="593">
        <f>R15/$I15</f>
        <v>0.75781914751102952</v>
      </c>
      <c r="T15" s="374">
        <f>SUM(T11:T12)</f>
        <v>4375</v>
      </c>
      <c r="U15" s="377">
        <f>T15/T$2</f>
        <v>0.13661628778416188</v>
      </c>
      <c r="V15" s="593">
        <f>U15/$I15</f>
        <v>0.60078216963077069</v>
      </c>
      <c r="W15" s="374">
        <f>SUM(W11:W12)</f>
        <v>6251</v>
      </c>
      <c r="X15" s="377">
        <f>W15/W$2</f>
        <v>0.18202731428904226</v>
      </c>
      <c r="Y15" s="593">
        <f>X15/$I15</f>
        <v>0.80048116212473397</v>
      </c>
      <c r="Z15" s="374">
        <f>SUM(Z11:Z12)</f>
        <v>5473</v>
      </c>
      <c r="AA15" s="377">
        <f>Z15/Z$2</f>
        <v>0.22739737410669769</v>
      </c>
      <c r="AB15" s="593">
        <f>AA15/$I15</f>
        <v>1</v>
      </c>
      <c r="AC15" s="374">
        <f>SUM(AC11:AC12)</f>
        <v>3865</v>
      </c>
      <c r="AD15" s="377">
        <f>AC15/AC$2</f>
        <v>0.1141734609476545</v>
      </c>
      <c r="AE15" s="593">
        <f>AD15/$I15</f>
        <v>0.50208786005630335</v>
      </c>
      <c r="AF15" s="374">
        <f>SUM(AF11:AF12)</f>
        <v>5176</v>
      </c>
      <c r="AG15" s="377">
        <f>AF15/AF$2</f>
        <v>0.20603455138922061</v>
      </c>
      <c r="AH15" s="593">
        <f>AG15/$I15</f>
        <v>0.90605510375219467</v>
      </c>
      <c r="AI15" s="374">
        <f>SUM(AI11:AI12)</f>
        <v>3539</v>
      </c>
      <c r="AJ15" s="377">
        <f>AI15/AI$2</f>
        <v>0.1491235462666442</v>
      </c>
      <c r="AK15" s="593">
        <f>AJ15/$I15</f>
        <v>0.6557839414481258</v>
      </c>
      <c r="AL15" s="374">
        <f>SUM(AL11:AL12)</f>
        <v>4920</v>
      </c>
      <c r="AM15" s="377">
        <f>AL15/AL$2</f>
        <v>0.152016066738761</v>
      </c>
      <c r="AN15" s="593">
        <f>AM15/$I15</f>
        <v>0.66850405522903344</v>
      </c>
      <c r="AO15" s="374">
        <f>SUM(AO11:AO12)</f>
        <v>2965</v>
      </c>
      <c r="AP15" s="377">
        <f>AO15/AO$2</f>
        <v>9.0600745584550516E-2</v>
      </c>
      <c r="AQ15" s="593">
        <f>AP15/$I15</f>
        <v>0.39842476607508892</v>
      </c>
      <c r="AR15" s="374">
        <f>SUM(AR11:AR12)</f>
        <v>3161</v>
      </c>
      <c r="AS15" s="377">
        <f>AR15/AR$2</f>
        <v>9.041503389491147E-2</v>
      </c>
      <c r="AT15" s="593">
        <f>AS15/$I15</f>
        <v>0.39760808254754781</v>
      </c>
      <c r="AU15" s="374">
        <f>SUM(AU11:AU12)</f>
        <v>2696</v>
      </c>
      <c r="AV15" s="377">
        <f>AU15/AU$2</f>
        <v>0.10988383941308336</v>
      </c>
      <c r="AW15" s="593">
        <f>AV15/$I15</f>
        <v>0.48322387118474147</v>
      </c>
      <c r="AX15" s="374">
        <f>SUM(AX11:AX12)</f>
        <v>5126</v>
      </c>
      <c r="AY15" s="377">
        <f>AX15/AX$2</f>
        <v>0.17188652672523641</v>
      </c>
      <c r="AZ15" s="593">
        <f>AY15/$I15</f>
        <v>0.75588615480047316</v>
      </c>
      <c r="BA15" s="374">
        <f>SUM(BA11:BA12)</f>
        <v>4904</v>
      </c>
      <c r="BB15" s="377">
        <f>BA15/BA$2</f>
        <v>0.1288458001628964</v>
      </c>
      <c r="BC15" s="593">
        <f>BB15/$I15</f>
        <v>0.56661076526961274</v>
      </c>
      <c r="BD15" s="374">
        <f>SUM(BD11:BD12)</f>
        <v>6529</v>
      </c>
      <c r="BE15" s="377">
        <f>BD15/BD$2</f>
        <v>0.18049373842368618</v>
      </c>
      <c r="BF15" s="593">
        <f>BE15/$I15</f>
        <v>0.79373712705669264</v>
      </c>
      <c r="BG15" s="374">
        <f>SUM(BG11:BG12)</f>
        <v>5282</v>
      </c>
      <c r="BH15" s="377">
        <f>BG15/BG$2</f>
        <v>0.16072297955209347</v>
      </c>
      <c r="BI15" s="593">
        <f>BH15/$I15</f>
        <v>0.70679347192760567</v>
      </c>
      <c r="BJ15" s="625">
        <f>SUM(BJ11:BJ12)</f>
        <v>26279</v>
      </c>
      <c r="BK15" s="375">
        <f>BJ15/BJ$2</f>
        <v>0.17426277014078156</v>
      </c>
      <c r="BL15" s="593">
        <f>BK15/$G15</f>
        <v>1.1496083069515644</v>
      </c>
      <c r="BM15" s="625">
        <f>SUM(BM11:BM12)</f>
        <v>16265</v>
      </c>
      <c r="BN15" s="380">
        <f>BM15/BM$2</f>
        <v>0.13312108166505704</v>
      </c>
      <c r="BO15" s="593">
        <f>BN15/$G15</f>
        <v>0.87819734065338895</v>
      </c>
      <c r="BP15" s="625">
        <f>SUM(BP11:BP12)</f>
        <v>19318</v>
      </c>
      <c r="BQ15" s="380">
        <f>BP15/BP$2</f>
        <v>0.13865422573120401</v>
      </c>
      <c r="BR15" s="593">
        <f>BQ15/$G15</f>
        <v>0.91469939084381968</v>
      </c>
      <c r="BS15" s="625">
        <f>SUM(BS11:BS12)</f>
        <v>18117</v>
      </c>
      <c r="BT15" s="380">
        <f>BS15/BS$2</f>
        <v>0.15711287637019564</v>
      </c>
      <c r="BU15" s="593">
        <f>BT15/$G15</f>
        <v>1.0364707714580406</v>
      </c>
      <c r="BV15" s="382">
        <f>L15</f>
        <v>0.16626335680687349</v>
      </c>
      <c r="BW15" s="382">
        <f>O15</f>
        <v>0.16981537140403608</v>
      </c>
      <c r="BX15" s="382">
        <f>R15</f>
        <v>0.1723260841917843</v>
      </c>
      <c r="BY15" s="382">
        <f>U15</f>
        <v>0.13661628778416188</v>
      </c>
      <c r="BZ15" s="382">
        <f>X15</f>
        <v>0.18202731428904226</v>
      </c>
      <c r="CA15" s="382">
        <f>AA15</f>
        <v>0.22739737410669769</v>
      </c>
      <c r="CB15" s="382">
        <f>AD15</f>
        <v>0.1141734609476545</v>
      </c>
      <c r="CC15" s="382">
        <f>AG15</f>
        <v>0.20603455138922061</v>
      </c>
      <c r="CD15" s="382">
        <f>AJ15</f>
        <v>0.1491235462666442</v>
      </c>
      <c r="CE15" s="382">
        <f>AM15</f>
        <v>0.152016066738761</v>
      </c>
      <c r="CF15" s="382">
        <f>AP15</f>
        <v>9.0600745584550516E-2</v>
      </c>
      <c r="CG15" s="382">
        <f>AS15</f>
        <v>9.041503389491147E-2</v>
      </c>
      <c r="CH15" s="382">
        <f>AV15</f>
        <v>0.10988383941308336</v>
      </c>
      <c r="CI15" s="382">
        <f>AY15</f>
        <v>0.17188652672523641</v>
      </c>
      <c r="CJ15" s="382">
        <f>BB15</f>
        <v>0.1288458001628964</v>
      </c>
      <c r="CK15" s="382">
        <f>BE15</f>
        <v>0.18049373842368618</v>
      </c>
      <c r="CL15" s="382">
        <f>BH15</f>
        <v>0.16072297955209347</v>
      </c>
    </row>
    <row r="16" spans="1:99" x14ac:dyDescent="0.3">
      <c r="A16" s="163">
        <v>16</v>
      </c>
      <c r="B16" s="9" t="s">
        <v>631</v>
      </c>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V16" s="6"/>
      <c r="BW16" s="6"/>
      <c r="BX16" s="6"/>
      <c r="BY16" s="6"/>
      <c r="BZ16" s="6"/>
      <c r="CA16" s="6"/>
      <c r="CB16" s="6"/>
      <c r="CC16" s="6"/>
      <c r="CD16" s="6"/>
      <c r="CE16" s="6"/>
      <c r="CF16" s="6"/>
      <c r="CG16" s="6"/>
      <c r="CH16" s="6"/>
      <c r="CI16" s="6"/>
      <c r="CJ16" s="6"/>
      <c r="CK16" s="6"/>
      <c r="CL16" s="6"/>
    </row>
    <row r="17" spans="1:98" ht="14.5" x14ac:dyDescent="0.35">
      <c r="A17" s="163">
        <v>17</v>
      </c>
      <c r="B17" s="852" t="s">
        <v>648</v>
      </c>
      <c r="D17" s="190" t="s">
        <v>613</v>
      </c>
      <c r="E17" s="10">
        <f>SUM(E3:E4)</f>
        <v>5466000</v>
      </c>
      <c r="F17" s="10">
        <f t="shared" ref="F17:G17" si="66">SUM(F3:F4)</f>
        <v>527620</v>
      </c>
      <c r="G17" s="639">
        <f t="shared" si="66"/>
        <v>1</v>
      </c>
      <c r="K17" s="10">
        <f t="shared" ref="K17:L17" si="67">SUM(K3:K4)</f>
        <v>36779</v>
      </c>
      <c r="L17" s="639">
        <f t="shared" si="67"/>
        <v>1</v>
      </c>
      <c r="N17" s="10">
        <f t="shared" ref="N17:O17" si="68">SUM(N3:N4)</f>
        <v>32606</v>
      </c>
      <c r="O17" s="639">
        <f t="shared" si="68"/>
        <v>1</v>
      </c>
      <c r="Q17" s="10">
        <f t="shared" ref="Q17:R17" si="69">SUM(Q3:Q4)</f>
        <v>23589</v>
      </c>
      <c r="R17" s="639">
        <f t="shared" si="69"/>
        <v>1</v>
      </c>
      <c r="T17" s="10">
        <f t="shared" ref="T17:U17" si="70">SUM(T3:T4)</f>
        <v>32024</v>
      </c>
      <c r="U17" s="639">
        <f t="shared" si="70"/>
        <v>1</v>
      </c>
      <c r="W17" s="10">
        <f t="shared" ref="W17:X17" si="71">SUM(W3:W4)</f>
        <v>34341</v>
      </c>
      <c r="X17" s="639">
        <f t="shared" si="71"/>
        <v>1</v>
      </c>
      <c r="Z17" s="10">
        <f t="shared" ref="Z17:AA17" si="72">SUM(Z3:Z4)</f>
        <v>24068</v>
      </c>
      <c r="AA17" s="639">
        <f t="shared" si="72"/>
        <v>1</v>
      </c>
      <c r="AC17" s="10">
        <f t="shared" ref="AC17:AD17" si="73">SUM(AC3:AC4)</f>
        <v>33852</v>
      </c>
      <c r="AD17" s="639">
        <f t="shared" si="73"/>
        <v>1</v>
      </c>
      <c r="AF17" s="10">
        <f t="shared" ref="AF17:AG17" si="74">SUM(AF3:AF4)</f>
        <v>25122</v>
      </c>
      <c r="AG17" s="639">
        <f t="shared" si="74"/>
        <v>1</v>
      </c>
      <c r="AH17" s="10"/>
      <c r="AI17" s="10">
        <f t="shared" ref="AI17:AJ17" si="75">SUM(AI3:AI4)</f>
        <v>23732</v>
      </c>
      <c r="AJ17" s="639">
        <f t="shared" si="75"/>
        <v>1</v>
      </c>
      <c r="AL17" s="10">
        <f t="shared" ref="AL17:AM17" si="76">SUM(AL3:AL4)</f>
        <v>32365</v>
      </c>
      <c r="AM17" s="639">
        <f t="shared" si="76"/>
        <v>1</v>
      </c>
      <c r="AO17" s="10">
        <f t="shared" ref="AO17:AP17" si="77">SUM(AO3:AO4)</f>
        <v>32726</v>
      </c>
      <c r="AP17" s="639">
        <f t="shared" si="77"/>
        <v>1</v>
      </c>
      <c r="AR17" s="10">
        <f t="shared" ref="AR17:AS17" si="78">SUM(AR3:AR4)</f>
        <v>34961</v>
      </c>
      <c r="AS17" s="639">
        <f t="shared" si="78"/>
        <v>1</v>
      </c>
      <c r="AU17" s="10">
        <f t="shared" ref="AU17:AV17" si="79">SUM(AU3:AU4)</f>
        <v>24535</v>
      </c>
      <c r="AV17" s="639">
        <f t="shared" si="79"/>
        <v>1</v>
      </c>
      <c r="AX17" s="10">
        <f t="shared" ref="AX17:AY17" si="80">SUM(AX3:AX4)</f>
        <v>29822</v>
      </c>
      <c r="AY17" s="639">
        <f t="shared" si="80"/>
        <v>1</v>
      </c>
      <c r="BA17" s="10">
        <f t="shared" ref="BA17:BB17" si="81">SUM(BA3:BA4)</f>
        <v>38061</v>
      </c>
      <c r="BB17" s="639">
        <f t="shared" si="81"/>
        <v>1</v>
      </c>
      <c r="BD17" s="10">
        <f t="shared" ref="BD17:BE17" si="82">SUM(BD3:BD4)</f>
        <v>36173</v>
      </c>
      <c r="BE17" s="639">
        <f t="shared" si="82"/>
        <v>1</v>
      </c>
      <c r="BG17" s="10">
        <f t="shared" ref="BG17:BH17" si="83">SUM(BG3:BG4)</f>
        <v>32864</v>
      </c>
      <c r="BH17" s="639">
        <f t="shared" si="83"/>
        <v>1</v>
      </c>
      <c r="BJ17" s="839">
        <f t="shared" ref="BJ17:BK17" si="84">SUM(BJ3:BJ4)</f>
        <v>150801</v>
      </c>
      <c r="BK17" s="639">
        <f t="shared" si="84"/>
        <v>1</v>
      </c>
      <c r="BM17" s="839">
        <f t="shared" ref="BM17:BN17" si="85">SUM(BM3:BM4)</f>
        <v>122182</v>
      </c>
      <c r="BN17" s="639">
        <f t="shared" si="85"/>
        <v>1</v>
      </c>
      <c r="BP17" s="839">
        <f t="shared" ref="BP17:BQ17" si="86">SUM(BP3:BP4)</f>
        <v>139325</v>
      </c>
      <c r="BQ17" s="639">
        <f t="shared" si="86"/>
        <v>1</v>
      </c>
      <c r="BS17" s="839">
        <f t="shared" ref="BS17:BT17" si="87">SUM(BS3:BS4)</f>
        <v>115312</v>
      </c>
      <c r="BT17" s="639">
        <f t="shared" si="87"/>
        <v>1</v>
      </c>
      <c r="BV17" s="333">
        <f t="shared" ref="BV17:CL17" si="88">SUM(BV3:BV4)</f>
        <v>1</v>
      </c>
      <c r="BW17" s="333">
        <f t="shared" si="88"/>
        <v>1</v>
      </c>
      <c r="BX17" s="333">
        <f t="shared" si="88"/>
        <v>1</v>
      </c>
      <c r="BY17" s="333">
        <f t="shared" si="88"/>
        <v>1</v>
      </c>
      <c r="BZ17" s="333">
        <f t="shared" si="88"/>
        <v>1</v>
      </c>
      <c r="CA17" s="333">
        <f t="shared" si="88"/>
        <v>1</v>
      </c>
      <c r="CB17" s="333">
        <f t="shared" si="88"/>
        <v>1</v>
      </c>
      <c r="CC17" s="333">
        <f t="shared" si="88"/>
        <v>1</v>
      </c>
      <c r="CD17" s="333">
        <f t="shared" si="88"/>
        <v>1</v>
      </c>
      <c r="CE17" s="333">
        <f t="shared" si="88"/>
        <v>1</v>
      </c>
      <c r="CF17" s="333">
        <f t="shared" si="88"/>
        <v>1</v>
      </c>
      <c r="CG17" s="333">
        <f t="shared" si="88"/>
        <v>1</v>
      </c>
      <c r="CH17" s="333">
        <f t="shared" si="88"/>
        <v>1</v>
      </c>
      <c r="CI17" s="333">
        <f t="shared" si="88"/>
        <v>1</v>
      </c>
      <c r="CJ17" s="333">
        <f t="shared" si="88"/>
        <v>1</v>
      </c>
      <c r="CK17" s="333">
        <f t="shared" si="88"/>
        <v>1</v>
      </c>
      <c r="CL17" s="333">
        <f t="shared" si="88"/>
        <v>1</v>
      </c>
    </row>
    <row r="18" spans="1:98" x14ac:dyDescent="0.3">
      <c r="A18" s="163">
        <v>18</v>
      </c>
      <c r="B18" s="8"/>
      <c r="D18" s="190" t="s">
        <v>613</v>
      </c>
      <c r="E18" s="10">
        <f>SUM(E5:E12)</f>
        <v>5466000</v>
      </c>
      <c r="F18" s="10">
        <f t="shared" ref="F18:G18" si="89">SUM(F5:F12)</f>
        <v>527620</v>
      </c>
      <c r="G18" s="639">
        <f t="shared" si="89"/>
        <v>1.0000000000000002</v>
      </c>
      <c r="H18" s="15"/>
      <c r="I18" s="15"/>
      <c r="K18" s="10">
        <f t="shared" ref="K18:L18" si="90">SUM(K5:K12)</f>
        <v>36779</v>
      </c>
      <c r="L18" s="639">
        <f t="shared" si="90"/>
        <v>1</v>
      </c>
      <c r="M18" s="22"/>
      <c r="N18" s="10">
        <f t="shared" ref="N18:O18" si="91">SUM(N5:N12)</f>
        <v>32606</v>
      </c>
      <c r="O18" s="639">
        <f t="shared" si="91"/>
        <v>1</v>
      </c>
      <c r="P18" s="22"/>
      <c r="Q18" s="10">
        <f t="shared" ref="Q18:R18" si="92">SUM(Q5:Q12)</f>
        <v>23589</v>
      </c>
      <c r="R18" s="639">
        <f t="shared" si="92"/>
        <v>0.99999999999999989</v>
      </c>
      <c r="S18" s="22"/>
      <c r="T18" s="10">
        <f t="shared" ref="T18:U18" si="93">SUM(T5:T12)</f>
        <v>32024</v>
      </c>
      <c r="U18" s="639">
        <f t="shared" si="93"/>
        <v>1</v>
      </c>
      <c r="V18" s="22"/>
      <c r="W18" s="10">
        <f t="shared" ref="W18:X18" si="94">SUM(W5:W12)</f>
        <v>34341</v>
      </c>
      <c r="X18" s="639">
        <f t="shared" si="94"/>
        <v>1</v>
      </c>
      <c r="Y18" s="22"/>
      <c r="Z18" s="10">
        <f t="shared" ref="Z18:AA18" si="95">SUM(Z5:Z12)</f>
        <v>24068</v>
      </c>
      <c r="AA18" s="639">
        <f t="shared" si="95"/>
        <v>1</v>
      </c>
      <c r="AB18" s="22"/>
      <c r="AC18" s="10">
        <f t="shared" ref="AC18:AD18" si="96">SUM(AC5:AC12)</f>
        <v>33852</v>
      </c>
      <c r="AD18" s="639">
        <f t="shared" si="96"/>
        <v>0.99999999999999989</v>
      </c>
      <c r="AE18" s="22"/>
      <c r="AF18" s="10">
        <f t="shared" ref="AF18:AG18" si="97">SUM(AF5:AF12)</f>
        <v>25122</v>
      </c>
      <c r="AG18" s="639">
        <f t="shared" si="97"/>
        <v>1</v>
      </c>
      <c r="AH18" s="10"/>
      <c r="AI18" s="10">
        <f t="shared" ref="AI18:AJ18" si="98">SUM(AI5:AI12)</f>
        <v>23732</v>
      </c>
      <c r="AJ18" s="639">
        <f t="shared" si="98"/>
        <v>0.99999999999999989</v>
      </c>
      <c r="AK18" s="22"/>
      <c r="AL18" s="10">
        <f t="shared" ref="AL18:AM18" si="99">SUM(AL5:AL12)</f>
        <v>32365</v>
      </c>
      <c r="AM18" s="639">
        <f t="shared" si="99"/>
        <v>1.0000000000000002</v>
      </c>
      <c r="AN18" s="22"/>
      <c r="AO18" s="10">
        <f t="shared" ref="AO18:AP18" si="100">SUM(AO5:AO12)</f>
        <v>32726</v>
      </c>
      <c r="AP18" s="639">
        <f t="shared" si="100"/>
        <v>1</v>
      </c>
      <c r="AQ18" s="22"/>
      <c r="AR18" s="10">
        <f t="shared" ref="AR18:AS18" si="101">SUM(AR5:AR12)</f>
        <v>34961</v>
      </c>
      <c r="AS18" s="639">
        <f t="shared" si="101"/>
        <v>1</v>
      </c>
      <c r="AT18" s="22"/>
      <c r="AU18" s="10">
        <f t="shared" ref="AU18:AV18" si="102">SUM(AU5:AU12)</f>
        <v>24535</v>
      </c>
      <c r="AV18" s="639">
        <f t="shared" si="102"/>
        <v>1</v>
      </c>
      <c r="AW18" s="22"/>
      <c r="AX18" s="10">
        <f t="shared" ref="AX18:AY18" si="103">SUM(AX5:AX12)</f>
        <v>29822</v>
      </c>
      <c r="AY18" s="639">
        <f t="shared" si="103"/>
        <v>1.0000000000000002</v>
      </c>
      <c r="AZ18" s="22"/>
      <c r="BA18" s="10">
        <f t="shared" ref="BA18:BB18" si="104">SUM(BA5:BA12)</f>
        <v>38061</v>
      </c>
      <c r="BB18" s="639">
        <f t="shared" si="104"/>
        <v>1</v>
      </c>
      <c r="BC18" s="22"/>
      <c r="BD18" s="10">
        <f t="shared" ref="BD18:BE18" si="105">SUM(BD5:BD12)</f>
        <v>36173</v>
      </c>
      <c r="BE18" s="639">
        <f t="shared" si="105"/>
        <v>0.99999999999999989</v>
      </c>
      <c r="BF18" s="22"/>
      <c r="BG18" s="10">
        <f t="shared" ref="BG18:BH18" si="106">SUM(BG5:BG12)</f>
        <v>32864</v>
      </c>
      <c r="BH18" s="639">
        <f t="shared" si="106"/>
        <v>1</v>
      </c>
      <c r="BI18" s="22"/>
      <c r="BJ18" s="839">
        <f t="shared" ref="BJ18:BK18" si="107">SUM(BJ5:BJ12)</f>
        <v>150801</v>
      </c>
      <c r="BK18" s="639">
        <f t="shared" si="107"/>
        <v>1</v>
      </c>
      <c r="BL18" s="22"/>
      <c r="BM18" s="839">
        <f t="shared" ref="BM18:BN18" si="108">SUM(BM5:BM12)</f>
        <v>122182</v>
      </c>
      <c r="BN18" s="639">
        <f t="shared" si="108"/>
        <v>1</v>
      </c>
      <c r="BO18" s="22"/>
      <c r="BP18" s="839">
        <f t="shared" ref="BP18:BQ18" si="109">SUM(BP5:BP12)</f>
        <v>139325</v>
      </c>
      <c r="BQ18" s="639">
        <f t="shared" si="109"/>
        <v>0.99999999999999989</v>
      </c>
      <c r="BR18" s="22"/>
      <c r="BS18" s="839">
        <f t="shared" ref="BS18:BT18" si="110">SUM(BS5:BS12)</f>
        <v>115312</v>
      </c>
      <c r="BT18" s="639">
        <f t="shared" si="110"/>
        <v>1</v>
      </c>
      <c r="BU18" s="247"/>
      <c r="BV18" s="100">
        <f t="shared" ref="BV18:CL18" si="111">SUM(BV5:BV12)</f>
        <v>1</v>
      </c>
      <c r="BW18" s="100">
        <f t="shared" si="111"/>
        <v>1</v>
      </c>
      <c r="BX18" s="100">
        <f t="shared" si="111"/>
        <v>0.99999999999999989</v>
      </c>
      <c r="BY18" s="100">
        <f t="shared" si="111"/>
        <v>1</v>
      </c>
      <c r="BZ18" s="100">
        <f t="shared" si="111"/>
        <v>1</v>
      </c>
      <c r="CA18" s="100">
        <f t="shared" si="111"/>
        <v>1</v>
      </c>
      <c r="CB18" s="100">
        <f t="shared" si="111"/>
        <v>0.99999999999999989</v>
      </c>
      <c r="CC18" s="100">
        <f t="shared" si="111"/>
        <v>1</v>
      </c>
      <c r="CD18" s="100">
        <f t="shared" si="111"/>
        <v>0.99999999999999989</v>
      </c>
      <c r="CE18" s="100">
        <f t="shared" si="111"/>
        <v>1.0000000000000002</v>
      </c>
      <c r="CF18" s="100">
        <f t="shared" si="111"/>
        <v>1</v>
      </c>
      <c r="CG18" s="100">
        <f t="shared" si="111"/>
        <v>1</v>
      </c>
      <c r="CH18" s="100">
        <f t="shared" si="111"/>
        <v>1</v>
      </c>
      <c r="CI18" s="100">
        <f t="shared" si="111"/>
        <v>1.0000000000000002</v>
      </c>
      <c r="CJ18" s="100">
        <f t="shared" si="111"/>
        <v>1</v>
      </c>
      <c r="CK18" s="100">
        <f t="shared" si="111"/>
        <v>0.99999999999999989</v>
      </c>
      <c r="CL18" s="100">
        <f t="shared" si="111"/>
        <v>1</v>
      </c>
    </row>
    <row r="19" spans="1:98" s="179" customFormat="1" x14ac:dyDescent="0.3">
      <c r="A19" s="202">
        <v>19</v>
      </c>
      <c r="B19" s="1220" t="s">
        <v>434</v>
      </c>
      <c r="C19" s="12"/>
      <c r="D19" s="190" t="s">
        <v>613</v>
      </c>
      <c r="E19" s="10">
        <f>SUM(E13:E15)</f>
        <v>5466000</v>
      </c>
      <c r="F19" s="10">
        <f t="shared" ref="F19:G19" si="112">SUM(F13:F15)</f>
        <v>527620</v>
      </c>
      <c r="G19" s="639">
        <f t="shared" si="112"/>
        <v>1</v>
      </c>
      <c r="H19" s="15"/>
      <c r="I19" s="15"/>
      <c r="J19" s="190"/>
      <c r="K19" s="10">
        <f t="shared" ref="K19:L19" si="113">SUM(K13:K15)</f>
        <v>36779</v>
      </c>
      <c r="L19" s="639">
        <f t="shared" si="113"/>
        <v>1</v>
      </c>
      <c r="M19" s="22"/>
      <c r="N19" s="10">
        <f t="shared" ref="N19:O19" si="114">SUM(N13:N15)</f>
        <v>32606</v>
      </c>
      <c r="O19" s="639">
        <f t="shared" si="114"/>
        <v>1</v>
      </c>
      <c r="P19" s="22"/>
      <c r="Q19" s="10">
        <f t="shared" ref="Q19:R19" si="115">SUM(Q13:Q15)</f>
        <v>23589</v>
      </c>
      <c r="R19" s="639">
        <f t="shared" si="115"/>
        <v>1</v>
      </c>
      <c r="S19" s="22"/>
      <c r="T19" s="10">
        <f t="shared" ref="T19:U19" si="116">SUM(T13:T15)</f>
        <v>32024</v>
      </c>
      <c r="U19" s="639">
        <f t="shared" si="116"/>
        <v>1</v>
      </c>
      <c r="V19" s="22"/>
      <c r="W19" s="10">
        <f t="shared" ref="W19:X19" si="117">SUM(W13:W15)</f>
        <v>34341</v>
      </c>
      <c r="X19" s="639">
        <f t="shared" si="117"/>
        <v>1</v>
      </c>
      <c r="Y19" s="22"/>
      <c r="Z19" s="10">
        <f t="shared" ref="Z19:AA19" si="118">SUM(Z13:Z15)</f>
        <v>24068</v>
      </c>
      <c r="AA19" s="639">
        <f t="shared" si="118"/>
        <v>1</v>
      </c>
      <c r="AB19" s="22"/>
      <c r="AC19" s="10">
        <f t="shared" ref="AC19:AD19" si="119">SUM(AC13:AC15)</f>
        <v>33852</v>
      </c>
      <c r="AD19" s="639">
        <f t="shared" si="119"/>
        <v>1</v>
      </c>
      <c r="AE19" s="22"/>
      <c r="AF19" s="10">
        <f t="shared" ref="AF19:AG19" si="120">SUM(AF13:AF15)</f>
        <v>25122</v>
      </c>
      <c r="AG19" s="639">
        <f t="shared" si="120"/>
        <v>1</v>
      </c>
      <c r="AH19" s="10"/>
      <c r="AI19" s="10">
        <f t="shared" ref="AI19:AJ19" si="121">SUM(AI13:AI15)</f>
        <v>23732</v>
      </c>
      <c r="AJ19" s="639">
        <f t="shared" si="121"/>
        <v>1</v>
      </c>
      <c r="AK19" s="22"/>
      <c r="AL19" s="10">
        <f t="shared" ref="AL19:AM19" si="122">SUM(AL13:AL15)</f>
        <v>32365</v>
      </c>
      <c r="AM19" s="639">
        <f t="shared" si="122"/>
        <v>1</v>
      </c>
      <c r="AN19" s="22"/>
      <c r="AO19" s="10">
        <f t="shared" ref="AO19:AP19" si="123">SUM(AO13:AO15)</f>
        <v>32726</v>
      </c>
      <c r="AP19" s="639">
        <f t="shared" si="123"/>
        <v>1</v>
      </c>
      <c r="AQ19" s="22"/>
      <c r="AR19" s="10">
        <f t="shared" ref="AR19:AS19" si="124">SUM(AR13:AR15)</f>
        <v>34961</v>
      </c>
      <c r="AS19" s="639">
        <f t="shared" si="124"/>
        <v>1</v>
      </c>
      <c r="AT19" s="22"/>
      <c r="AU19" s="10">
        <f t="shared" ref="AU19:AV19" si="125">SUM(AU13:AU15)</f>
        <v>24535</v>
      </c>
      <c r="AV19" s="639">
        <f t="shared" si="125"/>
        <v>1</v>
      </c>
      <c r="AW19" s="22"/>
      <c r="AX19" s="10">
        <f t="shared" ref="AX19:AY19" si="126">SUM(AX13:AX15)</f>
        <v>29822</v>
      </c>
      <c r="AY19" s="639">
        <f t="shared" si="126"/>
        <v>1</v>
      </c>
      <c r="AZ19" s="22"/>
      <c r="BA19" s="10">
        <f t="shared" ref="BA19:BB19" si="127">SUM(BA13:BA15)</f>
        <v>38061</v>
      </c>
      <c r="BB19" s="639">
        <f t="shared" si="127"/>
        <v>1</v>
      </c>
      <c r="BC19" s="22"/>
      <c r="BD19" s="10">
        <f t="shared" ref="BD19:BE19" si="128">SUM(BD13:BD15)</f>
        <v>36173</v>
      </c>
      <c r="BE19" s="639">
        <f t="shared" si="128"/>
        <v>1</v>
      </c>
      <c r="BF19" s="22"/>
      <c r="BG19" s="10">
        <f t="shared" ref="BG19:BH19" si="129">SUM(BG13:BG15)</f>
        <v>32864</v>
      </c>
      <c r="BH19" s="639">
        <f t="shared" si="129"/>
        <v>1</v>
      </c>
      <c r="BI19" s="22"/>
      <c r="BJ19" s="839">
        <f t="shared" ref="BJ19:BK19" si="130">SUM(BJ13:BJ15)</f>
        <v>150801</v>
      </c>
      <c r="BK19" s="639">
        <f t="shared" si="130"/>
        <v>1</v>
      </c>
      <c r="BL19" s="22"/>
      <c r="BM19" s="839">
        <f t="shared" ref="BM19:BN19" si="131">SUM(BM13:BM15)</f>
        <v>122182</v>
      </c>
      <c r="BN19" s="639">
        <f t="shared" si="131"/>
        <v>1</v>
      </c>
      <c r="BO19" s="22"/>
      <c r="BP19" s="839">
        <f t="shared" ref="BP19:BQ19" si="132">SUM(BP13:BP15)</f>
        <v>139325</v>
      </c>
      <c r="BQ19" s="639">
        <f t="shared" si="132"/>
        <v>1</v>
      </c>
      <c r="BR19" s="22"/>
      <c r="BS19" s="839">
        <f t="shared" ref="BS19:BT19" si="133">SUM(BS13:BS15)</f>
        <v>115312</v>
      </c>
      <c r="BT19" s="639">
        <f t="shared" si="133"/>
        <v>1</v>
      </c>
      <c r="BU19" s="247"/>
      <c r="BV19" s="100">
        <f t="shared" ref="BV19:CL19" si="134">SUM(BV13:BV15)</f>
        <v>1</v>
      </c>
      <c r="BW19" s="100">
        <f t="shared" si="134"/>
        <v>1</v>
      </c>
      <c r="BX19" s="100">
        <f t="shared" si="134"/>
        <v>1</v>
      </c>
      <c r="BY19" s="100">
        <f t="shared" si="134"/>
        <v>1</v>
      </c>
      <c r="BZ19" s="100">
        <f t="shared" si="134"/>
        <v>1</v>
      </c>
      <c r="CA19" s="100">
        <f t="shared" si="134"/>
        <v>1</v>
      </c>
      <c r="CB19" s="100">
        <f t="shared" si="134"/>
        <v>1</v>
      </c>
      <c r="CC19" s="100">
        <f t="shared" si="134"/>
        <v>1</v>
      </c>
      <c r="CD19" s="100">
        <f t="shared" si="134"/>
        <v>1</v>
      </c>
      <c r="CE19" s="100">
        <f t="shared" si="134"/>
        <v>1</v>
      </c>
      <c r="CF19" s="100">
        <f t="shared" si="134"/>
        <v>1</v>
      </c>
      <c r="CG19" s="100">
        <f t="shared" si="134"/>
        <v>1</v>
      </c>
      <c r="CH19" s="100">
        <f t="shared" si="134"/>
        <v>1</v>
      </c>
      <c r="CI19" s="100">
        <f t="shared" si="134"/>
        <v>1</v>
      </c>
      <c r="CJ19" s="100">
        <f t="shared" si="134"/>
        <v>1</v>
      </c>
      <c r="CK19" s="100">
        <f t="shared" si="134"/>
        <v>1</v>
      </c>
      <c r="CL19" s="100">
        <f t="shared" si="134"/>
        <v>1</v>
      </c>
      <c r="CM19" s="901"/>
      <c r="CN19" s="901"/>
      <c r="CO19" s="901"/>
      <c r="CP19" s="901"/>
      <c r="CQ19" s="901"/>
      <c r="CR19" s="901"/>
      <c r="CS19" s="901"/>
      <c r="CT19" s="901"/>
    </row>
    <row r="20" spans="1:98" x14ac:dyDescent="0.3">
      <c r="A20" s="163">
        <v>20</v>
      </c>
      <c r="B20" s="1220"/>
      <c r="C20" s="632"/>
      <c r="D20" s="632"/>
      <c r="E20" s="183"/>
      <c r="F20" s="182"/>
      <c r="G20" s="15"/>
      <c r="H20" s="15"/>
      <c r="I20" s="15"/>
      <c r="J20" s="15"/>
      <c r="K20" s="182"/>
      <c r="L20" s="137"/>
      <c r="M20" s="22"/>
      <c r="N20" s="182"/>
      <c r="O20" s="137"/>
      <c r="P20" s="22"/>
      <c r="Q20" s="182"/>
      <c r="R20" s="137"/>
      <c r="S20" s="22"/>
      <c r="T20" s="182"/>
      <c r="U20" s="137"/>
      <c r="V20" s="22"/>
      <c r="W20" s="182"/>
      <c r="X20" s="137"/>
      <c r="Y20" s="22"/>
      <c r="Z20" s="182"/>
      <c r="AA20" s="137"/>
      <c r="AB20" s="22"/>
      <c r="AC20" s="182"/>
      <c r="AD20" s="137"/>
      <c r="AE20" s="22"/>
      <c r="AF20" s="182"/>
      <c r="AG20" s="137"/>
      <c r="AH20" s="22"/>
      <c r="AI20" s="182"/>
      <c r="AJ20" s="137"/>
      <c r="AK20" s="22"/>
      <c r="AL20" s="182"/>
      <c r="AM20" s="137"/>
      <c r="AN20" s="22"/>
      <c r="AO20" s="182"/>
      <c r="AP20" s="137"/>
      <c r="AQ20" s="22"/>
      <c r="AR20" s="182"/>
      <c r="AS20" s="137"/>
      <c r="AT20" s="22"/>
      <c r="AU20" s="182"/>
      <c r="AV20" s="137"/>
      <c r="AW20" s="22"/>
      <c r="AX20" s="182"/>
      <c r="AY20" s="137"/>
      <c r="AZ20" s="22"/>
      <c r="BA20" s="182"/>
      <c r="BB20" s="15"/>
      <c r="BC20" s="22"/>
      <c r="BD20" s="29"/>
      <c r="BE20" s="137"/>
      <c r="BF20" s="22"/>
      <c r="BG20" s="248"/>
      <c r="BH20" s="137"/>
      <c r="BI20" s="22"/>
      <c r="BJ20" s="22"/>
      <c r="BK20" s="22"/>
      <c r="BL20" s="22"/>
      <c r="BM20" s="22"/>
      <c r="BN20" s="247"/>
      <c r="BO20" s="22"/>
      <c r="BP20" s="22"/>
      <c r="BQ20" s="22"/>
      <c r="BR20" s="22"/>
      <c r="BS20" s="348"/>
      <c r="BT20" s="334"/>
      <c r="BU20" s="247"/>
      <c r="BV20" s="100"/>
      <c r="BW20" s="100"/>
      <c r="BX20" s="100"/>
      <c r="BY20" s="100"/>
      <c r="BZ20" s="100"/>
      <c r="CA20" s="100"/>
      <c r="CB20" s="100"/>
      <c r="CC20" s="100"/>
      <c r="CD20" s="100"/>
      <c r="CE20" s="100"/>
      <c r="CF20" s="100"/>
      <c r="CG20" s="100"/>
      <c r="CH20" s="100"/>
      <c r="CI20" s="100"/>
      <c r="CJ20" s="100"/>
      <c r="CK20" s="100"/>
      <c r="CL20" s="100"/>
    </row>
    <row r="21" spans="1:98" x14ac:dyDescent="0.3">
      <c r="A21" s="163">
        <v>21</v>
      </c>
      <c r="B21" s="1220"/>
      <c r="C21" s="632"/>
      <c r="D21" s="632"/>
      <c r="E21" s="183"/>
      <c r="F21" s="182"/>
      <c r="G21" s="15"/>
      <c r="H21" s="15"/>
      <c r="I21" s="15"/>
      <c r="J21" s="15"/>
      <c r="K21" s="137"/>
      <c r="L21" s="137"/>
      <c r="M21" s="22"/>
      <c r="N21" s="137"/>
      <c r="O21" s="137"/>
      <c r="P21" s="22"/>
      <c r="Q21" s="137"/>
      <c r="R21" s="137"/>
      <c r="S21" s="22"/>
      <c r="T21" s="137"/>
      <c r="U21" s="137"/>
      <c r="V21" s="22"/>
      <c r="W21" s="137"/>
      <c r="X21" s="137"/>
      <c r="Y21" s="22"/>
      <c r="Z21" s="137"/>
      <c r="AA21" s="137"/>
      <c r="AB21" s="22"/>
      <c r="AC21" s="182"/>
      <c r="AD21" s="137"/>
      <c r="AE21" s="22"/>
      <c r="AF21" s="182"/>
      <c r="AG21" s="137"/>
      <c r="AH21" s="22"/>
      <c r="AI21" s="182"/>
      <c r="AJ21" s="137"/>
      <c r="AK21" s="22"/>
      <c r="AL21" s="182"/>
      <c r="AM21" s="137"/>
      <c r="AN21" s="22"/>
      <c r="AO21" s="182"/>
      <c r="AP21" s="137"/>
      <c r="AQ21" s="22"/>
      <c r="AR21" s="182"/>
      <c r="AS21" s="137"/>
      <c r="AT21" s="22"/>
      <c r="AU21" s="182"/>
      <c r="AV21" s="137"/>
      <c r="AW21" s="22"/>
      <c r="AX21" s="182"/>
      <c r="AY21" s="137"/>
      <c r="AZ21" s="22"/>
      <c r="BA21" s="182"/>
      <c r="BB21" s="15"/>
      <c r="BC21" s="22"/>
      <c r="BD21" s="29"/>
      <c r="BE21" s="137"/>
      <c r="BF21" s="22"/>
      <c r="BG21" s="248"/>
      <c r="BH21" s="137"/>
      <c r="BI21" s="22"/>
      <c r="BJ21" s="636" t="s">
        <v>11</v>
      </c>
      <c r="BK21" s="22"/>
      <c r="BL21" s="22"/>
      <c r="BM21" s="636" t="s">
        <v>165</v>
      </c>
      <c r="BN21" s="247"/>
      <c r="BO21" s="22"/>
      <c r="BP21" s="636" t="s">
        <v>97</v>
      </c>
      <c r="BQ21" s="22"/>
      <c r="BR21" s="22"/>
      <c r="BS21" s="637" t="s">
        <v>94</v>
      </c>
      <c r="BT21" s="334"/>
      <c r="BU21" s="247"/>
      <c r="BV21" s="100"/>
      <c r="BW21" s="100"/>
      <c r="BX21" s="100"/>
      <c r="BY21" s="100"/>
      <c r="BZ21" s="100"/>
      <c r="CA21" s="100"/>
      <c r="CB21" s="100"/>
      <c r="CC21" s="100"/>
      <c r="CD21" s="100"/>
      <c r="CE21" s="100"/>
      <c r="CF21" s="100"/>
      <c r="CG21" s="100"/>
      <c r="CH21" s="100"/>
      <c r="CI21" s="100"/>
      <c r="CJ21" s="100"/>
      <c r="CK21" s="100"/>
      <c r="CL21" s="100"/>
    </row>
    <row r="22" spans="1:98" x14ac:dyDescent="0.3">
      <c r="A22" s="163">
        <v>22</v>
      </c>
      <c r="B22" s="1220"/>
      <c r="C22" s="632"/>
      <c r="D22" s="632"/>
      <c r="E22" s="23"/>
      <c r="F22" s="7"/>
      <c r="G22" s="15"/>
      <c r="H22" s="15"/>
      <c r="I22" s="15"/>
      <c r="J22" s="15"/>
      <c r="K22" s="40"/>
      <c r="L22" s="137"/>
      <c r="M22" s="22"/>
      <c r="N22" s="40"/>
      <c r="O22" s="137"/>
      <c r="P22" s="22"/>
      <c r="Q22" s="40"/>
      <c r="R22" s="137"/>
      <c r="S22" s="22"/>
      <c r="T22" s="40"/>
      <c r="U22" s="137"/>
      <c r="V22" s="22"/>
      <c r="W22" s="40"/>
      <c r="X22" s="137"/>
      <c r="Y22" s="22"/>
      <c r="Z22" s="40"/>
      <c r="AA22" s="137"/>
      <c r="AB22" s="22"/>
      <c r="AC22" s="40"/>
      <c r="AD22" s="137"/>
      <c r="AE22" s="22"/>
      <c r="AF22" s="40"/>
      <c r="AG22" s="137"/>
      <c r="AH22" s="22"/>
      <c r="AI22" s="40"/>
      <c r="AJ22" s="137"/>
      <c r="AK22" s="22"/>
      <c r="AL22" s="40"/>
      <c r="AM22" s="137"/>
      <c r="AN22" s="22"/>
      <c r="AO22" s="40"/>
      <c r="AP22" s="137"/>
      <c r="AQ22" s="22"/>
      <c r="AR22" s="40"/>
      <c r="AS22" s="137"/>
      <c r="AT22" s="22"/>
      <c r="AU22" s="40"/>
      <c r="AV22" s="137"/>
      <c r="AW22" s="22"/>
      <c r="AX22" s="40"/>
      <c r="AY22" s="137"/>
      <c r="AZ22" s="22"/>
      <c r="BA22" s="3"/>
      <c r="BB22" s="15"/>
      <c r="BC22" s="22"/>
      <c r="BD22" s="29"/>
      <c r="BE22" s="137"/>
      <c r="BF22" s="22"/>
      <c r="BG22" s="248"/>
      <c r="BH22" s="137"/>
      <c r="BI22" s="22"/>
      <c r="BJ22" s="636" t="s">
        <v>95</v>
      </c>
      <c r="BK22" s="633"/>
      <c r="BL22" s="633"/>
      <c r="BM22" s="636" t="s">
        <v>98</v>
      </c>
      <c r="BN22" s="633"/>
      <c r="BO22" s="633"/>
      <c r="BP22" s="636" t="s">
        <v>369</v>
      </c>
      <c r="BQ22" s="633"/>
      <c r="BR22" s="633"/>
      <c r="BS22" s="637" t="s">
        <v>365</v>
      </c>
      <c r="BT22" s="633"/>
      <c r="BU22" s="633"/>
      <c r="BV22" s="100"/>
      <c r="BW22" s="100"/>
      <c r="BX22" s="100"/>
      <c r="BY22" s="100"/>
      <c r="BZ22" s="100"/>
      <c r="CA22" s="100"/>
      <c r="CB22" s="100"/>
      <c r="CC22" s="100"/>
      <c r="CD22" s="100"/>
      <c r="CE22" s="100"/>
      <c r="CF22" s="100"/>
      <c r="CG22" s="100"/>
      <c r="CH22" s="100"/>
      <c r="CI22" s="100"/>
      <c r="CJ22" s="100"/>
      <c r="CK22" s="100"/>
      <c r="CL22" s="100"/>
    </row>
    <row r="23" spans="1:98" x14ac:dyDescent="0.3">
      <c r="A23" s="163">
        <v>23</v>
      </c>
      <c r="B23" s="1220"/>
      <c r="D23" s="6"/>
      <c r="E23" s="23"/>
      <c r="F23" s="7"/>
      <c r="G23" s="15"/>
      <c r="H23" s="15"/>
      <c r="I23" s="15"/>
      <c r="J23" s="15"/>
      <c r="K23" s="40"/>
      <c r="L23" s="137"/>
      <c r="M23" s="22"/>
      <c r="N23" s="40"/>
      <c r="O23" s="137"/>
      <c r="P23" s="22"/>
      <c r="Q23" s="40"/>
      <c r="R23" s="137"/>
      <c r="S23" s="22"/>
      <c r="T23" s="40"/>
      <c r="U23" s="137"/>
      <c r="V23" s="22"/>
      <c r="W23" s="40"/>
      <c r="X23" s="137"/>
      <c r="Y23" s="22"/>
      <c r="Z23" s="40"/>
      <c r="AA23" s="137"/>
      <c r="AB23" s="22"/>
      <c r="AC23" s="40"/>
      <c r="AD23" s="137"/>
      <c r="AE23" s="22"/>
      <c r="AF23" s="40"/>
      <c r="AG23" s="137"/>
      <c r="AH23" s="22"/>
      <c r="AI23" s="40"/>
      <c r="AJ23" s="137"/>
      <c r="AK23" s="22"/>
      <c r="AL23" s="40"/>
      <c r="AM23" s="137"/>
      <c r="AN23" s="22"/>
      <c r="AO23" s="40"/>
      <c r="AP23" s="137"/>
      <c r="AQ23" s="22"/>
      <c r="AR23" s="40"/>
      <c r="AS23" s="137"/>
      <c r="AT23" s="22"/>
      <c r="AU23" s="40"/>
      <c r="AV23" s="137"/>
      <c r="AW23" s="22"/>
      <c r="AX23" s="40"/>
      <c r="AY23" s="137"/>
      <c r="AZ23" s="22"/>
      <c r="BA23" s="3"/>
      <c r="BB23" s="15"/>
      <c r="BC23" s="22"/>
      <c r="BD23" s="29"/>
      <c r="BE23" s="137"/>
      <c r="BF23" s="22"/>
      <c r="BG23" s="248"/>
      <c r="BH23" s="137"/>
      <c r="BI23" s="22"/>
      <c r="BJ23" s="636" t="s">
        <v>96</v>
      </c>
      <c r="BK23" s="22"/>
      <c r="BL23" s="22"/>
      <c r="BM23" s="636" t="s">
        <v>363</v>
      </c>
      <c r="BN23" s="247"/>
      <c r="BO23" s="22"/>
      <c r="BP23" s="636" t="s">
        <v>617</v>
      </c>
      <c r="BQ23" s="22"/>
      <c r="BR23" s="22"/>
      <c r="BS23" s="637" t="s">
        <v>368</v>
      </c>
      <c r="BT23" s="334"/>
      <c r="BU23" s="247"/>
      <c r="BV23" s="100"/>
      <c r="BW23" s="100"/>
      <c r="BX23" s="100"/>
      <c r="BY23" s="100"/>
      <c r="BZ23" s="100"/>
      <c r="CA23" s="100"/>
      <c r="CB23" s="100"/>
      <c r="CC23" s="100"/>
      <c r="CD23" s="100"/>
      <c r="CE23" s="100"/>
      <c r="CF23" s="100"/>
      <c r="CG23" s="100"/>
      <c r="CH23" s="100"/>
      <c r="CI23" s="100"/>
      <c r="CJ23" s="100"/>
      <c r="CK23" s="100"/>
      <c r="CL23" s="100"/>
    </row>
    <row r="24" spans="1:98" x14ac:dyDescent="0.3">
      <c r="A24" s="163">
        <v>24</v>
      </c>
      <c r="B24" s="1220"/>
      <c r="D24" s="6"/>
      <c r="E24" s="23"/>
      <c r="F24" s="7"/>
      <c r="G24" s="15"/>
      <c r="H24" s="15"/>
      <c r="I24" s="15"/>
      <c r="J24" s="15"/>
      <c r="K24" s="40"/>
      <c r="L24" s="137"/>
      <c r="M24" s="22"/>
      <c r="N24" s="40"/>
      <c r="O24" s="137"/>
      <c r="P24" s="22"/>
      <c r="Q24" s="40"/>
      <c r="R24" s="137"/>
      <c r="S24" s="22"/>
      <c r="T24" s="40"/>
      <c r="U24" s="137"/>
      <c r="V24" s="22"/>
      <c r="W24" s="40"/>
      <c r="X24" s="137"/>
      <c r="Y24" s="22"/>
      <c r="Z24" s="40"/>
      <c r="AA24" s="137"/>
      <c r="AB24" s="22"/>
      <c r="AC24" s="40"/>
      <c r="AD24" s="137"/>
      <c r="AE24" s="22"/>
      <c r="AF24" s="40"/>
      <c r="AG24" s="137"/>
      <c r="AH24" s="22"/>
      <c r="AI24" s="40"/>
      <c r="AJ24" s="137"/>
      <c r="AK24" s="22"/>
      <c r="AL24" s="40"/>
      <c r="AM24" s="137"/>
      <c r="AN24" s="22"/>
      <c r="AO24" s="40"/>
      <c r="AP24" s="137"/>
      <c r="AQ24" s="22"/>
      <c r="AR24" s="40"/>
      <c r="AS24" s="137"/>
      <c r="AT24" s="22"/>
      <c r="AU24" s="40"/>
      <c r="AV24" s="137"/>
      <c r="AW24" s="22"/>
      <c r="AX24" s="40"/>
      <c r="AY24" s="137"/>
      <c r="AZ24" s="22"/>
      <c r="BA24" s="3"/>
      <c r="BB24" s="15"/>
      <c r="BC24" s="22"/>
      <c r="BD24" s="29"/>
      <c r="BE24" s="137"/>
      <c r="BF24" s="22"/>
      <c r="BG24" s="248"/>
      <c r="BH24" s="137"/>
      <c r="BI24" s="22"/>
      <c r="BJ24" s="636" t="s">
        <v>616</v>
      </c>
      <c r="BK24" s="22"/>
      <c r="BL24" s="22"/>
      <c r="BM24" s="636" t="s">
        <v>367</v>
      </c>
      <c r="BN24" s="247"/>
      <c r="BO24" s="22"/>
      <c r="BP24" s="636" t="s">
        <v>366</v>
      </c>
      <c r="BQ24" s="22"/>
      <c r="BR24" s="22"/>
      <c r="BS24" s="637" t="s">
        <v>361</v>
      </c>
      <c r="BT24" s="334"/>
      <c r="BU24" s="247"/>
      <c r="BV24" s="100"/>
      <c r="BW24" s="100"/>
      <c r="BX24" s="100"/>
      <c r="BY24" s="100"/>
      <c r="BZ24" s="100"/>
      <c r="CA24" s="100"/>
      <c r="CB24" s="100"/>
      <c r="CC24" s="100"/>
      <c r="CD24" s="100"/>
      <c r="CE24" s="100"/>
      <c r="CF24" s="100"/>
      <c r="CG24" s="100"/>
      <c r="CH24" s="100"/>
      <c r="CI24" s="100"/>
      <c r="CJ24" s="100"/>
      <c r="CK24" s="100"/>
      <c r="CL24" s="100"/>
    </row>
    <row r="25" spans="1:98" x14ac:dyDescent="0.3">
      <c r="A25" s="163">
        <v>25</v>
      </c>
      <c r="B25" s="1220"/>
      <c r="D25" s="6"/>
      <c r="E25" s="23"/>
      <c r="F25" s="7"/>
      <c r="G25" s="15"/>
      <c r="H25" s="15"/>
      <c r="I25" s="15"/>
      <c r="J25" s="15"/>
      <c r="K25" s="40"/>
      <c r="L25" s="13"/>
      <c r="M25" s="22"/>
      <c r="N25" s="40"/>
      <c r="O25" s="13"/>
      <c r="P25" s="22"/>
      <c r="Q25" s="40"/>
      <c r="R25" s="13"/>
      <c r="S25" s="22"/>
      <c r="T25" s="40"/>
      <c r="U25" s="13"/>
      <c r="V25" s="22"/>
      <c r="W25" s="40"/>
      <c r="X25" s="13"/>
      <c r="Y25" s="22"/>
      <c r="Z25" s="40"/>
      <c r="AA25" s="13"/>
      <c r="AB25" s="22"/>
      <c r="AC25" s="40"/>
      <c r="AD25" s="13"/>
      <c r="AE25" s="22"/>
      <c r="AF25" s="40"/>
      <c r="AG25" s="13"/>
      <c r="AH25" s="22"/>
      <c r="AI25" s="40"/>
      <c r="AJ25" s="13"/>
      <c r="AK25" s="22"/>
      <c r="AL25" s="40"/>
      <c r="AM25" s="13"/>
      <c r="AN25" s="22"/>
      <c r="AO25" s="40"/>
      <c r="AP25" s="13"/>
      <c r="AQ25" s="22"/>
      <c r="AR25" s="40"/>
      <c r="AS25" s="13"/>
      <c r="AT25" s="22"/>
      <c r="AU25" s="40"/>
      <c r="AV25" s="13"/>
      <c r="AW25" s="22"/>
      <c r="AX25" s="40"/>
      <c r="AY25" s="13"/>
      <c r="AZ25" s="22"/>
      <c r="BA25" s="3"/>
      <c r="BB25" s="15"/>
      <c r="BC25" s="22"/>
      <c r="BD25" s="29"/>
      <c r="BE25" s="13"/>
      <c r="BF25" s="22"/>
      <c r="BG25" s="248"/>
      <c r="BH25" s="13"/>
      <c r="BI25" s="22"/>
      <c r="BJ25" s="636" t="s">
        <v>362</v>
      </c>
      <c r="BK25" s="22"/>
      <c r="BL25" s="22"/>
      <c r="BM25" s="22"/>
      <c r="BN25" s="247"/>
      <c r="BO25" s="22"/>
      <c r="BP25" s="22"/>
      <c r="BQ25" s="22"/>
      <c r="BR25" s="22"/>
      <c r="BS25" s="348"/>
      <c r="BT25" s="334"/>
      <c r="BU25" s="247"/>
      <c r="BV25" s="100"/>
      <c r="BW25" s="100"/>
      <c r="BX25" s="100"/>
      <c r="BY25" s="100"/>
      <c r="BZ25" s="100"/>
      <c r="CA25" s="100"/>
      <c r="CB25" s="100"/>
      <c r="CC25" s="100"/>
      <c r="CD25" s="100"/>
      <c r="CE25" s="100"/>
      <c r="CF25" s="100"/>
      <c r="CG25" s="100"/>
      <c r="CH25" s="100"/>
      <c r="CI25" s="100"/>
      <c r="CJ25" s="100"/>
      <c r="CK25" s="100"/>
      <c r="CL25" s="100"/>
    </row>
    <row r="26" spans="1:98" ht="14.5" x14ac:dyDescent="0.35">
      <c r="A26" s="163">
        <v>26</v>
      </c>
      <c r="B26" s="8"/>
      <c r="C26" s="852"/>
      <c r="D26" s="6"/>
      <c r="E26" s="23"/>
      <c r="F26" s="7"/>
      <c r="G26" s="15"/>
      <c r="H26" s="15"/>
      <c r="I26" s="15"/>
      <c r="J26" s="15"/>
      <c r="K26" s="4"/>
      <c r="L26" s="14"/>
      <c r="M26" s="14"/>
      <c r="N26" s="4"/>
      <c r="O26" s="14"/>
      <c r="P26" s="14"/>
      <c r="Q26" s="4"/>
      <c r="R26" s="14"/>
      <c r="S26" s="14"/>
      <c r="T26" s="4"/>
      <c r="U26" s="14"/>
      <c r="V26" s="14"/>
      <c r="W26" s="4"/>
      <c r="X26" s="14"/>
      <c r="Y26" s="14"/>
      <c r="Z26" s="4"/>
      <c r="AA26" s="14"/>
      <c r="AB26" s="14"/>
      <c r="AC26" s="4"/>
      <c r="AD26" s="14"/>
      <c r="AE26" s="14"/>
      <c r="AF26" s="4"/>
      <c r="AG26" s="14"/>
      <c r="AH26" s="14"/>
      <c r="AI26" s="4"/>
      <c r="AJ26" s="14"/>
      <c r="AK26" s="14"/>
      <c r="AL26" s="4"/>
      <c r="AM26" s="14"/>
      <c r="AN26" s="14"/>
      <c r="AO26" s="4"/>
      <c r="AP26" s="14"/>
      <c r="AQ26" s="14"/>
      <c r="AR26" s="4"/>
      <c r="AS26" s="14"/>
      <c r="AT26" s="14"/>
      <c r="AU26" s="162"/>
      <c r="AV26" s="14"/>
      <c r="AW26" s="14"/>
      <c r="AX26" s="4"/>
      <c r="AY26" s="14"/>
      <c r="AZ26" s="14"/>
      <c r="BA26" s="3"/>
      <c r="BB26" s="15"/>
      <c r="BC26" s="22"/>
      <c r="BD26" s="4"/>
      <c r="BE26" s="14"/>
      <c r="BF26" s="14"/>
      <c r="BG26" s="255"/>
      <c r="BH26" s="14"/>
      <c r="BI26" s="14"/>
      <c r="BJ26" s="802"/>
      <c r="BK26" s="22"/>
      <c r="BL26" s="22"/>
      <c r="BM26" s="802"/>
      <c r="BN26" s="247"/>
      <c r="BO26" s="22"/>
      <c r="BP26" s="802"/>
      <c r="BQ26" s="22"/>
      <c r="BR26" s="22"/>
      <c r="BS26" s="802"/>
      <c r="BT26" s="334"/>
      <c r="BU26" s="247"/>
      <c r="BV26" s="100"/>
      <c r="BW26" s="100"/>
      <c r="BX26" s="100"/>
      <c r="BY26" s="100"/>
      <c r="BZ26" s="100"/>
      <c r="CA26" s="100"/>
      <c r="CB26" s="100"/>
      <c r="CC26" s="100"/>
      <c r="CD26" s="100"/>
      <c r="CE26" s="100"/>
      <c r="CF26" s="100"/>
      <c r="CG26" s="100"/>
      <c r="CH26" s="100"/>
      <c r="CI26" s="100"/>
      <c r="CJ26" s="100"/>
      <c r="CK26" s="100"/>
      <c r="CL26" s="100"/>
    </row>
    <row r="27" spans="1:98" x14ac:dyDescent="0.3">
      <c r="A27" s="163">
        <v>27</v>
      </c>
      <c r="B27" s="8"/>
      <c r="D27" s="6"/>
      <c r="E27" s="23"/>
      <c r="F27" s="7"/>
      <c r="G27" s="15"/>
      <c r="H27" s="15"/>
      <c r="I27" s="15"/>
      <c r="J27" s="15"/>
      <c r="K27" s="3"/>
      <c r="L27" s="13"/>
      <c r="M27" s="22"/>
      <c r="N27" s="3"/>
      <c r="O27" s="13"/>
      <c r="P27" s="22"/>
      <c r="Q27" s="3"/>
      <c r="R27" s="13"/>
      <c r="S27" s="22"/>
      <c r="T27" s="3"/>
      <c r="U27" s="13"/>
      <c r="V27" s="22"/>
      <c r="W27" s="3"/>
      <c r="X27" s="13"/>
      <c r="Y27" s="22"/>
      <c r="Z27" s="3"/>
      <c r="AA27" s="13"/>
      <c r="AB27" s="22"/>
      <c r="AC27" s="3"/>
      <c r="AD27" s="13"/>
      <c r="AE27" s="22"/>
      <c r="AF27" s="3"/>
      <c r="AG27" s="13"/>
      <c r="AH27" s="22"/>
      <c r="AI27" s="3"/>
      <c r="AJ27" s="13"/>
      <c r="AK27" s="22"/>
      <c r="AL27" s="3"/>
      <c r="AM27" s="13"/>
      <c r="AN27" s="22"/>
      <c r="AO27" s="3"/>
      <c r="AP27" s="13"/>
      <c r="AQ27" s="22"/>
      <c r="AR27" s="3"/>
      <c r="AS27" s="13"/>
      <c r="AT27" s="22"/>
      <c r="AU27" s="40"/>
      <c r="AV27" s="13"/>
      <c r="AW27" s="22"/>
      <c r="AX27" s="3"/>
      <c r="AY27" s="13"/>
      <c r="AZ27" s="22"/>
      <c r="BA27" s="3"/>
      <c r="BB27" s="15"/>
      <c r="BC27" s="22"/>
      <c r="BD27" s="29"/>
      <c r="BE27" s="13"/>
      <c r="BF27" s="22"/>
      <c r="BG27" s="248"/>
      <c r="BH27" s="13"/>
      <c r="BI27" s="22"/>
      <c r="BJ27" s="22"/>
      <c r="BK27" s="22"/>
      <c r="BL27" s="22"/>
      <c r="BM27" s="22"/>
      <c r="BN27" s="247"/>
      <c r="BO27" s="22"/>
      <c r="BP27" s="22"/>
      <c r="BQ27" s="22"/>
      <c r="BR27" s="22"/>
      <c r="BS27" s="348"/>
      <c r="BT27" s="334"/>
      <c r="BU27" s="247"/>
      <c r="BV27" s="100"/>
      <c r="BW27" s="100"/>
      <c r="BX27" s="100"/>
      <c r="BY27" s="100"/>
      <c r="BZ27" s="100"/>
      <c r="CA27" s="100"/>
      <c r="CB27" s="100"/>
      <c r="CC27" s="100"/>
      <c r="CD27" s="100"/>
      <c r="CE27" s="100"/>
      <c r="CF27" s="100"/>
      <c r="CG27" s="100"/>
      <c r="CH27" s="100"/>
      <c r="CI27" s="100"/>
      <c r="CJ27" s="100"/>
      <c r="CK27" s="100"/>
      <c r="CL27" s="100"/>
    </row>
    <row r="28" spans="1:98" x14ac:dyDescent="0.3">
      <c r="A28" s="163">
        <v>28</v>
      </c>
      <c r="B28" s="185" t="s">
        <v>668</v>
      </c>
      <c r="D28" s="6"/>
      <c r="E28" s="23"/>
      <c r="F28" s="7"/>
      <c r="G28" s="15"/>
      <c r="H28" s="15"/>
      <c r="I28" s="15"/>
      <c r="J28" s="15"/>
      <c r="K28" s="3"/>
      <c r="L28" s="13"/>
      <c r="M28" s="22"/>
      <c r="N28" s="3"/>
      <c r="O28" s="13"/>
      <c r="P28" s="22"/>
      <c r="Q28" s="3"/>
      <c r="R28" s="13"/>
      <c r="S28" s="22"/>
      <c r="T28" s="3"/>
      <c r="U28" s="13"/>
      <c r="V28" s="22"/>
      <c r="W28" s="3"/>
      <c r="X28" s="13"/>
      <c r="Y28" s="22"/>
      <c r="Z28" s="3"/>
      <c r="AA28" s="13"/>
      <c r="AB28" s="22"/>
      <c r="AC28" s="3"/>
      <c r="AD28" s="13"/>
      <c r="AE28" s="22"/>
      <c r="AF28" s="3"/>
      <c r="AG28" s="13"/>
      <c r="AH28" s="22"/>
      <c r="AI28" s="3"/>
      <c r="AJ28" s="13"/>
      <c r="AK28" s="22"/>
      <c r="AL28" s="3"/>
      <c r="AM28" s="13"/>
      <c r="AN28" s="22"/>
      <c r="AO28" s="3"/>
      <c r="AP28" s="13"/>
      <c r="AQ28" s="22"/>
      <c r="AR28" s="3"/>
      <c r="AS28" s="13"/>
      <c r="AT28" s="22"/>
      <c r="AU28" s="40"/>
      <c r="AV28" s="13"/>
      <c r="AW28" s="22"/>
      <c r="AX28" s="3"/>
      <c r="AY28" s="13"/>
      <c r="AZ28" s="22"/>
      <c r="BA28" s="3"/>
      <c r="BB28" s="15"/>
      <c r="BC28" s="22"/>
      <c r="BD28" s="29"/>
      <c r="BE28" s="13"/>
      <c r="BF28" s="22"/>
      <c r="BG28" s="248"/>
      <c r="BH28" s="13"/>
      <c r="BI28" s="22"/>
      <c r="BJ28" s="22"/>
      <c r="BK28" s="22"/>
      <c r="BL28" s="22"/>
      <c r="BM28" s="22"/>
      <c r="BN28" s="247"/>
      <c r="BO28" s="22"/>
      <c r="BP28" s="22"/>
      <c r="BQ28" s="22"/>
      <c r="BR28" s="22"/>
      <c r="BS28" s="348"/>
      <c r="BT28" s="334"/>
      <c r="BU28" s="247"/>
      <c r="BV28" s="100"/>
      <c r="BW28" s="100"/>
      <c r="BX28" s="100"/>
      <c r="BY28" s="100"/>
      <c r="BZ28" s="100"/>
      <c r="CA28" s="100"/>
      <c r="CB28" s="100"/>
      <c r="CC28" s="100"/>
      <c r="CD28" s="100"/>
      <c r="CE28" s="100"/>
      <c r="CF28" s="100"/>
      <c r="CG28" s="100"/>
      <c r="CH28" s="100"/>
      <c r="CI28" s="100"/>
      <c r="CJ28" s="100"/>
      <c r="CK28" s="100"/>
      <c r="CL28" s="100"/>
    </row>
    <row r="29" spans="1:98" ht="13.5" thickBot="1" x14ac:dyDescent="0.35">
      <c r="A29" s="908">
        <v>29</v>
      </c>
      <c r="B29" s="780" t="s">
        <v>206</v>
      </c>
      <c r="C29" s="781" t="s">
        <v>14</v>
      </c>
      <c r="D29" s="782">
        <v>40603</v>
      </c>
      <c r="E29" s="783">
        <v>2372777</v>
      </c>
      <c r="F29" s="784">
        <v>223051</v>
      </c>
      <c r="G29" s="785">
        <f>F29/E29</f>
        <v>9.4004198456070678E-2</v>
      </c>
      <c r="H29" s="785" t="s">
        <v>211</v>
      </c>
      <c r="I29" s="786">
        <f t="shared" ref="I29:I35" si="135">LARGE(BV29:CL29,1)</f>
        <v>17759</v>
      </c>
      <c r="J29" s="786">
        <f t="shared" ref="J29:J35" si="136">SMALL(BV29:CL29,1)</f>
        <v>8327</v>
      </c>
      <c r="K29" s="787">
        <f>SUM(K30:K36)</f>
        <v>13055</v>
      </c>
      <c r="L29" s="785">
        <f>K29/$F$29</f>
        <v>5.852921529157009E-2</v>
      </c>
      <c r="M29" s="788">
        <f>L29/$G$29</f>
        <v>0.62262341738833626</v>
      </c>
      <c r="N29" s="787">
        <f>SUM(N30:N36)</f>
        <v>12349</v>
      </c>
      <c r="O29" s="785">
        <f>N29/$F$29</f>
        <v>5.5364019887828346E-2</v>
      </c>
      <c r="P29" s="788">
        <f>O29/$G$29</f>
        <v>0.58895262974558138</v>
      </c>
      <c r="Q29" s="787">
        <v>9931</v>
      </c>
      <c r="R29" s="785">
        <f>Q29/$F$29</f>
        <v>4.4523449793993301E-2</v>
      </c>
      <c r="S29" s="788">
        <f>R29/$G$29</f>
        <v>0.47363256668583437</v>
      </c>
      <c r="T29" s="787">
        <v>13509</v>
      </c>
      <c r="U29" s="785">
        <f>T29/$F$29</f>
        <v>6.0564624233919596E-2</v>
      </c>
      <c r="V29" s="788">
        <f>U29/$G$29</f>
        <v>0.6442757369206461</v>
      </c>
      <c r="W29" s="787">
        <v>14726</v>
      </c>
      <c r="X29" s="785">
        <f>W29/$F$29</f>
        <v>6.6020775517706715E-2</v>
      </c>
      <c r="Y29" s="788">
        <f>X29/$G$29</f>
        <v>0.70231730712069251</v>
      </c>
      <c r="Z29" s="787">
        <v>10093</v>
      </c>
      <c r="AA29" s="785">
        <f>Z29/$F$29</f>
        <v>4.5249741090602598E-2</v>
      </c>
      <c r="AB29" s="788">
        <f>AA29/$G$29</f>
        <v>0.48135872475683478</v>
      </c>
      <c r="AC29" s="787">
        <v>15644</v>
      </c>
      <c r="AD29" s="785">
        <f>AC29/$F$29</f>
        <v>7.0136426198492724E-2</v>
      </c>
      <c r="AE29" s="788">
        <f>AD29/$G$29</f>
        <v>0.74609886952302817</v>
      </c>
      <c r="AF29" s="787">
        <v>8327</v>
      </c>
      <c r="AG29" s="785">
        <f>AF29/$F$29</f>
        <v>3.7332269301639534E-2</v>
      </c>
      <c r="AH29" s="788">
        <f>AG29/$G$29</f>
        <v>0.39713406331617584</v>
      </c>
      <c r="AI29" s="787">
        <v>12277</v>
      </c>
      <c r="AJ29" s="785">
        <f>AI29/$F$29</f>
        <v>5.504122375600199E-2</v>
      </c>
      <c r="AK29" s="788">
        <f>AJ29/$G$29</f>
        <v>0.5855187817140256</v>
      </c>
      <c r="AL29" s="787">
        <v>14050</v>
      </c>
      <c r="AM29" s="785">
        <f>AL29/$F$29</f>
        <v>6.2990078502225946E-2</v>
      </c>
      <c r="AN29" s="788">
        <f>AM29/$G$29</f>
        <v>0.67007728949108569</v>
      </c>
      <c r="AO29" s="787">
        <v>15169</v>
      </c>
      <c r="AP29" s="785">
        <f>AO29/$F$29</f>
        <v>6.8006868384360528E-2</v>
      </c>
      <c r="AQ29" s="788">
        <f>AP29/$G$29</f>
        <v>0.72344501098151459</v>
      </c>
      <c r="AR29" s="787">
        <v>17759</v>
      </c>
      <c r="AS29" s="785">
        <f>AR29/$F$29</f>
        <v>7.9618562570891865E-2</v>
      </c>
      <c r="AT29" s="788">
        <f>AS29/$G$29</f>
        <v>0.84696815544997817</v>
      </c>
      <c r="AU29" s="789">
        <v>11246</v>
      </c>
      <c r="AV29" s="785">
        <f>AU29/$F$29</f>
        <v>5.0418962479432956E-2</v>
      </c>
      <c r="AW29" s="788">
        <f>AV29/$G$29</f>
        <v>0.53634798559549823</v>
      </c>
      <c r="AX29" s="787">
        <v>14163</v>
      </c>
      <c r="AY29" s="785">
        <f>AX29/$F$29</f>
        <v>6.3496689098008971E-2</v>
      </c>
      <c r="AZ29" s="788">
        <f>AY29/$G$29</f>
        <v>0.6754665232072774</v>
      </c>
      <c r="BA29" s="790">
        <v>13949</v>
      </c>
      <c r="BB29" s="785">
        <f>BA29/$F$29</f>
        <v>6.2537267261747312E-2</v>
      </c>
      <c r="BC29" s="788">
        <f>BB29/$G$29</f>
        <v>0.66526036378015341</v>
      </c>
      <c r="BD29" s="791">
        <v>14515</v>
      </c>
      <c r="BE29" s="785">
        <f>BD29/$F$29</f>
        <v>6.5074803520271146E-2</v>
      </c>
      <c r="BF29" s="788">
        <f>BE29/$G$29</f>
        <v>0.69225422469488318</v>
      </c>
      <c r="BG29" s="792">
        <v>12289</v>
      </c>
      <c r="BH29" s="785">
        <f>BG29/$F$29</f>
        <v>5.5095023111306381E-2</v>
      </c>
      <c r="BI29" s="788">
        <f>BH29/$G$29</f>
        <v>0.58609108971928492</v>
      </c>
      <c r="BJ29" s="793">
        <f t="shared" ref="BJ29:BJ36" si="137">K29+T29+W29+Z29+Q29</f>
        <v>61314</v>
      </c>
      <c r="BK29" s="785">
        <f>BJ29/$F$29</f>
        <v>0.27488780592779227</v>
      </c>
      <c r="BL29" s="788">
        <f>BK29/$G$29</f>
        <v>2.9242077528723436</v>
      </c>
      <c r="BM29" s="794">
        <f>SUM(AR29,AU29,AX29,BG29)</f>
        <v>55457</v>
      </c>
      <c r="BN29" s="785">
        <f>BM29/$F$29</f>
        <v>0.24862923725964017</v>
      </c>
      <c r="BO29" s="788">
        <f>BN29/$G$29</f>
        <v>2.6448737539720386</v>
      </c>
      <c r="BP29" s="794">
        <f>SUM(BP30:BP36)</f>
        <v>57678</v>
      </c>
      <c r="BQ29" s="785">
        <f>BP29/$F$29</f>
        <v>0.25858660127056143</v>
      </c>
      <c r="BR29" s="788">
        <f>BQ29/$G$29</f>
        <v>2.7507984272787787</v>
      </c>
      <c r="BS29" s="797">
        <f t="shared" ref="BS29:BS36" si="138">AI29+AF29+AC29+N29</f>
        <v>48597</v>
      </c>
      <c r="BT29" s="785">
        <f>BS29/$F$29</f>
        <v>0.21787393914396258</v>
      </c>
      <c r="BU29" s="788">
        <f>BT29/$G$29</f>
        <v>2.3177043442988108</v>
      </c>
      <c r="BV29" s="801">
        <f>K29</f>
        <v>13055</v>
      </c>
      <c r="BW29" s="801">
        <f>N29</f>
        <v>12349</v>
      </c>
      <c r="BX29" s="801">
        <f>Q29</f>
        <v>9931</v>
      </c>
      <c r="BY29" s="801">
        <f>T29</f>
        <v>13509</v>
      </c>
      <c r="BZ29" s="801">
        <f>W29</f>
        <v>14726</v>
      </c>
      <c r="CA29" s="801">
        <f>Z29</f>
        <v>10093</v>
      </c>
      <c r="CB29" s="801">
        <f>AC29</f>
        <v>15644</v>
      </c>
      <c r="CC29" s="801">
        <f>AF29</f>
        <v>8327</v>
      </c>
      <c r="CD29" s="801">
        <f>AI29</f>
        <v>12277</v>
      </c>
      <c r="CE29" s="801">
        <f>AL29</f>
        <v>14050</v>
      </c>
      <c r="CF29" s="801">
        <f>AO29</f>
        <v>15169</v>
      </c>
      <c r="CG29" s="801">
        <f>AR29</f>
        <v>17759</v>
      </c>
      <c r="CH29" s="801">
        <f>AU29</f>
        <v>11246</v>
      </c>
      <c r="CI29" s="801">
        <f>AX29</f>
        <v>14163</v>
      </c>
      <c r="CJ29" s="801">
        <f>BA29</f>
        <v>13949</v>
      </c>
      <c r="CK29" s="801">
        <f>BD29</f>
        <v>14515</v>
      </c>
      <c r="CL29" s="801">
        <f>BG29</f>
        <v>12289</v>
      </c>
    </row>
    <row r="30" spans="1:98" x14ac:dyDescent="0.3">
      <c r="A30" s="908">
        <v>30</v>
      </c>
      <c r="B30" s="909" t="s">
        <v>17</v>
      </c>
      <c r="C30" s="910" t="s">
        <v>14</v>
      </c>
      <c r="D30" s="911">
        <v>40603</v>
      </c>
      <c r="E30" s="912">
        <v>157600</v>
      </c>
      <c r="F30" s="913">
        <v>26389</v>
      </c>
      <c r="G30" s="914">
        <f t="shared" ref="G30:G36" si="139">F30/F$29</f>
        <v>0.1183092655939673</v>
      </c>
      <c r="H30" s="914" t="s">
        <v>211</v>
      </c>
      <c r="I30" s="914">
        <f t="shared" si="135"/>
        <v>0.16070543941345486</v>
      </c>
      <c r="J30" s="914">
        <f t="shared" si="136"/>
        <v>7.5848865364040771E-2</v>
      </c>
      <c r="K30" s="909">
        <v>1663</v>
      </c>
      <c r="L30" s="915">
        <f t="shared" ref="L30:L35" si="140">K30/K$29</f>
        <v>0.12738414400612791</v>
      </c>
      <c r="M30" s="916">
        <f t="shared" ref="M30:M35" si="141">L30/$G30</f>
        <v>1.0767047142639294</v>
      </c>
      <c r="N30" s="909">
        <v>1414</v>
      </c>
      <c r="O30" s="915">
        <f t="shared" ref="O30:O35" si="142">N30/N$29</f>
        <v>0.11450319863956596</v>
      </c>
      <c r="P30" s="916">
        <f t="shared" ref="P30:P35" si="143">O30/$G30</f>
        <v>0.96782951077167856</v>
      </c>
      <c r="Q30" s="909">
        <v>1411</v>
      </c>
      <c r="R30" s="915">
        <f t="shared" ref="R30:R35" si="144">Q30/Q$29</f>
        <v>0.14208035444567516</v>
      </c>
      <c r="S30" s="916">
        <f t="shared" ref="S30:S35" si="145">R30/$G30</f>
        <v>1.2009233066604377</v>
      </c>
      <c r="T30" s="909">
        <v>1580</v>
      </c>
      <c r="U30" s="915">
        <f t="shared" ref="U30:U35" si="146">T30/T$29</f>
        <v>0.11695906432748537</v>
      </c>
      <c r="V30" s="916">
        <f t="shared" ref="V30:V35" si="147">U30/$G30</f>
        <v>0.98858752727689336</v>
      </c>
      <c r="W30" s="909">
        <v>2153</v>
      </c>
      <c r="X30" s="915">
        <f t="shared" ref="X30:X35" si="148">W30/W$29</f>
        <v>0.14620399293766129</v>
      </c>
      <c r="Y30" s="916">
        <f t="shared" ref="Y30:Y35" si="149">X30/$G30</f>
        <v>1.2357780449709457</v>
      </c>
      <c r="Z30" s="909">
        <v>1622</v>
      </c>
      <c r="AA30" s="915">
        <f t="shared" ref="AA30:AA35" si="150">Z30/Z$29</f>
        <v>0.16070543941345486</v>
      </c>
      <c r="AB30" s="916">
        <f t="shared" ref="AB30:AB35" si="151">AA30/$G30</f>
        <v>1.3583504098908832</v>
      </c>
      <c r="AC30" s="909">
        <v>1576</v>
      </c>
      <c r="AD30" s="915">
        <f t="shared" ref="AD30:AD35" si="152">AC30/AC$29</f>
        <v>0.10074149833802097</v>
      </c>
      <c r="AE30" s="916">
        <f t="shared" ref="AE30:AE35" si="153">AD30/$G30</f>
        <v>0.85150979369411173</v>
      </c>
      <c r="AF30" s="909">
        <v>1231</v>
      </c>
      <c r="AG30" s="915">
        <f t="shared" ref="AG30:AG35" si="154">AF30/AF$29</f>
        <v>0.14783235258796684</v>
      </c>
      <c r="AH30" s="916">
        <f t="shared" ref="AH30:AH35" si="155">AG30/$G30</f>
        <v>1.2495416301147673</v>
      </c>
      <c r="AI30" s="909">
        <v>1314</v>
      </c>
      <c r="AJ30" s="915">
        <f t="shared" ref="AJ30:AJ35" si="156">AI30/AI$29</f>
        <v>0.10702940457766555</v>
      </c>
      <c r="AK30" s="916">
        <f t="shared" ref="AK30:AK35" si="157">AJ30/$G30</f>
        <v>0.90465783926836474</v>
      </c>
      <c r="AL30" s="909">
        <v>1540</v>
      </c>
      <c r="AM30" s="915">
        <f t="shared" ref="AM30:AM35" si="158">AL30/AL$29</f>
        <v>0.10960854092526691</v>
      </c>
      <c r="AN30" s="916">
        <f t="shared" ref="AN30:AN35" si="159">AM30/$G30</f>
        <v>0.92645779157685815</v>
      </c>
      <c r="AO30" s="909">
        <v>1257</v>
      </c>
      <c r="AP30" s="915">
        <f t="shared" ref="AP30:AP35" si="160">AO30/AO$29</f>
        <v>8.2866372206473735E-2</v>
      </c>
      <c r="AQ30" s="916">
        <f t="shared" ref="AQ30:AQ35" si="161">AP30/$G30</f>
        <v>0.70042166004873896</v>
      </c>
      <c r="AR30" s="909">
        <v>1347</v>
      </c>
      <c r="AS30" s="915">
        <f t="shared" ref="AS30:AS35" si="162">AR30/AR$29</f>
        <v>7.5848865364040771E-2</v>
      </c>
      <c r="AT30" s="916">
        <f t="shared" ref="AT30:AT35" si="163">AS30/$G30</f>
        <v>0.64110672129730784</v>
      </c>
      <c r="AU30" s="917">
        <v>893</v>
      </c>
      <c r="AV30" s="915">
        <f t="shared" ref="AV30:AV35" si="164">AU30/AU$29</f>
        <v>7.9406011026142628E-2</v>
      </c>
      <c r="AW30" s="916">
        <f t="shared" ref="AW30:AW35" si="165">AV30/$G30</f>
        <v>0.67117322238023946</v>
      </c>
      <c r="AX30" s="909">
        <v>2013</v>
      </c>
      <c r="AY30" s="915">
        <f t="shared" ref="AY30:AY35" si="166">AX30/AX$29</f>
        <v>0.14213090446939208</v>
      </c>
      <c r="AZ30" s="916">
        <f t="shared" ref="AZ30:AZ35" si="167">AY30/$G30</f>
        <v>1.201350576861661</v>
      </c>
      <c r="BA30" s="909">
        <v>1877</v>
      </c>
      <c r="BB30" s="914">
        <f t="shared" ref="BB30:BB35" si="168">BA30/BA$29</f>
        <v>0.134561617320238</v>
      </c>
      <c r="BC30" s="916">
        <f t="shared" ref="BC30:BC35" si="169">BB30/$G30</f>
        <v>1.1373717573570958</v>
      </c>
      <c r="BD30" s="918">
        <v>1969</v>
      </c>
      <c r="BE30" s="915">
        <f t="shared" ref="BE30:BE35" si="170">BD30/BD$29</f>
        <v>0.13565277299345505</v>
      </c>
      <c r="BF30" s="916">
        <f t="shared" ref="BF30:BF35" si="171">BE30/$G30</f>
        <v>1.1465946670568472</v>
      </c>
      <c r="BG30" s="919">
        <v>1529</v>
      </c>
      <c r="BH30" s="915">
        <f t="shared" ref="BH30:BH35" si="172">BG30/BG$29</f>
        <v>0.12442021319879568</v>
      </c>
      <c r="BI30" s="916">
        <f t="shared" ref="BI30:BI35" si="173">BH30/$G30</f>
        <v>1.0516523162758942</v>
      </c>
      <c r="BJ30" s="913">
        <f t="shared" si="137"/>
        <v>8429</v>
      </c>
      <c r="BK30" s="914">
        <f t="shared" ref="BK30:BK35" si="174">BJ30/BJ$29</f>
        <v>0.13747268160615847</v>
      </c>
      <c r="BL30" s="916">
        <f t="shared" ref="BL30:BL35" si="175">BK30/$G30</f>
        <v>1.1619773051246827</v>
      </c>
      <c r="BM30" s="913">
        <f t="shared" ref="BM30:BM35" si="176">BG30+AU30+AR30+AX30</f>
        <v>5782</v>
      </c>
      <c r="BN30" s="920">
        <f t="shared" ref="BN30:BN35" si="177">BM30/BM$29</f>
        <v>0.10426095894116162</v>
      </c>
      <c r="BO30" s="916">
        <f t="shared" ref="BO30:BO35" si="178">BN30/$G30</f>
        <v>0.88125776470442385</v>
      </c>
      <c r="BP30" s="913">
        <f t="shared" ref="BP30:BP36" si="179">BA30+AO30+AL30+BD30</f>
        <v>6643</v>
      </c>
      <c r="BQ30" s="914">
        <f t="shared" ref="BQ30:BQ35" si="180">BP30/BP$29</f>
        <v>0.11517389645965533</v>
      </c>
      <c r="BR30" s="916">
        <f t="shared" ref="BR30:BR35" si="181">BQ30/$G30</f>
        <v>0.97349853269250741</v>
      </c>
      <c r="BS30" s="921">
        <f t="shared" si="138"/>
        <v>5535</v>
      </c>
      <c r="BT30" s="922">
        <f t="shared" ref="BT30:BT35" si="182">BS30/BS$29</f>
        <v>0.11389591950120377</v>
      </c>
      <c r="BU30" s="923">
        <f t="shared" ref="BU30:BU35" si="183">BT30/$G30</f>
        <v>0.96269653039762781</v>
      </c>
      <c r="BV30" s="922">
        <f t="shared" ref="BV30:BV35" si="184">L30</f>
        <v>0.12738414400612791</v>
      </c>
      <c r="BW30" s="922">
        <f t="shared" ref="BW30:BW35" si="185">O30</f>
        <v>0.11450319863956596</v>
      </c>
      <c r="BX30" s="922">
        <f t="shared" ref="BX30:BX35" si="186">R30</f>
        <v>0.14208035444567516</v>
      </c>
      <c r="BY30" s="922">
        <f t="shared" ref="BY30:BY35" si="187">U30</f>
        <v>0.11695906432748537</v>
      </c>
      <c r="BZ30" s="922">
        <f t="shared" ref="BZ30:BZ35" si="188">X30</f>
        <v>0.14620399293766129</v>
      </c>
      <c r="CA30" s="922">
        <f t="shared" ref="CA30:CA35" si="189">AA30</f>
        <v>0.16070543941345486</v>
      </c>
      <c r="CB30" s="922">
        <f t="shared" ref="CB30:CB35" si="190">AD30</f>
        <v>0.10074149833802097</v>
      </c>
      <c r="CC30" s="922">
        <f t="shared" ref="CC30:CC35" si="191">AG30</f>
        <v>0.14783235258796684</v>
      </c>
      <c r="CD30" s="922">
        <f t="shared" ref="CD30:CD35" si="192">AJ30</f>
        <v>0.10702940457766555</v>
      </c>
      <c r="CE30" s="922">
        <f t="shared" ref="CE30:CE35" si="193">AM30</f>
        <v>0.10960854092526691</v>
      </c>
      <c r="CF30" s="922">
        <f t="shared" ref="CF30:CF35" si="194">AP30</f>
        <v>8.2866372206473735E-2</v>
      </c>
      <c r="CG30" s="922">
        <f t="shared" ref="CG30:CG35" si="195">AS30</f>
        <v>7.5848865364040771E-2</v>
      </c>
      <c r="CH30" s="922">
        <f t="shared" ref="CH30:CH35" si="196">AV30</f>
        <v>7.9406011026142628E-2</v>
      </c>
      <c r="CI30" s="922">
        <f t="shared" ref="CI30:CI35" si="197">AY30</f>
        <v>0.14213090446939208</v>
      </c>
      <c r="CJ30" s="922">
        <f t="shared" ref="CJ30:CJ35" si="198">BB30</f>
        <v>0.134561617320238</v>
      </c>
      <c r="CK30" s="922">
        <f t="shared" ref="CK30:CK35" si="199">BE30</f>
        <v>0.13565277299345505</v>
      </c>
      <c r="CL30" s="922">
        <f t="shared" ref="CL30:CL35" si="200">BH30</f>
        <v>0.12442021319879568</v>
      </c>
    </row>
    <row r="31" spans="1:98" x14ac:dyDescent="0.3">
      <c r="A31" s="908">
        <v>31</v>
      </c>
      <c r="B31" s="909" t="s">
        <v>18</v>
      </c>
      <c r="C31" s="910" t="s">
        <v>14</v>
      </c>
      <c r="D31" s="911">
        <v>40603</v>
      </c>
      <c r="E31" s="912">
        <v>468147</v>
      </c>
      <c r="F31" s="913">
        <v>60787</v>
      </c>
      <c r="G31" s="914">
        <f t="shared" si="139"/>
        <v>0.27252511757400771</v>
      </c>
      <c r="H31" s="914" t="s">
        <v>211</v>
      </c>
      <c r="I31" s="914">
        <f t="shared" si="135"/>
        <v>0.41269215608986992</v>
      </c>
      <c r="J31" s="914">
        <f t="shared" si="136"/>
        <v>0.13137984868500061</v>
      </c>
      <c r="K31" s="917">
        <v>2225</v>
      </c>
      <c r="L31" s="915">
        <f t="shared" si="140"/>
        <v>0.17043278437380313</v>
      </c>
      <c r="M31" s="916">
        <f t="shared" si="141"/>
        <v>0.62538376605789336</v>
      </c>
      <c r="N31" s="917">
        <v>2755</v>
      </c>
      <c r="O31" s="915">
        <f t="shared" si="142"/>
        <v>0.22309498744837639</v>
      </c>
      <c r="P31" s="916">
        <f t="shared" si="143"/>
        <v>0.81862174552696798</v>
      </c>
      <c r="Q31" s="917">
        <v>1953</v>
      </c>
      <c r="R31" s="915">
        <f t="shared" si="144"/>
        <v>0.19665693283657235</v>
      </c>
      <c r="S31" s="916">
        <f t="shared" si="145"/>
        <v>0.72161030361969336</v>
      </c>
      <c r="T31" s="917">
        <v>3542</v>
      </c>
      <c r="U31" s="915">
        <f t="shared" si="146"/>
        <v>0.26219557332148935</v>
      </c>
      <c r="V31" s="916">
        <f t="shared" si="147"/>
        <v>0.96209690928868885</v>
      </c>
      <c r="W31" s="917">
        <v>3963</v>
      </c>
      <c r="X31" s="915">
        <f t="shared" si="148"/>
        <v>0.26911584951785955</v>
      </c>
      <c r="Y31" s="916">
        <f t="shared" si="149"/>
        <v>0.98749007766147523</v>
      </c>
      <c r="Z31" s="917">
        <v>1674</v>
      </c>
      <c r="AA31" s="915">
        <f t="shared" si="150"/>
        <v>0.16585752501733875</v>
      </c>
      <c r="AB31" s="916">
        <f t="shared" si="151"/>
        <v>0.60859537092869243</v>
      </c>
      <c r="AC31" s="917">
        <v>5488</v>
      </c>
      <c r="AD31" s="915">
        <f t="shared" si="152"/>
        <v>0.35080542060854003</v>
      </c>
      <c r="AE31" s="916">
        <f t="shared" si="153"/>
        <v>1.2872406908081575</v>
      </c>
      <c r="AF31" s="917">
        <v>1094</v>
      </c>
      <c r="AG31" s="915">
        <f t="shared" si="154"/>
        <v>0.13137984868500061</v>
      </c>
      <c r="AH31" s="916">
        <f t="shared" si="155"/>
        <v>0.48208344924141794</v>
      </c>
      <c r="AI31" s="917">
        <v>3785</v>
      </c>
      <c r="AJ31" s="915">
        <f t="shared" si="156"/>
        <v>0.30830007330781134</v>
      </c>
      <c r="AK31" s="916">
        <f t="shared" si="157"/>
        <v>1.1312721412700188</v>
      </c>
      <c r="AL31" s="917">
        <v>3263</v>
      </c>
      <c r="AM31" s="915">
        <f t="shared" si="158"/>
        <v>0.23224199288256228</v>
      </c>
      <c r="AN31" s="916">
        <f t="shared" si="159"/>
        <v>0.85218564420761678</v>
      </c>
      <c r="AO31" s="917">
        <v>5871</v>
      </c>
      <c r="AP31" s="915">
        <f t="shared" si="160"/>
        <v>0.38703935658250377</v>
      </c>
      <c r="AQ31" s="916">
        <f t="shared" si="161"/>
        <v>1.4201970079965134</v>
      </c>
      <c r="AR31" s="917">
        <v>7329</v>
      </c>
      <c r="AS31" s="915">
        <f t="shared" si="162"/>
        <v>0.41269215608986992</v>
      </c>
      <c r="AT31" s="916">
        <f t="shared" si="163"/>
        <v>1.5143270453880202</v>
      </c>
      <c r="AU31" s="917">
        <v>4192</v>
      </c>
      <c r="AV31" s="915">
        <f t="shared" si="164"/>
        <v>0.37275475724702117</v>
      </c>
      <c r="AW31" s="916">
        <f t="shared" si="165"/>
        <v>1.367781291373243</v>
      </c>
      <c r="AX31" s="917">
        <v>4110</v>
      </c>
      <c r="AY31" s="915">
        <f t="shared" si="166"/>
        <v>0.2901927557720822</v>
      </c>
      <c r="AZ31" s="916">
        <f t="shared" si="167"/>
        <v>1.064829393911835</v>
      </c>
      <c r="BA31" s="909">
        <v>3472</v>
      </c>
      <c r="BB31" s="914">
        <f t="shared" si="168"/>
        <v>0.24890673166535235</v>
      </c>
      <c r="BC31" s="916">
        <f t="shared" si="169"/>
        <v>0.913335012497549</v>
      </c>
      <c r="BD31" s="918">
        <v>3111</v>
      </c>
      <c r="BE31" s="915">
        <f t="shared" si="170"/>
        <v>0.21433000344471237</v>
      </c>
      <c r="BF31" s="916">
        <f t="shared" si="171"/>
        <v>0.78645963114393769</v>
      </c>
      <c r="BG31" s="919">
        <v>2955</v>
      </c>
      <c r="BH31" s="915">
        <f t="shared" si="172"/>
        <v>0.24045894702579543</v>
      </c>
      <c r="BI31" s="916">
        <f t="shared" si="173"/>
        <v>0.8823368251937207</v>
      </c>
      <c r="BJ31" s="913">
        <f t="shared" si="137"/>
        <v>13357</v>
      </c>
      <c r="BK31" s="914">
        <f t="shared" si="174"/>
        <v>0.21784584271128943</v>
      </c>
      <c r="BL31" s="916">
        <f t="shared" si="175"/>
        <v>0.79936060444825086</v>
      </c>
      <c r="BM31" s="913">
        <f t="shared" si="176"/>
        <v>18586</v>
      </c>
      <c r="BN31" s="920">
        <f t="shared" si="177"/>
        <v>0.33514254287105327</v>
      </c>
      <c r="BO31" s="916">
        <f t="shared" si="178"/>
        <v>1.2297675379592892</v>
      </c>
      <c r="BP31" s="913">
        <f t="shared" si="179"/>
        <v>15717</v>
      </c>
      <c r="BQ31" s="914">
        <f t="shared" si="180"/>
        <v>0.27249557890356807</v>
      </c>
      <c r="BR31" s="916">
        <f t="shared" si="181"/>
        <v>0.99989161120008829</v>
      </c>
      <c r="BS31" s="921">
        <f t="shared" si="138"/>
        <v>13122</v>
      </c>
      <c r="BT31" s="922">
        <f t="shared" si="182"/>
        <v>0.27001666769553678</v>
      </c>
      <c r="BU31" s="923">
        <f t="shared" si="183"/>
        <v>0.9907955277634557</v>
      </c>
      <c r="BV31" s="922">
        <f t="shared" si="184"/>
        <v>0.17043278437380313</v>
      </c>
      <c r="BW31" s="922">
        <f t="shared" si="185"/>
        <v>0.22309498744837639</v>
      </c>
      <c r="BX31" s="922">
        <f t="shared" si="186"/>
        <v>0.19665693283657235</v>
      </c>
      <c r="BY31" s="922">
        <f t="shared" si="187"/>
        <v>0.26219557332148935</v>
      </c>
      <c r="BZ31" s="922">
        <f t="shared" si="188"/>
        <v>0.26911584951785955</v>
      </c>
      <c r="CA31" s="922">
        <f t="shared" si="189"/>
        <v>0.16585752501733875</v>
      </c>
      <c r="CB31" s="922">
        <f t="shared" si="190"/>
        <v>0.35080542060854003</v>
      </c>
      <c r="CC31" s="922">
        <f t="shared" si="191"/>
        <v>0.13137984868500061</v>
      </c>
      <c r="CD31" s="922">
        <f t="shared" si="192"/>
        <v>0.30830007330781134</v>
      </c>
      <c r="CE31" s="922">
        <f t="shared" si="193"/>
        <v>0.23224199288256228</v>
      </c>
      <c r="CF31" s="922">
        <f t="shared" si="194"/>
        <v>0.38703935658250377</v>
      </c>
      <c r="CG31" s="922">
        <f t="shared" si="195"/>
        <v>0.41269215608986992</v>
      </c>
      <c r="CH31" s="922">
        <f t="shared" si="196"/>
        <v>0.37275475724702117</v>
      </c>
      <c r="CI31" s="922">
        <f t="shared" si="197"/>
        <v>0.2901927557720822</v>
      </c>
      <c r="CJ31" s="922">
        <f t="shared" si="198"/>
        <v>0.24890673166535235</v>
      </c>
      <c r="CK31" s="922">
        <f t="shared" si="199"/>
        <v>0.21433000344471237</v>
      </c>
      <c r="CL31" s="922">
        <f t="shared" si="200"/>
        <v>0.24045894702579543</v>
      </c>
    </row>
    <row r="32" spans="1:98" x14ac:dyDescent="0.3">
      <c r="A32" s="908">
        <v>32</v>
      </c>
      <c r="B32" s="909" t="s">
        <v>162</v>
      </c>
      <c r="C32" s="910" t="s">
        <v>14</v>
      </c>
      <c r="D32" s="911">
        <v>40603</v>
      </c>
      <c r="E32" s="912">
        <v>453675</v>
      </c>
      <c r="F32" s="913">
        <v>9991</v>
      </c>
      <c r="G32" s="914">
        <f t="shared" si="139"/>
        <v>4.4792446570515267E-2</v>
      </c>
      <c r="H32" s="914" t="s">
        <v>211</v>
      </c>
      <c r="I32" s="914">
        <f t="shared" si="135"/>
        <v>7.469094677622326E-2</v>
      </c>
      <c r="J32" s="914">
        <f t="shared" si="136"/>
        <v>2.099644128113879E-2</v>
      </c>
      <c r="K32" s="917">
        <v>716</v>
      </c>
      <c r="L32" s="924">
        <f t="shared" si="140"/>
        <v>5.4844887016468787E-2</v>
      </c>
      <c r="M32" s="916">
        <f t="shared" si="141"/>
        <v>1.2244226697938523</v>
      </c>
      <c r="N32" s="917">
        <v>764</v>
      </c>
      <c r="O32" s="924">
        <f t="shared" si="142"/>
        <v>6.1867357680783872E-2</v>
      </c>
      <c r="P32" s="916">
        <f t="shared" si="143"/>
        <v>1.3812006804180283</v>
      </c>
      <c r="Q32" s="917">
        <v>418</v>
      </c>
      <c r="R32" s="924">
        <f t="shared" si="144"/>
        <v>4.2090423925083074E-2</v>
      </c>
      <c r="S32" s="916">
        <f t="shared" si="145"/>
        <v>0.93967682383281992</v>
      </c>
      <c r="T32" s="917">
        <v>1009</v>
      </c>
      <c r="U32" s="924">
        <f t="shared" si="146"/>
        <v>7.469094677622326E-2</v>
      </c>
      <c r="V32" s="916">
        <f t="shared" si="147"/>
        <v>1.6674897777383018</v>
      </c>
      <c r="W32" s="917">
        <v>429</v>
      </c>
      <c r="X32" s="924">
        <f t="shared" si="148"/>
        <v>2.9132147222599485E-2</v>
      </c>
      <c r="Y32" s="916">
        <f t="shared" si="149"/>
        <v>0.65038079973456486</v>
      </c>
      <c r="Z32" s="917">
        <v>385</v>
      </c>
      <c r="AA32" s="924">
        <f t="shared" si="150"/>
        <v>3.8145249182601801E-2</v>
      </c>
      <c r="AB32" s="916">
        <f t="shared" si="151"/>
        <v>0.85160003757667035</v>
      </c>
      <c r="AC32" s="917">
        <v>823</v>
      </c>
      <c r="AD32" s="924">
        <f t="shared" si="152"/>
        <v>5.2608028637177194E-2</v>
      </c>
      <c r="AE32" s="916">
        <f t="shared" si="153"/>
        <v>1.1744843754930447</v>
      </c>
      <c r="AF32" s="917">
        <v>307</v>
      </c>
      <c r="AG32" s="924">
        <f t="shared" si="154"/>
        <v>3.6868019694968175E-2</v>
      </c>
      <c r="AH32" s="916">
        <f t="shared" si="155"/>
        <v>0.82308564317709398</v>
      </c>
      <c r="AI32" s="917">
        <v>358</v>
      </c>
      <c r="AJ32" s="924">
        <f t="shared" si="156"/>
        <v>2.9160218294371588E-2</v>
      </c>
      <c r="AK32" s="916">
        <f t="shared" si="157"/>
        <v>0.65100749182042605</v>
      </c>
      <c r="AL32" s="917">
        <v>295</v>
      </c>
      <c r="AM32" s="924">
        <f t="shared" si="158"/>
        <v>2.099644128113879E-2</v>
      </c>
      <c r="AN32" s="916">
        <f t="shared" si="159"/>
        <v>0.46874959705728036</v>
      </c>
      <c r="AO32" s="917">
        <v>331</v>
      </c>
      <c r="AP32" s="924">
        <f t="shared" si="160"/>
        <v>2.1820818775133494E-2</v>
      </c>
      <c r="AQ32" s="916">
        <f t="shared" si="161"/>
        <v>0.48715398344633176</v>
      </c>
      <c r="AR32" s="917">
        <v>577</v>
      </c>
      <c r="AS32" s="924">
        <f t="shared" si="162"/>
        <v>3.2490568162621768E-2</v>
      </c>
      <c r="AT32" s="916">
        <f t="shared" si="163"/>
        <v>0.72535819429896375</v>
      </c>
      <c r="AU32" s="917">
        <v>592</v>
      </c>
      <c r="AV32" s="924">
        <f t="shared" si="164"/>
        <v>5.2640939000533522E-2</v>
      </c>
      <c r="AW32" s="916">
        <f t="shared" si="165"/>
        <v>1.1752191056959265</v>
      </c>
      <c r="AX32" s="917">
        <v>747</v>
      </c>
      <c r="AY32" s="924">
        <f t="shared" si="166"/>
        <v>5.2743062910400339E-2</v>
      </c>
      <c r="AZ32" s="916">
        <f t="shared" si="167"/>
        <v>1.1774990416602646</v>
      </c>
      <c r="BA32" s="909">
        <v>331</v>
      </c>
      <c r="BB32" s="914">
        <f t="shared" si="168"/>
        <v>2.3729299591368557E-2</v>
      </c>
      <c r="BC32" s="916">
        <f t="shared" si="169"/>
        <v>0.52976118538227879</v>
      </c>
      <c r="BD32" s="918">
        <v>1012</v>
      </c>
      <c r="BE32" s="924">
        <f t="shared" si="170"/>
        <v>6.9720978298312086E-2</v>
      </c>
      <c r="BF32" s="916">
        <f t="shared" si="171"/>
        <v>1.5565342738881802</v>
      </c>
      <c r="BG32" s="919">
        <v>897</v>
      </c>
      <c r="BH32" s="924">
        <f t="shared" si="172"/>
        <v>7.2992106762145001E-2</v>
      </c>
      <c r="BI32" s="916">
        <f t="shared" si="173"/>
        <v>1.6295628471027128</v>
      </c>
      <c r="BJ32" s="913">
        <f t="shared" si="137"/>
        <v>2957</v>
      </c>
      <c r="BK32" s="914">
        <f t="shared" si="174"/>
        <v>4.8227158560850705E-2</v>
      </c>
      <c r="BL32" s="916">
        <f t="shared" si="175"/>
        <v>1.0766806069618966</v>
      </c>
      <c r="BM32" s="913">
        <f t="shared" si="176"/>
        <v>2813</v>
      </c>
      <c r="BN32" s="920">
        <f t="shared" si="177"/>
        <v>5.0723984348233768E-2</v>
      </c>
      <c r="BO32" s="916">
        <f t="shared" si="178"/>
        <v>1.1324227237371525</v>
      </c>
      <c r="BP32" s="913">
        <f t="shared" si="179"/>
        <v>1969</v>
      </c>
      <c r="BQ32" s="914">
        <f t="shared" si="180"/>
        <v>3.413779950761122E-2</v>
      </c>
      <c r="BR32" s="916">
        <f t="shared" si="181"/>
        <v>0.76213295145352711</v>
      </c>
      <c r="BS32" s="921">
        <f t="shared" si="138"/>
        <v>2252</v>
      </c>
      <c r="BT32" s="922">
        <f t="shared" si="182"/>
        <v>4.6340309072576497E-2</v>
      </c>
      <c r="BU32" s="923">
        <f t="shared" si="183"/>
        <v>1.0345563285904573</v>
      </c>
      <c r="BV32" s="922">
        <f t="shared" si="184"/>
        <v>5.4844887016468787E-2</v>
      </c>
      <c r="BW32" s="922">
        <f t="shared" si="185"/>
        <v>6.1867357680783872E-2</v>
      </c>
      <c r="BX32" s="922">
        <f t="shared" si="186"/>
        <v>4.2090423925083074E-2</v>
      </c>
      <c r="BY32" s="922">
        <f t="shared" si="187"/>
        <v>7.469094677622326E-2</v>
      </c>
      <c r="BZ32" s="922">
        <f t="shared" si="188"/>
        <v>2.9132147222599485E-2</v>
      </c>
      <c r="CA32" s="922">
        <f t="shared" si="189"/>
        <v>3.8145249182601801E-2</v>
      </c>
      <c r="CB32" s="922">
        <f t="shared" si="190"/>
        <v>5.2608028637177194E-2</v>
      </c>
      <c r="CC32" s="922">
        <f t="shared" si="191"/>
        <v>3.6868019694968175E-2</v>
      </c>
      <c r="CD32" s="922">
        <f t="shared" si="192"/>
        <v>2.9160218294371588E-2</v>
      </c>
      <c r="CE32" s="922">
        <f t="shared" si="193"/>
        <v>2.099644128113879E-2</v>
      </c>
      <c r="CF32" s="922">
        <f t="shared" si="194"/>
        <v>2.1820818775133494E-2</v>
      </c>
      <c r="CG32" s="922">
        <f t="shared" si="195"/>
        <v>3.2490568162621768E-2</v>
      </c>
      <c r="CH32" s="922">
        <f t="shared" si="196"/>
        <v>5.2640939000533522E-2</v>
      </c>
      <c r="CI32" s="922">
        <f t="shared" si="197"/>
        <v>5.2743062910400339E-2</v>
      </c>
      <c r="CJ32" s="922">
        <f t="shared" si="198"/>
        <v>2.3729299591368557E-2</v>
      </c>
      <c r="CK32" s="922">
        <f t="shared" si="199"/>
        <v>6.9720978298312086E-2</v>
      </c>
      <c r="CL32" s="922">
        <f t="shared" si="200"/>
        <v>7.2992106762145001E-2</v>
      </c>
    </row>
    <row r="33" spans="1:90" x14ac:dyDescent="0.3">
      <c r="A33" s="908">
        <v>33</v>
      </c>
      <c r="B33" s="909" t="s">
        <v>19</v>
      </c>
      <c r="C33" s="910" t="s">
        <v>14</v>
      </c>
      <c r="D33" s="911">
        <v>40603</v>
      </c>
      <c r="E33" s="912">
        <v>795465</v>
      </c>
      <c r="F33" s="913">
        <v>69002</v>
      </c>
      <c r="G33" s="914">
        <f t="shared" si="139"/>
        <v>0.30935525955947296</v>
      </c>
      <c r="H33" s="914" t="s">
        <v>211</v>
      </c>
      <c r="I33" s="914">
        <f t="shared" si="135"/>
        <v>0.3358763499455068</v>
      </c>
      <c r="J33" s="914">
        <f t="shared" si="136"/>
        <v>0.27670441927603817</v>
      </c>
      <c r="K33" s="917">
        <v>4168</v>
      </c>
      <c r="L33" s="915">
        <f t="shared" si="140"/>
        <v>0.31926464955955575</v>
      </c>
      <c r="M33" s="916">
        <f t="shared" si="141"/>
        <v>1.0320323954219945</v>
      </c>
      <c r="N33" s="917">
        <v>3604</v>
      </c>
      <c r="O33" s="915">
        <f t="shared" si="142"/>
        <v>0.29184549356223177</v>
      </c>
      <c r="P33" s="916">
        <f t="shared" si="143"/>
        <v>0.94339916501767129</v>
      </c>
      <c r="Q33" s="917">
        <v>3163</v>
      </c>
      <c r="R33" s="915">
        <f t="shared" si="144"/>
        <v>0.31849763367233913</v>
      </c>
      <c r="S33" s="916">
        <f t="shared" si="145"/>
        <v>1.0295529939458119</v>
      </c>
      <c r="T33" s="917">
        <v>3738</v>
      </c>
      <c r="U33" s="915">
        <f t="shared" si="146"/>
        <v>0.27670441927603817</v>
      </c>
      <c r="V33" s="916">
        <f t="shared" si="147"/>
        <v>0.89445519584852018</v>
      </c>
      <c r="W33" s="917">
        <v>4842</v>
      </c>
      <c r="X33" s="915">
        <f t="shared" si="148"/>
        <v>0.32880619312780118</v>
      </c>
      <c r="Y33" s="916">
        <f t="shared" si="149"/>
        <v>1.062875716404585</v>
      </c>
      <c r="Z33" s="917">
        <v>3390</v>
      </c>
      <c r="AA33" s="915">
        <f t="shared" si="150"/>
        <v>0.3358763499455068</v>
      </c>
      <c r="AB33" s="916">
        <f t="shared" si="151"/>
        <v>1.0857302068301677</v>
      </c>
      <c r="AC33" s="917">
        <v>4640</v>
      </c>
      <c r="AD33" s="915">
        <f t="shared" si="152"/>
        <v>0.29659933520838661</v>
      </c>
      <c r="AE33" s="916">
        <f t="shared" si="153"/>
        <v>0.95876609833868343</v>
      </c>
      <c r="AF33" s="917">
        <v>2752</v>
      </c>
      <c r="AG33" s="915">
        <f t="shared" si="154"/>
        <v>0.33049117329170169</v>
      </c>
      <c r="AH33" s="916">
        <f t="shared" si="155"/>
        <v>1.0683224644776579</v>
      </c>
      <c r="AI33" s="917">
        <v>4101</v>
      </c>
      <c r="AJ33" s="915">
        <f t="shared" si="156"/>
        <v>0.33403926040563653</v>
      </c>
      <c r="AK33" s="916">
        <f t="shared" si="157"/>
        <v>1.0797917607132783</v>
      </c>
      <c r="AL33" s="917">
        <v>4287</v>
      </c>
      <c r="AM33" s="915">
        <f t="shared" si="158"/>
        <v>0.30512455516014236</v>
      </c>
      <c r="AN33" s="916">
        <f t="shared" si="159"/>
        <v>0.98632412325765795</v>
      </c>
      <c r="AO33" s="917">
        <v>4818</v>
      </c>
      <c r="AP33" s="915">
        <f t="shared" si="160"/>
        <v>0.31762146482958664</v>
      </c>
      <c r="AQ33" s="916">
        <f t="shared" si="161"/>
        <v>1.0267207523217317</v>
      </c>
      <c r="AR33" s="917">
        <v>5695</v>
      </c>
      <c r="AS33" s="915">
        <f t="shared" si="162"/>
        <v>0.32068247085984569</v>
      </c>
      <c r="AT33" s="916">
        <f t="shared" si="163"/>
        <v>1.0366155445894241</v>
      </c>
      <c r="AU33" s="917">
        <v>3568</v>
      </c>
      <c r="AV33" s="915">
        <f t="shared" si="164"/>
        <v>0.31726836208429665</v>
      </c>
      <c r="AW33" s="916">
        <f t="shared" si="165"/>
        <v>1.0255793372839113</v>
      </c>
      <c r="AX33" s="917">
        <v>4333</v>
      </c>
      <c r="AY33" s="915">
        <f t="shared" si="166"/>
        <v>0.30593800748429006</v>
      </c>
      <c r="AZ33" s="916">
        <f t="shared" si="167"/>
        <v>0.98895363188571894</v>
      </c>
      <c r="BA33" s="909">
        <v>4227</v>
      </c>
      <c r="BB33" s="914">
        <f t="shared" si="168"/>
        <v>0.30303247544626855</v>
      </c>
      <c r="BC33" s="916">
        <f t="shared" si="169"/>
        <v>0.97956141388315765</v>
      </c>
      <c r="BD33" s="918">
        <v>4236</v>
      </c>
      <c r="BE33" s="915">
        <f t="shared" si="170"/>
        <v>0.29183603169135375</v>
      </c>
      <c r="BF33" s="916">
        <f t="shared" si="171"/>
        <v>0.94336857924100959</v>
      </c>
      <c r="BG33" s="919">
        <v>3440</v>
      </c>
      <c r="BH33" s="915">
        <f t="shared" si="172"/>
        <v>0.27992513630075677</v>
      </c>
      <c r="BI33" s="916">
        <f t="shared" si="173"/>
        <v>0.90486625861598358</v>
      </c>
      <c r="BJ33" s="913">
        <f t="shared" si="137"/>
        <v>19301</v>
      </c>
      <c r="BK33" s="914">
        <f t="shared" si="174"/>
        <v>0.31478944449880941</v>
      </c>
      <c r="BL33" s="916">
        <f t="shared" si="175"/>
        <v>1.0175661630808372</v>
      </c>
      <c r="BM33" s="913">
        <f t="shared" si="176"/>
        <v>17036</v>
      </c>
      <c r="BN33" s="920">
        <f t="shared" si="177"/>
        <v>0.30719296031159277</v>
      </c>
      <c r="BO33" s="916">
        <f t="shared" si="178"/>
        <v>0.99301030391091671</v>
      </c>
      <c r="BP33" s="913">
        <f t="shared" si="179"/>
        <v>17568</v>
      </c>
      <c r="BQ33" s="914">
        <f t="shared" si="180"/>
        <v>0.30458753770935193</v>
      </c>
      <c r="BR33" s="916">
        <f t="shared" si="181"/>
        <v>0.98458819851031354</v>
      </c>
      <c r="BS33" s="921">
        <f t="shared" si="138"/>
        <v>15097</v>
      </c>
      <c r="BT33" s="922">
        <f t="shared" si="182"/>
        <v>0.31065703644257875</v>
      </c>
      <c r="BU33" s="923">
        <f t="shared" si="183"/>
        <v>1.0042080321665114</v>
      </c>
      <c r="BV33" s="922">
        <f t="shared" si="184"/>
        <v>0.31926464955955575</v>
      </c>
      <c r="BW33" s="922">
        <f t="shared" si="185"/>
        <v>0.29184549356223177</v>
      </c>
      <c r="BX33" s="922">
        <f t="shared" si="186"/>
        <v>0.31849763367233913</v>
      </c>
      <c r="BY33" s="922">
        <f t="shared" si="187"/>
        <v>0.27670441927603817</v>
      </c>
      <c r="BZ33" s="922">
        <f t="shared" si="188"/>
        <v>0.32880619312780118</v>
      </c>
      <c r="CA33" s="922">
        <f t="shared" si="189"/>
        <v>0.3358763499455068</v>
      </c>
      <c r="CB33" s="922">
        <f t="shared" si="190"/>
        <v>0.29659933520838661</v>
      </c>
      <c r="CC33" s="922">
        <f t="shared" si="191"/>
        <v>0.33049117329170169</v>
      </c>
      <c r="CD33" s="922">
        <f t="shared" si="192"/>
        <v>0.33403926040563653</v>
      </c>
      <c r="CE33" s="922">
        <f t="shared" si="193"/>
        <v>0.30512455516014236</v>
      </c>
      <c r="CF33" s="922">
        <f t="shared" si="194"/>
        <v>0.31762146482958664</v>
      </c>
      <c r="CG33" s="922">
        <f t="shared" si="195"/>
        <v>0.32068247085984569</v>
      </c>
      <c r="CH33" s="922">
        <f t="shared" si="196"/>
        <v>0.31726836208429665</v>
      </c>
      <c r="CI33" s="922">
        <f t="shared" si="197"/>
        <v>0.30593800748429006</v>
      </c>
      <c r="CJ33" s="922">
        <f t="shared" si="198"/>
        <v>0.30303247544626855</v>
      </c>
      <c r="CK33" s="922">
        <f t="shared" si="199"/>
        <v>0.29183603169135375</v>
      </c>
      <c r="CL33" s="922">
        <f t="shared" si="200"/>
        <v>0.27992513630075677</v>
      </c>
    </row>
    <row r="34" spans="1:90" x14ac:dyDescent="0.3">
      <c r="A34" s="908">
        <v>34</v>
      </c>
      <c r="B34" s="909" t="s">
        <v>20</v>
      </c>
      <c r="C34" s="910" t="s">
        <v>14</v>
      </c>
      <c r="D34" s="911">
        <v>40603</v>
      </c>
      <c r="E34" s="912">
        <v>440062</v>
      </c>
      <c r="F34" s="913">
        <v>27296</v>
      </c>
      <c r="G34" s="914">
        <f t="shared" si="139"/>
        <v>0.12237560019905762</v>
      </c>
      <c r="H34" s="914" t="s">
        <v>211</v>
      </c>
      <c r="I34" s="914">
        <f t="shared" si="135"/>
        <v>0.18926384051879427</v>
      </c>
      <c r="J34" s="914">
        <f t="shared" si="136"/>
        <v>5.9990770650669129E-2</v>
      </c>
      <c r="K34" s="917">
        <v>2281</v>
      </c>
      <c r="L34" s="924">
        <f t="shared" si="140"/>
        <v>0.17472232860972808</v>
      </c>
      <c r="M34" s="916">
        <f t="shared" si="141"/>
        <v>1.4277546204106264</v>
      </c>
      <c r="N34" s="917">
        <v>1879</v>
      </c>
      <c r="O34" s="924">
        <f t="shared" si="142"/>
        <v>0.15215806947931007</v>
      </c>
      <c r="P34" s="916">
        <f t="shared" si="143"/>
        <v>1.2433693418606973</v>
      </c>
      <c r="Q34" s="917">
        <v>1486</v>
      </c>
      <c r="R34" s="924">
        <f t="shared" si="144"/>
        <v>0.14963246400161112</v>
      </c>
      <c r="S34" s="916">
        <f t="shared" si="145"/>
        <v>1.2227311960735405</v>
      </c>
      <c r="T34" s="917">
        <v>2009</v>
      </c>
      <c r="U34" s="924">
        <f t="shared" si="146"/>
        <v>0.14871567103412539</v>
      </c>
      <c r="V34" s="916">
        <f t="shared" si="147"/>
        <v>1.215239564032558</v>
      </c>
      <c r="W34" s="917">
        <v>1821</v>
      </c>
      <c r="X34" s="924">
        <f t="shared" si="148"/>
        <v>0.1236588347141111</v>
      </c>
      <c r="Y34" s="916">
        <f t="shared" si="149"/>
        <v>1.0104860324522711</v>
      </c>
      <c r="Z34" s="917">
        <v>1606</v>
      </c>
      <c r="AA34" s="924">
        <f t="shared" si="150"/>
        <v>0.15912018230456751</v>
      </c>
      <c r="AB34" s="916">
        <f t="shared" si="151"/>
        <v>1.3002606895961344</v>
      </c>
      <c r="AC34" s="917">
        <v>1418</v>
      </c>
      <c r="AD34" s="924">
        <f t="shared" si="152"/>
        <v>9.0641779596011246E-2</v>
      </c>
      <c r="AE34" s="916">
        <f t="shared" si="153"/>
        <v>0.74068506670097833</v>
      </c>
      <c r="AF34" s="917">
        <v>1576</v>
      </c>
      <c r="AG34" s="924">
        <f t="shared" si="154"/>
        <v>0.18926384051879427</v>
      </c>
      <c r="AH34" s="916">
        <f t="shared" si="155"/>
        <v>1.5465815098020801</v>
      </c>
      <c r="AI34" s="917">
        <v>1463</v>
      </c>
      <c r="AJ34" s="924">
        <f t="shared" si="156"/>
        <v>0.1191659200130325</v>
      </c>
      <c r="AK34" s="916">
        <f t="shared" si="157"/>
        <v>0.97377189422724619</v>
      </c>
      <c r="AL34" s="917">
        <v>1771</v>
      </c>
      <c r="AM34" s="924">
        <f t="shared" si="158"/>
        <v>0.12604982206405693</v>
      </c>
      <c r="AN34" s="916">
        <f t="shared" si="159"/>
        <v>1.0300241376469066</v>
      </c>
      <c r="AO34" s="917">
        <v>910</v>
      </c>
      <c r="AP34" s="924">
        <f t="shared" si="160"/>
        <v>5.9990770650669129E-2</v>
      </c>
      <c r="AQ34" s="916">
        <f t="shared" si="161"/>
        <v>0.4902183977286928</v>
      </c>
      <c r="AR34" s="917">
        <v>1351</v>
      </c>
      <c r="AS34" s="924">
        <f t="shared" si="162"/>
        <v>7.6074103271580609E-2</v>
      </c>
      <c r="AT34" s="916">
        <f t="shared" si="163"/>
        <v>0.62164437312534171</v>
      </c>
      <c r="AU34" s="917">
        <v>1039</v>
      </c>
      <c r="AV34" s="924">
        <f t="shared" si="164"/>
        <v>9.2388404766139076E-2</v>
      </c>
      <c r="AW34" s="916">
        <f t="shared" si="165"/>
        <v>0.75495772536240058</v>
      </c>
      <c r="AX34" s="917">
        <v>1413</v>
      </c>
      <c r="AY34" s="924">
        <f t="shared" si="166"/>
        <v>9.9766998517263297E-2</v>
      </c>
      <c r="AZ34" s="916">
        <f t="shared" si="167"/>
        <v>0.8152523734713546</v>
      </c>
      <c r="BA34" s="909">
        <v>1481</v>
      </c>
      <c r="BB34" s="914">
        <f t="shared" si="168"/>
        <v>0.10617248548283031</v>
      </c>
      <c r="BC34" s="916">
        <f t="shared" si="169"/>
        <v>0.86759521759344904</v>
      </c>
      <c r="BD34" s="918">
        <v>2017</v>
      </c>
      <c r="BE34" s="924">
        <f t="shared" si="170"/>
        <v>0.13895969686531173</v>
      </c>
      <c r="BF34" s="916">
        <f t="shared" si="171"/>
        <v>1.1355180006412897</v>
      </c>
      <c r="BG34" s="919">
        <v>1775</v>
      </c>
      <c r="BH34" s="924">
        <f t="shared" si="172"/>
        <v>0.14443811538774515</v>
      </c>
      <c r="BI34" s="916">
        <f t="shared" si="173"/>
        <v>1.1802852460196345</v>
      </c>
      <c r="BJ34" s="913">
        <f t="shared" si="137"/>
        <v>9203</v>
      </c>
      <c r="BK34" s="914">
        <f t="shared" si="174"/>
        <v>0.15009622598427766</v>
      </c>
      <c r="BL34" s="916">
        <f t="shared" si="175"/>
        <v>1.2265208566097272</v>
      </c>
      <c r="BM34" s="913">
        <f t="shared" si="176"/>
        <v>5578</v>
      </c>
      <c r="BN34" s="920">
        <f t="shared" si="177"/>
        <v>0.10058243323656166</v>
      </c>
      <c r="BO34" s="916">
        <f t="shared" si="178"/>
        <v>0.8219157501409845</v>
      </c>
      <c r="BP34" s="913">
        <f t="shared" si="179"/>
        <v>6179</v>
      </c>
      <c r="BQ34" s="914">
        <f t="shared" si="180"/>
        <v>0.10712923471687645</v>
      </c>
      <c r="BR34" s="916">
        <f t="shared" si="181"/>
        <v>0.87541335480781102</v>
      </c>
      <c r="BS34" s="921">
        <f t="shared" si="138"/>
        <v>6336</v>
      </c>
      <c r="BT34" s="922">
        <f t="shared" si="182"/>
        <v>0.13037841842089018</v>
      </c>
      <c r="BU34" s="923">
        <f t="shared" si="183"/>
        <v>1.0653955380714382</v>
      </c>
      <c r="BV34" s="922">
        <f t="shared" si="184"/>
        <v>0.17472232860972808</v>
      </c>
      <c r="BW34" s="922">
        <f t="shared" si="185"/>
        <v>0.15215806947931007</v>
      </c>
      <c r="BX34" s="922">
        <f t="shared" si="186"/>
        <v>0.14963246400161112</v>
      </c>
      <c r="BY34" s="922">
        <f t="shared" si="187"/>
        <v>0.14871567103412539</v>
      </c>
      <c r="BZ34" s="922">
        <f t="shared" si="188"/>
        <v>0.1236588347141111</v>
      </c>
      <c r="CA34" s="922">
        <f t="shared" si="189"/>
        <v>0.15912018230456751</v>
      </c>
      <c r="CB34" s="922">
        <f t="shared" si="190"/>
        <v>9.0641779596011246E-2</v>
      </c>
      <c r="CC34" s="922">
        <f t="shared" si="191"/>
        <v>0.18926384051879427</v>
      </c>
      <c r="CD34" s="922">
        <f t="shared" si="192"/>
        <v>0.1191659200130325</v>
      </c>
      <c r="CE34" s="922">
        <f t="shared" si="193"/>
        <v>0.12604982206405693</v>
      </c>
      <c r="CF34" s="922">
        <f t="shared" si="194"/>
        <v>5.9990770650669129E-2</v>
      </c>
      <c r="CG34" s="922">
        <f t="shared" si="195"/>
        <v>7.6074103271580609E-2</v>
      </c>
      <c r="CH34" s="922">
        <f t="shared" si="196"/>
        <v>9.2388404766139076E-2</v>
      </c>
      <c r="CI34" s="922">
        <f t="shared" si="197"/>
        <v>9.9766998517263297E-2</v>
      </c>
      <c r="CJ34" s="922">
        <f t="shared" si="198"/>
        <v>0.10617248548283031</v>
      </c>
      <c r="CK34" s="922">
        <f t="shared" si="199"/>
        <v>0.13895969686531173</v>
      </c>
      <c r="CL34" s="922">
        <f t="shared" si="200"/>
        <v>0.14443811538774515</v>
      </c>
    </row>
    <row r="35" spans="1:90" x14ac:dyDescent="0.3">
      <c r="A35" s="908">
        <v>35</v>
      </c>
      <c r="B35" s="909" t="s">
        <v>21</v>
      </c>
      <c r="C35" s="910" t="s">
        <v>14</v>
      </c>
      <c r="D35" s="911">
        <v>40603</v>
      </c>
      <c r="E35" s="912">
        <v>208147</v>
      </c>
      <c r="F35" s="913">
        <v>23104</v>
      </c>
      <c r="G35" s="914">
        <f t="shared" si="139"/>
        <v>0.10358169207938991</v>
      </c>
      <c r="H35" s="914" t="s">
        <v>211</v>
      </c>
      <c r="I35" s="914">
        <f t="shared" si="135"/>
        <v>0.18256227758007118</v>
      </c>
      <c r="J35" s="914">
        <f t="shared" si="136"/>
        <v>6.7312822336830877E-2</v>
      </c>
      <c r="K35" s="917">
        <v>1418</v>
      </c>
      <c r="L35" s="915">
        <f t="shared" si="140"/>
        <v>0.10861738797395634</v>
      </c>
      <c r="M35" s="916">
        <f t="shared" si="141"/>
        <v>1.0486156944675786</v>
      </c>
      <c r="N35" s="917">
        <v>1335</v>
      </c>
      <c r="O35" s="915">
        <f t="shared" si="142"/>
        <v>0.10810591950765244</v>
      </c>
      <c r="P35" s="916">
        <f t="shared" si="143"/>
        <v>1.04367786755979</v>
      </c>
      <c r="Q35" s="917">
        <v>1106</v>
      </c>
      <c r="R35" s="915">
        <f t="shared" si="144"/>
        <v>0.1113684422515356</v>
      </c>
      <c r="S35" s="916">
        <f t="shared" si="145"/>
        <v>1.0751749659213672</v>
      </c>
      <c r="T35" s="917">
        <v>1179</v>
      </c>
      <c r="U35" s="915">
        <f t="shared" si="146"/>
        <v>8.7275149900066629E-2</v>
      </c>
      <c r="V35" s="916">
        <f t="shared" si="147"/>
        <v>0.84257312414992047</v>
      </c>
      <c r="W35" s="917">
        <v>1146</v>
      </c>
      <c r="X35" s="915">
        <f t="shared" si="148"/>
        <v>7.7821540133097916E-2</v>
      </c>
      <c r="Y35" s="916">
        <f t="shared" si="149"/>
        <v>0.75130593612481056</v>
      </c>
      <c r="Z35" s="917">
        <v>1058</v>
      </c>
      <c r="AA35" s="915">
        <f t="shared" si="150"/>
        <v>0.10482512632517586</v>
      </c>
      <c r="AB35" s="916">
        <f t="shared" si="151"/>
        <v>1.0120043824427285</v>
      </c>
      <c r="AC35" s="917">
        <v>1338</v>
      </c>
      <c r="AD35" s="915">
        <f t="shared" si="152"/>
        <v>8.5527997954487345E-2</v>
      </c>
      <c r="AE35" s="916">
        <f t="shared" si="153"/>
        <v>0.82570574237129313</v>
      </c>
      <c r="AF35" s="917">
        <v>989</v>
      </c>
      <c r="AG35" s="915">
        <f t="shared" si="154"/>
        <v>0.11877026540170529</v>
      </c>
      <c r="AH35" s="916">
        <f t="shared" si="155"/>
        <v>1.1466337633360357</v>
      </c>
      <c r="AI35" s="917">
        <v>980</v>
      </c>
      <c r="AJ35" s="915">
        <f t="shared" si="156"/>
        <v>7.9824061252749046E-2</v>
      </c>
      <c r="AK35" s="916">
        <f t="shared" si="157"/>
        <v>0.77063870699822223</v>
      </c>
      <c r="AL35" s="917">
        <v>2565</v>
      </c>
      <c r="AM35" s="915">
        <f t="shared" si="158"/>
        <v>0.18256227758007118</v>
      </c>
      <c r="AN35" s="916">
        <f t="shared" si="159"/>
        <v>1.7624956101329838</v>
      </c>
      <c r="AO35" s="917">
        <v>1820</v>
      </c>
      <c r="AP35" s="915">
        <f t="shared" si="160"/>
        <v>0.11998154130133826</v>
      </c>
      <c r="AQ35" s="916">
        <f t="shared" si="161"/>
        <v>1.1583276821677977</v>
      </c>
      <c r="AR35" s="917">
        <v>1246</v>
      </c>
      <c r="AS35" s="915">
        <f t="shared" si="162"/>
        <v>7.0161608198659839E-2</v>
      </c>
      <c r="AT35" s="916">
        <f t="shared" si="163"/>
        <v>0.67735530082753104</v>
      </c>
      <c r="AU35" s="917">
        <v>757</v>
      </c>
      <c r="AV35" s="915">
        <f t="shared" si="164"/>
        <v>6.7312822336830877E-2</v>
      </c>
      <c r="AW35" s="916">
        <f t="shared" si="165"/>
        <v>0.64985250757671675</v>
      </c>
      <c r="AX35" s="917">
        <v>1198</v>
      </c>
      <c r="AY35" s="915">
        <f t="shared" si="166"/>
        <v>8.458659888441715E-2</v>
      </c>
      <c r="AZ35" s="916">
        <f t="shared" si="167"/>
        <v>0.81661727267001949</v>
      </c>
      <c r="BA35" s="909">
        <v>2244</v>
      </c>
      <c r="BB35" s="914">
        <f t="shared" si="168"/>
        <v>0.16087174707864363</v>
      </c>
      <c r="BC35" s="916">
        <f t="shared" si="169"/>
        <v>1.5530905495861556</v>
      </c>
      <c r="BD35" s="918">
        <v>1534</v>
      </c>
      <c r="BE35" s="915">
        <f t="shared" si="170"/>
        <v>0.1056837754047537</v>
      </c>
      <c r="BF35" s="916">
        <f t="shared" si="171"/>
        <v>1.0202939658849428</v>
      </c>
      <c r="BG35" s="919">
        <v>1191</v>
      </c>
      <c r="BH35" s="915">
        <f t="shared" si="172"/>
        <v>9.6915941085523635E-2</v>
      </c>
      <c r="BI35" s="916">
        <f t="shared" si="173"/>
        <v>0.93564740196793339</v>
      </c>
      <c r="BJ35" s="913">
        <f t="shared" si="137"/>
        <v>5907</v>
      </c>
      <c r="BK35" s="914">
        <f t="shared" si="174"/>
        <v>9.6340150699677066E-2</v>
      </c>
      <c r="BL35" s="916">
        <f t="shared" si="175"/>
        <v>0.93008859737334093</v>
      </c>
      <c r="BM35" s="913">
        <f t="shared" si="176"/>
        <v>4392</v>
      </c>
      <c r="BN35" s="920">
        <f t="shared" si="177"/>
        <v>7.9196494581387375E-2</v>
      </c>
      <c r="BO35" s="916">
        <f t="shared" si="178"/>
        <v>0.76458004297407534</v>
      </c>
      <c r="BP35" s="913">
        <f t="shared" si="179"/>
        <v>8163</v>
      </c>
      <c r="BQ35" s="914">
        <f t="shared" si="180"/>
        <v>0.14152709872048269</v>
      </c>
      <c r="BR35" s="916">
        <f t="shared" si="181"/>
        <v>1.3663331413046393</v>
      </c>
      <c r="BS35" s="921">
        <f t="shared" si="138"/>
        <v>4642</v>
      </c>
      <c r="BT35" s="922">
        <f t="shared" si="182"/>
        <v>9.5520299606971629E-2</v>
      </c>
      <c r="BU35" s="923">
        <f t="shared" si="183"/>
        <v>0.92217357806590328</v>
      </c>
      <c r="BV35" s="922">
        <f t="shared" si="184"/>
        <v>0.10861738797395634</v>
      </c>
      <c r="BW35" s="922">
        <f t="shared" si="185"/>
        <v>0.10810591950765244</v>
      </c>
      <c r="BX35" s="922">
        <f t="shared" si="186"/>
        <v>0.1113684422515356</v>
      </c>
      <c r="BY35" s="922">
        <f t="shared" si="187"/>
        <v>8.7275149900066629E-2</v>
      </c>
      <c r="BZ35" s="922">
        <f t="shared" si="188"/>
        <v>7.7821540133097916E-2</v>
      </c>
      <c r="CA35" s="922">
        <f t="shared" si="189"/>
        <v>0.10482512632517586</v>
      </c>
      <c r="CB35" s="922">
        <f t="shared" si="190"/>
        <v>8.5527997954487345E-2</v>
      </c>
      <c r="CC35" s="922">
        <f t="shared" si="191"/>
        <v>0.11877026540170529</v>
      </c>
      <c r="CD35" s="922">
        <f t="shared" si="192"/>
        <v>7.9824061252749046E-2</v>
      </c>
      <c r="CE35" s="922">
        <f t="shared" si="193"/>
        <v>0.18256227758007118</v>
      </c>
      <c r="CF35" s="922">
        <f t="shared" si="194"/>
        <v>0.11998154130133826</v>
      </c>
      <c r="CG35" s="922">
        <f t="shared" si="195"/>
        <v>7.0161608198659839E-2</v>
      </c>
      <c r="CH35" s="922">
        <f t="shared" si="196"/>
        <v>6.7312822336830877E-2</v>
      </c>
      <c r="CI35" s="922">
        <f t="shared" si="197"/>
        <v>8.458659888441715E-2</v>
      </c>
      <c r="CJ35" s="922">
        <f t="shared" si="198"/>
        <v>0.16087174707864363</v>
      </c>
      <c r="CK35" s="922">
        <f t="shared" si="199"/>
        <v>0.1056837754047537</v>
      </c>
      <c r="CL35" s="922">
        <f t="shared" si="200"/>
        <v>9.6915941085523635E-2</v>
      </c>
    </row>
    <row r="36" spans="1:90" x14ac:dyDescent="0.3">
      <c r="A36" s="908">
        <v>36</v>
      </c>
      <c r="B36" s="909" t="s">
        <v>22</v>
      </c>
      <c r="C36" s="910" t="s">
        <v>14</v>
      </c>
      <c r="D36" s="911">
        <v>40603</v>
      </c>
      <c r="E36" s="912">
        <v>98156</v>
      </c>
      <c r="F36" s="913">
        <v>6482</v>
      </c>
      <c r="G36" s="914">
        <f t="shared" si="139"/>
        <v>2.9060618423589223E-2</v>
      </c>
      <c r="H36" s="914" t="s">
        <v>211</v>
      </c>
      <c r="I36" s="914">
        <f t="shared" ref="I36" si="201">LARGE(BV36:CL36,1)</f>
        <v>4.8424973682079521E-2</v>
      </c>
      <c r="J36" s="914">
        <f t="shared" ref="J36" si="202">SMALL(BV36:CL36,1)</f>
        <v>1.0679675654294944E-2</v>
      </c>
      <c r="K36" s="909">
        <v>584</v>
      </c>
      <c r="L36" s="915">
        <f t="shared" ref="L36" si="203">K36/K$29</f>
        <v>4.4733818460360016E-2</v>
      </c>
      <c r="M36" s="916">
        <f t="shared" ref="M36" si="204">L36/$G36</f>
        <v>1.5393278218762361</v>
      </c>
      <c r="N36" s="909">
        <v>598</v>
      </c>
      <c r="O36" s="915">
        <f t="shared" ref="O36" si="205">N36/N$29</f>
        <v>4.8424973682079521E-2</v>
      </c>
      <c r="P36" s="916">
        <f t="shared" ref="P36" si="206">O36/$G36</f>
        <v>1.6663435366802715</v>
      </c>
      <c r="Q36" s="909">
        <v>394</v>
      </c>
      <c r="R36" s="915">
        <f t="shared" ref="R36" si="207">Q36/Q$29</f>
        <v>3.967374886718357E-2</v>
      </c>
      <c r="S36" s="916">
        <f t="shared" ref="S36" si="208">R36/$G36</f>
        <v>1.3652066273641104</v>
      </c>
      <c r="T36" s="909">
        <v>452</v>
      </c>
      <c r="U36" s="915">
        <f t="shared" ref="U36" si="209">T36/T$29</f>
        <v>3.3459175364571769E-2</v>
      </c>
      <c r="V36" s="916">
        <f t="shared" ref="V36" si="210">U36/$G36</f>
        <v>1.1513579951007555</v>
      </c>
      <c r="W36" s="909">
        <v>372</v>
      </c>
      <c r="X36" s="915">
        <f t="shared" ref="X36" si="211">W36/W$29</f>
        <v>2.5261442346869483E-2</v>
      </c>
      <c r="Y36" s="916">
        <f t="shared" ref="Y36" si="212">X36/$G36</f>
        <v>0.86926719791909679</v>
      </c>
      <c r="Z36" s="909">
        <v>358</v>
      </c>
      <c r="AA36" s="915">
        <f t="shared" ref="AA36" si="213">Z36/Z$29</f>
        <v>3.5470127811354404E-2</v>
      </c>
      <c r="AB36" s="916">
        <f t="shared" ref="AB36" si="214">AA36/$G36</f>
        <v>1.2205565378664627</v>
      </c>
      <c r="AC36" s="909">
        <v>361</v>
      </c>
      <c r="AD36" s="915">
        <f t="shared" ref="AD36" si="215">AC36/AC$29</f>
        <v>2.3075939657376629E-2</v>
      </c>
      <c r="AE36" s="916">
        <f t="shared" ref="AE36" si="216">AD36/$G36</f>
        <v>0.79406223642664531</v>
      </c>
      <c r="AF36" s="909">
        <v>378</v>
      </c>
      <c r="AG36" s="915">
        <f t="shared" ref="AG36" si="217">AF36/AF$29</f>
        <v>4.5394499819863099E-2</v>
      </c>
      <c r="AH36" s="916">
        <f t="shared" ref="AH36" si="218">AG36/$G36</f>
        <v>1.56206241581615</v>
      </c>
      <c r="AI36" s="909">
        <v>276</v>
      </c>
      <c r="AJ36" s="915">
        <f t="shared" ref="AJ36" si="219">AI36/AI$29</f>
        <v>2.2481062148733404E-2</v>
      </c>
      <c r="AK36" s="916">
        <f t="shared" ref="AK36" si="220">AJ36/$G36</f>
        <v>0.77359200761140612</v>
      </c>
      <c r="AL36" s="909">
        <v>324</v>
      </c>
      <c r="AM36" s="915">
        <f t="shared" ref="AM36" si="221">AL36/AL$29</f>
        <v>2.3060498220640571E-2</v>
      </c>
      <c r="AN36" s="916">
        <f t="shared" ref="AN36" si="222">AM36/$G36</f>
        <v>0.79353088377230796</v>
      </c>
      <c r="AO36" s="909">
        <v>162</v>
      </c>
      <c r="AP36" s="915">
        <f t="shared" ref="AP36" si="223">AO36/AO$29</f>
        <v>1.0679675654294944E-2</v>
      </c>
      <c r="AQ36" s="916">
        <f t="shared" ref="AQ36" si="224">AP36/$G36</f>
        <v>0.36749650329622674</v>
      </c>
      <c r="AR36" s="909">
        <v>214</v>
      </c>
      <c r="AS36" s="915">
        <f t="shared" ref="AS36" si="225">AR36/AR$29</f>
        <v>1.2050228053381384E-2</v>
      </c>
      <c r="AT36" s="916">
        <f t="shared" ref="AT36" si="226">AS36/$G36</f>
        <v>0.41465834889459602</v>
      </c>
      <c r="AU36" s="917">
        <v>205</v>
      </c>
      <c r="AV36" s="915">
        <f t="shared" ref="AV36" si="227">AU36/AU$29</f>
        <v>1.8228703539036103E-2</v>
      </c>
      <c r="AW36" s="916">
        <f t="shared" ref="AW36" si="228">AV36/$G36</f>
        <v>0.62726481843343751</v>
      </c>
      <c r="AX36" s="909">
        <v>349</v>
      </c>
      <c r="AY36" s="915">
        <f t="shared" ref="AY36" si="229">AX36/AX$29</f>
        <v>2.4641671962154912E-2</v>
      </c>
      <c r="AZ36" s="916">
        <f t="shared" ref="AZ36" si="230">AY36/$G36</f>
        <v>0.84794038457738596</v>
      </c>
      <c r="BA36" s="909">
        <v>317</v>
      </c>
      <c r="BB36" s="914">
        <f t="shared" ref="BB36" si="231">BA36/BA$29</f>
        <v>2.2725643415298587E-2</v>
      </c>
      <c r="BC36" s="916">
        <f t="shared" ref="BC36" si="232">BB36/$G36</f>
        <v>0.7820082519941014</v>
      </c>
      <c r="BD36" s="918">
        <v>636</v>
      </c>
      <c r="BE36" s="915">
        <f t="shared" ref="BE36" si="233">BD36/BD$29</f>
        <v>4.3816741302101274E-2</v>
      </c>
      <c r="BF36" s="916">
        <f t="shared" ref="BF36" si="234">BE36/$G36</f>
        <v>1.5077704356950004</v>
      </c>
      <c r="BG36" s="919">
        <v>502</v>
      </c>
      <c r="BH36" s="915">
        <f t="shared" ref="BH36" si="235">BG36/BG$29</f>
        <v>4.0849540239238341E-2</v>
      </c>
      <c r="BI36" s="916">
        <f t="shared" ref="BI36" si="236">BH36/$G36</f>
        <v>1.4056665843724703</v>
      </c>
      <c r="BJ36" s="913">
        <f t="shared" si="137"/>
        <v>2160</v>
      </c>
      <c r="BK36" s="914">
        <f t="shared" ref="BK36" si="237">BJ36/BJ$29</f>
        <v>3.5228495938937274E-2</v>
      </c>
      <c r="BL36" s="916">
        <f t="shared" ref="BL36" si="238">BK36/$G36</f>
        <v>1.2122417845843718</v>
      </c>
      <c r="BM36" s="913">
        <f t="shared" ref="BM36" si="239">BG36+AU36+AR36+AX36</f>
        <v>1270</v>
      </c>
      <c r="BN36" s="920">
        <f t="shared" ref="BN36" si="240">BM36/BM$29</f>
        <v>2.2900625710009555E-2</v>
      </c>
      <c r="BO36" s="916">
        <f t="shared" ref="BO36" si="241">BN36/$G36</f>
        <v>0.78802953798879072</v>
      </c>
      <c r="BP36" s="913">
        <f t="shared" si="179"/>
        <v>1439</v>
      </c>
      <c r="BQ36" s="914">
        <f t="shared" ref="BQ36" si="242">BP36/BP$29</f>
        <v>2.4948853982454316E-2</v>
      </c>
      <c r="BR36" s="916">
        <f t="shared" ref="BR36" si="243">BQ36/$G36</f>
        <v>0.85851077285412181</v>
      </c>
      <c r="BS36" s="921">
        <f t="shared" si="138"/>
        <v>1613</v>
      </c>
      <c r="BT36" s="922">
        <f t="shared" ref="BT36" si="244">BS36/BS$29</f>
        <v>3.3191349260242399E-2</v>
      </c>
      <c r="BU36" s="923">
        <f t="shared" ref="BU36" si="245">BT36/$G36</f>
        <v>1.1421418765575946</v>
      </c>
      <c r="BV36" s="922">
        <f t="shared" ref="BV36" si="246">L36</f>
        <v>4.4733818460360016E-2</v>
      </c>
      <c r="BW36" s="922">
        <f t="shared" ref="BW36" si="247">O36</f>
        <v>4.8424973682079521E-2</v>
      </c>
      <c r="BX36" s="922">
        <f t="shared" ref="BX36" si="248">R36</f>
        <v>3.967374886718357E-2</v>
      </c>
      <c r="BY36" s="922">
        <f t="shared" ref="BY36" si="249">U36</f>
        <v>3.3459175364571769E-2</v>
      </c>
      <c r="BZ36" s="922">
        <f t="shared" ref="BZ36" si="250">X36</f>
        <v>2.5261442346869483E-2</v>
      </c>
      <c r="CA36" s="922">
        <f t="shared" ref="CA36" si="251">AA36</f>
        <v>3.5470127811354404E-2</v>
      </c>
      <c r="CB36" s="922">
        <f t="shared" ref="CB36" si="252">AD36</f>
        <v>2.3075939657376629E-2</v>
      </c>
      <c r="CC36" s="922">
        <f t="shared" ref="CC36" si="253">AG36</f>
        <v>4.5394499819863099E-2</v>
      </c>
      <c r="CD36" s="922">
        <f t="shared" ref="CD36" si="254">AJ36</f>
        <v>2.2481062148733404E-2</v>
      </c>
      <c r="CE36" s="922">
        <f t="shared" ref="CE36" si="255">AM36</f>
        <v>2.3060498220640571E-2</v>
      </c>
      <c r="CF36" s="922">
        <f t="shared" ref="CF36" si="256">AP36</f>
        <v>1.0679675654294944E-2</v>
      </c>
      <c r="CG36" s="922">
        <f t="shared" ref="CG36" si="257">AS36</f>
        <v>1.2050228053381384E-2</v>
      </c>
      <c r="CH36" s="922">
        <f t="shared" ref="CH36" si="258">AV36</f>
        <v>1.8228703539036103E-2</v>
      </c>
      <c r="CI36" s="922">
        <f t="shared" ref="CI36" si="259">AY36</f>
        <v>2.4641671962154912E-2</v>
      </c>
      <c r="CJ36" s="922">
        <f t="shared" ref="CJ36" si="260">BB36</f>
        <v>2.2725643415298587E-2</v>
      </c>
      <c r="CK36" s="922">
        <f t="shared" ref="CK36" si="261">BE36</f>
        <v>4.3816741302101274E-2</v>
      </c>
      <c r="CL36" s="922">
        <f t="shared" ref="CL36" si="262">BH36</f>
        <v>4.0849540239238341E-2</v>
      </c>
    </row>
    <row r="37" spans="1:90" x14ac:dyDescent="0.3">
      <c r="A37" s="163">
        <v>37</v>
      </c>
      <c r="B37" s="185"/>
      <c r="D37" s="6"/>
      <c r="E37" s="23"/>
      <c r="F37" s="7"/>
      <c r="G37" s="15"/>
      <c r="H37" s="15"/>
      <c r="I37" s="15"/>
      <c r="J37" s="15"/>
      <c r="K37" s="156"/>
      <c r="L37" s="156"/>
      <c r="M37" s="160"/>
      <c r="N37" s="156"/>
      <c r="O37" s="156"/>
      <c r="P37" s="160"/>
      <c r="Q37" s="156"/>
      <c r="R37" s="156"/>
      <c r="S37" s="160"/>
      <c r="T37" s="156"/>
      <c r="U37" s="156"/>
      <c r="V37" s="160"/>
      <c r="W37" s="156"/>
      <c r="X37" s="156"/>
      <c r="Y37" s="160"/>
      <c r="Z37" s="156"/>
      <c r="AA37" s="156"/>
      <c r="AB37" s="160"/>
      <c r="AC37" s="156"/>
      <c r="AD37" s="156"/>
      <c r="AE37" s="160"/>
      <c r="AF37" s="156"/>
      <c r="AG37" s="156"/>
      <c r="AH37" s="160"/>
      <c r="AI37" s="156"/>
      <c r="AJ37" s="156"/>
      <c r="AK37" s="160"/>
      <c r="AL37" s="156"/>
      <c r="AM37" s="156"/>
      <c r="AN37" s="160"/>
      <c r="AO37" s="156"/>
      <c r="AP37" s="156"/>
      <c r="AQ37" s="160"/>
      <c r="AR37" s="156"/>
      <c r="AS37" s="156"/>
      <c r="AT37" s="160"/>
      <c r="AV37" s="156"/>
      <c r="AW37" s="160"/>
      <c r="AX37" s="156"/>
      <c r="AY37" s="156"/>
      <c r="AZ37" s="160"/>
      <c r="BA37" s="3"/>
      <c r="BB37" s="15"/>
      <c r="BC37" s="22"/>
      <c r="BD37" s="157"/>
      <c r="BE37" s="156"/>
      <c r="BF37" s="160"/>
      <c r="BG37" s="157"/>
      <c r="BH37" s="156"/>
      <c r="BI37" s="160"/>
      <c r="BJ37" s="22"/>
      <c r="BK37" s="22"/>
      <c r="BL37" s="22"/>
      <c r="BM37" s="22"/>
      <c r="BN37" s="247"/>
      <c r="BO37" s="22"/>
      <c r="BP37" s="22"/>
      <c r="BQ37" s="22"/>
      <c r="BR37" s="22"/>
      <c r="BS37" s="348"/>
      <c r="BT37" s="334"/>
      <c r="BU37" s="247"/>
      <c r="BV37" s="100"/>
      <c r="BW37" s="100"/>
      <c r="BX37" s="100"/>
      <c r="BY37" s="100"/>
      <c r="BZ37" s="100"/>
      <c r="CA37" s="100"/>
      <c r="CB37" s="100"/>
      <c r="CC37" s="100"/>
      <c r="CD37" s="100"/>
      <c r="CE37" s="100"/>
      <c r="CF37" s="100"/>
      <c r="CG37" s="100"/>
      <c r="CH37" s="100"/>
      <c r="CI37" s="100"/>
      <c r="CJ37" s="100"/>
      <c r="CK37" s="100"/>
      <c r="CL37" s="100"/>
    </row>
    <row r="38" spans="1:90" x14ac:dyDescent="0.3">
      <c r="A38" s="163">
        <v>29</v>
      </c>
      <c r="B38" s="1076"/>
      <c r="C38" s="1077"/>
      <c r="D38" s="1078"/>
      <c r="E38" s="1079"/>
      <c r="F38" s="1080"/>
      <c r="G38" s="1081"/>
      <c r="H38" s="1081"/>
      <c r="I38" s="1082"/>
      <c r="J38" s="1082"/>
      <c r="K38" s="137"/>
      <c r="L38" s="137"/>
      <c r="M38" s="22"/>
      <c r="N38" s="137"/>
      <c r="O38" s="137"/>
      <c r="P38" s="22"/>
      <c r="Q38" s="137"/>
      <c r="R38" s="137"/>
      <c r="S38" s="22"/>
      <c r="T38" s="137"/>
      <c r="U38" s="137"/>
      <c r="V38" s="22"/>
      <c r="W38" s="137"/>
      <c r="X38" s="137"/>
      <c r="Y38" s="22"/>
      <c r="Z38" s="137"/>
      <c r="AA38" s="137"/>
      <c r="AB38" s="22"/>
      <c r="AC38" s="137"/>
      <c r="AD38" s="137"/>
      <c r="AE38" s="22"/>
      <c r="AF38" s="137"/>
      <c r="AG38" s="137"/>
      <c r="AH38" s="22"/>
      <c r="AI38" s="137"/>
      <c r="AJ38" s="137"/>
      <c r="AK38" s="22"/>
      <c r="AL38" s="137"/>
      <c r="AM38" s="137"/>
      <c r="AN38" s="22"/>
      <c r="AO38" s="137"/>
      <c r="AP38" s="137"/>
      <c r="AQ38" s="22"/>
      <c r="AR38" s="137"/>
      <c r="AS38" s="137"/>
      <c r="AT38" s="22"/>
      <c r="AU38" s="40"/>
      <c r="AV38" s="137"/>
      <c r="AW38" s="22"/>
      <c r="AX38" s="137"/>
      <c r="AY38" s="137"/>
      <c r="AZ38" s="22"/>
      <c r="BA38" s="3"/>
      <c r="BB38" s="15"/>
      <c r="BC38" s="22"/>
      <c r="BD38" s="29"/>
      <c r="BE38" s="137"/>
      <c r="BF38" s="22"/>
      <c r="BG38" s="248"/>
      <c r="BH38" s="137"/>
      <c r="BI38" s="22"/>
      <c r="BJ38" s="22"/>
      <c r="BK38" s="22"/>
      <c r="BL38" s="22"/>
      <c r="BM38" s="22"/>
      <c r="BN38" s="247"/>
      <c r="BO38" s="22"/>
      <c r="BP38" s="22"/>
      <c r="BQ38" s="22"/>
      <c r="BR38" s="22"/>
      <c r="BS38" s="348"/>
      <c r="BT38" s="334"/>
      <c r="BU38" s="247"/>
      <c r="BV38" s="100"/>
      <c r="BW38" s="100"/>
      <c r="BX38" s="100"/>
      <c r="BY38" s="100"/>
      <c r="BZ38" s="100"/>
      <c r="CA38" s="100"/>
      <c r="CB38" s="100"/>
      <c r="CC38" s="100"/>
      <c r="CD38" s="100"/>
      <c r="CE38" s="100"/>
      <c r="CF38" s="100"/>
      <c r="CG38" s="100"/>
      <c r="CH38" s="100"/>
      <c r="CI38" s="100"/>
      <c r="CJ38" s="100"/>
      <c r="CK38" s="100"/>
      <c r="CL38" s="100"/>
    </row>
    <row r="39" spans="1:90" x14ac:dyDescent="0.3">
      <c r="A39" s="163">
        <v>30</v>
      </c>
      <c r="B39" s="1083"/>
      <c r="C39" s="601"/>
      <c r="D39" s="1084"/>
      <c r="E39" s="1085"/>
      <c r="F39" s="1086"/>
      <c r="G39" s="1087"/>
      <c r="H39" s="1087"/>
      <c r="I39" s="1087"/>
      <c r="J39" s="1088"/>
      <c r="K39" s="40"/>
      <c r="L39" s="137"/>
      <c r="M39" s="22"/>
      <c r="N39" s="40"/>
      <c r="O39" s="137"/>
      <c r="P39" s="22"/>
      <c r="Q39" s="40"/>
      <c r="R39" s="137"/>
      <c r="S39" s="22"/>
      <c r="T39" s="40"/>
      <c r="U39" s="137"/>
      <c r="V39" s="22"/>
      <c r="W39" s="40"/>
      <c r="X39" s="137"/>
      <c r="Y39" s="22"/>
      <c r="Z39" s="40"/>
      <c r="AA39" s="137"/>
      <c r="AB39" s="22"/>
      <c r="AC39" s="40"/>
      <c r="AD39" s="137"/>
      <c r="AE39" s="22"/>
      <c r="AF39" s="40"/>
      <c r="AG39" s="137"/>
      <c r="AH39" s="22"/>
      <c r="AI39" s="40"/>
      <c r="AJ39" s="137"/>
      <c r="AK39" s="22"/>
      <c r="AL39" s="40"/>
      <c r="AM39" s="137"/>
      <c r="AN39" s="22"/>
      <c r="AO39" s="40"/>
      <c r="AP39" s="137"/>
      <c r="AQ39" s="22"/>
      <c r="AR39" s="40"/>
      <c r="AS39" s="137"/>
      <c r="AT39" s="22"/>
      <c r="AU39" s="40"/>
      <c r="AV39" s="137"/>
      <c r="AW39" s="22"/>
      <c r="AX39" s="40"/>
      <c r="AY39" s="137"/>
      <c r="AZ39" s="22"/>
      <c r="BA39" s="3"/>
      <c r="BB39" s="15"/>
      <c r="BC39" s="22"/>
      <c r="BD39" s="29"/>
      <c r="BE39" s="137"/>
      <c r="BF39" s="22"/>
      <c r="BG39" s="248"/>
      <c r="BH39" s="137"/>
      <c r="BI39" s="22"/>
      <c r="BJ39" s="22"/>
      <c r="BK39" s="22"/>
      <c r="BL39" s="22"/>
      <c r="BM39" s="22"/>
      <c r="BN39" s="247"/>
      <c r="BO39" s="22"/>
      <c r="BP39" s="22"/>
      <c r="BQ39" s="22"/>
      <c r="BR39" s="22"/>
      <c r="BS39" s="348"/>
      <c r="BT39" s="334"/>
      <c r="BU39" s="247"/>
      <c r="BV39" s="100"/>
      <c r="BW39" s="100"/>
      <c r="BX39" s="100"/>
      <c r="BY39" s="100"/>
      <c r="BZ39" s="100"/>
      <c r="CA39" s="100"/>
      <c r="CB39" s="100"/>
      <c r="CC39" s="100"/>
      <c r="CD39" s="100"/>
      <c r="CE39" s="100"/>
      <c r="CF39" s="100"/>
      <c r="CG39" s="100"/>
      <c r="CH39" s="100"/>
      <c r="CI39" s="100"/>
      <c r="CJ39" s="100"/>
      <c r="CK39" s="100"/>
      <c r="CL39" s="100"/>
    </row>
    <row r="40" spans="1:90" x14ac:dyDescent="0.3">
      <c r="A40" s="163">
        <v>31</v>
      </c>
      <c r="B40" s="1083"/>
      <c r="C40" s="601"/>
      <c r="D40" s="1084"/>
      <c r="E40" s="1085"/>
      <c r="F40" s="1086"/>
      <c r="G40" s="1087"/>
      <c r="H40" s="1087"/>
      <c r="I40" s="1087"/>
      <c r="J40" s="1088"/>
      <c r="K40" s="40"/>
      <c r="L40" s="13"/>
      <c r="M40" s="22"/>
      <c r="N40" s="40"/>
      <c r="O40" s="13"/>
      <c r="P40" s="22"/>
      <c r="Q40" s="40"/>
      <c r="R40" s="13"/>
      <c r="S40" s="22"/>
      <c r="T40" s="40"/>
      <c r="U40" s="13"/>
      <c r="V40" s="22"/>
      <c r="W40" s="40"/>
      <c r="X40" s="13"/>
      <c r="Y40" s="22"/>
      <c r="Z40" s="40"/>
      <c r="AA40" s="13"/>
      <c r="AB40" s="22"/>
      <c r="AC40" s="40"/>
      <c r="AD40" s="13"/>
      <c r="AE40" s="22"/>
      <c r="AF40" s="40"/>
      <c r="AG40" s="13"/>
      <c r="AH40" s="22"/>
      <c r="AI40" s="40"/>
      <c r="AJ40" s="13"/>
      <c r="AK40" s="22"/>
      <c r="AL40" s="40"/>
      <c r="AM40" s="13"/>
      <c r="AN40" s="22"/>
      <c r="AO40" s="40"/>
      <c r="AP40" s="13"/>
      <c r="AQ40" s="22"/>
      <c r="AR40" s="40"/>
      <c r="AS40" s="13"/>
      <c r="AT40" s="22"/>
      <c r="AU40" s="40"/>
      <c r="AV40" s="13"/>
      <c r="AW40" s="22"/>
      <c r="AX40" s="40"/>
      <c r="AY40" s="13"/>
      <c r="AZ40" s="22"/>
      <c r="BA40" s="3"/>
      <c r="BB40" s="15"/>
      <c r="BC40" s="22"/>
      <c r="BD40" s="29"/>
      <c r="BE40" s="13"/>
      <c r="BF40" s="22"/>
      <c r="BG40" s="248"/>
      <c r="BH40" s="13"/>
      <c r="BI40" s="22"/>
      <c r="BJ40" s="22"/>
      <c r="BK40" s="22"/>
      <c r="BL40" s="22"/>
      <c r="BM40" s="22"/>
      <c r="BN40" s="247"/>
      <c r="BO40" s="22"/>
      <c r="BP40" s="22"/>
      <c r="BQ40" s="22"/>
      <c r="BR40" s="22"/>
      <c r="BS40" s="348"/>
      <c r="BT40" s="334"/>
      <c r="BU40" s="247"/>
      <c r="BV40" s="100"/>
      <c r="BW40" s="100"/>
      <c r="BX40" s="100"/>
      <c r="BY40" s="100"/>
      <c r="BZ40" s="100"/>
      <c r="CA40" s="100"/>
      <c r="CB40" s="100"/>
      <c r="CC40" s="100"/>
      <c r="CD40" s="100"/>
      <c r="CE40" s="100"/>
      <c r="CF40" s="100"/>
      <c r="CG40" s="100"/>
      <c r="CH40" s="100"/>
      <c r="CI40" s="100"/>
      <c r="CJ40" s="100"/>
      <c r="CK40" s="100"/>
      <c r="CL40" s="100"/>
    </row>
    <row r="41" spans="1:90" x14ac:dyDescent="0.3">
      <c r="A41" s="163">
        <v>32</v>
      </c>
      <c r="B41" s="1083"/>
      <c r="C41" s="601"/>
      <c r="D41" s="1084"/>
      <c r="E41" s="1085"/>
      <c r="F41" s="1086"/>
      <c r="G41" s="1087"/>
      <c r="H41" s="1087"/>
      <c r="I41" s="1087"/>
      <c r="J41" s="1088"/>
      <c r="K41" s="40"/>
      <c r="L41" s="137"/>
      <c r="M41" s="22"/>
      <c r="N41" s="40"/>
      <c r="O41" s="137"/>
      <c r="P41" s="22"/>
      <c r="Q41" s="40"/>
      <c r="R41" s="137"/>
      <c r="S41" s="22"/>
      <c r="T41" s="40"/>
      <c r="U41" s="137"/>
      <c r="V41" s="22"/>
      <c r="W41" s="40"/>
      <c r="X41" s="137"/>
      <c r="Y41" s="22"/>
      <c r="Z41" s="40"/>
      <c r="AA41" s="137"/>
      <c r="AB41" s="22"/>
      <c r="AC41" s="40"/>
      <c r="AD41" s="137"/>
      <c r="AE41" s="22"/>
      <c r="AF41" s="40"/>
      <c r="AG41" s="137"/>
      <c r="AH41" s="22"/>
      <c r="AI41" s="40"/>
      <c r="AJ41" s="137"/>
      <c r="AK41" s="22"/>
      <c r="AL41" s="40"/>
      <c r="AM41" s="137"/>
      <c r="AN41" s="22"/>
      <c r="AO41" s="40"/>
      <c r="AP41" s="137"/>
      <c r="AQ41" s="22"/>
      <c r="AR41" s="40"/>
      <c r="AS41" s="137"/>
      <c r="AT41" s="22"/>
      <c r="AU41" s="40"/>
      <c r="AV41" s="137"/>
      <c r="AW41" s="22"/>
      <c r="AX41" s="40"/>
      <c r="AY41" s="137"/>
      <c r="AZ41" s="22"/>
      <c r="BA41" s="3"/>
      <c r="BB41" s="15"/>
      <c r="BC41" s="22"/>
      <c r="BD41" s="29"/>
      <c r="BE41" s="137"/>
      <c r="BF41" s="22"/>
      <c r="BG41" s="248"/>
      <c r="BH41" s="137"/>
      <c r="BI41" s="22"/>
      <c r="BJ41" s="22"/>
      <c r="BK41" s="22"/>
      <c r="BL41" s="22"/>
      <c r="BM41" s="22"/>
      <c r="BN41" s="247"/>
      <c r="BO41" s="22"/>
      <c r="BP41" s="22"/>
      <c r="BQ41" s="22"/>
      <c r="BR41" s="22"/>
      <c r="BS41" s="348"/>
      <c r="BT41" s="334"/>
      <c r="BU41" s="247"/>
      <c r="BV41" s="100"/>
      <c r="BW41" s="100"/>
      <c r="BX41" s="100"/>
      <c r="BY41" s="100"/>
      <c r="BZ41" s="100"/>
      <c r="CA41" s="100"/>
      <c r="CB41" s="100"/>
      <c r="CC41" s="100"/>
      <c r="CD41" s="100"/>
      <c r="CE41" s="100"/>
      <c r="CF41" s="100"/>
      <c r="CG41" s="100"/>
      <c r="CH41" s="100"/>
      <c r="CI41" s="100"/>
      <c r="CJ41" s="100"/>
      <c r="CK41" s="100"/>
      <c r="CL41" s="100"/>
    </row>
    <row r="42" spans="1:90" x14ac:dyDescent="0.3">
      <c r="A42" s="163">
        <v>33</v>
      </c>
      <c r="B42" s="1083"/>
      <c r="C42" s="601"/>
      <c r="D42" s="1084"/>
      <c r="E42" s="1085"/>
      <c r="F42" s="1086"/>
      <c r="G42" s="1087"/>
      <c r="H42" s="1087"/>
      <c r="I42" s="1087"/>
      <c r="J42" s="1088"/>
      <c r="K42" s="40"/>
      <c r="L42" s="13"/>
      <c r="M42" s="22"/>
      <c r="N42" s="40"/>
      <c r="O42" s="13"/>
      <c r="P42" s="22"/>
      <c r="Q42" s="40"/>
      <c r="R42" s="13"/>
      <c r="S42" s="22"/>
      <c r="T42" s="40"/>
      <c r="U42" s="13"/>
      <c r="V42" s="22"/>
      <c r="W42" s="40"/>
      <c r="X42" s="13"/>
      <c r="Y42" s="22"/>
      <c r="Z42" s="40"/>
      <c r="AA42" s="13"/>
      <c r="AB42" s="22"/>
      <c r="AC42" s="40"/>
      <c r="AD42" s="13"/>
      <c r="AE42" s="22"/>
      <c r="AF42" s="40"/>
      <c r="AG42" s="13"/>
      <c r="AH42" s="22"/>
      <c r="AI42" s="40"/>
      <c r="AJ42" s="13"/>
      <c r="AK42" s="22"/>
      <c r="AL42" s="40"/>
      <c r="AM42" s="13"/>
      <c r="AN42" s="22"/>
      <c r="AO42" s="40"/>
      <c r="AP42" s="13"/>
      <c r="AQ42" s="22"/>
      <c r="AR42" s="40"/>
      <c r="AS42" s="13"/>
      <c r="AT42" s="22"/>
      <c r="AU42" s="40"/>
      <c r="AV42" s="13"/>
      <c r="AW42" s="22"/>
      <c r="AX42" s="40"/>
      <c r="AY42" s="13"/>
      <c r="AZ42" s="22"/>
      <c r="BA42" s="3"/>
      <c r="BB42" s="15"/>
      <c r="BC42" s="22"/>
      <c r="BD42" s="29"/>
      <c r="BE42" s="13"/>
      <c r="BF42" s="22"/>
      <c r="BG42" s="248"/>
      <c r="BH42" s="13"/>
      <c r="BI42" s="22"/>
      <c r="BJ42" s="22"/>
      <c r="BK42" s="22"/>
      <c r="BL42" s="22"/>
      <c r="BM42" s="22"/>
      <c r="BN42" s="247"/>
      <c r="BO42" s="22"/>
      <c r="BP42" s="22"/>
      <c r="BQ42" s="22"/>
      <c r="BR42" s="22"/>
      <c r="BS42" s="348"/>
      <c r="BT42" s="334"/>
      <c r="BU42" s="247"/>
      <c r="BV42" s="100"/>
      <c r="BW42" s="100"/>
      <c r="BX42" s="100"/>
      <c r="BY42" s="100"/>
      <c r="BZ42" s="100"/>
      <c r="CA42" s="100"/>
      <c r="CB42" s="100"/>
      <c r="CC42" s="100"/>
      <c r="CD42" s="100"/>
      <c r="CE42" s="100"/>
      <c r="CF42" s="100"/>
      <c r="CG42" s="100"/>
      <c r="CH42" s="100"/>
      <c r="CI42" s="100"/>
      <c r="CJ42" s="100"/>
      <c r="CK42" s="100"/>
      <c r="CL42" s="100"/>
    </row>
    <row r="43" spans="1:90" x14ac:dyDescent="0.3">
      <c r="A43" s="163">
        <v>34</v>
      </c>
      <c r="B43" s="1083"/>
      <c r="C43" s="601"/>
      <c r="D43" s="1084"/>
      <c r="E43" s="1085"/>
      <c r="F43" s="1086"/>
      <c r="G43" s="1087"/>
      <c r="H43" s="1087"/>
      <c r="I43" s="1087"/>
      <c r="J43" s="1088"/>
      <c r="K43" s="40"/>
      <c r="L43" s="137"/>
      <c r="M43" s="22"/>
      <c r="N43" s="40"/>
      <c r="O43" s="137"/>
      <c r="P43" s="22"/>
      <c r="Q43" s="40"/>
      <c r="R43" s="137"/>
      <c r="S43" s="22"/>
      <c r="T43" s="40"/>
      <c r="U43" s="137"/>
      <c r="V43" s="22"/>
      <c r="W43" s="40"/>
      <c r="X43" s="137"/>
      <c r="Y43" s="22"/>
      <c r="Z43" s="40"/>
      <c r="AA43" s="137"/>
      <c r="AB43" s="22"/>
      <c r="AC43" s="40"/>
      <c r="AD43" s="137"/>
      <c r="AE43" s="22"/>
      <c r="AF43" s="40"/>
      <c r="AG43" s="137"/>
      <c r="AH43" s="22"/>
      <c r="AI43" s="40"/>
      <c r="AJ43" s="137"/>
      <c r="AK43" s="22"/>
      <c r="AL43" s="40"/>
      <c r="AM43" s="137"/>
      <c r="AN43" s="22"/>
      <c r="AO43" s="40"/>
      <c r="AP43" s="137"/>
      <c r="AQ43" s="22"/>
      <c r="AR43" s="40"/>
      <c r="AS43" s="137"/>
      <c r="AT43" s="22"/>
      <c r="AU43" s="40"/>
      <c r="AV43" s="137"/>
      <c r="AW43" s="22"/>
      <c r="AX43" s="40"/>
      <c r="AY43" s="137"/>
      <c r="AZ43" s="22"/>
      <c r="BA43" s="3"/>
      <c r="BB43" s="15"/>
      <c r="BC43" s="22"/>
      <c r="BD43" s="29"/>
      <c r="BE43" s="137"/>
      <c r="BF43" s="22"/>
      <c r="BG43" s="248"/>
      <c r="BH43" s="137"/>
      <c r="BI43" s="22"/>
      <c r="BJ43" s="22"/>
      <c r="BK43" s="22"/>
      <c r="BL43" s="22"/>
      <c r="BM43" s="22"/>
      <c r="BN43" s="247"/>
      <c r="BO43" s="22"/>
      <c r="BP43" s="22"/>
      <c r="BQ43" s="22"/>
      <c r="BR43" s="22"/>
      <c r="BS43" s="348"/>
      <c r="BT43" s="334"/>
      <c r="BU43" s="247"/>
      <c r="BV43" s="100"/>
      <c r="BW43" s="100"/>
      <c r="BX43" s="100"/>
      <c r="BY43" s="100"/>
      <c r="BZ43" s="100"/>
      <c r="CA43" s="100"/>
      <c r="CB43" s="100"/>
      <c r="CC43" s="100"/>
      <c r="CD43" s="100"/>
      <c r="CE43" s="100"/>
      <c r="CF43" s="100"/>
      <c r="CG43" s="100"/>
      <c r="CH43" s="100"/>
      <c r="CI43" s="100"/>
      <c r="CJ43" s="100"/>
      <c r="CK43" s="100"/>
      <c r="CL43" s="100"/>
    </row>
    <row r="44" spans="1:90" x14ac:dyDescent="0.3">
      <c r="A44" s="163">
        <v>35</v>
      </c>
      <c r="B44" s="1083"/>
      <c r="C44" s="601"/>
      <c r="D44" s="1084"/>
      <c r="E44" s="1085"/>
      <c r="F44" s="1086"/>
      <c r="G44" s="1087"/>
      <c r="H44" s="1087"/>
      <c r="I44" s="1087"/>
      <c r="J44" s="1088"/>
      <c r="K44" s="40"/>
      <c r="L44" s="13"/>
      <c r="M44" s="22"/>
      <c r="N44" s="40"/>
      <c r="O44" s="13"/>
      <c r="P44" s="22"/>
      <c r="Q44" s="40"/>
      <c r="R44" s="13"/>
      <c r="S44" s="22"/>
      <c r="T44" s="40"/>
      <c r="U44" s="13"/>
      <c r="V44" s="22"/>
      <c r="W44" s="40"/>
      <c r="X44" s="13"/>
      <c r="Y44" s="22"/>
      <c r="Z44" s="40"/>
      <c r="AA44" s="13"/>
      <c r="AB44" s="22"/>
      <c r="AC44" s="40"/>
      <c r="AD44" s="13"/>
      <c r="AE44" s="22"/>
      <c r="AF44" s="40"/>
      <c r="AG44" s="13"/>
      <c r="AH44" s="22"/>
      <c r="AI44" s="40"/>
      <c r="AJ44" s="13"/>
      <c r="AK44" s="22"/>
      <c r="AL44" s="40"/>
      <c r="AM44" s="13"/>
      <c r="AN44" s="22"/>
      <c r="AO44" s="40"/>
      <c r="AP44" s="13"/>
      <c r="AQ44" s="22"/>
      <c r="AR44" s="40"/>
      <c r="AS44" s="13"/>
      <c r="AT44" s="22"/>
      <c r="AU44" s="40"/>
      <c r="AV44" s="13"/>
      <c r="AW44" s="22"/>
      <c r="AX44" s="40"/>
      <c r="AY44" s="13"/>
      <c r="AZ44" s="22"/>
      <c r="BA44" s="3"/>
      <c r="BB44" s="15"/>
      <c r="BC44" s="22"/>
      <c r="BD44" s="29"/>
      <c r="BE44" s="13"/>
      <c r="BF44" s="22"/>
      <c r="BG44" s="248"/>
      <c r="BH44" s="13"/>
      <c r="BI44" s="22"/>
      <c r="BJ44" s="22"/>
      <c r="BK44" s="22"/>
      <c r="BL44" s="22"/>
      <c r="BM44" s="22"/>
      <c r="BN44" s="247"/>
      <c r="BO44" s="22"/>
      <c r="BP44" s="22"/>
      <c r="BQ44" s="22"/>
      <c r="BR44" s="22"/>
      <c r="BS44" s="348"/>
      <c r="BT44" s="334"/>
      <c r="BU44" s="247"/>
      <c r="BV44" s="100"/>
      <c r="BW44" s="100"/>
      <c r="BX44" s="100"/>
      <c r="BY44" s="100"/>
      <c r="BZ44" s="100"/>
      <c r="CA44" s="100"/>
      <c r="CB44" s="100"/>
      <c r="CC44" s="100"/>
      <c r="CD44" s="100"/>
      <c r="CE44" s="100"/>
      <c r="CF44" s="100"/>
      <c r="CG44" s="100"/>
      <c r="CH44" s="100"/>
      <c r="CI44" s="100"/>
      <c r="CJ44" s="100"/>
      <c r="CK44" s="100"/>
      <c r="CL44" s="100"/>
    </row>
    <row r="45" spans="1:90" x14ac:dyDescent="0.3">
      <c r="A45" s="163">
        <v>36</v>
      </c>
      <c r="B45" s="1089"/>
      <c r="C45" s="1090"/>
      <c r="D45" s="1091"/>
      <c r="E45" s="1092"/>
      <c r="F45" s="1093"/>
      <c r="G45" s="1094"/>
      <c r="H45" s="1094"/>
      <c r="I45" s="1094"/>
      <c r="J45" s="1095"/>
      <c r="K45" s="40"/>
      <c r="L45" s="137"/>
      <c r="M45" s="22"/>
      <c r="N45" s="40"/>
      <c r="O45" s="137"/>
      <c r="P45" s="22"/>
      <c r="Q45" s="40"/>
      <c r="R45" s="137"/>
      <c r="S45" s="22"/>
      <c r="T45" s="40"/>
      <c r="U45" s="137"/>
      <c r="V45" s="22"/>
      <c r="W45" s="40"/>
      <c r="X45" s="137"/>
      <c r="Y45" s="22"/>
      <c r="Z45" s="40"/>
      <c r="AA45" s="137"/>
      <c r="AB45" s="22"/>
      <c r="AC45" s="40"/>
      <c r="AD45" s="137"/>
      <c r="AE45" s="22"/>
      <c r="AF45" s="40"/>
      <c r="AG45" s="137"/>
      <c r="AH45" s="22"/>
      <c r="AI45" s="40"/>
      <c r="AJ45" s="137"/>
      <c r="AK45" s="22"/>
      <c r="AL45" s="40"/>
      <c r="AM45" s="137"/>
      <c r="AN45" s="22"/>
      <c r="AO45" s="40"/>
      <c r="AP45" s="137"/>
      <c r="AQ45" s="22"/>
      <c r="AR45" s="40"/>
      <c r="AS45" s="137"/>
      <c r="AT45" s="22"/>
      <c r="AU45" s="40"/>
      <c r="AV45" s="137"/>
      <c r="AW45" s="22"/>
      <c r="AX45" s="40"/>
      <c r="AY45" s="137"/>
      <c r="AZ45" s="22"/>
      <c r="BA45" s="3"/>
      <c r="BB45" s="15"/>
      <c r="BC45" s="22"/>
      <c r="BD45" s="29"/>
      <c r="BE45" s="137"/>
      <c r="BF45" s="22"/>
      <c r="BG45" s="248"/>
      <c r="BH45" s="137"/>
      <c r="BI45" s="22"/>
      <c r="BJ45" s="22"/>
      <c r="BK45" s="22"/>
      <c r="BL45" s="22"/>
      <c r="BM45" s="22"/>
      <c r="BN45" s="247"/>
      <c r="BO45" s="22"/>
      <c r="BP45" s="22"/>
      <c r="BQ45" s="22"/>
      <c r="BR45" s="22"/>
      <c r="BS45" s="348"/>
      <c r="BT45" s="334"/>
      <c r="BU45" s="247"/>
      <c r="BV45" s="100"/>
      <c r="BW45" s="100"/>
      <c r="BX45" s="100"/>
      <c r="BY45" s="100"/>
      <c r="BZ45" s="100"/>
      <c r="CA45" s="100"/>
      <c r="CB45" s="100"/>
      <c r="CC45" s="100"/>
      <c r="CD45" s="100"/>
      <c r="CE45" s="100"/>
      <c r="CF45" s="100"/>
      <c r="CG45" s="100"/>
      <c r="CH45" s="100"/>
      <c r="CI45" s="100"/>
      <c r="CJ45" s="100"/>
      <c r="CK45" s="100"/>
      <c r="CL45" s="100"/>
    </row>
    <row r="46" spans="1:90" x14ac:dyDescent="0.3">
      <c r="A46" s="163">
        <v>46</v>
      </c>
      <c r="B46" s="184"/>
      <c r="D46" s="6"/>
      <c r="E46" s="23"/>
      <c r="F46" s="7"/>
      <c r="G46" s="15"/>
      <c r="H46" s="15"/>
      <c r="I46" s="15"/>
      <c r="J46" s="15"/>
      <c r="K46" s="137"/>
      <c r="L46" s="137"/>
      <c r="M46" s="22"/>
      <c r="N46" s="137"/>
      <c r="O46" s="137"/>
      <c r="P46" s="22"/>
      <c r="Q46" s="137"/>
      <c r="R46" s="137"/>
      <c r="S46" s="22"/>
      <c r="T46" s="137"/>
      <c r="U46" s="137"/>
      <c r="V46" s="22"/>
      <c r="W46" s="137"/>
      <c r="X46" s="137"/>
      <c r="Y46" s="22"/>
      <c r="Z46" s="137"/>
      <c r="AA46" s="137"/>
      <c r="AB46" s="22"/>
      <c r="AC46" s="137"/>
      <c r="AD46" s="137"/>
      <c r="AE46" s="22"/>
      <c r="AF46" s="137"/>
      <c r="AG46" s="137"/>
      <c r="AH46" s="22"/>
      <c r="AI46" s="137"/>
      <c r="AJ46" s="137"/>
      <c r="AK46" s="22"/>
      <c r="AL46" s="137"/>
      <c r="AM46" s="137"/>
      <c r="AN46" s="22"/>
      <c r="AO46" s="137"/>
      <c r="AP46" s="137"/>
      <c r="AQ46" s="22"/>
      <c r="AR46" s="137"/>
      <c r="AS46" s="137"/>
      <c r="AT46" s="22"/>
      <c r="AU46" s="40"/>
      <c r="AV46" s="137"/>
      <c r="AW46" s="22"/>
      <c r="AX46" s="137"/>
      <c r="AY46" s="137"/>
      <c r="AZ46" s="22"/>
      <c r="BA46" s="3"/>
      <c r="BB46" s="15"/>
      <c r="BC46" s="22"/>
      <c r="BD46" s="29"/>
      <c r="BE46" s="137"/>
      <c r="BF46" s="22"/>
      <c r="BG46" s="248"/>
      <c r="BH46" s="137"/>
      <c r="BI46" s="22"/>
      <c r="BJ46" s="22"/>
      <c r="BK46" s="22"/>
      <c r="BL46" s="22"/>
      <c r="BM46" s="22"/>
      <c r="BN46" s="247"/>
      <c r="BO46" s="22"/>
      <c r="BP46" s="22"/>
      <c r="BQ46" s="22"/>
      <c r="BR46" s="22"/>
      <c r="BS46" s="348"/>
      <c r="BT46" s="334"/>
      <c r="BU46" s="247"/>
      <c r="BV46" s="100"/>
      <c r="BW46" s="100"/>
      <c r="BX46" s="100"/>
      <c r="BY46" s="100"/>
      <c r="BZ46" s="100"/>
      <c r="CA46" s="100"/>
      <c r="CB46" s="100"/>
      <c r="CC46" s="100"/>
      <c r="CD46" s="100"/>
      <c r="CE46" s="100"/>
      <c r="CF46" s="100"/>
      <c r="CG46" s="100"/>
      <c r="CH46" s="100"/>
      <c r="CI46" s="100"/>
      <c r="CJ46" s="100"/>
      <c r="CK46" s="100"/>
      <c r="CL46" s="100"/>
    </row>
    <row r="47" spans="1:90" x14ac:dyDescent="0.3">
      <c r="A47" s="163">
        <v>47</v>
      </c>
      <c r="B47" s="8"/>
      <c r="D47" s="6"/>
      <c r="E47" s="23"/>
      <c r="F47" s="7"/>
      <c r="G47" s="15"/>
      <c r="H47" s="15"/>
      <c r="I47" s="15"/>
      <c r="J47" s="15"/>
      <c r="K47" s="40"/>
      <c r="L47" s="137"/>
      <c r="M47" s="22"/>
      <c r="N47" s="40"/>
      <c r="O47" s="137"/>
      <c r="P47" s="22"/>
      <c r="Q47" s="40"/>
      <c r="R47" s="137"/>
      <c r="S47" s="22"/>
      <c r="T47" s="40"/>
      <c r="U47" s="137"/>
      <c r="V47" s="22"/>
      <c r="W47" s="40"/>
      <c r="X47" s="137"/>
      <c r="Y47" s="22"/>
      <c r="Z47" s="40"/>
      <c r="AA47" s="137"/>
      <c r="AB47" s="22"/>
      <c r="AC47" s="40"/>
      <c r="AD47" s="137"/>
      <c r="AE47" s="22"/>
      <c r="AF47" s="40"/>
      <c r="AG47" s="137"/>
      <c r="AH47" s="22"/>
      <c r="AI47" s="40"/>
      <c r="AJ47" s="137"/>
      <c r="AK47" s="22"/>
      <c r="AL47" s="40"/>
      <c r="AM47" s="137"/>
      <c r="AN47" s="22"/>
      <c r="AO47" s="40"/>
      <c r="AP47" s="137"/>
      <c r="AQ47" s="22"/>
      <c r="AR47" s="40"/>
      <c r="AS47" s="137"/>
      <c r="AT47" s="22"/>
      <c r="AU47" s="40"/>
      <c r="AV47" s="137"/>
      <c r="AW47" s="22"/>
      <c r="AX47" s="40"/>
      <c r="AY47" s="137"/>
      <c r="AZ47" s="22"/>
      <c r="BA47" s="3"/>
      <c r="BB47" s="15"/>
      <c r="BC47" s="22"/>
      <c r="BD47" s="29"/>
      <c r="BE47" s="137"/>
      <c r="BF47" s="22"/>
      <c r="BG47" s="248"/>
      <c r="BH47" s="137"/>
      <c r="BI47" s="22"/>
      <c r="BJ47" s="22"/>
      <c r="BK47" s="22"/>
      <c r="BL47" s="22"/>
      <c r="BM47" s="22"/>
      <c r="BN47" s="247"/>
      <c r="BO47" s="22"/>
      <c r="BP47" s="22"/>
      <c r="BQ47" s="22"/>
      <c r="BR47" s="22"/>
      <c r="BS47" s="348"/>
      <c r="BT47" s="334"/>
      <c r="BU47" s="247"/>
      <c r="BV47" s="100"/>
      <c r="BW47" s="100"/>
      <c r="BX47" s="100"/>
      <c r="BY47" s="100"/>
      <c r="BZ47" s="100"/>
      <c r="CA47" s="100"/>
      <c r="CB47" s="100"/>
      <c r="CC47" s="100"/>
      <c r="CD47" s="100"/>
      <c r="CE47" s="100"/>
      <c r="CF47" s="100"/>
      <c r="CG47" s="100"/>
      <c r="CH47" s="100"/>
      <c r="CI47" s="100"/>
      <c r="CJ47" s="100"/>
      <c r="CK47" s="100"/>
      <c r="CL47" s="100"/>
    </row>
    <row r="48" spans="1:90" x14ac:dyDescent="0.3">
      <c r="A48" s="163">
        <v>48</v>
      </c>
      <c r="B48" s="8"/>
      <c r="D48" s="6"/>
      <c r="E48" s="23"/>
      <c r="F48" s="7"/>
      <c r="G48" s="15"/>
      <c r="H48" s="15"/>
      <c r="I48" s="15"/>
      <c r="J48" s="15"/>
      <c r="K48" s="40"/>
      <c r="L48" s="137"/>
      <c r="M48" s="22"/>
      <c r="N48" s="40"/>
      <c r="O48" s="137"/>
      <c r="P48" s="22"/>
      <c r="Q48" s="40"/>
      <c r="R48" s="137"/>
      <c r="S48" s="22"/>
      <c r="T48" s="40"/>
      <c r="U48" s="137"/>
      <c r="V48" s="22"/>
      <c r="W48" s="40"/>
      <c r="X48" s="137"/>
      <c r="Y48" s="22"/>
      <c r="Z48" s="40"/>
      <c r="AA48" s="137"/>
      <c r="AB48" s="22"/>
      <c r="AC48" s="40"/>
      <c r="AD48" s="137"/>
      <c r="AE48" s="22"/>
      <c r="AF48" s="40"/>
      <c r="AG48" s="137"/>
      <c r="AH48" s="22"/>
      <c r="AI48" s="40"/>
      <c r="AJ48" s="137"/>
      <c r="AK48" s="22"/>
      <c r="AL48" s="40"/>
      <c r="AM48" s="137"/>
      <c r="AN48" s="22"/>
      <c r="AO48" s="40"/>
      <c r="AP48" s="137"/>
      <c r="AQ48" s="22"/>
      <c r="AR48" s="40"/>
      <c r="AS48" s="137"/>
      <c r="AT48" s="22"/>
      <c r="AU48" s="40"/>
      <c r="AV48" s="137"/>
      <c r="AW48" s="22"/>
      <c r="AX48" s="40"/>
      <c r="AY48" s="137"/>
      <c r="AZ48" s="22"/>
      <c r="BA48" s="3"/>
      <c r="BB48" s="15"/>
      <c r="BC48" s="22"/>
      <c r="BD48" s="29"/>
      <c r="BE48" s="137"/>
      <c r="BF48" s="22"/>
      <c r="BG48" s="248"/>
      <c r="BH48" s="137"/>
      <c r="BI48" s="22"/>
      <c r="BJ48" s="22"/>
      <c r="BK48" s="22"/>
      <c r="BL48" s="22"/>
      <c r="BM48" s="22"/>
      <c r="BN48" s="247"/>
      <c r="BO48" s="22"/>
      <c r="BP48" s="22"/>
      <c r="BQ48" s="22"/>
      <c r="BR48" s="22"/>
      <c r="BS48" s="348"/>
      <c r="BT48" s="334"/>
      <c r="BU48" s="247"/>
      <c r="BV48" s="100"/>
      <c r="BW48" s="100"/>
      <c r="BX48" s="100"/>
      <c r="BY48" s="100"/>
      <c r="BZ48" s="100"/>
      <c r="CA48" s="100"/>
      <c r="CB48" s="100"/>
      <c r="CC48" s="100"/>
      <c r="CD48" s="100"/>
      <c r="CE48" s="100"/>
      <c r="CF48" s="100"/>
      <c r="CG48" s="100"/>
      <c r="CH48" s="100"/>
      <c r="CI48" s="100"/>
      <c r="CJ48" s="100"/>
      <c r="CK48" s="100"/>
      <c r="CL48" s="100"/>
    </row>
    <row r="49" spans="1:90" ht="13.5" thickBot="1" x14ac:dyDescent="0.35">
      <c r="A49" s="759">
        <v>49</v>
      </c>
      <c r="B49" s="780" t="s">
        <v>23</v>
      </c>
      <c r="C49" s="781" t="s">
        <v>14</v>
      </c>
      <c r="D49" s="782">
        <v>40603</v>
      </c>
      <c r="E49" s="783">
        <f>E29</f>
        <v>2372777</v>
      </c>
      <c r="F49" s="784">
        <v>223051</v>
      </c>
      <c r="G49" s="785">
        <f>F49/E49</f>
        <v>9.4004198456070678E-2</v>
      </c>
      <c r="H49" s="785"/>
      <c r="I49" s="786">
        <f>LARGE(BV49:CL49,1)</f>
        <v>17759</v>
      </c>
      <c r="J49" s="786">
        <f>SMALL(BV49:CL49,1)</f>
        <v>8327</v>
      </c>
      <c r="K49" s="787">
        <v>13055</v>
      </c>
      <c r="L49" s="785">
        <f>K49/$F$49</f>
        <v>5.852921529157009E-2</v>
      </c>
      <c r="M49" s="788">
        <f>L49/$G$49</f>
        <v>0.62262341738833626</v>
      </c>
      <c r="N49" s="787">
        <v>12349</v>
      </c>
      <c r="O49" s="785">
        <f>N49/$F$49</f>
        <v>5.5364019887828346E-2</v>
      </c>
      <c r="P49" s="788">
        <f>O49/$G$49</f>
        <v>0.58895262974558138</v>
      </c>
      <c r="Q49" s="787">
        <v>9931</v>
      </c>
      <c r="R49" s="785">
        <f>Q49/$F$49</f>
        <v>4.4523449793993301E-2</v>
      </c>
      <c r="S49" s="788">
        <f>R49/$G$49</f>
        <v>0.47363256668583437</v>
      </c>
      <c r="T49" s="787">
        <v>13509</v>
      </c>
      <c r="U49" s="785">
        <f>T49/$F$49</f>
        <v>6.0564624233919596E-2</v>
      </c>
      <c r="V49" s="788">
        <f>U49/$G$49</f>
        <v>0.6442757369206461</v>
      </c>
      <c r="W49" s="787">
        <v>14726</v>
      </c>
      <c r="X49" s="785">
        <f>W49/$F$49</f>
        <v>6.6020775517706715E-2</v>
      </c>
      <c r="Y49" s="788">
        <f>X49/$G$49</f>
        <v>0.70231730712069251</v>
      </c>
      <c r="Z49" s="787">
        <v>10093</v>
      </c>
      <c r="AA49" s="785">
        <f>Z49/$F$49</f>
        <v>4.5249741090602598E-2</v>
      </c>
      <c r="AB49" s="788">
        <f>AA49/$G$49</f>
        <v>0.48135872475683478</v>
      </c>
      <c r="AC49" s="787">
        <v>15644</v>
      </c>
      <c r="AD49" s="785">
        <f>AC49/$F$49</f>
        <v>7.0136426198492724E-2</v>
      </c>
      <c r="AE49" s="788">
        <f>AD49/$G$49</f>
        <v>0.74609886952302817</v>
      </c>
      <c r="AF49" s="787">
        <v>8327</v>
      </c>
      <c r="AG49" s="785">
        <f>AF49/$F$49</f>
        <v>3.7332269301639534E-2</v>
      </c>
      <c r="AH49" s="788">
        <f>AG49/$G$49</f>
        <v>0.39713406331617584</v>
      </c>
      <c r="AI49" s="787">
        <v>12277</v>
      </c>
      <c r="AJ49" s="785">
        <f>AI49/$F$49</f>
        <v>5.504122375600199E-2</v>
      </c>
      <c r="AK49" s="788">
        <f>AJ49/$G$49</f>
        <v>0.5855187817140256</v>
      </c>
      <c r="AL49" s="787">
        <v>14050</v>
      </c>
      <c r="AM49" s="785">
        <f>AL49/$F$49</f>
        <v>6.2990078502225946E-2</v>
      </c>
      <c r="AN49" s="788">
        <f>AM49/$G$49</f>
        <v>0.67007728949108569</v>
      </c>
      <c r="AO49" s="787">
        <v>15169</v>
      </c>
      <c r="AP49" s="785">
        <f>AO49/$F$49</f>
        <v>6.8006868384360528E-2</v>
      </c>
      <c r="AQ49" s="788">
        <f>AP49/$G$49</f>
        <v>0.72344501098151459</v>
      </c>
      <c r="AR49" s="787">
        <v>17759</v>
      </c>
      <c r="AS49" s="785">
        <f>AR49/$F$49</f>
        <v>7.9618562570891865E-2</v>
      </c>
      <c r="AT49" s="788">
        <f>AS49/$G$49</f>
        <v>0.84696815544997817</v>
      </c>
      <c r="AU49" s="789">
        <v>11246</v>
      </c>
      <c r="AV49" s="785">
        <f>AU49/$F$49</f>
        <v>5.0418962479432956E-2</v>
      </c>
      <c r="AW49" s="788">
        <f>AV49/$G$49</f>
        <v>0.53634798559549823</v>
      </c>
      <c r="AX49" s="787">
        <v>14163</v>
      </c>
      <c r="AY49" s="785">
        <f>AX49/$F$49</f>
        <v>6.3496689098008971E-2</v>
      </c>
      <c r="AZ49" s="788">
        <f>AY49/$G$49</f>
        <v>0.6754665232072774</v>
      </c>
      <c r="BA49" s="790">
        <v>13949</v>
      </c>
      <c r="BB49" s="785">
        <f>BA49/$F$49</f>
        <v>6.2537267261747312E-2</v>
      </c>
      <c r="BC49" s="788">
        <f>BB49/$G$49</f>
        <v>0.66526036378015341</v>
      </c>
      <c r="BD49" s="791">
        <v>14515</v>
      </c>
      <c r="BE49" s="785">
        <f>BD49/$F$49</f>
        <v>6.5074803520271146E-2</v>
      </c>
      <c r="BF49" s="788">
        <f>BE49/$G$49</f>
        <v>0.69225422469488318</v>
      </c>
      <c r="BG49" s="885">
        <v>12289</v>
      </c>
      <c r="BH49" s="785">
        <f>BG49/$F$49</f>
        <v>5.5095023111306381E-2</v>
      </c>
      <c r="BI49" s="788">
        <f>BH49/$G$49</f>
        <v>0.58609108971928492</v>
      </c>
      <c r="BJ49" s="793">
        <f t="shared" ref="BJ49:BJ55" si="263">K49+T49+W49+Z49+Q49</f>
        <v>61314</v>
      </c>
      <c r="BK49" s="785">
        <f>BJ49/$F$49</f>
        <v>0.27488780592779227</v>
      </c>
      <c r="BL49" s="788">
        <f>BK49/$G$49</f>
        <v>2.9242077528723436</v>
      </c>
      <c r="BM49" s="794">
        <f t="shared" ref="BM49:BM55" si="264">BG49+AU49+AR49+AX49</f>
        <v>55457</v>
      </c>
      <c r="BN49" s="785">
        <f>BM49/$F$49</f>
        <v>0.24862923725964017</v>
      </c>
      <c r="BO49" s="788">
        <f>BN49/$G$49</f>
        <v>2.6448737539720386</v>
      </c>
      <c r="BP49" s="794">
        <f t="shared" ref="BP49:BP55" si="265">BA49+AO49+AL49+BD49</f>
        <v>57683</v>
      </c>
      <c r="BQ49" s="785">
        <f>BP49/$F$49</f>
        <v>0.25860901766860495</v>
      </c>
      <c r="BR49" s="788">
        <f>BQ49/$G$49</f>
        <v>2.7510368889476369</v>
      </c>
      <c r="BS49" s="797">
        <f t="shared" ref="BS49:BS55" si="266">AI49+AF49+AC49+N49</f>
        <v>48597</v>
      </c>
      <c r="BT49" s="785">
        <f>BS49/$F$49</f>
        <v>0.21787393914396258</v>
      </c>
      <c r="BU49" s="788">
        <f>BT49/$G$49</f>
        <v>2.3177043442988108</v>
      </c>
      <c r="BV49" s="801">
        <f>K49</f>
        <v>13055</v>
      </c>
      <c r="BW49" s="801">
        <f>N49</f>
        <v>12349</v>
      </c>
      <c r="BX49" s="801">
        <f>Q49</f>
        <v>9931</v>
      </c>
      <c r="BY49" s="801">
        <f>T49</f>
        <v>13509</v>
      </c>
      <c r="BZ49" s="801">
        <f>W49</f>
        <v>14726</v>
      </c>
      <c r="CA49" s="801">
        <f>Z49</f>
        <v>10093</v>
      </c>
      <c r="CB49" s="801">
        <f>AC49</f>
        <v>15644</v>
      </c>
      <c r="CC49" s="801">
        <f>AF49</f>
        <v>8327</v>
      </c>
      <c r="CD49" s="801">
        <f>AI49</f>
        <v>12277</v>
      </c>
      <c r="CE49" s="801">
        <f>AL49</f>
        <v>14050</v>
      </c>
      <c r="CF49" s="801">
        <f>AO49</f>
        <v>15169</v>
      </c>
      <c r="CG49" s="801">
        <f>AR49</f>
        <v>17759</v>
      </c>
      <c r="CH49" s="801">
        <f>AU49</f>
        <v>11246</v>
      </c>
      <c r="CI49" s="801">
        <f>AX49</f>
        <v>14163</v>
      </c>
      <c r="CJ49" s="801">
        <f>BA49</f>
        <v>13949</v>
      </c>
      <c r="CK49" s="801">
        <f>BD49</f>
        <v>14515</v>
      </c>
      <c r="CL49" s="801">
        <f>BG49</f>
        <v>12289</v>
      </c>
    </row>
    <row r="50" spans="1:90" x14ac:dyDescent="0.3">
      <c r="A50" s="759">
        <v>50</v>
      </c>
      <c r="B50" s="760" t="s">
        <v>24</v>
      </c>
      <c r="C50" s="761" t="s">
        <v>14</v>
      </c>
      <c r="D50" s="762">
        <v>40603</v>
      </c>
      <c r="E50" s="778"/>
      <c r="F50" s="764">
        <v>131477</v>
      </c>
      <c r="G50" s="765">
        <f t="shared" ref="G50:G55" si="267">F50/F$29</f>
        <v>0.58944815311296517</v>
      </c>
      <c r="H50" s="765"/>
      <c r="I50" s="765">
        <f t="shared" ref="I50:I55" si="268">LARGE(BV50:CL50,1)</f>
        <v>0.80907559694838005</v>
      </c>
      <c r="J50" s="765">
        <f t="shared" ref="J50:J55" si="269">SMALL(BV50:CL50,1)</f>
        <v>0.39343397719032236</v>
      </c>
      <c r="K50" s="768">
        <v>9306</v>
      </c>
      <c r="L50" s="772">
        <f t="shared" ref="L50:L55" si="270">K50/K$29</f>
        <v>0.71283033320566835</v>
      </c>
      <c r="M50" s="767">
        <f t="shared" ref="M50:M57" si="271">L50/$G50</f>
        <v>1.2093181214346049</v>
      </c>
      <c r="N50" s="768">
        <v>7484</v>
      </c>
      <c r="O50" s="772">
        <f t="shared" ref="O50:O57" si="272">N50/N$29</f>
        <v>0.60604097497773102</v>
      </c>
      <c r="P50" s="767">
        <f t="shared" ref="P50:P57" si="273">O50/$G50</f>
        <v>1.0281497563053452</v>
      </c>
      <c r="Q50" s="768">
        <v>7443</v>
      </c>
      <c r="R50" s="772">
        <f t="shared" ref="R50:R57" si="274">Q50/Q$29</f>
        <v>0.74947135233108453</v>
      </c>
      <c r="S50" s="767">
        <f t="shared" ref="S50:S57" si="275">R50/$G50</f>
        <v>1.271479685487201</v>
      </c>
      <c r="T50" s="768">
        <v>7347</v>
      </c>
      <c r="U50" s="772">
        <f t="shared" ref="U50:U57" si="276">T50/T$29</f>
        <v>0.54385964912280704</v>
      </c>
      <c r="V50" s="767">
        <f t="shared" ref="V50:V57" si="277">U50/$G50</f>
        <v>0.92265900953392033</v>
      </c>
      <c r="W50" s="768">
        <v>10019</v>
      </c>
      <c r="X50" s="772">
        <f t="shared" ref="X50:X57" si="278">W50/W$29</f>
        <v>0.6803612657884015</v>
      </c>
      <c r="Y50" s="767">
        <f t="shared" ref="Y50:Y57" si="279">X50/$G50</f>
        <v>1.1542342820065012</v>
      </c>
      <c r="Z50" s="768">
        <v>8166</v>
      </c>
      <c r="AA50" s="772">
        <f t="shared" ref="AA50:AA57" si="280">Z50/Z$29</f>
        <v>0.80907559694838005</v>
      </c>
      <c r="AB50" s="767">
        <f t="shared" ref="AB50:AB57" si="281">AA50/$G50</f>
        <v>1.3725984086565188</v>
      </c>
      <c r="AC50" s="768">
        <v>7074</v>
      </c>
      <c r="AD50" s="772">
        <f t="shared" ref="AD50:AD57" si="282">AC50/AC$29</f>
        <v>0.45218614165175147</v>
      </c>
      <c r="AE50" s="767">
        <f t="shared" ref="AE50:AE57" si="283">AD50/$G50</f>
        <v>0.76713471619800289</v>
      </c>
      <c r="AF50" s="768">
        <v>6704</v>
      </c>
      <c r="AG50" s="772">
        <f t="shared" ref="AG50:AG57" si="284">AF50/AF$29</f>
        <v>0.80509186982106395</v>
      </c>
      <c r="AH50" s="767">
        <f t="shared" ref="AH50:AH57" si="285">AG50/$G50</f>
        <v>1.3658400074192303</v>
      </c>
      <c r="AI50" s="768">
        <v>7597</v>
      </c>
      <c r="AJ50" s="772">
        <f t="shared" ref="AJ50:AJ57" si="286">AI50/AI$29</f>
        <v>0.61879938095625964</v>
      </c>
      <c r="AK50" s="767">
        <f t="shared" ref="AK50:AK57" si="287">AJ50/$G50</f>
        <v>1.0497944181999488</v>
      </c>
      <c r="AL50" s="768">
        <v>8925</v>
      </c>
      <c r="AM50" s="772">
        <f t="shared" ref="AM50:AM57" si="288">AL50/AL$29</f>
        <v>0.63523131672597866</v>
      </c>
      <c r="AN50" s="767">
        <f t="shared" ref="AN50:AN57" si="289">AM50/$G50</f>
        <v>1.0776712309152647</v>
      </c>
      <c r="AO50" s="768">
        <v>5968</v>
      </c>
      <c r="AP50" s="772">
        <f t="shared" ref="AP50:AP57" si="290">AO50/AO$29</f>
        <v>0.39343397719032236</v>
      </c>
      <c r="AQ50" s="767">
        <f t="shared" ref="AQ50:AQ57" si="291">AP50/$G50</f>
        <v>0.66746154875969632</v>
      </c>
      <c r="AR50" s="768">
        <v>8441</v>
      </c>
      <c r="AS50" s="772">
        <f t="shared" ref="AS50:AS57" si="292">AR50/AR$29</f>
        <v>0.47530829438594513</v>
      </c>
      <c r="AT50" s="767">
        <f t="shared" ref="AT50:AT57" si="293">AS50/$G50</f>
        <v>0.80636149570707771</v>
      </c>
      <c r="AU50" s="768">
        <v>5340</v>
      </c>
      <c r="AV50" s="772">
        <f t="shared" ref="AV50:AV57" si="294">AU50/AU$29</f>
        <v>0.47483549706562334</v>
      </c>
      <c r="AW50" s="767">
        <f t="shared" ref="AW50:AW57" si="295">AV50/$G50</f>
        <v>0.80555939408401744</v>
      </c>
      <c r="AX50" s="768">
        <v>8209</v>
      </c>
      <c r="AY50" s="772">
        <f t="shared" ref="AY50:AY57" si="296">AX50/AX$29</f>
        <v>0.57960883993504198</v>
      </c>
      <c r="AZ50" s="767">
        <f t="shared" ref="AZ50:AZ57" si="297">AY50/$G50</f>
        <v>0.98330758502514548</v>
      </c>
      <c r="BA50" s="764">
        <v>7454</v>
      </c>
      <c r="BB50" s="765">
        <f t="shared" ref="BB50:BB57" si="298">BA50/BA$29</f>
        <v>0.53437522403039639</v>
      </c>
      <c r="BC50" s="767">
        <f t="shared" ref="BC50:BC57" si="299">BB50/$G50</f>
        <v>0.90656866292358318</v>
      </c>
      <c r="BD50" s="770">
        <v>9063</v>
      </c>
      <c r="BE50" s="772">
        <f t="shared" ref="BE50:BE57" si="300">BD50/BD$29</f>
        <v>0.62438856355494321</v>
      </c>
      <c r="BF50" s="767">
        <f t="shared" ref="BF50:BF57" si="301">BE50/$G50</f>
        <v>1.0592764779352559</v>
      </c>
      <c r="BG50" s="884">
        <v>7090</v>
      </c>
      <c r="BH50" s="772">
        <f t="shared" ref="BH50:BH57" si="302">BG50/BG$29</f>
        <v>0.57693872568964111</v>
      </c>
      <c r="BI50" s="767">
        <f t="shared" ref="BI50:BI57" si="303">BH50/$G50</f>
        <v>0.97877773073465435</v>
      </c>
      <c r="BJ50" s="764">
        <f t="shared" si="263"/>
        <v>42281</v>
      </c>
      <c r="BK50" s="765">
        <f t="shared" ref="BK50:BK57" si="304">BJ50/BJ$49</f>
        <v>0.6895814985158365</v>
      </c>
      <c r="BL50" s="767">
        <f t="shared" ref="BL50:BL57" si="305">BK50/$G50</f>
        <v>1.1698764257281187</v>
      </c>
      <c r="BM50" s="764">
        <f t="shared" si="264"/>
        <v>29080</v>
      </c>
      <c r="BN50" s="777">
        <f t="shared" ref="BN50:BN57" si="306">BM50/BM$49</f>
        <v>0.52437023279297479</v>
      </c>
      <c r="BO50" s="767">
        <f t="shared" ref="BO50:BO57" si="307">BN50/$G50</f>
        <v>0.88959517478118477</v>
      </c>
      <c r="BP50" s="764">
        <f t="shared" si="265"/>
        <v>31410</v>
      </c>
      <c r="BQ50" s="765">
        <f t="shared" ref="BQ50:BQ57" si="308">BP50/BP$49</f>
        <v>0.54452785049321295</v>
      </c>
      <c r="BR50" s="767">
        <f t="shared" ref="BR50:BR57" si="309">BQ50/$G50</f>
        <v>0.92379261452848516</v>
      </c>
      <c r="BS50" s="774">
        <f t="shared" si="266"/>
        <v>28859</v>
      </c>
      <c r="BT50" s="777">
        <f t="shared" ref="BT50:BT57" si="310">BS50/BS$49</f>
        <v>0.5938432413523469</v>
      </c>
      <c r="BU50" s="776">
        <f t="shared" ref="BU50:BU57" si="311">BT50/$G50</f>
        <v>1.0074562762071111</v>
      </c>
      <c r="BV50" s="777">
        <f t="shared" ref="BV50:BV55" si="312">L50</f>
        <v>0.71283033320566835</v>
      </c>
      <c r="BW50" s="777">
        <f t="shared" ref="BW50:BW55" si="313">O50</f>
        <v>0.60604097497773102</v>
      </c>
      <c r="BX50" s="777">
        <f t="shared" ref="BX50:BX55" si="314">R50</f>
        <v>0.74947135233108453</v>
      </c>
      <c r="BY50" s="777">
        <f t="shared" ref="BY50:BY55" si="315">U50</f>
        <v>0.54385964912280704</v>
      </c>
      <c r="BZ50" s="777">
        <f t="shared" ref="BZ50:BZ55" si="316">X50</f>
        <v>0.6803612657884015</v>
      </c>
      <c r="CA50" s="777">
        <f t="shared" ref="CA50:CA55" si="317">AA50</f>
        <v>0.80907559694838005</v>
      </c>
      <c r="CB50" s="777">
        <f t="shared" ref="CB50:CB55" si="318">AD50</f>
        <v>0.45218614165175147</v>
      </c>
      <c r="CC50" s="777">
        <f t="shared" ref="CC50:CC55" si="319">AG50</f>
        <v>0.80509186982106395</v>
      </c>
      <c r="CD50" s="777">
        <f t="shared" ref="CD50:CD57" si="320">AJ50</f>
        <v>0.61879938095625964</v>
      </c>
      <c r="CE50" s="777">
        <f t="shared" ref="CE50:CE57" si="321">AM50</f>
        <v>0.63523131672597866</v>
      </c>
      <c r="CF50" s="777">
        <f t="shared" ref="CF50:CF55" si="322">AP50</f>
        <v>0.39343397719032236</v>
      </c>
      <c r="CG50" s="777">
        <f t="shared" ref="CG50:CG55" si="323">AS50</f>
        <v>0.47530829438594513</v>
      </c>
      <c r="CH50" s="777">
        <f t="shared" ref="CH50:CH55" si="324">AV50</f>
        <v>0.47483549706562334</v>
      </c>
      <c r="CI50" s="777">
        <f t="shared" ref="CI50:CI55" si="325">AY50</f>
        <v>0.57960883993504198</v>
      </c>
      <c r="CJ50" s="777">
        <f t="shared" ref="CJ50:CJ55" si="326">BB50</f>
        <v>0.53437522403039639</v>
      </c>
      <c r="CK50" s="777">
        <f t="shared" ref="CK50:CK55" si="327">BE50</f>
        <v>0.62438856355494321</v>
      </c>
      <c r="CL50" s="777">
        <f t="shared" ref="CL50:CL55" si="328">BH50</f>
        <v>0.57693872568964111</v>
      </c>
    </row>
    <row r="51" spans="1:90" x14ac:dyDescent="0.3">
      <c r="A51" s="759">
        <v>51</v>
      </c>
      <c r="B51" s="760" t="s">
        <v>25</v>
      </c>
      <c r="C51" s="761" t="s">
        <v>14</v>
      </c>
      <c r="D51" s="762">
        <v>40603</v>
      </c>
      <c r="E51" s="778"/>
      <c r="F51" s="764">
        <v>1342</v>
      </c>
      <c r="G51" s="765">
        <f t="shared" si="267"/>
        <v>6.0165612348745358E-3</v>
      </c>
      <c r="H51" s="765"/>
      <c r="I51" s="765">
        <f t="shared" si="268"/>
        <v>1.1559665658900943E-2</v>
      </c>
      <c r="J51" s="765">
        <f t="shared" si="269"/>
        <v>1.6085790884718498E-3</v>
      </c>
      <c r="K51" s="768">
        <v>21</v>
      </c>
      <c r="L51" s="772">
        <f t="shared" si="270"/>
        <v>1.6085790884718498E-3</v>
      </c>
      <c r="M51" s="772">
        <f t="shared" si="271"/>
        <v>0.26735855012126269</v>
      </c>
      <c r="N51" s="760">
        <v>72</v>
      </c>
      <c r="O51" s="772">
        <f t="shared" si="272"/>
        <v>5.8304316138958617E-3</v>
      </c>
      <c r="P51" s="766">
        <f t="shared" si="273"/>
        <v>0.96906378681899086</v>
      </c>
      <c r="Q51" s="760">
        <v>36</v>
      </c>
      <c r="R51" s="772">
        <f t="shared" si="274"/>
        <v>3.6250125868492601E-3</v>
      </c>
      <c r="S51" s="772">
        <f t="shared" si="275"/>
        <v>0.60250572467162022</v>
      </c>
      <c r="T51" s="760">
        <v>88</v>
      </c>
      <c r="U51" s="772">
        <f t="shared" si="276"/>
        <v>6.5141757346953884E-3</v>
      </c>
      <c r="V51" s="766">
        <f t="shared" si="277"/>
        <v>1.082707460357333</v>
      </c>
      <c r="W51" s="760">
        <v>27</v>
      </c>
      <c r="X51" s="772">
        <f t="shared" si="278"/>
        <v>1.8334917832405269E-3</v>
      </c>
      <c r="Y51" s="766">
        <f t="shared" si="279"/>
        <v>0.30474081650043422</v>
      </c>
      <c r="Z51" s="760">
        <v>45</v>
      </c>
      <c r="AA51" s="772">
        <f t="shared" si="280"/>
        <v>4.4585356187456654E-3</v>
      </c>
      <c r="AB51" s="766">
        <f t="shared" si="281"/>
        <v>0.74104383628676551</v>
      </c>
      <c r="AC51" s="760">
        <v>105</v>
      </c>
      <c r="AD51" s="772">
        <f t="shared" si="282"/>
        <v>6.7118384045001282E-3</v>
      </c>
      <c r="AE51" s="766">
        <f t="shared" si="283"/>
        <v>1.115560557348851</v>
      </c>
      <c r="AF51" s="760">
        <v>24</v>
      </c>
      <c r="AG51" s="772">
        <f t="shared" si="284"/>
        <v>2.8821904647532122E-3</v>
      </c>
      <c r="AH51" s="766">
        <f t="shared" si="285"/>
        <v>0.47904282068082615</v>
      </c>
      <c r="AI51" s="760">
        <v>123</v>
      </c>
      <c r="AJ51" s="772">
        <f t="shared" si="286"/>
        <v>1.0018734218457278E-2</v>
      </c>
      <c r="AK51" s="766">
        <f t="shared" si="287"/>
        <v>1.6651927616699806</v>
      </c>
      <c r="AL51" s="760">
        <v>60</v>
      </c>
      <c r="AM51" s="772">
        <f t="shared" si="288"/>
        <v>4.2704626334519576E-3</v>
      </c>
      <c r="AN51" s="766">
        <f t="shared" si="289"/>
        <v>0.70978462060662628</v>
      </c>
      <c r="AO51" s="760">
        <v>74</v>
      </c>
      <c r="AP51" s="772">
        <f t="shared" si="290"/>
        <v>4.8783703606038635E-3</v>
      </c>
      <c r="AQ51" s="766">
        <f t="shared" si="291"/>
        <v>0.81082368651494208</v>
      </c>
      <c r="AR51" s="760">
        <v>143</v>
      </c>
      <c r="AS51" s="772">
        <f t="shared" si="292"/>
        <v>8.0522551945492425E-3</v>
      </c>
      <c r="AT51" s="766">
        <f t="shared" si="293"/>
        <v>1.3383484153497787</v>
      </c>
      <c r="AU51" s="768">
        <v>130</v>
      </c>
      <c r="AV51" s="772">
        <f t="shared" si="294"/>
        <v>1.1559665658900943E-2</v>
      </c>
      <c r="AW51" s="766">
        <f t="shared" si="295"/>
        <v>1.9213077383632742</v>
      </c>
      <c r="AX51" s="760">
        <v>127</v>
      </c>
      <c r="AY51" s="772">
        <f t="shared" si="296"/>
        <v>8.9670267598672606E-3</v>
      </c>
      <c r="AZ51" s="766">
        <f t="shared" si="297"/>
        <v>1.490390674974033</v>
      </c>
      <c r="BA51" s="760">
        <v>112</v>
      </c>
      <c r="BB51" s="765">
        <f t="shared" si="298"/>
        <v>8.0292494085597542E-3</v>
      </c>
      <c r="BC51" s="767">
        <f t="shared" si="299"/>
        <v>1.3345246720034736</v>
      </c>
      <c r="BD51" s="760">
        <v>55</v>
      </c>
      <c r="BE51" s="772">
        <f t="shared" si="300"/>
        <v>3.7891836031691355E-3</v>
      </c>
      <c r="BF51" s="766">
        <f t="shared" si="301"/>
        <v>0.62979224431481284</v>
      </c>
      <c r="BG51" s="883">
        <v>100</v>
      </c>
      <c r="BH51" s="772">
        <f t="shared" si="302"/>
        <v>8.1373586133940915E-3</v>
      </c>
      <c r="BI51" s="766">
        <f t="shared" si="303"/>
        <v>1.3524932757646537</v>
      </c>
      <c r="BJ51" s="764">
        <f t="shared" si="263"/>
        <v>217</v>
      </c>
      <c r="BK51" s="765">
        <f t="shared" si="304"/>
        <v>3.5391590827543464E-3</v>
      </c>
      <c r="BL51" s="767">
        <f t="shared" si="305"/>
        <v>0.58823619416351691</v>
      </c>
      <c r="BM51" s="764">
        <f t="shared" si="264"/>
        <v>500</v>
      </c>
      <c r="BN51" s="777">
        <f t="shared" si="306"/>
        <v>9.0159943740195109E-3</v>
      </c>
      <c r="BO51" s="767">
        <f t="shared" si="307"/>
        <v>1.4985294792246093</v>
      </c>
      <c r="BP51" s="764">
        <f t="shared" si="265"/>
        <v>301</v>
      </c>
      <c r="BQ51" s="765">
        <f t="shared" si="308"/>
        <v>5.2181751989320941E-3</v>
      </c>
      <c r="BR51" s="767">
        <f t="shared" si="309"/>
        <v>0.86730193464754279</v>
      </c>
      <c r="BS51" s="774">
        <f t="shared" si="266"/>
        <v>324</v>
      </c>
      <c r="BT51" s="777">
        <f t="shared" si="310"/>
        <v>6.6670782147046116E-3</v>
      </c>
      <c r="BU51" s="776">
        <f t="shared" si="311"/>
        <v>1.1081210602593727</v>
      </c>
      <c r="BV51" s="777">
        <f t="shared" si="312"/>
        <v>1.6085790884718498E-3</v>
      </c>
      <c r="BW51" s="777">
        <f t="shared" si="313"/>
        <v>5.8304316138958617E-3</v>
      </c>
      <c r="BX51" s="777">
        <f t="shared" si="314"/>
        <v>3.6250125868492601E-3</v>
      </c>
      <c r="BY51" s="777">
        <f t="shared" si="315"/>
        <v>6.5141757346953884E-3</v>
      </c>
      <c r="BZ51" s="777">
        <f t="shared" si="316"/>
        <v>1.8334917832405269E-3</v>
      </c>
      <c r="CA51" s="777">
        <f t="shared" si="317"/>
        <v>4.4585356187456654E-3</v>
      </c>
      <c r="CB51" s="777">
        <f t="shared" si="318"/>
        <v>6.7118384045001282E-3</v>
      </c>
      <c r="CC51" s="777">
        <f t="shared" si="319"/>
        <v>2.8821904647532122E-3</v>
      </c>
      <c r="CD51" s="777">
        <f t="shared" si="320"/>
        <v>1.0018734218457278E-2</v>
      </c>
      <c r="CE51" s="777">
        <f t="shared" si="321"/>
        <v>4.2704626334519576E-3</v>
      </c>
      <c r="CF51" s="777">
        <f t="shared" si="322"/>
        <v>4.8783703606038635E-3</v>
      </c>
      <c r="CG51" s="777">
        <f t="shared" si="323"/>
        <v>8.0522551945492425E-3</v>
      </c>
      <c r="CH51" s="777">
        <f t="shared" si="324"/>
        <v>1.1559665658900943E-2</v>
      </c>
      <c r="CI51" s="777">
        <f t="shared" si="325"/>
        <v>8.9670267598672606E-3</v>
      </c>
      <c r="CJ51" s="777">
        <f t="shared" si="326"/>
        <v>8.0292494085597542E-3</v>
      </c>
      <c r="CK51" s="777">
        <f t="shared" si="327"/>
        <v>3.7891836031691355E-3</v>
      </c>
      <c r="CL51" s="777">
        <f t="shared" si="328"/>
        <v>8.1373586133940915E-3</v>
      </c>
    </row>
    <row r="52" spans="1:90" x14ac:dyDescent="0.3">
      <c r="A52" s="759">
        <v>52</v>
      </c>
      <c r="B52" s="760" t="s">
        <v>26</v>
      </c>
      <c r="C52" s="761" t="s">
        <v>14</v>
      </c>
      <c r="D52" s="762">
        <v>40603</v>
      </c>
      <c r="E52" s="778"/>
      <c r="F52" s="764">
        <v>20305</v>
      </c>
      <c r="G52" s="765">
        <f t="shared" si="267"/>
        <v>9.1032992454640416E-2</v>
      </c>
      <c r="H52" s="765"/>
      <c r="I52" s="765">
        <f t="shared" si="268"/>
        <v>0.21815531621993683</v>
      </c>
      <c r="J52" s="765">
        <f t="shared" si="269"/>
        <v>5.1245551601423484E-3</v>
      </c>
      <c r="K52" s="768">
        <v>1359</v>
      </c>
      <c r="L52" s="772">
        <f t="shared" si="270"/>
        <v>0.10409804672539257</v>
      </c>
      <c r="M52" s="767">
        <f t="shared" si="271"/>
        <v>1.1435199911423559</v>
      </c>
      <c r="N52" s="760">
        <v>2694</v>
      </c>
      <c r="O52" s="772">
        <f t="shared" si="272"/>
        <v>0.21815531621993683</v>
      </c>
      <c r="P52" s="767">
        <f t="shared" si="273"/>
        <v>2.3964423264305901</v>
      </c>
      <c r="Q52" s="760">
        <v>726</v>
      </c>
      <c r="R52" s="772">
        <f t="shared" si="274"/>
        <v>7.3104420501460071E-2</v>
      </c>
      <c r="S52" s="767">
        <f t="shared" si="275"/>
        <v>0.80305412939035559</v>
      </c>
      <c r="T52" s="760">
        <v>2501</v>
      </c>
      <c r="U52" s="772">
        <f t="shared" si="276"/>
        <v>0.18513583536901326</v>
      </c>
      <c r="V52" s="767">
        <f t="shared" si="277"/>
        <v>2.0337223942326412</v>
      </c>
      <c r="W52" s="760">
        <v>653</v>
      </c>
      <c r="X52" s="772">
        <f t="shared" si="278"/>
        <v>4.4343338313187562E-2</v>
      </c>
      <c r="Y52" s="767">
        <f t="shared" si="279"/>
        <v>0.48711282709159315</v>
      </c>
      <c r="Z52" s="760">
        <v>223</v>
      </c>
      <c r="AA52" s="772">
        <f t="shared" si="280"/>
        <v>2.2094520955117408E-2</v>
      </c>
      <c r="AB52" s="767">
        <f t="shared" si="281"/>
        <v>0.24270893836788443</v>
      </c>
      <c r="AC52" s="760">
        <v>2018</v>
      </c>
      <c r="AD52" s="772">
        <f t="shared" si="282"/>
        <v>0.12899514190744055</v>
      </c>
      <c r="AE52" s="767">
        <f t="shared" si="283"/>
        <v>1.4170152867567851</v>
      </c>
      <c r="AF52" s="760">
        <v>306</v>
      </c>
      <c r="AG52" s="772">
        <f t="shared" si="284"/>
        <v>3.6747928425603461E-2</v>
      </c>
      <c r="AH52" s="767">
        <f t="shared" si="285"/>
        <v>0.40367703438853869</v>
      </c>
      <c r="AI52" s="760">
        <v>747</v>
      </c>
      <c r="AJ52" s="772">
        <f t="shared" si="286"/>
        <v>6.0845483424289325E-2</v>
      </c>
      <c r="AK52" s="767">
        <f t="shared" si="287"/>
        <v>0.66838935844723757</v>
      </c>
      <c r="AL52" s="760">
        <v>72</v>
      </c>
      <c r="AM52" s="772">
        <f t="shared" si="288"/>
        <v>5.1245551601423484E-3</v>
      </c>
      <c r="AN52" s="767">
        <f t="shared" si="289"/>
        <v>5.6293383552076387E-2</v>
      </c>
      <c r="AO52" s="760">
        <v>551</v>
      </c>
      <c r="AP52" s="772">
        <f t="shared" si="290"/>
        <v>3.63240820093612E-2</v>
      </c>
      <c r="AQ52" s="767">
        <f t="shared" si="291"/>
        <v>0.3990210695035718</v>
      </c>
      <c r="AR52" s="760">
        <v>475</v>
      </c>
      <c r="AS52" s="772">
        <f t="shared" si="292"/>
        <v>2.6747001520355876E-2</v>
      </c>
      <c r="AT52" s="767">
        <f t="shared" si="293"/>
        <v>0.29381656912666332</v>
      </c>
      <c r="AU52" s="768">
        <v>941</v>
      </c>
      <c r="AV52" s="772">
        <f t="shared" si="294"/>
        <v>8.3674195269429125E-2</v>
      </c>
      <c r="AW52" s="767">
        <f t="shared" si="295"/>
        <v>0.91916340453294443</v>
      </c>
      <c r="AX52" s="760">
        <v>2089</v>
      </c>
      <c r="AY52" s="772">
        <f t="shared" si="296"/>
        <v>0.1474969992233284</v>
      </c>
      <c r="AZ52" s="767">
        <f t="shared" si="297"/>
        <v>1.6202587133101514</v>
      </c>
      <c r="BA52" s="760">
        <v>657</v>
      </c>
      <c r="BB52" s="765">
        <f t="shared" si="298"/>
        <v>4.7100150548426409E-2</v>
      </c>
      <c r="BC52" s="767">
        <f t="shared" si="299"/>
        <v>0.51739648756350942</v>
      </c>
      <c r="BD52" s="770">
        <v>2498</v>
      </c>
      <c r="BE52" s="772">
        <f t="shared" si="300"/>
        <v>0.17209782983120908</v>
      </c>
      <c r="BF52" s="767">
        <f t="shared" si="301"/>
        <v>1.8904995341876887</v>
      </c>
      <c r="BG52" s="884">
        <v>1795</v>
      </c>
      <c r="BH52" s="772">
        <f t="shared" si="302"/>
        <v>0.14606558711042394</v>
      </c>
      <c r="BI52" s="767">
        <f t="shared" si="303"/>
        <v>1.6045346107149556</v>
      </c>
      <c r="BJ52" s="764">
        <f t="shared" si="263"/>
        <v>5462</v>
      </c>
      <c r="BK52" s="765">
        <f t="shared" si="304"/>
        <v>8.9082428156701574E-2</v>
      </c>
      <c r="BL52" s="767">
        <f t="shared" si="305"/>
        <v>0.97857299595077285</v>
      </c>
      <c r="BM52" s="764">
        <f t="shared" si="264"/>
        <v>5300</v>
      </c>
      <c r="BN52" s="777">
        <f t="shared" si="306"/>
        <v>9.5569540364606811E-2</v>
      </c>
      <c r="BO52" s="767">
        <f t="shared" si="307"/>
        <v>1.0498341072576172</v>
      </c>
      <c r="BP52" s="764">
        <f t="shared" si="265"/>
        <v>3778</v>
      </c>
      <c r="BQ52" s="765">
        <f t="shared" si="308"/>
        <v>6.5495900005200836E-2</v>
      </c>
      <c r="BR52" s="767">
        <f t="shared" si="309"/>
        <v>0.71947431627973657</v>
      </c>
      <c r="BS52" s="774">
        <f t="shared" si="266"/>
        <v>5765</v>
      </c>
      <c r="BT52" s="777">
        <f t="shared" si="310"/>
        <v>0.11862872193756817</v>
      </c>
      <c r="BU52" s="776">
        <f t="shared" si="311"/>
        <v>1.3031398698299197</v>
      </c>
      <c r="BV52" s="777">
        <f t="shared" si="312"/>
        <v>0.10409804672539257</v>
      </c>
      <c r="BW52" s="777">
        <f t="shared" si="313"/>
        <v>0.21815531621993683</v>
      </c>
      <c r="BX52" s="777">
        <f t="shared" si="314"/>
        <v>7.3104420501460071E-2</v>
      </c>
      <c r="BY52" s="777">
        <f t="shared" si="315"/>
        <v>0.18513583536901326</v>
      </c>
      <c r="BZ52" s="777">
        <f t="shared" si="316"/>
        <v>4.4343338313187562E-2</v>
      </c>
      <c r="CA52" s="777">
        <f t="shared" si="317"/>
        <v>2.2094520955117408E-2</v>
      </c>
      <c r="CB52" s="777">
        <f t="shared" si="318"/>
        <v>0.12899514190744055</v>
      </c>
      <c r="CC52" s="777">
        <f t="shared" si="319"/>
        <v>3.6747928425603461E-2</v>
      </c>
      <c r="CD52" s="777">
        <f t="shared" si="320"/>
        <v>6.0845483424289325E-2</v>
      </c>
      <c r="CE52" s="777">
        <f t="shared" si="321"/>
        <v>5.1245551601423484E-3</v>
      </c>
      <c r="CF52" s="777">
        <f t="shared" si="322"/>
        <v>3.63240820093612E-2</v>
      </c>
      <c r="CG52" s="777">
        <f t="shared" si="323"/>
        <v>2.6747001520355876E-2</v>
      </c>
      <c r="CH52" s="777">
        <f t="shared" si="324"/>
        <v>8.3674195269429125E-2</v>
      </c>
      <c r="CI52" s="777">
        <f t="shared" si="325"/>
        <v>0.1474969992233284</v>
      </c>
      <c r="CJ52" s="777">
        <f t="shared" si="326"/>
        <v>4.7100150548426409E-2</v>
      </c>
      <c r="CK52" s="777">
        <f t="shared" si="327"/>
        <v>0.17209782983120908</v>
      </c>
      <c r="CL52" s="777">
        <f t="shared" si="328"/>
        <v>0.14606558711042394</v>
      </c>
    </row>
    <row r="53" spans="1:90" x14ac:dyDescent="0.3">
      <c r="A53" s="759">
        <v>53</v>
      </c>
      <c r="B53" s="760" t="s">
        <v>27</v>
      </c>
      <c r="C53" s="761" t="s">
        <v>14</v>
      </c>
      <c r="D53" s="762">
        <v>40603</v>
      </c>
      <c r="E53" s="778"/>
      <c r="F53" s="764">
        <v>17651</v>
      </c>
      <c r="G53" s="765">
        <f t="shared" si="267"/>
        <v>7.9134368373152325E-2</v>
      </c>
      <c r="H53" s="765"/>
      <c r="I53" s="765">
        <f t="shared" si="268"/>
        <v>0.14427536821547726</v>
      </c>
      <c r="J53" s="765">
        <f t="shared" si="269"/>
        <v>2.2094520955117408E-2</v>
      </c>
      <c r="K53" s="768">
        <v>951</v>
      </c>
      <c r="L53" s="772">
        <f t="shared" si="270"/>
        <v>7.2845653006510913E-2</v>
      </c>
      <c r="M53" s="767">
        <f t="shared" si="271"/>
        <v>0.92053117380064964</v>
      </c>
      <c r="N53" s="760">
        <v>1104</v>
      </c>
      <c r="O53" s="772">
        <f t="shared" si="272"/>
        <v>8.9399951413069889E-2</v>
      </c>
      <c r="P53" s="767">
        <f t="shared" si="273"/>
        <v>1.1297234469795849</v>
      </c>
      <c r="Q53" s="760">
        <v>528</v>
      </c>
      <c r="R53" s="772">
        <f t="shared" si="274"/>
        <v>5.3166851273789145E-2</v>
      </c>
      <c r="S53" s="767">
        <f t="shared" si="275"/>
        <v>0.67185538176137005</v>
      </c>
      <c r="T53" s="760">
        <v>1097</v>
      </c>
      <c r="U53" s="772">
        <f t="shared" si="276"/>
        <v>8.1205122510918645E-2</v>
      </c>
      <c r="V53" s="767">
        <f t="shared" si="277"/>
        <v>1.0261675701763591</v>
      </c>
      <c r="W53" s="760">
        <v>449</v>
      </c>
      <c r="X53" s="772">
        <f t="shared" si="278"/>
        <v>3.0490289284259134E-2</v>
      </c>
      <c r="Y53" s="767">
        <f t="shared" si="279"/>
        <v>0.3852976893741592</v>
      </c>
      <c r="Z53" s="760">
        <v>223</v>
      </c>
      <c r="AA53" s="772">
        <f t="shared" si="280"/>
        <v>2.2094520955117408E-2</v>
      </c>
      <c r="AB53" s="767">
        <f t="shared" si="281"/>
        <v>0.27920259438898043</v>
      </c>
      <c r="AC53" s="760">
        <v>1615</v>
      </c>
      <c r="AD53" s="772">
        <f t="shared" si="282"/>
        <v>0.10323446688826388</v>
      </c>
      <c r="AE53" s="767">
        <f t="shared" si="283"/>
        <v>1.3045465454588492</v>
      </c>
      <c r="AF53" s="760">
        <v>509</v>
      </c>
      <c r="AG53" s="772">
        <f t="shared" si="284"/>
        <v>6.1126456106641046E-2</v>
      </c>
      <c r="AH53" s="767">
        <f t="shared" si="285"/>
        <v>0.7724387944616391</v>
      </c>
      <c r="AI53" s="760">
        <v>822</v>
      </c>
      <c r="AJ53" s="772">
        <f t="shared" si="286"/>
        <v>6.6954467703836437E-2</v>
      </c>
      <c r="AK53" s="767">
        <f t="shared" si="287"/>
        <v>0.84608582946056432</v>
      </c>
      <c r="AL53" s="760">
        <v>311</v>
      </c>
      <c r="AM53" s="772">
        <f t="shared" si="288"/>
        <v>2.2135231316725977E-2</v>
      </c>
      <c r="AN53" s="767">
        <f t="shared" si="289"/>
        <v>0.27971704041850581</v>
      </c>
      <c r="AO53" s="760">
        <v>1677</v>
      </c>
      <c r="AP53" s="772">
        <f t="shared" si="290"/>
        <v>0.11055442019909024</v>
      </c>
      <c r="AQ53" s="767">
        <f t="shared" si="291"/>
        <v>1.3970468517266601</v>
      </c>
      <c r="AR53" s="760">
        <v>1913</v>
      </c>
      <c r="AS53" s="772">
        <f t="shared" si="292"/>
        <v>0.10772002928092798</v>
      </c>
      <c r="AT53" s="767">
        <f t="shared" si="293"/>
        <v>1.3612294063305348</v>
      </c>
      <c r="AU53" s="768">
        <v>1511</v>
      </c>
      <c r="AV53" s="772">
        <f t="shared" si="294"/>
        <v>0.13435888315845634</v>
      </c>
      <c r="AW53" s="767">
        <f t="shared" si="295"/>
        <v>1.6978575291698401</v>
      </c>
      <c r="AX53" s="760">
        <v>951</v>
      </c>
      <c r="AY53" s="772">
        <f t="shared" si="296"/>
        <v>6.7146790934124123E-2</v>
      </c>
      <c r="AZ53" s="767">
        <f t="shared" si="297"/>
        <v>0.84851616705270638</v>
      </c>
      <c r="BA53" s="764">
        <v>954</v>
      </c>
      <c r="BB53" s="765">
        <f t="shared" si="298"/>
        <v>6.8391999426482192E-2</v>
      </c>
      <c r="BC53" s="767">
        <f t="shared" si="299"/>
        <v>0.86425153612125549</v>
      </c>
      <c r="BD53" s="770">
        <v>1263</v>
      </c>
      <c r="BE53" s="772">
        <f t="shared" si="300"/>
        <v>8.7013434378229421E-2</v>
      </c>
      <c r="BF53" s="767">
        <f t="shared" si="301"/>
        <v>1.0995656649197467</v>
      </c>
      <c r="BG53" s="884">
        <v>1773</v>
      </c>
      <c r="BH53" s="772">
        <f t="shared" si="302"/>
        <v>0.14427536821547726</v>
      </c>
      <c r="BI53" s="767">
        <f t="shared" si="303"/>
        <v>1.823169517638118</v>
      </c>
      <c r="BJ53" s="764">
        <f t="shared" si="263"/>
        <v>3248</v>
      </c>
      <c r="BK53" s="765">
        <f t="shared" si="304"/>
        <v>5.2973219819290866E-2</v>
      </c>
      <c r="BL53" s="767">
        <f t="shared" si="305"/>
        <v>0.66940851248726119</v>
      </c>
      <c r="BM53" s="764">
        <f t="shared" si="264"/>
        <v>6148</v>
      </c>
      <c r="BN53" s="777">
        <f t="shared" si="306"/>
        <v>0.1108606668229439</v>
      </c>
      <c r="BO53" s="767">
        <f t="shared" si="307"/>
        <v>1.4009168089923778</v>
      </c>
      <c r="BP53" s="764">
        <f t="shared" si="265"/>
        <v>4205</v>
      </c>
      <c r="BQ53" s="765">
        <f t="shared" si="308"/>
        <v>7.2898427612988231E-2</v>
      </c>
      <c r="BR53" s="767">
        <f t="shared" si="309"/>
        <v>0.92119807248907359</v>
      </c>
      <c r="BS53" s="774">
        <f t="shared" si="266"/>
        <v>4050</v>
      </c>
      <c r="BT53" s="777">
        <f t="shared" si="310"/>
        <v>8.3338477683807644E-2</v>
      </c>
      <c r="BU53" s="776">
        <f t="shared" si="311"/>
        <v>1.0531262130106498</v>
      </c>
      <c r="BV53" s="777">
        <f t="shared" si="312"/>
        <v>7.2845653006510913E-2</v>
      </c>
      <c r="BW53" s="777">
        <f t="shared" si="313"/>
        <v>8.9399951413069889E-2</v>
      </c>
      <c r="BX53" s="777">
        <f t="shared" si="314"/>
        <v>5.3166851273789145E-2</v>
      </c>
      <c r="BY53" s="777">
        <f t="shared" si="315"/>
        <v>8.1205122510918645E-2</v>
      </c>
      <c r="BZ53" s="777">
        <f t="shared" si="316"/>
        <v>3.0490289284259134E-2</v>
      </c>
      <c r="CA53" s="777">
        <f t="shared" si="317"/>
        <v>2.2094520955117408E-2</v>
      </c>
      <c r="CB53" s="777">
        <f t="shared" si="318"/>
        <v>0.10323446688826388</v>
      </c>
      <c r="CC53" s="777">
        <f t="shared" si="319"/>
        <v>6.1126456106641046E-2</v>
      </c>
      <c r="CD53" s="777">
        <f t="shared" si="320"/>
        <v>6.6954467703836437E-2</v>
      </c>
      <c r="CE53" s="777">
        <f t="shared" si="321"/>
        <v>2.2135231316725977E-2</v>
      </c>
      <c r="CF53" s="777">
        <f t="shared" si="322"/>
        <v>0.11055442019909024</v>
      </c>
      <c r="CG53" s="777">
        <f t="shared" si="323"/>
        <v>0.10772002928092798</v>
      </c>
      <c r="CH53" s="777">
        <f t="shared" si="324"/>
        <v>0.13435888315845634</v>
      </c>
      <c r="CI53" s="777">
        <f t="shared" si="325"/>
        <v>6.7146790934124123E-2</v>
      </c>
      <c r="CJ53" s="777">
        <f t="shared" si="326"/>
        <v>6.8391999426482192E-2</v>
      </c>
      <c r="CK53" s="777">
        <f t="shared" si="327"/>
        <v>8.7013434378229421E-2</v>
      </c>
      <c r="CL53" s="777">
        <f t="shared" si="328"/>
        <v>0.14427536821547726</v>
      </c>
    </row>
    <row r="54" spans="1:90" x14ac:dyDescent="0.3">
      <c r="A54" s="759">
        <v>54</v>
      </c>
      <c r="B54" s="760" t="s">
        <v>172</v>
      </c>
      <c r="C54" s="761" t="s">
        <v>14</v>
      </c>
      <c r="D54" s="762">
        <v>40603</v>
      </c>
      <c r="E54" s="778"/>
      <c r="F54" s="764">
        <v>49878</v>
      </c>
      <c r="G54" s="765">
        <f t="shared" si="267"/>
        <v>0.22361702032270647</v>
      </c>
      <c r="H54" s="765"/>
      <c r="I54" s="765">
        <f t="shared" si="268"/>
        <v>0.43793262574988462</v>
      </c>
      <c r="J54" s="765">
        <f t="shared" si="269"/>
        <v>7.1341809053364638E-2</v>
      </c>
      <c r="K54" s="768">
        <v>1281</v>
      </c>
      <c r="L54" s="772">
        <f t="shared" si="270"/>
        <v>9.8123324396782841E-2</v>
      </c>
      <c r="M54" s="767">
        <f t="shared" si="271"/>
        <v>0.4388007865196441</v>
      </c>
      <c r="N54" s="760">
        <v>881</v>
      </c>
      <c r="O54" s="772">
        <f t="shared" si="272"/>
        <v>7.1341809053364638E-2</v>
      </c>
      <c r="P54" s="767">
        <f t="shared" si="273"/>
        <v>0.31903568409242622</v>
      </c>
      <c r="Q54" s="760">
        <v>1108</v>
      </c>
      <c r="R54" s="772">
        <f t="shared" si="274"/>
        <v>0.11156983183969389</v>
      </c>
      <c r="S54" s="767">
        <f t="shared" si="275"/>
        <v>0.49893264689192751</v>
      </c>
      <c r="T54" s="760">
        <v>2395</v>
      </c>
      <c r="U54" s="772">
        <f t="shared" si="276"/>
        <v>0.17728921459767563</v>
      </c>
      <c r="V54" s="767">
        <f t="shared" si="277"/>
        <v>0.79282522565512137</v>
      </c>
      <c r="W54" s="760">
        <v>3348</v>
      </c>
      <c r="X54" s="772">
        <f t="shared" si="278"/>
        <v>0.22735298112182534</v>
      </c>
      <c r="Y54" s="767">
        <f t="shared" si="279"/>
        <v>1.0167069608285069</v>
      </c>
      <c r="Z54" s="760">
        <v>1342</v>
      </c>
      <c r="AA54" s="772">
        <f t="shared" si="280"/>
        <v>0.13296344000792629</v>
      </c>
      <c r="AB54" s="767">
        <f t="shared" si="281"/>
        <v>0.59460339743389801</v>
      </c>
      <c r="AC54" s="760">
        <v>4683</v>
      </c>
      <c r="AD54" s="772">
        <f t="shared" si="282"/>
        <v>0.29934799284070568</v>
      </c>
      <c r="AE54" s="767">
        <f t="shared" si="283"/>
        <v>1.3386637225051574</v>
      </c>
      <c r="AF54" s="760">
        <v>732</v>
      </c>
      <c r="AG54" s="772">
        <f t="shared" si="284"/>
        <v>8.7906809174972983E-2</v>
      </c>
      <c r="AH54" s="767">
        <f t="shared" si="285"/>
        <v>0.39311323014729738</v>
      </c>
      <c r="AI54" s="760">
        <v>2887</v>
      </c>
      <c r="AJ54" s="772">
        <f t="shared" si="286"/>
        <v>0.23515516820070051</v>
      </c>
      <c r="AK54" s="767">
        <f t="shared" si="287"/>
        <v>1.0515978070960033</v>
      </c>
      <c r="AL54" s="760">
        <v>4505</v>
      </c>
      <c r="AM54" s="772">
        <f t="shared" si="288"/>
        <v>0.32064056939501778</v>
      </c>
      <c r="AN54" s="767">
        <f t="shared" si="289"/>
        <v>1.4338826665890394</v>
      </c>
      <c r="AO54" s="760">
        <v>6643</v>
      </c>
      <c r="AP54" s="772">
        <f t="shared" si="290"/>
        <v>0.43793262574988462</v>
      </c>
      <c r="AQ54" s="767">
        <f t="shared" si="291"/>
        <v>1.958404709614209</v>
      </c>
      <c r="AR54" s="760">
        <v>6626</v>
      </c>
      <c r="AS54" s="772">
        <f t="shared" si="292"/>
        <v>0.37310659383974321</v>
      </c>
      <c r="AT54" s="767">
        <f t="shared" si="293"/>
        <v>1.6685071346595404</v>
      </c>
      <c r="AU54" s="768">
        <v>3256</v>
      </c>
      <c r="AV54" s="772">
        <f t="shared" si="294"/>
        <v>0.28952516450293436</v>
      </c>
      <c r="AW54" s="767">
        <f t="shared" si="295"/>
        <v>1.2947367069157547</v>
      </c>
      <c r="AX54" s="760">
        <v>2673</v>
      </c>
      <c r="AY54" s="772">
        <f t="shared" si="296"/>
        <v>0.18873120101673374</v>
      </c>
      <c r="AZ54" s="767">
        <f t="shared" si="297"/>
        <v>0.84399300529258348</v>
      </c>
      <c r="BA54" s="760">
        <v>4581</v>
      </c>
      <c r="BB54" s="765">
        <f t="shared" si="298"/>
        <v>0.32841063875546633</v>
      </c>
      <c r="BC54" s="767">
        <f t="shared" si="299"/>
        <v>1.4686298846193817</v>
      </c>
      <c r="BD54" s="770">
        <v>1491</v>
      </c>
      <c r="BE54" s="772">
        <f t="shared" si="300"/>
        <v>0.10272132276954875</v>
      </c>
      <c r="BF54" s="767">
        <f t="shared" si="301"/>
        <v>0.45936272033903958</v>
      </c>
      <c r="BG54" s="884">
        <v>1446</v>
      </c>
      <c r="BH54" s="772">
        <f t="shared" si="302"/>
        <v>0.11766620554967858</v>
      </c>
      <c r="BI54" s="767">
        <f t="shared" si="303"/>
        <v>0.52619521259997104</v>
      </c>
      <c r="BJ54" s="764">
        <f t="shared" si="263"/>
        <v>9474</v>
      </c>
      <c r="BK54" s="765">
        <f t="shared" si="304"/>
        <v>0.15451609746550543</v>
      </c>
      <c r="BL54" s="767">
        <f t="shared" si="305"/>
        <v>0.6909854055050012</v>
      </c>
      <c r="BM54" s="764">
        <f t="shared" si="264"/>
        <v>14001</v>
      </c>
      <c r="BN54" s="777">
        <f t="shared" si="306"/>
        <v>0.25246587446129432</v>
      </c>
      <c r="BO54" s="767">
        <f t="shared" si="307"/>
        <v>1.12901009993316</v>
      </c>
      <c r="BP54" s="764">
        <f t="shared" si="265"/>
        <v>17220</v>
      </c>
      <c r="BQ54" s="765">
        <f t="shared" si="308"/>
        <v>0.29852816254355702</v>
      </c>
      <c r="BR54" s="767">
        <f t="shared" si="309"/>
        <v>1.3349974975641152</v>
      </c>
      <c r="BS54" s="774">
        <f t="shared" si="266"/>
        <v>9183</v>
      </c>
      <c r="BT54" s="777">
        <f t="shared" si="310"/>
        <v>0.18896228162232237</v>
      </c>
      <c r="BU54" s="776">
        <f t="shared" si="311"/>
        <v>0.84502638193473323</v>
      </c>
      <c r="BV54" s="777">
        <f t="shared" si="312"/>
        <v>9.8123324396782841E-2</v>
      </c>
      <c r="BW54" s="777">
        <f t="shared" si="313"/>
        <v>7.1341809053364638E-2</v>
      </c>
      <c r="BX54" s="777">
        <f t="shared" si="314"/>
        <v>0.11156983183969389</v>
      </c>
      <c r="BY54" s="777">
        <f t="shared" si="315"/>
        <v>0.17728921459767563</v>
      </c>
      <c r="BZ54" s="777">
        <f t="shared" si="316"/>
        <v>0.22735298112182534</v>
      </c>
      <c r="CA54" s="777">
        <f t="shared" si="317"/>
        <v>0.13296344000792629</v>
      </c>
      <c r="CB54" s="777">
        <f t="shared" si="318"/>
        <v>0.29934799284070568</v>
      </c>
      <c r="CC54" s="777">
        <f t="shared" si="319"/>
        <v>8.7906809174972983E-2</v>
      </c>
      <c r="CD54" s="777">
        <f t="shared" si="320"/>
        <v>0.23515516820070051</v>
      </c>
      <c r="CE54" s="777">
        <f t="shared" si="321"/>
        <v>0.32064056939501778</v>
      </c>
      <c r="CF54" s="777">
        <f t="shared" si="322"/>
        <v>0.43793262574988462</v>
      </c>
      <c r="CG54" s="777">
        <f t="shared" si="323"/>
        <v>0.37310659383974321</v>
      </c>
      <c r="CH54" s="777">
        <f t="shared" si="324"/>
        <v>0.28952516450293436</v>
      </c>
      <c r="CI54" s="777">
        <f t="shared" si="325"/>
        <v>0.18873120101673374</v>
      </c>
      <c r="CJ54" s="777">
        <f t="shared" si="326"/>
        <v>0.32841063875546633</v>
      </c>
      <c r="CK54" s="777">
        <f t="shared" si="327"/>
        <v>0.10272132276954875</v>
      </c>
      <c r="CL54" s="777">
        <f t="shared" si="328"/>
        <v>0.11766620554967858</v>
      </c>
    </row>
    <row r="55" spans="1:90" x14ac:dyDescent="0.3">
      <c r="A55" s="759">
        <v>55</v>
      </c>
      <c r="B55" s="760" t="s">
        <v>28</v>
      </c>
      <c r="C55" s="761" t="s">
        <v>14</v>
      </c>
      <c r="D55" s="762">
        <v>40603</v>
      </c>
      <c r="E55" s="778"/>
      <c r="F55" s="764">
        <v>2398</v>
      </c>
      <c r="G55" s="765">
        <f t="shared" si="267"/>
        <v>1.0750904501661055E-2</v>
      </c>
      <c r="H55" s="765"/>
      <c r="I55" s="765">
        <f t="shared" si="268"/>
        <v>1.7601687652449075E-2</v>
      </c>
      <c r="J55" s="765">
        <f t="shared" si="269"/>
        <v>6.2921015619216815E-3</v>
      </c>
      <c r="K55" s="768">
        <v>138</v>
      </c>
      <c r="L55" s="772">
        <f t="shared" si="270"/>
        <v>1.0570662581386442E-2</v>
      </c>
      <c r="M55" s="767">
        <f t="shared" si="271"/>
        <v>0.98323472036731752</v>
      </c>
      <c r="N55" s="760">
        <v>116</v>
      </c>
      <c r="O55" s="772">
        <f t="shared" si="272"/>
        <v>9.3934731557211108E-3</v>
      </c>
      <c r="P55" s="767">
        <f t="shared" si="273"/>
        <v>0.87373794030723495</v>
      </c>
      <c r="Q55" s="760">
        <v>93</v>
      </c>
      <c r="R55" s="772">
        <f t="shared" si="274"/>
        <v>9.3646158493605886E-3</v>
      </c>
      <c r="S55" s="767">
        <f t="shared" si="275"/>
        <v>0.87105376556118796</v>
      </c>
      <c r="T55" s="760">
        <v>85</v>
      </c>
      <c r="U55" s="772">
        <f t="shared" si="276"/>
        <v>6.2921015619216815E-3</v>
      </c>
      <c r="V55" s="767">
        <f t="shared" si="277"/>
        <v>0.5852625293945759</v>
      </c>
      <c r="W55" s="760">
        <v>235</v>
      </c>
      <c r="X55" s="772">
        <f t="shared" si="278"/>
        <v>1.5958169224500884E-2</v>
      </c>
      <c r="Y55" s="767">
        <f t="shared" si="279"/>
        <v>1.4843559648432638</v>
      </c>
      <c r="Z55" s="760">
        <v>100</v>
      </c>
      <c r="AA55" s="772">
        <f t="shared" si="280"/>
        <v>9.9078569305459229E-3</v>
      </c>
      <c r="AB55" s="767">
        <f t="shared" si="281"/>
        <v>0.92158356806305197</v>
      </c>
      <c r="AC55" s="760">
        <v>156</v>
      </c>
      <c r="AD55" s="772">
        <f t="shared" si="282"/>
        <v>9.9718742009716182E-3</v>
      </c>
      <c r="AE55" s="767">
        <f t="shared" si="283"/>
        <v>0.92753816196869077</v>
      </c>
      <c r="AF55" s="760">
        <v>60</v>
      </c>
      <c r="AG55" s="772">
        <f t="shared" si="284"/>
        <v>7.205476161883031E-3</v>
      </c>
      <c r="AH55" s="767">
        <f t="shared" si="285"/>
        <v>0.670220460126844</v>
      </c>
      <c r="AI55" s="760">
        <v>110</v>
      </c>
      <c r="AJ55" s="772">
        <f t="shared" si="286"/>
        <v>8.959843610002443E-3</v>
      </c>
      <c r="AK55" s="767">
        <f t="shared" si="287"/>
        <v>0.83340370185765422</v>
      </c>
      <c r="AL55" s="760">
        <v>187</v>
      </c>
      <c r="AM55" s="772">
        <f t="shared" si="288"/>
        <v>1.3309608540925267E-2</v>
      </c>
      <c r="AN55" s="767">
        <f t="shared" si="289"/>
        <v>1.2379989552384996</v>
      </c>
      <c r="AO55" s="760">
        <v>267</v>
      </c>
      <c r="AP55" s="772">
        <f t="shared" si="290"/>
        <v>1.7601687652449075E-2</v>
      </c>
      <c r="AQ55" s="767">
        <f t="shared" si="291"/>
        <v>1.6372285373504665</v>
      </c>
      <c r="AR55" s="760">
        <v>173</v>
      </c>
      <c r="AS55" s="772">
        <f t="shared" si="292"/>
        <v>9.741539501098035E-3</v>
      </c>
      <c r="AT55" s="767">
        <f t="shared" si="293"/>
        <v>0.90611348092552868</v>
      </c>
      <c r="AU55" s="768">
        <v>81</v>
      </c>
      <c r="AV55" s="772">
        <f t="shared" si="294"/>
        <v>7.2025609105459722E-3</v>
      </c>
      <c r="AW55" s="767">
        <f t="shared" si="295"/>
        <v>0.66994929677155535</v>
      </c>
      <c r="AX55" s="760">
        <v>128</v>
      </c>
      <c r="AY55" s="772">
        <f t="shared" si="296"/>
        <v>9.0376332697874751E-3</v>
      </c>
      <c r="AZ55" s="767">
        <f t="shared" si="297"/>
        <v>0.84063934047513178</v>
      </c>
      <c r="BA55" s="760">
        <v>206</v>
      </c>
      <c r="BB55" s="765">
        <f t="shared" si="298"/>
        <v>1.4768083733600975E-2</v>
      </c>
      <c r="BC55" s="767">
        <f t="shared" si="299"/>
        <v>1.3736596517362099</v>
      </c>
      <c r="BD55" s="770">
        <v>161</v>
      </c>
      <c r="BE55" s="772">
        <f t="shared" si="300"/>
        <v>1.1091973820186014E-2</v>
      </c>
      <c r="BF55" s="767">
        <f t="shared" si="301"/>
        <v>1.031724709160263</v>
      </c>
      <c r="BG55" s="884">
        <v>102</v>
      </c>
      <c r="BH55" s="772">
        <f t="shared" si="302"/>
        <v>8.3001057856619733E-3</v>
      </c>
      <c r="BI55" s="767">
        <f t="shared" si="303"/>
        <v>0.77203790475299783</v>
      </c>
      <c r="BJ55" s="764">
        <f t="shared" si="263"/>
        <v>651</v>
      </c>
      <c r="BK55" s="765">
        <f t="shared" si="304"/>
        <v>1.0617477248263039E-2</v>
      </c>
      <c r="BL55" s="767">
        <f t="shared" si="305"/>
        <v>0.98758920671489536</v>
      </c>
      <c r="BM55" s="764">
        <f t="shared" si="264"/>
        <v>484</v>
      </c>
      <c r="BN55" s="777">
        <f t="shared" si="306"/>
        <v>8.7274825540508867E-3</v>
      </c>
      <c r="BO55" s="767">
        <f t="shared" si="307"/>
        <v>0.81179053843352977</v>
      </c>
      <c r="BP55" s="764">
        <f t="shared" si="265"/>
        <v>821</v>
      </c>
      <c r="BQ55" s="765">
        <f t="shared" si="308"/>
        <v>1.423296291801744E-2</v>
      </c>
      <c r="BR55" s="767">
        <f t="shared" si="309"/>
        <v>1.323885159227151</v>
      </c>
      <c r="BS55" s="774">
        <f t="shared" si="266"/>
        <v>442</v>
      </c>
      <c r="BT55" s="777">
        <f t="shared" si="310"/>
        <v>9.0952116385785136E-3</v>
      </c>
      <c r="BU55" s="776">
        <f t="shared" si="311"/>
        <v>0.84599501717955627</v>
      </c>
      <c r="BV55" s="777">
        <f t="shared" si="312"/>
        <v>1.0570662581386442E-2</v>
      </c>
      <c r="BW55" s="777">
        <f t="shared" si="313"/>
        <v>9.3934731557211108E-3</v>
      </c>
      <c r="BX55" s="777">
        <f t="shared" si="314"/>
        <v>9.3646158493605886E-3</v>
      </c>
      <c r="BY55" s="777">
        <f t="shared" si="315"/>
        <v>6.2921015619216815E-3</v>
      </c>
      <c r="BZ55" s="777">
        <f t="shared" si="316"/>
        <v>1.5958169224500884E-2</v>
      </c>
      <c r="CA55" s="777">
        <f t="shared" si="317"/>
        <v>9.9078569305459229E-3</v>
      </c>
      <c r="CB55" s="777">
        <f t="shared" si="318"/>
        <v>9.9718742009716182E-3</v>
      </c>
      <c r="CC55" s="777">
        <f t="shared" si="319"/>
        <v>7.205476161883031E-3</v>
      </c>
      <c r="CD55" s="777">
        <f t="shared" si="320"/>
        <v>8.959843610002443E-3</v>
      </c>
      <c r="CE55" s="777">
        <f t="shared" si="321"/>
        <v>1.3309608540925267E-2</v>
      </c>
      <c r="CF55" s="777">
        <f t="shared" si="322"/>
        <v>1.7601687652449075E-2</v>
      </c>
      <c r="CG55" s="777">
        <f t="shared" si="323"/>
        <v>9.741539501098035E-3</v>
      </c>
      <c r="CH55" s="777">
        <f t="shared" si="324"/>
        <v>7.2025609105459722E-3</v>
      </c>
      <c r="CI55" s="777">
        <f t="shared" si="325"/>
        <v>9.0376332697874751E-3</v>
      </c>
      <c r="CJ55" s="777">
        <f t="shared" si="326"/>
        <v>1.4768083733600975E-2</v>
      </c>
      <c r="CK55" s="777">
        <f t="shared" si="327"/>
        <v>1.1091973820186014E-2</v>
      </c>
      <c r="CL55" s="777">
        <f t="shared" si="328"/>
        <v>8.3001057856619733E-3</v>
      </c>
    </row>
    <row r="56" spans="1:90" x14ac:dyDescent="0.3">
      <c r="A56" s="163">
        <v>56</v>
      </c>
      <c r="B56" s="3"/>
      <c r="D56" s="6"/>
      <c r="E56" s="23"/>
      <c r="F56" s="7"/>
      <c r="G56" s="15"/>
      <c r="H56" s="15"/>
      <c r="I56" s="15"/>
      <c r="J56" s="15"/>
      <c r="K56" s="40"/>
      <c r="L56" s="13"/>
      <c r="M56" s="22"/>
      <c r="N56" s="40"/>
      <c r="O56" s="13"/>
      <c r="P56" s="22"/>
      <c r="Q56" s="40"/>
      <c r="R56" s="13"/>
      <c r="S56" s="22"/>
      <c r="T56" s="40"/>
      <c r="U56" s="13"/>
      <c r="V56" s="22"/>
      <c r="W56" s="40"/>
      <c r="X56" s="13"/>
      <c r="Y56" s="22"/>
      <c r="Z56" s="40"/>
      <c r="AA56" s="13"/>
      <c r="AB56" s="22"/>
      <c r="AC56" s="40"/>
      <c r="AD56" s="13"/>
      <c r="AE56" s="22"/>
      <c r="AF56" s="40"/>
      <c r="AG56" s="13"/>
      <c r="AH56" s="22"/>
      <c r="AI56" s="40"/>
      <c r="AJ56" s="13"/>
      <c r="AK56" s="22"/>
      <c r="AL56" s="40"/>
      <c r="AM56" s="13"/>
      <c r="AN56" s="22"/>
      <c r="AO56" s="40"/>
      <c r="AP56" s="13"/>
      <c r="AQ56" s="22"/>
      <c r="AR56" s="40"/>
      <c r="AS56" s="13"/>
      <c r="AT56" s="22"/>
      <c r="AU56" s="40"/>
      <c r="AV56" s="13"/>
      <c r="AW56" s="22"/>
      <c r="AX56" s="40"/>
      <c r="AY56" s="13"/>
      <c r="AZ56" s="22"/>
      <c r="BA56" s="3"/>
      <c r="BB56" s="15"/>
      <c r="BC56" s="22"/>
      <c r="BD56" s="29"/>
      <c r="BE56" s="13"/>
      <c r="BF56" s="22"/>
      <c r="BG56" s="248"/>
      <c r="BH56" s="13"/>
      <c r="BI56" s="22"/>
      <c r="BJ56" s="22"/>
      <c r="BK56" s="22"/>
      <c r="BL56" s="22"/>
      <c r="BM56" s="7"/>
      <c r="BN56" s="246"/>
      <c r="BO56" s="22"/>
      <c r="BP56" s="7"/>
      <c r="BQ56" s="15"/>
      <c r="BR56" s="22"/>
      <c r="BS56" s="347"/>
      <c r="BT56" s="100"/>
      <c r="BU56" s="247"/>
      <c r="BV56" s="100"/>
      <c r="BW56" s="100"/>
      <c r="BX56" s="100"/>
      <c r="BY56" s="100"/>
      <c r="BZ56" s="100"/>
      <c r="CA56" s="100"/>
      <c r="CB56" s="100"/>
      <c r="CC56" s="100"/>
      <c r="CD56" s="100"/>
      <c r="CE56" s="100"/>
      <c r="CF56" s="100"/>
      <c r="CG56" s="100"/>
      <c r="CH56" s="100"/>
      <c r="CI56" s="100"/>
      <c r="CJ56" s="100"/>
      <c r="CK56" s="100"/>
      <c r="CL56" s="100"/>
    </row>
    <row r="57" spans="1:90" x14ac:dyDescent="0.3">
      <c r="A57" s="1035">
        <v>57</v>
      </c>
      <c r="B57" s="1036" t="s">
        <v>295</v>
      </c>
      <c r="C57" s="1036" t="s">
        <v>294</v>
      </c>
      <c r="D57" s="1037">
        <v>44593</v>
      </c>
      <c r="E57" s="1038"/>
      <c r="F57" s="1039">
        <v>20287</v>
      </c>
      <c r="G57" s="1040">
        <f>F57/$F$29</f>
        <v>9.095229342168383E-2</v>
      </c>
      <c r="H57" s="1040"/>
      <c r="I57" s="1040">
        <f>LARGE(BV57:CL57,1)</f>
        <v>0.22876346262855293</v>
      </c>
      <c r="J57" s="1040">
        <f>SMALL(BV57:CL57,1)</f>
        <v>1.7793594306049821E-3</v>
      </c>
      <c r="K57" s="1039">
        <v>1573</v>
      </c>
      <c r="L57" s="1051">
        <f>K57/$K$29</f>
        <v>0.12049023362696284</v>
      </c>
      <c r="M57" s="1041">
        <f t="shared" si="271"/>
        <v>1.324763005901695</v>
      </c>
      <c r="N57" s="1039">
        <v>2825</v>
      </c>
      <c r="O57" s="1051">
        <f t="shared" si="272"/>
        <v>0.22876346262855293</v>
      </c>
      <c r="P57" s="1041">
        <f t="shared" si="273"/>
        <v>2.515202795029396</v>
      </c>
      <c r="Q57" s="1042">
        <v>652</v>
      </c>
      <c r="R57" s="1050">
        <f t="shared" si="274"/>
        <v>6.5653005739603268E-2</v>
      </c>
      <c r="S57" s="1041">
        <f t="shared" si="275"/>
        <v>0.721840024805257</v>
      </c>
      <c r="T57" s="1039">
        <v>2522</v>
      </c>
      <c r="U57" s="1050">
        <f t="shared" si="276"/>
        <v>0.1866903545784292</v>
      </c>
      <c r="V57" s="1041">
        <f t="shared" si="277"/>
        <v>2.0526184393490023</v>
      </c>
      <c r="W57" s="1042">
        <v>563</v>
      </c>
      <c r="X57" s="1052">
        <f t="shared" si="278"/>
        <v>3.8231699035719137E-2</v>
      </c>
      <c r="Y57" s="1041">
        <f t="shared" si="279"/>
        <v>0.42034892796451861</v>
      </c>
      <c r="Z57" s="1042">
        <v>171</v>
      </c>
      <c r="AA57" s="1052">
        <f t="shared" si="280"/>
        <v>1.6942435351233527E-2</v>
      </c>
      <c r="AB57" s="1041">
        <f t="shared" si="281"/>
        <v>0.18627826428392516</v>
      </c>
      <c r="AC57" s="1039">
        <v>2104</v>
      </c>
      <c r="AD57" s="1052">
        <f t="shared" si="282"/>
        <v>0.13449245717207875</v>
      </c>
      <c r="AE57" s="1041">
        <f t="shared" si="283"/>
        <v>1.478714302986609</v>
      </c>
      <c r="AF57" s="1042">
        <v>616</v>
      </c>
      <c r="AG57" s="1052">
        <f t="shared" si="284"/>
        <v>7.3976221928665792E-2</v>
      </c>
      <c r="AH57" s="1041">
        <f t="shared" si="285"/>
        <v>0.81335191390599071</v>
      </c>
      <c r="AI57" s="1042">
        <v>365</v>
      </c>
      <c r="AJ57" s="1052">
        <f t="shared" si="286"/>
        <v>2.9730390160462652E-2</v>
      </c>
      <c r="AK57" s="1041">
        <f t="shared" si="287"/>
        <v>0.32687894985366761</v>
      </c>
      <c r="AL57" s="1042">
        <v>25</v>
      </c>
      <c r="AM57" s="1052">
        <f t="shared" si="288"/>
        <v>1.7793594306049821E-3</v>
      </c>
      <c r="AN57" s="1041">
        <f t="shared" si="289"/>
        <v>1.9563656546353423E-2</v>
      </c>
      <c r="AO57" s="1042">
        <v>585</v>
      </c>
      <c r="AP57" s="1052">
        <f t="shared" si="290"/>
        <v>3.8565495418287299E-2</v>
      </c>
      <c r="AQ57" s="1041">
        <f t="shared" si="291"/>
        <v>0.42401894407967666</v>
      </c>
      <c r="AR57" s="1042">
        <v>332</v>
      </c>
      <c r="AS57" s="1052">
        <f t="shared" si="292"/>
        <v>1.8694746325806633E-2</v>
      </c>
      <c r="AT57" s="1041">
        <f t="shared" si="293"/>
        <v>0.20554452914267735</v>
      </c>
      <c r="AU57" s="1042">
        <v>951</v>
      </c>
      <c r="AV57" s="1052">
        <f t="shared" si="294"/>
        <v>8.4563400320113821E-2</v>
      </c>
      <c r="AW57" s="1041">
        <f t="shared" si="295"/>
        <v>0.92975555798302889</v>
      </c>
      <c r="AX57" s="1042">
        <v>1979</v>
      </c>
      <c r="AY57" s="1052">
        <f t="shared" si="296"/>
        <v>0.13973028313210478</v>
      </c>
      <c r="AZ57" s="1041">
        <f t="shared" si="297"/>
        <v>1.5363030207965251</v>
      </c>
      <c r="BA57" s="1043">
        <v>525</v>
      </c>
      <c r="BB57" s="1040">
        <f t="shared" si="298"/>
        <v>3.7637106602623843E-2</v>
      </c>
      <c r="BC57" s="1041">
        <f t="shared" si="299"/>
        <v>0.41381151795838966</v>
      </c>
      <c r="BD57" s="1044">
        <v>2552</v>
      </c>
      <c r="BE57" s="1052">
        <f t="shared" si="300"/>
        <v>0.17581811918704787</v>
      </c>
      <c r="BF57" s="1041">
        <f t="shared" si="301"/>
        <v>1.9330806577014943</v>
      </c>
      <c r="BG57" s="1045">
        <v>1947</v>
      </c>
      <c r="BH57" s="1052">
        <f t="shared" si="302"/>
        <v>0.15843437220278297</v>
      </c>
      <c r="BI57" s="1041">
        <f t="shared" si="303"/>
        <v>1.7419502713167518</v>
      </c>
      <c r="BJ57" s="1039">
        <f>K57+T57+W57+Z57+Q57</f>
        <v>5481</v>
      </c>
      <c r="BK57" s="1040">
        <f t="shared" si="304"/>
        <v>8.9392308445053331E-2</v>
      </c>
      <c r="BL57" s="1041">
        <f t="shared" si="305"/>
        <v>0.98284831621124813</v>
      </c>
      <c r="BM57" s="1039">
        <f>BG57+AU57+AR57+AX57</f>
        <v>5209</v>
      </c>
      <c r="BN57" s="1046">
        <f t="shared" si="306"/>
        <v>9.3928629388535259E-2</v>
      </c>
      <c r="BO57" s="1041">
        <f t="shared" si="307"/>
        <v>1.0327241442175865</v>
      </c>
      <c r="BP57" s="1039">
        <f>BA57+AO57+AL57+BD57</f>
        <v>3687</v>
      </c>
      <c r="BQ57" s="1040">
        <f t="shared" si="308"/>
        <v>6.3918312154360904E-2</v>
      </c>
      <c r="BR57" s="1041">
        <f t="shared" si="309"/>
        <v>0.70276745917791461</v>
      </c>
      <c r="BS57" s="1047">
        <f>AI57+AF57+AC57+N57</f>
        <v>5910</v>
      </c>
      <c r="BT57" s="1048">
        <f t="shared" si="310"/>
        <v>0.12161244521266745</v>
      </c>
      <c r="BU57" s="1049">
        <f t="shared" si="311"/>
        <v>1.3371014697654009</v>
      </c>
      <c r="BV57" s="1053">
        <f t="shared" ref="BV57" si="329">L57</f>
        <v>0.12049023362696284</v>
      </c>
      <c r="BW57" s="1053">
        <f t="shared" ref="BW57" si="330">O57</f>
        <v>0.22876346262855293</v>
      </c>
      <c r="BX57" s="1053">
        <f t="shared" ref="BX57" si="331">R57</f>
        <v>6.5653005739603268E-2</v>
      </c>
      <c r="BY57" s="1053">
        <f t="shared" ref="BY57" si="332">U57</f>
        <v>0.1866903545784292</v>
      </c>
      <c r="BZ57" s="1053">
        <f t="shared" ref="BZ57" si="333">X57</f>
        <v>3.8231699035719137E-2</v>
      </c>
      <c r="CA57" s="1053">
        <f t="shared" ref="CA57" si="334">AA57</f>
        <v>1.6942435351233527E-2</v>
      </c>
      <c r="CB57" s="1053">
        <f t="shared" ref="CB57" si="335">AD57</f>
        <v>0.13449245717207875</v>
      </c>
      <c r="CC57" s="1053">
        <f t="shared" ref="CC57" si="336">AG57</f>
        <v>7.3976221928665792E-2</v>
      </c>
      <c r="CD57" s="1053">
        <f t="shared" si="320"/>
        <v>2.9730390160462652E-2</v>
      </c>
      <c r="CE57" s="1053">
        <f t="shared" si="321"/>
        <v>1.7793594306049821E-3</v>
      </c>
      <c r="CF57" s="1053">
        <f t="shared" ref="CF57" si="337">AP57</f>
        <v>3.8565495418287299E-2</v>
      </c>
      <c r="CG57" s="1053">
        <f t="shared" ref="CG57" si="338">AS57</f>
        <v>1.8694746325806633E-2</v>
      </c>
      <c r="CH57" s="1053">
        <f t="shared" ref="CH57" si="339">AV57</f>
        <v>8.4563400320113821E-2</v>
      </c>
      <c r="CI57" s="1053">
        <f t="shared" ref="CI57" si="340">AY57</f>
        <v>0.13973028313210478</v>
      </c>
      <c r="CJ57" s="1053">
        <f t="shared" ref="CJ57" si="341">BB57</f>
        <v>3.7637106602623843E-2</v>
      </c>
      <c r="CK57" s="1053">
        <f t="shared" ref="CK57" si="342">BE57</f>
        <v>0.17581811918704787</v>
      </c>
      <c r="CL57" s="1053">
        <f t="shared" ref="CL57" si="343">BH57</f>
        <v>0.15843437220278297</v>
      </c>
    </row>
    <row r="58" spans="1:90" x14ac:dyDescent="0.3">
      <c r="A58" s="163">
        <v>58</v>
      </c>
      <c r="B58" s="4" t="s">
        <v>646</v>
      </c>
      <c r="D58" s="6"/>
      <c r="E58" s="23"/>
      <c r="F58" s="7"/>
      <c r="G58" s="15"/>
      <c r="H58" s="15"/>
      <c r="I58" s="15"/>
      <c r="J58" s="15"/>
      <c r="K58" s="40"/>
      <c r="L58" s="13"/>
      <c r="M58" s="22"/>
      <c r="N58" s="40"/>
      <c r="O58" s="13"/>
      <c r="P58" s="22"/>
      <c r="Q58" s="40"/>
      <c r="R58" s="13"/>
      <c r="S58" s="22"/>
      <c r="T58" s="40"/>
      <c r="U58" s="13"/>
      <c r="V58" s="22"/>
      <c r="W58" s="40"/>
      <c r="X58" s="13"/>
      <c r="Y58" s="22"/>
      <c r="Z58" s="40"/>
      <c r="AA58" s="13"/>
      <c r="AB58" s="22"/>
      <c r="AC58" s="40"/>
      <c r="AD58" s="13"/>
      <c r="AE58" s="22"/>
      <c r="AF58" s="40"/>
      <c r="AG58" s="13"/>
      <c r="AH58" s="22"/>
      <c r="AI58" s="40"/>
      <c r="AJ58" s="13"/>
      <c r="AK58" s="22"/>
      <c r="AL58" s="40"/>
      <c r="AM58" s="13"/>
      <c r="AN58" s="22"/>
      <c r="AO58" s="40"/>
      <c r="AP58" s="13"/>
      <c r="AQ58" s="22"/>
      <c r="AR58" s="40"/>
      <c r="AS58" s="13"/>
      <c r="AT58" s="22"/>
      <c r="AU58" s="40"/>
      <c r="AV58" s="13"/>
      <c r="AW58" s="22"/>
      <c r="AX58" s="40"/>
      <c r="AY58" s="13"/>
      <c r="AZ58" s="22"/>
      <c r="BA58" s="3"/>
      <c r="BB58" s="15"/>
      <c r="BC58" s="22"/>
      <c r="BD58" s="29"/>
      <c r="BE58" s="13"/>
      <c r="BF58" s="22"/>
      <c r="BG58" s="248"/>
      <c r="BH58" s="13"/>
      <c r="BI58" s="22"/>
      <c r="BJ58" s="22"/>
      <c r="BK58" s="22"/>
      <c r="BL58" s="22"/>
      <c r="BM58" s="22"/>
      <c r="BN58" s="247"/>
      <c r="BO58" s="22"/>
      <c r="BP58" s="22"/>
      <c r="BQ58" s="22"/>
      <c r="BR58" s="22"/>
      <c r="BS58" s="348"/>
      <c r="BT58" s="334"/>
      <c r="BU58" s="247"/>
      <c r="BV58" s="100"/>
      <c r="BW58" s="100"/>
      <c r="BX58" s="100"/>
      <c r="BY58" s="100"/>
      <c r="BZ58" s="100"/>
      <c r="CA58" s="100"/>
      <c r="CB58" s="100"/>
      <c r="CC58" s="100"/>
      <c r="CD58" s="100"/>
      <c r="CE58" s="100"/>
      <c r="CF58" s="100"/>
      <c r="CG58" s="100"/>
      <c r="CH58" s="100"/>
      <c r="CI58" s="100"/>
      <c r="CJ58" s="100"/>
      <c r="CK58" s="100"/>
      <c r="CL58" s="100"/>
    </row>
    <row r="59" spans="1:90" ht="14.5" x14ac:dyDescent="0.35">
      <c r="A59" s="163">
        <v>59</v>
      </c>
      <c r="B59" s="1029" t="s">
        <v>647</v>
      </c>
      <c r="D59" s="6"/>
      <c r="E59" s="23"/>
      <c r="F59" s="7"/>
      <c r="G59" s="15"/>
      <c r="H59" s="886"/>
      <c r="I59" s="15"/>
      <c r="J59" s="15"/>
      <c r="K59" s="40"/>
      <c r="L59" s="137"/>
      <c r="M59" s="22"/>
      <c r="N59" s="40"/>
      <c r="O59" s="137"/>
      <c r="P59" s="22"/>
      <c r="Q59" s="40"/>
      <c r="R59" s="137"/>
      <c r="S59" s="22"/>
      <c r="T59" s="40"/>
      <c r="U59" s="137"/>
      <c r="V59" s="22"/>
      <c r="W59" s="40"/>
      <c r="X59" s="137"/>
      <c r="Y59" s="22"/>
      <c r="Z59" s="40"/>
      <c r="AA59" s="137"/>
      <c r="AB59" s="22"/>
      <c r="AC59" s="40"/>
      <c r="AD59" s="137"/>
      <c r="AE59" s="22"/>
      <c r="AF59" s="40"/>
      <c r="AG59" s="137"/>
      <c r="AH59" s="22"/>
      <c r="AI59" s="40"/>
      <c r="AJ59" s="137"/>
      <c r="AK59" s="22"/>
      <c r="AL59" s="40"/>
      <c r="AM59" s="137"/>
      <c r="AN59" s="22"/>
      <c r="AO59" s="40"/>
      <c r="AP59" s="137"/>
      <c r="AQ59" s="22"/>
      <c r="AR59" s="40"/>
      <c r="AS59" s="137"/>
      <c r="AT59" s="22"/>
      <c r="AU59" s="40"/>
      <c r="AV59" s="137"/>
      <c r="AW59" s="22"/>
      <c r="AX59" s="40"/>
      <c r="AY59" s="137"/>
      <c r="AZ59" s="22"/>
      <c r="BA59" s="3"/>
      <c r="BB59" s="15"/>
      <c r="BC59" s="22"/>
      <c r="BD59" s="29"/>
      <c r="BE59" s="137"/>
      <c r="BF59" s="22"/>
      <c r="BG59" s="248"/>
      <c r="BH59" s="137"/>
      <c r="BI59" s="22"/>
      <c r="BJ59" s="22"/>
      <c r="BK59" s="22"/>
      <c r="BL59" s="22"/>
      <c r="BM59" s="22"/>
      <c r="BN59" s="247"/>
      <c r="BO59" s="22"/>
      <c r="BP59" s="22"/>
      <c r="BQ59" s="22"/>
      <c r="BR59" s="22"/>
      <c r="BS59" s="348"/>
      <c r="BT59" s="334"/>
      <c r="BU59" s="247"/>
      <c r="BV59" s="100"/>
      <c r="BW59" s="100"/>
      <c r="BX59" s="100"/>
      <c r="BY59" s="100"/>
      <c r="BZ59" s="100"/>
      <c r="CA59" s="100"/>
      <c r="CB59" s="100"/>
      <c r="CC59" s="100"/>
      <c r="CD59" s="100"/>
      <c r="CE59" s="100"/>
      <c r="CF59" s="100"/>
      <c r="CG59" s="100"/>
      <c r="CH59" s="100"/>
      <c r="CI59" s="100"/>
      <c r="CJ59" s="100"/>
      <c r="CK59" s="100"/>
      <c r="CL59" s="100"/>
    </row>
    <row r="60" spans="1:90" x14ac:dyDescent="0.3">
      <c r="A60" s="163">
        <v>60</v>
      </c>
      <c r="B60" s="3"/>
      <c r="D60" s="6"/>
      <c r="E60" s="23"/>
      <c r="F60" s="7"/>
      <c r="G60" s="15"/>
      <c r="H60" s="15"/>
      <c r="I60" s="15"/>
      <c r="J60" s="15"/>
      <c r="K60" s="40"/>
      <c r="L60" s="13"/>
      <c r="M60" s="22"/>
      <c r="N60" s="40"/>
      <c r="O60" s="13"/>
      <c r="P60" s="22"/>
      <c r="Q60" s="40"/>
      <c r="R60" s="13"/>
      <c r="S60" s="22"/>
      <c r="T60" s="40"/>
      <c r="U60" s="13"/>
      <c r="V60" s="22"/>
      <c r="W60" s="40"/>
      <c r="X60" s="13"/>
      <c r="Y60" s="22"/>
      <c r="Z60" s="40"/>
      <c r="AA60" s="13"/>
      <c r="AB60" s="22"/>
      <c r="AC60" s="40"/>
      <c r="AD60" s="13"/>
      <c r="AE60" s="22"/>
      <c r="AF60" s="40"/>
      <c r="AG60" s="13"/>
      <c r="AH60" s="22"/>
      <c r="AI60" s="40"/>
      <c r="AJ60" s="13"/>
      <c r="AK60" s="22"/>
      <c r="AL60" s="40"/>
      <c r="AM60" s="13"/>
      <c r="AN60" s="22"/>
      <c r="AO60" s="40"/>
      <c r="AP60" s="13"/>
      <c r="AQ60" s="22"/>
      <c r="AR60" s="40"/>
      <c r="AS60" s="13"/>
      <c r="AT60" s="22"/>
      <c r="AU60" s="40"/>
      <c r="AV60" s="13"/>
      <c r="AW60" s="22"/>
      <c r="AX60" s="40"/>
      <c r="AY60" s="13"/>
      <c r="AZ60" s="22"/>
      <c r="BA60" s="3"/>
      <c r="BB60" s="15"/>
      <c r="BC60" s="22"/>
      <c r="BD60" s="29"/>
      <c r="BE60" s="13"/>
      <c r="BF60" s="22"/>
      <c r="BG60" s="248"/>
      <c r="BH60" s="13"/>
      <c r="BI60" s="22"/>
      <c r="BJ60" s="22"/>
      <c r="BK60" s="22"/>
      <c r="BL60" s="22"/>
      <c r="BM60" s="22"/>
      <c r="BN60" s="247"/>
      <c r="BO60" s="22"/>
      <c r="BP60" s="22"/>
      <c r="BQ60" s="22"/>
      <c r="BR60" s="22"/>
      <c r="BS60" s="348"/>
      <c r="BT60" s="334"/>
      <c r="BU60" s="247"/>
      <c r="BV60" s="100"/>
      <c r="BW60" s="100"/>
      <c r="BX60" s="100"/>
      <c r="BY60" s="100"/>
      <c r="BZ60" s="100"/>
      <c r="CA60" s="100"/>
      <c r="CB60" s="100"/>
      <c r="CC60" s="100"/>
      <c r="CD60" s="100"/>
      <c r="CE60" s="100"/>
      <c r="CF60" s="100"/>
      <c r="CG60" s="100"/>
      <c r="CH60" s="100"/>
      <c r="CI60" s="100"/>
      <c r="CJ60" s="100"/>
      <c r="CK60" s="100"/>
      <c r="CL60" s="100"/>
    </row>
    <row r="61" spans="1:90" x14ac:dyDescent="0.3">
      <c r="A61" s="163">
        <v>61</v>
      </c>
      <c r="B61" s="3"/>
      <c r="D61" s="6"/>
      <c r="E61" s="23"/>
      <c r="F61" s="7"/>
      <c r="G61" s="15"/>
      <c r="H61" s="15"/>
      <c r="I61" s="15"/>
      <c r="J61" s="15"/>
      <c r="K61" s="40"/>
      <c r="L61" s="137"/>
      <c r="M61" s="22"/>
      <c r="N61" s="40"/>
      <c r="O61" s="137"/>
      <c r="P61" s="22"/>
      <c r="Q61" s="40"/>
      <c r="R61" s="137"/>
      <c r="S61" s="22"/>
      <c r="T61" s="40"/>
      <c r="U61" s="137"/>
      <c r="V61" s="22"/>
      <c r="W61" s="40"/>
      <c r="X61" s="137"/>
      <c r="Y61" s="22"/>
      <c r="Z61" s="40"/>
      <c r="AA61" s="137"/>
      <c r="AB61" s="22"/>
      <c r="AC61" s="40"/>
      <c r="AD61" s="137"/>
      <c r="AE61" s="22"/>
      <c r="AF61" s="40"/>
      <c r="AG61" s="137"/>
      <c r="AH61" s="22"/>
      <c r="AI61" s="40"/>
      <c r="AJ61" s="137"/>
      <c r="AK61" s="22"/>
      <c r="AL61" s="40"/>
      <c r="AM61" s="137"/>
      <c r="AN61" s="22"/>
      <c r="AO61" s="40"/>
      <c r="AP61" s="137"/>
      <c r="AQ61" s="22"/>
      <c r="AR61" s="40"/>
      <c r="AS61" s="137"/>
      <c r="AT61" s="22"/>
      <c r="AU61" s="40"/>
      <c r="AV61" s="137"/>
      <c r="AW61" s="22"/>
      <c r="AX61" s="40"/>
      <c r="AY61" s="137"/>
      <c r="AZ61" s="22"/>
      <c r="BA61" s="3"/>
      <c r="BB61" s="15"/>
      <c r="BC61" s="22"/>
      <c r="BD61" s="29"/>
      <c r="BE61" s="137"/>
      <c r="BF61" s="22"/>
      <c r="BG61" s="248"/>
      <c r="BH61" s="137"/>
      <c r="BI61" s="22"/>
      <c r="BJ61" s="22"/>
      <c r="BK61" s="22"/>
      <c r="BL61" s="22"/>
      <c r="BM61" s="22"/>
      <c r="BN61" s="247"/>
      <c r="BO61" s="22"/>
      <c r="BP61" s="22"/>
      <c r="BQ61" s="22"/>
      <c r="BR61" s="22"/>
      <c r="BS61" s="348"/>
      <c r="BT61" s="334"/>
      <c r="BU61" s="247"/>
      <c r="BV61" s="100"/>
      <c r="BW61" s="100"/>
      <c r="BX61" s="100"/>
      <c r="BY61" s="100"/>
      <c r="BZ61" s="100"/>
      <c r="CA61" s="100"/>
      <c r="CB61" s="100"/>
      <c r="CC61" s="100"/>
      <c r="CD61" s="100"/>
      <c r="CE61" s="100"/>
      <c r="CF61" s="100"/>
      <c r="CG61" s="100"/>
      <c r="CH61" s="100"/>
      <c r="CI61" s="100"/>
      <c r="CJ61" s="100"/>
      <c r="CK61" s="100"/>
      <c r="CL61" s="100"/>
    </row>
    <row r="62" spans="1:90" x14ac:dyDescent="0.3">
      <c r="A62" s="163">
        <v>62</v>
      </c>
      <c r="B62" s="3"/>
      <c r="D62" s="6"/>
      <c r="E62" s="23"/>
      <c r="F62" s="7"/>
      <c r="G62" s="15"/>
      <c r="H62" s="15"/>
      <c r="I62" s="15"/>
      <c r="J62" s="15"/>
      <c r="K62" s="156"/>
      <c r="L62" s="156"/>
      <c r="M62" s="160"/>
      <c r="N62" s="156"/>
      <c r="O62" s="156"/>
      <c r="P62" s="160"/>
      <c r="Q62" s="156"/>
      <c r="R62" s="156"/>
      <c r="S62" s="160"/>
      <c r="T62" s="156"/>
      <c r="U62" s="156"/>
      <c r="V62" s="160"/>
      <c r="W62" s="156"/>
      <c r="X62" s="156"/>
      <c r="Y62" s="160"/>
      <c r="Z62" s="156"/>
      <c r="AA62" s="156"/>
      <c r="AB62" s="160"/>
      <c r="AC62" s="156"/>
      <c r="AD62" s="156"/>
      <c r="AE62" s="160"/>
      <c r="AF62" s="156"/>
      <c r="AG62" s="156"/>
      <c r="AH62" s="160"/>
      <c r="AI62" s="156"/>
      <c r="AJ62" s="156"/>
      <c r="AK62" s="160"/>
      <c r="AL62" s="156"/>
      <c r="AM62" s="156"/>
      <c r="AN62" s="160"/>
      <c r="AO62" s="156"/>
      <c r="AP62" s="156"/>
      <c r="AQ62" s="160"/>
      <c r="AR62" s="156"/>
      <c r="AS62" s="156"/>
      <c r="AT62" s="160"/>
      <c r="AV62" s="156"/>
      <c r="AW62" s="160"/>
      <c r="AX62" s="156"/>
      <c r="AY62" s="156"/>
      <c r="AZ62" s="160"/>
      <c r="BA62" s="3"/>
      <c r="BB62" s="15"/>
      <c r="BC62" s="22"/>
      <c r="BD62" s="157"/>
      <c r="BE62" s="156"/>
      <c r="BF62" s="160"/>
      <c r="BG62" s="157"/>
      <c r="BH62" s="156"/>
      <c r="BI62" s="160"/>
      <c r="BJ62" s="22"/>
      <c r="BK62" s="22"/>
      <c r="BL62" s="22"/>
      <c r="BM62" s="22"/>
      <c r="BN62" s="247"/>
      <c r="BO62" s="22"/>
      <c r="BP62" s="22"/>
      <c r="BQ62" s="22"/>
      <c r="BR62" s="22"/>
      <c r="BS62" s="348"/>
      <c r="BT62" s="334"/>
      <c r="BU62" s="247"/>
      <c r="BV62" s="100"/>
      <c r="BW62" s="100"/>
      <c r="BX62" s="100"/>
      <c r="BY62" s="100"/>
      <c r="BZ62" s="100"/>
      <c r="CA62" s="100"/>
      <c r="CB62" s="100"/>
      <c r="CC62" s="100"/>
      <c r="CD62" s="100"/>
      <c r="CE62" s="100"/>
      <c r="CF62" s="100"/>
      <c r="CG62" s="100"/>
      <c r="CH62" s="100"/>
      <c r="CI62" s="100"/>
      <c r="CJ62" s="100"/>
      <c r="CK62" s="100"/>
      <c r="CL62" s="100"/>
    </row>
    <row r="63" spans="1:90" x14ac:dyDescent="0.3">
      <c r="A63" s="163">
        <v>63</v>
      </c>
      <c r="B63" s="3"/>
      <c r="D63" s="6"/>
      <c r="E63" s="23"/>
      <c r="F63" s="7"/>
      <c r="G63" s="15"/>
      <c r="H63" s="15"/>
      <c r="I63" s="15"/>
      <c r="J63" s="15"/>
      <c r="K63" s="137"/>
      <c r="L63" s="137"/>
      <c r="M63" s="22"/>
      <c r="N63" s="137"/>
      <c r="O63" s="137"/>
      <c r="P63" s="22"/>
      <c r="Q63" s="137"/>
      <c r="R63" s="137"/>
      <c r="S63" s="22"/>
      <c r="T63" s="137"/>
      <c r="U63" s="137"/>
      <c r="V63" s="22"/>
      <c r="W63" s="137"/>
      <c r="X63" s="137"/>
      <c r="Y63" s="22"/>
      <c r="Z63" s="137"/>
      <c r="AA63" s="137"/>
      <c r="AB63" s="22"/>
      <c r="AC63" s="137"/>
      <c r="AD63" s="137"/>
      <c r="AE63" s="22"/>
      <c r="AF63" s="137"/>
      <c r="AG63" s="137"/>
      <c r="AH63" s="22"/>
      <c r="AI63" s="137"/>
      <c r="AJ63" s="137"/>
      <c r="AK63" s="22"/>
      <c r="AL63" s="137"/>
      <c r="AM63" s="137"/>
      <c r="AN63" s="22"/>
      <c r="AO63" s="137"/>
      <c r="AP63" s="137"/>
      <c r="AQ63" s="22"/>
      <c r="AR63" s="137"/>
      <c r="AS63" s="137"/>
      <c r="AT63" s="22"/>
      <c r="AU63" s="40"/>
      <c r="AV63" s="137"/>
      <c r="AW63" s="22"/>
      <c r="AX63" s="137"/>
      <c r="AY63" s="137"/>
      <c r="AZ63" s="22"/>
      <c r="BA63" s="3"/>
      <c r="BB63" s="15"/>
      <c r="BC63" s="22"/>
      <c r="BD63" s="29"/>
      <c r="BE63" s="137"/>
      <c r="BF63" s="22"/>
      <c r="BG63" s="248"/>
      <c r="BH63" s="137"/>
      <c r="BI63" s="22"/>
      <c r="BJ63" s="22"/>
      <c r="BK63" s="22"/>
      <c r="BL63" s="22"/>
      <c r="BM63" s="22"/>
      <c r="BN63" s="247"/>
      <c r="BO63" s="22"/>
      <c r="BP63" s="22"/>
      <c r="BQ63" s="22"/>
      <c r="BR63" s="22"/>
      <c r="BS63" s="348"/>
      <c r="BT63" s="334"/>
      <c r="BU63" s="247"/>
      <c r="BV63" s="100"/>
      <c r="BW63" s="100"/>
      <c r="BX63" s="100"/>
      <c r="BY63" s="100"/>
      <c r="BZ63" s="100"/>
      <c r="CA63" s="100"/>
      <c r="CB63" s="100"/>
      <c r="CC63" s="100"/>
      <c r="CD63" s="100"/>
      <c r="CE63" s="100"/>
      <c r="CF63" s="100"/>
      <c r="CG63" s="100"/>
      <c r="CH63" s="100"/>
      <c r="CI63" s="100"/>
      <c r="CJ63" s="100"/>
      <c r="CK63" s="100"/>
      <c r="CL63" s="100"/>
    </row>
    <row r="64" spans="1:90" x14ac:dyDescent="0.3">
      <c r="A64" s="163">
        <v>64</v>
      </c>
      <c r="B64" s="3"/>
      <c r="D64" s="6"/>
      <c r="E64" s="23"/>
      <c r="F64" s="7"/>
      <c r="G64" s="15"/>
      <c r="H64" s="15"/>
      <c r="I64" s="15"/>
      <c r="J64" s="15"/>
      <c r="K64" s="40"/>
      <c r="L64" s="137"/>
      <c r="M64" s="22"/>
      <c r="N64" s="40"/>
      <c r="O64" s="137"/>
      <c r="P64" s="22"/>
      <c r="Q64" s="40"/>
      <c r="R64" s="137"/>
      <c r="S64" s="22"/>
      <c r="T64" s="40"/>
      <c r="U64" s="137"/>
      <c r="V64" s="22"/>
      <c r="W64" s="40"/>
      <c r="X64" s="137"/>
      <c r="Y64" s="22"/>
      <c r="Z64" s="40"/>
      <c r="AA64" s="137"/>
      <c r="AB64" s="22"/>
      <c r="AC64" s="40"/>
      <c r="AD64" s="137"/>
      <c r="AE64" s="22"/>
      <c r="AF64" s="40"/>
      <c r="AG64" s="137"/>
      <c r="AH64" s="22"/>
      <c r="AI64" s="40"/>
      <c r="AJ64" s="137"/>
      <c r="AK64" s="22"/>
      <c r="AL64" s="40"/>
      <c r="AM64" s="137"/>
      <c r="AN64" s="22"/>
      <c r="AO64" s="40"/>
      <c r="AP64" s="137"/>
      <c r="AQ64" s="22"/>
      <c r="AR64" s="40"/>
      <c r="AS64" s="137"/>
      <c r="AT64" s="22"/>
      <c r="AU64" s="40"/>
      <c r="AV64" s="137"/>
      <c r="AW64" s="22"/>
      <c r="AX64" s="40"/>
      <c r="AY64" s="137"/>
      <c r="AZ64" s="22"/>
      <c r="BA64" s="3"/>
      <c r="BB64" s="15"/>
      <c r="BC64" s="22"/>
      <c r="BD64" s="29"/>
      <c r="BE64" s="137"/>
      <c r="BF64" s="22"/>
      <c r="BG64" s="248"/>
      <c r="BH64" s="137"/>
      <c r="BI64" s="22"/>
      <c r="BJ64" s="22"/>
      <c r="BK64" s="22"/>
      <c r="BL64" s="22"/>
      <c r="BM64" s="22"/>
      <c r="BN64" s="247"/>
      <c r="BO64" s="22"/>
      <c r="BP64" s="22"/>
      <c r="BQ64" s="22"/>
      <c r="BR64" s="22"/>
      <c r="BS64" s="348"/>
      <c r="BT64" s="334"/>
      <c r="BU64" s="247"/>
      <c r="BV64" s="100"/>
      <c r="BW64" s="100"/>
      <c r="BX64" s="100"/>
      <c r="BY64" s="100"/>
      <c r="BZ64" s="100"/>
      <c r="CA64" s="100"/>
      <c r="CB64" s="100"/>
      <c r="CC64" s="100"/>
      <c r="CD64" s="100"/>
      <c r="CE64" s="100"/>
      <c r="CF64" s="100"/>
      <c r="CG64" s="100"/>
      <c r="CH64" s="100"/>
      <c r="CI64" s="100"/>
      <c r="CJ64" s="100"/>
      <c r="CK64" s="100"/>
      <c r="CL64" s="100"/>
    </row>
    <row r="65" spans="1:90" x14ac:dyDescent="0.3">
      <c r="A65" s="163">
        <v>65</v>
      </c>
      <c r="B65" s="3"/>
      <c r="D65" s="6"/>
      <c r="E65" s="23"/>
      <c r="F65" s="7"/>
      <c r="G65" s="148" t="s">
        <v>290</v>
      </c>
      <c r="H65" s="15"/>
      <c r="I65" s="15"/>
      <c r="J65" s="15"/>
      <c r="K65" s="40"/>
      <c r="L65" s="13"/>
      <c r="M65" s="22"/>
      <c r="N65" s="40"/>
      <c r="O65" s="13"/>
      <c r="P65" s="22"/>
      <c r="Q65" s="40"/>
      <c r="R65" s="13"/>
      <c r="S65" s="22"/>
      <c r="T65" s="40"/>
      <c r="U65" s="13"/>
      <c r="V65" s="22"/>
      <c r="W65" s="40"/>
      <c r="X65" s="13"/>
      <c r="Y65" s="22"/>
      <c r="Z65" s="40"/>
      <c r="AA65" s="13"/>
      <c r="AB65" s="22"/>
      <c r="AC65" s="40"/>
      <c r="AD65" s="13"/>
      <c r="AE65" s="22"/>
      <c r="AF65" s="40"/>
      <c r="AG65" s="13"/>
      <c r="AH65" s="22"/>
      <c r="AI65" s="40"/>
      <c r="AJ65" s="13"/>
      <c r="AK65" s="22"/>
      <c r="AL65" s="40"/>
      <c r="AM65" s="13"/>
      <c r="AN65" s="22"/>
      <c r="AO65" s="40"/>
      <c r="AP65" s="13"/>
      <c r="AQ65" s="22"/>
      <c r="AR65" s="40"/>
      <c r="AS65" s="13"/>
      <c r="AT65" s="22"/>
      <c r="AU65" s="40"/>
      <c r="AV65" s="13"/>
      <c r="AW65" s="22"/>
      <c r="AX65" s="40"/>
      <c r="AY65" s="13"/>
      <c r="AZ65" s="22"/>
      <c r="BA65" s="3"/>
      <c r="BB65" s="15"/>
      <c r="BC65" s="22"/>
      <c r="BD65" s="29"/>
      <c r="BE65" s="13"/>
      <c r="BF65" s="22"/>
      <c r="BG65" s="248"/>
      <c r="BH65" s="13"/>
      <c r="BI65" s="22"/>
      <c r="BJ65" s="22"/>
      <c r="BK65" s="22"/>
      <c r="BL65" s="22"/>
      <c r="BM65" s="22"/>
      <c r="BN65" s="247"/>
      <c r="BO65" s="22"/>
      <c r="BP65" s="22"/>
      <c r="BQ65" s="22"/>
      <c r="BR65" s="22"/>
      <c r="BS65" s="348"/>
      <c r="BT65" s="334"/>
      <c r="BU65" s="247"/>
      <c r="BV65" s="100"/>
      <c r="BW65" s="100"/>
      <c r="BX65" s="100"/>
      <c r="BY65" s="100"/>
      <c r="BZ65" s="100"/>
      <c r="CA65" s="100"/>
      <c r="CB65" s="100"/>
      <c r="CC65" s="100"/>
      <c r="CD65" s="100"/>
      <c r="CE65" s="100"/>
      <c r="CF65" s="100"/>
      <c r="CG65" s="100"/>
      <c r="CH65" s="100"/>
      <c r="CI65" s="100"/>
      <c r="CJ65" s="100"/>
      <c r="CK65" s="100"/>
      <c r="CL65" s="100"/>
    </row>
    <row r="66" spans="1:90" x14ac:dyDescent="0.3">
      <c r="A66" s="163">
        <v>66</v>
      </c>
      <c r="B66" s="3"/>
      <c r="D66" s="6"/>
      <c r="E66" s="23"/>
      <c r="F66" s="7"/>
      <c r="G66" s="15"/>
      <c r="H66" s="15"/>
      <c r="I66" s="15"/>
      <c r="J66" s="15"/>
      <c r="K66" s="40"/>
      <c r="L66" s="137"/>
      <c r="M66" s="22"/>
      <c r="N66" s="40"/>
      <c r="O66" s="137"/>
      <c r="P66" s="22"/>
      <c r="Q66" s="40"/>
      <c r="R66" s="137"/>
      <c r="S66" s="22"/>
      <c r="T66" s="40"/>
      <c r="U66" s="137"/>
      <c r="V66" s="22"/>
      <c r="W66" s="40"/>
      <c r="X66" s="137"/>
      <c r="Y66" s="22"/>
      <c r="Z66" s="40"/>
      <c r="AA66" s="137"/>
      <c r="AB66" s="22"/>
      <c r="AC66" s="40"/>
      <c r="AD66" s="137"/>
      <c r="AE66" s="22"/>
      <c r="AF66" s="40"/>
      <c r="AG66" s="137"/>
      <c r="AH66" s="22"/>
      <c r="AI66" s="40"/>
      <c r="AJ66" s="137"/>
      <c r="AK66" s="22"/>
      <c r="AL66" s="40"/>
      <c r="AM66" s="137"/>
      <c r="AN66" s="22"/>
      <c r="AO66" s="40"/>
      <c r="AP66" s="137"/>
      <c r="AQ66" s="22"/>
      <c r="AR66" s="40"/>
      <c r="AS66" s="137"/>
      <c r="AT66" s="22"/>
      <c r="AU66" s="40"/>
      <c r="AV66" s="137"/>
      <c r="AW66" s="22"/>
      <c r="AX66" s="40"/>
      <c r="AY66" s="137"/>
      <c r="AZ66" s="22"/>
      <c r="BA66" s="3"/>
      <c r="BB66" s="15"/>
      <c r="BC66" s="22"/>
      <c r="BD66" s="29"/>
      <c r="BE66" s="137"/>
      <c r="BF66" s="22"/>
      <c r="BG66" s="248"/>
      <c r="BH66" s="137"/>
      <c r="BI66" s="22"/>
      <c r="BJ66" s="22"/>
      <c r="BK66" s="22"/>
      <c r="BL66" s="22"/>
      <c r="BM66" s="22"/>
      <c r="BN66" s="247"/>
      <c r="BO66" s="22"/>
      <c r="BP66" s="22"/>
      <c r="BQ66" s="22"/>
      <c r="BR66" s="22"/>
      <c r="BS66" s="348"/>
      <c r="BT66" s="334"/>
      <c r="BU66" s="247"/>
      <c r="BV66" s="100"/>
      <c r="BW66" s="100"/>
      <c r="BX66" s="100"/>
      <c r="BY66" s="100"/>
      <c r="BZ66" s="100"/>
      <c r="CA66" s="100"/>
      <c r="CB66" s="100"/>
      <c r="CC66" s="100"/>
      <c r="CD66" s="100"/>
      <c r="CE66" s="100"/>
      <c r="CF66" s="100"/>
      <c r="CG66" s="100"/>
      <c r="CH66" s="100"/>
      <c r="CI66" s="100"/>
      <c r="CJ66" s="100"/>
      <c r="CK66" s="100"/>
      <c r="CL66" s="100"/>
    </row>
    <row r="67" spans="1:90" x14ac:dyDescent="0.3">
      <c r="A67" s="163">
        <v>67</v>
      </c>
      <c r="B67" s="3"/>
      <c r="D67" s="6"/>
      <c r="E67" s="23"/>
      <c r="F67" s="7"/>
      <c r="G67" s="15"/>
      <c r="H67" s="15"/>
      <c r="I67" s="15"/>
      <c r="J67" s="15"/>
      <c r="K67" s="40"/>
      <c r="L67" s="13"/>
      <c r="M67" s="22"/>
      <c r="N67" s="40"/>
      <c r="O67" s="13"/>
      <c r="P67" s="22"/>
      <c r="Q67" s="40"/>
      <c r="R67" s="13"/>
      <c r="S67" s="22"/>
      <c r="T67" s="40"/>
      <c r="U67" s="13"/>
      <c r="V67" s="22"/>
      <c r="W67" s="40"/>
      <c r="X67" s="13"/>
      <c r="Y67" s="22"/>
      <c r="Z67" s="40"/>
      <c r="AA67" s="13"/>
      <c r="AB67" s="22"/>
      <c r="AC67" s="40"/>
      <c r="AD67" s="13"/>
      <c r="AE67" s="22"/>
      <c r="AF67" s="40"/>
      <c r="AG67" s="13"/>
      <c r="AH67" s="22"/>
      <c r="AI67" s="40"/>
      <c r="AJ67" s="13"/>
      <c r="AK67" s="22"/>
      <c r="AL67" s="40"/>
      <c r="AM67" s="13"/>
      <c r="AN67" s="22"/>
      <c r="AO67" s="40"/>
      <c r="AP67" s="13"/>
      <c r="AQ67" s="22"/>
      <c r="AR67" s="40"/>
      <c r="AS67" s="13"/>
      <c r="AT67" s="22"/>
      <c r="AU67" s="40"/>
      <c r="AV67" s="13"/>
      <c r="AW67" s="22"/>
      <c r="AX67" s="40"/>
      <c r="AY67" s="13"/>
      <c r="AZ67" s="22"/>
      <c r="BA67" s="3"/>
      <c r="BB67" s="15"/>
      <c r="BC67" s="22"/>
      <c r="BD67" s="29"/>
      <c r="BE67" s="13"/>
      <c r="BF67" s="22"/>
      <c r="BG67" s="248"/>
      <c r="BH67" s="13"/>
      <c r="BI67" s="22"/>
      <c r="BJ67" s="22"/>
      <c r="BK67" s="22"/>
      <c r="BL67" s="22"/>
      <c r="BM67" s="22"/>
      <c r="BN67" s="247"/>
      <c r="BO67" s="22"/>
      <c r="BP67" s="22"/>
      <c r="BQ67" s="22"/>
      <c r="BR67" s="22"/>
      <c r="BS67" s="348"/>
      <c r="BT67" s="334"/>
      <c r="BU67" s="247"/>
      <c r="BV67" s="100"/>
      <c r="BW67" s="100"/>
      <c r="BX67" s="100"/>
      <c r="BY67" s="100"/>
      <c r="BZ67" s="100"/>
      <c r="CA67" s="100"/>
      <c r="CB67" s="100"/>
      <c r="CC67" s="100"/>
      <c r="CD67" s="100"/>
      <c r="CE67" s="100"/>
      <c r="CF67" s="100"/>
      <c r="CG67" s="100"/>
      <c r="CH67" s="100"/>
      <c r="CI67" s="100"/>
      <c r="CJ67" s="100"/>
      <c r="CK67" s="100"/>
      <c r="CL67" s="100"/>
    </row>
    <row r="68" spans="1:90" x14ac:dyDescent="0.3">
      <c r="A68" s="163">
        <v>68</v>
      </c>
      <c r="B68" s="3"/>
      <c r="D68" s="6"/>
      <c r="E68" s="23"/>
      <c r="F68" s="7"/>
      <c r="G68" s="15"/>
      <c r="H68" s="15"/>
      <c r="I68" s="15"/>
      <c r="J68" s="15"/>
      <c r="K68" s="40"/>
      <c r="L68" s="137"/>
      <c r="M68" s="22"/>
      <c r="N68" s="40"/>
      <c r="O68" s="137"/>
      <c r="P68" s="22"/>
      <c r="Q68" s="40"/>
      <c r="R68" s="137"/>
      <c r="S68" s="22"/>
      <c r="T68" s="40"/>
      <c r="U68" s="137"/>
      <c r="V68" s="22"/>
      <c r="W68" s="40"/>
      <c r="X68" s="137"/>
      <c r="Y68" s="22"/>
      <c r="Z68" s="40"/>
      <c r="AA68" s="137"/>
      <c r="AB68" s="22"/>
      <c r="AC68" s="40"/>
      <c r="AD68" s="137"/>
      <c r="AE68" s="22"/>
      <c r="AF68" s="40"/>
      <c r="AG68" s="137"/>
      <c r="AH68" s="22"/>
      <c r="AI68" s="40"/>
      <c r="AJ68" s="137"/>
      <c r="AK68" s="22"/>
      <c r="AL68" s="40"/>
      <c r="AM68" s="137"/>
      <c r="AN68" s="22"/>
      <c r="AO68" s="40"/>
      <c r="AP68" s="137"/>
      <c r="AQ68" s="22"/>
      <c r="AR68" s="40"/>
      <c r="AS68" s="137"/>
      <c r="AT68" s="22"/>
      <c r="AU68" s="40"/>
      <c r="AV68" s="137"/>
      <c r="AW68" s="22"/>
      <c r="AX68" s="40"/>
      <c r="AY68" s="137"/>
      <c r="AZ68" s="22"/>
      <c r="BA68" s="3"/>
      <c r="BB68" s="15"/>
      <c r="BC68" s="22"/>
      <c r="BD68" s="29"/>
      <c r="BE68" s="137"/>
      <c r="BF68" s="22"/>
      <c r="BG68" s="248"/>
      <c r="BH68" s="137"/>
      <c r="BI68" s="22"/>
      <c r="BJ68" s="22"/>
      <c r="BK68" s="22"/>
      <c r="BL68" s="22"/>
      <c r="BM68" s="22"/>
      <c r="BN68" s="247"/>
      <c r="BO68" s="22"/>
      <c r="BP68" s="22"/>
      <c r="BQ68" s="22"/>
      <c r="BR68" s="22"/>
      <c r="BS68" s="348"/>
      <c r="BT68" s="334"/>
      <c r="BU68" s="247"/>
      <c r="BV68" s="100"/>
      <c r="BW68" s="100"/>
      <c r="BX68" s="100"/>
      <c r="BY68" s="100"/>
      <c r="BZ68" s="100"/>
      <c r="CA68" s="100"/>
      <c r="CB68" s="100"/>
      <c r="CC68" s="100"/>
      <c r="CD68" s="100"/>
      <c r="CE68" s="100"/>
      <c r="CF68" s="100"/>
      <c r="CG68" s="100"/>
      <c r="CH68" s="100"/>
      <c r="CI68" s="100"/>
      <c r="CJ68" s="100"/>
      <c r="CK68" s="100"/>
      <c r="CL68" s="100"/>
    </row>
    <row r="69" spans="1:90" x14ac:dyDescent="0.3">
      <c r="A69" s="163">
        <v>69</v>
      </c>
      <c r="B69" s="3"/>
      <c r="D69" s="6"/>
      <c r="E69" s="23"/>
      <c r="F69" s="7"/>
      <c r="G69" s="15"/>
      <c r="H69" s="15"/>
      <c r="I69" s="15"/>
      <c r="J69" s="15"/>
      <c r="K69" s="40"/>
      <c r="L69" s="13"/>
      <c r="M69" s="22"/>
      <c r="N69" s="40"/>
      <c r="O69" s="13"/>
      <c r="P69" s="22"/>
      <c r="Q69" s="40"/>
      <c r="R69" s="13"/>
      <c r="S69" s="22"/>
      <c r="T69" s="40"/>
      <c r="U69" s="13"/>
      <c r="V69" s="22"/>
      <c r="W69" s="40"/>
      <c r="X69" s="13"/>
      <c r="Y69" s="22"/>
      <c r="Z69" s="40"/>
      <c r="AA69" s="13"/>
      <c r="AB69" s="22"/>
      <c r="AC69" s="40"/>
      <c r="AD69" s="13"/>
      <c r="AE69" s="22"/>
      <c r="AF69" s="40"/>
      <c r="AG69" s="13"/>
      <c r="AH69" s="22"/>
      <c r="AI69" s="40"/>
      <c r="AJ69" s="13"/>
      <c r="AK69" s="22"/>
      <c r="AL69" s="40"/>
      <c r="AM69" s="13"/>
      <c r="AN69" s="22"/>
      <c r="AO69" s="40"/>
      <c r="AP69" s="13"/>
      <c r="AQ69" s="22"/>
      <c r="AR69" s="40"/>
      <c r="AS69" s="13"/>
      <c r="AT69" s="22"/>
      <c r="AU69" s="40"/>
      <c r="AV69" s="13"/>
      <c r="AW69" s="22"/>
      <c r="AX69" s="40"/>
      <c r="AY69" s="13"/>
      <c r="AZ69" s="22"/>
      <c r="BA69" s="3"/>
      <c r="BB69" s="15"/>
      <c r="BC69" s="22"/>
      <c r="BD69" s="29"/>
      <c r="BE69" s="13"/>
      <c r="BF69" s="22"/>
      <c r="BG69" s="248"/>
      <c r="BH69" s="13"/>
      <c r="BI69" s="22"/>
      <c r="BJ69" s="22"/>
      <c r="BK69" s="22"/>
      <c r="BL69" s="22"/>
      <c r="BM69" s="22"/>
      <c r="BN69" s="247"/>
      <c r="BO69" s="22"/>
      <c r="BP69" s="22"/>
      <c r="BQ69" s="22"/>
      <c r="BR69" s="22"/>
      <c r="BS69" s="348"/>
      <c r="BT69" s="334"/>
      <c r="BU69" s="247"/>
      <c r="BV69" s="100"/>
      <c r="BW69" s="100"/>
      <c r="BX69" s="100"/>
      <c r="BY69" s="100"/>
      <c r="BZ69" s="100"/>
      <c r="CA69" s="100"/>
      <c r="CB69" s="100"/>
      <c r="CC69" s="100"/>
      <c r="CD69" s="100"/>
      <c r="CE69" s="100"/>
      <c r="CF69" s="100"/>
      <c r="CG69" s="100"/>
      <c r="CH69" s="100"/>
      <c r="CI69" s="100"/>
      <c r="CJ69" s="100"/>
      <c r="CK69" s="100"/>
      <c r="CL69" s="100"/>
    </row>
    <row r="70" spans="1:90" ht="13.5" thickBot="1" x14ac:dyDescent="0.35">
      <c r="A70" s="759">
        <v>70</v>
      </c>
      <c r="B70" s="780" t="s">
        <v>206</v>
      </c>
      <c r="C70" s="781" t="s">
        <v>14</v>
      </c>
      <c r="D70" s="782">
        <v>40603</v>
      </c>
      <c r="E70" s="783">
        <v>2372777</v>
      </c>
      <c r="F70" s="784">
        <v>223051</v>
      </c>
      <c r="G70" s="785">
        <f>F70/E70</f>
        <v>9.4004198456070678E-2</v>
      </c>
      <c r="H70" s="785"/>
      <c r="I70" s="786">
        <f t="shared" ref="I70:I76" si="344">LARGE(BV70:CL70,1)</f>
        <v>17759</v>
      </c>
      <c r="J70" s="786">
        <f t="shared" ref="J70:J76" si="345">SMALL(BV70:CL70,1)</f>
        <v>8327</v>
      </c>
      <c r="K70" s="787">
        <v>13055</v>
      </c>
      <c r="L70" s="785">
        <f>K70/$F$70</f>
        <v>5.852921529157009E-2</v>
      </c>
      <c r="M70" s="788">
        <f>L70/$G$70</f>
        <v>0.62262341738833626</v>
      </c>
      <c r="N70" s="787">
        <v>12349</v>
      </c>
      <c r="O70" s="785">
        <f>N70/$F$70</f>
        <v>5.5364019887828346E-2</v>
      </c>
      <c r="P70" s="788">
        <f>O70/$G$70</f>
        <v>0.58895262974558138</v>
      </c>
      <c r="Q70" s="787">
        <v>9931</v>
      </c>
      <c r="R70" s="785">
        <f>Q70/$F$70</f>
        <v>4.4523449793993301E-2</v>
      </c>
      <c r="S70" s="788">
        <f>R70/$G$70</f>
        <v>0.47363256668583437</v>
      </c>
      <c r="T70" s="787">
        <v>13509</v>
      </c>
      <c r="U70" s="785">
        <f>T70/$F$70</f>
        <v>6.0564624233919596E-2</v>
      </c>
      <c r="V70" s="788">
        <f>U70/$G$70</f>
        <v>0.6442757369206461</v>
      </c>
      <c r="W70" s="787">
        <v>14726</v>
      </c>
      <c r="X70" s="785">
        <f>W70/$F$70</f>
        <v>6.6020775517706715E-2</v>
      </c>
      <c r="Y70" s="788">
        <f>X70/$G$70</f>
        <v>0.70231730712069251</v>
      </c>
      <c r="Z70" s="787">
        <v>10093</v>
      </c>
      <c r="AA70" s="785">
        <f>Z70/$F$70</f>
        <v>4.5249741090602598E-2</v>
      </c>
      <c r="AB70" s="788">
        <f>AA70/$G$70</f>
        <v>0.48135872475683478</v>
      </c>
      <c r="AC70" s="787">
        <v>15644</v>
      </c>
      <c r="AD70" s="785">
        <f>AC70/$F$70</f>
        <v>7.0136426198492724E-2</v>
      </c>
      <c r="AE70" s="788">
        <f>AD70/$G$70</f>
        <v>0.74609886952302817</v>
      </c>
      <c r="AF70" s="787">
        <v>8327</v>
      </c>
      <c r="AG70" s="785">
        <f>AF70/$F$70</f>
        <v>3.7332269301639534E-2</v>
      </c>
      <c r="AH70" s="788">
        <f>AG70/$G$70</f>
        <v>0.39713406331617584</v>
      </c>
      <c r="AI70" s="787">
        <v>12277</v>
      </c>
      <c r="AJ70" s="785">
        <f>AI70/$F$70</f>
        <v>5.504122375600199E-2</v>
      </c>
      <c r="AK70" s="788">
        <f>AJ70/$G$70</f>
        <v>0.5855187817140256</v>
      </c>
      <c r="AL70" s="787">
        <v>14050</v>
      </c>
      <c r="AM70" s="785">
        <f>AL70/$F$70</f>
        <v>6.2990078502225946E-2</v>
      </c>
      <c r="AN70" s="788">
        <f>AM70/$G$70</f>
        <v>0.67007728949108569</v>
      </c>
      <c r="AO70" s="787">
        <v>15169</v>
      </c>
      <c r="AP70" s="785">
        <f>AO70/$F$70</f>
        <v>6.8006868384360528E-2</v>
      </c>
      <c r="AQ70" s="788">
        <f>AP70/$G$70</f>
        <v>0.72344501098151459</v>
      </c>
      <c r="AR70" s="787">
        <v>17759</v>
      </c>
      <c r="AS70" s="785">
        <f>AR70/$F$70</f>
        <v>7.9618562570891865E-2</v>
      </c>
      <c r="AT70" s="788">
        <f>AS70/$G$70</f>
        <v>0.84696815544997817</v>
      </c>
      <c r="AU70" s="789">
        <v>11246</v>
      </c>
      <c r="AV70" s="785">
        <f>AU70/$F$70</f>
        <v>5.0418962479432956E-2</v>
      </c>
      <c r="AW70" s="788">
        <f>AV70/$G$70</f>
        <v>0.53634798559549823</v>
      </c>
      <c r="AX70" s="787">
        <v>14163</v>
      </c>
      <c r="AY70" s="785">
        <f>AX70/$F$70</f>
        <v>6.3496689098008971E-2</v>
      </c>
      <c r="AZ70" s="788">
        <f>AY70/$G$70</f>
        <v>0.6754665232072774</v>
      </c>
      <c r="BA70" s="790">
        <v>13949</v>
      </c>
      <c r="BB70" s="785">
        <f>BA70/$F$70</f>
        <v>6.2537267261747312E-2</v>
      </c>
      <c r="BC70" s="788">
        <f>BB70/$G$70</f>
        <v>0.66526036378015341</v>
      </c>
      <c r="BD70" s="791">
        <v>14515</v>
      </c>
      <c r="BE70" s="785">
        <f>BD70/$F$70</f>
        <v>6.5074803520271146E-2</v>
      </c>
      <c r="BF70" s="788">
        <f>BE70/$G$70</f>
        <v>0.69225422469488318</v>
      </c>
      <c r="BG70" s="792">
        <v>12289</v>
      </c>
      <c r="BH70" s="785">
        <f>BG70/$F$70</f>
        <v>5.5095023111306381E-2</v>
      </c>
      <c r="BI70" s="788">
        <f>BH70/$G$70</f>
        <v>0.58609108971928492</v>
      </c>
      <c r="BJ70" s="793">
        <f t="shared" ref="BJ70:BJ75" si="346">K70+T70+W70+Z70+Q70</f>
        <v>61314</v>
      </c>
      <c r="BK70" s="785">
        <f>BJ70/$F$70</f>
        <v>0.27488780592779227</v>
      </c>
      <c r="BL70" s="788">
        <f>BK70/$G$70</f>
        <v>2.9242077528723436</v>
      </c>
      <c r="BM70" s="794">
        <f t="shared" ref="BM70:BM75" si="347">BG70+AU70+AR70+AX70</f>
        <v>55457</v>
      </c>
      <c r="BN70" s="785">
        <f>BM70/$F$70</f>
        <v>0.24862923725964017</v>
      </c>
      <c r="BO70" s="788">
        <f>BN70/$G$70</f>
        <v>2.6448737539720386</v>
      </c>
      <c r="BP70" s="794">
        <f t="shared" ref="BP70:BP75" si="348">BA70+AO70+AL70+BD70</f>
        <v>57683</v>
      </c>
      <c r="BQ70" s="785">
        <f>BP70/$F$70</f>
        <v>0.25860901766860495</v>
      </c>
      <c r="BR70" s="788">
        <f>BQ70/$G$70</f>
        <v>2.7510368889476369</v>
      </c>
      <c r="BS70" s="797">
        <f t="shared" ref="BS70:BS75" si="349">AI70+AF70+AC70+N70</f>
        <v>48597</v>
      </c>
      <c r="BT70" s="785">
        <f>BS70/$F$70</f>
        <v>0.21787393914396258</v>
      </c>
      <c r="BU70" s="788">
        <f>BT70/$G$70</f>
        <v>2.3177043442988108</v>
      </c>
      <c r="BV70" s="801">
        <f>K70</f>
        <v>13055</v>
      </c>
      <c r="BW70" s="801">
        <f>N70</f>
        <v>12349</v>
      </c>
      <c r="BX70" s="801">
        <f>Q70</f>
        <v>9931</v>
      </c>
      <c r="BY70" s="801">
        <f>T70</f>
        <v>13509</v>
      </c>
      <c r="BZ70" s="801">
        <f>W70</f>
        <v>14726</v>
      </c>
      <c r="CA70" s="801">
        <f>Z70</f>
        <v>10093</v>
      </c>
      <c r="CB70" s="801">
        <f>AC70</f>
        <v>15644</v>
      </c>
      <c r="CC70" s="801">
        <f>AF70</f>
        <v>8327</v>
      </c>
      <c r="CD70" s="801">
        <f>AI70</f>
        <v>12277</v>
      </c>
      <c r="CE70" s="801">
        <f>AL70</f>
        <v>14050</v>
      </c>
      <c r="CF70" s="801">
        <f>AO70</f>
        <v>15169</v>
      </c>
      <c r="CG70" s="801">
        <f>AR70</f>
        <v>17759</v>
      </c>
      <c r="CH70" s="801">
        <f>AU70</f>
        <v>11246</v>
      </c>
      <c r="CI70" s="801">
        <f>AX70</f>
        <v>14163</v>
      </c>
      <c r="CJ70" s="801">
        <f>BA70</f>
        <v>13949</v>
      </c>
      <c r="CK70" s="801">
        <f>BD70</f>
        <v>14515</v>
      </c>
      <c r="CL70" s="801">
        <f>BG70</f>
        <v>12289</v>
      </c>
    </row>
    <row r="71" spans="1:90" x14ac:dyDescent="0.3">
      <c r="A71" s="759">
        <v>71</v>
      </c>
      <c r="B71" s="760" t="s">
        <v>29</v>
      </c>
      <c r="C71" s="761" t="s">
        <v>14</v>
      </c>
      <c r="D71" s="762">
        <v>40603</v>
      </c>
      <c r="E71" s="778">
        <v>15061</v>
      </c>
      <c r="F71" s="764">
        <v>1676</v>
      </c>
      <c r="G71" s="765">
        <f>F71/F$29</f>
        <v>7.5139766241801203E-3</v>
      </c>
      <c r="H71" s="765"/>
      <c r="I71" s="765">
        <f t="shared" si="344"/>
        <v>1.7535763728657131E-2</v>
      </c>
      <c r="J71" s="765">
        <f t="shared" si="345"/>
        <v>2.9723570791637768E-3</v>
      </c>
      <c r="K71" s="803">
        <v>50</v>
      </c>
      <c r="L71" s="804">
        <f>K71/K$29</f>
        <v>3.8299502106472617E-3</v>
      </c>
      <c r="M71" s="804">
        <f>L71/$G71</f>
        <v>0.5097101577774954</v>
      </c>
      <c r="N71" s="803">
        <v>77</v>
      </c>
      <c r="O71" s="804">
        <f>N71/N$29</f>
        <v>6.2353226981941854E-3</v>
      </c>
      <c r="P71" s="804">
        <f>O71/$G71</f>
        <v>0.82982993028335994</v>
      </c>
      <c r="Q71" s="803">
        <v>59</v>
      </c>
      <c r="R71" s="804">
        <f>Q71/Q$29</f>
        <v>5.9409928506696207E-3</v>
      </c>
      <c r="S71" s="804">
        <f>R71/$G71</f>
        <v>0.79065894769374079</v>
      </c>
      <c r="T71" s="803">
        <v>85</v>
      </c>
      <c r="U71" s="804">
        <f>T71/T$29</f>
        <v>6.2921015619216815E-3</v>
      </c>
      <c r="V71" s="804">
        <f>U71/$G71</f>
        <v>0.8373863636564397</v>
      </c>
      <c r="W71" s="803">
        <v>53</v>
      </c>
      <c r="X71" s="804">
        <f>W71/W$29</f>
        <v>3.5990764633980713E-3</v>
      </c>
      <c r="Y71" s="804">
        <f>X71/$G71</f>
        <v>0.47898425073830742</v>
      </c>
      <c r="Z71" s="803">
        <v>30</v>
      </c>
      <c r="AA71" s="804">
        <f>Z71/Z$29</f>
        <v>2.9723570791637768E-3</v>
      </c>
      <c r="AB71" s="804">
        <f>AA71/$G71</f>
        <v>0.39557709956119308</v>
      </c>
      <c r="AC71" s="803">
        <v>149</v>
      </c>
      <c r="AD71" s="804">
        <f>AC71/AC$29</f>
        <v>9.5244183073382761E-3</v>
      </c>
      <c r="AE71" s="804">
        <f>AD71/$G71</f>
        <v>1.2675602791587768</v>
      </c>
      <c r="AF71" s="803">
        <v>34</v>
      </c>
      <c r="AG71" s="804">
        <f>AF71/AF$29</f>
        <v>4.0831031584003842E-3</v>
      </c>
      <c r="AH71" s="804">
        <f>AG71/$G71</f>
        <v>0.54340109939401204</v>
      </c>
      <c r="AI71" s="803">
        <v>96</v>
      </c>
      <c r="AJ71" s="804">
        <f>AI71/AI$29</f>
        <v>7.8194998778203136E-3</v>
      </c>
      <c r="AK71" s="804">
        <f>AJ71/$G71</f>
        <v>1.040660660648985</v>
      </c>
      <c r="AL71" s="803">
        <v>69</v>
      </c>
      <c r="AM71" s="804">
        <f>AL71/AL$29</f>
        <v>4.9110320284697509E-3</v>
      </c>
      <c r="AN71" s="804">
        <f>AM71/$G71</f>
        <v>0.65358627982231887</v>
      </c>
      <c r="AO71" s="803">
        <v>266</v>
      </c>
      <c r="AP71" s="804">
        <f>AO71/AO$29</f>
        <v>1.7535763728657131E-2</v>
      </c>
      <c r="AQ71" s="804">
        <f>AP71/$G71</f>
        <v>2.333752765776075</v>
      </c>
      <c r="AR71" s="803">
        <v>186</v>
      </c>
      <c r="AS71" s="804">
        <f>AR71/AR$29</f>
        <v>1.0473562700602512E-2</v>
      </c>
      <c r="AT71" s="804">
        <f>AS71/$G71</f>
        <v>1.3938774665465936</v>
      </c>
      <c r="AU71" s="805">
        <v>104</v>
      </c>
      <c r="AV71" s="804">
        <f>AU71/AU$29</f>
        <v>9.2477325271207549E-3</v>
      </c>
      <c r="AW71" s="804">
        <f>AV71/$G71</f>
        <v>1.2307374629515582</v>
      </c>
      <c r="AX71" s="803">
        <v>114</v>
      </c>
      <c r="AY71" s="804">
        <f>AX71/AX$29</f>
        <v>8.04914213090447E-3</v>
      </c>
      <c r="AZ71" s="804">
        <f>AY71/$G71</f>
        <v>1.0712226738904373</v>
      </c>
      <c r="BA71" s="760">
        <v>113</v>
      </c>
      <c r="BB71" s="765">
        <f>BA71/BA$29</f>
        <v>8.1009391354218939E-3</v>
      </c>
      <c r="BC71" s="767">
        <f>BB71/$G71</f>
        <v>1.0781160949254109</v>
      </c>
      <c r="BD71" s="803">
        <v>101</v>
      </c>
      <c r="BE71" s="804">
        <f>BD71/BD$29</f>
        <v>6.9583189803651396E-3</v>
      </c>
      <c r="BF71" s="804">
        <f>BE71/$G71</f>
        <v>0.92605012344237758</v>
      </c>
      <c r="BG71" s="806">
        <v>90</v>
      </c>
      <c r="BH71" s="804">
        <f>BG71/BG$29</f>
        <v>7.3236227520546834E-3</v>
      </c>
      <c r="BI71" s="804">
        <f>BH71/$G71</f>
        <v>0.97466669359698643</v>
      </c>
      <c r="BJ71" s="764">
        <f t="shared" si="346"/>
        <v>277</v>
      </c>
      <c r="BK71" s="765">
        <f>BJ71/BJ$49</f>
        <v>4.5177284143914928E-3</v>
      </c>
      <c r="BL71" s="767">
        <f>BK71/$G71</f>
        <v>0.60124334162197901</v>
      </c>
      <c r="BM71" s="764">
        <f t="shared" si="347"/>
        <v>494</v>
      </c>
      <c r="BN71" s="800">
        <f>BM71/BM$49</f>
        <v>8.9078024415312762E-3</v>
      </c>
      <c r="BO71" s="767">
        <f>BN71/$G71</f>
        <v>1.1854977579868691</v>
      </c>
      <c r="BP71" s="764">
        <f t="shared" si="348"/>
        <v>549</v>
      </c>
      <c r="BQ71" s="765">
        <f>BP71/BP$49</f>
        <v>9.5175354957266443E-3</v>
      </c>
      <c r="BR71" s="767">
        <f>BQ71/$G71</f>
        <v>1.2666442779578304</v>
      </c>
      <c r="BS71" s="774">
        <f t="shared" si="349"/>
        <v>356</v>
      </c>
      <c r="BT71" s="777">
        <f>BS71/BS$49</f>
        <v>7.3255550754161777E-3</v>
      </c>
      <c r="BU71" s="776">
        <f>BT71/$G71</f>
        <v>0.97492385747413712</v>
      </c>
      <c r="BV71" s="777">
        <f>L71</f>
        <v>3.8299502106472617E-3</v>
      </c>
      <c r="BW71" s="777">
        <f>O71</f>
        <v>6.2353226981941854E-3</v>
      </c>
      <c r="BX71" s="777">
        <f>R71</f>
        <v>5.9409928506696207E-3</v>
      </c>
      <c r="BY71" s="777">
        <f>U71</f>
        <v>6.2921015619216815E-3</v>
      </c>
      <c r="BZ71" s="777">
        <f>X71</f>
        <v>3.5990764633980713E-3</v>
      </c>
      <c r="CA71" s="777">
        <f>AA71</f>
        <v>2.9723570791637768E-3</v>
      </c>
      <c r="CB71" s="777">
        <f>AD71</f>
        <v>9.5244183073382761E-3</v>
      </c>
      <c r="CC71" s="777">
        <f>AG71</f>
        <v>4.0831031584003842E-3</v>
      </c>
      <c r="CD71" s="777">
        <f>AJ71</f>
        <v>7.8194998778203136E-3</v>
      </c>
      <c r="CE71" s="777">
        <f>AM71</f>
        <v>4.9110320284697509E-3</v>
      </c>
      <c r="CF71" s="777">
        <f>AP71</f>
        <v>1.7535763728657131E-2</v>
      </c>
      <c r="CG71" s="777">
        <f>AS71</f>
        <v>1.0473562700602512E-2</v>
      </c>
      <c r="CH71" s="777">
        <f>AV71</f>
        <v>9.2477325271207549E-3</v>
      </c>
      <c r="CI71" s="777">
        <f>AY71</f>
        <v>8.04914213090447E-3</v>
      </c>
      <c r="CJ71" s="777">
        <f>BB71</f>
        <v>8.1009391354218939E-3</v>
      </c>
      <c r="CK71" s="777">
        <f>BE71</f>
        <v>6.9583189803651396E-3</v>
      </c>
      <c r="CL71" s="777">
        <f>BH71</f>
        <v>7.3236227520546834E-3</v>
      </c>
    </row>
    <row r="72" spans="1:90" x14ac:dyDescent="0.3">
      <c r="A72" s="759">
        <v>72</v>
      </c>
      <c r="B72" s="760" t="s">
        <v>30</v>
      </c>
      <c r="C72" s="761" t="s">
        <v>14</v>
      </c>
      <c r="D72" s="762">
        <v>40603</v>
      </c>
      <c r="E72" s="778"/>
      <c r="F72" s="764">
        <v>14055</v>
      </c>
      <c r="G72" s="765">
        <f>F72/F$29</f>
        <v>6.3012494900269445E-2</v>
      </c>
      <c r="H72" s="765"/>
      <c r="I72" s="765">
        <f t="shared" si="344"/>
        <v>0.14539106931696605</v>
      </c>
      <c r="J72" s="765">
        <f t="shared" si="345"/>
        <v>1.6932868980425123E-2</v>
      </c>
      <c r="K72" s="803">
        <v>277</v>
      </c>
      <c r="L72" s="804">
        <f>K72/K$29</f>
        <v>2.1217924166985831E-2</v>
      </c>
      <c r="M72" s="804">
        <f>L72/$G72</f>
        <v>0.33672566370475676</v>
      </c>
      <c r="N72" s="803">
        <v>344</v>
      </c>
      <c r="O72" s="804">
        <f>N72/N$29</f>
        <v>2.7856506599724672E-2</v>
      </c>
      <c r="P72" s="804">
        <f>O72/$G72</f>
        <v>0.44207909310389099</v>
      </c>
      <c r="Q72" s="803">
        <v>364</v>
      </c>
      <c r="R72" s="804">
        <f>Q72/Q$29</f>
        <v>3.6652905044809184E-2</v>
      </c>
      <c r="S72" s="804">
        <f>R72/$G72</f>
        <v>0.58167677859478717</v>
      </c>
      <c r="T72" s="803">
        <v>700</v>
      </c>
      <c r="U72" s="804">
        <f>T72/T$29</f>
        <v>5.1817306980531497E-2</v>
      </c>
      <c r="V72" s="804">
        <f>U72/$G72</f>
        <v>0.8223338412888318</v>
      </c>
      <c r="W72" s="803">
        <v>583</v>
      </c>
      <c r="X72" s="804">
        <f>W72/W$29</f>
        <v>3.9589841097378786E-2</v>
      </c>
      <c r="Y72" s="804">
        <f>X72/$G72</f>
        <v>0.62828556717263861</v>
      </c>
      <c r="Z72" s="803">
        <v>225</v>
      </c>
      <c r="AA72" s="804">
        <f>Z72/Z$29</f>
        <v>2.2292678093728327E-2</v>
      </c>
      <c r="AB72" s="804">
        <f>AA72/$G72</f>
        <v>0.3537818670568621</v>
      </c>
      <c r="AC72" s="803">
        <v>1826</v>
      </c>
      <c r="AD72" s="804">
        <f>AC72/AC$29</f>
        <v>0.11672206596778317</v>
      </c>
      <c r="AE72" s="804">
        <f>AD72/$G72</f>
        <v>1.8523638232785489</v>
      </c>
      <c r="AF72" s="803">
        <v>141</v>
      </c>
      <c r="AG72" s="804">
        <f>AF72/AF$29</f>
        <v>1.6932868980425123E-2</v>
      </c>
      <c r="AH72" s="804">
        <f>AG72/$G72</f>
        <v>0.26872240191766661</v>
      </c>
      <c r="AI72" s="803">
        <v>1085</v>
      </c>
      <c r="AJ72" s="804">
        <f>AI72/AI$29</f>
        <v>8.8376639244115013E-2</v>
      </c>
      <c r="AK72" s="804">
        <f>AJ72/$G72</f>
        <v>1.4025256321621558</v>
      </c>
      <c r="AL72" s="803">
        <v>489</v>
      </c>
      <c r="AM72" s="804">
        <f>AL72/AL$29</f>
        <v>3.4804270462633451E-2</v>
      </c>
      <c r="AN72" s="804">
        <f>AM72/$G72</f>
        <v>0.55233919110358265</v>
      </c>
      <c r="AO72" s="803">
        <v>1561</v>
      </c>
      <c r="AP72" s="804">
        <f>AO72/AO$29</f>
        <v>0.10290724503922473</v>
      </c>
      <c r="AQ72" s="804">
        <f>AP72/$G72</f>
        <v>1.6331244335285746</v>
      </c>
      <c r="AR72" s="803">
        <v>2582</v>
      </c>
      <c r="AS72" s="804">
        <f>AR72/AR$29</f>
        <v>0.14539106931696605</v>
      </c>
      <c r="AT72" s="804">
        <f>AS72/$G72</f>
        <v>2.3073371328508427</v>
      </c>
      <c r="AU72" s="805">
        <v>1114</v>
      </c>
      <c r="AV72" s="804">
        <f>AU72/AU$29</f>
        <v>9.9057442646274224E-2</v>
      </c>
      <c r="AW72" s="804">
        <f>AV72/$G72</f>
        <v>1.5720285762856003</v>
      </c>
      <c r="AX72" s="803">
        <v>932</v>
      </c>
      <c r="AY72" s="804">
        <f>AX72/AX$29</f>
        <v>6.5805267245640051E-2</v>
      </c>
      <c r="AZ72" s="804">
        <f>AY72/$G72</f>
        <v>1.0443209295202602</v>
      </c>
      <c r="BA72" s="760">
        <v>743</v>
      </c>
      <c r="BB72" s="765">
        <f>BA72/BA$29</f>
        <v>5.3265467058570506E-2</v>
      </c>
      <c r="BC72" s="767">
        <f>BB72/$G72</f>
        <v>0.84531595111214586</v>
      </c>
      <c r="BD72" s="803">
        <v>430</v>
      </c>
      <c r="BE72" s="804">
        <f>BD72/BD$29</f>
        <v>2.9624526352049603E-2</v>
      </c>
      <c r="BF72" s="804">
        <f>BE72/$G72</f>
        <v>0.4701373338563512</v>
      </c>
      <c r="BG72" s="806">
        <v>659</v>
      </c>
      <c r="BH72" s="804">
        <f>BG72/BG$29</f>
        <v>5.3625193262267071E-2</v>
      </c>
      <c r="BI72" s="804">
        <f>BH72/$G72</f>
        <v>0.8510247586155768</v>
      </c>
      <c r="BJ72" s="764">
        <f t="shared" si="346"/>
        <v>2149</v>
      </c>
      <c r="BK72" s="765">
        <f>BJ72/BJ$49</f>
        <v>3.5049091561470465E-2</v>
      </c>
      <c r="BL72" s="767">
        <f>BK72/$G72</f>
        <v>0.55622446971736383</v>
      </c>
      <c r="BM72" s="764">
        <f t="shared" si="347"/>
        <v>5287</v>
      </c>
      <c r="BN72" s="800">
        <f>BM72/BM$49</f>
        <v>9.5335124510882302E-2</v>
      </c>
      <c r="BO72" s="767">
        <f>BN72/$G72</f>
        <v>1.512955877429869</v>
      </c>
      <c r="BP72" s="764">
        <f t="shared" si="348"/>
        <v>3223</v>
      </c>
      <c r="BQ72" s="765">
        <f>BP72/BP$49</f>
        <v>5.5874347728100134E-2</v>
      </c>
      <c r="BR72" s="767">
        <f>BQ72/$G72</f>
        <v>0.8867185439416907</v>
      </c>
      <c r="BS72" s="774">
        <f t="shared" si="349"/>
        <v>3396</v>
      </c>
      <c r="BT72" s="777">
        <f>BS72/BS$49</f>
        <v>6.9880856843014996E-2</v>
      </c>
      <c r="BU72" s="776">
        <f>BT72/$G72</f>
        <v>1.1089999999780389</v>
      </c>
      <c r="BV72" s="777">
        <f>L72</f>
        <v>2.1217924166985831E-2</v>
      </c>
      <c r="BW72" s="777">
        <f>O72</f>
        <v>2.7856506599724672E-2</v>
      </c>
      <c r="BX72" s="777">
        <f>R72</f>
        <v>3.6652905044809184E-2</v>
      </c>
      <c r="BY72" s="777">
        <f>U72</f>
        <v>5.1817306980531497E-2</v>
      </c>
      <c r="BZ72" s="777">
        <f>X72</f>
        <v>3.9589841097378786E-2</v>
      </c>
      <c r="CA72" s="777">
        <f>AA72</f>
        <v>2.2292678093728327E-2</v>
      </c>
      <c r="CB72" s="777">
        <f>AD72</f>
        <v>0.11672206596778317</v>
      </c>
      <c r="CC72" s="777">
        <f>AG72</f>
        <v>1.6932868980425123E-2</v>
      </c>
      <c r="CD72" s="777">
        <f>AJ72</f>
        <v>8.8376639244115013E-2</v>
      </c>
      <c r="CE72" s="777">
        <f>AM72</f>
        <v>3.4804270462633451E-2</v>
      </c>
      <c r="CF72" s="777">
        <f>AP72</f>
        <v>0.10290724503922473</v>
      </c>
      <c r="CG72" s="777">
        <f>AS72</f>
        <v>0.14539106931696605</v>
      </c>
      <c r="CH72" s="777">
        <f>AV72</f>
        <v>9.9057442646274224E-2</v>
      </c>
      <c r="CI72" s="777">
        <f>AY72</f>
        <v>6.5805267245640051E-2</v>
      </c>
      <c r="CJ72" s="777">
        <f>BB72</f>
        <v>5.3265467058570506E-2</v>
      </c>
      <c r="CK72" s="777">
        <f>BE72</f>
        <v>2.9624526352049603E-2</v>
      </c>
      <c r="CL72" s="777">
        <f>BH72</f>
        <v>5.3625193262267071E-2</v>
      </c>
    </row>
    <row r="73" spans="1:90" x14ac:dyDescent="0.3">
      <c r="A73" s="759">
        <v>73</v>
      </c>
      <c r="B73" s="760" t="s">
        <v>31</v>
      </c>
      <c r="C73" s="761" t="s">
        <v>14</v>
      </c>
      <c r="D73" s="762">
        <v>40603</v>
      </c>
      <c r="E73" s="778"/>
      <c r="F73" s="764">
        <v>110638</v>
      </c>
      <c r="G73" s="765">
        <f>F73/F$29</f>
        <v>0.49602108934727934</v>
      </c>
      <c r="H73" s="765"/>
      <c r="I73" s="765">
        <f t="shared" si="344"/>
        <v>0.66371980404302044</v>
      </c>
      <c r="J73" s="765">
        <f t="shared" si="345"/>
        <v>0.26083823706016573</v>
      </c>
      <c r="K73" s="803">
        <v>4411</v>
      </c>
      <c r="L73" s="804">
        <f>K73/K$29</f>
        <v>0.33787820758330139</v>
      </c>
      <c r="M73" s="804">
        <f>L73/$G73</f>
        <v>0.68117710081222504</v>
      </c>
      <c r="N73" s="803">
        <v>4952</v>
      </c>
      <c r="O73" s="804">
        <f>N73/N$29</f>
        <v>0.40100412988905987</v>
      </c>
      <c r="P73" s="804">
        <f>O73/$G73</f>
        <v>0.80844169431736557</v>
      </c>
      <c r="Q73" s="803">
        <v>4250</v>
      </c>
      <c r="R73" s="804">
        <f>Q73/Q$29</f>
        <v>0.42795287483637096</v>
      </c>
      <c r="S73" s="804">
        <f>R73/$G73</f>
        <v>0.86277153134662032</v>
      </c>
      <c r="T73" s="803">
        <v>7274</v>
      </c>
      <c r="U73" s="804">
        <f>T73/T$29</f>
        <v>0.53845584425198012</v>
      </c>
      <c r="V73" s="804">
        <f>U73/$G73</f>
        <v>1.0855503038399863</v>
      </c>
      <c r="W73" s="803">
        <v>6834</v>
      </c>
      <c r="X73" s="804">
        <f>W73/W$29</f>
        <v>0.46407714246910226</v>
      </c>
      <c r="Y73" s="804">
        <f>X73/$G73</f>
        <v>0.93559961952381387</v>
      </c>
      <c r="Z73" s="803">
        <v>3857</v>
      </c>
      <c r="AA73" s="804">
        <f>Z73/Z$29</f>
        <v>0.38214604181115625</v>
      </c>
      <c r="AB73" s="804">
        <f>AA73/$G73</f>
        <v>0.77042297196279952</v>
      </c>
      <c r="AC73" s="803">
        <v>9750</v>
      </c>
      <c r="AD73" s="804">
        <f>AC73/AC$29</f>
        <v>0.62324213756072611</v>
      </c>
      <c r="AE73" s="804">
        <f>AD73/$G73</f>
        <v>1.2564831434503292</v>
      </c>
      <c r="AF73" s="803">
        <v>2172</v>
      </c>
      <c r="AG73" s="804">
        <f>AF73/AF$29</f>
        <v>0.26083823706016573</v>
      </c>
      <c r="AH73" s="804">
        <f>AG73/$G73</f>
        <v>0.52586118344969202</v>
      </c>
      <c r="AI73" s="803">
        <v>6430</v>
      </c>
      <c r="AJ73" s="804">
        <f>AI73/AI$29</f>
        <v>0.52374358556650646</v>
      </c>
      <c r="AK73" s="804">
        <f>AJ73/$G73</f>
        <v>1.0558897531064808</v>
      </c>
      <c r="AL73" s="803">
        <v>5506</v>
      </c>
      <c r="AM73" s="804">
        <f>AL73/AL$29</f>
        <v>0.39188612099644127</v>
      </c>
      <c r="AN73" s="804">
        <f>AM73/$G73</f>
        <v>0.79005939346677645</v>
      </c>
      <c r="AO73" s="803">
        <v>8251</v>
      </c>
      <c r="AP73" s="804">
        <f>AO73/AO$29</f>
        <v>0.54393829520733072</v>
      </c>
      <c r="AQ73" s="804">
        <f>AP73/$G73</f>
        <v>1.0966031624242152</v>
      </c>
      <c r="AR73" s="803">
        <v>11787</v>
      </c>
      <c r="AS73" s="804">
        <f>AR73/AR$29</f>
        <v>0.66371980404302044</v>
      </c>
      <c r="AT73" s="804">
        <f>AS73/$G73</f>
        <v>1.3380878722645</v>
      </c>
      <c r="AU73" s="805">
        <v>4411</v>
      </c>
      <c r="AV73" s="804">
        <f>AU73/AU$29</f>
        <v>0.39222834785701582</v>
      </c>
      <c r="AW73" s="804">
        <f>AV73/$G73</f>
        <v>0.79074933764036981</v>
      </c>
      <c r="AX73" s="803">
        <v>8490</v>
      </c>
      <c r="AY73" s="804">
        <f>AX73/AX$29</f>
        <v>0.59944926922262232</v>
      </c>
      <c r="AZ73" s="804">
        <f>AY73/$G73</f>
        <v>1.2085156903539029</v>
      </c>
      <c r="BA73" s="760">
        <v>6907</v>
      </c>
      <c r="BB73" s="765">
        <f>BA73/BA$29</f>
        <v>0.4951609434368055</v>
      </c>
      <c r="BC73" s="767">
        <f>BB73/$G73</f>
        <v>0.99826590858948006</v>
      </c>
      <c r="BD73" s="803">
        <v>6459</v>
      </c>
      <c r="BE73" s="804">
        <f>BD73/BD$29</f>
        <v>0.44498794350671717</v>
      </c>
      <c r="BF73" s="804">
        <f>BE73/$G73</f>
        <v>0.8971149676161605</v>
      </c>
      <c r="BG73" s="806">
        <v>5825</v>
      </c>
      <c r="BH73" s="804">
        <f>BG73/BG$29</f>
        <v>0.47400113923020587</v>
      </c>
      <c r="BI73" s="804">
        <f>BH73/$G73</f>
        <v>0.95560682682655729</v>
      </c>
      <c r="BJ73" s="764">
        <f t="shared" si="346"/>
        <v>26626</v>
      </c>
      <c r="BK73" s="765">
        <f>BJ73/BJ$49</f>
        <v>0.43425645040284439</v>
      </c>
      <c r="BL73" s="767">
        <f>BK73/$G73</f>
        <v>0.87547981271177022</v>
      </c>
      <c r="BM73" s="764">
        <f t="shared" si="347"/>
        <v>30513</v>
      </c>
      <c r="BN73" s="800">
        <f>BM73/BM$49</f>
        <v>0.55021007266891464</v>
      </c>
      <c r="BO73" s="767">
        <f>BN73/$G73</f>
        <v>1.109247337432655</v>
      </c>
      <c r="BP73" s="764">
        <f t="shared" si="348"/>
        <v>27123</v>
      </c>
      <c r="BQ73" s="765">
        <f>BP73/BP$49</f>
        <v>0.47020786020144584</v>
      </c>
      <c r="BR73" s="767">
        <f>BQ73/$G73</f>
        <v>0.94795941200846623</v>
      </c>
      <c r="BS73" s="774">
        <f t="shared" si="349"/>
        <v>23304</v>
      </c>
      <c r="BT73" s="777">
        <f>BS73/BS$49</f>
        <v>0.47953577381319834</v>
      </c>
      <c r="BU73" s="776">
        <f>BT73/$G73</f>
        <v>0.96676488986431153</v>
      </c>
      <c r="BV73" s="777">
        <f>L73</f>
        <v>0.33787820758330139</v>
      </c>
      <c r="BW73" s="777">
        <f>O73</f>
        <v>0.40100412988905987</v>
      </c>
      <c r="BX73" s="777">
        <f>R73</f>
        <v>0.42795287483637096</v>
      </c>
      <c r="BY73" s="777">
        <f>U73</f>
        <v>0.53845584425198012</v>
      </c>
      <c r="BZ73" s="777">
        <f>X73</f>
        <v>0.46407714246910226</v>
      </c>
      <c r="CA73" s="777">
        <f>AA73</f>
        <v>0.38214604181115625</v>
      </c>
      <c r="CB73" s="777">
        <f>AD73</f>
        <v>0.62324213756072611</v>
      </c>
      <c r="CC73" s="777">
        <f>AG73</f>
        <v>0.26083823706016573</v>
      </c>
      <c r="CD73" s="777">
        <f>AJ73</f>
        <v>0.52374358556650646</v>
      </c>
      <c r="CE73" s="777">
        <f>AM73</f>
        <v>0.39188612099644127</v>
      </c>
      <c r="CF73" s="777">
        <f>AP73</f>
        <v>0.54393829520733072</v>
      </c>
      <c r="CG73" s="777">
        <f>AS73</f>
        <v>0.66371980404302044</v>
      </c>
      <c r="CH73" s="777">
        <f>AV73</f>
        <v>0.39222834785701582</v>
      </c>
      <c r="CI73" s="777">
        <f>AY73</f>
        <v>0.59944926922262232</v>
      </c>
      <c r="CJ73" s="777">
        <f>BB73</f>
        <v>0.4951609434368055</v>
      </c>
      <c r="CK73" s="777">
        <f>BE73</f>
        <v>0.44498794350671717</v>
      </c>
      <c r="CL73" s="777">
        <f>BH73</f>
        <v>0.47400113923020587</v>
      </c>
    </row>
    <row r="74" spans="1:90" x14ac:dyDescent="0.3">
      <c r="A74" s="759">
        <v>74</v>
      </c>
      <c r="B74" s="760" t="s">
        <v>32</v>
      </c>
      <c r="C74" s="761" t="s">
        <v>14</v>
      </c>
      <c r="D74" s="762">
        <v>40603</v>
      </c>
      <c r="E74" s="778"/>
      <c r="F74" s="764">
        <v>66844</v>
      </c>
      <c r="G74" s="765">
        <f>F74/F$29</f>
        <v>0.29968034216389972</v>
      </c>
      <c r="H74" s="765"/>
      <c r="I74" s="765">
        <f t="shared" si="344"/>
        <v>0.4023424044092318</v>
      </c>
      <c r="J74" s="765">
        <f t="shared" si="345"/>
        <v>0.15057154119038235</v>
      </c>
      <c r="K74" s="803">
        <v>5186</v>
      </c>
      <c r="L74" s="804">
        <f>K74/K$29</f>
        <v>0.39724243584833396</v>
      </c>
      <c r="M74" s="804">
        <f>L74/$G74</f>
        <v>1.3255538650949485</v>
      </c>
      <c r="N74" s="803">
        <v>4583</v>
      </c>
      <c r="O74" s="804">
        <f>N74/N$29</f>
        <v>0.37112316786784355</v>
      </c>
      <c r="P74" s="804">
        <f>O74/$G74</f>
        <v>1.2383967703322718</v>
      </c>
      <c r="Q74" s="803">
        <v>3754</v>
      </c>
      <c r="R74" s="804">
        <f>Q74/Q$29</f>
        <v>0.37800825697311446</v>
      </c>
      <c r="S74" s="804">
        <f>R74/$G74</f>
        <v>1.2613715475751026</v>
      </c>
      <c r="T74" s="803">
        <v>4093</v>
      </c>
      <c r="U74" s="804">
        <f>T74/T$29</f>
        <v>0.30298319638759347</v>
      </c>
      <c r="V74" s="804">
        <f>U74/$G74</f>
        <v>1.0110212575167421</v>
      </c>
      <c r="W74" s="803">
        <v>4894</v>
      </c>
      <c r="X74" s="804">
        <f>W74/W$29</f>
        <v>0.33233736248811624</v>
      </c>
      <c r="Y74" s="804">
        <f>X74/$G74</f>
        <v>1.1089728478298249</v>
      </c>
      <c r="Z74" s="803">
        <v>3715</v>
      </c>
      <c r="AA74" s="804">
        <f>Z74/Z$29</f>
        <v>0.36807688496978103</v>
      </c>
      <c r="AB74" s="804">
        <f>AA74/$G74</f>
        <v>1.228231662817824</v>
      </c>
      <c r="AC74" s="803">
        <v>3522</v>
      </c>
      <c r="AD74" s="804">
        <f>AC74/AC$29</f>
        <v>0.22513423676809</v>
      </c>
      <c r="AE74" s="804">
        <f>AD74/$G74</f>
        <v>0.7512479301860937</v>
      </c>
      <c r="AF74" s="803">
        <v>3213</v>
      </c>
      <c r="AG74" s="804">
        <f>AF74/AF$29</f>
        <v>0.38585324846883634</v>
      </c>
      <c r="AH74" s="804">
        <f>AG74/$G74</f>
        <v>1.2875494124262823</v>
      </c>
      <c r="AI74" s="803">
        <v>3124</v>
      </c>
      <c r="AJ74" s="804">
        <f>AI74/AI$29</f>
        <v>0.25445955852406937</v>
      </c>
      <c r="AK74" s="804">
        <f>AJ74/$G74</f>
        <v>0.84910327012674591</v>
      </c>
      <c r="AL74" s="803">
        <v>5084</v>
      </c>
      <c r="AM74" s="804">
        <f>AL74/AL$29</f>
        <v>0.36185053380782917</v>
      </c>
      <c r="AN74" s="804">
        <f>AM74/$G74</f>
        <v>1.2074550208899844</v>
      </c>
      <c r="AO74" s="803">
        <v>3682</v>
      </c>
      <c r="AP74" s="804">
        <f>AO74/AO$29</f>
        <v>0.24273188740193816</v>
      </c>
      <c r="AQ74" s="804">
        <f>AP74/$G74</f>
        <v>0.80996933482271727</v>
      </c>
      <c r="AR74" s="803">
        <v>2674</v>
      </c>
      <c r="AS74" s="804">
        <f>AR74/AR$29</f>
        <v>0.15057154119038235</v>
      </c>
      <c r="AT74" s="804">
        <f>AS74/$G74</f>
        <v>0.50244050077876812</v>
      </c>
      <c r="AU74" s="805">
        <v>4411</v>
      </c>
      <c r="AV74" s="804">
        <f>AU74/AU$29</f>
        <v>0.39222834785701582</v>
      </c>
      <c r="AW74" s="804">
        <f>AV74/$G74</f>
        <v>1.3088224106554851</v>
      </c>
      <c r="AX74" s="803">
        <v>3710</v>
      </c>
      <c r="AY74" s="804">
        <f>AX74/AX$29</f>
        <v>0.26195015180399633</v>
      </c>
      <c r="AZ74" s="804">
        <f>AY74/$G74</f>
        <v>0.87409854751411031</v>
      </c>
      <c r="BA74" s="760">
        <v>3718</v>
      </c>
      <c r="BB74" s="765">
        <f>BA74/BA$29</f>
        <v>0.26654240447343897</v>
      </c>
      <c r="BC74" s="767">
        <f>BB74/$G74</f>
        <v>0.88942238436067622</v>
      </c>
      <c r="BD74" s="803">
        <v>5840</v>
      </c>
      <c r="BE74" s="804">
        <f>BD74/BD$29</f>
        <v>0.4023424044092318</v>
      </c>
      <c r="BF74" s="804">
        <f>BE74/$G74</f>
        <v>1.3425718934516722</v>
      </c>
      <c r="BG74" s="806">
        <v>4010</v>
      </c>
      <c r="BH74" s="804">
        <f>BG74/BG$29</f>
        <v>0.32630808039710307</v>
      </c>
      <c r="BI74" s="804">
        <f>BH74/$G74</f>
        <v>1.0888538034925235</v>
      </c>
      <c r="BJ74" s="764">
        <f t="shared" si="346"/>
        <v>21642</v>
      </c>
      <c r="BK74" s="765">
        <f>BJ74/BJ$49</f>
        <v>0.35296995792151875</v>
      </c>
      <c r="BL74" s="767">
        <f>BK74/$G74</f>
        <v>1.177821526006114</v>
      </c>
      <c r="BM74" s="764">
        <f t="shared" si="347"/>
        <v>14805</v>
      </c>
      <c r="BN74" s="800">
        <f>BM74/BM$49</f>
        <v>0.2669635934147177</v>
      </c>
      <c r="BO74" s="767">
        <f>BN74/$G74</f>
        <v>0.89082784505335111</v>
      </c>
      <c r="BP74" s="764">
        <f t="shared" si="348"/>
        <v>18324</v>
      </c>
      <c r="BQ74" s="765">
        <f>BP74/BP$49</f>
        <v>0.31766725031638438</v>
      </c>
      <c r="BR74" s="767">
        <f>BQ74/$G74</f>
        <v>1.0600203137203019</v>
      </c>
      <c r="BS74" s="774">
        <f t="shared" si="349"/>
        <v>14442</v>
      </c>
      <c r="BT74" s="777">
        <f>BS74/BS$49</f>
        <v>0.29717883819988888</v>
      </c>
      <c r="BU74" s="776">
        <f>BT74/$G74</f>
        <v>0.99165275925024565</v>
      </c>
      <c r="BV74" s="777">
        <f>L74</f>
        <v>0.39724243584833396</v>
      </c>
      <c r="BW74" s="777">
        <f>O74</f>
        <v>0.37112316786784355</v>
      </c>
      <c r="BX74" s="777">
        <f>R74</f>
        <v>0.37800825697311446</v>
      </c>
      <c r="BY74" s="777">
        <f>U74</f>
        <v>0.30298319638759347</v>
      </c>
      <c r="BZ74" s="777">
        <f>X74</f>
        <v>0.33233736248811624</v>
      </c>
      <c r="CA74" s="777">
        <f>AA74</f>
        <v>0.36807688496978103</v>
      </c>
      <c r="CB74" s="777">
        <f>AD74</f>
        <v>0.22513423676809</v>
      </c>
      <c r="CC74" s="777">
        <f>AG74</f>
        <v>0.38585324846883634</v>
      </c>
      <c r="CD74" s="777">
        <f>AJ74</f>
        <v>0.25445955852406937</v>
      </c>
      <c r="CE74" s="777">
        <f>AM74</f>
        <v>0.36185053380782917</v>
      </c>
      <c r="CF74" s="777">
        <f>AP74</f>
        <v>0.24273188740193816</v>
      </c>
      <c r="CG74" s="777">
        <f>AS74</f>
        <v>0.15057154119038235</v>
      </c>
      <c r="CH74" s="777">
        <f>AV74</f>
        <v>0.39222834785701582</v>
      </c>
      <c r="CI74" s="777">
        <f>AY74</f>
        <v>0.26195015180399633</v>
      </c>
      <c r="CJ74" s="777">
        <f>BB74</f>
        <v>0.26654240447343897</v>
      </c>
      <c r="CK74" s="777">
        <f>BE74</f>
        <v>0.4023424044092318</v>
      </c>
      <c r="CL74" s="777">
        <f>BH74</f>
        <v>0.32630808039710307</v>
      </c>
    </row>
    <row r="75" spans="1:90" x14ac:dyDescent="0.3">
      <c r="A75" s="759">
        <v>75</v>
      </c>
      <c r="B75" s="760" t="s">
        <v>33</v>
      </c>
      <c r="C75" s="761" t="s">
        <v>14</v>
      </c>
      <c r="D75" s="762">
        <v>40603</v>
      </c>
      <c r="E75" s="778"/>
      <c r="F75" s="764">
        <v>29838</v>
      </c>
      <c r="G75" s="765">
        <f>F75/F$29</f>
        <v>0.13377209696437137</v>
      </c>
      <c r="H75" s="765"/>
      <c r="I75" s="765">
        <f t="shared" si="344"/>
        <v>0.33229254233217242</v>
      </c>
      <c r="J75" s="765">
        <f t="shared" si="345"/>
        <v>2.5377141396062387E-2</v>
      </c>
      <c r="K75" s="803">
        <v>3131</v>
      </c>
      <c r="L75" s="804">
        <f>K75/K$29</f>
        <v>0.23983148219073153</v>
      </c>
      <c r="M75" s="804">
        <f>L75/$G75</f>
        <v>1.7928363809278391</v>
      </c>
      <c r="N75" s="803">
        <v>2393</v>
      </c>
      <c r="O75" s="804">
        <f>N75/N$29</f>
        <v>0.19378087294517773</v>
      </c>
      <c r="P75" s="804">
        <f>O75/$G75</f>
        <v>1.4485896337319808</v>
      </c>
      <c r="Q75" s="803">
        <v>1504</v>
      </c>
      <c r="R75" s="804">
        <f>Q75/Q$29</f>
        <v>0.15144497029503576</v>
      </c>
      <c r="S75" s="804">
        <f>R75/$G75</f>
        <v>1.1321118060620023</v>
      </c>
      <c r="T75" s="803">
        <v>1357</v>
      </c>
      <c r="U75" s="804">
        <f>T75/T$29</f>
        <v>0.1004515508179732</v>
      </c>
      <c r="V75" s="804">
        <f>U75/$G75</f>
        <v>0.75091557280983112</v>
      </c>
      <c r="W75" s="803">
        <v>2362</v>
      </c>
      <c r="X75" s="804">
        <f>W75/W$29</f>
        <v>0.16039657748200462</v>
      </c>
      <c r="Y75" s="804">
        <f>X75/$G75</f>
        <v>1.1990286548675719</v>
      </c>
      <c r="Z75" s="803">
        <v>2266</v>
      </c>
      <c r="AA75" s="804">
        <f>Z75/Z$29</f>
        <v>0.22451203804617062</v>
      </c>
      <c r="AB75" s="804">
        <f>AA75/$G75</f>
        <v>1.6783174005709633</v>
      </c>
      <c r="AC75" s="803">
        <v>397</v>
      </c>
      <c r="AD75" s="804">
        <f>AC75/AC$29</f>
        <v>2.5377141396062387E-2</v>
      </c>
      <c r="AE75" s="804">
        <f>AD75/$G75</f>
        <v>0.1897042953794863</v>
      </c>
      <c r="AF75" s="803">
        <v>2767</v>
      </c>
      <c r="AG75" s="804">
        <f>AF75/AF$29</f>
        <v>0.33229254233217242</v>
      </c>
      <c r="AH75" s="804">
        <f>AG75/$G75</f>
        <v>2.4840198357709431</v>
      </c>
      <c r="AI75" s="803">
        <v>1542</v>
      </c>
      <c r="AJ75" s="804">
        <f>AI75/AI$29</f>
        <v>0.1256007167874888</v>
      </c>
      <c r="AK75" s="804">
        <f>AJ75/$G75</f>
        <v>0.93891566057263109</v>
      </c>
      <c r="AL75" s="803">
        <v>2902</v>
      </c>
      <c r="AM75" s="804">
        <f>AL75/AL$29</f>
        <v>0.20654804270462634</v>
      </c>
      <c r="AN75" s="804">
        <f>AM75/$G75</f>
        <v>1.5440293408844297</v>
      </c>
      <c r="AO75" s="803">
        <v>1409</v>
      </c>
      <c r="AP75" s="804">
        <f>AO75/AO$29</f>
        <v>9.2886808622849232E-2</v>
      </c>
      <c r="AQ75" s="804">
        <f>AP75/$G75</f>
        <v>0.69436609525220006</v>
      </c>
      <c r="AR75" s="803">
        <v>530</v>
      </c>
      <c r="AS75" s="804">
        <f>AR75/AR$29</f>
        <v>2.984402274902866E-2</v>
      </c>
      <c r="AT75" s="804">
        <f>AS75/$G75</f>
        <v>0.22309602246107621</v>
      </c>
      <c r="AU75" s="805">
        <v>503</v>
      </c>
      <c r="AV75" s="804">
        <f>AU75/AU$29</f>
        <v>4.4727014049439802E-2</v>
      </c>
      <c r="AW75" s="804">
        <f>AV75/$G75</f>
        <v>0.33435234301030892</v>
      </c>
      <c r="AX75" s="803">
        <v>917</v>
      </c>
      <c r="AY75" s="804">
        <f>AX75/AX$29</f>
        <v>6.4746169596836822E-2</v>
      </c>
      <c r="AZ75" s="804">
        <f>AY75/$G75</f>
        <v>0.48400354831905795</v>
      </c>
      <c r="BA75" s="760">
        <v>2468</v>
      </c>
      <c r="BB75" s="765">
        <f>BA75/BA$29</f>
        <v>0.17693024589576314</v>
      </c>
      <c r="BC75" s="767">
        <f>BB75/$G75</f>
        <v>1.3226244479286771</v>
      </c>
      <c r="BD75" s="803">
        <v>1685</v>
      </c>
      <c r="BE75" s="804">
        <f>BD75/BD$29</f>
        <v>0.11608680675163624</v>
      </c>
      <c r="BF75" s="804">
        <f>BE75/$G75</f>
        <v>0.86779537277160723</v>
      </c>
      <c r="BG75" s="806">
        <v>1705</v>
      </c>
      <c r="BH75" s="804">
        <f>BG75/BG$29</f>
        <v>0.13874196435836927</v>
      </c>
      <c r="BI75" s="804">
        <f>BH75/$G75</f>
        <v>1.0371517491822049</v>
      </c>
      <c r="BJ75" s="764">
        <f t="shared" si="346"/>
        <v>10620</v>
      </c>
      <c r="BK75" s="765">
        <f>BJ75/BJ$49</f>
        <v>0.17320677169977494</v>
      </c>
      <c r="BL75" s="767">
        <f>BK75/$G75</f>
        <v>1.2947899870770998</v>
      </c>
      <c r="BM75" s="764">
        <f t="shared" si="347"/>
        <v>3655</v>
      </c>
      <c r="BN75" s="800">
        <f>BM75/BM$49</f>
        <v>6.5906918874082621E-2</v>
      </c>
      <c r="BO75" s="767">
        <f>BN75/$G75</f>
        <v>0.49268061404192653</v>
      </c>
      <c r="BP75" s="764">
        <f t="shared" si="348"/>
        <v>8464</v>
      </c>
      <c r="BQ75" s="765">
        <f>BP75/BP$49</f>
        <v>0.14673300625834301</v>
      </c>
      <c r="BR75" s="767">
        <f>BQ75/$G75</f>
        <v>1.0968879877649196</v>
      </c>
      <c r="BS75" s="774">
        <f t="shared" si="349"/>
        <v>7099</v>
      </c>
      <c r="BT75" s="777">
        <f>BS75/BS$49</f>
        <v>0.14607897606848158</v>
      </c>
      <c r="BU75" s="776">
        <f>BT75/$G75</f>
        <v>1.0919988501592228</v>
      </c>
      <c r="BV75" s="777">
        <f>L75</f>
        <v>0.23983148219073153</v>
      </c>
      <c r="BW75" s="777">
        <f>O75</f>
        <v>0.19378087294517773</v>
      </c>
      <c r="BX75" s="777">
        <f>R75</f>
        <v>0.15144497029503576</v>
      </c>
      <c r="BY75" s="777">
        <f>U75</f>
        <v>0.1004515508179732</v>
      </c>
      <c r="BZ75" s="777">
        <f>X75</f>
        <v>0.16039657748200462</v>
      </c>
      <c r="CA75" s="777">
        <f>AA75</f>
        <v>0.22451203804617062</v>
      </c>
      <c r="CB75" s="777">
        <f>AD75</f>
        <v>2.5377141396062387E-2</v>
      </c>
      <c r="CC75" s="777">
        <f>AG75</f>
        <v>0.33229254233217242</v>
      </c>
      <c r="CD75" s="777">
        <f>AJ75</f>
        <v>0.1256007167874888</v>
      </c>
      <c r="CE75" s="777">
        <f>AM75</f>
        <v>0.20654804270462634</v>
      </c>
      <c r="CF75" s="777">
        <f>AP75</f>
        <v>9.2886808622849232E-2</v>
      </c>
      <c r="CG75" s="777">
        <f>AS75</f>
        <v>2.984402274902866E-2</v>
      </c>
      <c r="CH75" s="777">
        <f>AV75</f>
        <v>4.4727014049439802E-2</v>
      </c>
      <c r="CI75" s="777">
        <f>AY75</f>
        <v>6.4746169596836822E-2</v>
      </c>
      <c r="CJ75" s="777">
        <f>BB75</f>
        <v>0.17693024589576314</v>
      </c>
      <c r="CK75" s="777">
        <f>BE75</f>
        <v>0.11608680675163624</v>
      </c>
      <c r="CL75" s="777">
        <f>BH75</f>
        <v>0.13874196435836927</v>
      </c>
    </row>
    <row r="76" spans="1:90" x14ac:dyDescent="0.3">
      <c r="A76" s="759">
        <v>76</v>
      </c>
      <c r="B76" s="760" t="s">
        <v>180</v>
      </c>
      <c r="C76" s="761" t="s">
        <v>14</v>
      </c>
      <c r="D76" s="762">
        <v>40603</v>
      </c>
      <c r="E76" s="778"/>
      <c r="F76" s="764">
        <v>4.3</v>
      </c>
      <c r="G76" s="765"/>
      <c r="H76" s="765"/>
      <c r="I76" s="765">
        <f t="shared" si="344"/>
        <v>5.3</v>
      </c>
      <c r="J76" s="765">
        <f t="shared" si="345"/>
        <v>3.5</v>
      </c>
      <c r="K76" s="803">
        <v>5</v>
      </c>
      <c r="L76" s="804"/>
      <c r="M76" s="804"/>
      <c r="N76" s="803">
        <v>4.7</v>
      </c>
      <c r="O76" s="804"/>
      <c r="P76" s="804"/>
      <c r="Q76" s="803">
        <v>4.7</v>
      </c>
      <c r="R76" s="804"/>
      <c r="S76" s="804"/>
      <c r="T76" s="803">
        <v>4.3</v>
      </c>
      <c r="U76" s="804"/>
      <c r="V76" s="804"/>
      <c r="W76" s="803">
        <v>4.5</v>
      </c>
      <c r="X76" s="804"/>
      <c r="Y76" s="804"/>
      <c r="Z76" s="803">
        <v>4.9000000000000004</v>
      </c>
      <c r="AA76" s="804"/>
      <c r="AB76" s="804"/>
      <c r="AC76" s="803">
        <v>3.7</v>
      </c>
      <c r="AD76" s="804"/>
      <c r="AE76" s="804"/>
      <c r="AF76" s="803">
        <v>5.3</v>
      </c>
      <c r="AG76" s="804"/>
      <c r="AH76" s="804"/>
      <c r="AI76" s="803">
        <v>4.0999999999999996</v>
      </c>
      <c r="AJ76" s="804"/>
      <c r="AK76" s="804"/>
      <c r="AL76" s="803">
        <v>4.7</v>
      </c>
      <c r="AM76" s="804"/>
      <c r="AN76" s="804"/>
      <c r="AO76" s="803">
        <v>3.9</v>
      </c>
      <c r="AP76" s="804"/>
      <c r="AQ76" s="804"/>
      <c r="AR76" s="803">
        <v>3.5</v>
      </c>
      <c r="AS76" s="804"/>
      <c r="AT76" s="804"/>
      <c r="AU76" s="805">
        <v>3.7</v>
      </c>
      <c r="AV76" s="804"/>
      <c r="AW76" s="804"/>
      <c r="AX76" s="803">
        <v>4</v>
      </c>
      <c r="AY76" s="804"/>
      <c r="AZ76" s="804"/>
      <c r="BA76" s="760">
        <v>4.3</v>
      </c>
      <c r="BB76" s="765"/>
      <c r="BC76" s="767"/>
      <c r="BD76" s="803">
        <v>4.5999999999999996</v>
      </c>
      <c r="BE76" s="804"/>
      <c r="BF76" s="804"/>
      <c r="BG76" s="806">
        <v>4.4000000000000004</v>
      </c>
      <c r="BH76" s="804"/>
      <c r="BI76" s="804"/>
      <c r="BJ76" s="764">
        <f>((K76*K$328)+(T76*T$328)+(W76*W$328)+(Z76*Z$328)+(Q76*Q$328))/BJ$328</f>
        <v>4.6663631448652652</v>
      </c>
      <c r="BK76" s="765"/>
      <c r="BL76" s="767">
        <f>BJ76/$F76</f>
        <v>1.0852007313640153</v>
      </c>
      <c r="BM76" s="764">
        <f>((BG76*BG$328)+(AU76*AU$328)+(AR76*AR$328)+(AX76*AX$328))/BM$328</f>
        <v>3.8775188036983086</v>
      </c>
      <c r="BN76" s="800"/>
      <c r="BO76" s="767">
        <f>BM76/$F76</f>
        <v>0.90174855899960671</v>
      </c>
      <c r="BP76" s="764">
        <f>((BA76*BA$328)+(AO76*AO$328)+(AL76*AL$328)+(BD76*BD$328))/BP$328</f>
        <v>4.3341539513612855</v>
      </c>
      <c r="BQ76" s="765"/>
      <c r="BR76" s="767">
        <f>BP76/$F76</f>
        <v>1.0079427793863456</v>
      </c>
      <c r="BS76" s="774">
        <f>((AI76*AI$328)+(AF76*AF$328)+(AC76*AC$328)+(N76*N$328))/BS$328</f>
        <v>4.363573085846868</v>
      </c>
      <c r="BT76" s="777"/>
      <c r="BU76" s="776">
        <f>BS76/$F76</f>
        <v>1.0147844385690392</v>
      </c>
      <c r="BV76" s="777">
        <f>K76</f>
        <v>5</v>
      </c>
      <c r="BW76" s="777">
        <f>N76</f>
        <v>4.7</v>
      </c>
      <c r="BX76" s="777">
        <f>Q76</f>
        <v>4.7</v>
      </c>
      <c r="BY76" s="777">
        <f>T76</f>
        <v>4.3</v>
      </c>
      <c r="BZ76" s="777">
        <f>W76</f>
        <v>4.5</v>
      </c>
      <c r="CA76" s="777">
        <f>Z76</f>
        <v>4.9000000000000004</v>
      </c>
      <c r="CB76" s="777">
        <f>AC76</f>
        <v>3.7</v>
      </c>
      <c r="CC76" s="777">
        <f>AF76</f>
        <v>5.3</v>
      </c>
      <c r="CD76" s="777">
        <f>AI76</f>
        <v>4.0999999999999996</v>
      </c>
      <c r="CE76" s="777">
        <f>AL76</f>
        <v>4.7</v>
      </c>
      <c r="CF76" s="777">
        <f>AO76</f>
        <v>3.9</v>
      </c>
      <c r="CG76" s="777">
        <f>AR76</f>
        <v>3.5</v>
      </c>
      <c r="CH76" s="777">
        <f>AU76</f>
        <v>3.7</v>
      </c>
      <c r="CI76" s="777">
        <f>AX76</f>
        <v>4</v>
      </c>
      <c r="CJ76" s="777">
        <f>BA76</f>
        <v>4.3</v>
      </c>
      <c r="CK76" s="777">
        <f>BD76</f>
        <v>4.5999999999999996</v>
      </c>
      <c r="CL76" s="777">
        <f>BG76</f>
        <v>4.4000000000000004</v>
      </c>
    </row>
    <row r="77" spans="1:90" x14ac:dyDescent="0.3">
      <c r="A77" s="163">
        <v>77</v>
      </c>
      <c r="B77" s="3"/>
      <c r="D77" s="6"/>
      <c r="E77" s="23"/>
      <c r="F77" s="16"/>
      <c r="G77" s="13"/>
      <c r="H77" s="13"/>
      <c r="I77" s="15"/>
      <c r="J77" s="15"/>
      <c r="K77" s="3"/>
      <c r="L77" s="13"/>
      <c r="M77" s="22"/>
      <c r="N77" s="3"/>
      <c r="O77" s="13"/>
      <c r="P77" s="22"/>
      <c r="Q77" s="3"/>
      <c r="R77" s="13"/>
      <c r="S77" s="22"/>
      <c r="T77" s="3"/>
      <c r="U77" s="13"/>
      <c r="V77" s="22"/>
      <c r="W77" s="3"/>
      <c r="X77" s="13"/>
      <c r="Y77" s="22"/>
      <c r="Z77" s="3"/>
      <c r="AA77" s="13"/>
      <c r="AB77" s="22"/>
      <c r="AC77" s="3"/>
      <c r="AD77" s="13"/>
      <c r="AE77" s="22"/>
      <c r="AF77" s="3"/>
      <c r="AG77" s="13"/>
      <c r="AH77" s="22"/>
      <c r="AI77" s="3"/>
      <c r="AJ77" s="13"/>
      <c r="AK77" s="22"/>
      <c r="AL77" s="3"/>
      <c r="AM77" s="13"/>
      <c r="AN77" s="22"/>
      <c r="AO77" s="3"/>
      <c r="AP77" s="13"/>
      <c r="AQ77" s="22"/>
      <c r="AR77" s="3"/>
      <c r="AS77" s="13"/>
      <c r="AT77" s="22"/>
      <c r="AU77" s="40"/>
      <c r="AV77" s="13"/>
      <c r="AW77" s="22"/>
      <c r="AX77" s="3"/>
      <c r="AY77" s="13"/>
      <c r="AZ77" s="22"/>
      <c r="BA77" s="3"/>
      <c r="BB77" s="13"/>
      <c r="BC77" s="22"/>
      <c r="BD77" s="29"/>
      <c r="BE77" s="13"/>
      <c r="BF77" s="22"/>
      <c r="BG77" s="248"/>
      <c r="BH77" s="13"/>
      <c r="BI77" s="22"/>
      <c r="BJ77" s="22"/>
      <c r="BK77" s="22"/>
      <c r="BL77" s="22"/>
      <c r="BM77" s="22"/>
      <c r="BN77" s="247"/>
      <c r="BO77" s="22"/>
      <c r="BP77" s="22"/>
      <c r="BQ77" s="22"/>
      <c r="BR77" s="22"/>
      <c r="BS77" s="348"/>
      <c r="BT77" s="334"/>
      <c r="BU77" s="247"/>
      <c r="BV77" s="100"/>
      <c r="BW77" s="100"/>
      <c r="BX77" s="100"/>
      <c r="BY77" s="100"/>
      <c r="BZ77" s="100"/>
      <c r="CA77" s="100"/>
      <c r="CB77" s="100"/>
      <c r="CC77" s="100"/>
      <c r="CD77" s="100"/>
      <c r="CE77" s="100"/>
      <c r="CF77" s="100"/>
      <c r="CG77" s="100"/>
      <c r="CH77" s="100"/>
      <c r="CI77" s="100"/>
      <c r="CJ77" s="100"/>
      <c r="CK77" s="100"/>
      <c r="CL77" s="100"/>
    </row>
    <row r="78" spans="1:90" x14ac:dyDescent="0.3">
      <c r="A78" s="163">
        <v>78</v>
      </c>
      <c r="B78" s="4"/>
      <c r="D78" s="6"/>
      <c r="E78" s="23"/>
      <c r="F78" s="7"/>
      <c r="G78" s="15"/>
      <c r="H78" s="13"/>
      <c r="I78" s="15"/>
      <c r="J78" s="15"/>
      <c r="K78" s="3"/>
      <c r="L78" s="13"/>
      <c r="M78" s="22"/>
      <c r="N78" s="3"/>
      <c r="O78" s="13"/>
      <c r="P78" s="22"/>
      <c r="Q78" s="3"/>
      <c r="R78" s="13"/>
      <c r="S78" s="22"/>
      <c r="T78" s="3"/>
      <c r="U78" s="13"/>
      <c r="V78" s="22"/>
      <c r="W78" s="3"/>
      <c r="X78" s="13"/>
      <c r="Y78" s="22"/>
      <c r="Z78" s="3"/>
      <c r="AA78" s="13"/>
      <c r="AB78" s="22"/>
      <c r="AC78" s="3"/>
      <c r="AD78" s="13"/>
      <c r="AE78" s="22"/>
      <c r="AF78" s="3"/>
      <c r="AG78" s="13"/>
      <c r="AH78" s="22"/>
      <c r="AI78" s="3"/>
      <c r="AJ78" s="13"/>
      <c r="AK78" s="22"/>
      <c r="AL78" s="3"/>
      <c r="AM78" s="13"/>
      <c r="AN78" s="22"/>
      <c r="AO78" s="3"/>
      <c r="AP78" s="13"/>
      <c r="AQ78" s="22"/>
      <c r="AR78" s="3"/>
      <c r="AS78" s="13"/>
      <c r="AT78" s="22"/>
      <c r="AU78" s="40"/>
      <c r="AV78" s="13"/>
      <c r="AW78" s="22"/>
      <c r="AX78" s="3"/>
      <c r="AY78" s="13"/>
      <c r="AZ78" s="22"/>
      <c r="BA78" s="3"/>
      <c r="BB78" s="13"/>
      <c r="BC78" s="22"/>
      <c r="BD78" s="29"/>
      <c r="BE78" s="13"/>
      <c r="BF78" s="22"/>
      <c r="BG78" s="248"/>
      <c r="BH78" s="13"/>
      <c r="BI78" s="22"/>
      <c r="BJ78" s="22"/>
      <c r="BK78" s="22"/>
      <c r="BL78" s="22"/>
      <c r="BM78" s="22"/>
      <c r="BN78" s="247"/>
      <c r="BO78" s="22"/>
      <c r="BP78" s="22"/>
      <c r="BQ78" s="22"/>
      <c r="BR78" s="22"/>
      <c r="BS78" s="348"/>
      <c r="BT78" s="334"/>
      <c r="BU78" s="247"/>
      <c r="BV78" s="100"/>
      <c r="BW78" s="100"/>
      <c r="BX78" s="100"/>
      <c r="BY78" s="100"/>
      <c r="BZ78" s="100"/>
      <c r="CA78" s="100"/>
      <c r="CB78" s="100"/>
      <c r="CC78" s="100"/>
      <c r="CD78" s="100"/>
      <c r="CE78" s="100"/>
      <c r="CF78" s="100"/>
      <c r="CG78" s="100"/>
      <c r="CH78" s="100"/>
      <c r="CI78" s="100"/>
      <c r="CJ78" s="100"/>
      <c r="CK78" s="100"/>
      <c r="CL78" s="100"/>
    </row>
    <row r="79" spans="1:90" x14ac:dyDescent="0.3">
      <c r="A79" s="163">
        <v>79</v>
      </c>
      <c r="B79" s="3"/>
      <c r="D79" s="6"/>
      <c r="E79" s="23"/>
      <c r="F79" s="7"/>
      <c r="G79" s="15"/>
      <c r="H79" s="13"/>
      <c r="I79" s="15"/>
      <c r="J79" s="15"/>
      <c r="K79" s="3"/>
      <c r="L79" s="13"/>
      <c r="M79" s="22"/>
      <c r="N79" s="3"/>
      <c r="O79" s="13"/>
      <c r="P79" s="22"/>
      <c r="Q79" s="3"/>
      <c r="R79" s="13"/>
      <c r="S79" s="22"/>
      <c r="T79" s="3"/>
      <c r="U79" s="13"/>
      <c r="V79" s="22"/>
      <c r="W79" s="3"/>
      <c r="X79" s="13"/>
      <c r="Y79" s="22"/>
      <c r="Z79" s="3"/>
      <c r="AA79" s="13"/>
      <c r="AB79" s="22"/>
      <c r="AC79" s="3"/>
      <c r="AD79" s="13"/>
      <c r="AE79" s="22"/>
      <c r="AF79" s="3"/>
      <c r="AG79" s="13"/>
      <c r="AH79" s="22"/>
      <c r="AI79" s="3"/>
      <c r="AJ79" s="13"/>
      <c r="AK79" s="22"/>
      <c r="AL79" s="3"/>
      <c r="AM79" s="13"/>
      <c r="AN79" s="22"/>
      <c r="AO79" s="3"/>
      <c r="AP79" s="13"/>
      <c r="AQ79" s="22"/>
      <c r="AR79" s="3"/>
      <c r="AS79" s="13"/>
      <c r="AT79" s="22"/>
      <c r="AU79" s="40"/>
      <c r="AV79" s="13"/>
      <c r="AW79" s="22"/>
      <c r="AX79" s="3"/>
      <c r="AY79" s="13"/>
      <c r="AZ79" s="22"/>
      <c r="BA79" s="3"/>
      <c r="BB79" s="13"/>
      <c r="BC79" s="22"/>
      <c r="BD79" s="29"/>
      <c r="BE79" s="13"/>
      <c r="BF79" s="22"/>
      <c r="BG79" s="248"/>
      <c r="BH79" s="13"/>
      <c r="BI79" s="22"/>
      <c r="BJ79" s="22"/>
      <c r="BK79" s="22"/>
      <c r="BL79" s="22"/>
      <c r="BM79" s="22"/>
      <c r="BN79" s="247"/>
      <c r="BO79" s="22"/>
      <c r="BP79" s="22"/>
      <c r="BQ79" s="22"/>
      <c r="BR79" s="22"/>
      <c r="BS79" s="348"/>
      <c r="BT79" s="334"/>
      <c r="BU79" s="247"/>
      <c r="BV79" s="100"/>
      <c r="BW79" s="100"/>
      <c r="BX79" s="100"/>
      <c r="BY79" s="100"/>
      <c r="BZ79" s="100"/>
      <c r="CA79" s="100"/>
      <c r="CB79" s="100"/>
      <c r="CC79" s="100"/>
      <c r="CD79" s="100"/>
      <c r="CE79" s="100"/>
      <c r="CF79" s="100"/>
      <c r="CG79" s="100"/>
      <c r="CH79" s="100"/>
      <c r="CI79" s="100"/>
      <c r="CJ79" s="100"/>
      <c r="CK79" s="100"/>
      <c r="CL79" s="100"/>
    </row>
    <row r="80" spans="1:90" x14ac:dyDescent="0.3">
      <c r="A80" s="163">
        <v>80</v>
      </c>
      <c r="B80" s="3"/>
      <c r="D80" s="6"/>
      <c r="E80" s="23"/>
      <c r="F80" s="7"/>
      <c r="G80" s="15"/>
      <c r="H80" s="13"/>
      <c r="I80" s="15"/>
      <c r="J80" s="15"/>
      <c r="K80" s="3"/>
      <c r="L80" s="13"/>
      <c r="M80" s="22"/>
      <c r="N80" s="3"/>
      <c r="O80" s="13"/>
      <c r="P80" s="22"/>
      <c r="Q80" s="3"/>
      <c r="R80" s="13"/>
      <c r="S80" s="22"/>
      <c r="T80" s="3"/>
      <c r="U80" s="13"/>
      <c r="V80" s="22"/>
      <c r="W80" s="3"/>
      <c r="X80" s="13"/>
      <c r="Y80" s="22"/>
      <c r="Z80" s="3"/>
      <c r="AA80" s="13"/>
      <c r="AB80" s="22"/>
      <c r="AC80" s="3"/>
      <c r="AD80" s="13"/>
      <c r="AE80" s="22"/>
      <c r="AF80" s="3"/>
      <c r="AG80" s="13"/>
      <c r="AH80" s="22"/>
      <c r="AI80" s="3"/>
      <c r="AJ80" s="13"/>
      <c r="AK80" s="22"/>
      <c r="AL80" s="3"/>
      <c r="AM80" s="13"/>
      <c r="AN80" s="22"/>
      <c r="AO80" s="3"/>
      <c r="AP80" s="13"/>
      <c r="AQ80" s="22"/>
      <c r="AR80" s="3"/>
      <c r="AS80" s="13"/>
      <c r="AT80" s="22"/>
      <c r="AU80" s="40"/>
      <c r="AV80" s="13"/>
      <c r="AW80" s="22"/>
      <c r="AX80" s="3"/>
      <c r="AY80" s="13"/>
      <c r="AZ80" s="22"/>
      <c r="BA80" s="3"/>
      <c r="BB80" s="13"/>
      <c r="BC80" s="22"/>
      <c r="BD80" s="29"/>
      <c r="BE80" s="13"/>
      <c r="BF80" s="22"/>
      <c r="BG80" s="248"/>
      <c r="BH80" s="13"/>
      <c r="BI80" s="22"/>
      <c r="BJ80" s="22"/>
      <c r="BK80" s="22"/>
      <c r="BL80" s="22"/>
      <c r="BM80" s="22"/>
      <c r="BN80" s="247"/>
      <c r="BO80" s="22"/>
      <c r="BP80" s="22"/>
      <c r="BQ80" s="22"/>
      <c r="BR80" s="22"/>
      <c r="BS80" s="348"/>
      <c r="BT80" s="334"/>
      <c r="BU80" s="247"/>
      <c r="BV80" s="100"/>
      <c r="BW80" s="100"/>
      <c r="BX80" s="100"/>
      <c r="BY80" s="100"/>
      <c r="BZ80" s="100"/>
      <c r="CA80" s="100"/>
      <c r="CB80" s="100"/>
      <c r="CC80" s="100"/>
      <c r="CD80" s="100"/>
      <c r="CE80" s="100"/>
      <c r="CF80" s="100"/>
      <c r="CG80" s="100"/>
      <c r="CH80" s="100"/>
      <c r="CI80" s="100"/>
      <c r="CJ80" s="100"/>
      <c r="CK80" s="100"/>
      <c r="CL80" s="100"/>
    </row>
    <row r="81" spans="1:90" x14ac:dyDescent="0.3">
      <c r="A81" s="163">
        <v>81</v>
      </c>
      <c r="B81" s="3"/>
      <c r="D81" s="6"/>
      <c r="E81" s="23"/>
      <c r="F81" s="7"/>
      <c r="G81" s="15"/>
      <c r="H81" s="13"/>
      <c r="I81" s="15"/>
      <c r="J81" s="15"/>
      <c r="K81" s="40"/>
      <c r="L81" s="13"/>
      <c r="M81" s="22"/>
      <c r="N81" s="40"/>
      <c r="O81" s="13"/>
      <c r="P81" s="22"/>
      <c r="Q81" s="40"/>
      <c r="R81" s="13"/>
      <c r="S81" s="22"/>
      <c r="T81" s="40"/>
      <c r="U81" s="13"/>
      <c r="V81" s="22"/>
      <c r="W81" s="40"/>
      <c r="X81" s="13"/>
      <c r="Y81" s="22"/>
      <c r="Z81" s="40"/>
      <c r="AA81" s="13"/>
      <c r="AB81" s="22"/>
      <c r="AC81" s="40"/>
      <c r="AD81" s="13"/>
      <c r="AE81" s="22"/>
      <c r="AF81" s="40"/>
      <c r="AG81" s="13"/>
      <c r="AH81" s="22"/>
      <c r="AI81" s="40"/>
      <c r="AJ81" s="13"/>
      <c r="AK81" s="22"/>
      <c r="AL81" s="40"/>
      <c r="AM81" s="13"/>
      <c r="AN81" s="22"/>
      <c r="AO81" s="40"/>
      <c r="AP81" s="13"/>
      <c r="AQ81" s="22"/>
      <c r="AR81" s="40"/>
      <c r="AS81" s="13"/>
      <c r="AT81" s="22"/>
      <c r="AU81" s="40"/>
      <c r="AV81" s="13"/>
      <c r="AW81" s="22"/>
      <c r="AX81" s="40"/>
      <c r="AY81" s="13"/>
      <c r="AZ81" s="22"/>
      <c r="BA81" s="3"/>
      <c r="BB81" s="13"/>
      <c r="BC81" s="22"/>
      <c r="BD81" s="29"/>
      <c r="BE81" s="13"/>
      <c r="BF81" s="22"/>
      <c r="BG81" s="248"/>
      <c r="BH81" s="13"/>
      <c r="BI81" s="22"/>
      <c r="BJ81" s="22"/>
      <c r="BK81" s="22"/>
      <c r="BL81" s="22"/>
      <c r="BM81" s="22"/>
      <c r="BN81" s="247"/>
      <c r="BO81" s="22"/>
      <c r="BP81" s="22"/>
      <c r="BQ81" s="22"/>
      <c r="BR81" s="22"/>
      <c r="BS81" s="348"/>
      <c r="BT81" s="334"/>
      <c r="BU81" s="247"/>
      <c r="BV81" s="100"/>
      <c r="BW81" s="100"/>
      <c r="BX81" s="100"/>
      <c r="BY81" s="100"/>
      <c r="BZ81" s="100"/>
      <c r="CA81" s="100"/>
      <c r="CB81" s="100"/>
      <c r="CC81" s="100"/>
      <c r="CD81" s="100"/>
      <c r="CE81" s="100"/>
      <c r="CF81" s="100"/>
      <c r="CG81" s="100"/>
      <c r="CH81" s="100"/>
      <c r="CI81" s="100"/>
      <c r="CJ81" s="100"/>
      <c r="CK81" s="100"/>
      <c r="CL81" s="100"/>
    </row>
    <row r="82" spans="1:90" x14ac:dyDescent="0.3">
      <c r="A82" s="163">
        <v>82</v>
      </c>
      <c r="B82" s="3"/>
      <c r="D82" s="6"/>
      <c r="E82" s="23"/>
      <c r="F82" s="7"/>
      <c r="G82" s="15"/>
      <c r="H82" s="13"/>
      <c r="I82" s="15"/>
      <c r="J82" s="15"/>
      <c r="K82" s="40"/>
      <c r="L82" s="137"/>
      <c r="M82" s="22"/>
      <c r="N82" s="40"/>
      <c r="O82" s="137"/>
      <c r="P82" s="22"/>
      <c r="Q82" s="40"/>
      <c r="R82" s="137"/>
      <c r="S82" s="22"/>
      <c r="T82" s="40"/>
      <c r="U82" s="137"/>
      <c r="V82" s="22"/>
      <c r="W82" s="40"/>
      <c r="X82" s="137"/>
      <c r="Y82" s="22"/>
      <c r="Z82" s="40"/>
      <c r="AA82" s="137"/>
      <c r="AB82" s="22"/>
      <c r="AC82" s="40"/>
      <c r="AD82" s="137"/>
      <c r="AE82" s="22"/>
      <c r="AF82" s="40"/>
      <c r="AG82" s="137"/>
      <c r="AH82" s="22"/>
      <c r="AI82" s="40"/>
      <c r="AJ82" s="137"/>
      <c r="AK82" s="22"/>
      <c r="AL82" s="40"/>
      <c r="AM82" s="137"/>
      <c r="AN82" s="22"/>
      <c r="AO82" s="40"/>
      <c r="AP82" s="137"/>
      <c r="AQ82" s="22"/>
      <c r="AR82" s="40"/>
      <c r="AS82" s="137"/>
      <c r="AT82" s="22"/>
      <c r="AU82" s="40"/>
      <c r="AV82" s="137"/>
      <c r="AW82" s="22"/>
      <c r="AX82" s="40"/>
      <c r="AY82" s="137"/>
      <c r="AZ82" s="22"/>
      <c r="BA82" s="3"/>
      <c r="BB82" s="13"/>
      <c r="BC82" s="22"/>
      <c r="BD82" s="29"/>
      <c r="BE82" s="137"/>
      <c r="BF82" s="22"/>
      <c r="BG82" s="248"/>
      <c r="BH82" s="137"/>
      <c r="BI82" s="22"/>
      <c r="BJ82" s="22"/>
      <c r="BK82" s="22"/>
      <c r="BL82" s="22"/>
      <c r="BM82" s="22"/>
      <c r="BN82" s="247"/>
      <c r="BO82" s="22"/>
      <c r="BP82" s="22"/>
      <c r="BQ82" s="22"/>
      <c r="BR82" s="22"/>
      <c r="BS82" s="348"/>
      <c r="BT82" s="334"/>
      <c r="BU82" s="247"/>
      <c r="BV82" s="100"/>
      <c r="BW82" s="100"/>
      <c r="BX82" s="100"/>
      <c r="BY82" s="100"/>
      <c r="BZ82" s="100"/>
      <c r="CA82" s="100"/>
      <c r="CB82" s="100"/>
      <c r="CC82" s="100"/>
      <c r="CD82" s="100"/>
      <c r="CE82" s="100"/>
      <c r="CF82" s="100"/>
      <c r="CG82" s="100"/>
      <c r="CH82" s="100"/>
      <c r="CI82" s="100"/>
      <c r="CJ82" s="100"/>
      <c r="CK82" s="100"/>
      <c r="CL82" s="100"/>
    </row>
    <row r="83" spans="1:90" x14ac:dyDescent="0.3">
      <c r="A83" s="163">
        <v>83</v>
      </c>
      <c r="B83" s="3"/>
      <c r="D83" s="6"/>
      <c r="E83" s="23"/>
      <c r="F83" s="7"/>
      <c r="G83" s="15"/>
      <c r="H83" s="13"/>
      <c r="I83" s="15"/>
      <c r="J83" s="15"/>
      <c r="K83" s="40"/>
      <c r="L83" s="13"/>
      <c r="M83" s="22"/>
      <c r="N83" s="40"/>
      <c r="O83" s="13"/>
      <c r="P83" s="22"/>
      <c r="Q83" s="40"/>
      <c r="R83" s="13"/>
      <c r="S83" s="22"/>
      <c r="T83" s="40"/>
      <c r="U83" s="13"/>
      <c r="V83" s="22"/>
      <c r="W83" s="40"/>
      <c r="X83" s="13"/>
      <c r="Y83" s="22"/>
      <c r="Z83" s="40"/>
      <c r="AA83" s="13"/>
      <c r="AB83" s="22"/>
      <c r="AC83" s="40"/>
      <c r="AD83" s="13"/>
      <c r="AE83" s="22"/>
      <c r="AF83" s="40"/>
      <c r="AG83" s="13"/>
      <c r="AH83" s="22"/>
      <c r="AI83" s="40"/>
      <c r="AJ83" s="13"/>
      <c r="AK83" s="22"/>
      <c r="AL83" s="40"/>
      <c r="AM83" s="13"/>
      <c r="AN83" s="22"/>
      <c r="AO83" s="40"/>
      <c r="AP83" s="13"/>
      <c r="AQ83" s="22"/>
      <c r="AR83" s="40"/>
      <c r="AS83" s="13"/>
      <c r="AT83" s="22"/>
      <c r="AU83" s="40"/>
      <c r="AV83" s="13"/>
      <c r="AW83" s="22"/>
      <c r="AX83" s="40"/>
      <c r="AY83" s="13"/>
      <c r="AZ83" s="22"/>
      <c r="BA83" s="3"/>
      <c r="BB83" s="13"/>
      <c r="BC83" s="22"/>
      <c r="BD83" s="29"/>
      <c r="BE83" s="13"/>
      <c r="BF83" s="22"/>
      <c r="BG83" s="248"/>
      <c r="BH83" s="13"/>
      <c r="BI83" s="22"/>
      <c r="BJ83" s="22"/>
      <c r="BK83" s="22"/>
      <c r="BL83" s="22"/>
      <c r="BM83" s="22"/>
      <c r="BN83" s="247"/>
      <c r="BO83" s="22"/>
      <c r="BP83" s="22"/>
      <c r="BQ83" s="22"/>
      <c r="BR83" s="22"/>
      <c r="BS83" s="348"/>
      <c r="BT83" s="334"/>
      <c r="BU83" s="247"/>
      <c r="BV83" s="100"/>
      <c r="BW83" s="100"/>
      <c r="BX83" s="100"/>
      <c r="BY83" s="100"/>
      <c r="BZ83" s="100"/>
      <c r="CA83" s="100"/>
      <c r="CB83" s="100"/>
      <c r="CC83" s="100"/>
      <c r="CD83" s="100"/>
      <c r="CE83" s="100"/>
      <c r="CF83" s="100"/>
      <c r="CG83" s="100"/>
      <c r="CH83" s="100"/>
      <c r="CI83" s="100"/>
      <c r="CJ83" s="100"/>
      <c r="CK83" s="100"/>
      <c r="CL83" s="100"/>
    </row>
    <row r="84" spans="1:90" x14ac:dyDescent="0.3">
      <c r="A84" s="163">
        <v>84</v>
      </c>
      <c r="B84" s="3"/>
      <c r="D84" s="6"/>
      <c r="E84" s="23"/>
      <c r="F84" s="7"/>
      <c r="G84" s="13"/>
      <c r="H84" s="13"/>
      <c r="I84" s="15"/>
      <c r="J84" s="15"/>
      <c r="K84" s="40"/>
      <c r="L84" s="137"/>
      <c r="M84" s="22"/>
      <c r="N84" s="40"/>
      <c r="O84" s="137"/>
      <c r="P84" s="22"/>
      <c r="Q84" s="40"/>
      <c r="R84" s="137"/>
      <c r="S84" s="22"/>
      <c r="T84" s="40"/>
      <c r="U84" s="137"/>
      <c r="V84" s="22"/>
      <c r="W84" s="40"/>
      <c r="X84" s="137"/>
      <c r="Y84" s="22"/>
      <c r="Z84" s="40"/>
      <c r="AA84" s="137"/>
      <c r="AB84" s="22"/>
      <c r="AC84" s="40"/>
      <c r="AD84" s="137"/>
      <c r="AE84" s="22"/>
      <c r="AF84" s="40"/>
      <c r="AG84" s="137"/>
      <c r="AH84" s="22"/>
      <c r="AI84" s="40"/>
      <c r="AJ84" s="137"/>
      <c r="AK84" s="22"/>
      <c r="AL84" s="40"/>
      <c r="AM84" s="137"/>
      <c r="AN84" s="22"/>
      <c r="AO84" s="40"/>
      <c r="AP84" s="137"/>
      <c r="AQ84" s="22"/>
      <c r="AR84" s="40"/>
      <c r="AS84" s="137"/>
      <c r="AT84" s="22"/>
      <c r="AU84" s="40"/>
      <c r="AV84" s="137"/>
      <c r="AW84" s="22"/>
      <c r="AX84" s="40"/>
      <c r="AY84" s="137"/>
      <c r="AZ84" s="22"/>
      <c r="BA84" s="3"/>
      <c r="BB84" s="13"/>
      <c r="BC84" s="22"/>
      <c r="BD84" s="29"/>
      <c r="BE84" s="137"/>
      <c r="BF84" s="22"/>
      <c r="BG84" s="248"/>
      <c r="BH84" s="137"/>
      <c r="BI84" s="22"/>
      <c r="BJ84" s="22"/>
      <c r="BK84" s="22"/>
      <c r="BL84" s="22"/>
      <c r="BM84" s="22"/>
      <c r="BN84" s="247"/>
      <c r="BO84" s="22"/>
      <c r="BP84" s="22"/>
      <c r="BQ84" s="22"/>
      <c r="BR84" s="22"/>
      <c r="BS84" s="348"/>
      <c r="BT84" s="334"/>
      <c r="BU84" s="247"/>
      <c r="BV84" s="100"/>
      <c r="BW84" s="100"/>
      <c r="BX84" s="100"/>
      <c r="BY84" s="100"/>
      <c r="BZ84" s="100"/>
      <c r="CA84" s="100"/>
      <c r="CB84" s="100"/>
      <c r="CC84" s="100"/>
      <c r="CD84" s="100"/>
      <c r="CE84" s="100"/>
      <c r="CF84" s="100"/>
      <c r="CG84" s="100"/>
      <c r="CH84" s="100"/>
      <c r="CI84" s="100"/>
      <c r="CJ84" s="100"/>
      <c r="CK84" s="100"/>
      <c r="CL84" s="100"/>
    </row>
    <row r="85" spans="1:90" x14ac:dyDescent="0.3">
      <c r="A85" s="163">
        <v>85</v>
      </c>
      <c r="B85" s="3"/>
      <c r="D85" s="6"/>
      <c r="E85" s="23"/>
      <c r="F85" s="7"/>
      <c r="G85" s="13"/>
      <c r="H85" s="13"/>
      <c r="I85" s="15"/>
      <c r="J85" s="15"/>
      <c r="K85" s="40"/>
      <c r="L85" s="13"/>
      <c r="M85" s="22"/>
      <c r="N85" s="40"/>
      <c r="O85" s="13"/>
      <c r="P85" s="22"/>
      <c r="Q85" s="40"/>
      <c r="R85" s="13"/>
      <c r="S85" s="22"/>
      <c r="T85" s="40"/>
      <c r="U85" s="13"/>
      <c r="V85" s="22"/>
      <c r="W85" s="40"/>
      <c r="X85" s="13"/>
      <c r="Y85" s="22"/>
      <c r="Z85" s="40"/>
      <c r="AA85" s="13"/>
      <c r="AB85" s="22"/>
      <c r="AC85" s="40"/>
      <c r="AD85" s="13"/>
      <c r="AE85" s="22"/>
      <c r="AF85" s="40"/>
      <c r="AG85" s="13"/>
      <c r="AH85" s="22"/>
      <c r="AI85" s="40"/>
      <c r="AJ85" s="13"/>
      <c r="AK85" s="22"/>
      <c r="AL85" s="40"/>
      <c r="AM85" s="13"/>
      <c r="AN85" s="22"/>
      <c r="AO85" s="40"/>
      <c r="AP85" s="13"/>
      <c r="AQ85" s="22"/>
      <c r="AR85" s="40"/>
      <c r="AS85" s="13"/>
      <c r="AT85" s="22"/>
      <c r="AU85" s="40"/>
      <c r="AV85" s="13"/>
      <c r="AW85" s="22"/>
      <c r="AX85" s="40"/>
      <c r="AY85" s="13"/>
      <c r="AZ85" s="22"/>
      <c r="BA85" s="3"/>
      <c r="BB85" s="13"/>
      <c r="BC85" s="22"/>
      <c r="BD85" s="29"/>
      <c r="BE85" s="13"/>
      <c r="BF85" s="22"/>
      <c r="BG85" s="248"/>
      <c r="BH85" s="13"/>
      <c r="BI85" s="22"/>
      <c r="BJ85" s="22"/>
      <c r="BK85" s="22"/>
      <c r="BL85" s="22"/>
      <c r="BM85" s="22"/>
      <c r="BN85" s="247"/>
      <c r="BO85" s="22"/>
      <c r="BP85" s="22"/>
      <c r="BQ85" s="22"/>
      <c r="BR85" s="22"/>
      <c r="BS85" s="348"/>
      <c r="BT85" s="334"/>
      <c r="BU85" s="247"/>
      <c r="BV85" s="100"/>
      <c r="BW85" s="100"/>
      <c r="BX85" s="100"/>
      <c r="BY85" s="100"/>
      <c r="BZ85" s="100"/>
      <c r="CA85" s="100"/>
      <c r="CB85" s="100"/>
      <c r="CC85" s="100"/>
      <c r="CD85" s="100"/>
      <c r="CE85" s="100"/>
      <c r="CF85" s="100"/>
      <c r="CG85" s="100"/>
      <c r="CH85" s="100"/>
      <c r="CI85" s="100"/>
      <c r="CJ85" s="100"/>
      <c r="CK85" s="100"/>
      <c r="CL85" s="100"/>
    </row>
    <row r="86" spans="1:90" x14ac:dyDescent="0.3">
      <c r="A86" s="163">
        <v>86</v>
      </c>
      <c r="B86" s="3"/>
      <c r="D86" s="6"/>
      <c r="E86" s="23"/>
      <c r="F86" s="3"/>
      <c r="G86" s="13"/>
      <c r="H86" s="13"/>
      <c r="I86" s="15"/>
      <c r="J86" s="15"/>
      <c r="K86" s="40"/>
      <c r="L86" s="137"/>
      <c r="M86" s="22"/>
      <c r="N86" s="40"/>
      <c r="O86" s="137"/>
      <c r="P86" s="22"/>
      <c r="Q86" s="40"/>
      <c r="R86" s="137"/>
      <c r="S86" s="22"/>
      <c r="T86" s="40"/>
      <c r="U86" s="137"/>
      <c r="V86" s="22"/>
      <c r="W86" s="40"/>
      <c r="X86" s="137"/>
      <c r="Y86" s="22"/>
      <c r="Z86" s="40"/>
      <c r="AA86" s="137"/>
      <c r="AB86" s="22"/>
      <c r="AC86" s="40"/>
      <c r="AD86" s="137"/>
      <c r="AE86" s="22"/>
      <c r="AF86" s="40"/>
      <c r="AG86" s="137"/>
      <c r="AH86" s="22"/>
      <c r="AI86" s="40"/>
      <c r="AJ86" s="137"/>
      <c r="AK86" s="22"/>
      <c r="AL86" s="40"/>
      <c r="AM86" s="137"/>
      <c r="AN86" s="22"/>
      <c r="AO86" s="40"/>
      <c r="AP86" s="137"/>
      <c r="AQ86" s="22"/>
      <c r="AR86" s="40"/>
      <c r="AS86" s="137"/>
      <c r="AT86" s="22"/>
      <c r="AU86" s="40"/>
      <c r="AV86" s="137"/>
      <c r="AW86" s="22"/>
      <c r="AX86" s="40"/>
      <c r="AY86" s="137"/>
      <c r="AZ86" s="22"/>
      <c r="BA86" s="3"/>
      <c r="BB86" s="13"/>
      <c r="BC86" s="22"/>
      <c r="BD86" s="29"/>
      <c r="BE86" s="137"/>
      <c r="BF86" s="22"/>
      <c r="BG86" s="248"/>
      <c r="BH86" s="137"/>
      <c r="BI86" s="22"/>
      <c r="BJ86" s="22"/>
      <c r="BK86" s="22"/>
      <c r="BL86" s="22"/>
      <c r="BM86" s="22"/>
      <c r="BN86" s="247"/>
      <c r="BO86" s="22"/>
      <c r="BP86" s="22"/>
      <c r="BQ86" s="22"/>
      <c r="BR86" s="22"/>
      <c r="BS86" s="348"/>
      <c r="BT86" s="334"/>
      <c r="BU86" s="247"/>
      <c r="BV86" s="100"/>
      <c r="BW86" s="100"/>
      <c r="BX86" s="100"/>
      <c r="BY86" s="100"/>
      <c r="BZ86" s="100"/>
      <c r="CA86" s="100"/>
      <c r="CB86" s="100"/>
      <c r="CC86" s="100"/>
      <c r="CD86" s="100"/>
      <c r="CE86" s="100"/>
      <c r="CF86" s="100"/>
      <c r="CG86" s="100"/>
      <c r="CH86" s="100"/>
      <c r="CI86" s="100"/>
      <c r="CJ86" s="100"/>
      <c r="CK86" s="100"/>
      <c r="CL86" s="100"/>
    </row>
    <row r="87" spans="1:90" x14ac:dyDescent="0.3">
      <c r="A87" s="163">
        <v>87</v>
      </c>
      <c r="B87" s="3"/>
      <c r="D87" s="6"/>
      <c r="E87" s="23"/>
      <c r="F87" s="16"/>
      <c r="G87" s="13"/>
      <c r="H87" s="13"/>
      <c r="I87" s="15"/>
      <c r="J87" s="15"/>
      <c r="K87" s="156"/>
      <c r="L87" s="156"/>
      <c r="M87" s="160"/>
      <c r="N87" s="156"/>
      <c r="O87" s="156"/>
      <c r="P87" s="160"/>
      <c r="Q87" s="156"/>
      <c r="R87" s="156"/>
      <c r="S87" s="160"/>
      <c r="T87" s="156"/>
      <c r="U87" s="156"/>
      <c r="V87" s="160"/>
      <c r="W87" s="156"/>
      <c r="X87" s="156"/>
      <c r="Y87" s="160"/>
      <c r="Z87" s="156"/>
      <c r="AA87" s="156"/>
      <c r="AB87" s="160"/>
      <c r="AC87" s="156"/>
      <c r="AD87" s="156"/>
      <c r="AE87" s="160"/>
      <c r="AF87" s="156"/>
      <c r="AG87" s="156"/>
      <c r="AH87" s="160"/>
      <c r="AI87" s="156"/>
      <c r="AJ87" s="156"/>
      <c r="AK87" s="160"/>
      <c r="AL87" s="156"/>
      <c r="AM87" s="156"/>
      <c r="AN87" s="160"/>
      <c r="AO87" s="156"/>
      <c r="AP87" s="156"/>
      <c r="AQ87" s="160"/>
      <c r="AR87" s="156"/>
      <c r="AS87" s="156"/>
      <c r="AT87" s="160"/>
      <c r="AV87" s="156"/>
      <c r="AW87" s="160"/>
      <c r="AX87" s="156"/>
      <c r="AY87" s="156"/>
      <c r="AZ87" s="160"/>
      <c r="BA87" s="16"/>
      <c r="BB87" s="13"/>
      <c r="BC87" s="22"/>
      <c r="BD87" s="157"/>
      <c r="BE87" s="156"/>
      <c r="BF87" s="160"/>
      <c r="BG87" s="157"/>
      <c r="BH87" s="156"/>
      <c r="BI87" s="160"/>
      <c r="BJ87" s="22"/>
      <c r="BK87" s="22"/>
      <c r="BL87" s="22"/>
      <c r="BM87" s="22"/>
      <c r="BN87" s="247"/>
      <c r="BO87" s="22"/>
      <c r="BP87" s="22"/>
      <c r="BQ87" s="22"/>
      <c r="BR87" s="22"/>
      <c r="BS87" s="348"/>
      <c r="BT87" s="334"/>
      <c r="BU87" s="247"/>
      <c r="BV87" s="100"/>
      <c r="BW87" s="100"/>
      <c r="BX87" s="100"/>
      <c r="BY87" s="100"/>
      <c r="BZ87" s="100"/>
      <c r="CA87" s="100"/>
      <c r="CB87" s="100"/>
      <c r="CC87" s="100"/>
      <c r="CD87" s="100"/>
      <c r="CE87" s="100"/>
      <c r="CF87" s="100"/>
      <c r="CG87" s="100"/>
      <c r="CH87" s="100"/>
      <c r="CI87" s="100"/>
      <c r="CJ87" s="100"/>
      <c r="CK87" s="100"/>
      <c r="CL87" s="100"/>
    </row>
    <row r="88" spans="1:90" x14ac:dyDescent="0.3">
      <c r="A88" s="163">
        <v>88</v>
      </c>
      <c r="B88" s="3"/>
      <c r="D88" s="6"/>
      <c r="E88" s="23"/>
      <c r="F88" s="16"/>
      <c r="G88" s="13"/>
      <c r="H88" s="13"/>
      <c r="I88" s="15"/>
      <c r="J88" s="15"/>
      <c r="K88" s="137"/>
      <c r="L88" s="137"/>
      <c r="M88" s="22"/>
      <c r="N88" s="137"/>
      <c r="O88" s="137"/>
      <c r="P88" s="22"/>
      <c r="Q88" s="137"/>
      <c r="R88" s="137"/>
      <c r="S88" s="22"/>
      <c r="T88" s="137"/>
      <c r="U88" s="137"/>
      <c r="V88" s="22"/>
      <c r="W88" s="137"/>
      <c r="X88" s="137"/>
      <c r="Y88" s="22"/>
      <c r="Z88" s="137"/>
      <c r="AA88" s="137"/>
      <c r="AB88" s="22"/>
      <c r="AC88" s="137"/>
      <c r="AD88" s="137"/>
      <c r="AE88" s="22"/>
      <c r="AF88" s="137"/>
      <c r="AG88" s="137"/>
      <c r="AH88" s="22"/>
      <c r="AI88" s="137"/>
      <c r="AJ88" s="137"/>
      <c r="AK88" s="22"/>
      <c r="AL88" s="137"/>
      <c r="AM88" s="137"/>
      <c r="AN88" s="22"/>
      <c r="AO88" s="137"/>
      <c r="AP88" s="137"/>
      <c r="AQ88" s="22"/>
      <c r="AR88" s="137"/>
      <c r="AS88" s="137"/>
      <c r="AT88" s="22"/>
      <c r="AU88" s="40"/>
      <c r="AV88" s="137"/>
      <c r="AW88" s="22"/>
      <c r="AX88" s="137"/>
      <c r="AY88" s="137"/>
      <c r="AZ88" s="22"/>
      <c r="BA88" s="3"/>
      <c r="BB88" s="13"/>
      <c r="BC88" s="22"/>
      <c r="BD88" s="29"/>
      <c r="BE88" s="137"/>
      <c r="BF88" s="22"/>
      <c r="BG88" s="248"/>
      <c r="BH88" s="137"/>
      <c r="BI88" s="22"/>
      <c r="BJ88" s="22"/>
      <c r="BK88" s="22"/>
      <c r="BL88" s="22"/>
      <c r="BM88" s="22"/>
      <c r="BN88" s="247"/>
      <c r="BO88" s="22"/>
      <c r="BP88" s="22"/>
      <c r="BQ88" s="22"/>
      <c r="BR88" s="22"/>
      <c r="BS88" s="348"/>
      <c r="BT88" s="334"/>
      <c r="BU88" s="247"/>
      <c r="BV88" s="100"/>
      <c r="BW88" s="100"/>
      <c r="BX88" s="100"/>
      <c r="BY88" s="100"/>
      <c r="BZ88" s="100"/>
      <c r="CA88" s="100"/>
      <c r="CB88" s="100"/>
      <c r="CC88" s="100"/>
      <c r="CD88" s="100"/>
      <c r="CE88" s="100"/>
      <c r="CF88" s="100"/>
      <c r="CG88" s="100"/>
      <c r="CH88" s="100"/>
      <c r="CI88" s="100"/>
      <c r="CJ88" s="100"/>
      <c r="CK88" s="100"/>
      <c r="CL88" s="100"/>
    </row>
    <row r="89" spans="1:90" x14ac:dyDescent="0.3">
      <c r="A89" s="163">
        <v>89</v>
      </c>
      <c r="B89" s="3"/>
      <c r="D89" s="6"/>
      <c r="E89" s="23"/>
      <c r="F89" s="16"/>
      <c r="G89" s="13"/>
      <c r="H89" s="13"/>
      <c r="I89" s="15"/>
      <c r="J89" s="15"/>
      <c r="K89" s="40"/>
      <c r="L89" s="137"/>
      <c r="M89" s="22"/>
      <c r="N89" s="40"/>
      <c r="O89" s="137"/>
      <c r="P89" s="22"/>
      <c r="Q89" s="40"/>
      <c r="R89" s="137"/>
      <c r="S89" s="22"/>
      <c r="T89" s="40"/>
      <c r="U89" s="137"/>
      <c r="V89" s="22"/>
      <c r="W89" s="40"/>
      <c r="X89" s="137"/>
      <c r="Y89" s="22"/>
      <c r="Z89" s="40"/>
      <c r="AA89" s="137"/>
      <c r="AB89" s="22"/>
      <c r="AC89" s="40"/>
      <c r="AD89" s="137"/>
      <c r="AE89" s="22"/>
      <c r="AF89" s="40"/>
      <c r="AG89" s="137"/>
      <c r="AH89" s="22"/>
      <c r="AI89" s="40"/>
      <c r="AJ89" s="137"/>
      <c r="AK89" s="22"/>
      <c r="AL89" s="40"/>
      <c r="AM89" s="137"/>
      <c r="AN89" s="22"/>
      <c r="AO89" s="40"/>
      <c r="AP89" s="137"/>
      <c r="AQ89" s="22"/>
      <c r="AR89" s="40"/>
      <c r="AS89" s="137"/>
      <c r="AT89" s="22"/>
      <c r="AU89" s="40"/>
      <c r="AV89" s="137"/>
      <c r="AW89" s="22"/>
      <c r="AX89" s="40"/>
      <c r="AY89" s="137"/>
      <c r="AZ89" s="22"/>
      <c r="BA89" s="3"/>
      <c r="BB89" s="13"/>
      <c r="BC89" s="22"/>
      <c r="BD89" s="29"/>
      <c r="BE89" s="137"/>
      <c r="BF89" s="22"/>
      <c r="BG89" s="248"/>
      <c r="BH89" s="137"/>
      <c r="BI89" s="22"/>
      <c r="BJ89" s="22"/>
      <c r="BK89" s="22"/>
      <c r="BL89" s="22"/>
      <c r="BM89" s="22"/>
      <c r="BN89" s="247"/>
      <c r="BO89" s="22"/>
      <c r="BP89" s="22"/>
      <c r="BQ89" s="22"/>
      <c r="BR89" s="22"/>
      <c r="BS89" s="348"/>
      <c r="BT89" s="334"/>
      <c r="BU89" s="247"/>
      <c r="BV89" s="100"/>
      <c r="BW89" s="100"/>
      <c r="BX89" s="100"/>
      <c r="BY89" s="100"/>
      <c r="BZ89" s="100"/>
      <c r="CA89" s="100"/>
      <c r="CB89" s="100"/>
      <c r="CC89" s="100"/>
      <c r="CD89" s="100"/>
      <c r="CE89" s="100"/>
      <c r="CF89" s="100"/>
      <c r="CG89" s="100"/>
      <c r="CH89" s="100"/>
      <c r="CI89" s="100"/>
      <c r="CJ89" s="100"/>
      <c r="CK89" s="100"/>
      <c r="CL89" s="100"/>
    </row>
    <row r="90" spans="1:90" ht="13.5" thickBot="1" x14ac:dyDescent="0.35">
      <c r="A90" s="759">
        <v>90</v>
      </c>
      <c r="B90" s="780" t="s">
        <v>206</v>
      </c>
      <c r="C90" s="781" t="s">
        <v>14</v>
      </c>
      <c r="D90" s="782">
        <v>40603</v>
      </c>
      <c r="E90" s="783">
        <v>2372777</v>
      </c>
      <c r="F90" s="784">
        <v>223051</v>
      </c>
      <c r="G90" s="785">
        <f>F90/E90</f>
        <v>9.4004198456070678E-2</v>
      </c>
      <c r="H90" s="785"/>
      <c r="I90" s="786">
        <f>LARGE(BV90:CL90,1)</f>
        <v>17759</v>
      </c>
      <c r="J90" s="786">
        <f>SMALL(BV90:CL90,1)</f>
        <v>8327</v>
      </c>
      <c r="K90" s="787">
        <v>13055</v>
      </c>
      <c r="L90" s="785">
        <f>K90/$F$90</f>
        <v>5.852921529157009E-2</v>
      </c>
      <c r="M90" s="788">
        <f>L90/$G$90</f>
        <v>0.62262341738833626</v>
      </c>
      <c r="N90" s="787">
        <v>12349</v>
      </c>
      <c r="O90" s="785">
        <f>N90/$F$90</f>
        <v>5.5364019887828346E-2</v>
      </c>
      <c r="P90" s="788">
        <f>O90/$G$90</f>
        <v>0.58895262974558138</v>
      </c>
      <c r="Q90" s="787">
        <v>9931</v>
      </c>
      <c r="R90" s="785">
        <f>Q90/$F$90</f>
        <v>4.4523449793993301E-2</v>
      </c>
      <c r="S90" s="788">
        <f>R90/$G$90</f>
        <v>0.47363256668583437</v>
      </c>
      <c r="T90" s="787">
        <v>13509</v>
      </c>
      <c r="U90" s="785">
        <f>T90/$F$90</f>
        <v>6.0564624233919596E-2</v>
      </c>
      <c r="V90" s="788">
        <f>U90/$G$90</f>
        <v>0.6442757369206461</v>
      </c>
      <c r="W90" s="787">
        <v>14726</v>
      </c>
      <c r="X90" s="785">
        <f>W90/$F$90</f>
        <v>6.6020775517706715E-2</v>
      </c>
      <c r="Y90" s="788">
        <f>X90/$G$90</f>
        <v>0.70231730712069251</v>
      </c>
      <c r="Z90" s="787">
        <v>10093</v>
      </c>
      <c r="AA90" s="785">
        <f>Z90/$F$90</f>
        <v>4.5249741090602598E-2</v>
      </c>
      <c r="AB90" s="788">
        <f>AA90/$G$90</f>
        <v>0.48135872475683478</v>
      </c>
      <c r="AC90" s="787">
        <v>15644</v>
      </c>
      <c r="AD90" s="785">
        <f>AC90/$F$90</f>
        <v>7.0136426198492724E-2</v>
      </c>
      <c r="AE90" s="788">
        <f>AD90/$G$90</f>
        <v>0.74609886952302817</v>
      </c>
      <c r="AF90" s="787">
        <v>8327</v>
      </c>
      <c r="AG90" s="785">
        <f>AF90/$F$90</f>
        <v>3.7332269301639534E-2</v>
      </c>
      <c r="AH90" s="788">
        <f>AG90/$G$90</f>
        <v>0.39713406331617584</v>
      </c>
      <c r="AI90" s="787">
        <v>12277</v>
      </c>
      <c r="AJ90" s="785">
        <f>AI90/$F$90</f>
        <v>5.504122375600199E-2</v>
      </c>
      <c r="AK90" s="788">
        <f>AJ90/$G$90</f>
        <v>0.5855187817140256</v>
      </c>
      <c r="AL90" s="787">
        <v>14050</v>
      </c>
      <c r="AM90" s="785">
        <f>AL90/$F$90</f>
        <v>6.2990078502225946E-2</v>
      </c>
      <c r="AN90" s="788">
        <f>AM90/$G$90</f>
        <v>0.67007728949108569</v>
      </c>
      <c r="AO90" s="787">
        <v>15169</v>
      </c>
      <c r="AP90" s="785">
        <f>AO90/$F$90</f>
        <v>6.8006868384360528E-2</v>
      </c>
      <c r="AQ90" s="788">
        <f>AP90/$G$90</f>
        <v>0.72344501098151459</v>
      </c>
      <c r="AR90" s="787">
        <v>17759</v>
      </c>
      <c r="AS90" s="785">
        <f>AR90/$F$90</f>
        <v>7.9618562570891865E-2</v>
      </c>
      <c r="AT90" s="788">
        <f>AS90/$G$90</f>
        <v>0.84696815544997817</v>
      </c>
      <c r="AU90" s="789">
        <v>11246</v>
      </c>
      <c r="AV90" s="785">
        <f>AU90/$F$90</f>
        <v>5.0418962479432956E-2</v>
      </c>
      <c r="AW90" s="788">
        <f>AV90/$G$90</f>
        <v>0.53634798559549823</v>
      </c>
      <c r="AX90" s="787">
        <v>14163</v>
      </c>
      <c r="AY90" s="785">
        <f>AX90/$F$90</f>
        <v>6.3496689098008971E-2</v>
      </c>
      <c r="AZ90" s="788">
        <f>AY90/$G$90</f>
        <v>0.6754665232072774</v>
      </c>
      <c r="BA90" s="790">
        <v>13949</v>
      </c>
      <c r="BB90" s="785">
        <f>BA90/$F$90</f>
        <v>6.2537267261747312E-2</v>
      </c>
      <c r="BC90" s="788">
        <f>BB90/$G$90</f>
        <v>0.66526036378015341</v>
      </c>
      <c r="BD90" s="791">
        <v>14515</v>
      </c>
      <c r="BE90" s="785">
        <f>BD90/$F$90</f>
        <v>6.5074803520271146E-2</v>
      </c>
      <c r="BF90" s="788">
        <f>BE90/$G$90</f>
        <v>0.69225422469488318</v>
      </c>
      <c r="BG90" s="792">
        <v>12289</v>
      </c>
      <c r="BH90" s="785">
        <f>BG90/$F$90</f>
        <v>5.5095023111306381E-2</v>
      </c>
      <c r="BI90" s="788">
        <f>BH90/$G$90</f>
        <v>0.58609108971928492</v>
      </c>
      <c r="BJ90" s="793">
        <f t="shared" ref="BJ90:BJ97" si="350">K90+T90+W90+Z90+Q90</f>
        <v>61314</v>
      </c>
      <c r="BK90" s="785">
        <f>BJ90/$F$90</f>
        <v>0.27488780592779227</v>
      </c>
      <c r="BL90" s="788">
        <f>BK90/$G$90</f>
        <v>2.9242077528723436</v>
      </c>
      <c r="BM90" s="794">
        <f t="shared" ref="BM90:BM97" si="351">BG90+AU90+AR90+AX90</f>
        <v>55457</v>
      </c>
      <c r="BN90" s="785">
        <f>BM90/$F$90</f>
        <v>0.24862923725964017</v>
      </c>
      <c r="BO90" s="788">
        <f>BN90/$G$90</f>
        <v>2.6448737539720386</v>
      </c>
      <c r="BP90" s="794">
        <f t="shared" ref="BP90:BP97" si="352">BA90+AO90+AL90+BD90</f>
        <v>57683</v>
      </c>
      <c r="BQ90" s="785">
        <f>BP90/$F$90</f>
        <v>0.25860901766860495</v>
      </c>
      <c r="BR90" s="788">
        <f>BQ90/$G$90</f>
        <v>2.7510368889476369</v>
      </c>
      <c r="BS90" s="797">
        <f t="shared" ref="BS90:BS97" si="353">AI90+AF90+AC90+N90</f>
        <v>48597</v>
      </c>
      <c r="BT90" s="785">
        <f>BS90/$F$90</f>
        <v>0.21787393914396258</v>
      </c>
      <c r="BU90" s="788">
        <f>BT90/$G$90</f>
        <v>2.3177043442988108</v>
      </c>
      <c r="BV90" s="801">
        <f>K90</f>
        <v>13055</v>
      </c>
      <c r="BW90" s="801">
        <f>N90</f>
        <v>12349</v>
      </c>
      <c r="BX90" s="801">
        <f>Q90</f>
        <v>9931</v>
      </c>
      <c r="BY90" s="801">
        <f>T90</f>
        <v>13509</v>
      </c>
      <c r="BZ90" s="801">
        <f>W90</f>
        <v>14726</v>
      </c>
      <c r="CA90" s="801">
        <f>Z90</f>
        <v>10093</v>
      </c>
      <c r="CB90" s="801">
        <f>AC90</f>
        <v>15644</v>
      </c>
      <c r="CC90" s="801">
        <f>AF90</f>
        <v>8327</v>
      </c>
      <c r="CD90" s="801">
        <f>AI90</f>
        <v>12277</v>
      </c>
      <c r="CE90" s="801">
        <f>AL90</f>
        <v>14050</v>
      </c>
      <c r="CF90" s="801">
        <f>AO90</f>
        <v>15169</v>
      </c>
      <c r="CG90" s="801">
        <f>AR90</f>
        <v>17759</v>
      </c>
      <c r="CH90" s="801">
        <f>AU90</f>
        <v>11246</v>
      </c>
      <c r="CI90" s="801">
        <f>AX90</f>
        <v>14163</v>
      </c>
      <c r="CJ90" s="801">
        <f>BA90</f>
        <v>13949</v>
      </c>
      <c r="CK90" s="801">
        <f>BD90</f>
        <v>14515</v>
      </c>
      <c r="CL90" s="801">
        <f>BG90</f>
        <v>12289</v>
      </c>
    </row>
    <row r="91" spans="1:90" x14ac:dyDescent="0.3">
      <c r="A91" s="759">
        <v>91</v>
      </c>
      <c r="B91" s="760" t="s">
        <v>34</v>
      </c>
      <c r="C91" s="761" t="s">
        <v>14</v>
      </c>
      <c r="D91" s="762">
        <v>40603</v>
      </c>
      <c r="E91" s="778">
        <v>823314</v>
      </c>
      <c r="F91" s="764">
        <v>87176</v>
      </c>
      <c r="G91" s="765">
        <f t="shared" ref="G91:G97" si="354">F91/F$29</f>
        <v>0.39083438316797503</v>
      </c>
      <c r="H91" s="765"/>
      <c r="I91" s="765">
        <f t="shared" ref="I91:I97" si="355">LARGE(BV91:CL91,1)</f>
        <v>0.48854102145391071</v>
      </c>
      <c r="J91" s="765">
        <f t="shared" ref="J91:J97" si="356">SMALL(BV91:CL91,1)</f>
        <v>0.27921220127296748</v>
      </c>
      <c r="K91" s="803">
        <v>3888</v>
      </c>
      <c r="L91" s="804">
        <f t="shared" ref="L91:L97" si="357">K91/K$29</f>
        <v>0.29781692837993107</v>
      </c>
      <c r="M91" s="804">
        <f t="shared" ref="M91:M97" si="358">L91/$G91</f>
        <v>0.76200288717160691</v>
      </c>
      <c r="N91" s="803">
        <v>4169</v>
      </c>
      <c r="O91" s="804">
        <f t="shared" ref="O91:O97" si="359">N91/N$29</f>
        <v>0.33759818608794234</v>
      </c>
      <c r="P91" s="804">
        <f t="shared" ref="P91:P97" si="360">O91/$G91</f>
        <v>0.86378834776890001</v>
      </c>
      <c r="Q91" s="803">
        <v>3364</v>
      </c>
      <c r="R91" s="804">
        <f t="shared" ref="R91:R97" si="361">Q91/Q$29</f>
        <v>0.3387372872822475</v>
      </c>
      <c r="S91" s="804">
        <f t="shared" ref="S91:S97" si="362">R91/$G91</f>
        <v>0.86670288457365086</v>
      </c>
      <c r="T91" s="803">
        <v>5122</v>
      </c>
      <c r="U91" s="804">
        <f t="shared" ref="U91:U97" si="363">T91/T$29</f>
        <v>0.37915463764897478</v>
      </c>
      <c r="V91" s="804">
        <f t="shared" ref="V91:V97" si="364">U91/$G91</f>
        <v>0.97011586998992239</v>
      </c>
      <c r="W91" s="803">
        <v>6116</v>
      </c>
      <c r="X91" s="804">
        <f t="shared" ref="X91:X97" si="365">W91/W$29</f>
        <v>0.41531984245552084</v>
      </c>
      <c r="Y91" s="804">
        <f t="shared" ref="Y91:Y97" si="366">X91/$G91</f>
        <v>1.0626491944978707</v>
      </c>
      <c r="Z91" s="803">
        <v>3296</v>
      </c>
      <c r="AA91" s="804">
        <f t="shared" ref="AA91:AA97" si="367">Z91/Z$29</f>
        <v>0.32656296443079363</v>
      </c>
      <c r="AB91" s="804">
        <f t="shared" ref="AB91:AB97" si="368">AA91/$G91</f>
        <v>0.83555331489461493</v>
      </c>
      <c r="AC91" s="803">
        <v>7064</v>
      </c>
      <c r="AD91" s="804">
        <f t="shared" ref="AD91:AD97" si="369">AC91/AC$29</f>
        <v>0.45154691894656096</v>
      </c>
      <c r="AE91" s="804">
        <f t="shared" ref="AE91:AE97" si="370">AD91/$G91</f>
        <v>1.1553408256624458</v>
      </c>
      <c r="AF91" s="803">
        <v>2325</v>
      </c>
      <c r="AG91" s="804">
        <f t="shared" ref="AG91:AG97" si="371">AF91/AF$29</f>
        <v>0.27921220127296748</v>
      </c>
      <c r="AH91" s="804">
        <f t="shared" ref="AH91:AH97" si="372">AG91/$G91</f>
        <v>0.7144003017589321</v>
      </c>
      <c r="AI91" s="803">
        <v>5099</v>
      </c>
      <c r="AJ91" s="804">
        <f t="shared" ref="AJ91:AJ97" si="373">AI91/AI$29</f>
        <v>0.41532947788547692</v>
      </c>
      <c r="AK91" s="804">
        <f t="shared" ref="AK91:AK97" si="374">AJ91/$G91</f>
        <v>1.0626738479837743</v>
      </c>
      <c r="AL91" s="803">
        <v>4808</v>
      </c>
      <c r="AM91" s="804">
        <f t="shared" ref="AM91:AM97" si="375">AL91/AL$29</f>
        <v>0.34220640569395017</v>
      </c>
      <c r="AN91" s="804">
        <f t="shared" ref="AN91:AN97" si="376">AM91/$G91</f>
        <v>0.87557906988668077</v>
      </c>
      <c r="AO91" s="803">
        <v>7128</v>
      </c>
      <c r="AP91" s="804">
        <f t="shared" ref="AP91:AP97" si="377">AO91/AO$29</f>
        <v>0.46990572878897752</v>
      </c>
      <c r="AQ91" s="804">
        <f t="shared" ref="AQ91:AQ97" si="378">AP91/$G91</f>
        <v>1.2023142001480938</v>
      </c>
      <c r="AR91" s="803">
        <v>8676</v>
      </c>
      <c r="AS91" s="804">
        <f t="shared" ref="AS91:AS97" si="379">AR91/AR$29</f>
        <v>0.48854102145391071</v>
      </c>
      <c r="AT91" s="804">
        <f t="shared" ref="AT91:AT97" si="380">AS91/$G91</f>
        <v>1.2499949914691686</v>
      </c>
      <c r="AU91" s="805">
        <v>5085</v>
      </c>
      <c r="AV91" s="804">
        <f t="shared" ref="AV91:AV97" si="381">AU91/AU$29</f>
        <v>0.45216076827316382</v>
      </c>
      <c r="AW91" s="804">
        <f t="shared" ref="AW91:AW97" si="382">AV91/$G91</f>
        <v>1.1569114380574639</v>
      </c>
      <c r="AX91" s="803">
        <v>6123</v>
      </c>
      <c r="AY91" s="804">
        <f t="shared" ref="AY91:AY97" si="383">AX91/AX$29</f>
        <v>0.43232366024147428</v>
      </c>
      <c r="AZ91" s="804">
        <f t="shared" ref="AZ91:AZ97" si="384">AY91/$G91</f>
        <v>1.1061556476612953</v>
      </c>
      <c r="BA91" s="760">
        <v>5349</v>
      </c>
      <c r="BB91" s="765">
        <f t="shared" ref="BB91:BB97" si="385">BA91/BA$29</f>
        <v>0.38346834898559035</v>
      </c>
      <c r="BC91" s="767">
        <f t="shared" ref="BC91:BC97" si="386">BB91/$G91</f>
        <v>0.98115305484978566</v>
      </c>
      <c r="BD91" s="803">
        <v>5080</v>
      </c>
      <c r="BE91" s="804">
        <f t="shared" ref="BE91:BE97" si="387">BD91/BD$29</f>
        <v>0.34998277643816739</v>
      </c>
      <c r="BF91" s="804">
        <f t="shared" ref="BF91:BF97" si="388">BE91/$G91</f>
        <v>0.89547591386745984</v>
      </c>
      <c r="BG91" s="806">
        <v>4484</v>
      </c>
      <c r="BH91" s="804">
        <f t="shared" ref="BH91:BH97" si="389">BG91/BG$29</f>
        <v>0.3648791602245911</v>
      </c>
      <c r="BI91" s="804">
        <f t="shared" ref="BI91:BI97" si="390">BH91/$G91</f>
        <v>0.93359022629227395</v>
      </c>
      <c r="BJ91" s="764">
        <f t="shared" si="350"/>
        <v>21786</v>
      </c>
      <c r="BK91" s="765">
        <f>BJ91/BJ$49</f>
        <v>0.35531852431744787</v>
      </c>
      <c r="BL91" s="767">
        <f>BK91/$G91</f>
        <v>0.90912811057551468</v>
      </c>
      <c r="BM91" s="764">
        <f t="shared" si="351"/>
        <v>24368</v>
      </c>
      <c r="BN91" s="800">
        <f>BM91/BM$49</f>
        <v>0.43940350181221488</v>
      </c>
      <c r="BO91" s="767">
        <f>BN91/$G91</f>
        <v>1.1242703322326826</v>
      </c>
      <c r="BP91" s="764">
        <f t="shared" si="352"/>
        <v>22365</v>
      </c>
      <c r="BQ91" s="765">
        <f>BP91/BP$49</f>
        <v>0.38772255257181493</v>
      </c>
      <c r="BR91" s="767">
        <f>BQ91/$G91</f>
        <v>0.99203798148224154</v>
      </c>
      <c r="BS91" s="774">
        <f t="shared" si="353"/>
        <v>18657</v>
      </c>
      <c r="BT91" s="777">
        <f>BS91/BS$49</f>
        <v>0.38391258719674054</v>
      </c>
      <c r="BU91" s="776">
        <f>BT91/$G91</f>
        <v>0.98228969540722422</v>
      </c>
      <c r="BV91" s="777">
        <f t="shared" ref="BV91:BV97" si="391">L91</f>
        <v>0.29781692837993107</v>
      </c>
      <c r="BW91" s="777">
        <f t="shared" ref="BW91:BW97" si="392">O91</f>
        <v>0.33759818608794234</v>
      </c>
      <c r="BX91" s="777">
        <f t="shared" ref="BX91:BX97" si="393">R91</f>
        <v>0.3387372872822475</v>
      </c>
      <c r="BY91" s="777">
        <f t="shared" ref="BY91:BY97" si="394">U91</f>
        <v>0.37915463764897478</v>
      </c>
      <c r="BZ91" s="777">
        <f t="shared" ref="BZ91:BZ97" si="395">X91</f>
        <v>0.41531984245552084</v>
      </c>
      <c r="CA91" s="777">
        <f t="shared" ref="CA91:CA97" si="396">AA91</f>
        <v>0.32656296443079363</v>
      </c>
      <c r="CB91" s="777">
        <f t="shared" ref="CB91:CB97" si="397">AD91</f>
        <v>0.45154691894656096</v>
      </c>
      <c r="CC91" s="777">
        <f t="shared" ref="CC91:CC97" si="398">AG91</f>
        <v>0.27921220127296748</v>
      </c>
      <c r="CD91" s="777">
        <f t="shared" ref="CD91:CD97" si="399">AJ91</f>
        <v>0.41532947788547692</v>
      </c>
      <c r="CE91" s="777">
        <f t="shared" ref="CE91:CE97" si="400">AM91</f>
        <v>0.34220640569395017</v>
      </c>
      <c r="CF91" s="777">
        <f t="shared" ref="CF91:CF97" si="401">AP91</f>
        <v>0.46990572878897752</v>
      </c>
      <c r="CG91" s="777">
        <f t="shared" ref="CG91:CG97" si="402">AS91</f>
        <v>0.48854102145391071</v>
      </c>
      <c r="CH91" s="777">
        <f t="shared" ref="CH91:CH97" si="403">AV91</f>
        <v>0.45216076827316382</v>
      </c>
      <c r="CI91" s="777">
        <f t="shared" ref="CI91:CI97" si="404">AY91</f>
        <v>0.43232366024147428</v>
      </c>
      <c r="CJ91" s="777">
        <f t="shared" ref="CJ91:CJ97" si="405">BB91</f>
        <v>0.38346834898559035</v>
      </c>
      <c r="CK91" s="777">
        <f t="shared" ref="CK91:CK97" si="406">BE91</f>
        <v>0.34998277643816739</v>
      </c>
      <c r="CL91" s="777">
        <f t="shared" ref="CL91:CL97" si="407">BH91</f>
        <v>0.3648791602245911</v>
      </c>
    </row>
    <row r="92" spans="1:90" x14ac:dyDescent="0.3">
      <c r="A92" s="759">
        <v>92</v>
      </c>
      <c r="B92" s="760" t="s">
        <v>35</v>
      </c>
      <c r="C92" s="761" t="s">
        <v>14</v>
      </c>
      <c r="D92" s="762">
        <v>40603</v>
      </c>
      <c r="E92" s="778">
        <v>807658</v>
      </c>
      <c r="F92" s="764">
        <v>74692</v>
      </c>
      <c r="G92" s="765">
        <f t="shared" si="354"/>
        <v>0.33486512053297229</v>
      </c>
      <c r="H92" s="765"/>
      <c r="I92" s="765">
        <f t="shared" si="355"/>
        <v>0.35668284949965323</v>
      </c>
      <c r="J92" s="765">
        <f t="shared" si="356"/>
        <v>0.31571544895995263</v>
      </c>
      <c r="K92" s="803">
        <v>4584</v>
      </c>
      <c r="L92" s="804">
        <f t="shared" si="357"/>
        <v>0.35112983531214093</v>
      </c>
      <c r="M92" s="804">
        <f t="shared" si="358"/>
        <v>1.0485709432898884</v>
      </c>
      <c r="N92" s="803">
        <v>4014</v>
      </c>
      <c r="O92" s="804">
        <f t="shared" si="359"/>
        <v>0.32504656247469432</v>
      </c>
      <c r="P92" s="804">
        <f t="shared" si="360"/>
        <v>0.97067906611876831</v>
      </c>
      <c r="Q92" s="803">
        <v>3390</v>
      </c>
      <c r="R92" s="804">
        <f t="shared" si="361"/>
        <v>0.3413553519283053</v>
      </c>
      <c r="S92" s="804">
        <f t="shared" si="362"/>
        <v>1.0193816285942325</v>
      </c>
      <c r="T92" s="803">
        <v>4265</v>
      </c>
      <c r="U92" s="804">
        <f t="shared" si="363"/>
        <v>0.31571544895995263</v>
      </c>
      <c r="V92" s="804">
        <f t="shared" si="364"/>
        <v>0.94281377665568455</v>
      </c>
      <c r="W92" s="803">
        <v>5111</v>
      </c>
      <c r="X92" s="804">
        <f t="shared" si="365"/>
        <v>0.34707320385712348</v>
      </c>
      <c r="Y92" s="804">
        <f t="shared" si="366"/>
        <v>1.0364567181697537</v>
      </c>
      <c r="Z92" s="803">
        <v>3600</v>
      </c>
      <c r="AA92" s="804">
        <f t="shared" si="367"/>
        <v>0.35668284949965323</v>
      </c>
      <c r="AB92" s="804">
        <f t="shared" si="368"/>
        <v>1.0651537817135321</v>
      </c>
      <c r="AC92" s="803">
        <v>5150</v>
      </c>
      <c r="AD92" s="804">
        <f t="shared" si="369"/>
        <v>0.32919969317310149</v>
      </c>
      <c r="AE92" s="804">
        <f t="shared" si="370"/>
        <v>0.98308146470777935</v>
      </c>
      <c r="AF92" s="803">
        <v>2899</v>
      </c>
      <c r="AG92" s="804">
        <f t="shared" si="371"/>
        <v>0.34814458988831509</v>
      </c>
      <c r="AH92" s="804">
        <f t="shared" si="372"/>
        <v>1.0396561736086671</v>
      </c>
      <c r="AI92" s="803">
        <v>4318</v>
      </c>
      <c r="AJ92" s="804">
        <f t="shared" si="373"/>
        <v>0.35171458825445956</v>
      </c>
      <c r="AK92" s="804">
        <f t="shared" si="374"/>
        <v>1.050317177539033</v>
      </c>
      <c r="AL92" s="803">
        <v>4470</v>
      </c>
      <c r="AM92" s="804">
        <f t="shared" si="375"/>
        <v>0.31814946619217083</v>
      </c>
      <c r="AN92" s="804">
        <f t="shared" si="376"/>
        <v>0.9500824262789842</v>
      </c>
      <c r="AO92" s="803">
        <v>5047</v>
      </c>
      <c r="AP92" s="804">
        <f t="shared" si="377"/>
        <v>0.33271804337794186</v>
      </c>
      <c r="AQ92" s="804">
        <f t="shared" si="378"/>
        <v>0.99358823292311504</v>
      </c>
      <c r="AR92" s="803">
        <v>6062</v>
      </c>
      <c r="AS92" s="804">
        <f t="shared" si="379"/>
        <v>0.34134804887662595</v>
      </c>
      <c r="AT92" s="804">
        <f t="shared" si="380"/>
        <v>1.0193598196591374</v>
      </c>
      <c r="AU92" s="805">
        <v>3932</v>
      </c>
      <c r="AV92" s="804">
        <f t="shared" si="381"/>
        <v>0.34963542592921926</v>
      </c>
      <c r="AW92" s="804">
        <f t="shared" si="382"/>
        <v>1.044108222954778</v>
      </c>
      <c r="AX92" s="803">
        <v>4804</v>
      </c>
      <c r="AY92" s="804">
        <f t="shared" si="383"/>
        <v>0.33919367365671116</v>
      </c>
      <c r="AZ92" s="804">
        <f t="shared" si="384"/>
        <v>1.0129262585391083</v>
      </c>
      <c r="BA92" s="760">
        <v>4417</v>
      </c>
      <c r="BB92" s="765">
        <f t="shared" si="385"/>
        <v>0.31665352355007526</v>
      </c>
      <c r="BC92" s="767">
        <f t="shared" si="386"/>
        <v>0.94561512720730245</v>
      </c>
      <c r="BD92" s="803">
        <v>4705</v>
      </c>
      <c r="BE92" s="804">
        <f t="shared" si="387"/>
        <v>0.32414743368928695</v>
      </c>
      <c r="BF92" s="804">
        <f t="shared" si="388"/>
        <v>0.96799401852713995</v>
      </c>
      <c r="BG92" s="806">
        <v>3924</v>
      </c>
      <c r="BH92" s="804">
        <f t="shared" si="389"/>
        <v>0.31930995198958417</v>
      </c>
      <c r="BI92" s="804">
        <f t="shared" si="390"/>
        <v>0.95354795829846217</v>
      </c>
      <c r="BJ92" s="764">
        <f t="shared" si="350"/>
        <v>20950</v>
      </c>
      <c r="BK92" s="765">
        <f>BJ92/BJ$49</f>
        <v>0.34168379162997031</v>
      </c>
      <c r="BL92" s="767">
        <f>BK92/$G92</f>
        <v>1.0203624405137968</v>
      </c>
      <c r="BM92" s="764">
        <f t="shared" si="351"/>
        <v>18722</v>
      </c>
      <c r="BN92" s="800">
        <f>BM92/BM$49</f>
        <v>0.33759489334078657</v>
      </c>
      <c r="BO92" s="767">
        <f>BN92/$G92</f>
        <v>1.008151857689656</v>
      </c>
      <c r="BP92" s="764">
        <f t="shared" si="352"/>
        <v>18639</v>
      </c>
      <c r="BQ92" s="765">
        <f>BP92/BP$49</f>
        <v>0.32312813133852264</v>
      </c>
      <c r="BR92" s="767">
        <f>BQ92/$G92</f>
        <v>0.96495009938398768</v>
      </c>
      <c r="BS92" s="774">
        <f t="shared" si="353"/>
        <v>16381</v>
      </c>
      <c r="BT92" s="777">
        <f>BS92/BS$49</f>
        <v>0.33707842047863035</v>
      </c>
      <c r="BU92" s="776">
        <f>BT92/$G92</f>
        <v>1.0066095266719191</v>
      </c>
      <c r="BV92" s="777">
        <f t="shared" si="391"/>
        <v>0.35112983531214093</v>
      </c>
      <c r="BW92" s="777">
        <f t="shared" si="392"/>
        <v>0.32504656247469432</v>
      </c>
      <c r="BX92" s="777">
        <f t="shared" si="393"/>
        <v>0.3413553519283053</v>
      </c>
      <c r="BY92" s="777">
        <f t="shared" si="394"/>
        <v>0.31571544895995263</v>
      </c>
      <c r="BZ92" s="777">
        <f t="shared" si="395"/>
        <v>0.34707320385712348</v>
      </c>
      <c r="CA92" s="777">
        <f t="shared" si="396"/>
        <v>0.35668284949965323</v>
      </c>
      <c r="CB92" s="777">
        <f t="shared" si="397"/>
        <v>0.32919969317310149</v>
      </c>
      <c r="CC92" s="777">
        <f t="shared" si="398"/>
        <v>0.34814458988831509</v>
      </c>
      <c r="CD92" s="777">
        <f t="shared" si="399"/>
        <v>0.35171458825445956</v>
      </c>
      <c r="CE92" s="777">
        <f t="shared" si="400"/>
        <v>0.31814946619217083</v>
      </c>
      <c r="CF92" s="777">
        <f t="shared" si="401"/>
        <v>0.33271804337794186</v>
      </c>
      <c r="CG92" s="777">
        <f t="shared" si="402"/>
        <v>0.34134804887662595</v>
      </c>
      <c r="CH92" s="777">
        <f t="shared" si="403"/>
        <v>0.34963542592921926</v>
      </c>
      <c r="CI92" s="777">
        <f t="shared" si="404"/>
        <v>0.33919367365671116</v>
      </c>
      <c r="CJ92" s="777">
        <f t="shared" si="405"/>
        <v>0.31665352355007526</v>
      </c>
      <c r="CK92" s="777">
        <f t="shared" si="406"/>
        <v>0.32414743368928695</v>
      </c>
      <c r="CL92" s="777">
        <f t="shared" si="407"/>
        <v>0.31930995198958417</v>
      </c>
    </row>
    <row r="93" spans="1:90" x14ac:dyDescent="0.3">
      <c r="A93" s="759">
        <v>93</v>
      </c>
      <c r="B93" s="760" t="s">
        <v>36</v>
      </c>
      <c r="C93" s="761" t="s">
        <v>14</v>
      </c>
      <c r="D93" s="762">
        <v>40603</v>
      </c>
      <c r="E93" s="778"/>
      <c r="F93" s="764">
        <v>52372</v>
      </c>
      <c r="G93" s="765">
        <f t="shared" si="354"/>
        <v>0.23479831966680265</v>
      </c>
      <c r="H93" s="765"/>
      <c r="I93" s="765">
        <f t="shared" si="355"/>
        <v>0.3199231415876066</v>
      </c>
      <c r="J93" s="765">
        <f t="shared" si="356"/>
        <v>0.1350327247674819</v>
      </c>
      <c r="K93" s="803">
        <v>3854</v>
      </c>
      <c r="L93" s="804">
        <f t="shared" si="357"/>
        <v>0.2952125622366909</v>
      </c>
      <c r="M93" s="804">
        <f t="shared" si="358"/>
        <v>1.2573027041063192</v>
      </c>
      <c r="N93" s="803">
        <v>3496</v>
      </c>
      <c r="O93" s="804">
        <f t="shared" si="359"/>
        <v>0.28309984614138795</v>
      </c>
      <c r="P93" s="804">
        <f t="shared" si="360"/>
        <v>1.2057149580249509</v>
      </c>
      <c r="Q93" s="803">
        <v>2758</v>
      </c>
      <c r="R93" s="804">
        <f t="shared" si="361"/>
        <v>0.27771624207028495</v>
      </c>
      <c r="S93" s="804">
        <f t="shared" si="362"/>
        <v>1.1827863268544094</v>
      </c>
      <c r="T93" s="803">
        <v>3532</v>
      </c>
      <c r="U93" s="804">
        <f t="shared" si="363"/>
        <v>0.26145532607891037</v>
      </c>
      <c r="V93" s="804">
        <f t="shared" si="364"/>
        <v>1.1135315041859588</v>
      </c>
      <c r="W93" s="803">
        <v>3054</v>
      </c>
      <c r="X93" s="804">
        <f t="shared" si="365"/>
        <v>0.2073882928154285</v>
      </c>
      <c r="Y93" s="804">
        <f t="shared" si="366"/>
        <v>0.88326140114515672</v>
      </c>
      <c r="Z93" s="803">
        <v>2806</v>
      </c>
      <c r="AA93" s="804">
        <f t="shared" si="367"/>
        <v>0.27801446547111858</v>
      </c>
      <c r="AB93" s="804">
        <f t="shared" si="368"/>
        <v>1.1840564526426043</v>
      </c>
      <c r="AC93" s="803">
        <v>2953</v>
      </c>
      <c r="AD93" s="804">
        <f t="shared" si="369"/>
        <v>0.18876246484275122</v>
      </c>
      <c r="AE93" s="804">
        <f t="shared" si="370"/>
        <v>0.80393447921867611</v>
      </c>
      <c r="AF93" s="803">
        <v>2664</v>
      </c>
      <c r="AG93" s="804">
        <f t="shared" si="371"/>
        <v>0.3199231415876066</v>
      </c>
      <c r="AH93" s="804">
        <f t="shared" si="372"/>
        <v>1.3625444255376393</v>
      </c>
      <c r="AI93" s="803">
        <v>2528</v>
      </c>
      <c r="AJ93" s="804">
        <f t="shared" si="373"/>
        <v>0.20591349678260162</v>
      </c>
      <c r="AK93" s="804">
        <f t="shared" si="374"/>
        <v>0.87698028280104023</v>
      </c>
      <c r="AL93" s="803">
        <v>4040</v>
      </c>
      <c r="AM93" s="804">
        <f t="shared" si="375"/>
        <v>0.2875444839857651</v>
      </c>
      <c r="AN93" s="804">
        <f t="shared" si="376"/>
        <v>1.2246445562038664</v>
      </c>
      <c r="AO93" s="803">
        <v>2513</v>
      </c>
      <c r="AP93" s="804">
        <f t="shared" si="377"/>
        <v>0.16566682048915551</v>
      </c>
      <c r="AQ93" s="804">
        <f t="shared" si="378"/>
        <v>0.70557072437421964</v>
      </c>
      <c r="AR93" s="803">
        <v>2695</v>
      </c>
      <c r="AS93" s="804">
        <f t="shared" si="379"/>
        <v>0.15175404020496649</v>
      </c>
      <c r="AT93" s="804">
        <f t="shared" si="380"/>
        <v>0.64631655124413778</v>
      </c>
      <c r="AU93" s="805">
        <v>2013</v>
      </c>
      <c r="AV93" s="804">
        <f t="shared" si="381"/>
        <v>0.17899697670282766</v>
      </c>
      <c r="AW93" s="804">
        <f t="shared" si="382"/>
        <v>0.7623435165840986</v>
      </c>
      <c r="AX93" s="803">
        <v>2862</v>
      </c>
      <c r="AY93" s="804">
        <f t="shared" si="383"/>
        <v>0.2020758313916543</v>
      </c>
      <c r="AZ93" s="804">
        <f t="shared" si="384"/>
        <v>0.86063576467845193</v>
      </c>
      <c r="BA93" s="760">
        <v>3470</v>
      </c>
      <c r="BB93" s="765">
        <f t="shared" si="385"/>
        <v>0.24876335221162807</v>
      </c>
      <c r="BC93" s="767">
        <f t="shared" si="386"/>
        <v>1.0594767141632142</v>
      </c>
      <c r="BD93" s="803">
        <v>1960</v>
      </c>
      <c r="BE93" s="804">
        <f t="shared" si="387"/>
        <v>0.1350327247674819</v>
      </c>
      <c r="BF93" s="804">
        <f t="shared" si="388"/>
        <v>0.57510089918490048</v>
      </c>
      <c r="BG93" s="806">
        <v>3214</v>
      </c>
      <c r="BH93" s="804">
        <f t="shared" si="389"/>
        <v>0.26153470583448613</v>
      </c>
      <c r="BI93" s="804">
        <f t="shared" si="390"/>
        <v>1.1138695805218048</v>
      </c>
      <c r="BJ93" s="764">
        <f t="shared" si="350"/>
        <v>16004</v>
      </c>
      <c r="BK93" s="765">
        <f>BJ93/BJ$49</f>
        <v>0.26101705972534822</v>
      </c>
      <c r="BL93" s="767">
        <f>BK93/$G93</f>
        <v>1.1116649390666511</v>
      </c>
      <c r="BM93" s="764">
        <f t="shared" si="351"/>
        <v>10784</v>
      </c>
      <c r="BN93" s="800">
        <f>BM93/BM$49</f>
        <v>0.19445696665885281</v>
      </c>
      <c r="BO93" s="767">
        <f>BN93/$G93</f>
        <v>0.82818721588298672</v>
      </c>
      <c r="BP93" s="764">
        <f t="shared" si="352"/>
        <v>11983</v>
      </c>
      <c r="BQ93" s="765">
        <f>BP93/BP$49</f>
        <v>0.20773884853423019</v>
      </c>
      <c r="BR93" s="767">
        <f>BQ93/$G93</f>
        <v>0.88475440892859891</v>
      </c>
      <c r="BS93" s="774">
        <f t="shared" si="353"/>
        <v>11641</v>
      </c>
      <c r="BT93" s="777">
        <f>BS93/BS$49</f>
        <v>0.23954153548572957</v>
      </c>
      <c r="BU93" s="776">
        <f>BT93/$G93</f>
        <v>1.0202012340874411</v>
      </c>
      <c r="BV93" s="777">
        <f t="shared" si="391"/>
        <v>0.2952125622366909</v>
      </c>
      <c r="BW93" s="777">
        <f t="shared" si="392"/>
        <v>0.28309984614138795</v>
      </c>
      <c r="BX93" s="777">
        <f t="shared" si="393"/>
        <v>0.27771624207028495</v>
      </c>
      <c r="BY93" s="777">
        <f t="shared" si="394"/>
        <v>0.26145532607891037</v>
      </c>
      <c r="BZ93" s="777">
        <f t="shared" si="395"/>
        <v>0.2073882928154285</v>
      </c>
      <c r="CA93" s="777">
        <f t="shared" si="396"/>
        <v>0.27801446547111858</v>
      </c>
      <c r="CB93" s="777">
        <f t="shared" si="397"/>
        <v>0.18876246484275122</v>
      </c>
      <c r="CC93" s="777">
        <f t="shared" si="398"/>
        <v>0.3199231415876066</v>
      </c>
      <c r="CD93" s="777">
        <f t="shared" si="399"/>
        <v>0.20591349678260162</v>
      </c>
      <c r="CE93" s="777">
        <f t="shared" si="400"/>
        <v>0.2875444839857651</v>
      </c>
      <c r="CF93" s="777">
        <f t="shared" si="401"/>
        <v>0.16566682048915551</v>
      </c>
      <c r="CG93" s="777">
        <f t="shared" si="402"/>
        <v>0.15175404020496649</v>
      </c>
      <c r="CH93" s="777">
        <f t="shared" si="403"/>
        <v>0.17899697670282766</v>
      </c>
      <c r="CI93" s="777">
        <f t="shared" si="404"/>
        <v>0.2020758313916543</v>
      </c>
      <c r="CJ93" s="777">
        <f t="shared" si="405"/>
        <v>0.24876335221162807</v>
      </c>
      <c r="CK93" s="777">
        <f t="shared" si="406"/>
        <v>0.1350327247674819</v>
      </c>
      <c r="CL93" s="777">
        <f t="shared" si="407"/>
        <v>0.26153470583448613</v>
      </c>
    </row>
    <row r="94" spans="1:90" x14ac:dyDescent="0.3">
      <c r="A94" s="759">
        <v>94</v>
      </c>
      <c r="B94" s="760" t="s">
        <v>37</v>
      </c>
      <c r="C94" s="761" t="s">
        <v>14</v>
      </c>
      <c r="D94" s="762">
        <v>40603</v>
      </c>
      <c r="E94" s="778"/>
      <c r="F94" s="764">
        <v>8236</v>
      </c>
      <c r="G94" s="765">
        <f t="shared" si="354"/>
        <v>3.6924290857247896E-2</v>
      </c>
      <c r="H94" s="765"/>
      <c r="I94" s="765">
        <f t="shared" si="355"/>
        <v>5.239371888165454E-2</v>
      </c>
      <c r="J94" s="765">
        <f t="shared" si="356"/>
        <v>1.6892843065487922E-2</v>
      </c>
      <c r="K94" s="803">
        <v>684</v>
      </c>
      <c r="L94" s="804">
        <f t="shared" si="357"/>
        <v>5.239371888165454E-2</v>
      </c>
      <c r="M94" s="804">
        <f t="shared" si="358"/>
        <v>1.4189499016843039</v>
      </c>
      <c r="N94" s="803">
        <v>618</v>
      </c>
      <c r="O94" s="804">
        <f t="shared" si="359"/>
        <v>5.0044538019272819E-2</v>
      </c>
      <c r="P94" s="804">
        <f t="shared" si="360"/>
        <v>1.3553283450384679</v>
      </c>
      <c r="Q94" s="803">
        <v>400</v>
      </c>
      <c r="R94" s="804">
        <f t="shared" si="361"/>
        <v>4.0277917631658444E-2</v>
      </c>
      <c r="S94" s="804">
        <f t="shared" si="362"/>
        <v>1.0908244057381067</v>
      </c>
      <c r="T94" s="803">
        <v>538</v>
      </c>
      <c r="U94" s="804">
        <f t="shared" si="363"/>
        <v>3.9825301650751349E-2</v>
      </c>
      <c r="V94" s="804">
        <f t="shared" si="364"/>
        <v>1.0785664592644171</v>
      </c>
      <c r="W94" s="803">
        <v>417</v>
      </c>
      <c r="X94" s="804">
        <f t="shared" si="365"/>
        <v>2.8317261985603696E-2</v>
      </c>
      <c r="Y94" s="804">
        <f t="shared" si="366"/>
        <v>0.76690063175702883</v>
      </c>
      <c r="Z94" s="803">
        <v>374</v>
      </c>
      <c r="AA94" s="804">
        <f t="shared" si="367"/>
        <v>3.7055384920241755E-2</v>
      </c>
      <c r="AB94" s="804">
        <f t="shared" si="368"/>
        <v>1.003550347479947</v>
      </c>
      <c r="AC94" s="803">
        <v>447</v>
      </c>
      <c r="AD94" s="804">
        <f t="shared" si="369"/>
        <v>2.8573254922014828E-2</v>
      </c>
      <c r="AE94" s="804">
        <f t="shared" si="370"/>
        <v>0.77383354584875297</v>
      </c>
      <c r="AF94" s="803">
        <v>421</v>
      </c>
      <c r="AG94" s="804">
        <f t="shared" si="371"/>
        <v>5.0558424402545932E-2</v>
      </c>
      <c r="AH94" s="804">
        <f t="shared" si="372"/>
        <v>1.3692456436877456</v>
      </c>
      <c r="AI94" s="803">
        <v>314</v>
      </c>
      <c r="AJ94" s="804">
        <f t="shared" si="373"/>
        <v>2.5576280850370611E-2</v>
      </c>
      <c r="AK94" s="804">
        <f t="shared" si="374"/>
        <v>0.69266816658038066</v>
      </c>
      <c r="AL94" s="803">
        <v>697</v>
      </c>
      <c r="AM94" s="804">
        <f t="shared" si="375"/>
        <v>4.9608540925266904E-2</v>
      </c>
      <c r="AN94" s="804">
        <f t="shared" si="376"/>
        <v>1.343520478620897</v>
      </c>
      <c r="AO94" s="803">
        <v>459</v>
      </c>
      <c r="AP94" s="804">
        <f t="shared" si="377"/>
        <v>3.025908102050234E-2</v>
      </c>
      <c r="AQ94" s="804">
        <f t="shared" si="378"/>
        <v>0.81948983495678329</v>
      </c>
      <c r="AR94" s="803">
        <v>300</v>
      </c>
      <c r="AS94" s="804">
        <f t="shared" si="379"/>
        <v>1.6892843065487922E-2</v>
      </c>
      <c r="AT94" s="804">
        <f t="shared" si="380"/>
        <v>0.4574994583050202</v>
      </c>
      <c r="AU94" s="805">
        <v>198</v>
      </c>
      <c r="AV94" s="804">
        <f t="shared" si="381"/>
        <v>1.760626000355682E-2</v>
      </c>
      <c r="AW94" s="804">
        <f t="shared" si="382"/>
        <v>0.47682053181803691</v>
      </c>
      <c r="AX94" s="803">
        <v>343</v>
      </c>
      <c r="AY94" s="804">
        <f t="shared" si="383"/>
        <v>2.4218032902633625E-2</v>
      </c>
      <c r="AZ94" s="804">
        <f t="shared" si="384"/>
        <v>0.65588349404630064</v>
      </c>
      <c r="BA94" s="760">
        <v>673</v>
      </c>
      <c r="BB94" s="765">
        <f t="shared" si="385"/>
        <v>4.8247186178220658E-2</v>
      </c>
      <c r="BC94" s="767">
        <f t="shared" si="386"/>
        <v>1.3066516663718182</v>
      </c>
      <c r="BD94" s="803">
        <v>738</v>
      </c>
      <c r="BE94" s="804">
        <f t="shared" si="387"/>
        <v>5.0843954529796759E-2</v>
      </c>
      <c r="BF94" s="804">
        <f t="shared" si="388"/>
        <v>1.3769784970648005</v>
      </c>
      <c r="BG94" s="806">
        <v>615</v>
      </c>
      <c r="BH94" s="804">
        <f t="shared" si="389"/>
        <v>5.0044755472373664E-2</v>
      </c>
      <c r="BI94" s="804">
        <f t="shared" si="390"/>
        <v>1.3553342341996621</v>
      </c>
      <c r="BJ94" s="764">
        <f t="shared" si="350"/>
        <v>2413</v>
      </c>
      <c r="BK94" s="765">
        <f>BJ94/BJ$49</f>
        <v>3.9354796620673906E-2</v>
      </c>
      <c r="BL94" s="767">
        <f>BK94/$G94</f>
        <v>1.0658240336374374</v>
      </c>
      <c r="BM94" s="764">
        <f t="shared" si="351"/>
        <v>1456</v>
      </c>
      <c r="BN94" s="800">
        <f>BM94/BM$49</f>
        <v>2.6254575617144817E-2</v>
      </c>
      <c r="BO94" s="767">
        <f>BN94/$G94</f>
        <v>0.71103804589360953</v>
      </c>
      <c r="BP94" s="764">
        <f t="shared" si="352"/>
        <v>2567</v>
      </c>
      <c r="BQ94" s="765">
        <f>BP94/BP$49</f>
        <v>4.4501846297869387E-2</v>
      </c>
      <c r="BR94" s="767">
        <f>BQ94/$G94</f>
        <v>1.2052187127957825</v>
      </c>
      <c r="BS94" s="774">
        <f t="shared" si="353"/>
        <v>1800</v>
      </c>
      <c r="BT94" s="777">
        <f>BS94/BS$49</f>
        <v>3.7039323415025617E-2</v>
      </c>
      <c r="BU94" s="776">
        <f>BT94/$G94</f>
        <v>1.0031153626815055</v>
      </c>
      <c r="BV94" s="777">
        <f t="shared" si="391"/>
        <v>5.239371888165454E-2</v>
      </c>
      <c r="BW94" s="777">
        <f t="shared" si="392"/>
        <v>5.0044538019272819E-2</v>
      </c>
      <c r="BX94" s="777">
        <f t="shared" si="393"/>
        <v>4.0277917631658444E-2</v>
      </c>
      <c r="BY94" s="777">
        <f t="shared" si="394"/>
        <v>3.9825301650751349E-2</v>
      </c>
      <c r="BZ94" s="777">
        <f t="shared" si="395"/>
        <v>2.8317261985603696E-2</v>
      </c>
      <c r="CA94" s="777">
        <f t="shared" si="396"/>
        <v>3.7055384920241755E-2</v>
      </c>
      <c r="CB94" s="777">
        <f t="shared" si="397"/>
        <v>2.8573254922014828E-2</v>
      </c>
      <c r="CC94" s="777">
        <f t="shared" si="398"/>
        <v>5.0558424402545932E-2</v>
      </c>
      <c r="CD94" s="777">
        <f t="shared" si="399"/>
        <v>2.5576280850370611E-2</v>
      </c>
      <c r="CE94" s="777">
        <f t="shared" si="400"/>
        <v>4.9608540925266904E-2</v>
      </c>
      <c r="CF94" s="777">
        <f t="shared" si="401"/>
        <v>3.025908102050234E-2</v>
      </c>
      <c r="CG94" s="777">
        <f t="shared" si="402"/>
        <v>1.6892843065487922E-2</v>
      </c>
      <c r="CH94" s="777">
        <f t="shared" si="403"/>
        <v>1.760626000355682E-2</v>
      </c>
      <c r="CI94" s="777">
        <f t="shared" si="404"/>
        <v>2.4218032902633625E-2</v>
      </c>
      <c r="CJ94" s="777">
        <f t="shared" si="405"/>
        <v>4.8247186178220658E-2</v>
      </c>
      <c r="CK94" s="777">
        <f t="shared" si="406"/>
        <v>5.0843954529796759E-2</v>
      </c>
      <c r="CL94" s="777">
        <f t="shared" si="407"/>
        <v>5.0044755472373664E-2</v>
      </c>
    </row>
    <row r="95" spans="1:90" x14ac:dyDescent="0.3">
      <c r="A95" s="759">
        <v>95</v>
      </c>
      <c r="B95" s="760" t="s">
        <v>38</v>
      </c>
      <c r="C95" s="761" t="s">
        <v>14</v>
      </c>
      <c r="D95" s="762">
        <v>40603</v>
      </c>
      <c r="E95" s="778"/>
      <c r="F95" s="764">
        <v>575</v>
      </c>
      <c r="G95" s="765">
        <f t="shared" si="354"/>
        <v>2.5778857750021296E-3</v>
      </c>
      <c r="H95" s="765"/>
      <c r="I95" s="765">
        <f t="shared" si="355"/>
        <v>4.9603858077850501E-3</v>
      </c>
      <c r="J95" s="765">
        <f t="shared" si="356"/>
        <v>1.4503263234227702E-3</v>
      </c>
      <c r="K95" s="803">
        <v>45</v>
      </c>
      <c r="L95" s="804">
        <f t="shared" si="357"/>
        <v>3.4469551895825352E-3</v>
      </c>
      <c r="M95" s="804">
        <f t="shared" si="358"/>
        <v>1.3371248730288245</v>
      </c>
      <c r="N95" s="803">
        <v>52</v>
      </c>
      <c r="O95" s="804">
        <f t="shared" si="359"/>
        <v>4.2108672767025672E-3</v>
      </c>
      <c r="P95" s="804">
        <f t="shared" si="360"/>
        <v>1.6334576642361467</v>
      </c>
      <c r="Q95" s="803">
        <v>19</v>
      </c>
      <c r="R95" s="804">
        <f t="shared" si="361"/>
        <v>1.9132010875037762E-3</v>
      </c>
      <c r="S95" s="804">
        <f t="shared" si="362"/>
        <v>0.74215898394574742</v>
      </c>
      <c r="T95" s="803">
        <v>52</v>
      </c>
      <c r="U95" s="804">
        <f t="shared" si="363"/>
        <v>3.8492856614109113E-3</v>
      </c>
      <c r="V95" s="804">
        <f t="shared" si="364"/>
        <v>1.4931948105449828</v>
      </c>
      <c r="W95" s="803">
        <v>28</v>
      </c>
      <c r="X95" s="804">
        <f t="shared" si="365"/>
        <v>1.9013988863235095E-3</v>
      </c>
      <c r="Y95" s="804">
        <f t="shared" si="366"/>
        <v>0.73758073564060023</v>
      </c>
      <c r="Z95" s="803">
        <v>17</v>
      </c>
      <c r="AA95" s="804">
        <f t="shared" si="367"/>
        <v>1.6843356781928069E-3</v>
      </c>
      <c r="AB95" s="804">
        <f t="shared" si="368"/>
        <v>0.65337870844623269</v>
      </c>
      <c r="AC95" s="803">
        <v>30</v>
      </c>
      <c r="AD95" s="804">
        <f t="shared" si="369"/>
        <v>1.9176681155714651E-3</v>
      </c>
      <c r="AE95" s="804">
        <f t="shared" si="370"/>
        <v>0.74389181016753192</v>
      </c>
      <c r="AF95" s="803">
        <v>18</v>
      </c>
      <c r="AG95" s="804">
        <f t="shared" si="371"/>
        <v>2.1616428485649094E-3</v>
      </c>
      <c r="AH95" s="804">
        <f t="shared" si="372"/>
        <v>0.83853321567869843</v>
      </c>
      <c r="AI95" s="803">
        <v>18</v>
      </c>
      <c r="AJ95" s="804">
        <f t="shared" si="373"/>
        <v>1.466156227091309E-3</v>
      </c>
      <c r="AK95" s="804">
        <f t="shared" si="374"/>
        <v>0.56874367410251059</v>
      </c>
      <c r="AL95" s="803">
        <v>35</v>
      </c>
      <c r="AM95" s="804">
        <f t="shared" si="375"/>
        <v>2.491103202846975E-3</v>
      </c>
      <c r="AN95" s="804">
        <f t="shared" si="376"/>
        <v>0.96633575738820976</v>
      </c>
      <c r="AO95" s="803">
        <v>22</v>
      </c>
      <c r="AP95" s="804">
        <f t="shared" si="377"/>
        <v>1.4503263234227702E-3</v>
      </c>
      <c r="AQ95" s="804">
        <f t="shared" si="378"/>
        <v>0.56260302046221267</v>
      </c>
      <c r="AR95" s="803">
        <v>26</v>
      </c>
      <c r="AS95" s="804">
        <f t="shared" si="379"/>
        <v>1.4640463990089531E-3</v>
      </c>
      <c r="AT95" s="804">
        <f t="shared" si="380"/>
        <v>0.56792524060060179</v>
      </c>
      <c r="AU95" s="805">
        <v>18</v>
      </c>
      <c r="AV95" s="804">
        <f t="shared" si="381"/>
        <v>1.6005690912324383E-3</v>
      </c>
      <c r="AW95" s="804">
        <f t="shared" si="382"/>
        <v>0.62088441107562886</v>
      </c>
      <c r="AX95" s="803">
        <v>31</v>
      </c>
      <c r="AY95" s="804">
        <f t="shared" si="383"/>
        <v>2.1888018075266538E-3</v>
      </c>
      <c r="AZ95" s="804">
        <f t="shared" si="384"/>
        <v>0.84906857734022201</v>
      </c>
      <c r="BA95" s="760">
        <v>40</v>
      </c>
      <c r="BB95" s="765">
        <f t="shared" si="385"/>
        <v>2.8675890744856262E-3</v>
      </c>
      <c r="BC95" s="767">
        <f t="shared" si="386"/>
        <v>1.1123801924401624</v>
      </c>
      <c r="BD95" s="803">
        <v>72</v>
      </c>
      <c r="BE95" s="804">
        <f t="shared" si="387"/>
        <v>4.9603858077850501E-3</v>
      </c>
      <c r="BF95" s="804">
        <f t="shared" si="388"/>
        <v>1.924206982282197</v>
      </c>
      <c r="BG95" s="806">
        <v>52</v>
      </c>
      <c r="BH95" s="804">
        <f t="shared" si="389"/>
        <v>4.2314264789649276E-3</v>
      </c>
      <c r="BI95" s="804">
        <f t="shared" si="390"/>
        <v>1.6414328827123583</v>
      </c>
      <c r="BJ95" s="764">
        <f t="shared" si="350"/>
        <v>161</v>
      </c>
      <c r="BK95" s="765">
        <f>BJ95/BJ$49</f>
        <v>2.6258277065596765E-3</v>
      </c>
      <c r="BL95" s="767">
        <f>BK95/$G95</f>
        <v>1.0185973839579867</v>
      </c>
      <c r="BM95" s="764">
        <f t="shared" si="351"/>
        <v>127</v>
      </c>
      <c r="BN95" s="800">
        <f>BM95/BM$49</f>
        <v>2.2900625710009555E-3</v>
      </c>
      <c r="BO95" s="767">
        <f>BN95/$G95</f>
        <v>0.88834912439014635</v>
      </c>
      <c r="BP95" s="764">
        <f t="shared" si="352"/>
        <v>169</v>
      </c>
      <c r="BQ95" s="765">
        <f>BP95/BP$49</f>
        <v>2.9298060087027374E-3</v>
      </c>
      <c r="BR95" s="767">
        <f>BQ95/$G95</f>
        <v>1.1365150609515726</v>
      </c>
      <c r="BS95" s="774">
        <f t="shared" si="353"/>
        <v>118</v>
      </c>
      <c r="BT95" s="777">
        <f>BS95/BS$49</f>
        <v>2.4281334238739015E-3</v>
      </c>
      <c r="BU95" s="776">
        <f>BT95/$G95</f>
        <v>0.9419088492669524</v>
      </c>
      <c r="BV95" s="777">
        <f t="shared" si="391"/>
        <v>3.4469551895825352E-3</v>
      </c>
      <c r="BW95" s="777">
        <f t="shared" si="392"/>
        <v>4.2108672767025672E-3</v>
      </c>
      <c r="BX95" s="777">
        <f t="shared" si="393"/>
        <v>1.9132010875037762E-3</v>
      </c>
      <c r="BY95" s="777">
        <f t="shared" si="394"/>
        <v>3.8492856614109113E-3</v>
      </c>
      <c r="BZ95" s="777">
        <f t="shared" si="395"/>
        <v>1.9013988863235095E-3</v>
      </c>
      <c r="CA95" s="777">
        <f t="shared" si="396"/>
        <v>1.6843356781928069E-3</v>
      </c>
      <c r="CB95" s="777">
        <f t="shared" si="397"/>
        <v>1.9176681155714651E-3</v>
      </c>
      <c r="CC95" s="777">
        <f t="shared" si="398"/>
        <v>2.1616428485649094E-3</v>
      </c>
      <c r="CD95" s="777">
        <f t="shared" si="399"/>
        <v>1.466156227091309E-3</v>
      </c>
      <c r="CE95" s="777">
        <f t="shared" si="400"/>
        <v>2.491103202846975E-3</v>
      </c>
      <c r="CF95" s="777">
        <f t="shared" si="401"/>
        <v>1.4503263234227702E-3</v>
      </c>
      <c r="CG95" s="777">
        <f t="shared" si="402"/>
        <v>1.4640463990089531E-3</v>
      </c>
      <c r="CH95" s="777">
        <f t="shared" si="403"/>
        <v>1.6005690912324383E-3</v>
      </c>
      <c r="CI95" s="777">
        <f t="shared" si="404"/>
        <v>2.1888018075266538E-3</v>
      </c>
      <c r="CJ95" s="777">
        <f t="shared" si="405"/>
        <v>2.8675890744856262E-3</v>
      </c>
      <c r="CK95" s="777">
        <f t="shared" si="406"/>
        <v>4.9603858077850501E-3</v>
      </c>
      <c r="CL95" s="777">
        <f t="shared" si="407"/>
        <v>4.2314264789649276E-3</v>
      </c>
    </row>
    <row r="96" spans="1:90" x14ac:dyDescent="0.3">
      <c r="A96" s="759">
        <v>96</v>
      </c>
      <c r="B96" s="760" t="s">
        <v>350</v>
      </c>
      <c r="C96" s="761" t="s">
        <v>14</v>
      </c>
      <c r="D96" s="762">
        <v>40603</v>
      </c>
      <c r="E96" s="778"/>
      <c r="F96" s="764">
        <v>5301</v>
      </c>
      <c r="G96" s="765">
        <f t="shared" si="354"/>
        <v>2.3765865205715286E-2</v>
      </c>
      <c r="H96" s="765"/>
      <c r="I96" s="765">
        <f t="shared" si="355"/>
        <v>3.665370162832092E-2</v>
      </c>
      <c r="J96" s="765">
        <f t="shared" si="356"/>
        <v>1.0729322287111232E-2</v>
      </c>
      <c r="K96" s="803">
        <v>193</v>
      </c>
      <c r="L96" s="804">
        <f t="shared" si="357"/>
        <v>1.478360781309843E-2</v>
      </c>
      <c r="M96" s="804">
        <f t="shared" si="358"/>
        <v>0.62205216116193507</v>
      </c>
      <c r="N96" s="803">
        <v>236</v>
      </c>
      <c r="O96" s="804">
        <f t="shared" si="359"/>
        <v>1.911085917888088E-2</v>
      </c>
      <c r="P96" s="804">
        <f t="shared" si="360"/>
        <v>0.80413058870185983</v>
      </c>
      <c r="Q96" s="803">
        <v>160</v>
      </c>
      <c r="R96" s="804">
        <f t="shared" si="361"/>
        <v>1.6111167052663376E-2</v>
      </c>
      <c r="S96" s="804">
        <f t="shared" si="362"/>
        <v>0.67791207739362735</v>
      </c>
      <c r="T96" s="803">
        <v>321</v>
      </c>
      <c r="U96" s="804">
        <f t="shared" si="363"/>
        <v>2.3761936486786588E-2</v>
      </c>
      <c r="V96" s="804">
        <f t="shared" si="364"/>
        <v>0.99983469068368891</v>
      </c>
      <c r="W96" s="803">
        <v>158</v>
      </c>
      <c r="X96" s="804">
        <f t="shared" si="365"/>
        <v>1.0729322287111232E-2</v>
      </c>
      <c r="Y96" s="804">
        <f t="shared" si="366"/>
        <v>0.4514593596420387</v>
      </c>
      <c r="Z96" s="803">
        <v>110</v>
      </c>
      <c r="AA96" s="804">
        <f t="shared" si="367"/>
        <v>1.0898642623600515E-2</v>
      </c>
      <c r="AB96" s="804">
        <f t="shared" si="368"/>
        <v>0.45858387772811138</v>
      </c>
      <c r="AC96" s="803">
        <v>531</v>
      </c>
      <c r="AD96" s="804">
        <f t="shared" si="369"/>
        <v>3.394272564561493E-2</v>
      </c>
      <c r="AE96" s="804">
        <f t="shared" si="370"/>
        <v>1.4282133367251566</v>
      </c>
      <c r="AF96" s="803">
        <v>96</v>
      </c>
      <c r="AG96" s="804">
        <f t="shared" si="371"/>
        <v>1.1528761859012849E-2</v>
      </c>
      <c r="AH96" s="804">
        <f t="shared" si="372"/>
        <v>0.48509750262491508</v>
      </c>
      <c r="AI96" s="803">
        <v>264</v>
      </c>
      <c r="AJ96" s="804">
        <f t="shared" si="373"/>
        <v>2.1503624664005863E-2</v>
      </c>
      <c r="AK96" s="804">
        <f t="shared" si="374"/>
        <v>0.90481135350522013</v>
      </c>
      <c r="AL96" s="803">
        <v>263</v>
      </c>
      <c r="AM96" s="804">
        <f t="shared" si="375"/>
        <v>1.8718861209964414E-2</v>
      </c>
      <c r="AN96" s="804">
        <f t="shared" si="376"/>
        <v>0.78763642930461653</v>
      </c>
      <c r="AO96" s="803">
        <v>556</v>
      </c>
      <c r="AP96" s="804">
        <f t="shared" si="377"/>
        <v>3.665370162832092E-2</v>
      </c>
      <c r="AQ96" s="804">
        <f t="shared" si="378"/>
        <v>1.5422834940385983</v>
      </c>
      <c r="AR96" s="803">
        <v>597</v>
      </c>
      <c r="AS96" s="804">
        <f t="shared" si="379"/>
        <v>3.3616757700320965E-2</v>
      </c>
      <c r="AT96" s="804">
        <f t="shared" si="380"/>
        <v>1.4144975328832845</v>
      </c>
      <c r="AU96" s="805">
        <v>350</v>
      </c>
      <c r="AV96" s="804">
        <f t="shared" si="381"/>
        <v>3.1122176773964075E-2</v>
      </c>
      <c r="AW96" s="804">
        <f t="shared" si="382"/>
        <v>1.3095326639519829</v>
      </c>
      <c r="AX96" s="803">
        <v>362</v>
      </c>
      <c r="AY96" s="804">
        <f t="shared" si="383"/>
        <v>2.5559556591117701E-2</v>
      </c>
      <c r="AZ96" s="804">
        <f t="shared" si="384"/>
        <v>1.0754734309008478</v>
      </c>
      <c r="BA96" s="760">
        <v>387</v>
      </c>
      <c r="BB96" s="765">
        <f t="shared" si="385"/>
        <v>2.7743924295648432E-2</v>
      </c>
      <c r="BC96" s="767">
        <f t="shared" si="386"/>
        <v>1.1673854099356118</v>
      </c>
      <c r="BD96" s="803">
        <v>384</v>
      </c>
      <c r="BE96" s="804">
        <f t="shared" si="387"/>
        <v>2.6455390974853599E-2</v>
      </c>
      <c r="BF96" s="804">
        <f t="shared" si="388"/>
        <v>1.1131675933469289</v>
      </c>
      <c r="BG96" s="806">
        <v>333</v>
      </c>
      <c r="BH96" s="804">
        <f t="shared" si="389"/>
        <v>2.7097404182602328E-2</v>
      </c>
      <c r="BI96" s="804">
        <f t="shared" si="390"/>
        <v>1.1401816827643145</v>
      </c>
      <c r="BJ96" s="764">
        <f t="shared" si="350"/>
        <v>942</v>
      </c>
      <c r="BK96" s="765"/>
      <c r="BL96" s="767"/>
      <c r="BM96" s="764">
        <f t="shared" si="351"/>
        <v>1642</v>
      </c>
      <c r="BN96" s="800"/>
      <c r="BO96" s="767"/>
      <c r="BP96" s="764">
        <f t="shared" si="352"/>
        <v>1590</v>
      </c>
      <c r="BQ96" s="765"/>
      <c r="BR96" s="767"/>
      <c r="BS96" s="774">
        <f t="shared" si="353"/>
        <v>1127</v>
      </c>
      <c r="BT96" s="777"/>
      <c r="BU96" s="776"/>
      <c r="BV96" s="777">
        <f t="shared" si="391"/>
        <v>1.478360781309843E-2</v>
      </c>
      <c r="BW96" s="777">
        <f t="shared" si="392"/>
        <v>1.911085917888088E-2</v>
      </c>
      <c r="BX96" s="777">
        <f t="shared" si="393"/>
        <v>1.6111167052663376E-2</v>
      </c>
      <c r="BY96" s="777">
        <f t="shared" si="394"/>
        <v>2.3761936486786588E-2</v>
      </c>
      <c r="BZ96" s="777">
        <f t="shared" si="395"/>
        <v>1.0729322287111232E-2</v>
      </c>
      <c r="CA96" s="777">
        <f t="shared" si="396"/>
        <v>1.0898642623600515E-2</v>
      </c>
      <c r="CB96" s="777">
        <f t="shared" si="397"/>
        <v>3.394272564561493E-2</v>
      </c>
      <c r="CC96" s="777">
        <f t="shared" si="398"/>
        <v>1.1528761859012849E-2</v>
      </c>
      <c r="CD96" s="777">
        <f t="shared" si="399"/>
        <v>2.1503624664005863E-2</v>
      </c>
      <c r="CE96" s="777">
        <f t="shared" si="400"/>
        <v>1.8718861209964414E-2</v>
      </c>
      <c r="CF96" s="777">
        <f t="shared" si="401"/>
        <v>3.665370162832092E-2</v>
      </c>
      <c r="CG96" s="777">
        <f t="shared" si="402"/>
        <v>3.3616757700320965E-2</v>
      </c>
      <c r="CH96" s="777">
        <f t="shared" si="403"/>
        <v>3.1122176773964075E-2</v>
      </c>
      <c r="CI96" s="777">
        <f t="shared" si="404"/>
        <v>2.5559556591117701E-2</v>
      </c>
      <c r="CJ96" s="777">
        <f t="shared" si="405"/>
        <v>2.7743924295648432E-2</v>
      </c>
      <c r="CK96" s="777">
        <f t="shared" si="406"/>
        <v>2.6455390974853599E-2</v>
      </c>
      <c r="CL96" s="777">
        <f t="shared" si="407"/>
        <v>2.7097404182602328E-2</v>
      </c>
    </row>
    <row r="97" spans="1:90" x14ac:dyDescent="0.3">
      <c r="A97" s="759">
        <v>97</v>
      </c>
      <c r="B97" s="760" t="s">
        <v>349</v>
      </c>
      <c r="C97" s="761" t="s">
        <v>14</v>
      </c>
      <c r="D97" s="762">
        <v>40603</v>
      </c>
      <c r="E97" s="778"/>
      <c r="F97" s="764">
        <v>68684</v>
      </c>
      <c r="G97" s="765">
        <f t="shared" si="354"/>
        <v>0.30792957664390658</v>
      </c>
      <c r="H97" s="765"/>
      <c r="I97" s="765">
        <f t="shared" si="355"/>
        <v>0.58316320403506661</v>
      </c>
      <c r="J97" s="765">
        <f t="shared" si="356"/>
        <v>0.10811419561912269</v>
      </c>
      <c r="K97" s="803">
        <v>6387</v>
      </c>
      <c r="L97" s="804">
        <f t="shared" si="357"/>
        <v>0.48923783990808117</v>
      </c>
      <c r="M97" s="804">
        <f t="shared" si="358"/>
        <v>1.5887978194242822</v>
      </c>
      <c r="N97" s="803">
        <v>5023</v>
      </c>
      <c r="O97" s="804">
        <f t="shared" si="359"/>
        <v>0.40675358328609607</v>
      </c>
      <c r="P97" s="804">
        <f t="shared" si="360"/>
        <v>1.3209305443123145</v>
      </c>
      <c r="Q97" s="803">
        <v>3834</v>
      </c>
      <c r="R97" s="804">
        <f t="shared" si="361"/>
        <v>0.3860638404994462</v>
      </c>
      <c r="S97" s="804">
        <f t="shared" si="362"/>
        <v>1.2537406919696286</v>
      </c>
      <c r="T97" s="803">
        <v>3595</v>
      </c>
      <c r="U97" s="804">
        <f t="shared" si="363"/>
        <v>0.26611888370715819</v>
      </c>
      <c r="V97" s="804">
        <f t="shared" si="364"/>
        <v>0.86421995122248763</v>
      </c>
      <c r="W97" s="803">
        <v>5725</v>
      </c>
      <c r="X97" s="804">
        <f t="shared" si="365"/>
        <v>0.38876816515007467</v>
      </c>
      <c r="Y97" s="804">
        <f t="shared" si="366"/>
        <v>1.2625229748542499</v>
      </c>
      <c r="Z97" s="803">
        <v>4823</v>
      </c>
      <c r="AA97" s="804">
        <f t="shared" si="367"/>
        <v>0.47785593976022989</v>
      </c>
      <c r="AB97" s="804">
        <f t="shared" si="368"/>
        <v>1.5518351467511942</v>
      </c>
      <c r="AC97" s="803">
        <v>2036</v>
      </c>
      <c r="AD97" s="804">
        <f t="shared" si="369"/>
        <v>0.13014574277678342</v>
      </c>
      <c r="AE97" s="804">
        <f t="shared" si="370"/>
        <v>0.42264775016167255</v>
      </c>
      <c r="AF97" s="803">
        <v>4856</v>
      </c>
      <c r="AG97" s="804">
        <f t="shared" si="371"/>
        <v>0.58316320403506661</v>
      </c>
      <c r="AH97" s="804">
        <f t="shared" si="372"/>
        <v>1.8938200428516923</v>
      </c>
      <c r="AI97" s="803">
        <v>3568</v>
      </c>
      <c r="AJ97" s="804">
        <f t="shared" si="373"/>
        <v>0.29062474545898836</v>
      </c>
      <c r="AK97" s="804">
        <f t="shared" si="374"/>
        <v>0.94380263379204488</v>
      </c>
      <c r="AL97" s="803">
        <v>5534</v>
      </c>
      <c r="AM97" s="804">
        <f t="shared" si="375"/>
        <v>0.39387900355871885</v>
      </c>
      <c r="AN97" s="804">
        <f t="shared" si="376"/>
        <v>1.2791204010071602</v>
      </c>
      <c r="AO97" s="803">
        <v>3330</v>
      </c>
      <c r="AP97" s="804">
        <f t="shared" si="377"/>
        <v>0.21952666622717384</v>
      </c>
      <c r="AQ97" s="804">
        <f t="shared" si="378"/>
        <v>0.71291192167953743</v>
      </c>
      <c r="AR97" s="803">
        <v>1920</v>
      </c>
      <c r="AS97" s="804">
        <f t="shared" si="379"/>
        <v>0.10811419561912269</v>
      </c>
      <c r="AT97" s="804">
        <f t="shared" si="380"/>
        <v>0.35110039378954244</v>
      </c>
      <c r="AU97" s="805">
        <v>1711</v>
      </c>
      <c r="AV97" s="804">
        <f t="shared" si="381"/>
        <v>0.15214298417215011</v>
      </c>
      <c r="AW97" s="804">
        <f t="shared" si="382"/>
        <v>0.49408369871559971</v>
      </c>
      <c r="AX97" s="803">
        <v>3213</v>
      </c>
      <c r="AY97" s="804">
        <f t="shared" si="383"/>
        <v>0.22685871637364965</v>
      </c>
      <c r="AZ97" s="804">
        <f t="shared" si="384"/>
        <v>0.73672272357257762</v>
      </c>
      <c r="BA97" s="760">
        <v>4276</v>
      </c>
      <c r="BB97" s="765">
        <f t="shared" si="385"/>
        <v>0.30654527206251342</v>
      </c>
      <c r="BC97" s="767">
        <f t="shared" si="386"/>
        <v>0.99550447671678521</v>
      </c>
      <c r="BD97" s="803">
        <v>4908</v>
      </c>
      <c r="BE97" s="804">
        <f t="shared" si="387"/>
        <v>0.33813296589734759</v>
      </c>
      <c r="BF97" s="804">
        <f t="shared" si="388"/>
        <v>1.0980853790747376</v>
      </c>
      <c r="BG97" s="806">
        <v>3945</v>
      </c>
      <c r="BH97" s="804">
        <f t="shared" si="389"/>
        <v>0.32101879729839694</v>
      </c>
      <c r="BI97" s="804">
        <f t="shared" si="390"/>
        <v>1.0425071888096897</v>
      </c>
      <c r="BJ97" s="764">
        <f t="shared" si="350"/>
        <v>24364</v>
      </c>
      <c r="BK97" s="765"/>
      <c r="BL97" s="767"/>
      <c r="BM97" s="764">
        <f t="shared" si="351"/>
        <v>10789</v>
      </c>
      <c r="BN97" s="800"/>
      <c r="BO97" s="767"/>
      <c r="BP97" s="764">
        <f t="shared" si="352"/>
        <v>18048</v>
      </c>
      <c r="BQ97" s="765"/>
      <c r="BR97" s="767"/>
      <c r="BS97" s="774">
        <f t="shared" si="353"/>
        <v>15483</v>
      </c>
      <c r="BT97" s="777"/>
      <c r="BU97" s="776"/>
      <c r="BV97" s="777">
        <f t="shared" si="391"/>
        <v>0.48923783990808117</v>
      </c>
      <c r="BW97" s="777">
        <f t="shared" si="392"/>
        <v>0.40675358328609607</v>
      </c>
      <c r="BX97" s="777">
        <f t="shared" si="393"/>
        <v>0.3860638404994462</v>
      </c>
      <c r="BY97" s="777">
        <f t="shared" si="394"/>
        <v>0.26611888370715819</v>
      </c>
      <c r="BZ97" s="777">
        <f t="shared" si="395"/>
        <v>0.38876816515007467</v>
      </c>
      <c r="CA97" s="777">
        <f t="shared" si="396"/>
        <v>0.47785593976022989</v>
      </c>
      <c r="CB97" s="777">
        <f t="shared" si="397"/>
        <v>0.13014574277678342</v>
      </c>
      <c r="CC97" s="777">
        <f t="shared" si="398"/>
        <v>0.58316320403506661</v>
      </c>
      <c r="CD97" s="777">
        <f t="shared" si="399"/>
        <v>0.29062474545898836</v>
      </c>
      <c r="CE97" s="777">
        <f t="shared" si="400"/>
        <v>0.39387900355871885</v>
      </c>
      <c r="CF97" s="777">
        <f t="shared" si="401"/>
        <v>0.21952666622717384</v>
      </c>
      <c r="CG97" s="777">
        <f t="shared" si="402"/>
        <v>0.10811419561912269</v>
      </c>
      <c r="CH97" s="777">
        <f t="shared" si="403"/>
        <v>0.15214298417215011</v>
      </c>
      <c r="CI97" s="777">
        <f t="shared" si="404"/>
        <v>0.22685871637364965</v>
      </c>
      <c r="CJ97" s="777">
        <f t="shared" si="405"/>
        <v>0.30654527206251342</v>
      </c>
      <c r="CK97" s="777">
        <f t="shared" si="406"/>
        <v>0.33813296589734759</v>
      </c>
      <c r="CL97" s="777">
        <f t="shared" si="407"/>
        <v>0.32101879729839694</v>
      </c>
    </row>
    <row r="98" spans="1:90" x14ac:dyDescent="0.3">
      <c r="A98" s="163">
        <v>98</v>
      </c>
      <c r="B98" s="3"/>
      <c r="D98" s="6"/>
      <c r="E98" s="23"/>
      <c r="F98" s="7"/>
      <c r="G98" s="15"/>
      <c r="H98" s="15"/>
      <c r="I98" s="15"/>
      <c r="J98" s="15"/>
      <c r="K98" s="40"/>
      <c r="L98" s="137"/>
      <c r="M98" s="22"/>
      <c r="N98" s="40"/>
      <c r="O98" s="137"/>
      <c r="P98" s="22"/>
      <c r="Q98" s="40"/>
      <c r="R98" s="137"/>
      <c r="S98" s="22"/>
      <c r="T98" s="40"/>
      <c r="U98" s="137"/>
      <c r="V98" s="22"/>
      <c r="W98" s="40"/>
      <c r="X98" s="137"/>
      <c r="Y98" s="22"/>
      <c r="Z98" s="40"/>
      <c r="AA98" s="137"/>
      <c r="AB98" s="22"/>
      <c r="AC98" s="40"/>
      <c r="AD98" s="137"/>
      <c r="AE98" s="22"/>
      <c r="AF98" s="40"/>
      <c r="AG98" s="137"/>
      <c r="AH98" s="22"/>
      <c r="AI98" s="40"/>
      <c r="AJ98" s="137"/>
      <c r="AK98" s="22"/>
      <c r="AL98" s="40"/>
      <c r="AM98" s="137"/>
      <c r="AN98" s="22"/>
      <c r="AO98" s="40"/>
      <c r="AP98" s="137"/>
      <c r="AQ98" s="22"/>
      <c r="AR98" s="40"/>
      <c r="AS98" s="137"/>
      <c r="AT98" s="22"/>
      <c r="AU98" s="40"/>
      <c r="AV98" s="137"/>
      <c r="AW98" s="22"/>
      <c r="AX98" s="40"/>
      <c r="AY98" s="137"/>
      <c r="AZ98" s="22"/>
      <c r="BA98" s="3"/>
      <c r="BB98" s="15"/>
      <c r="BC98" s="22"/>
      <c r="BD98" s="29"/>
      <c r="BE98" s="137"/>
      <c r="BF98" s="22"/>
      <c r="BG98" s="248"/>
      <c r="BH98" s="137"/>
      <c r="BI98" s="22"/>
      <c r="BJ98" s="22"/>
      <c r="BK98" s="22"/>
      <c r="BL98" s="22"/>
      <c r="BM98" s="22"/>
      <c r="BN98" s="247"/>
      <c r="BO98" s="22"/>
      <c r="BP98" s="22"/>
      <c r="BQ98" s="22"/>
      <c r="BR98" s="22"/>
      <c r="BS98" s="348"/>
      <c r="BT98" s="334"/>
      <c r="BU98" s="247"/>
      <c r="BV98" s="100"/>
      <c r="BW98" s="100"/>
      <c r="BX98" s="100"/>
      <c r="BY98" s="100"/>
      <c r="BZ98" s="100"/>
      <c r="CA98" s="100"/>
      <c r="CB98" s="100"/>
      <c r="CC98" s="100"/>
      <c r="CD98" s="100"/>
      <c r="CE98" s="100"/>
      <c r="CF98" s="100"/>
      <c r="CG98" s="100"/>
      <c r="CH98" s="100"/>
      <c r="CI98" s="100"/>
      <c r="CJ98" s="100"/>
      <c r="CK98" s="100"/>
      <c r="CL98" s="100"/>
    </row>
    <row r="99" spans="1:90" x14ac:dyDescent="0.3">
      <c r="A99" s="163">
        <v>99</v>
      </c>
      <c r="B99" s="3"/>
      <c r="D99" s="6"/>
      <c r="E99" s="23"/>
      <c r="F99" s="7"/>
      <c r="G99" s="15"/>
      <c r="H99" s="15"/>
      <c r="I99" s="15"/>
      <c r="J99" s="15"/>
      <c r="K99" s="40"/>
      <c r="L99" s="137"/>
      <c r="M99" s="22"/>
      <c r="N99" s="40"/>
      <c r="O99" s="137"/>
      <c r="P99" s="22"/>
      <c r="Q99" s="40"/>
      <c r="R99" s="137"/>
      <c r="S99" s="22"/>
      <c r="T99" s="40"/>
      <c r="U99" s="137"/>
      <c r="V99" s="22"/>
      <c r="W99" s="40"/>
      <c r="X99" s="137"/>
      <c r="Y99" s="22"/>
      <c r="Z99" s="40"/>
      <c r="AA99" s="137"/>
      <c r="AB99" s="22"/>
      <c r="AC99" s="40"/>
      <c r="AD99" s="137"/>
      <c r="AE99" s="22"/>
      <c r="AF99" s="40"/>
      <c r="AG99" s="137"/>
      <c r="AH99" s="22"/>
      <c r="AI99" s="40"/>
      <c r="AJ99" s="137"/>
      <c r="AK99" s="22"/>
      <c r="AL99" s="40"/>
      <c r="AM99" s="137"/>
      <c r="AN99" s="22"/>
      <c r="AO99" s="40"/>
      <c r="AP99" s="137"/>
      <c r="AQ99" s="22"/>
      <c r="AR99" s="40"/>
      <c r="AS99" s="137"/>
      <c r="AT99" s="22"/>
      <c r="AU99" s="40"/>
      <c r="AV99" s="137"/>
      <c r="AW99" s="22"/>
      <c r="AX99" s="40"/>
      <c r="AY99" s="137"/>
      <c r="AZ99" s="22"/>
      <c r="BA99" s="3"/>
      <c r="BB99" s="15"/>
      <c r="BC99" s="22"/>
      <c r="BD99" s="29"/>
      <c r="BE99" s="137"/>
      <c r="BF99" s="22"/>
      <c r="BG99" s="248"/>
      <c r="BH99" s="137"/>
      <c r="BI99" s="22"/>
      <c r="BJ99" s="22"/>
      <c r="BK99" s="22"/>
      <c r="BL99" s="22"/>
      <c r="BM99" s="22"/>
      <c r="BN99" s="247"/>
      <c r="BO99" s="22"/>
      <c r="BP99" s="22"/>
      <c r="BQ99" s="22"/>
      <c r="BR99" s="22"/>
      <c r="BS99" s="348"/>
      <c r="BT99" s="334"/>
      <c r="BU99" s="247"/>
      <c r="BV99" s="100"/>
      <c r="BW99" s="100"/>
      <c r="BX99" s="100"/>
      <c r="BY99" s="100"/>
      <c r="BZ99" s="100"/>
      <c r="CA99" s="100"/>
      <c r="CB99" s="100"/>
      <c r="CC99" s="100"/>
      <c r="CD99" s="100"/>
      <c r="CE99" s="100"/>
      <c r="CF99" s="100"/>
      <c r="CG99" s="100"/>
      <c r="CH99" s="100"/>
      <c r="CI99" s="100"/>
      <c r="CJ99" s="100"/>
      <c r="CK99" s="100"/>
      <c r="CL99" s="100"/>
    </row>
    <row r="100" spans="1:90" x14ac:dyDescent="0.3">
      <c r="A100" s="163">
        <v>100</v>
      </c>
      <c r="B100" s="3"/>
      <c r="D100" s="6"/>
      <c r="E100" s="23"/>
      <c r="F100" s="7"/>
      <c r="G100" s="15"/>
      <c r="H100" s="15"/>
      <c r="I100" s="15"/>
      <c r="J100" s="15"/>
      <c r="K100" s="40"/>
      <c r="L100" s="13"/>
      <c r="M100" s="22"/>
      <c r="N100" s="40"/>
      <c r="O100" s="13"/>
      <c r="P100" s="22"/>
      <c r="Q100" s="40"/>
      <c r="R100" s="13"/>
      <c r="S100" s="22"/>
      <c r="T100" s="40"/>
      <c r="U100" s="13"/>
      <c r="V100" s="22"/>
      <c r="W100" s="40"/>
      <c r="X100" s="13"/>
      <c r="Y100" s="22"/>
      <c r="Z100" s="40"/>
      <c r="AA100" s="13"/>
      <c r="AB100" s="22"/>
      <c r="AC100" s="40"/>
      <c r="AD100" s="13"/>
      <c r="AE100" s="22"/>
      <c r="AF100" s="40"/>
      <c r="AG100" s="13"/>
      <c r="AH100" s="22"/>
      <c r="AI100" s="40"/>
      <c r="AJ100" s="13"/>
      <c r="AK100" s="22"/>
      <c r="AL100" s="40"/>
      <c r="AM100" s="13"/>
      <c r="AN100" s="22"/>
      <c r="AO100" s="40"/>
      <c r="AP100" s="13"/>
      <c r="AQ100" s="22"/>
      <c r="AR100" s="40"/>
      <c r="AS100" s="13"/>
      <c r="AT100" s="22"/>
      <c r="AU100" s="40"/>
      <c r="AV100" s="13"/>
      <c r="AW100" s="22"/>
      <c r="AX100" s="40"/>
      <c r="AY100" s="13"/>
      <c r="AZ100" s="22"/>
      <c r="BA100" s="3"/>
      <c r="BB100" s="15"/>
      <c r="BC100" s="22"/>
      <c r="BD100" s="29"/>
      <c r="BE100" s="13"/>
      <c r="BF100" s="22"/>
      <c r="BG100" s="248"/>
      <c r="BH100" s="13"/>
      <c r="BI100" s="22"/>
      <c r="BJ100" s="22"/>
      <c r="BK100" s="22"/>
      <c r="BL100" s="22"/>
      <c r="BM100" s="22"/>
      <c r="BN100" s="247"/>
      <c r="BO100" s="22"/>
      <c r="BP100" s="22"/>
      <c r="BQ100" s="22"/>
      <c r="BR100" s="22"/>
      <c r="BS100" s="348"/>
      <c r="BT100" s="334"/>
      <c r="BU100" s="247"/>
      <c r="BV100" s="100"/>
      <c r="BW100" s="100"/>
      <c r="BX100" s="100"/>
      <c r="BY100" s="100"/>
      <c r="BZ100" s="100"/>
      <c r="CA100" s="100"/>
      <c r="CB100" s="100"/>
      <c r="CC100" s="100"/>
      <c r="CD100" s="100"/>
      <c r="CE100" s="100"/>
      <c r="CF100" s="100"/>
      <c r="CG100" s="100"/>
      <c r="CH100" s="100"/>
      <c r="CI100" s="100"/>
      <c r="CJ100" s="100"/>
      <c r="CK100" s="100"/>
      <c r="CL100" s="100"/>
    </row>
    <row r="101" spans="1:90" x14ac:dyDescent="0.3">
      <c r="A101" s="163">
        <v>101</v>
      </c>
      <c r="B101" s="3"/>
      <c r="D101" s="6"/>
      <c r="E101" s="23"/>
      <c r="F101" s="7"/>
      <c r="G101" s="15"/>
      <c r="H101" s="15"/>
      <c r="I101" s="15"/>
      <c r="J101" s="15"/>
      <c r="K101" s="4"/>
      <c r="L101" s="14"/>
      <c r="M101" s="14"/>
      <c r="N101" s="4"/>
      <c r="O101" s="14"/>
      <c r="P101" s="14"/>
      <c r="Q101" s="4"/>
      <c r="R101" s="14"/>
      <c r="S101" s="14"/>
      <c r="T101" s="4"/>
      <c r="U101" s="14"/>
      <c r="V101" s="14"/>
      <c r="W101" s="4"/>
      <c r="X101" s="14"/>
      <c r="Y101" s="14"/>
      <c r="Z101" s="4"/>
      <c r="AA101" s="14"/>
      <c r="AB101" s="14"/>
      <c r="AC101" s="4"/>
      <c r="AD101" s="14"/>
      <c r="AE101" s="14"/>
      <c r="AF101" s="4"/>
      <c r="AG101" s="14"/>
      <c r="AH101" s="14"/>
      <c r="AI101" s="4"/>
      <c r="AJ101" s="14"/>
      <c r="AK101" s="14"/>
      <c r="AL101" s="4"/>
      <c r="AM101" s="14"/>
      <c r="AN101" s="14"/>
      <c r="AO101" s="4"/>
      <c r="AP101" s="14"/>
      <c r="AQ101" s="14"/>
      <c r="AR101" s="4"/>
      <c r="AS101" s="14"/>
      <c r="AT101" s="14"/>
      <c r="AU101" s="162"/>
      <c r="AV101" s="14"/>
      <c r="AW101" s="14"/>
      <c r="AX101" s="4"/>
      <c r="AY101" s="14"/>
      <c r="AZ101" s="14"/>
      <c r="BA101" s="3"/>
      <c r="BB101" s="15"/>
      <c r="BC101" s="22"/>
      <c r="BD101" s="4"/>
      <c r="BE101" s="14"/>
      <c r="BF101" s="14"/>
      <c r="BG101" s="255"/>
      <c r="BH101" s="14"/>
      <c r="BI101" s="14"/>
      <c r="BJ101" s="22"/>
      <c r="BK101" s="22"/>
      <c r="BL101" s="22"/>
      <c r="BM101" s="22"/>
      <c r="BN101" s="247"/>
      <c r="BO101" s="22"/>
      <c r="BP101" s="22"/>
      <c r="BQ101" s="22"/>
      <c r="BR101" s="22"/>
      <c r="BS101" s="348"/>
      <c r="BT101" s="334"/>
      <c r="BU101" s="247"/>
      <c r="BV101" s="100"/>
      <c r="BW101" s="100"/>
      <c r="BX101" s="100"/>
      <c r="BY101" s="100"/>
      <c r="BZ101" s="100"/>
      <c r="CA101" s="100"/>
      <c r="CB101" s="100"/>
      <c r="CC101" s="100"/>
      <c r="CD101" s="100"/>
      <c r="CE101" s="100"/>
      <c r="CF101" s="100"/>
      <c r="CG101" s="100"/>
      <c r="CH101" s="100"/>
      <c r="CI101" s="100"/>
      <c r="CJ101" s="100"/>
      <c r="CK101" s="100"/>
      <c r="CL101" s="100"/>
    </row>
    <row r="102" spans="1:90" x14ac:dyDescent="0.3">
      <c r="A102" s="163">
        <v>102</v>
      </c>
      <c r="B102" s="3"/>
      <c r="D102" s="6"/>
      <c r="E102" s="23"/>
      <c r="F102" s="7"/>
      <c r="G102" s="15"/>
      <c r="H102" s="15"/>
      <c r="I102" s="15"/>
      <c r="J102" s="15"/>
      <c r="K102" s="3"/>
      <c r="L102" s="13"/>
      <c r="M102" s="22"/>
      <c r="N102" s="3"/>
      <c r="O102" s="13"/>
      <c r="P102" s="22"/>
      <c r="Q102" s="3"/>
      <c r="R102" s="13"/>
      <c r="S102" s="22"/>
      <c r="T102" s="3"/>
      <c r="U102" s="13"/>
      <c r="V102" s="22"/>
      <c r="W102" s="3"/>
      <c r="X102" s="13"/>
      <c r="Y102" s="22"/>
      <c r="Z102" s="3"/>
      <c r="AA102" s="13"/>
      <c r="AB102" s="22"/>
      <c r="AC102" s="3"/>
      <c r="AD102" s="13"/>
      <c r="AE102" s="22"/>
      <c r="AF102" s="3"/>
      <c r="AG102" s="13"/>
      <c r="AH102" s="22"/>
      <c r="AI102" s="3"/>
      <c r="AJ102" s="13"/>
      <c r="AK102" s="22"/>
      <c r="AL102" s="3"/>
      <c r="AM102" s="13"/>
      <c r="AN102" s="22"/>
      <c r="AO102" s="3"/>
      <c r="AP102" s="13"/>
      <c r="AQ102" s="22"/>
      <c r="AR102" s="3"/>
      <c r="AS102" s="13"/>
      <c r="AT102" s="22"/>
      <c r="AU102" s="40"/>
      <c r="AV102" s="13"/>
      <c r="AW102" s="22"/>
      <c r="AX102" s="3"/>
      <c r="AY102" s="13"/>
      <c r="AZ102" s="22"/>
      <c r="BA102" s="3"/>
      <c r="BB102" s="15"/>
      <c r="BC102" s="22"/>
      <c r="BD102" s="29"/>
      <c r="BE102" s="13"/>
      <c r="BF102" s="22"/>
      <c r="BG102" s="248"/>
      <c r="BH102" s="13"/>
      <c r="BI102" s="22"/>
      <c r="BJ102" s="22"/>
      <c r="BK102" s="22"/>
      <c r="BL102" s="22"/>
      <c r="BM102" s="22"/>
      <c r="BN102" s="247"/>
      <c r="BO102" s="22"/>
      <c r="BP102" s="22"/>
      <c r="BQ102" s="22"/>
      <c r="BR102" s="22"/>
      <c r="BS102" s="348"/>
      <c r="BT102" s="334"/>
      <c r="BU102" s="247"/>
      <c r="BV102" s="100"/>
      <c r="BW102" s="100"/>
      <c r="BX102" s="100"/>
      <c r="BY102" s="100"/>
      <c r="BZ102" s="100"/>
      <c r="CA102" s="100"/>
      <c r="CB102" s="100"/>
      <c r="CC102" s="100"/>
      <c r="CD102" s="100"/>
      <c r="CE102" s="100"/>
      <c r="CF102" s="100"/>
      <c r="CG102" s="100"/>
      <c r="CH102" s="100"/>
      <c r="CI102" s="100"/>
      <c r="CJ102" s="100"/>
      <c r="CK102" s="100"/>
      <c r="CL102" s="100"/>
    </row>
    <row r="103" spans="1:90" x14ac:dyDescent="0.3">
      <c r="A103" s="163">
        <v>103</v>
      </c>
      <c r="B103" s="3"/>
      <c r="D103" s="6"/>
      <c r="E103" s="23"/>
      <c r="F103" s="7"/>
      <c r="G103" s="15"/>
      <c r="H103" s="15"/>
      <c r="I103" s="15"/>
      <c r="J103" s="15"/>
      <c r="K103" s="3"/>
      <c r="L103" s="13"/>
      <c r="M103" s="22"/>
      <c r="N103" s="3"/>
      <c r="O103" s="13"/>
      <c r="P103" s="22"/>
      <c r="Q103" s="3"/>
      <c r="R103" s="13"/>
      <c r="S103" s="22"/>
      <c r="T103" s="3"/>
      <c r="U103" s="13"/>
      <c r="V103" s="22"/>
      <c r="W103" s="3"/>
      <c r="X103" s="13"/>
      <c r="Y103" s="22"/>
      <c r="Z103" s="3"/>
      <c r="AA103" s="13"/>
      <c r="AB103" s="22"/>
      <c r="AC103" s="3"/>
      <c r="AD103" s="13"/>
      <c r="AE103" s="22"/>
      <c r="AF103" s="3"/>
      <c r="AG103" s="13"/>
      <c r="AH103" s="22"/>
      <c r="AI103" s="3"/>
      <c r="AJ103" s="13"/>
      <c r="AK103" s="22"/>
      <c r="AL103" s="3"/>
      <c r="AM103" s="13"/>
      <c r="AN103" s="22"/>
      <c r="AO103" s="3"/>
      <c r="AP103" s="13"/>
      <c r="AQ103" s="22"/>
      <c r="AR103" s="3"/>
      <c r="AS103" s="13"/>
      <c r="AT103" s="22"/>
      <c r="AU103" s="40"/>
      <c r="AV103" s="13"/>
      <c r="AW103" s="22"/>
      <c r="AX103" s="3"/>
      <c r="AY103" s="13"/>
      <c r="AZ103" s="22"/>
      <c r="BA103" s="3"/>
      <c r="BB103" s="15"/>
      <c r="BC103" s="22"/>
      <c r="BD103" s="29"/>
      <c r="BE103" s="13"/>
      <c r="BF103" s="22"/>
      <c r="BG103" s="248"/>
      <c r="BH103" s="13"/>
      <c r="BI103" s="22"/>
      <c r="BJ103" s="22"/>
      <c r="BK103" s="22"/>
      <c r="BL103" s="22"/>
      <c r="BM103" s="22"/>
      <c r="BN103" s="247"/>
      <c r="BO103" s="22"/>
      <c r="BP103" s="22"/>
      <c r="BQ103" s="22"/>
      <c r="BR103" s="22"/>
      <c r="BS103" s="348"/>
      <c r="BT103" s="334"/>
      <c r="BU103" s="247"/>
      <c r="BV103" s="100"/>
      <c r="BW103" s="100"/>
      <c r="BX103" s="100"/>
      <c r="BY103" s="100"/>
      <c r="BZ103" s="100"/>
      <c r="CA103" s="100"/>
      <c r="CB103" s="100"/>
      <c r="CC103" s="100"/>
      <c r="CD103" s="100"/>
      <c r="CE103" s="100"/>
      <c r="CF103" s="100"/>
      <c r="CG103" s="100"/>
      <c r="CH103" s="100"/>
      <c r="CI103" s="100"/>
      <c r="CJ103" s="100"/>
      <c r="CK103" s="100"/>
      <c r="CL103" s="100"/>
    </row>
    <row r="104" spans="1:90" x14ac:dyDescent="0.3">
      <c r="A104" s="163">
        <v>104</v>
      </c>
      <c r="B104" s="3"/>
      <c r="D104" s="6"/>
      <c r="E104" s="23"/>
      <c r="F104" s="7"/>
      <c r="G104" s="15"/>
      <c r="H104" s="15"/>
      <c r="I104" s="15"/>
      <c r="J104" s="15"/>
      <c r="K104" s="3"/>
      <c r="L104" s="13"/>
      <c r="M104" s="22"/>
      <c r="N104" s="3"/>
      <c r="O104" s="13"/>
      <c r="P104" s="22"/>
      <c r="Q104" s="3"/>
      <c r="R104" s="13"/>
      <c r="S104" s="22"/>
      <c r="T104" s="3"/>
      <c r="U104" s="13"/>
      <c r="V104" s="22"/>
      <c r="W104" s="3"/>
      <c r="X104" s="13"/>
      <c r="Y104" s="22"/>
      <c r="Z104" s="3"/>
      <c r="AA104" s="13"/>
      <c r="AB104" s="22"/>
      <c r="AC104" s="3"/>
      <c r="AD104" s="13"/>
      <c r="AE104" s="22"/>
      <c r="AF104" s="3"/>
      <c r="AG104" s="13"/>
      <c r="AH104" s="22"/>
      <c r="AI104" s="3"/>
      <c r="AJ104" s="13"/>
      <c r="AK104" s="22"/>
      <c r="AL104" s="3"/>
      <c r="AM104" s="13"/>
      <c r="AN104" s="22"/>
      <c r="AO104" s="3"/>
      <c r="AP104" s="13"/>
      <c r="AQ104" s="22"/>
      <c r="AR104" s="3"/>
      <c r="AS104" s="13"/>
      <c r="AT104" s="22"/>
      <c r="AU104" s="40"/>
      <c r="AV104" s="13"/>
      <c r="AW104" s="22"/>
      <c r="AX104" s="3"/>
      <c r="AY104" s="13"/>
      <c r="AZ104" s="22"/>
      <c r="BA104" s="3"/>
      <c r="BB104" s="15"/>
      <c r="BC104" s="22"/>
      <c r="BD104" s="29"/>
      <c r="BE104" s="13"/>
      <c r="BF104" s="22"/>
      <c r="BG104" s="248"/>
      <c r="BH104" s="13"/>
      <c r="BI104" s="22"/>
      <c r="BJ104" s="22"/>
      <c r="BK104" s="22"/>
      <c r="BL104" s="22"/>
      <c r="BM104" s="22"/>
      <c r="BN104" s="247"/>
      <c r="BO104" s="22"/>
      <c r="BP104" s="22"/>
      <c r="BQ104" s="22"/>
      <c r="BR104" s="22"/>
      <c r="BS104" s="348"/>
      <c r="BT104" s="334"/>
      <c r="BU104" s="247"/>
      <c r="BV104" s="100"/>
      <c r="BW104" s="100"/>
      <c r="BX104" s="100"/>
      <c r="BY104" s="100"/>
      <c r="BZ104" s="100"/>
      <c r="CA104" s="100"/>
      <c r="CB104" s="100"/>
      <c r="CC104" s="100"/>
      <c r="CD104" s="100"/>
      <c r="CE104" s="100"/>
      <c r="CF104" s="100"/>
      <c r="CG104" s="100"/>
      <c r="CH104" s="100"/>
      <c r="CI104" s="100"/>
      <c r="CJ104" s="100"/>
      <c r="CK104" s="100"/>
      <c r="CL104" s="100"/>
    </row>
    <row r="105" spans="1:90" x14ac:dyDescent="0.3">
      <c r="A105" s="163">
        <v>105</v>
      </c>
      <c r="B105" s="3"/>
      <c r="D105" s="6"/>
      <c r="E105" s="23"/>
      <c r="F105" s="7"/>
      <c r="G105" s="15"/>
      <c r="H105" s="15"/>
      <c r="I105" s="15"/>
      <c r="J105" s="15"/>
      <c r="K105" s="3"/>
      <c r="L105" s="13"/>
      <c r="M105" s="22"/>
      <c r="N105" s="3"/>
      <c r="O105" s="13"/>
      <c r="P105" s="22"/>
      <c r="Q105" s="3"/>
      <c r="R105" s="13"/>
      <c r="S105" s="22"/>
      <c r="T105" s="3"/>
      <c r="U105" s="13"/>
      <c r="V105" s="22"/>
      <c r="W105" s="3"/>
      <c r="X105" s="13"/>
      <c r="Y105" s="22"/>
      <c r="Z105" s="3"/>
      <c r="AA105" s="13"/>
      <c r="AB105" s="22"/>
      <c r="AC105" s="3"/>
      <c r="AD105" s="13"/>
      <c r="AE105" s="22"/>
      <c r="AF105" s="3"/>
      <c r="AG105" s="13"/>
      <c r="AH105" s="22"/>
      <c r="AI105" s="3"/>
      <c r="AJ105" s="13"/>
      <c r="AK105" s="22"/>
      <c r="AL105" s="3"/>
      <c r="AM105" s="13"/>
      <c r="AN105" s="22"/>
      <c r="AO105" s="3"/>
      <c r="AP105" s="13"/>
      <c r="AQ105" s="22"/>
      <c r="AR105" s="3"/>
      <c r="AS105" s="13"/>
      <c r="AT105" s="22"/>
      <c r="AU105" s="40"/>
      <c r="AV105" s="13"/>
      <c r="AW105" s="22"/>
      <c r="AX105" s="3"/>
      <c r="AY105" s="13"/>
      <c r="AZ105" s="22"/>
      <c r="BA105" s="3"/>
      <c r="BB105" s="15"/>
      <c r="BC105" s="22"/>
      <c r="BD105" s="29"/>
      <c r="BE105" s="13"/>
      <c r="BF105" s="22"/>
      <c r="BG105" s="248"/>
      <c r="BH105" s="13"/>
      <c r="BI105" s="22"/>
      <c r="BJ105" s="22"/>
      <c r="BK105" s="22"/>
      <c r="BL105" s="22"/>
      <c r="BM105" s="22"/>
      <c r="BN105" s="247"/>
      <c r="BO105" s="22"/>
      <c r="BP105" s="22"/>
      <c r="BQ105" s="22"/>
      <c r="BR105" s="22"/>
      <c r="BS105" s="348"/>
      <c r="BT105" s="334"/>
      <c r="BU105" s="247"/>
      <c r="BV105" s="100"/>
      <c r="BW105" s="100"/>
      <c r="BX105" s="100"/>
      <c r="BY105" s="100"/>
      <c r="BZ105" s="100"/>
      <c r="CA105" s="100"/>
      <c r="CB105" s="100"/>
      <c r="CC105" s="100"/>
      <c r="CD105" s="100"/>
      <c r="CE105" s="100"/>
      <c r="CF105" s="100"/>
      <c r="CG105" s="100"/>
      <c r="CH105" s="100"/>
      <c r="CI105" s="100"/>
      <c r="CJ105" s="100"/>
      <c r="CK105" s="100"/>
      <c r="CL105" s="100"/>
    </row>
    <row r="106" spans="1:90" x14ac:dyDescent="0.3">
      <c r="A106" s="163">
        <v>106</v>
      </c>
      <c r="B106" s="3"/>
      <c r="D106" s="6"/>
      <c r="E106" s="23"/>
      <c r="F106" s="7"/>
      <c r="G106" s="15"/>
      <c r="H106" s="15"/>
      <c r="I106" s="15"/>
      <c r="J106" s="15"/>
      <c r="K106" s="40"/>
      <c r="L106" s="13"/>
      <c r="M106" s="22"/>
      <c r="N106" s="40"/>
      <c r="O106" s="13"/>
      <c r="P106" s="22"/>
      <c r="Q106" s="40"/>
      <c r="R106" s="13"/>
      <c r="S106" s="22"/>
      <c r="T106" s="40"/>
      <c r="U106" s="13"/>
      <c r="V106" s="22"/>
      <c r="W106" s="40"/>
      <c r="X106" s="13"/>
      <c r="Y106" s="22"/>
      <c r="Z106" s="40"/>
      <c r="AA106" s="13"/>
      <c r="AB106" s="22"/>
      <c r="AC106" s="40"/>
      <c r="AD106" s="13"/>
      <c r="AE106" s="22"/>
      <c r="AF106" s="40"/>
      <c r="AG106" s="13"/>
      <c r="AH106" s="22"/>
      <c r="AI106" s="40"/>
      <c r="AJ106" s="13"/>
      <c r="AK106" s="22"/>
      <c r="AL106" s="40"/>
      <c r="AM106" s="13"/>
      <c r="AN106" s="22"/>
      <c r="AO106" s="40"/>
      <c r="AP106" s="13"/>
      <c r="AQ106" s="22"/>
      <c r="AR106" s="40"/>
      <c r="AS106" s="13"/>
      <c r="AT106" s="22"/>
      <c r="AU106" s="40"/>
      <c r="AV106" s="13"/>
      <c r="AW106" s="22"/>
      <c r="AX106" s="40"/>
      <c r="AY106" s="13"/>
      <c r="AZ106" s="22"/>
      <c r="BA106" s="3"/>
      <c r="BB106" s="15"/>
      <c r="BC106" s="22"/>
      <c r="BD106" s="29"/>
      <c r="BE106" s="13"/>
      <c r="BF106" s="22"/>
      <c r="BG106" s="248"/>
      <c r="BH106" s="13"/>
      <c r="BI106" s="22"/>
      <c r="BJ106" s="22"/>
      <c r="BK106" s="22"/>
      <c r="BL106" s="22"/>
      <c r="BM106" s="22"/>
      <c r="BN106" s="247"/>
      <c r="BO106" s="22"/>
      <c r="BP106" s="22"/>
      <c r="BQ106" s="22"/>
      <c r="BR106" s="22"/>
      <c r="BS106" s="348"/>
      <c r="BT106" s="334"/>
      <c r="BU106" s="247"/>
      <c r="BV106" s="100"/>
      <c r="BW106" s="100"/>
      <c r="BX106" s="100"/>
      <c r="BY106" s="100"/>
      <c r="BZ106" s="100"/>
      <c r="CA106" s="100"/>
      <c r="CB106" s="100"/>
      <c r="CC106" s="100"/>
      <c r="CD106" s="100"/>
      <c r="CE106" s="100"/>
      <c r="CF106" s="100"/>
      <c r="CG106" s="100"/>
      <c r="CH106" s="100"/>
      <c r="CI106" s="100"/>
      <c r="CJ106" s="100"/>
      <c r="CK106" s="100"/>
      <c r="CL106" s="100"/>
    </row>
    <row r="107" spans="1:90" x14ac:dyDescent="0.3">
      <c r="A107" s="163">
        <v>107</v>
      </c>
      <c r="B107" s="3"/>
      <c r="D107" s="6"/>
      <c r="E107" s="23"/>
      <c r="F107" s="7"/>
      <c r="G107" s="15"/>
      <c r="H107" s="15"/>
      <c r="I107" s="15"/>
      <c r="J107" s="15"/>
      <c r="K107" s="40"/>
      <c r="L107" s="137"/>
      <c r="M107" s="22"/>
      <c r="N107" s="40"/>
      <c r="O107" s="137"/>
      <c r="P107" s="22"/>
      <c r="Q107" s="40"/>
      <c r="R107" s="137"/>
      <c r="S107" s="22"/>
      <c r="T107" s="40"/>
      <c r="U107" s="137"/>
      <c r="V107" s="22"/>
      <c r="W107" s="40"/>
      <c r="X107" s="137"/>
      <c r="Y107" s="22"/>
      <c r="Z107" s="40"/>
      <c r="AA107" s="137"/>
      <c r="AB107" s="22"/>
      <c r="AC107" s="40"/>
      <c r="AD107" s="137"/>
      <c r="AE107" s="22"/>
      <c r="AF107" s="40"/>
      <c r="AG107" s="137"/>
      <c r="AH107" s="22"/>
      <c r="AI107" s="40"/>
      <c r="AJ107" s="137"/>
      <c r="AK107" s="22"/>
      <c r="AL107" s="40"/>
      <c r="AM107" s="137"/>
      <c r="AN107" s="22"/>
      <c r="AO107" s="40"/>
      <c r="AP107" s="137"/>
      <c r="AQ107" s="22"/>
      <c r="AR107" s="40"/>
      <c r="AS107" s="137"/>
      <c r="AT107" s="22"/>
      <c r="AU107" s="40"/>
      <c r="AV107" s="137"/>
      <c r="AW107" s="22"/>
      <c r="AX107" s="40"/>
      <c r="AY107" s="137"/>
      <c r="AZ107" s="22"/>
      <c r="BA107" s="3"/>
      <c r="BB107" s="15"/>
      <c r="BC107" s="22"/>
      <c r="BD107" s="29"/>
      <c r="BE107" s="137"/>
      <c r="BF107" s="22"/>
      <c r="BG107" s="248"/>
      <c r="BH107" s="137"/>
      <c r="BI107" s="22"/>
      <c r="BJ107" s="22"/>
      <c r="BK107" s="22"/>
      <c r="BL107" s="22"/>
      <c r="BM107" s="22"/>
      <c r="BN107" s="247"/>
      <c r="BO107" s="22"/>
      <c r="BP107" s="22"/>
      <c r="BQ107" s="22"/>
      <c r="BR107" s="22"/>
      <c r="BS107" s="348"/>
      <c r="BT107" s="334"/>
      <c r="BU107" s="247"/>
      <c r="BV107" s="100"/>
      <c r="BW107" s="100"/>
      <c r="BX107" s="100"/>
      <c r="BY107" s="100"/>
      <c r="BZ107" s="100"/>
      <c r="CA107" s="100"/>
      <c r="CB107" s="100"/>
      <c r="CC107" s="100"/>
      <c r="CD107" s="100"/>
      <c r="CE107" s="100"/>
      <c r="CF107" s="100"/>
      <c r="CG107" s="100"/>
      <c r="CH107" s="100"/>
      <c r="CI107" s="100"/>
      <c r="CJ107" s="100"/>
      <c r="CK107" s="100"/>
      <c r="CL107" s="100"/>
    </row>
    <row r="108" spans="1:90" x14ac:dyDescent="0.3">
      <c r="A108" s="163">
        <v>108</v>
      </c>
      <c r="B108" s="3"/>
      <c r="D108" s="6"/>
      <c r="E108" s="23"/>
      <c r="F108" s="7"/>
      <c r="G108" s="15"/>
      <c r="H108" s="15"/>
      <c r="I108" s="15"/>
      <c r="J108" s="15"/>
      <c r="K108" s="40"/>
      <c r="L108" s="13"/>
      <c r="M108" s="22"/>
      <c r="N108" s="40"/>
      <c r="O108" s="13"/>
      <c r="P108" s="22"/>
      <c r="Q108" s="40"/>
      <c r="R108" s="13"/>
      <c r="S108" s="22"/>
      <c r="T108" s="40"/>
      <c r="U108" s="13"/>
      <c r="V108" s="22"/>
      <c r="W108" s="40"/>
      <c r="X108" s="13"/>
      <c r="Y108" s="22"/>
      <c r="Z108" s="40"/>
      <c r="AA108" s="13"/>
      <c r="AB108" s="22"/>
      <c r="AC108" s="40"/>
      <c r="AD108" s="13"/>
      <c r="AE108" s="22"/>
      <c r="AF108" s="40"/>
      <c r="AG108" s="13"/>
      <c r="AH108" s="22"/>
      <c r="AI108" s="40"/>
      <c r="AJ108" s="13"/>
      <c r="AK108" s="22"/>
      <c r="AL108" s="40"/>
      <c r="AM108" s="13"/>
      <c r="AN108" s="22"/>
      <c r="AO108" s="40"/>
      <c r="AP108" s="13"/>
      <c r="AQ108" s="22"/>
      <c r="AR108" s="40"/>
      <c r="AS108" s="13"/>
      <c r="AT108" s="22"/>
      <c r="AU108" s="40"/>
      <c r="AV108" s="13"/>
      <c r="AW108" s="22"/>
      <c r="AX108" s="40"/>
      <c r="AY108" s="13"/>
      <c r="AZ108" s="22"/>
      <c r="BA108" s="3"/>
      <c r="BB108" s="15"/>
      <c r="BC108" s="22"/>
      <c r="BD108" s="29"/>
      <c r="BE108" s="13"/>
      <c r="BF108" s="22"/>
      <c r="BG108" s="248"/>
      <c r="BH108" s="13"/>
      <c r="BI108" s="22"/>
      <c r="BJ108" s="22"/>
      <c r="BK108" s="22"/>
      <c r="BL108" s="22"/>
      <c r="BM108" s="22"/>
      <c r="BN108" s="247"/>
      <c r="BO108" s="22"/>
      <c r="BP108" s="22"/>
      <c r="BQ108" s="22"/>
      <c r="BR108" s="22"/>
      <c r="BS108" s="348"/>
      <c r="BT108" s="334"/>
      <c r="BU108" s="247"/>
      <c r="BV108" s="100"/>
      <c r="BW108" s="100"/>
      <c r="BX108" s="100"/>
      <c r="BY108" s="100"/>
      <c r="BZ108" s="100"/>
      <c r="CA108" s="100"/>
      <c r="CB108" s="100"/>
      <c r="CC108" s="100"/>
      <c r="CD108" s="100"/>
      <c r="CE108" s="100"/>
      <c r="CF108" s="100"/>
      <c r="CG108" s="100"/>
      <c r="CH108" s="100"/>
      <c r="CI108" s="100"/>
      <c r="CJ108" s="100"/>
      <c r="CK108" s="100"/>
      <c r="CL108" s="100"/>
    </row>
    <row r="109" spans="1:90" x14ac:dyDescent="0.3">
      <c r="A109" s="163">
        <v>109</v>
      </c>
      <c r="B109" s="3"/>
      <c r="D109" s="6"/>
      <c r="E109" s="23"/>
      <c r="F109" s="7"/>
      <c r="G109" s="15"/>
      <c r="H109" s="15"/>
      <c r="I109" s="15"/>
      <c r="J109" s="15"/>
      <c r="K109" s="40"/>
      <c r="L109" s="137"/>
      <c r="M109" s="22"/>
      <c r="N109" s="40"/>
      <c r="O109" s="137"/>
      <c r="P109" s="22"/>
      <c r="Q109" s="40"/>
      <c r="R109" s="137"/>
      <c r="S109" s="22"/>
      <c r="T109" s="40"/>
      <c r="U109" s="137"/>
      <c r="V109" s="22"/>
      <c r="W109" s="40"/>
      <c r="X109" s="137"/>
      <c r="Y109" s="22"/>
      <c r="Z109" s="40"/>
      <c r="AA109" s="137"/>
      <c r="AB109" s="22"/>
      <c r="AC109" s="40"/>
      <c r="AD109" s="137"/>
      <c r="AE109" s="22"/>
      <c r="AF109" s="40"/>
      <c r="AG109" s="137"/>
      <c r="AH109" s="22"/>
      <c r="AI109" s="40"/>
      <c r="AJ109" s="137"/>
      <c r="AK109" s="22"/>
      <c r="AL109" s="40"/>
      <c r="AM109" s="137"/>
      <c r="AN109" s="22"/>
      <c r="AO109" s="40"/>
      <c r="AP109" s="137"/>
      <c r="AQ109" s="22"/>
      <c r="AR109" s="40"/>
      <c r="AS109" s="137"/>
      <c r="AT109" s="22"/>
      <c r="AU109" s="40"/>
      <c r="AV109" s="137"/>
      <c r="AW109" s="22"/>
      <c r="AX109" s="40"/>
      <c r="AY109" s="137"/>
      <c r="AZ109" s="22"/>
      <c r="BA109" s="3"/>
      <c r="BB109" s="15"/>
      <c r="BC109" s="22"/>
      <c r="BD109" s="29"/>
      <c r="BE109" s="137"/>
      <c r="BF109" s="22"/>
      <c r="BG109" s="248"/>
      <c r="BH109" s="137"/>
      <c r="BI109" s="22"/>
      <c r="BJ109" s="22"/>
      <c r="BK109" s="22"/>
      <c r="BL109" s="22"/>
      <c r="BM109" s="22"/>
      <c r="BN109" s="247"/>
      <c r="BO109" s="22"/>
      <c r="BP109" s="22"/>
      <c r="BQ109" s="22"/>
      <c r="BR109" s="22"/>
      <c r="BS109" s="348"/>
      <c r="BT109" s="334"/>
      <c r="BU109" s="247"/>
      <c r="BV109" s="100"/>
      <c r="BW109" s="100"/>
      <c r="BX109" s="100"/>
      <c r="BY109" s="100"/>
      <c r="BZ109" s="100"/>
      <c r="CA109" s="100"/>
      <c r="CB109" s="100"/>
      <c r="CC109" s="100"/>
      <c r="CD109" s="100"/>
      <c r="CE109" s="100"/>
      <c r="CF109" s="100"/>
      <c r="CG109" s="100"/>
      <c r="CH109" s="100"/>
      <c r="CI109" s="100"/>
      <c r="CJ109" s="100"/>
      <c r="CK109" s="100"/>
      <c r="CL109" s="100"/>
    </row>
    <row r="110" spans="1:90" ht="13.5" thickBot="1" x14ac:dyDescent="0.35">
      <c r="A110" s="759">
        <v>110</v>
      </c>
      <c r="B110" s="780" t="s">
        <v>39</v>
      </c>
      <c r="C110" s="781" t="s">
        <v>14</v>
      </c>
      <c r="D110" s="782"/>
      <c r="E110" s="783"/>
      <c r="F110" s="784"/>
      <c r="G110" s="785"/>
      <c r="H110" s="785"/>
      <c r="I110" s="786"/>
      <c r="J110" s="786"/>
      <c r="K110" s="787"/>
      <c r="L110" s="785"/>
      <c r="M110" s="788"/>
      <c r="N110" s="787"/>
      <c r="O110" s="785"/>
      <c r="P110" s="788"/>
      <c r="Q110" s="787"/>
      <c r="R110" s="785"/>
      <c r="S110" s="788"/>
      <c r="T110" s="787"/>
      <c r="U110" s="785"/>
      <c r="V110" s="788"/>
      <c r="W110" s="787"/>
      <c r="X110" s="785"/>
      <c r="Y110" s="788"/>
      <c r="Z110" s="787"/>
      <c r="AA110" s="785"/>
      <c r="AB110" s="788"/>
      <c r="AC110" s="787"/>
      <c r="AD110" s="785"/>
      <c r="AE110" s="788"/>
      <c r="AF110" s="787"/>
      <c r="AG110" s="785"/>
      <c r="AH110" s="788"/>
      <c r="AI110" s="787"/>
      <c r="AJ110" s="785"/>
      <c r="AK110" s="788"/>
      <c r="AL110" s="787"/>
      <c r="AM110" s="785"/>
      <c r="AN110" s="788"/>
      <c r="AO110" s="787"/>
      <c r="AP110" s="785"/>
      <c r="AQ110" s="788"/>
      <c r="AR110" s="787"/>
      <c r="AS110" s="785"/>
      <c r="AT110" s="788"/>
      <c r="AU110" s="789"/>
      <c r="AV110" s="785"/>
      <c r="AW110" s="788"/>
      <c r="AX110" s="787"/>
      <c r="AY110" s="785"/>
      <c r="AZ110" s="788"/>
      <c r="BA110" s="790"/>
      <c r="BB110" s="785"/>
      <c r="BC110" s="785"/>
      <c r="BD110" s="791"/>
      <c r="BE110" s="785"/>
      <c r="BF110" s="788"/>
      <c r="BG110" s="792"/>
      <c r="BH110" s="785"/>
      <c r="BI110" s="788"/>
      <c r="BJ110" s="793"/>
      <c r="BK110" s="785"/>
      <c r="BL110" s="785"/>
      <c r="BM110" s="794"/>
      <c r="BN110" s="795"/>
      <c r="BO110" s="796"/>
      <c r="BP110" s="794"/>
      <c r="BQ110" s="796"/>
      <c r="BR110" s="796"/>
      <c r="BS110" s="797"/>
      <c r="BT110" s="798"/>
      <c r="BU110" s="795"/>
      <c r="BV110" s="801"/>
      <c r="BW110" s="801"/>
      <c r="BX110" s="801"/>
      <c r="BY110" s="801"/>
      <c r="BZ110" s="801"/>
      <c r="CA110" s="801"/>
      <c r="CB110" s="801"/>
      <c r="CC110" s="801"/>
      <c r="CD110" s="801"/>
      <c r="CE110" s="801"/>
      <c r="CF110" s="801"/>
      <c r="CG110" s="801"/>
      <c r="CH110" s="801"/>
      <c r="CI110" s="801"/>
      <c r="CJ110" s="801"/>
      <c r="CK110" s="801"/>
      <c r="CL110" s="801"/>
    </row>
    <row r="111" spans="1:90" x14ac:dyDescent="0.3">
      <c r="A111" s="759">
        <v>111</v>
      </c>
      <c r="B111" s="760" t="s">
        <v>40</v>
      </c>
      <c r="C111" s="761" t="s">
        <v>14</v>
      </c>
      <c r="D111" s="762">
        <v>40603</v>
      </c>
      <c r="E111" s="778"/>
      <c r="F111" s="764">
        <v>4169</v>
      </c>
      <c r="G111" s="765">
        <f t="shared" ref="G111:G119" si="408">F111/SUM(F$111:F$119)</f>
        <v>1.890702947845805E-2</v>
      </c>
      <c r="H111" s="765"/>
      <c r="I111" s="765">
        <f t="shared" ref="I111:I119" si="409">LARGE(BV111:CL111,1)</f>
        <v>4.4769600349421269E-2</v>
      </c>
      <c r="J111" s="765">
        <f t="shared" ref="J111:J119" si="410">SMALL(BV111:CL111,1)</f>
        <v>6.0017147756501856E-3</v>
      </c>
      <c r="K111" s="768">
        <v>518</v>
      </c>
      <c r="L111" s="766">
        <f t="shared" ref="L111:L119" si="411">K111/SUM(K$111:K$119)</f>
        <v>3.7492762015055012E-2</v>
      </c>
      <c r="M111" s="767">
        <f t="shared" ref="M111:M119" si="412">L111/$G111</f>
        <v>1.9830064822066755</v>
      </c>
      <c r="N111" s="768">
        <v>146</v>
      </c>
      <c r="O111" s="766">
        <f t="shared" ref="O111:O119" si="413">N111/SUM(N$111:N$119)</f>
        <v>1.2179861516643031E-2</v>
      </c>
      <c r="P111" s="767">
        <f t="shared" ref="P111:P119" si="414">O111/$G111</f>
        <v>0.64419752084907367</v>
      </c>
      <c r="Q111" s="768">
        <v>137</v>
      </c>
      <c r="R111" s="766">
        <f t="shared" ref="R111:R119" si="415">Q111/SUM(Q$111:Q$119)</f>
        <v>1.2664078387872065E-2</v>
      </c>
      <c r="S111" s="767">
        <f t="shared" ref="S111:S119" si="416">R111/$G111</f>
        <v>0.66980793584211806</v>
      </c>
      <c r="T111" s="768">
        <v>136</v>
      </c>
      <c r="U111" s="766">
        <f t="shared" ref="U111:U119" si="417">T111/SUM(T$111:T$119)</f>
        <v>1.0078553431154587E-2</v>
      </c>
      <c r="V111" s="767">
        <f t="shared" ref="V111:V119" si="418">U111/$G111</f>
        <v>0.53305853479721432</v>
      </c>
      <c r="W111" s="768">
        <v>339</v>
      </c>
      <c r="X111" s="766">
        <f t="shared" ref="X111:X119" si="419">W111/SUM(W$111:W$119)</f>
        <v>2.2271861244333488E-2</v>
      </c>
      <c r="Y111" s="767">
        <f t="shared" ref="Y111:Y119" si="420">X111/$G111</f>
        <v>1.1779672353983051</v>
      </c>
      <c r="Z111" s="768">
        <v>146</v>
      </c>
      <c r="AA111" s="766">
        <f t="shared" ref="AA111:AA119" si="421">Z111/SUM(Z$111:Z$119)</f>
        <v>1.358645077238042E-2</v>
      </c>
      <c r="AB111" s="767">
        <f t="shared" ref="AB111:AB119" si="422">AA111/$G111</f>
        <v>0.71859256303906993</v>
      </c>
      <c r="AC111" s="768">
        <v>266</v>
      </c>
      <c r="AD111" s="766">
        <f t="shared" ref="AD111:AD119" si="423">AC111/SUM(AC$111:AC$119)</f>
        <v>1.8488913602557864E-2</v>
      </c>
      <c r="AE111" s="767">
        <f t="shared" ref="AE111:AE119" si="424">AD111/$G111</f>
        <v>0.97788569185992058</v>
      </c>
      <c r="AF111" s="768">
        <v>83</v>
      </c>
      <c r="AG111" s="766">
        <f t="shared" ref="AG111:AG119" si="425">AF111/SUM(AF$111:AF$119)</f>
        <v>9.0909090909090905E-3</v>
      </c>
      <c r="AH111" s="767">
        <f t="shared" ref="AH111:AH119" si="426">AG111/$G111</f>
        <v>0.4808216489674873</v>
      </c>
      <c r="AI111" s="768">
        <v>190</v>
      </c>
      <c r="AJ111" s="766">
        <f t="shared" ref="AJ111:AJ119" si="427">AI111/SUM(AI$111:AI$119)</f>
        <v>1.5218261914297157E-2</v>
      </c>
      <c r="AK111" s="767">
        <f t="shared" ref="AK111:AK119" si="428">AJ111/$G111</f>
        <v>0.80489967668566165</v>
      </c>
      <c r="AL111" s="768">
        <v>301</v>
      </c>
      <c r="AM111" s="766">
        <f t="shared" ref="AM111:AM119" si="429">AL111/SUM(AL$111:AL$119)</f>
        <v>2.1305209513023782E-2</v>
      </c>
      <c r="AN111" s="767">
        <f t="shared" ref="AN111:AN119" si="430">AM111/$G111</f>
        <v>1.1268406566614881</v>
      </c>
      <c r="AO111" s="768">
        <v>615</v>
      </c>
      <c r="AP111" s="766">
        <f t="shared" ref="AP111:AP119" si="431">AO111/SUM(AO$111:AO$119)</f>
        <v>4.4769600349421269E-2</v>
      </c>
      <c r="AQ111" s="767">
        <f t="shared" ref="AQ111:AQ119" si="432">AP111/$G111</f>
        <v>2.3678812369986542</v>
      </c>
      <c r="AR111" s="768">
        <v>475</v>
      </c>
      <c r="AS111" s="766">
        <f t="shared" ref="AS111:AS119" si="433">AR111/SUM(AR$111:AR$119)</f>
        <v>2.5411940937299378E-2</v>
      </c>
      <c r="AT111" s="767">
        <f t="shared" ref="AT111:AT119" si="434">AS111/$G111</f>
        <v>1.344047247943035</v>
      </c>
      <c r="AU111" s="768">
        <v>158</v>
      </c>
      <c r="AV111" s="766">
        <f t="shared" ref="AV111:AV119" si="435">AU111/SUM(AU$111:AU$119)</f>
        <v>1.3174351705161343E-2</v>
      </c>
      <c r="AW111" s="767">
        <f t="shared" ref="AW111:AW119" si="436">AV111/$G111</f>
        <v>0.69679648620486356</v>
      </c>
      <c r="AX111" s="768">
        <v>176</v>
      </c>
      <c r="AY111" s="766">
        <f t="shared" ref="AY111:AY119" si="437">AX111/SUM(AX$111:AX$119)</f>
        <v>1.3375892992856056E-2</v>
      </c>
      <c r="AZ111" s="767">
        <f t="shared" ref="AZ111:AZ119" si="438">AY111/$G111</f>
        <v>0.70745608177614783</v>
      </c>
      <c r="BA111" s="760">
        <v>261</v>
      </c>
      <c r="BB111" s="765">
        <f t="shared" ref="BB111:BB119" si="439">BA111/SUM(BA$111:BA$119)</f>
        <v>2.3062649111955467E-2</v>
      </c>
      <c r="BC111" s="767">
        <f t="shared" ref="BC111:BC119" si="440">BB111/$G111</f>
        <v>1.2197923073125883</v>
      </c>
      <c r="BD111" s="770">
        <v>84</v>
      </c>
      <c r="BE111" s="766">
        <f t="shared" ref="BE111:BE119" si="441">BD111/SUM(BD$111:BD$119)</f>
        <v>6.0017147756501856E-3</v>
      </c>
      <c r="BF111" s="767">
        <f t="shared" ref="BF111:BF119" si="442">BE111/$G111</f>
        <v>0.31743298345667209</v>
      </c>
      <c r="BG111" s="771">
        <v>311</v>
      </c>
      <c r="BH111" s="766">
        <f t="shared" ref="BH111:BH119" si="443">BG111/SUM(BG$111:BG$119)</f>
        <v>2.6465832695089779E-2</v>
      </c>
      <c r="BI111" s="767">
        <f t="shared" ref="BI111:BI119" si="444">BH111/$G111</f>
        <v>1.3997879849525776</v>
      </c>
      <c r="BJ111" s="764">
        <f>K111+T111+W111+Z111+Q111</f>
        <v>1276</v>
      </c>
      <c r="BK111" s="765">
        <f>BJ111/SUM(BJ$111:BJ$119)</f>
        <v>1.9907949137998284E-2</v>
      </c>
      <c r="BL111" s="767">
        <f>BK111/$G111</f>
        <v>1.0529390225302522</v>
      </c>
      <c r="BM111" s="764">
        <f>BG111+AU111+AR111+AX111</f>
        <v>1120</v>
      </c>
      <c r="BN111" s="800">
        <f>BM111/SUM(BM$111:BM$119)</f>
        <v>2.0146058927222363E-2</v>
      </c>
      <c r="BO111" s="767">
        <f>BN111/$G111</f>
        <v>1.0655327400941548</v>
      </c>
      <c r="BP111" s="764">
        <f>BA111+AO111+AL111+BD111</f>
        <v>1261</v>
      </c>
      <c r="BQ111" s="765">
        <f>BP111/SUM(BP$111:BP$119)</f>
        <v>2.3712813569521232E-2</v>
      </c>
      <c r="BR111" s="767">
        <f>BQ111/$G111</f>
        <v>1.2541797534371388</v>
      </c>
      <c r="BS111" s="774">
        <f>AI111+AF111+AC111+N111</f>
        <v>685</v>
      </c>
      <c r="BT111" s="777">
        <f>BS111/SUM(BS$111:BS$119)</f>
        <v>1.4274104482277188E-2</v>
      </c>
      <c r="BU111" s="776">
        <f>BT111/$G111</f>
        <v>0.75496283001729914</v>
      </c>
      <c r="BV111" s="777">
        <f t="shared" ref="BV111:BV119" si="445">L111</f>
        <v>3.7492762015055012E-2</v>
      </c>
      <c r="BW111" s="777">
        <f t="shared" ref="BW111:BW119" si="446">O111</f>
        <v>1.2179861516643031E-2</v>
      </c>
      <c r="BX111" s="777">
        <f t="shared" ref="BX111:BX119" si="447">R111</f>
        <v>1.2664078387872065E-2</v>
      </c>
      <c r="BY111" s="777">
        <f t="shared" ref="BY111:BY119" si="448">U111</f>
        <v>1.0078553431154587E-2</v>
      </c>
      <c r="BZ111" s="777">
        <f t="shared" ref="BZ111:BZ119" si="449">X111</f>
        <v>2.2271861244333488E-2</v>
      </c>
      <c r="CA111" s="777">
        <f t="shared" ref="CA111:CA119" si="450">AA111</f>
        <v>1.358645077238042E-2</v>
      </c>
      <c r="CB111" s="777">
        <f t="shared" ref="CB111:CB119" si="451">AD111</f>
        <v>1.8488913602557864E-2</v>
      </c>
      <c r="CC111" s="777">
        <f t="shared" ref="CC111:CC119" si="452">AG111</f>
        <v>9.0909090909090905E-3</v>
      </c>
      <c r="CD111" s="777">
        <f t="shared" ref="CD111:CD119" si="453">AJ111</f>
        <v>1.5218261914297157E-2</v>
      </c>
      <c r="CE111" s="777">
        <f t="shared" ref="CE111:CE119" si="454">AM111</f>
        <v>2.1305209513023782E-2</v>
      </c>
      <c r="CF111" s="777">
        <f t="shared" ref="CF111:CF119" si="455">AP111</f>
        <v>4.4769600349421269E-2</v>
      </c>
      <c r="CG111" s="777">
        <f t="shared" ref="CG111:CG119" si="456">AS111</f>
        <v>2.5411940937299378E-2</v>
      </c>
      <c r="CH111" s="777">
        <f t="shared" ref="CH111:CH119" si="457">AV111</f>
        <v>1.3174351705161343E-2</v>
      </c>
      <c r="CI111" s="777">
        <f t="shared" ref="CI111:CI119" si="458">AY111</f>
        <v>1.3375892992856056E-2</v>
      </c>
      <c r="CJ111" s="777">
        <f t="shared" ref="CJ111:CJ119" si="459">BB111</f>
        <v>2.3062649111955467E-2</v>
      </c>
      <c r="CK111" s="777">
        <f t="shared" ref="CK111:CK119" si="460">BE111</f>
        <v>6.0017147756501856E-3</v>
      </c>
      <c r="CL111" s="777">
        <f t="shared" ref="CL111:CL119" si="461">BH111</f>
        <v>2.6465832695089779E-2</v>
      </c>
    </row>
    <row r="112" spans="1:90" x14ac:dyDescent="0.3">
      <c r="A112" s="759">
        <v>112</v>
      </c>
      <c r="B112" s="760" t="s">
        <v>41</v>
      </c>
      <c r="C112" s="761" t="s">
        <v>14</v>
      </c>
      <c r="D112" s="762">
        <v>40603</v>
      </c>
      <c r="E112" s="778"/>
      <c r="F112" s="764">
        <v>56580</v>
      </c>
      <c r="G112" s="765">
        <f t="shared" si="408"/>
        <v>0.25659863945578232</v>
      </c>
      <c r="H112" s="765"/>
      <c r="I112" s="765">
        <f t="shared" si="409"/>
        <v>0.3503857649266699</v>
      </c>
      <c r="J112" s="765">
        <f t="shared" si="410"/>
        <v>2.5699940430601653E-2</v>
      </c>
      <c r="K112" s="766">
        <v>2427</v>
      </c>
      <c r="L112" s="766">
        <f t="shared" si="411"/>
        <v>0.1756658946149392</v>
      </c>
      <c r="M112" s="767">
        <f t="shared" si="412"/>
        <v>0.68459402196171959</v>
      </c>
      <c r="N112" s="766">
        <v>2705</v>
      </c>
      <c r="O112" s="766">
        <f t="shared" si="413"/>
        <v>0.22566113289396847</v>
      </c>
      <c r="P112" s="767">
        <f t="shared" si="414"/>
        <v>0.87943230475645184</v>
      </c>
      <c r="Q112" s="766">
        <v>2915</v>
      </c>
      <c r="R112" s="766">
        <f t="shared" si="415"/>
        <v>0.26945831022370126</v>
      </c>
      <c r="S112" s="767">
        <f t="shared" si="416"/>
        <v>1.0501158961528123</v>
      </c>
      <c r="T112" s="766">
        <v>4034</v>
      </c>
      <c r="U112" s="766">
        <f t="shared" si="417"/>
        <v>0.29894768045057063</v>
      </c>
      <c r="V112" s="767">
        <f t="shared" si="418"/>
        <v>1.1650400059977168</v>
      </c>
      <c r="W112" s="766">
        <v>2847</v>
      </c>
      <c r="X112" s="766">
        <f t="shared" si="419"/>
        <v>0.18704421522895998</v>
      </c>
      <c r="Y112" s="767">
        <f t="shared" si="420"/>
        <v>0.72893689391985994</v>
      </c>
      <c r="Z112" s="766">
        <v>2824</v>
      </c>
      <c r="AA112" s="766">
        <f t="shared" si="421"/>
        <v>0.26279545877535826</v>
      </c>
      <c r="AB112" s="767">
        <f t="shared" si="422"/>
        <v>1.024149852597499</v>
      </c>
      <c r="AC112" s="766">
        <v>5041</v>
      </c>
      <c r="AD112" s="766">
        <f t="shared" si="423"/>
        <v>0.3503857649266699</v>
      </c>
      <c r="AE112" s="767">
        <f t="shared" si="424"/>
        <v>1.3655012578001187</v>
      </c>
      <c r="AF112" s="766">
        <v>1924</v>
      </c>
      <c r="AG112" s="766">
        <f t="shared" si="425"/>
        <v>0.21073384446878424</v>
      </c>
      <c r="AH112" s="767">
        <f t="shared" si="426"/>
        <v>0.82125861974844327</v>
      </c>
      <c r="AI112" s="766">
        <v>3412</v>
      </c>
      <c r="AJ112" s="766">
        <f t="shared" si="427"/>
        <v>0.27328794553464159</v>
      </c>
      <c r="AK112" s="767">
        <f t="shared" si="428"/>
        <v>1.0650405088439108</v>
      </c>
      <c r="AL112" s="766">
        <v>2956</v>
      </c>
      <c r="AM112" s="766">
        <f t="shared" si="429"/>
        <v>0.20922989807474518</v>
      </c>
      <c r="AN112" s="767">
        <f t="shared" si="430"/>
        <v>0.81539753491483402</v>
      </c>
      <c r="AO112" s="766">
        <v>2468</v>
      </c>
      <c r="AP112" s="766">
        <f t="shared" si="431"/>
        <v>0.1796607701827182</v>
      </c>
      <c r="AQ112" s="767">
        <f t="shared" si="432"/>
        <v>0.70016259853816476</v>
      </c>
      <c r="AR112" s="766">
        <v>5571</v>
      </c>
      <c r="AS112" s="766">
        <f t="shared" si="433"/>
        <v>0.29804194307725229</v>
      </c>
      <c r="AT112" s="767">
        <f t="shared" si="434"/>
        <v>1.1615102235513279</v>
      </c>
      <c r="AU112" s="768">
        <v>4042</v>
      </c>
      <c r="AV112" s="766">
        <f t="shared" si="435"/>
        <v>0.33702993412824145</v>
      </c>
      <c r="AW112" s="767">
        <f t="shared" si="436"/>
        <v>1.3134517581349812</v>
      </c>
      <c r="AX112" s="766">
        <v>3944</v>
      </c>
      <c r="AY112" s="766">
        <f t="shared" si="437"/>
        <v>0.29974160206718348</v>
      </c>
      <c r="AZ112" s="767">
        <f t="shared" si="438"/>
        <v>1.1681340271441136</v>
      </c>
      <c r="BA112" s="760">
        <v>2361</v>
      </c>
      <c r="BB112" s="765">
        <f t="shared" si="439"/>
        <v>0.20862419369090748</v>
      </c>
      <c r="BC112" s="767">
        <f t="shared" si="440"/>
        <v>0.81303702207220041</v>
      </c>
      <c r="BD112" s="770">
        <v>3950</v>
      </c>
      <c r="BE112" s="766">
        <f t="shared" si="441"/>
        <v>0.28222349242640754</v>
      </c>
      <c r="BF112" s="767">
        <f t="shared" si="442"/>
        <v>1.0998635574411959</v>
      </c>
      <c r="BG112" s="771">
        <v>302</v>
      </c>
      <c r="BH112" s="766">
        <f t="shared" si="443"/>
        <v>2.5699940430601653E-2</v>
      </c>
      <c r="BI112" s="767">
        <f t="shared" si="444"/>
        <v>0.10015618354449743</v>
      </c>
      <c r="BJ112" s="764">
        <f t="shared" ref="BJ112:BJ119" si="462">K112+T112+W112+Z112+Q112</f>
        <v>15047</v>
      </c>
      <c r="BK112" s="765">
        <f t="shared" ref="BK112:BK119" si="463">BJ112/SUM(BJ$111:BJ$119)</f>
        <v>0.23476090178641079</v>
      </c>
      <c r="BL112" s="767">
        <f t="shared" ref="BL112:BL119" si="464">BK112/$G112</f>
        <v>0.91489534895552449</v>
      </c>
      <c r="BM112" s="764">
        <f t="shared" ref="BM112:BM119" si="465">BG112+AU112+AR112+AX112</f>
        <v>13859</v>
      </c>
      <c r="BN112" s="800">
        <f t="shared" ref="BN112:BN119" si="466">BM112/SUM(BM$111:BM$119)</f>
        <v>0.24928949167176315</v>
      </c>
      <c r="BO112" s="767">
        <f t="shared" ref="BO112:BO119" si="467">BN112/$G112</f>
        <v>0.97151525121286275</v>
      </c>
      <c r="BP112" s="764">
        <f t="shared" ref="BP112:BP119" si="468">BA112+AO112+AL112+BD112</f>
        <v>11735</v>
      </c>
      <c r="BQ112" s="765">
        <f t="shared" ref="BQ112:BQ119" si="469">BP112/SUM(BP$111:BP$119)</f>
        <v>0.22067396291699576</v>
      </c>
      <c r="BR112" s="767">
        <f t="shared" ref="BR112:BR119" si="470">BQ112/$G112</f>
        <v>0.85999662112402908</v>
      </c>
      <c r="BS112" s="774">
        <f t="shared" ref="BS112:BS119" si="471">AI112+AF112+AC112+N112</f>
        <v>13082</v>
      </c>
      <c r="BT112" s="777">
        <f t="shared" ref="BT112:BT119" si="472">BS112/SUM(BS$111:BS$119)</f>
        <v>0.27260413844839443</v>
      </c>
      <c r="BU112" s="776">
        <f t="shared" ref="BU112:BU119" si="473">BT112/$G112</f>
        <v>1.0623756190857365</v>
      </c>
      <c r="BV112" s="777">
        <f t="shared" si="445"/>
        <v>0.1756658946149392</v>
      </c>
      <c r="BW112" s="777">
        <f t="shared" si="446"/>
        <v>0.22566113289396847</v>
      </c>
      <c r="BX112" s="777">
        <f t="shared" si="447"/>
        <v>0.26945831022370126</v>
      </c>
      <c r="BY112" s="777">
        <f t="shared" si="448"/>
        <v>0.29894768045057063</v>
      </c>
      <c r="BZ112" s="777">
        <f t="shared" si="449"/>
        <v>0.18704421522895998</v>
      </c>
      <c r="CA112" s="777">
        <f t="shared" si="450"/>
        <v>0.26279545877535826</v>
      </c>
      <c r="CB112" s="777">
        <f t="shared" si="451"/>
        <v>0.3503857649266699</v>
      </c>
      <c r="CC112" s="777">
        <f t="shared" si="452"/>
        <v>0.21073384446878424</v>
      </c>
      <c r="CD112" s="777">
        <f t="shared" si="453"/>
        <v>0.27328794553464159</v>
      </c>
      <c r="CE112" s="777">
        <f t="shared" si="454"/>
        <v>0.20922989807474518</v>
      </c>
      <c r="CF112" s="777">
        <f t="shared" si="455"/>
        <v>0.1796607701827182</v>
      </c>
      <c r="CG112" s="777">
        <f t="shared" si="456"/>
        <v>0.29804194307725229</v>
      </c>
      <c r="CH112" s="777">
        <f t="shared" si="457"/>
        <v>0.33702993412824145</v>
      </c>
      <c r="CI112" s="777">
        <f t="shared" si="458"/>
        <v>0.29974160206718348</v>
      </c>
      <c r="CJ112" s="777">
        <f t="shared" si="459"/>
        <v>0.20862419369090748</v>
      </c>
      <c r="CK112" s="777">
        <f t="shared" si="460"/>
        <v>0.28222349242640754</v>
      </c>
      <c r="CL112" s="777">
        <f t="shared" si="461"/>
        <v>2.5699940430601653E-2</v>
      </c>
    </row>
    <row r="113" spans="1:90" x14ac:dyDescent="0.3">
      <c r="A113" s="759">
        <v>113</v>
      </c>
      <c r="B113" s="760" t="s">
        <v>42</v>
      </c>
      <c r="C113" s="761" t="s">
        <v>14</v>
      </c>
      <c r="D113" s="762">
        <v>40603</v>
      </c>
      <c r="E113" s="778"/>
      <c r="F113" s="764">
        <v>81046</v>
      </c>
      <c r="G113" s="765">
        <f t="shared" si="408"/>
        <v>0.36755555555555558</v>
      </c>
      <c r="H113" s="765"/>
      <c r="I113" s="765">
        <f t="shared" si="409"/>
        <v>0.52873480023161556</v>
      </c>
      <c r="J113" s="765">
        <f t="shared" si="410"/>
        <v>0.19472956249545023</v>
      </c>
      <c r="K113" s="766">
        <v>7305</v>
      </c>
      <c r="L113" s="766">
        <f t="shared" si="411"/>
        <v>0.52873480023161556</v>
      </c>
      <c r="M113" s="767">
        <f t="shared" si="412"/>
        <v>1.4385166874499817</v>
      </c>
      <c r="N113" s="766">
        <v>6055</v>
      </c>
      <c r="O113" s="766">
        <f t="shared" si="413"/>
        <v>0.50513055810461338</v>
      </c>
      <c r="P113" s="767">
        <f t="shared" si="414"/>
        <v>1.3742971653390328</v>
      </c>
      <c r="Q113" s="766">
        <v>5130</v>
      </c>
      <c r="R113" s="766">
        <f t="shared" si="415"/>
        <v>0.47420965058236275</v>
      </c>
      <c r="S113" s="767">
        <f t="shared" si="416"/>
        <v>1.2901713589000194</v>
      </c>
      <c r="T113" s="766">
        <v>4974</v>
      </c>
      <c r="U113" s="766">
        <f t="shared" si="417"/>
        <v>0.36860827034237437</v>
      </c>
      <c r="V113" s="767">
        <f t="shared" si="418"/>
        <v>1.0028640970620826</v>
      </c>
      <c r="W113" s="766">
        <v>5081</v>
      </c>
      <c r="X113" s="766">
        <f t="shared" si="419"/>
        <v>0.3338151238420603</v>
      </c>
      <c r="Y113" s="767">
        <f t="shared" si="420"/>
        <v>0.90820317853039378</v>
      </c>
      <c r="Z113" s="766">
        <v>4628</v>
      </c>
      <c r="AA113" s="766">
        <f t="shared" si="421"/>
        <v>0.43067187790805883</v>
      </c>
      <c r="AB113" s="767">
        <f t="shared" si="422"/>
        <v>1.1717191357837149</v>
      </c>
      <c r="AC113" s="766">
        <v>4449</v>
      </c>
      <c r="AD113" s="766">
        <f t="shared" si="423"/>
        <v>0.3092375060818795</v>
      </c>
      <c r="AE113" s="767">
        <f t="shared" si="424"/>
        <v>0.84133541557947866</v>
      </c>
      <c r="AF113" s="766">
        <v>4794</v>
      </c>
      <c r="AG113" s="766">
        <f t="shared" si="425"/>
        <v>0.52508214676889375</v>
      </c>
      <c r="AH113" s="767">
        <f t="shared" si="426"/>
        <v>1.4285789966505573</v>
      </c>
      <c r="AI113" s="766">
        <v>4567</v>
      </c>
      <c r="AJ113" s="766">
        <f t="shared" si="427"/>
        <v>0.36579895875050061</v>
      </c>
      <c r="AK113" s="767">
        <f t="shared" si="428"/>
        <v>0.99522086721720238</v>
      </c>
      <c r="AL113" s="766">
        <v>4263</v>
      </c>
      <c r="AM113" s="766">
        <f t="shared" si="429"/>
        <v>0.30174122310305773</v>
      </c>
      <c r="AN113" s="767">
        <f t="shared" si="430"/>
        <v>0.82094044979671077</v>
      </c>
      <c r="AO113" s="766">
        <v>2675</v>
      </c>
      <c r="AP113" s="766">
        <f t="shared" si="431"/>
        <v>0.19472956249545023</v>
      </c>
      <c r="AQ113" s="767">
        <f t="shared" si="432"/>
        <v>0.52979627039270016</v>
      </c>
      <c r="AR113" s="766">
        <v>4331</v>
      </c>
      <c r="AS113" s="766">
        <f t="shared" si="433"/>
        <v>0.23170340252514446</v>
      </c>
      <c r="AT113" s="767">
        <f t="shared" si="434"/>
        <v>0.63039015197288395</v>
      </c>
      <c r="AU113" s="768">
        <v>3718</v>
      </c>
      <c r="AV113" s="766">
        <f t="shared" si="435"/>
        <v>0.31001417493537897</v>
      </c>
      <c r="AW113" s="767">
        <f t="shared" si="436"/>
        <v>0.84344848077944701</v>
      </c>
      <c r="AX113" s="766">
        <v>4682</v>
      </c>
      <c r="AY113" s="766">
        <f t="shared" si="437"/>
        <v>0.35582915336677307</v>
      </c>
      <c r="AZ113" s="767">
        <f t="shared" si="438"/>
        <v>0.96809624555651674</v>
      </c>
      <c r="BA113" s="760">
        <v>3174</v>
      </c>
      <c r="BB113" s="765">
        <f t="shared" si="439"/>
        <v>0.2804630202350446</v>
      </c>
      <c r="BC113" s="767">
        <f t="shared" si="440"/>
        <v>0.76304932953911764</v>
      </c>
      <c r="BD113" s="770">
        <v>6289</v>
      </c>
      <c r="BE113" s="766">
        <f t="shared" si="441"/>
        <v>0.44934266933409545</v>
      </c>
      <c r="BF113" s="767">
        <f t="shared" si="442"/>
        <v>1.2225163313200904</v>
      </c>
      <c r="BG113" s="771">
        <v>3159</v>
      </c>
      <c r="BH113" s="766">
        <f t="shared" si="443"/>
        <v>0.26882818483533316</v>
      </c>
      <c r="BI113" s="767">
        <f t="shared" si="444"/>
        <v>0.73139469876602126</v>
      </c>
      <c r="BJ113" s="764">
        <f t="shared" si="462"/>
        <v>27118</v>
      </c>
      <c r="BK113" s="765">
        <f t="shared" si="463"/>
        <v>0.42309072470551523</v>
      </c>
      <c r="BL113" s="767">
        <f t="shared" si="464"/>
        <v>1.1510932655228647</v>
      </c>
      <c r="BM113" s="764">
        <f t="shared" si="465"/>
        <v>15890</v>
      </c>
      <c r="BN113" s="800">
        <f t="shared" si="466"/>
        <v>0.28582221102996724</v>
      </c>
      <c r="BO113" s="767">
        <f t="shared" si="467"/>
        <v>0.77762995745758923</v>
      </c>
      <c r="BP113" s="764">
        <f t="shared" si="468"/>
        <v>16401</v>
      </c>
      <c r="BQ113" s="765">
        <f t="shared" si="469"/>
        <v>0.30841701455489112</v>
      </c>
      <c r="BR113" s="767">
        <f t="shared" si="470"/>
        <v>0.83910312303325874</v>
      </c>
      <c r="BS113" s="774">
        <f t="shared" si="471"/>
        <v>19865</v>
      </c>
      <c r="BT113" s="777">
        <f t="shared" si="472"/>
        <v>0.41394902998603844</v>
      </c>
      <c r="BU113" s="776">
        <f t="shared" si="473"/>
        <v>1.1262216656210235</v>
      </c>
      <c r="BV113" s="777">
        <f t="shared" si="445"/>
        <v>0.52873480023161556</v>
      </c>
      <c r="BW113" s="777">
        <f t="shared" si="446"/>
        <v>0.50513055810461338</v>
      </c>
      <c r="BX113" s="777">
        <f t="shared" si="447"/>
        <v>0.47420965058236275</v>
      </c>
      <c r="BY113" s="777">
        <f t="shared" si="448"/>
        <v>0.36860827034237437</v>
      </c>
      <c r="BZ113" s="777">
        <f t="shared" si="449"/>
        <v>0.3338151238420603</v>
      </c>
      <c r="CA113" s="777">
        <f t="shared" si="450"/>
        <v>0.43067187790805883</v>
      </c>
      <c r="CB113" s="777">
        <f t="shared" si="451"/>
        <v>0.3092375060818795</v>
      </c>
      <c r="CC113" s="777">
        <f t="shared" si="452"/>
        <v>0.52508214676889375</v>
      </c>
      <c r="CD113" s="777">
        <f t="shared" si="453"/>
        <v>0.36579895875050061</v>
      </c>
      <c r="CE113" s="777">
        <f t="shared" si="454"/>
        <v>0.30174122310305773</v>
      </c>
      <c r="CF113" s="777">
        <f t="shared" si="455"/>
        <v>0.19472956249545023</v>
      </c>
      <c r="CG113" s="777">
        <f t="shared" si="456"/>
        <v>0.23170340252514446</v>
      </c>
      <c r="CH113" s="777">
        <f t="shared" si="457"/>
        <v>0.31001417493537897</v>
      </c>
      <c r="CI113" s="777">
        <f t="shared" si="458"/>
        <v>0.35582915336677307</v>
      </c>
      <c r="CJ113" s="777">
        <f t="shared" si="459"/>
        <v>0.2804630202350446</v>
      </c>
      <c r="CK113" s="777">
        <f t="shared" si="460"/>
        <v>0.44934266933409545</v>
      </c>
      <c r="CL113" s="777">
        <f t="shared" si="461"/>
        <v>0.26882818483533316</v>
      </c>
    </row>
    <row r="114" spans="1:90" x14ac:dyDescent="0.3">
      <c r="A114" s="759">
        <v>114</v>
      </c>
      <c r="B114" s="760" t="s">
        <v>43</v>
      </c>
      <c r="C114" s="761" t="s">
        <v>14</v>
      </c>
      <c r="D114" s="762">
        <v>40603</v>
      </c>
      <c r="E114" s="778"/>
      <c r="F114" s="764">
        <v>7001</v>
      </c>
      <c r="G114" s="765">
        <f t="shared" si="408"/>
        <v>3.1750566893424037E-2</v>
      </c>
      <c r="H114" s="765"/>
      <c r="I114" s="765">
        <f t="shared" si="409"/>
        <v>0.41962386179899586</v>
      </c>
      <c r="J114" s="765">
        <f t="shared" si="410"/>
        <v>1.4195239135182355E-2</v>
      </c>
      <c r="K114" s="768">
        <v>554</v>
      </c>
      <c r="L114" s="766">
        <f t="shared" si="411"/>
        <v>4.0098436595251884E-2</v>
      </c>
      <c r="M114" s="767">
        <f t="shared" si="412"/>
        <v>1.2629203355596401</v>
      </c>
      <c r="N114" s="768">
        <v>420</v>
      </c>
      <c r="O114" s="766">
        <f t="shared" si="413"/>
        <v>3.5037957787603234E-2</v>
      </c>
      <c r="P114" s="767">
        <f t="shared" si="414"/>
        <v>1.1035380220206417</v>
      </c>
      <c r="Q114" s="768">
        <v>396</v>
      </c>
      <c r="R114" s="766">
        <f t="shared" si="415"/>
        <v>3.6605657237936774E-2</v>
      </c>
      <c r="S114" s="767">
        <f t="shared" si="416"/>
        <v>1.1529135010662845</v>
      </c>
      <c r="T114" s="768">
        <v>515</v>
      </c>
      <c r="U114" s="766">
        <f t="shared" si="417"/>
        <v>3.8165110419445682E-2</v>
      </c>
      <c r="V114" s="767">
        <f t="shared" si="418"/>
        <v>1.2020292597468609</v>
      </c>
      <c r="W114" s="768">
        <v>426</v>
      </c>
      <c r="X114" s="766">
        <f t="shared" si="419"/>
        <v>2.7987648643321726E-2</v>
      </c>
      <c r="Y114" s="767">
        <f t="shared" si="420"/>
        <v>0.88148500583522937</v>
      </c>
      <c r="Z114" s="768">
        <v>349</v>
      </c>
      <c r="AA114" s="766">
        <f t="shared" si="421"/>
        <v>3.2477200818909362E-2</v>
      </c>
      <c r="AB114" s="767">
        <f t="shared" si="422"/>
        <v>1.0228856992671782</v>
      </c>
      <c r="AC114" s="768">
        <v>499</v>
      </c>
      <c r="AD114" s="766">
        <f t="shared" si="423"/>
        <v>3.468408980329464E-2</v>
      </c>
      <c r="AE114" s="767">
        <f t="shared" si="424"/>
        <v>1.0923927726933964</v>
      </c>
      <c r="AF114" s="768">
        <v>297</v>
      </c>
      <c r="AG114" s="766">
        <f t="shared" si="425"/>
        <v>3.2530120481927709E-2</v>
      </c>
      <c r="AH114" s="767">
        <f t="shared" si="426"/>
        <v>1.0245524305477873</v>
      </c>
      <c r="AI114" s="768">
        <v>325</v>
      </c>
      <c r="AJ114" s="766">
        <f t="shared" si="427"/>
        <v>2.6031237484981977E-2</v>
      </c>
      <c r="AK114" s="767">
        <f t="shared" si="428"/>
        <v>0.81986685694022654</v>
      </c>
      <c r="AL114" s="768">
        <v>301</v>
      </c>
      <c r="AM114" s="766">
        <f t="shared" si="429"/>
        <v>2.1305209513023782E-2</v>
      </c>
      <c r="AN114" s="767">
        <f t="shared" si="430"/>
        <v>0.6710182399116903</v>
      </c>
      <c r="AO114" s="768">
        <v>195</v>
      </c>
      <c r="AP114" s="766">
        <f t="shared" si="431"/>
        <v>1.4195239135182355E-2</v>
      </c>
      <c r="AQ114" s="767">
        <f t="shared" si="432"/>
        <v>0.44708616330634326</v>
      </c>
      <c r="AR114" s="768">
        <v>417</v>
      </c>
      <c r="AS114" s="766">
        <f t="shared" si="433"/>
        <v>2.2309009201797559E-2</v>
      </c>
      <c r="AT114" s="767">
        <f t="shared" si="434"/>
        <v>0.70263341365467247</v>
      </c>
      <c r="AU114" s="768">
        <v>311</v>
      </c>
      <c r="AV114" s="766">
        <f t="shared" si="435"/>
        <v>2.5931793546235305E-2</v>
      </c>
      <c r="AW114" s="767">
        <f t="shared" si="436"/>
        <v>0.81673482030351163</v>
      </c>
      <c r="AX114" s="768">
        <v>531</v>
      </c>
      <c r="AY114" s="766">
        <f t="shared" si="437"/>
        <v>4.0355677154582763E-2</v>
      </c>
      <c r="AZ114" s="767">
        <f t="shared" si="438"/>
        <v>1.2710222557613911</v>
      </c>
      <c r="BA114" s="760">
        <v>275</v>
      </c>
      <c r="BB114" s="765">
        <f t="shared" si="439"/>
        <v>2.4299726075815146E-2</v>
      </c>
      <c r="BC114" s="767">
        <f t="shared" si="440"/>
        <v>0.76533203823985707</v>
      </c>
      <c r="BD114" s="770">
        <v>696</v>
      </c>
      <c r="BE114" s="766">
        <f t="shared" si="441"/>
        <v>4.9728493855387253E-2</v>
      </c>
      <c r="BF114" s="767">
        <f t="shared" si="442"/>
        <v>1.5662238101861004</v>
      </c>
      <c r="BG114" s="771">
        <v>4931</v>
      </c>
      <c r="BH114" s="766">
        <f t="shared" si="443"/>
        <v>0.41962386179899586</v>
      </c>
      <c r="BI114" s="767">
        <f t="shared" si="444"/>
        <v>13.216263609009939</v>
      </c>
      <c r="BJ114" s="764">
        <f t="shared" si="462"/>
        <v>2240</v>
      </c>
      <c r="BK114" s="765">
        <f t="shared" si="463"/>
        <v>3.4948123878617676E-2</v>
      </c>
      <c r="BL114" s="767">
        <f t="shared" si="464"/>
        <v>1.100708658082445</v>
      </c>
      <c r="BM114" s="764">
        <f t="shared" si="465"/>
        <v>6190</v>
      </c>
      <c r="BN114" s="800">
        <f t="shared" si="466"/>
        <v>0.11134295067813073</v>
      </c>
      <c r="BO114" s="767">
        <f t="shared" si="467"/>
        <v>3.5068019746504535</v>
      </c>
      <c r="BP114" s="764">
        <f t="shared" si="468"/>
        <v>1467</v>
      </c>
      <c r="BQ114" s="765">
        <f t="shared" si="469"/>
        <v>2.7586595960735642E-2</v>
      </c>
      <c r="BR114" s="767">
        <f t="shared" si="470"/>
        <v>0.86885365081305654</v>
      </c>
      <c r="BS114" s="774">
        <f t="shared" si="471"/>
        <v>1541</v>
      </c>
      <c r="BT114" s="777">
        <f t="shared" si="472"/>
        <v>3.2111525557940362E-2</v>
      </c>
      <c r="BU114" s="776">
        <f t="shared" si="473"/>
        <v>1.0113685738502856</v>
      </c>
      <c r="BV114" s="777">
        <f t="shared" si="445"/>
        <v>4.0098436595251884E-2</v>
      </c>
      <c r="BW114" s="777">
        <f t="shared" si="446"/>
        <v>3.5037957787603234E-2</v>
      </c>
      <c r="BX114" s="777">
        <f t="shared" si="447"/>
        <v>3.6605657237936774E-2</v>
      </c>
      <c r="BY114" s="777">
        <f t="shared" si="448"/>
        <v>3.8165110419445682E-2</v>
      </c>
      <c r="BZ114" s="777">
        <f t="shared" si="449"/>
        <v>2.7987648643321726E-2</v>
      </c>
      <c r="CA114" s="777">
        <f t="shared" si="450"/>
        <v>3.2477200818909362E-2</v>
      </c>
      <c r="CB114" s="777">
        <f t="shared" si="451"/>
        <v>3.468408980329464E-2</v>
      </c>
      <c r="CC114" s="777">
        <f t="shared" si="452"/>
        <v>3.2530120481927709E-2</v>
      </c>
      <c r="CD114" s="777">
        <f t="shared" si="453"/>
        <v>2.6031237484981977E-2</v>
      </c>
      <c r="CE114" s="777">
        <f t="shared" si="454"/>
        <v>2.1305209513023782E-2</v>
      </c>
      <c r="CF114" s="777">
        <f t="shared" si="455"/>
        <v>1.4195239135182355E-2</v>
      </c>
      <c r="CG114" s="777">
        <f t="shared" si="456"/>
        <v>2.2309009201797559E-2</v>
      </c>
      <c r="CH114" s="777">
        <f t="shared" si="457"/>
        <v>2.5931793546235305E-2</v>
      </c>
      <c r="CI114" s="777">
        <f t="shared" si="458"/>
        <v>4.0355677154582763E-2</v>
      </c>
      <c r="CJ114" s="777">
        <f t="shared" si="459"/>
        <v>2.4299726075815146E-2</v>
      </c>
      <c r="CK114" s="777">
        <f t="shared" si="460"/>
        <v>4.9728493855387253E-2</v>
      </c>
      <c r="CL114" s="777">
        <f t="shared" si="461"/>
        <v>0.41962386179899586</v>
      </c>
    </row>
    <row r="115" spans="1:90" x14ac:dyDescent="0.3">
      <c r="A115" s="759">
        <v>115</v>
      </c>
      <c r="B115" s="760" t="s">
        <v>44</v>
      </c>
      <c r="C115" s="761" t="s">
        <v>14</v>
      </c>
      <c r="D115" s="762">
        <v>40603</v>
      </c>
      <c r="E115" s="778"/>
      <c r="F115" s="764">
        <v>962</v>
      </c>
      <c r="G115" s="765">
        <f t="shared" si="408"/>
        <v>4.3628117913832197E-3</v>
      </c>
      <c r="H115" s="765"/>
      <c r="I115" s="765">
        <f t="shared" si="409"/>
        <v>4.2038975406348399E-2</v>
      </c>
      <c r="J115" s="765">
        <f t="shared" si="410"/>
        <v>1.4559219625828056E-3</v>
      </c>
      <c r="K115" s="768">
        <v>81</v>
      </c>
      <c r="L115" s="772">
        <f t="shared" si="411"/>
        <v>5.8627678054429646E-3</v>
      </c>
      <c r="M115" s="767">
        <f t="shared" si="412"/>
        <v>1.3438048867985175</v>
      </c>
      <c r="N115" s="768">
        <v>71</v>
      </c>
      <c r="O115" s="772">
        <f t="shared" si="413"/>
        <v>5.9230833402853095E-3</v>
      </c>
      <c r="P115" s="767">
        <f t="shared" si="414"/>
        <v>1.3576298092857702</v>
      </c>
      <c r="Q115" s="768">
        <v>56</v>
      </c>
      <c r="R115" s="772">
        <f t="shared" si="415"/>
        <v>5.1765575892031802E-3</v>
      </c>
      <c r="S115" s="767">
        <f t="shared" si="416"/>
        <v>1.1865186574005211</v>
      </c>
      <c r="T115" s="768">
        <v>57</v>
      </c>
      <c r="U115" s="772">
        <f t="shared" si="417"/>
        <v>4.2240995998221436E-3</v>
      </c>
      <c r="V115" s="767">
        <f t="shared" si="418"/>
        <v>0.96820578145611513</v>
      </c>
      <c r="W115" s="768">
        <v>58</v>
      </c>
      <c r="X115" s="772">
        <f t="shared" si="419"/>
        <v>3.8105249326588265E-3</v>
      </c>
      <c r="Y115" s="767">
        <f t="shared" si="420"/>
        <v>0.87341034059383715</v>
      </c>
      <c r="Z115" s="768">
        <v>45</v>
      </c>
      <c r="AA115" s="772">
        <f t="shared" si="421"/>
        <v>4.1876046901172526E-3</v>
      </c>
      <c r="AB115" s="767">
        <f t="shared" si="422"/>
        <v>0.95984078396138695</v>
      </c>
      <c r="AC115" s="768">
        <v>51</v>
      </c>
      <c r="AD115" s="772">
        <f t="shared" si="423"/>
        <v>3.5448668937235004E-3</v>
      </c>
      <c r="AE115" s="767">
        <f t="shared" si="424"/>
        <v>0.8125188670125072</v>
      </c>
      <c r="AF115" s="768">
        <v>63</v>
      </c>
      <c r="AG115" s="772">
        <f t="shared" si="425"/>
        <v>6.9003285870755746E-3</v>
      </c>
      <c r="AH115" s="767">
        <f t="shared" si="426"/>
        <v>1.5816241719856179</v>
      </c>
      <c r="AI115" s="768">
        <v>49</v>
      </c>
      <c r="AJ115" s="772">
        <f t="shared" si="427"/>
        <v>3.924709651581898E-3</v>
      </c>
      <c r="AK115" s="767">
        <f t="shared" si="428"/>
        <v>0.89958261764429159</v>
      </c>
      <c r="AL115" s="768">
        <v>51</v>
      </c>
      <c r="AM115" s="772">
        <f t="shared" si="429"/>
        <v>3.6098527746319365E-3</v>
      </c>
      <c r="AN115" s="767">
        <f t="shared" si="430"/>
        <v>0.82741427942447199</v>
      </c>
      <c r="AO115" s="768">
        <v>20</v>
      </c>
      <c r="AP115" s="772">
        <f t="shared" si="431"/>
        <v>1.4559219625828056E-3</v>
      </c>
      <c r="AQ115" s="767">
        <f t="shared" si="432"/>
        <v>0.33371184277495702</v>
      </c>
      <c r="AR115" s="768">
        <v>54</v>
      </c>
      <c r="AS115" s="772">
        <f t="shared" si="433"/>
        <v>2.8889364433982451E-3</v>
      </c>
      <c r="AT115" s="767">
        <f t="shared" si="434"/>
        <v>0.66217306213026306</v>
      </c>
      <c r="AU115" s="768">
        <v>62</v>
      </c>
      <c r="AV115" s="772">
        <f t="shared" si="435"/>
        <v>5.1696823146835658E-3</v>
      </c>
      <c r="AW115" s="767">
        <f t="shared" si="436"/>
        <v>1.1849427758708173</v>
      </c>
      <c r="AX115" s="768">
        <v>76</v>
      </c>
      <c r="AY115" s="772">
        <f t="shared" si="437"/>
        <v>5.7759537923696607E-3</v>
      </c>
      <c r="AZ115" s="767">
        <f t="shared" si="438"/>
        <v>1.3239062486668507</v>
      </c>
      <c r="BA115" s="760">
        <v>37</v>
      </c>
      <c r="BB115" s="765">
        <f t="shared" si="439"/>
        <v>3.269417690200583E-3</v>
      </c>
      <c r="BC115" s="767">
        <f t="shared" si="440"/>
        <v>0.74938316079961398</v>
      </c>
      <c r="BD115" s="770">
        <v>77</v>
      </c>
      <c r="BE115" s="772">
        <f t="shared" si="441"/>
        <v>5.5015718776793366E-3</v>
      </c>
      <c r="BF115" s="767">
        <f t="shared" si="442"/>
        <v>1.2610151757050871</v>
      </c>
      <c r="BG115" s="771">
        <v>494</v>
      </c>
      <c r="BH115" s="772">
        <f t="shared" si="443"/>
        <v>4.2038975406348399E-2</v>
      </c>
      <c r="BI115" s="767">
        <f t="shared" si="444"/>
        <v>9.6357526788979442</v>
      </c>
      <c r="BJ115" s="764">
        <f t="shared" si="462"/>
        <v>297</v>
      </c>
      <c r="BK115" s="765">
        <f t="shared" si="463"/>
        <v>4.6337467821202906E-3</v>
      </c>
      <c r="BL115" s="767">
        <f t="shared" si="464"/>
        <v>1.0621010035940999</v>
      </c>
      <c r="BM115" s="764">
        <f t="shared" si="465"/>
        <v>686</v>
      </c>
      <c r="BN115" s="800">
        <f t="shared" si="466"/>
        <v>1.2339461092923696E-2</v>
      </c>
      <c r="BO115" s="767">
        <f t="shared" si="467"/>
        <v>2.8283276205713879</v>
      </c>
      <c r="BP115" s="764">
        <f t="shared" si="468"/>
        <v>185</v>
      </c>
      <c r="BQ115" s="765">
        <f t="shared" si="469"/>
        <v>3.4788822445372147E-3</v>
      </c>
      <c r="BR115" s="767">
        <f t="shared" si="470"/>
        <v>0.79739452694434088</v>
      </c>
      <c r="BS115" s="774">
        <f t="shared" si="471"/>
        <v>234</v>
      </c>
      <c r="BT115" s="777">
        <f t="shared" si="472"/>
        <v>4.8761174435808206E-3</v>
      </c>
      <c r="BU115" s="776">
        <f t="shared" si="473"/>
        <v>1.117654777868577</v>
      </c>
      <c r="BV115" s="777">
        <f t="shared" si="445"/>
        <v>5.8627678054429646E-3</v>
      </c>
      <c r="BW115" s="777">
        <f t="shared" si="446"/>
        <v>5.9230833402853095E-3</v>
      </c>
      <c r="BX115" s="777">
        <f t="shared" si="447"/>
        <v>5.1765575892031802E-3</v>
      </c>
      <c r="BY115" s="777">
        <f t="shared" si="448"/>
        <v>4.2240995998221436E-3</v>
      </c>
      <c r="BZ115" s="777">
        <f t="shared" si="449"/>
        <v>3.8105249326588265E-3</v>
      </c>
      <c r="CA115" s="777">
        <f t="shared" si="450"/>
        <v>4.1876046901172526E-3</v>
      </c>
      <c r="CB115" s="777">
        <f t="shared" si="451"/>
        <v>3.5448668937235004E-3</v>
      </c>
      <c r="CC115" s="777">
        <f t="shared" si="452"/>
        <v>6.9003285870755746E-3</v>
      </c>
      <c r="CD115" s="777">
        <f t="shared" si="453"/>
        <v>3.924709651581898E-3</v>
      </c>
      <c r="CE115" s="777">
        <f t="shared" si="454"/>
        <v>3.6098527746319365E-3</v>
      </c>
      <c r="CF115" s="777">
        <f t="shared" si="455"/>
        <v>1.4559219625828056E-3</v>
      </c>
      <c r="CG115" s="777">
        <f t="shared" si="456"/>
        <v>2.8889364433982451E-3</v>
      </c>
      <c r="CH115" s="777">
        <f t="shared" si="457"/>
        <v>5.1696823146835658E-3</v>
      </c>
      <c r="CI115" s="777">
        <f t="shared" si="458"/>
        <v>5.7759537923696607E-3</v>
      </c>
      <c r="CJ115" s="777">
        <f t="shared" si="459"/>
        <v>3.269417690200583E-3</v>
      </c>
      <c r="CK115" s="777">
        <f t="shared" si="460"/>
        <v>5.5015718776793366E-3</v>
      </c>
      <c r="CL115" s="777">
        <f t="shared" si="461"/>
        <v>4.2038975406348399E-2</v>
      </c>
    </row>
    <row r="116" spans="1:90" x14ac:dyDescent="0.3">
      <c r="A116" s="759">
        <v>116</v>
      </c>
      <c r="B116" s="760" t="s">
        <v>45</v>
      </c>
      <c r="C116" s="761" t="s">
        <v>14</v>
      </c>
      <c r="D116" s="762">
        <v>40603</v>
      </c>
      <c r="E116" s="778"/>
      <c r="F116" s="764">
        <v>9478</v>
      </c>
      <c r="G116" s="765">
        <f t="shared" si="408"/>
        <v>4.2984126984126986E-2</v>
      </c>
      <c r="H116" s="765"/>
      <c r="I116" s="765">
        <f t="shared" si="409"/>
        <v>8.8193657984144955E-2</v>
      </c>
      <c r="J116" s="765">
        <f t="shared" si="410"/>
        <v>4.595353586928772E-3</v>
      </c>
      <c r="K116" s="768">
        <v>362</v>
      </c>
      <c r="L116" s="766">
        <f t="shared" si="411"/>
        <v>2.6201505500868558E-2</v>
      </c>
      <c r="M116" s="767">
        <f t="shared" si="412"/>
        <v>0.60956235101725231</v>
      </c>
      <c r="N116" s="768">
        <v>341</v>
      </c>
      <c r="O116" s="766">
        <f t="shared" si="413"/>
        <v>2.8447484775173105E-2</v>
      </c>
      <c r="P116" s="767">
        <f t="shared" si="414"/>
        <v>0.66181371522743926</v>
      </c>
      <c r="Q116" s="768">
        <v>303</v>
      </c>
      <c r="R116" s="766">
        <f t="shared" si="415"/>
        <v>2.8008874098724348E-2</v>
      </c>
      <c r="S116" s="767">
        <f t="shared" si="416"/>
        <v>0.65160970022881604</v>
      </c>
      <c r="T116" s="768">
        <v>612</v>
      </c>
      <c r="U116" s="766">
        <f t="shared" si="417"/>
        <v>4.535349044019564E-2</v>
      </c>
      <c r="V116" s="767">
        <f t="shared" si="418"/>
        <v>1.0551218233871216</v>
      </c>
      <c r="W116" s="768">
        <v>611</v>
      </c>
      <c r="X116" s="766">
        <f t="shared" si="419"/>
        <v>4.0141909204388676E-2</v>
      </c>
      <c r="Y116" s="767">
        <f t="shared" si="420"/>
        <v>0.93387750364715161</v>
      </c>
      <c r="Z116" s="768">
        <v>399</v>
      </c>
      <c r="AA116" s="766">
        <f t="shared" si="421"/>
        <v>3.7130094919039645E-2</v>
      </c>
      <c r="AB116" s="767">
        <f t="shared" si="422"/>
        <v>0.86380944604855892</v>
      </c>
      <c r="AC116" s="768">
        <v>408</v>
      </c>
      <c r="AD116" s="766">
        <f t="shared" si="423"/>
        <v>2.8358935149788003E-2</v>
      </c>
      <c r="AE116" s="767">
        <f t="shared" si="424"/>
        <v>0.65975366116567358</v>
      </c>
      <c r="AF116" s="768">
        <v>372</v>
      </c>
      <c r="AG116" s="766">
        <f t="shared" si="425"/>
        <v>4.0744797371303397E-2</v>
      </c>
      <c r="AH116" s="767">
        <f t="shared" si="426"/>
        <v>0.9479033361861573</v>
      </c>
      <c r="AI116" s="768">
        <v>713</v>
      </c>
      <c r="AJ116" s="766">
        <f t="shared" si="427"/>
        <v>5.7108530236283539E-2</v>
      </c>
      <c r="AK116" s="767">
        <f t="shared" si="428"/>
        <v>1.3285957920553408</v>
      </c>
      <c r="AL116" s="768">
        <v>1246</v>
      </c>
      <c r="AM116" s="766">
        <f t="shared" si="429"/>
        <v>8.8193657984144955E-2</v>
      </c>
      <c r="AN116" s="767">
        <f t="shared" si="430"/>
        <v>2.0517726931318805</v>
      </c>
      <c r="AO116" s="768">
        <v>563</v>
      </c>
      <c r="AP116" s="766">
        <f t="shared" si="431"/>
        <v>4.0984203246705979E-2</v>
      </c>
      <c r="AQ116" s="767">
        <f t="shared" si="432"/>
        <v>0.95347297065822623</v>
      </c>
      <c r="AR116" s="768">
        <v>784</v>
      </c>
      <c r="AS116" s="766">
        <f t="shared" si="433"/>
        <v>4.1943077252300447E-2</v>
      </c>
      <c r="AT116" s="767">
        <f t="shared" si="434"/>
        <v>0.97578060077360707</v>
      </c>
      <c r="AU116" s="768">
        <v>525</v>
      </c>
      <c r="AV116" s="766">
        <f t="shared" si="435"/>
        <v>4.3775535729175349E-2</v>
      </c>
      <c r="AW116" s="767">
        <f t="shared" si="436"/>
        <v>1.0184116510110957</v>
      </c>
      <c r="AX116" s="768">
        <v>531</v>
      </c>
      <c r="AY116" s="766">
        <f t="shared" si="437"/>
        <v>4.0355677154582763E-2</v>
      </c>
      <c r="AZ116" s="767">
        <f t="shared" si="438"/>
        <v>0.93885068712655606</v>
      </c>
      <c r="BA116" s="760">
        <v>929</v>
      </c>
      <c r="BB116" s="765">
        <f t="shared" si="439"/>
        <v>8.2088892816117351E-2</v>
      </c>
      <c r="BC116" s="767">
        <f t="shared" si="440"/>
        <v>1.9097489835359649</v>
      </c>
      <c r="BD116" s="770">
        <v>309</v>
      </c>
      <c r="BE116" s="766">
        <f t="shared" si="441"/>
        <v>2.2077736496141753E-2</v>
      </c>
      <c r="BF116" s="767">
        <f t="shared" si="442"/>
        <v>0.5136253320741988</v>
      </c>
      <c r="BG116" s="771">
        <v>54</v>
      </c>
      <c r="BH116" s="766">
        <f t="shared" si="443"/>
        <v>4.595353586928772E-3</v>
      </c>
      <c r="BI116" s="767">
        <f t="shared" si="444"/>
        <v>0.10690815213312874</v>
      </c>
      <c r="BJ116" s="764">
        <f t="shared" si="462"/>
        <v>2287</v>
      </c>
      <c r="BK116" s="765">
        <f t="shared" si="463"/>
        <v>3.5681410406427957E-2</v>
      </c>
      <c r="BL116" s="767">
        <f t="shared" si="464"/>
        <v>0.83010666750552486</v>
      </c>
      <c r="BM116" s="764">
        <f t="shared" si="465"/>
        <v>1894</v>
      </c>
      <c r="BN116" s="800">
        <f t="shared" si="466"/>
        <v>3.40684246501421E-2</v>
      </c>
      <c r="BO116" s="767">
        <f t="shared" si="467"/>
        <v>0.79258151881792915</v>
      </c>
      <c r="BP116" s="764">
        <f t="shared" si="468"/>
        <v>3047</v>
      </c>
      <c r="BQ116" s="765">
        <f t="shared" si="469"/>
        <v>5.7298130805972396E-2</v>
      </c>
      <c r="BR116" s="767">
        <f t="shared" si="470"/>
        <v>1.3330067358848821</v>
      </c>
      <c r="BS116" s="774">
        <f t="shared" si="471"/>
        <v>1834</v>
      </c>
      <c r="BT116" s="777">
        <f t="shared" si="472"/>
        <v>3.8217091416783013E-2</v>
      </c>
      <c r="BU116" s="776">
        <f t="shared" si="473"/>
        <v>0.88909776929738915</v>
      </c>
      <c r="BV116" s="777">
        <f t="shared" si="445"/>
        <v>2.6201505500868558E-2</v>
      </c>
      <c r="BW116" s="777">
        <f t="shared" si="446"/>
        <v>2.8447484775173105E-2</v>
      </c>
      <c r="BX116" s="777">
        <f t="shared" si="447"/>
        <v>2.8008874098724348E-2</v>
      </c>
      <c r="BY116" s="777">
        <f t="shared" si="448"/>
        <v>4.535349044019564E-2</v>
      </c>
      <c r="BZ116" s="777">
        <f t="shared" si="449"/>
        <v>4.0141909204388676E-2</v>
      </c>
      <c r="CA116" s="777">
        <f t="shared" si="450"/>
        <v>3.7130094919039645E-2</v>
      </c>
      <c r="CB116" s="777">
        <f t="shared" si="451"/>
        <v>2.8358935149788003E-2</v>
      </c>
      <c r="CC116" s="777">
        <f t="shared" si="452"/>
        <v>4.0744797371303397E-2</v>
      </c>
      <c r="CD116" s="777">
        <f t="shared" si="453"/>
        <v>5.7108530236283539E-2</v>
      </c>
      <c r="CE116" s="777">
        <f t="shared" si="454"/>
        <v>8.8193657984144955E-2</v>
      </c>
      <c r="CF116" s="777">
        <f t="shared" si="455"/>
        <v>4.0984203246705979E-2</v>
      </c>
      <c r="CG116" s="777">
        <f t="shared" si="456"/>
        <v>4.1943077252300447E-2</v>
      </c>
      <c r="CH116" s="777">
        <f t="shared" si="457"/>
        <v>4.3775535729175349E-2</v>
      </c>
      <c r="CI116" s="777">
        <f t="shared" si="458"/>
        <v>4.0355677154582763E-2</v>
      </c>
      <c r="CJ116" s="777">
        <f t="shared" si="459"/>
        <v>8.2088892816117351E-2</v>
      </c>
      <c r="CK116" s="777">
        <f t="shared" si="460"/>
        <v>2.2077736496141753E-2</v>
      </c>
      <c r="CL116" s="777">
        <f t="shared" si="461"/>
        <v>4.595353586928772E-3</v>
      </c>
    </row>
    <row r="117" spans="1:90" x14ac:dyDescent="0.3">
      <c r="A117" s="759">
        <v>117</v>
      </c>
      <c r="B117" s="760" t="s">
        <v>46</v>
      </c>
      <c r="C117" s="761" t="s">
        <v>14</v>
      </c>
      <c r="D117" s="762">
        <v>40603</v>
      </c>
      <c r="E117" s="778"/>
      <c r="F117" s="764">
        <v>36059</v>
      </c>
      <c r="G117" s="765">
        <f t="shared" si="408"/>
        <v>0.1635328798185941</v>
      </c>
      <c r="H117" s="765"/>
      <c r="I117" s="765">
        <f t="shared" si="409"/>
        <v>0.36798427604280409</v>
      </c>
      <c r="J117" s="765">
        <f t="shared" si="410"/>
        <v>3.999659603438005E-2</v>
      </c>
      <c r="K117" s="768">
        <v>838</v>
      </c>
      <c r="L117" s="772">
        <f t="shared" si="411"/>
        <v>6.0654313839027217E-2</v>
      </c>
      <c r="M117" s="767">
        <f t="shared" si="412"/>
        <v>0.37089980868869082</v>
      </c>
      <c r="N117" s="768">
        <v>805</v>
      </c>
      <c r="O117" s="772">
        <f t="shared" si="413"/>
        <v>6.7156085759572867E-2</v>
      </c>
      <c r="P117" s="767">
        <f t="shared" si="414"/>
        <v>0.41065800244005152</v>
      </c>
      <c r="Q117" s="768">
        <v>800</v>
      </c>
      <c r="R117" s="772">
        <f t="shared" si="415"/>
        <v>7.3950822702902569E-2</v>
      </c>
      <c r="S117" s="767">
        <f t="shared" si="416"/>
        <v>0.45220767092792413</v>
      </c>
      <c r="T117" s="768">
        <v>1639</v>
      </c>
      <c r="U117" s="772">
        <f t="shared" si="417"/>
        <v>0.12146139024751741</v>
      </c>
      <c r="V117" s="767">
        <f t="shared" si="418"/>
        <v>0.74273375716402534</v>
      </c>
      <c r="W117" s="768">
        <v>3934</v>
      </c>
      <c r="X117" s="772">
        <f t="shared" si="419"/>
        <v>0.25845870836344526</v>
      </c>
      <c r="Y117" s="767">
        <f t="shared" si="420"/>
        <v>1.5804693750281393</v>
      </c>
      <c r="Z117" s="768">
        <v>1214</v>
      </c>
      <c r="AA117" s="772">
        <f t="shared" si="421"/>
        <v>0.11297226875116323</v>
      </c>
      <c r="AB117" s="767">
        <f t="shared" si="422"/>
        <v>0.69082296402095156</v>
      </c>
      <c r="AC117" s="768">
        <v>2403</v>
      </c>
      <c r="AD117" s="772">
        <f t="shared" si="423"/>
        <v>0.16702578716897198</v>
      </c>
      <c r="AE117" s="767">
        <f t="shared" si="424"/>
        <v>1.0213590524073968</v>
      </c>
      <c r="AF117" s="768">
        <v>515</v>
      </c>
      <c r="AG117" s="772">
        <f t="shared" si="425"/>
        <v>5.6407447973713033E-2</v>
      </c>
      <c r="AH117" s="767">
        <f t="shared" si="426"/>
        <v>0.34493031637604271</v>
      </c>
      <c r="AI117" s="768">
        <v>1918</v>
      </c>
      <c r="AJ117" s="772">
        <f t="shared" si="427"/>
        <v>0.15362434921906287</v>
      </c>
      <c r="AK117" s="767">
        <f t="shared" si="428"/>
        <v>0.93940955109136037</v>
      </c>
      <c r="AL117" s="768">
        <v>3252</v>
      </c>
      <c r="AM117" s="772">
        <f t="shared" si="429"/>
        <v>0.23018120045300114</v>
      </c>
      <c r="AN117" s="767">
        <f t="shared" si="430"/>
        <v>1.4075530297536469</v>
      </c>
      <c r="AO117" s="768">
        <v>5055</v>
      </c>
      <c r="AP117" s="772">
        <f t="shared" si="431"/>
        <v>0.36798427604280409</v>
      </c>
      <c r="AQ117" s="767">
        <f t="shared" si="432"/>
        <v>2.2502158370292662</v>
      </c>
      <c r="AR117" s="768">
        <v>5198</v>
      </c>
      <c r="AS117" s="772">
        <f t="shared" si="433"/>
        <v>0.27808688208859406</v>
      </c>
      <c r="AT117" s="767">
        <f t="shared" si="434"/>
        <v>1.7004952300544938</v>
      </c>
      <c r="AU117" s="768">
        <v>1911</v>
      </c>
      <c r="AV117" s="772">
        <f t="shared" si="435"/>
        <v>0.1593429500541983</v>
      </c>
      <c r="AW117" s="767">
        <f t="shared" si="436"/>
        <v>0.97437867070497586</v>
      </c>
      <c r="AX117" s="768">
        <v>1859</v>
      </c>
      <c r="AY117" s="772">
        <f t="shared" si="437"/>
        <v>0.1412828697370421</v>
      </c>
      <c r="AZ117" s="767">
        <f t="shared" si="438"/>
        <v>0.86394167273129552</v>
      </c>
      <c r="BA117" s="760">
        <v>2777</v>
      </c>
      <c r="BB117" s="765">
        <f t="shared" si="439"/>
        <v>0.24538305204559513</v>
      </c>
      <c r="BC117" s="767">
        <f t="shared" si="440"/>
        <v>1.5005120212999175</v>
      </c>
      <c r="BD117" s="770">
        <v>1103</v>
      </c>
      <c r="BE117" s="772">
        <f t="shared" si="441"/>
        <v>7.8808230923120892E-2</v>
      </c>
      <c r="BF117" s="767">
        <f t="shared" si="442"/>
        <v>0.48191061644937899</v>
      </c>
      <c r="BG117" s="771">
        <v>470</v>
      </c>
      <c r="BH117" s="772">
        <f t="shared" si="443"/>
        <v>3.999659603438005E-2</v>
      </c>
      <c r="BI117" s="767">
        <f t="shared" si="444"/>
        <v>0.24457831402925209</v>
      </c>
      <c r="BJ117" s="764">
        <f t="shared" si="462"/>
        <v>8425</v>
      </c>
      <c r="BK117" s="765">
        <f t="shared" si="463"/>
        <v>0.13144551057024728</v>
      </c>
      <c r="BL117" s="767">
        <f t="shared" si="464"/>
        <v>0.80378643558444562</v>
      </c>
      <c r="BM117" s="764">
        <f t="shared" si="465"/>
        <v>9438</v>
      </c>
      <c r="BN117" s="800">
        <f t="shared" si="466"/>
        <v>0.16976652156707558</v>
      </c>
      <c r="BO117" s="767">
        <f t="shared" si="467"/>
        <v>1.0381185835863493</v>
      </c>
      <c r="BP117" s="764">
        <f t="shared" si="468"/>
        <v>12187</v>
      </c>
      <c r="BQ117" s="765">
        <f t="shared" si="469"/>
        <v>0.22917371845500017</v>
      </c>
      <c r="BR117" s="767">
        <f t="shared" si="470"/>
        <v>1.4013922992686303</v>
      </c>
      <c r="BS117" s="774">
        <f t="shared" si="471"/>
        <v>5641</v>
      </c>
      <c r="BT117" s="777">
        <f t="shared" si="472"/>
        <v>0.11754777136427098</v>
      </c>
      <c r="BU117" s="776">
        <f t="shared" si="473"/>
        <v>0.71880206289197568</v>
      </c>
      <c r="BV117" s="777">
        <f t="shared" si="445"/>
        <v>6.0654313839027217E-2</v>
      </c>
      <c r="BW117" s="777">
        <f t="shared" si="446"/>
        <v>6.7156085759572867E-2</v>
      </c>
      <c r="BX117" s="777">
        <f t="shared" si="447"/>
        <v>7.3950822702902569E-2</v>
      </c>
      <c r="BY117" s="777">
        <f t="shared" si="448"/>
        <v>0.12146139024751741</v>
      </c>
      <c r="BZ117" s="777">
        <f t="shared" si="449"/>
        <v>0.25845870836344526</v>
      </c>
      <c r="CA117" s="777">
        <f t="shared" si="450"/>
        <v>0.11297226875116323</v>
      </c>
      <c r="CB117" s="777">
        <f t="shared" si="451"/>
        <v>0.16702578716897198</v>
      </c>
      <c r="CC117" s="777">
        <f t="shared" si="452"/>
        <v>5.6407447973713033E-2</v>
      </c>
      <c r="CD117" s="777">
        <f t="shared" si="453"/>
        <v>0.15362434921906287</v>
      </c>
      <c r="CE117" s="777">
        <f t="shared" si="454"/>
        <v>0.23018120045300114</v>
      </c>
      <c r="CF117" s="777">
        <f t="shared" si="455"/>
        <v>0.36798427604280409</v>
      </c>
      <c r="CG117" s="777">
        <f t="shared" si="456"/>
        <v>0.27808688208859406</v>
      </c>
      <c r="CH117" s="777">
        <f t="shared" si="457"/>
        <v>0.1593429500541983</v>
      </c>
      <c r="CI117" s="777">
        <f t="shared" si="458"/>
        <v>0.1412828697370421</v>
      </c>
      <c r="CJ117" s="777">
        <f t="shared" si="459"/>
        <v>0.24538305204559513</v>
      </c>
      <c r="CK117" s="777">
        <f t="shared" si="460"/>
        <v>7.8808230923120892E-2</v>
      </c>
      <c r="CL117" s="777">
        <f t="shared" si="461"/>
        <v>3.999659603438005E-2</v>
      </c>
    </row>
    <row r="118" spans="1:90" x14ac:dyDescent="0.3">
      <c r="A118" s="759">
        <v>118</v>
      </c>
      <c r="B118" s="760" t="s">
        <v>47</v>
      </c>
      <c r="C118" s="761" t="s">
        <v>14</v>
      </c>
      <c r="D118" s="762">
        <v>40603</v>
      </c>
      <c r="E118" s="778"/>
      <c r="F118" s="764">
        <v>2410</v>
      </c>
      <c r="G118" s="765">
        <f t="shared" si="408"/>
        <v>1.0929705215419501E-2</v>
      </c>
      <c r="H118" s="765"/>
      <c r="I118" s="765">
        <f t="shared" si="409"/>
        <v>7.131307973789465E-2</v>
      </c>
      <c r="J118" s="765">
        <f t="shared" si="410"/>
        <v>7.5762841454090502E-3</v>
      </c>
      <c r="K118" s="768">
        <v>199</v>
      </c>
      <c r="L118" s="766">
        <f t="shared" si="411"/>
        <v>1.4403590040532715E-2</v>
      </c>
      <c r="M118" s="767">
        <f t="shared" si="412"/>
        <v>1.3178388398080763</v>
      </c>
      <c r="N118" s="768">
        <v>121</v>
      </c>
      <c r="O118" s="766">
        <f t="shared" si="413"/>
        <v>1.0094268791190457E-2</v>
      </c>
      <c r="P118" s="767">
        <f t="shared" si="414"/>
        <v>0.92356276699481155</v>
      </c>
      <c r="Q118" s="768">
        <v>108</v>
      </c>
      <c r="R118" s="766">
        <f t="shared" si="415"/>
        <v>9.9833610648918467E-3</v>
      </c>
      <c r="S118" s="767">
        <f t="shared" si="416"/>
        <v>0.91341540033554036</v>
      </c>
      <c r="T118" s="768">
        <v>136</v>
      </c>
      <c r="U118" s="766">
        <f t="shared" si="417"/>
        <v>1.0078553431154587E-2</v>
      </c>
      <c r="V118" s="767">
        <f t="shared" si="418"/>
        <v>0.9221249093649736</v>
      </c>
      <c r="W118" s="768">
        <v>198</v>
      </c>
      <c r="X118" s="766">
        <f t="shared" si="419"/>
        <v>1.3008343735628407E-2</v>
      </c>
      <c r="Y118" s="767">
        <f t="shared" si="420"/>
        <v>1.1901824870149642</v>
      </c>
      <c r="Z118" s="768">
        <v>131</v>
      </c>
      <c r="AA118" s="766">
        <f t="shared" si="421"/>
        <v>1.2190582542341337E-2</v>
      </c>
      <c r="AB118" s="767">
        <f t="shared" si="422"/>
        <v>1.1153624276291556</v>
      </c>
      <c r="AC118" s="768">
        <v>109</v>
      </c>
      <c r="AD118" s="766">
        <f t="shared" si="423"/>
        <v>7.5762841454090502E-3</v>
      </c>
      <c r="AE118" s="767">
        <f t="shared" si="424"/>
        <v>0.69318284400941721</v>
      </c>
      <c r="AF118" s="768">
        <v>97</v>
      </c>
      <c r="AG118" s="766">
        <f t="shared" si="425"/>
        <v>1.0624315443592552E-2</v>
      </c>
      <c r="AH118" s="767">
        <f t="shared" si="426"/>
        <v>0.97205873664404885</v>
      </c>
      <c r="AI118" s="768">
        <v>137</v>
      </c>
      <c r="AJ118" s="766">
        <f t="shared" si="427"/>
        <v>1.0973167801361634E-2</v>
      </c>
      <c r="AK118" s="767">
        <f t="shared" si="428"/>
        <v>1.0039765560996847</v>
      </c>
      <c r="AL118" s="768">
        <v>162</v>
      </c>
      <c r="AM118" s="766">
        <f t="shared" si="429"/>
        <v>1.1466591166477916E-2</v>
      </c>
      <c r="AN118" s="767">
        <f t="shared" si="430"/>
        <v>1.0491217229080416</v>
      </c>
      <c r="AO118" s="768">
        <v>206</v>
      </c>
      <c r="AP118" s="766">
        <f t="shared" si="431"/>
        <v>1.4995996214602897E-2</v>
      </c>
      <c r="AQ118" s="767">
        <f t="shared" si="432"/>
        <v>1.3720403175601406</v>
      </c>
      <c r="AR118" s="768">
        <v>178</v>
      </c>
      <c r="AS118" s="766">
        <f t="shared" si="433"/>
        <v>9.5227904986090305E-3</v>
      </c>
      <c r="AT118" s="767">
        <f t="shared" si="434"/>
        <v>0.87127606014244452</v>
      </c>
      <c r="AU118" s="768">
        <v>117</v>
      </c>
      <c r="AV118" s="766">
        <f t="shared" si="435"/>
        <v>9.7556908196447922E-3</v>
      </c>
      <c r="AW118" s="767">
        <f t="shared" si="436"/>
        <v>0.89258498993015634</v>
      </c>
      <c r="AX118" s="768">
        <v>140</v>
      </c>
      <c r="AY118" s="766">
        <f t="shared" si="437"/>
        <v>1.0639914880680954E-2</v>
      </c>
      <c r="AZ118" s="767">
        <f t="shared" si="438"/>
        <v>0.97348598804570552</v>
      </c>
      <c r="BA118" s="760">
        <v>120</v>
      </c>
      <c r="BB118" s="765">
        <f t="shared" si="439"/>
        <v>1.0603516833082973E-2</v>
      </c>
      <c r="BC118" s="767">
        <f t="shared" si="440"/>
        <v>0.97015579323435497</v>
      </c>
      <c r="BD118" s="770">
        <v>132</v>
      </c>
      <c r="BE118" s="766">
        <f t="shared" si="441"/>
        <v>9.4312660760217208E-3</v>
      </c>
      <c r="BF118" s="767">
        <f t="shared" si="442"/>
        <v>0.86290214512978813</v>
      </c>
      <c r="BG118" s="771">
        <v>838</v>
      </c>
      <c r="BH118" s="766">
        <f t="shared" si="443"/>
        <v>7.131307973789465E-2</v>
      </c>
      <c r="BI118" s="767">
        <f t="shared" si="444"/>
        <v>6.5247029386745936</v>
      </c>
      <c r="BJ118" s="764">
        <f t="shared" si="462"/>
        <v>772</v>
      </c>
      <c r="BK118" s="765">
        <f t="shared" si="463"/>
        <v>1.2044621265309306E-2</v>
      </c>
      <c r="BL118" s="767">
        <f t="shared" si="464"/>
        <v>1.1020078792534034</v>
      </c>
      <c r="BM118" s="764">
        <f t="shared" si="465"/>
        <v>1273</v>
      </c>
      <c r="BN118" s="800">
        <f t="shared" si="466"/>
        <v>2.2898154477101845E-2</v>
      </c>
      <c r="BO118" s="767">
        <f t="shared" si="467"/>
        <v>2.095038615021144</v>
      </c>
      <c r="BP118" s="764">
        <f t="shared" si="468"/>
        <v>620</v>
      </c>
      <c r="BQ118" s="765">
        <f t="shared" si="469"/>
        <v>1.1658956711422017E-2</v>
      </c>
      <c r="BR118" s="767">
        <f t="shared" si="470"/>
        <v>1.0667219729745039</v>
      </c>
      <c r="BS118" s="774">
        <f t="shared" si="471"/>
        <v>464</v>
      </c>
      <c r="BT118" s="777">
        <f t="shared" si="472"/>
        <v>9.6688824522286349E-3</v>
      </c>
      <c r="BU118" s="776">
        <f t="shared" si="473"/>
        <v>0.88464256461261992</v>
      </c>
      <c r="BV118" s="777">
        <f t="shared" si="445"/>
        <v>1.4403590040532715E-2</v>
      </c>
      <c r="BW118" s="777">
        <f t="shared" si="446"/>
        <v>1.0094268791190457E-2</v>
      </c>
      <c r="BX118" s="777">
        <f t="shared" si="447"/>
        <v>9.9833610648918467E-3</v>
      </c>
      <c r="BY118" s="777">
        <f t="shared" si="448"/>
        <v>1.0078553431154587E-2</v>
      </c>
      <c r="BZ118" s="777">
        <f t="shared" si="449"/>
        <v>1.3008343735628407E-2</v>
      </c>
      <c r="CA118" s="777">
        <f t="shared" si="450"/>
        <v>1.2190582542341337E-2</v>
      </c>
      <c r="CB118" s="777">
        <f t="shared" si="451"/>
        <v>7.5762841454090502E-3</v>
      </c>
      <c r="CC118" s="777">
        <f t="shared" si="452"/>
        <v>1.0624315443592552E-2</v>
      </c>
      <c r="CD118" s="777">
        <f t="shared" si="453"/>
        <v>1.0973167801361634E-2</v>
      </c>
      <c r="CE118" s="777">
        <f t="shared" si="454"/>
        <v>1.1466591166477916E-2</v>
      </c>
      <c r="CF118" s="777">
        <f t="shared" si="455"/>
        <v>1.4995996214602897E-2</v>
      </c>
      <c r="CG118" s="777">
        <f t="shared" si="456"/>
        <v>9.5227904986090305E-3</v>
      </c>
      <c r="CH118" s="777">
        <f t="shared" si="457"/>
        <v>9.7556908196447922E-3</v>
      </c>
      <c r="CI118" s="777">
        <f t="shared" si="458"/>
        <v>1.0639914880680954E-2</v>
      </c>
      <c r="CJ118" s="777">
        <f t="shared" si="459"/>
        <v>1.0603516833082973E-2</v>
      </c>
      <c r="CK118" s="777">
        <f t="shared" si="460"/>
        <v>9.4312660760217208E-3</v>
      </c>
      <c r="CL118" s="777">
        <f t="shared" si="461"/>
        <v>7.131307973789465E-2</v>
      </c>
    </row>
    <row r="119" spans="1:90" x14ac:dyDescent="0.3">
      <c r="A119" s="759">
        <v>119</v>
      </c>
      <c r="B119" s="760" t="s">
        <v>48</v>
      </c>
      <c r="C119" s="761" t="s">
        <v>14</v>
      </c>
      <c r="D119" s="762">
        <v>40603</v>
      </c>
      <c r="E119" s="778"/>
      <c r="F119" s="764">
        <v>22795</v>
      </c>
      <c r="G119" s="765">
        <f t="shared" si="408"/>
        <v>0.10337868480725623</v>
      </c>
      <c r="H119" s="765"/>
      <c r="I119" s="765">
        <f t="shared" si="409"/>
        <v>0.14122443037053214</v>
      </c>
      <c r="J119" s="765">
        <f t="shared" si="410"/>
        <v>8.0697852227705563E-2</v>
      </c>
      <c r="K119" s="768">
        <v>1532</v>
      </c>
      <c r="L119" s="772">
        <f t="shared" si="411"/>
        <v>0.11088592935726693</v>
      </c>
      <c r="M119" s="767">
        <f t="shared" si="412"/>
        <v>1.0726188823547866</v>
      </c>
      <c r="N119" s="768">
        <v>1323</v>
      </c>
      <c r="O119" s="772">
        <f t="shared" si="413"/>
        <v>0.1103695670309502</v>
      </c>
      <c r="P119" s="767">
        <f t="shared" si="414"/>
        <v>1.0676240197554079</v>
      </c>
      <c r="Q119" s="768">
        <v>973</v>
      </c>
      <c r="R119" s="772">
        <f t="shared" si="415"/>
        <v>8.9942688112405245E-2</v>
      </c>
      <c r="S119" s="767">
        <f t="shared" si="416"/>
        <v>0.8700312668912199</v>
      </c>
      <c r="T119" s="768">
        <v>1391</v>
      </c>
      <c r="U119" s="772">
        <f t="shared" si="417"/>
        <v>0.10308285163776493</v>
      </c>
      <c r="V119" s="767">
        <f t="shared" si="418"/>
        <v>0.99713835429379982</v>
      </c>
      <c r="W119" s="768">
        <v>1727</v>
      </c>
      <c r="X119" s="772">
        <f t="shared" si="419"/>
        <v>0.11346166480520334</v>
      </c>
      <c r="Y119" s="767">
        <f t="shared" si="420"/>
        <v>1.0975344193703591</v>
      </c>
      <c r="Z119" s="768">
        <v>1010</v>
      </c>
      <c r="AA119" s="772">
        <f t="shared" si="421"/>
        <v>9.3988460822631681E-2</v>
      </c>
      <c r="AB119" s="767">
        <f t="shared" si="422"/>
        <v>0.90916673004563664</v>
      </c>
      <c r="AC119" s="768">
        <v>1161</v>
      </c>
      <c r="AD119" s="772">
        <f t="shared" si="423"/>
        <v>8.0697852227705563E-2</v>
      </c>
      <c r="AE119" s="767">
        <f t="shared" si="424"/>
        <v>0.78060436131647626</v>
      </c>
      <c r="AF119" s="768">
        <v>985</v>
      </c>
      <c r="AG119" s="772">
        <f t="shared" si="425"/>
        <v>0.10788608981380066</v>
      </c>
      <c r="AH119" s="767">
        <f t="shared" si="426"/>
        <v>1.0436009126537857</v>
      </c>
      <c r="AI119" s="768">
        <v>1174</v>
      </c>
      <c r="AJ119" s="772">
        <f t="shared" si="427"/>
        <v>9.4032839407288751E-2</v>
      </c>
      <c r="AK119" s="767">
        <f t="shared" si="428"/>
        <v>0.90959601181430882</v>
      </c>
      <c r="AL119" s="768">
        <v>1596</v>
      </c>
      <c r="AM119" s="772">
        <f t="shared" si="429"/>
        <v>0.11296715741789354</v>
      </c>
      <c r="AN119" s="767">
        <f t="shared" si="430"/>
        <v>1.0927509633974786</v>
      </c>
      <c r="AO119" s="768">
        <v>1940</v>
      </c>
      <c r="AP119" s="772">
        <f t="shared" si="431"/>
        <v>0.14122443037053214</v>
      </c>
      <c r="AQ119" s="767">
        <f t="shared" si="432"/>
        <v>1.3660884797851431</v>
      </c>
      <c r="AR119" s="768">
        <v>1684</v>
      </c>
      <c r="AS119" s="772">
        <f t="shared" si="433"/>
        <v>9.0092017975604538E-2</v>
      </c>
      <c r="AT119" s="767">
        <f t="shared" si="434"/>
        <v>0.87147576063262999</v>
      </c>
      <c r="AU119" s="768">
        <v>1149</v>
      </c>
      <c r="AV119" s="772">
        <f t="shared" si="435"/>
        <v>9.5805886767280912E-2</v>
      </c>
      <c r="AW119" s="767">
        <f t="shared" si="436"/>
        <v>0.92674700733430326</v>
      </c>
      <c r="AX119" s="768">
        <v>1219</v>
      </c>
      <c r="AY119" s="772">
        <f t="shared" si="437"/>
        <v>9.264325885392917E-2</v>
      </c>
      <c r="AZ119" s="767">
        <f t="shared" si="438"/>
        <v>0.89615435741572202</v>
      </c>
      <c r="BA119" s="760">
        <v>1383</v>
      </c>
      <c r="BB119" s="765">
        <f t="shared" si="439"/>
        <v>0.12220553150128126</v>
      </c>
      <c r="BC119" s="767">
        <f t="shared" si="440"/>
        <v>1.1821153628441552</v>
      </c>
      <c r="BD119" s="770">
        <v>1356</v>
      </c>
      <c r="BE119" s="772">
        <f t="shared" si="441"/>
        <v>9.6884824235495853E-2</v>
      </c>
      <c r="BF119" s="767">
        <f t="shared" si="442"/>
        <v>0.93718375713651403</v>
      </c>
      <c r="BG119" s="771">
        <v>1192</v>
      </c>
      <c r="BH119" s="772">
        <f t="shared" si="443"/>
        <v>0.10143817547442771</v>
      </c>
      <c r="BI119" s="767">
        <f t="shared" si="444"/>
        <v>0.98122911568814697</v>
      </c>
      <c r="BJ119" s="764">
        <f t="shared" si="462"/>
        <v>6633</v>
      </c>
      <c r="BK119" s="765">
        <f t="shared" si="463"/>
        <v>0.10348701146735315</v>
      </c>
      <c r="BL119" s="767">
        <f t="shared" si="464"/>
        <v>1.0010478626256358</v>
      </c>
      <c r="BM119" s="764">
        <f t="shared" si="465"/>
        <v>5244</v>
      </c>
      <c r="BN119" s="800">
        <f t="shared" si="466"/>
        <v>9.4326725905673273E-2</v>
      </c>
      <c r="BO119" s="767">
        <f t="shared" si="467"/>
        <v>0.91243882703228596</v>
      </c>
      <c r="BP119" s="764">
        <f t="shared" si="468"/>
        <v>6275</v>
      </c>
      <c r="BQ119" s="765">
        <f t="shared" si="469"/>
        <v>0.11799992478092444</v>
      </c>
      <c r="BR119" s="767">
        <f t="shared" si="470"/>
        <v>1.1414337975079554</v>
      </c>
      <c r="BS119" s="774">
        <f t="shared" si="471"/>
        <v>4643</v>
      </c>
      <c r="BT119" s="777">
        <f t="shared" si="472"/>
        <v>9.6751338848486107E-2</v>
      </c>
      <c r="BU119" s="776">
        <f t="shared" si="473"/>
        <v>0.93589252976929971</v>
      </c>
      <c r="BV119" s="777">
        <f t="shared" si="445"/>
        <v>0.11088592935726693</v>
      </c>
      <c r="BW119" s="777">
        <f t="shared" si="446"/>
        <v>0.1103695670309502</v>
      </c>
      <c r="BX119" s="777">
        <f t="shared" si="447"/>
        <v>8.9942688112405245E-2</v>
      </c>
      <c r="BY119" s="777">
        <f t="shared" si="448"/>
        <v>0.10308285163776493</v>
      </c>
      <c r="BZ119" s="777">
        <f t="shared" si="449"/>
        <v>0.11346166480520334</v>
      </c>
      <c r="CA119" s="777">
        <f t="shared" si="450"/>
        <v>9.3988460822631681E-2</v>
      </c>
      <c r="CB119" s="777">
        <f t="shared" si="451"/>
        <v>8.0697852227705563E-2</v>
      </c>
      <c r="CC119" s="777">
        <f t="shared" si="452"/>
        <v>0.10788608981380066</v>
      </c>
      <c r="CD119" s="777">
        <f t="shared" si="453"/>
        <v>9.4032839407288751E-2</v>
      </c>
      <c r="CE119" s="777">
        <f t="shared" si="454"/>
        <v>0.11296715741789354</v>
      </c>
      <c r="CF119" s="777">
        <f t="shared" si="455"/>
        <v>0.14122443037053214</v>
      </c>
      <c r="CG119" s="777">
        <f t="shared" si="456"/>
        <v>9.0092017975604538E-2</v>
      </c>
      <c r="CH119" s="777">
        <f t="shared" si="457"/>
        <v>9.5805886767280912E-2</v>
      </c>
      <c r="CI119" s="777">
        <f t="shared" si="458"/>
        <v>9.264325885392917E-2</v>
      </c>
      <c r="CJ119" s="777">
        <f t="shared" si="459"/>
        <v>0.12220553150128126</v>
      </c>
      <c r="CK119" s="777">
        <f t="shared" si="460"/>
        <v>9.6884824235495853E-2</v>
      </c>
      <c r="CL119" s="777">
        <f t="shared" si="461"/>
        <v>0.10143817547442771</v>
      </c>
    </row>
    <row r="120" spans="1:90" x14ac:dyDescent="0.3">
      <c r="A120" s="163">
        <v>120</v>
      </c>
      <c r="B120" s="3"/>
      <c r="D120" s="6"/>
      <c r="E120" s="23"/>
      <c r="F120" s="7"/>
      <c r="G120" s="15"/>
      <c r="H120" s="15"/>
      <c r="I120" s="15"/>
      <c r="J120" s="15"/>
      <c r="K120" s="40"/>
      <c r="L120" s="137"/>
      <c r="M120" s="22"/>
      <c r="N120" s="40"/>
      <c r="O120" s="137"/>
      <c r="P120" s="22"/>
      <c r="Q120" s="40"/>
      <c r="R120" s="137"/>
      <c r="S120" s="22"/>
      <c r="T120" s="40"/>
      <c r="U120" s="137"/>
      <c r="V120" s="22"/>
      <c r="W120" s="40"/>
      <c r="X120" s="137"/>
      <c r="Y120" s="22"/>
      <c r="Z120" s="40"/>
      <c r="AA120" s="137"/>
      <c r="AB120" s="22"/>
      <c r="AC120" s="40"/>
      <c r="AD120" s="137"/>
      <c r="AE120" s="22"/>
      <c r="AF120" s="40"/>
      <c r="AG120" s="137"/>
      <c r="AH120" s="22"/>
      <c r="AI120" s="40"/>
      <c r="AJ120" s="137"/>
      <c r="AK120" s="22"/>
      <c r="AL120" s="40"/>
      <c r="AM120" s="137"/>
      <c r="AN120" s="22"/>
      <c r="AO120" s="40"/>
      <c r="AP120" s="137"/>
      <c r="AQ120" s="22"/>
      <c r="AR120" s="40"/>
      <c r="AS120" s="137"/>
      <c r="AT120" s="22"/>
      <c r="AU120" s="40"/>
      <c r="AV120" s="137"/>
      <c r="AW120" s="22"/>
      <c r="AX120" s="40"/>
      <c r="AY120" s="137"/>
      <c r="AZ120" s="22"/>
      <c r="BA120" s="3"/>
      <c r="BB120" s="15"/>
      <c r="BC120" s="22"/>
      <c r="BD120" s="29"/>
      <c r="BE120" s="137"/>
      <c r="BF120" s="22"/>
      <c r="BG120" s="248"/>
      <c r="BH120" s="137"/>
      <c r="BI120" s="22"/>
      <c r="BJ120" s="22"/>
      <c r="BK120" s="22"/>
      <c r="BL120" s="22"/>
      <c r="BM120" s="22"/>
      <c r="BN120" s="247"/>
      <c r="BO120" s="22"/>
      <c r="BP120" s="22"/>
      <c r="BQ120" s="22"/>
      <c r="BR120" s="22"/>
      <c r="BS120" s="348"/>
      <c r="BT120" s="334"/>
      <c r="BU120" s="247"/>
      <c r="BV120" s="100"/>
      <c r="BW120" s="100"/>
      <c r="BX120" s="100"/>
      <c r="BY120" s="100"/>
      <c r="BZ120" s="100"/>
      <c r="CA120" s="100"/>
      <c r="CB120" s="100"/>
      <c r="CC120" s="100"/>
      <c r="CD120" s="100"/>
      <c r="CE120" s="100"/>
      <c r="CF120" s="100"/>
      <c r="CG120" s="100"/>
      <c r="CH120" s="100"/>
      <c r="CI120" s="100"/>
      <c r="CJ120" s="100"/>
      <c r="CK120" s="100"/>
      <c r="CL120" s="100"/>
    </row>
    <row r="121" spans="1:90" x14ac:dyDescent="0.3">
      <c r="A121" s="163">
        <v>121</v>
      </c>
      <c r="B121" s="3"/>
      <c r="D121" s="6"/>
      <c r="E121" s="23"/>
      <c r="F121" s="7"/>
      <c r="G121" s="15"/>
      <c r="H121" s="15"/>
      <c r="I121" s="15"/>
      <c r="J121" s="15"/>
      <c r="K121" s="137"/>
      <c r="L121" s="137"/>
      <c r="M121" s="22"/>
      <c r="N121" s="137"/>
      <c r="O121" s="137"/>
      <c r="P121" s="22"/>
      <c r="Q121" s="137"/>
      <c r="R121" s="137"/>
      <c r="S121" s="22"/>
      <c r="T121" s="137"/>
      <c r="U121" s="137"/>
      <c r="V121" s="22"/>
      <c r="W121" s="137"/>
      <c r="X121" s="137"/>
      <c r="Y121" s="22"/>
      <c r="Z121" s="137"/>
      <c r="AA121" s="137"/>
      <c r="AB121" s="22"/>
      <c r="AC121" s="137"/>
      <c r="AD121" s="137"/>
      <c r="AE121" s="22"/>
      <c r="AF121" s="137"/>
      <c r="AG121" s="137"/>
      <c r="AH121" s="22"/>
      <c r="AI121" s="137"/>
      <c r="AJ121" s="137"/>
      <c r="AK121" s="22"/>
      <c r="AL121" s="137"/>
      <c r="AM121" s="137"/>
      <c r="AN121" s="22"/>
      <c r="AO121" s="137"/>
      <c r="AP121" s="137"/>
      <c r="AQ121" s="22"/>
      <c r="AR121" s="137"/>
      <c r="AS121" s="137"/>
      <c r="AT121" s="22"/>
      <c r="AU121" s="40"/>
      <c r="AV121" s="137"/>
      <c r="AW121" s="22"/>
      <c r="AX121" s="137"/>
      <c r="AY121" s="137"/>
      <c r="AZ121" s="22"/>
      <c r="BA121" s="3"/>
      <c r="BB121" s="15"/>
      <c r="BC121" s="22"/>
      <c r="BD121" s="29"/>
      <c r="BE121" s="137"/>
      <c r="BF121" s="22"/>
      <c r="BG121" s="248"/>
      <c r="BH121" s="137"/>
      <c r="BI121" s="22"/>
      <c r="BJ121" s="22"/>
      <c r="BK121" s="22"/>
      <c r="BL121" s="22"/>
      <c r="BM121" s="22"/>
      <c r="BN121" s="247"/>
      <c r="BO121" s="22"/>
      <c r="BP121" s="22"/>
      <c r="BQ121" s="22"/>
      <c r="BR121" s="22"/>
      <c r="BS121" s="348"/>
      <c r="BT121" s="334"/>
      <c r="BU121" s="247"/>
      <c r="BV121" s="100"/>
      <c r="BW121" s="100"/>
      <c r="BX121" s="100"/>
      <c r="BY121" s="100"/>
      <c r="BZ121" s="100"/>
      <c r="CA121" s="100"/>
      <c r="CB121" s="100"/>
      <c r="CC121" s="100"/>
      <c r="CD121" s="100"/>
      <c r="CE121" s="100"/>
      <c r="CF121" s="100"/>
      <c r="CG121" s="100"/>
      <c r="CH121" s="100"/>
      <c r="CI121" s="100"/>
      <c r="CJ121" s="100"/>
      <c r="CK121" s="100"/>
      <c r="CL121" s="100"/>
    </row>
    <row r="122" spans="1:90" x14ac:dyDescent="0.3">
      <c r="A122" s="163">
        <v>122</v>
      </c>
      <c r="B122" s="3"/>
      <c r="D122" s="6"/>
      <c r="E122" s="23"/>
      <c r="F122" s="7"/>
      <c r="G122" s="15"/>
      <c r="H122" s="15"/>
      <c r="I122" s="15"/>
      <c r="J122" s="15"/>
      <c r="K122" s="40"/>
      <c r="L122" s="137"/>
      <c r="M122" s="22"/>
      <c r="N122" s="40"/>
      <c r="O122" s="137"/>
      <c r="P122" s="22"/>
      <c r="Q122" s="40"/>
      <c r="R122" s="137"/>
      <c r="S122" s="22"/>
      <c r="T122" s="40"/>
      <c r="U122" s="137"/>
      <c r="V122" s="22"/>
      <c r="W122" s="40"/>
      <c r="X122" s="137"/>
      <c r="Y122" s="22"/>
      <c r="Z122" s="40"/>
      <c r="AA122" s="137"/>
      <c r="AB122" s="22"/>
      <c r="AC122" s="40"/>
      <c r="AD122" s="137"/>
      <c r="AE122" s="22"/>
      <c r="AF122" s="40"/>
      <c r="AG122" s="137"/>
      <c r="AH122" s="22"/>
      <c r="AI122" s="40"/>
      <c r="AJ122" s="137"/>
      <c r="AK122" s="22"/>
      <c r="AL122" s="40"/>
      <c r="AM122" s="137"/>
      <c r="AN122" s="22"/>
      <c r="AO122" s="40"/>
      <c r="AP122" s="137"/>
      <c r="AQ122" s="22"/>
      <c r="AR122" s="40"/>
      <c r="AS122" s="137"/>
      <c r="AT122" s="22"/>
      <c r="AU122" s="40"/>
      <c r="AV122" s="137"/>
      <c r="AW122" s="22"/>
      <c r="AX122" s="40"/>
      <c r="AY122" s="137"/>
      <c r="AZ122" s="22"/>
      <c r="BA122" s="3"/>
      <c r="BB122" s="15"/>
      <c r="BC122" s="22"/>
      <c r="BD122" s="29"/>
      <c r="BE122" s="137"/>
      <c r="BF122" s="22"/>
      <c r="BG122" s="248"/>
      <c r="BH122" s="137"/>
      <c r="BI122" s="22"/>
      <c r="BJ122" s="22"/>
      <c r="BK122" s="22"/>
      <c r="BL122" s="22"/>
      <c r="BM122" s="22"/>
      <c r="BN122" s="247"/>
      <c r="BO122" s="22"/>
      <c r="BP122" s="22"/>
      <c r="BQ122" s="22"/>
      <c r="BR122" s="22"/>
      <c r="BS122" s="348"/>
      <c r="BT122" s="334"/>
      <c r="BU122" s="247"/>
      <c r="BV122" s="100"/>
      <c r="BW122" s="100"/>
      <c r="BX122" s="100"/>
      <c r="BY122" s="100"/>
      <c r="BZ122" s="100"/>
      <c r="CA122" s="100"/>
      <c r="CB122" s="100"/>
      <c r="CC122" s="100"/>
      <c r="CD122" s="100"/>
      <c r="CE122" s="100"/>
      <c r="CF122" s="100"/>
      <c r="CG122" s="100"/>
      <c r="CH122" s="100"/>
      <c r="CI122" s="100"/>
      <c r="CJ122" s="100"/>
      <c r="CK122" s="100"/>
      <c r="CL122" s="100"/>
    </row>
    <row r="123" spans="1:90" x14ac:dyDescent="0.3">
      <c r="A123" s="163">
        <v>123</v>
      </c>
      <c r="B123" s="3"/>
      <c r="D123" s="6"/>
      <c r="E123" s="23"/>
      <c r="F123" s="7"/>
      <c r="G123" s="15"/>
      <c r="H123" s="15"/>
      <c r="I123" s="15"/>
      <c r="J123" s="15"/>
      <c r="K123" s="40"/>
      <c r="L123" s="137"/>
      <c r="M123" s="22"/>
      <c r="N123" s="40"/>
      <c r="O123" s="137"/>
      <c r="P123" s="22"/>
      <c r="Q123" s="40"/>
      <c r="R123" s="137"/>
      <c r="S123" s="22"/>
      <c r="T123" s="40"/>
      <c r="U123" s="137"/>
      <c r="V123" s="22"/>
      <c r="W123" s="40"/>
      <c r="X123" s="137"/>
      <c r="Y123" s="22"/>
      <c r="Z123" s="40"/>
      <c r="AA123" s="137"/>
      <c r="AB123" s="22"/>
      <c r="AC123" s="40"/>
      <c r="AD123" s="137"/>
      <c r="AE123" s="22"/>
      <c r="AF123" s="40"/>
      <c r="AG123" s="137"/>
      <c r="AH123" s="22"/>
      <c r="AI123" s="40"/>
      <c r="AJ123" s="137"/>
      <c r="AK123" s="22"/>
      <c r="AL123" s="40"/>
      <c r="AM123" s="137"/>
      <c r="AN123" s="22"/>
      <c r="AO123" s="40"/>
      <c r="AP123" s="137"/>
      <c r="AQ123" s="22"/>
      <c r="AR123" s="40"/>
      <c r="AS123" s="137"/>
      <c r="AT123" s="22"/>
      <c r="AU123" s="40"/>
      <c r="AV123" s="137"/>
      <c r="AW123" s="22"/>
      <c r="AX123" s="40"/>
      <c r="AY123" s="137"/>
      <c r="AZ123" s="22"/>
      <c r="BA123" s="3"/>
      <c r="BB123" s="15"/>
      <c r="BC123" s="22"/>
      <c r="BD123" s="29"/>
      <c r="BE123" s="137"/>
      <c r="BF123" s="22"/>
      <c r="BG123" s="248"/>
      <c r="BH123" s="137"/>
      <c r="BI123" s="22"/>
      <c r="BJ123" s="22"/>
      <c r="BK123" s="22"/>
      <c r="BL123" s="22"/>
      <c r="BM123" s="22"/>
      <c r="BN123" s="247"/>
      <c r="BO123" s="22"/>
      <c r="BP123" s="22"/>
      <c r="BQ123" s="22"/>
      <c r="BR123" s="22"/>
      <c r="BS123" s="348"/>
      <c r="BT123" s="334"/>
      <c r="BU123" s="247"/>
      <c r="BV123" s="100"/>
      <c r="BW123" s="100"/>
      <c r="BX123" s="100"/>
      <c r="BY123" s="100"/>
      <c r="BZ123" s="100"/>
      <c r="CA123" s="100"/>
      <c r="CB123" s="100"/>
      <c r="CC123" s="100"/>
      <c r="CD123" s="100"/>
      <c r="CE123" s="100"/>
      <c r="CF123" s="100"/>
      <c r="CG123" s="100"/>
      <c r="CH123" s="100"/>
      <c r="CI123" s="100"/>
      <c r="CJ123" s="100"/>
      <c r="CK123" s="100"/>
      <c r="CL123" s="100"/>
    </row>
    <row r="124" spans="1:90" x14ac:dyDescent="0.3">
      <c r="A124" s="163">
        <v>124</v>
      </c>
      <c r="B124" s="3"/>
      <c r="D124" s="6"/>
      <c r="E124" s="23"/>
      <c r="F124" s="7"/>
      <c r="G124" s="15"/>
      <c r="H124" s="15"/>
      <c r="I124" s="15"/>
      <c r="J124" s="15"/>
      <c r="K124" s="40"/>
      <c r="L124" s="137"/>
      <c r="M124" s="22"/>
      <c r="N124" s="40"/>
      <c r="O124" s="137"/>
      <c r="P124" s="22"/>
      <c r="Q124" s="40"/>
      <c r="R124" s="137"/>
      <c r="S124" s="22"/>
      <c r="T124" s="40"/>
      <c r="U124" s="137"/>
      <c r="V124" s="22"/>
      <c r="W124" s="40"/>
      <c r="X124" s="137"/>
      <c r="Y124" s="22"/>
      <c r="Z124" s="40"/>
      <c r="AA124" s="137"/>
      <c r="AB124" s="22"/>
      <c r="AC124" s="40"/>
      <c r="AD124" s="137"/>
      <c r="AE124" s="22"/>
      <c r="AF124" s="40"/>
      <c r="AG124" s="137"/>
      <c r="AH124" s="22"/>
      <c r="AI124" s="40"/>
      <c r="AJ124" s="137"/>
      <c r="AK124" s="22"/>
      <c r="AL124" s="40"/>
      <c r="AM124" s="137"/>
      <c r="AN124" s="22"/>
      <c r="AO124" s="40"/>
      <c r="AP124" s="137"/>
      <c r="AQ124" s="22"/>
      <c r="AR124" s="40"/>
      <c r="AS124" s="137"/>
      <c r="AT124" s="22"/>
      <c r="AU124" s="40"/>
      <c r="AV124" s="137"/>
      <c r="AW124" s="22"/>
      <c r="AX124" s="40"/>
      <c r="AY124" s="137"/>
      <c r="AZ124" s="22"/>
      <c r="BA124" s="3"/>
      <c r="BB124" s="15"/>
      <c r="BC124" s="22"/>
      <c r="BD124" s="29"/>
      <c r="BE124" s="137"/>
      <c r="BF124" s="22"/>
      <c r="BG124" s="248"/>
      <c r="BH124" s="137"/>
      <c r="BI124" s="22"/>
      <c r="BJ124" s="22"/>
      <c r="BK124" s="22"/>
      <c r="BL124" s="22"/>
      <c r="BM124" s="22"/>
      <c r="BN124" s="247"/>
      <c r="BO124" s="22"/>
      <c r="BP124" s="22"/>
      <c r="BQ124" s="22"/>
      <c r="BR124" s="22"/>
      <c r="BS124" s="348"/>
      <c r="BT124" s="334"/>
      <c r="BU124" s="247"/>
      <c r="BV124" s="100"/>
      <c r="BW124" s="100"/>
      <c r="BX124" s="100"/>
      <c r="BY124" s="100"/>
      <c r="BZ124" s="100"/>
      <c r="CA124" s="100"/>
      <c r="CB124" s="100"/>
      <c r="CC124" s="100"/>
      <c r="CD124" s="100"/>
      <c r="CE124" s="100"/>
      <c r="CF124" s="100"/>
      <c r="CG124" s="100"/>
      <c r="CH124" s="100"/>
      <c r="CI124" s="100"/>
      <c r="CJ124" s="100"/>
      <c r="CK124" s="100"/>
      <c r="CL124" s="100"/>
    </row>
    <row r="125" spans="1:90" x14ac:dyDescent="0.3">
      <c r="A125" s="163">
        <v>125</v>
      </c>
      <c r="B125" s="3"/>
      <c r="D125" s="6"/>
      <c r="E125" s="23"/>
      <c r="F125" s="7"/>
      <c r="G125" s="15"/>
      <c r="H125" s="15"/>
      <c r="I125" s="15"/>
      <c r="J125" s="15"/>
      <c r="K125" s="40"/>
      <c r="L125" s="13"/>
      <c r="M125" s="22"/>
      <c r="N125" s="40"/>
      <c r="O125" s="13"/>
      <c r="P125" s="22"/>
      <c r="Q125" s="40"/>
      <c r="R125" s="13"/>
      <c r="S125" s="22"/>
      <c r="T125" s="40"/>
      <c r="U125" s="13"/>
      <c r="V125" s="22"/>
      <c r="W125" s="40"/>
      <c r="X125" s="13"/>
      <c r="Y125" s="22"/>
      <c r="Z125" s="40"/>
      <c r="AA125" s="13"/>
      <c r="AB125" s="22"/>
      <c r="AC125" s="40"/>
      <c r="AD125" s="13"/>
      <c r="AE125" s="22"/>
      <c r="AF125" s="40"/>
      <c r="AG125" s="13"/>
      <c r="AH125" s="22"/>
      <c r="AI125" s="40"/>
      <c r="AJ125" s="13"/>
      <c r="AK125" s="22"/>
      <c r="AL125" s="40"/>
      <c r="AM125" s="13"/>
      <c r="AN125" s="22"/>
      <c r="AO125" s="40"/>
      <c r="AP125" s="13"/>
      <c r="AQ125" s="22"/>
      <c r="AR125" s="40"/>
      <c r="AS125" s="13"/>
      <c r="AT125" s="22"/>
      <c r="AU125" s="40"/>
      <c r="AV125" s="13"/>
      <c r="AW125" s="22"/>
      <c r="AX125" s="40"/>
      <c r="AY125" s="13"/>
      <c r="AZ125" s="22"/>
      <c r="BA125" s="3"/>
      <c r="BB125" s="15"/>
      <c r="BC125" s="22"/>
      <c r="BD125" s="29"/>
      <c r="BE125" s="13"/>
      <c r="BF125" s="22"/>
      <c r="BG125" s="248"/>
      <c r="BH125" s="13"/>
      <c r="BI125" s="22"/>
      <c r="BJ125" s="22"/>
      <c r="BK125" s="22"/>
      <c r="BL125" s="22"/>
      <c r="BM125" s="22"/>
      <c r="BN125" s="247"/>
      <c r="BO125" s="22"/>
      <c r="BP125" s="22"/>
      <c r="BQ125" s="22"/>
      <c r="BR125" s="22"/>
      <c r="BS125" s="348"/>
      <c r="BT125" s="334"/>
      <c r="BU125" s="247"/>
      <c r="BV125" s="100"/>
      <c r="BW125" s="100"/>
      <c r="BX125" s="100"/>
      <c r="BY125" s="100"/>
      <c r="BZ125" s="100"/>
      <c r="CA125" s="100"/>
      <c r="CB125" s="100"/>
      <c r="CC125" s="100"/>
      <c r="CD125" s="100"/>
      <c r="CE125" s="100"/>
      <c r="CF125" s="100"/>
      <c r="CG125" s="100"/>
      <c r="CH125" s="100"/>
      <c r="CI125" s="100"/>
      <c r="CJ125" s="100"/>
      <c r="CK125" s="100"/>
      <c r="CL125" s="100"/>
    </row>
    <row r="126" spans="1:90" x14ac:dyDescent="0.3">
      <c r="A126" s="163">
        <v>126</v>
      </c>
      <c r="B126" s="3"/>
      <c r="D126" s="6"/>
      <c r="E126" s="23"/>
      <c r="F126" s="7"/>
      <c r="G126" s="15"/>
      <c r="H126" s="15"/>
      <c r="I126" s="15"/>
      <c r="J126" s="15"/>
      <c r="K126" s="4"/>
      <c r="L126" s="14"/>
      <c r="M126" s="14"/>
      <c r="N126" s="4"/>
      <c r="O126" s="14"/>
      <c r="P126" s="14"/>
      <c r="Q126" s="4"/>
      <c r="R126" s="14"/>
      <c r="S126" s="14"/>
      <c r="T126" s="4"/>
      <c r="U126" s="14"/>
      <c r="V126" s="14"/>
      <c r="W126" s="4"/>
      <c r="X126" s="14"/>
      <c r="Y126" s="14"/>
      <c r="Z126" s="4"/>
      <c r="AA126" s="14"/>
      <c r="AB126" s="14"/>
      <c r="AC126" s="4"/>
      <c r="AD126" s="14"/>
      <c r="AE126" s="14"/>
      <c r="AF126" s="4"/>
      <c r="AG126" s="14"/>
      <c r="AH126" s="14"/>
      <c r="AI126" s="4"/>
      <c r="AJ126" s="14"/>
      <c r="AK126" s="14"/>
      <c r="AL126" s="4"/>
      <c r="AM126" s="14"/>
      <c r="AN126" s="14"/>
      <c r="AO126" s="4"/>
      <c r="AP126" s="14"/>
      <c r="AQ126" s="14"/>
      <c r="AR126" s="4"/>
      <c r="AS126" s="14"/>
      <c r="AT126" s="14"/>
      <c r="AU126" s="162"/>
      <c r="AV126" s="14"/>
      <c r="AW126" s="14"/>
      <c r="AX126" s="4"/>
      <c r="AY126" s="14"/>
      <c r="AZ126" s="14"/>
      <c r="BA126" s="3"/>
      <c r="BB126" s="15"/>
      <c r="BC126" s="22"/>
      <c r="BD126" s="4"/>
      <c r="BE126" s="14"/>
      <c r="BF126" s="14"/>
      <c r="BG126" s="255"/>
      <c r="BH126" s="14"/>
      <c r="BI126" s="14"/>
      <c r="BJ126" s="22"/>
      <c r="BK126" s="22"/>
      <c r="BL126" s="22"/>
      <c r="BM126" s="22"/>
      <c r="BN126" s="247"/>
      <c r="BO126" s="22"/>
      <c r="BP126" s="22"/>
      <c r="BQ126" s="22"/>
      <c r="BR126" s="22"/>
      <c r="BS126" s="348"/>
      <c r="BT126" s="334"/>
      <c r="BU126" s="247"/>
      <c r="BV126" s="100"/>
      <c r="BW126" s="100"/>
      <c r="BX126" s="100"/>
      <c r="BY126" s="100"/>
      <c r="BZ126" s="100"/>
      <c r="CA126" s="100"/>
      <c r="CB126" s="100"/>
      <c r="CC126" s="100"/>
      <c r="CD126" s="100"/>
      <c r="CE126" s="100"/>
      <c r="CF126" s="100"/>
      <c r="CG126" s="100"/>
      <c r="CH126" s="100"/>
      <c r="CI126" s="100"/>
      <c r="CJ126" s="100"/>
      <c r="CK126" s="100"/>
      <c r="CL126" s="100"/>
    </row>
    <row r="127" spans="1:90" x14ac:dyDescent="0.3">
      <c r="A127" s="163">
        <v>127</v>
      </c>
      <c r="B127" s="3"/>
      <c r="D127" s="6"/>
      <c r="E127" s="23"/>
      <c r="F127" s="7"/>
      <c r="G127" s="15"/>
      <c r="H127" s="15"/>
      <c r="I127" s="15"/>
      <c r="J127" s="15"/>
      <c r="K127" s="3"/>
      <c r="L127" s="13"/>
      <c r="M127" s="22"/>
      <c r="N127" s="3"/>
      <c r="O127" s="13"/>
      <c r="P127" s="22"/>
      <c r="Q127" s="3"/>
      <c r="R127" s="13"/>
      <c r="S127" s="22"/>
      <c r="T127" s="3"/>
      <c r="U127" s="13"/>
      <c r="V127" s="22"/>
      <c r="W127" s="3"/>
      <c r="X127" s="13"/>
      <c r="Y127" s="22"/>
      <c r="Z127" s="3"/>
      <c r="AA127" s="13"/>
      <c r="AB127" s="22"/>
      <c r="AC127" s="3"/>
      <c r="AD127" s="13"/>
      <c r="AE127" s="22"/>
      <c r="AF127" s="3"/>
      <c r="AG127" s="13"/>
      <c r="AH127" s="22"/>
      <c r="AI127" s="3"/>
      <c r="AJ127" s="13"/>
      <c r="AK127" s="22"/>
      <c r="AL127" s="3"/>
      <c r="AM127" s="13"/>
      <c r="AN127" s="22"/>
      <c r="AO127" s="3"/>
      <c r="AP127" s="13"/>
      <c r="AQ127" s="22"/>
      <c r="AR127" s="3"/>
      <c r="AS127" s="13"/>
      <c r="AT127" s="22"/>
      <c r="AU127" s="40"/>
      <c r="AV127" s="13"/>
      <c r="AW127" s="22"/>
      <c r="AX127" s="3"/>
      <c r="AY127" s="13"/>
      <c r="AZ127" s="22"/>
      <c r="BA127" s="3"/>
      <c r="BB127" s="15"/>
      <c r="BC127" s="22"/>
      <c r="BD127" s="29"/>
      <c r="BE127" s="13"/>
      <c r="BF127" s="22"/>
      <c r="BG127" s="248"/>
      <c r="BH127" s="13"/>
      <c r="BI127" s="22"/>
      <c r="BJ127" s="22"/>
      <c r="BK127" s="22"/>
      <c r="BL127" s="22"/>
      <c r="BM127" s="22"/>
      <c r="BN127" s="247"/>
      <c r="BO127" s="22"/>
      <c r="BP127" s="22"/>
      <c r="BQ127" s="22"/>
      <c r="BR127" s="22"/>
      <c r="BS127" s="348"/>
      <c r="BT127" s="334"/>
      <c r="BU127" s="247"/>
      <c r="BV127" s="100"/>
      <c r="BW127" s="100"/>
      <c r="BX127" s="100"/>
      <c r="BY127" s="100"/>
      <c r="BZ127" s="100"/>
      <c r="CA127" s="100"/>
      <c r="CB127" s="100"/>
      <c r="CC127" s="100"/>
      <c r="CD127" s="100"/>
      <c r="CE127" s="100"/>
      <c r="CF127" s="100"/>
      <c r="CG127" s="100"/>
      <c r="CH127" s="100"/>
      <c r="CI127" s="100"/>
      <c r="CJ127" s="100"/>
      <c r="CK127" s="100"/>
      <c r="CL127" s="100"/>
    </row>
    <row r="128" spans="1:90" x14ac:dyDescent="0.3">
      <c r="A128" s="163">
        <v>128</v>
      </c>
      <c r="B128" s="3"/>
      <c r="D128" s="6"/>
      <c r="E128" s="23"/>
      <c r="F128" s="7"/>
      <c r="G128" s="15"/>
      <c r="H128" s="15"/>
      <c r="I128" s="15"/>
      <c r="J128" s="15"/>
      <c r="K128" s="3"/>
      <c r="L128" s="13"/>
      <c r="M128" s="22"/>
      <c r="N128" s="3"/>
      <c r="O128" s="13"/>
      <c r="P128" s="22"/>
      <c r="Q128" s="3"/>
      <c r="R128" s="13"/>
      <c r="S128" s="22"/>
      <c r="T128" s="3"/>
      <c r="U128" s="13"/>
      <c r="V128" s="22"/>
      <c r="W128" s="3"/>
      <c r="X128" s="13"/>
      <c r="Y128" s="22"/>
      <c r="Z128" s="3"/>
      <c r="AA128" s="13"/>
      <c r="AB128" s="22"/>
      <c r="AC128" s="3"/>
      <c r="AD128" s="13"/>
      <c r="AE128" s="22"/>
      <c r="AF128" s="3"/>
      <c r="AG128" s="13"/>
      <c r="AH128" s="22"/>
      <c r="AI128" s="3"/>
      <c r="AJ128" s="13"/>
      <c r="AK128" s="22"/>
      <c r="AL128" s="3"/>
      <c r="AM128" s="13"/>
      <c r="AN128" s="22"/>
      <c r="AO128" s="3"/>
      <c r="AP128" s="13"/>
      <c r="AQ128" s="22"/>
      <c r="AR128" s="3"/>
      <c r="AS128" s="13"/>
      <c r="AT128" s="22"/>
      <c r="AU128" s="40"/>
      <c r="AV128" s="13"/>
      <c r="AW128" s="22"/>
      <c r="AX128" s="3"/>
      <c r="AY128" s="13"/>
      <c r="AZ128" s="22"/>
      <c r="BA128" s="3"/>
      <c r="BB128" s="15"/>
      <c r="BC128" s="22"/>
      <c r="BD128" s="29"/>
      <c r="BE128" s="13"/>
      <c r="BF128" s="22"/>
      <c r="BG128" s="248"/>
      <c r="BH128" s="13"/>
      <c r="BI128" s="22"/>
      <c r="BJ128" s="22"/>
      <c r="BK128" s="22"/>
      <c r="BL128" s="22"/>
      <c r="BM128" s="22"/>
      <c r="BN128" s="247"/>
      <c r="BO128" s="22"/>
      <c r="BP128" s="22"/>
      <c r="BQ128" s="22"/>
      <c r="BR128" s="22"/>
      <c r="BS128" s="348"/>
      <c r="BT128" s="334"/>
      <c r="BU128" s="247"/>
      <c r="BV128" s="100"/>
      <c r="BW128" s="100"/>
      <c r="BX128" s="100"/>
      <c r="BY128" s="100"/>
      <c r="BZ128" s="100"/>
      <c r="CA128" s="100"/>
      <c r="CB128" s="100"/>
      <c r="CC128" s="100"/>
      <c r="CD128" s="100"/>
      <c r="CE128" s="100"/>
      <c r="CF128" s="100"/>
      <c r="CG128" s="100"/>
      <c r="CH128" s="100"/>
      <c r="CI128" s="100"/>
      <c r="CJ128" s="100"/>
      <c r="CK128" s="100"/>
      <c r="CL128" s="100"/>
    </row>
    <row r="129" spans="1:90" x14ac:dyDescent="0.3">
      <c r="A129" s="163">
        <v>129</v>
      </c>
      <c r="B129" s="3"/>
      <c r="D129" s="6"/>
      <c r="E129" s="23"/>
      <c r="F129" s="7"/>
      <c r="G129" s="15"/>
      <c r="H129" s="15"/>
      <c r="I129" s="15"/>
      <c r="J129" s="15"/>
      <c r="K129" s="3"/>
      <c r="L129" s="13"/>
      <c r="M129" s="22"/>
      <c r="N129" s="3"/>
      <c r="O129" s="13"/>
      <c r="P129" s="22"/>
      <c r="Q129" s="3"/>
      <c r="R129" s="13"/>
      <c r="S129" s="22"/>
      <c r="T129" s="3"/>
      <c r="U129" s="13"/>
      <c r="V129" s="22"/>
      <c r="W129" s="3"/>
      <c r="X129" s="13"/>
      <c r="Y129" s="22"/>
      <c r="Z129" s="3"/>
      <c r="AA129" s="13"/>
      <c r="AB129" s="22"/>
      <c r="AC129" s="3"/>
      <c r="AD129" s="13"/>
      <c r="AE129" s="22"/>
      <c r="AF129" s="3"/>
      <c r="AG129" s="13"/>
      <c r="AH129" s="22"/>
      <c r="AI129" s="3"/>
      <c r="AJ129" s="13"/>
      <c r="AK129" s="22"/>
      <c r="AL129" s="3"/>
      <c r="AM129" s="13"/>
      <c r="AN129" s="22"/>
      <c r="AO129" s="3"/>
      <c r="AP129" s="13"/>
      <c r="AQ129" s="22"/>
      <c r="AR129" s="3"/>
      <c r="AS129" s="13"/>
      <c r="AT129" s="22"/>
      <c r="AU129" s="40"/>
      <c r="AV129" s="13"/>
      <c r="AW129" s="22"/>
      <c r="AX129" s="3"/>
      <c r="AY129" s="13"/>
      <c r="AZ129" s="22"/>
      <c r="BA129" s="3"/>
      <c r="BB129" s="15"/>
      <c r="BC129" s="22"/>
      <c r="BD129" s="29"/>
      <c r="BE129" s="13"/>
      <c r="BF129" s="22"/>
      <c r="BG129" s="248"/>
      <c r="BH129" s="13"/>
      <c r="BI129" s="22"/>
      <c r="BJ129" s="22"/>
      <c r="BK129" s="22"/>
      <c r="BL129" s="22"/>
      <c r="BM129" s="22"/>
      <c r="BN129" s="247"/>
      <c r="BO129" s="22"/>
      <c r="BP129" s="22"/>
      <c r="BQ129" s="22"/>
      <c r="BR129" s="22"/>
      <c r="BS129" s="348"/>
      <c r="BT129" s="334"/>
      <c r="BU129" s="247"/>
      <c r="BV129" s="100"/>
      <c r="BW129" s="100"/>
      <c r="BX129" s="100"/>
      <c r="BY129" s="100"/>
      <c r="BZ129" s="100"/>
      <c r="CA129" s="100"/>
      <c r="CB129" s="100"/>
      <c r="CC129" s="100"/>
      <c r="CD129" s="100"/>
      <c r="CE129" s="100"/>
      <c r="CF129" s="100"/>
      <c r="CG129" s="100"/>
      <c r="CH129" s="100"/>
      <c r="CI129" s="100"/>
      <c r="CJ129" s="100"/>
      <c r="CK129" s="100"/>
      <c r="CL129" s="100"/>
    </row>
    <row r="130" spans="1:90" ht="13.5" thickBot="1" x14ac:dyDescent="0.35">
      <c r="A130" s="759">
        <v>130</v>
      </c>
      <c r="B130" s="780" t="s">
        <v>207</v>
      </c>
      <c r="C130" s="781" t="s">
        <v>14</v>
      </c>
      <c r="D130" s="782">
        <v>40603</v>
      </c>
      <c r="E130" s="783"/>
      <c r="F130" s="784">
        <v>230058</v>
      </c>
      <c r="G130" s="785"/>
      <c r="H130" s="785"/>
      <c r="I130" s="786">
        <f>LARGE(BV130:CL130,1)</f>
        <v>18325</v>
      </c>
      <c r="J130" s="786">
        <f>SMALL(BV130:CL130,1)</f>
        <v>8476</v>
      </c>
      <c r="K130" s="787">
        <v>13416</v>
      </c>
      <c r="L130" s="785"/>
      <c r="M130" s="788"/>
      <c r="N130" s="787">
        <v>12565</v>
      </c>
      <c r="O130" s="785"/>
      <c r="P130" s="788"/>
      <c r="Q130" s="787">
        <v>10152</v>
      </c>
      <c r="R130" s="785"/>
      <c r="S130" s="788"/>
      <c r="T130" s="787">
        <v>13859</v>
      </c>
      <c r="U130" s="785"/>
      <c r="V130" s="788"/>
      <c r="W130" s="787">
        <v>15413</v>
      </c>
      <c r="X130" s="785"/>
      <c r="Y130" s="788"/>
      <c r="Z130" s="787">
        <v>10329</v>
      </c>
      <c r="AA130" s="785"/>
      <c r="AB130" s="788"/>
      <c r="AC130" s="787">
        <v>15994</v>
      </c>
      <c r="AD130" s="785"/>
      <c r="AE130" s="788"/>
      <c r="AF130" s="787">
        <v>8476</v>
      </c>
      <c r="AG130" s="785"/>
      <c r="AH130" s="788"/>
      <c r="AI130" s="787">
        <v>12678</v>
      </c>
      <c r="AJ130" s="785"/>
      <c r="AK130" s="788"/>
      <c r="AL130" s="787">
        <v>14431</v>
      </c>
      <c r="AM130" s="785"/>
      <c r="AN130" s="788"/>
      <c r="AO130" s="787">
        <v>16527</v>
      </c>
      <c r="AP130" s="785"/>
      <c r="AQ130" s="788"/>
      <c r="AR130" s="787">
        <v>18325</v>
      </c>
      <c r="AS130" s="785"/>
      <c r="AT130" s="788"/>
      <c r="AU130" s="789">
        <v>11809</v>
      </c>
      <c r="AV130" s="785"/>
      <c r="AW130" s="788"/>
      <c r="AX130" s="787">
        <v>14502</v>
      </c>
      <c r="AY130" s="785"/>
      <c r="AZ130" s="788"/>
      <c r="BA130" s="790">
        <v>14272</v>
      </c>
      <c r="BB130" s="785"/>
      <c r="BC130" s="785"/>
      <c r="BD130" s="791">
        <v>14726</v>
      </c>
      <c r="BE130" s="785"/>
      <c r="BF130" s="788"/>
      <c r="BG130" s="792">
        <v>12584</v>
      </c>
      <c r="BH130" s="785"/>
      <c r="BI130" s="788"/>
      <c r="BJ130" s="793">
        <f>K130+T130+W130+Z130+Q130</f>
        <v>63169</v>
      </c>
      <c r="BK130" s="785"/>
      <c r="BL130" s="785"/>
      <c r="BM130" s="794">
        <f>BG130+AU130+AR130+AX130</f>
        <v>57220</v>
      </c>
      <c r="BN130" s="795"/>
      <c r="BO130" s="796"/>
      <c r="BP130" s="794">
        <f>BA130+AO130+AL130+BD130</f>
        <v>59956</v>
      </c>
      <c r="BQ130" s="796"/>
      <c r="BR130" s="796"/>
      <c r="BS130" s="797">
        <f>AI130+AF130+AC130+N130</f>
        <v>49713</v>
      </c>
      <c r="BT130" s="798"/>
      <c r="BU130" s="795"/>
      <c r="BV130" s="801">
        <f>K130</f>
        <v>13416</v>
      </c>
      <c r="BW130" s="801">
        <f>N130</f>
        <v>12565</v>
      </c>
      <c r="BX130" s="801">
        <f>Q130</f>
        <v>10152</v>
      </c>
      <c r="BY130" s="801">
        <f>T130</f>
        <v>13859</v>
      </c>
      <c r="BZ130" s="801">
        <f>W130</f>
        <v>15413</v>
      </c>
      <c r="CA130" s="801">
        <f>Z130</f>
        <v>10329</v>
      </c>
      <c r="CB130" s="801">
        <f>AC130</f>
        <v>15994</v>
      </c>
      <c r="CC130" s="801">
        <f>AF130</f>
        <v>8476</v>
      </c>
      <c r="CD130" s="801">
        <f>AI130</f>
        <v>12678</v>
      </c>
      <c r="CE130" s="801">
        <f>AL130</f>
        <v>14431</v>
      </c>
      <c r="CF130" s="801">
        <f>AO130</f>
        <v>16527</v>
      </c>
      <c r="CG130" s="801">
        <f>AR130</f>
        <v>18325</v>
      </c>
      <c r="CH130" s="801">
        <f>AU130</f>
        <v>11809</v>
      </c>
      <c r="CI130" s="801">
        <f>AX130</f>
        <v>14502</v>
      </c>
      <c r="CJ130" s="801">
        <f>BA130</f>
        <v>14272</v>
      </c>
      <c r="CK130" s="801">
        <f>BD130</f>
        <v>14726</v>
      </c>
      <c r="CL130" s="801">
        <f>BG130</f>
        <v>12584</v>
      </c>
    </row>
    <row r="131" spans="1:90" x14ac:dyDescent="0.3">
      <c r="A131" s="759">
        <v>131</v>
      </c>
      <c r="B131" s="760" t="s">
        <v>208</v>
      </c>
      <c r="C131" s="761" t="s">
        <v>14</v>
      </c>
      <c r="D131" s="762">
        <v>40603</v>
      </c>
      <c r="E131" s="778"/>
      <c r="F131" s="764">
        <v>5065</v>
      </c>
      <c r="G131" s="765">
        <f t="shared" ref="G131:G137" si="474">F131/F$130</f>
        <v>2.2016187222352625E-2</v>
      </c>
      <c r="H131" s="765"/>
      <c r="I131" s="765">
        <f t="shared" ref="I131:I137" si="475">LARGE(BV131:CL131,1)</f>
        <v>3.7635384522296846E-2</v>
      </c>
      <c r="J131" s="765">
        <f t="shared" ref="J131:J137" si="476">SMALL(BV131:CL131,1)</f>
        <v>1.344560641043053E-2</v>
      </c>
      <c r="K131" s="768">
        <v>295</v>
      </c>
      <c r="L131" s="772">
        <f t="shared" ref="L131:L137" si="477">K131/K$130</f>
        <v>2.1988670244484199E-2</v>
      </c>
      <c r="M131" s="767">
        <f t="shared" ref="M131:M137" si="478">L131/$G131</f>
        <v>0.99875014789842953</v>
      </c>
      <c r="N131" s="768">
        <v>196</v>
      </c>
      <c r="O131" s="772">
        <f t="shared" ref="O131:O137" si="479">N131/N$130</f>
        <v>1.5598885793871866E-2</v>
      </c>
      <c r="P131" s="767">
        <f t="shared" ref="P131:P137" si="480">O131/$G131</f>
        <v>0.70851894727869169</v>
      </c>
      <c r="Q131" s="768">
        <v>189</v>
      </c>
      <c r="R131" s="772">
        <f t="shared" ref="R131:R137" si="481">Q131/Q$130</f>
        <v>1.8617021276595744E-2</v>
      </c>
      <c r="S131" s="767">
        <f t="shared" ref="S131:S137" si="482">R131/$G131</f>
        <v>0.84560605742370454</v>
      </c>
      <c r="T131" s="768">
        <v>270</v>
      </c>
      <c r="U131" s="772">
        <f t="shared" ref="U131:U137" si="483">T131/T$130</f>
        <v>1.9481925102821273E-2</v>
      </c>
      <c r="V131" s="767">
        <f t="shared" ref="V131:V137" si="484">U131/$G131</f>
        <v>0.88489096254784916</v>
      </c>
      <c r="W131" s="768">
        <v>473</v>
      </c>
      <c r="X131" s="772">
        <f t="shared" ref="X131:X137" si="485">W131/W$130</f>
        <v>3.0688379939012522E-2</v>
      </c>
      <c r="Y131" s="767">
        <f t="shared" ref="Y131:Y137" si="486">X131/$G131</f>
        <v>1.3939007526178366</v>
      </c>
      <c r="Z131" s="768">
        <v>183</v>
      </c>
      <c r="AA131" s="772">
        <f t="shared" ref="AA131:AA137" si="487">Z131/Z$130</f>
        <v>1.7717107173976183E-2</v>
      </c>
      <c r="AB131" s="767">
        <f t="shared" ref="AB131:AB137" si="488">AA131/$G131</f>
        <v>0.80473094614622165</v>
      </c>
      <c r="AC131" s="768">
        <v>309</v>
      </c>
      <c r="AD131" s="772">
        <f t="shared" ref="AD131:AD137" si="489">AC131/AC$130</f>
        <v>1.9319744904339128E-2</v>
      </c>
      <c r="AE131" s="767">
        <f t="shared" ref="AE131:AE137" si="490">AD131/$G131</f>
        <v>0.87752455542002972</v>
      </c>
      <c r="AF131" s="768">
        <v>130</v>
      </c>
      <c r="AG131" s="772">
        <f t="shared" ref="AG131:AG137" si="491">AF131/AF$130</f>
        <v>1.5337423312883436E-2</v>
      </c>
      <c r="AH131" s="767">
        <f t="shared" ref="AH131:AH137" si="492">AG131/$G131</f>
        <v>0.69664302715011595</v>
      </c>
      <c r="AI131" s="768">
        <v>342</v>
      </c>
      <c r="AJ131" s="772">
        <f t="shared" ref="AJ131:AJ137" si="493">AI131/AI$130</f>
        <v>2.6975863700899196E-2</v>
      </c>
      <c r="AK131" s="767">
        <f t="shared" ref="AK131:AK137" si="494">AJ131/$G131</f>
        <v>1.2252740871276342</v>
      </c>
      <c r="AL131" s="768">
        <v>292</v>
      </c>
      <c r="AM131" s="772">
        <f t="shared" ref="AM131:AM137" si="495">AL131/AL$130</f>
        <v>2.0234218002910403E-2</v>
      </c>
      <c r="AN131" s="767">
        <f t="shared" ref="AN131:AN137" si="496">AM131/$G131</f>
        <v>0.91906095267789956</v>
      </c>
      <c r="AO131" s="768">
        <v>622</v>
      </c>
      <c r="AP131" s="772">
        <f t="shared" ref="AP131:AP137" si="497">AO131/AO$130</f>
        <v>3.7635384522296846E-2</v>
      </c>
      <c r="AQ131" s="767">
        <f t="shared" ref="AQ131:AQ137" si="498">AP131/$G131</f>
        <v>1.7094415187424614</v>
      </c>
      <c r="AR131" s="768">
        <v>457</v>
      </c>
      <c r="AS131" s="772">
        <f t="shared" ref="AS131:AS137" si="499">AR131/AR$130</f>
        <v>2.4938608458390178E-2</v>
      </c>
      <c r="AT131" s="767">
        <f t="shared" ref="AT131:AT137" si="500">AS131/$G131</f>
        <v>1.1327396613465601</v>
      </c>
      <c r="AU131" s="768">
        <v>330</v>
      </c>
      <c r="AV131" s="772">
        <f t="shared" ref="AV131:AV137" si="501">AU131/AU$130</f>
        <v>2.7944787873655685E-2</v>
      </c>
      <c r="AW131" s="767">
        <f t="shared" ref="AW131:AW137" si="502">AV131/$G131</f>
        <v>1.2692837134526118</v>
      </c>
      <c r="AX131" s="768">
        <v>259</v>
      </c>
      <c r="AY131" s="772">
        <f t="shared" ref="AY131:AY137" si="503">AX131/AX$130</f>
        <v>1.7859605571645291E-2</v>
      </c>
      <c r="AZ131" s="767">
        <f t="shared" ref="AZ131:AZ137" si="504">AY131/$G131</f>
        <v>0.81120338373180101</v>
      </c>
      <c r="BA131" s="760">
        <v>242</v>
      </c>
      <c r="BB131" s="765">
        <f t="shared" ref="BB131:BB137" si="505">BA131/BA$130</f>
        <v>1.695627802690583E-2</v>
      </c>
      <c r="BC131" s="767">
        <f t="shared" ref="BC131:BC137" si="506">BB131/$G131</f>
        <v>0.77017323007184624</v>
      </c>
      <c r="BD131" s="770">
        <v>198</v>
      </c>
      <c r="BE131" s="772">
        <f t="shared" ref="BE131:BE137" si="507">BD131/BD$130</f>
        <v>1.344560641043053E-2</v>
      </c>
      <c r="BF131" s="767">
        <f t="shared" ref="BF131:BF137" si="508">BE131/$G131</f>
        <v>0.61071457444636268</v>
      </c>
      <c r="BG131" s="771">
        <v>278</v>
      </c>
      <c r="BH131" s="772">
        <f t="shared" ref="BH131:BH137" si="509">BG131/BG$130</f>
        <v>2.2091544818817546E-2</v>
      </c>
      <c r="BI131" s="767">
        <f t="shared" ref="BI131:BI137" si="510">BH131/$G131</f>
        <v>1.0034228268366292</v>
      </c>
      <c r="BJ131" s="764">
        <f>K131+T131+W131+Z131+Q131</f>
        <v>1410</v>
      </c>
      <c r="BK131" s="765">
        <f t="shared" ref="BK131:BK137" si="511">BJ131/BJ$130</f>
        <v>2.2321075210942076E-2</v>
      </c>
      <c r="BL131" s="767">
        <f>BK131/$G131</f>
        <v>1.0138483555535858</v>
      </c>
      <c r="BM131" s="764">
        <f>BG131+AU131+AR131+AX131</f>
        <v>1324</v>
      </c>
      <c r="BN131" s="800">
        <f>BM131/BM$130</f>
        <v>2.3138762670394965E-2</v>
      </c>
      <c r="BO131" s="767">
        <f>BN131/$G131</f>
        <v>1.0509886401630255</v>
      </c>
      <c r="BP131" s="764">
        <f>BA131+AO131+AL131+BD131</f>
        <v>1354</v>
      </c>
      <c r="BQ131" s="765">
        <f>BP131/BP$130</f>
        <v>2.2583227700313565E-2</v>
      </c>
      <c r="BR131" s="767">
        <f>BQ131/$G131</f>
        <v>1.0257556166394348</v>
      </c>
      <c r="BS131" s="774">
        <f>AI131+AF131+AC131+N131</f>
        <v>977</v>
      </c>
      <c r="BT131" s="777">
        <f>BS131/BS$130</f>
        <v>1.965280711282763E-2</v>
      </c>
      <c r="BU131" s="776">
        <f>BT131/$G131</f>
        <v>0.89265261574785759</v>
      </c>
      <c r="BV131" s="777">
        <f t="shared" ref="BV131:BV137" si="512">L131</f>
        <v>2.1988670244484199E-2</v>
      </c>
      <c r="BW131" s="777">
        <f t="shared" ref="BW131:BW137" si="513">O131</f>
        <v>1.5598885793871866E-2</v>
      </c>
      <c r="BX131" s="777">
        <f t="shared" ref="BX131:BX137" si="514">R131</f>
        <v>1.8617021276595744E-2</v>
      </c>
      <c r="BY131" s="777">
        <f t="shared" ref="BY131:BY137" si="515">U131</f>
        <v>1.9481925102821273E-2</v>
      </c>
      <c r="BZ131" s="777">
        <f t="shared" ref="BZ131:BZ137" si="516">X131</f>
        <v>3.0688379939012522E-2</v>
      </c>
      <c r="CA131" s="777">
        <f t="shared" ref="CA131:CA137" si="517">AA131</f>
        <v>1.7717107173976183E-2</v>
      </c>
      <c r="CB131" s="777">
        <f t="shared" ref="CB131:CB137" si="518">AD131</f>
        <v>1.9319744904339128E-2</v>
      </c>
      <c r="CC131" s="777">
        <f t="shared" ref="CC131:CC137" si="519">AG131</f>
        <v>1.5337423312883436E-2</v>
      </c>
      <c r="CD131" s="777">
        <f t="shared" ref="CD131:CD137" si="520">AJ131</f>
        <v>2.6975863700899196E-2</v>
      </c>
      <c r="CE131" s="777">
        <f t="shared" ref="CE131:CE137" si="521">AM131</f>
        <v>2.0234218002910403E-2</v>
      </c>
      <c r="CF131" s="777">
        <f t="shared" ref="CF131:CF137" si="522">AP131</f>
        <v>3.7635384522296846E-2</v>
      </c>
      <c r="CG131" s="777">
        <f t="shared" ref="CG131:CG137" si="523">AS131</f>
        <v>2.4938608458390178E-2</v>
      </c>
      <c r="CH131" s="777">
        <f t="shared" ref="CH131:CH137" si="524">AV131</f>
        <v>2.7944787873655685E-2</v>
      </c>
      <c r="CI131" s="777">
        <f t="shared" ref="CI131:CI137" si="525">AY131</f>
        <v>1.7859605571645291E-2</v>
      </c>
      <c r="CJ131" s="777">
        <f t="shared" ref="CJ131:CJ137" si="526">BB131</f>
        <v>1.695627802690583E-2</v>
      </c>
      <c r="CK131" s="777">
        <f t="shared" ref="CK131:CK137" si="527">BE131</f>
        <v>1.344560641043053E-2</v>
      </c>
      <c r="CL131" s="777">
        <f t="shared" ref="CL131:CL137" si="528">BH131</f>
        <v>2.2091544818817546E-2</v>
      </c>
    </row>
    <row r="132" spans="1:90" x14ac:dyDescent="0.3">
      <c r="A132" s="759">
        <v>132</v>
      </c>
      <c r="B132" s="760" t="s">
        <v>49</v>
      </c>
      <c r="C132" s="761" t="s">
        <v>14</v>
      </c>
      <c r="D132" s="762">
        <v>40603</v>
      </c>
      <c r="E132" s="778"/>
      <c r="F132" s="764">
        <v>2083</v>
      </c>
      <c r="G132" s="765">
        <f t="shared" si="474"/>
        <v>9.0542384963791748E-3</v>
      </c>
      <c r="H132" s="765"/>
      <c r="I132" s="765">
        <f t="shared" si="475"/>
        <v>4.5138258607127731E-2</v>
      </c>
      <c r="J132" s="765">
        <f t="shared" si="476"/>
        <v>1.4260491647426321E-3</v>
      </c>
      <c r="K132" s="768">
        <v>69</v>
      </c>
      <c r="L132" s="766">
        <f t="shared" si="477"/>
        <v>5.143112701252236E-3</v>
      </c>
      <c r="M132" s="767">
        <f t="shared" si="478"/>
        <v>0.56803371186974883</v>
      </c>
      <c r="N132" s="768">
        <v>24</v>
      </c>
      <c r="O132" s="766">
        <f t="shared" si="479"/>
        <v>1.910067648229208E-3</v>
      </c>
      <c r="P132" s="767">
        <f t="shared" si="480"/>
        <v>0.21095839799150989</v>
      </c>
      <c r="Q132" s="768">
        <v>32</v>
      </c>
      <c r="R132" s="766">
        <f t="shared" si="481"/>
        <v>3.1520882584712374E-3</v>
      </c>
      <c r="S132" s="767">
        <f t="shared" si="482"/>
        <v>0.34813399931223038</v>
      </c>
      <c r="T132" s="768">
        <v>107</v>
      </c>
      <c r="U132" s="766">
        <f t="shared" si="483"/>
        <v>7.720614762969911E-3</v>
      </c>
      <c r="V132" s="767">
        <f t="shared" si="484"/>
        <v>0.8527072449060642</v>
      </c>
      <c r="W132" s="768">
        <v>219</v>
      </c>
      <c r="X132" s="766">
        <f t="shared" si="485"/>
        <v>1.4208784792058652E-2</v>
      </c>
      <c r="Y132" s="767">
        <f t="shared" si="486"/>
        <v>1.5692965010520543</v>
      </c>
      <c r="Z132" s="768">
        <v>53</v>
      </c>
      <c r="AA132" s="766">
        <f t="shared" si="487"/>
        <v>5.1311840449220639E-3</v>
      </c>
      <c r="AB132" s="767">
        <f t="shared" si="488"/>
        <v>0.56671624532245801</v>
      </c>
      <c r="AC132" s="768">
        <v>48</v>
      </c>
      <c r="AD132" s="766">
        <f t="shared" si="489"/>
        <v>3.0011254220332624E-3</v>
      </c>
      <c r="AE132" s="767">
        <f t="shared" si="490"/>
        <v>0.33146083165728674</v>
      </c>
      <c r="AF132" s="768">
        <v>20</v>
      </c>
      <c r="AG132" s="766">
        <f t="shared" si="491"/>
        <v>2.3596035865974517E-3</v>
      </c>
      <c r="AH132" s="767">
        <f t="shared" si="492"/>
        <v>0.26060762454413655</v>
      </c>
      <c r="AI132" s="768">
        <v>61</v>
      </c>
      <c r="AJ132" s="766">
        <f t="shared" si="493"/>
        <v>4.8114844612714936E-3</v>
      </c>
      <c r="AK132" s="767">
        <f t="shared" si="494"/>
        <v>0.53140686134959059</v>
      </c>
      <c r="AL132" s="768">
        <v>110</v>
      </c>
      <c r="AM132" s="766">
        <f t="shared" si="495"/>
        <v>7.6224793846580282E-3</v>
      </c>
      <c r="AN132" s="767">
        <f t="shared" si="496"/>
        <v>0.84186863287357494</v>
      </c>
      <c r="AO132" s="768">
        <v>746</v>
      </c>
      <c r="AP132" s="766">
        <f t="shared" si="497"/>
        <v>4.5138258607127731E-2</v>
      </c>
      <c r="AQ132" s="767">
        <f t="shared" si="498"/>
        <v>4.9853180502345609</v>
      </c>
      <c r="AR132" s="768">
        <v>118</v>
      </c>
      <c r="AS132" s="766">
        <f t="shared" si="499"/>
        <v>6.4392905866302863E-3</v>
      </c>
      <c r="AT132" s="767">
        <f t="shared" si="500"/>
        <v>0.71119074113249658</v>
      </c>
      <c r="AU132" s="768">
        <v>258</v>
      </c>
      <c r="AV132" s="766">
        <f t="shared" si="501"/>
        <v>2.1847743246676266E-2</v>
      </c>
      <c r="AW132" s="767">
        <f t="shared" si="502"/>
        <v>2.4129851732327641</v>
      </c>
      <c r="AX132" s="768">
        <v>81</v>
      </c>
      <c r="AY132" s="766">
        <f t="shared" si="503"/>
        <v>5.5854364915184111E-3</v>
      </c>
      <c r="AZ132" s="767">
        <f t="shared" si="504"/>
        <v>0.61688638903780246</v>
      </c>
      <c r="BA132" s="760">
        <v>96</v>
      </c>
      <c r="BB132" s="765">
        <f t="shared" si="505"/>
        <v>6.7264573991031393E-3</v>
      </c>
      <c r="BC132" s="767">
        <f t="shared" si="506"/>
        <v>0.74290702655922702</v>
      </c>
      <c r="BD132" s="770">
        <v>21</v>
      </c>
      <c r="BE132" s="766">
        <f t="shared" si="507"/>
        <v>1.4260491647426321E-3</v>
      </c>
      <c r="BF132" s="767">
        <f t="shared" si="508"/>
        <v>0.15750072911299107</v>
      </c>
      <c r="BG132" s="771">
        <v>20</v>
      </c>
      <c r="BH132" s="766">
        <f t="shared" si="509"/>
        <v>1.589319771137953E-3</v>
      </c>
      <c r="BI132" s="767">
        <f t="shared" si="510"/>
        <v>0.17553323471361265</v>
      </c>
      <c r="BJ132" s="764">
        <f t="shared" ref="BJ132:BJ137" si="529">K132+T132+W132+Z132+Q132</f>
        <v>480</v>
      </c>
      <c r="BK132" s="765">
        <f t="shared" si="511"/>
        <v>7.5986639015973023E-3</v>
      </c>
      <c r="BL132" s="767">
        <f t="shared" ref="BL132:BL137" si="530">BK132/$G132</f>
        <v>0.83923831967050988</v>
      </c>
      <c r="BM132" s="764">
        <f t="shared" ref="BM132:BM137" si="531">BG132+AU132+AR132+AX132</f>
        <v>477</v>
      </c>
      <c r="BN132" s="800">
        <f t="shared" ref="BN132:BN137" si="532">BM132/BM$130</f>
        <v>8.3362460678084588E-3</v>
      </c>
      <c r="BO132" s="767">
        <f t="shared" ref="BO132:BO137" si="533">BN132/$G132</f>
        <v>0.92070095913004235</v>
      </c>
      <c r="BP132" s="764">
        <f t="shared" ref="BP132:BP137" si="534">BA132+AO132+AL132+BD132</f>
        <v>973</v>
      </c>
      <c r="BQ132" s="765">
        <f t="shared" ref="BQ132:BQ137" si="535">BP132/BP$130</f>
        <v>1.6228567616251917E-2</v>
      </c>
      <c r="BR132" s="767">
        <f t="shared" ref="BR132:BR137" si="536">BQ132/$G132</f>
        <v>1.7923724477482876</v>
      </c>
      <c r="BS132" s="774">
        <f t="shared" ref="BS132:BS137" si="537">AI132+AF132+AC132+N132</f>
        <v>153</v>
      </c>
      <c r="BT132" s="777">
        <f t="shared" ref="BT132:BT137" si="538">BS132/BS$130</f>
        <v>3.0776658017017682E-3</v>
      </c>
      <c r="BU132" s="776">
        <f t="shared" ref="BU132:BU137" si="539">BT132/$G132</f>
        <v>0.33991437302347832</v>
      </c>
      <c r="BV132" s="777">
        <f t="shared" si="512"/>
        <v>5.143112701252236E-3</v>
      </c>
      <c r="BW132" s="777">
        <f t="shared" si="513"/>
        <v>1.910067648229208E-3</v>
      </c>
      <c r="BX132" s="777">
        <f t="shared" si="514"/>
        <v>3.1520882584712374E-3</v>
      </c>
      <c r="BY132" s="777">
        <f t="shared" si="515"/>
        <v>7.720614762969911E-3</v>
      </c>
      <c r="BZ132" s="777">
        <f t="shared" si="516"/>
        <v>1.4208784792058652E-2</v>
      </c>
      <c r="CA132" s="777">
        <f t="shared" si="517"/>
        <v>5.1311840449220639E-3</v>
      </c>
      <c r="CB132" s="777">
        <f t="shared" si="518"/>
        <v>3.0011254220332624E-3</v>
      </c>
      <c r="CC132" s="777">
        <f t="shared" si="519"/>
        <v>2.3596035865974517E-3</v>
      </c>
      <c r="CD132" s="777">
        <f t="shared" si="520"/>
        <v>4.8114844612714936E-3</v>
      </c>
      <c r="CE132" s="777">
        <f t="shared" si="521"/>
        <v>7.6224793846580282E-3</v>
      </c>
      <c r="CF132" s="777">
        <f t="shared" si="522"/>
        <v>4.5138258607127731E-2</v>
      </c>
      <c r="CG132" s="777">
        <f t="shared" si="523"/>
        <v>6.4392905866302863E-3</v>
      </c>
      <c r="CH132" s="777">
        <f t="shared" si="524"/>
        <v>2.1847743246676266E-2</v>
      </c>
      <c r="CI132" s="777">
        <f t="shared" si="525"/>
        <v>5.5854364915184111E-3</v>
      </c>
      <c r="CJ132" s="777">
        <f t="shared" si="526"/>
        <v>6.7264573991031393E-3</v>
      </c>
      <c r="CK132" s="777">
        <f t="shared" si="527"/>
        <v>1.4260491647426321E-3</v>
      </c>
      <c r="CL132" s="777">
        <f t="shared" si="528"/>
        <v>1.589319771137953E-3</v>
      </c>
    </row>
    <row r="133" spans="1:90" x14ac:dyDescent="0.3">
      <c r="A133" s="759">
        <v>133</v>
      </c>
      <c r="B133" s="760" t="s">
        <v>50</v>
      </c>
      <c r="C133" s="761" t="s">
        <v>14</v>
      </c>
      <c r="D133" s="762">
        <v>40603</v>
      </c>
      <c r="E133" s="778"/>
      <c r="F133" s="764">
        <v>23895</v>
      </c>
      <c r="G133" s="765">
        <f t="shared" si="474"/>
        <v>0.10386511227603473</v>
      </c>
      <c r="H133" s="765"/>
      <c r="I133" s="765">
        <f t="shared" si="475"/>
        <v>0.37930627654554033</v>
      </c>
      <c r="J133" s="765">
        <f t="shared" si="476"/>
        <v>6.1118690313778992E-3</v>
      </c>
      <c r="K133" s="768">
        <v>3280</v>
      </c>
      <c r="L133" s="772">
        <f t="shared" si="477"/>
        <v>0.24448419797257007</v>
      </c>
      <c r="M133" s="767">
        <f t="shared" si="478"/>
        <v>2.3538625493690533</v>
      </c>
      <c r="N133" s="768">
        <v>2689</v>
      </c>
      <c r="O133" s="772">
        <f t="shared" si="479"/>
        <v>0.21400716275368087</v>
      </c>
      <c r="P133" s="767">
        <f t="shared" si="480"/>
        <v>2.0604335571787535</v>
      </c>
      <c r="Q133" s="768">
        <v>1923</v>
      </c>
      <c r="R133" s="772">
        <f t="shared" si="481"/>
        <v>0.18942080378250592</v>
      </c>
      <c r="S133" s="767">
        <f t="shared" si="482"/>
        <v>1.8237192415398933</v>
      </c>
      <c r="T133" s="768">
        <v>407</v>
      </c>
      <c r="U133" s="772">
        <f t="shared" si="483"/>
        <v>2.9367198210549103E-2</v>
      </c>
      <c r="V133" s="767">
        <f t="shared" si="484"/>
        <v>0.2827436236000212</v>
      </c>
      <c r="W133" s="768">
        <v>1542</v>
      </c>
      <c r="X133" s="772">
        <f t="shared" si="485"/>
        <v>0.10004541620709791</v>
      </c>
      <c r="Y133" s="767">
        <f t="shared" si="486"/>
        <v>0.96322445539956192</v>
      </c>
      <c r="Z133" s="768">
        <v>1694</v>
      </c>
      <c r="AA133" s="772">
        <f t="shared" si="487"/>
        <v>0.16400425985090522</v>
      </c>
      <c r="AB133" s="767">
        <f t="shared" si="488"/>
        <v>1.5790120114157589</v>
      </c>
      <c r="AC133" s="768">
        <v>256</v>
      </c>
      <c r="AD133" s="772">
        <f t="shared" si="489"/>
        <v>1.6006002250844066E-2</v>
      </c>
      <c r="AE133" s="767">
        <f t="shared" si="490"/>
        <v>0.1541037399382584</v>
      </c>
      <c r="AF133" s="768">
        <v>3215</v>
      </c>
      <c r="AG133" s="772">
        <f t="shared" si="491"/>
        <v>0.37930627654554033</v>
      </c>
      <c r="AH133" s="767">
        <f t="shared" si="492"/>
        <v>3.6519122565186826</v>
      </c>
      <c r="AI133" s="768">
        <v>1335</v>
      </c>
      <c r="AJ133" s="772">
        <f t="shared" si="493"/>
        <v>0.10530052058684335</v>
      </c>
      <c r="AK133" s="767">
        <f t="shared" si="494"/>
        <v>1.0138199273976987</v>
      </c>
      <c r="AL133" s="768">
        <v>1185</v>
      </c>
      <c r="AM133" s="772">
        <f t="shared" si="495"/>
        <v>8.2114891552906938E-2</v>
      </c>
      <c r="AN133" s="767">
        <f t="shared" si="496"/>
        <v>0.79059166021672589</v>
      </c>
      <c r="AO133" s="768">
        <v>171</v>
      </c>
      <c r="AP133" s="772">
        <f t="shared" si="497"/>
        <v>1.0346705391178072E-2</v>
      </c>
      <c r="AQ133" s="767">
        <f t="shared" si="498"/>
        <v>9.9616754504442143E-2</v>
      </c>
      <c r="AR133" s="768">
        <v>112</v>
      </c>
      <c r="AS133" s="772">
        <f t="shared" si="499"/>
        <v>6.1118690313778992E-3</v>
      </c>
      <c r="AT133" s="767">
        <f t="shared" si="500"/>
        <v>5.8844292346546846E-2</v>
      </c>
      <c r="AU133" s="768">
        <v>112</v>
      </c>
      <c r="AV133" s="772">
        <f t="shared" si="501"/>
        <v>9.4842916419679898E-3</v>
      </c>
      <c r="AW133" s="767">
        <f t="shared" si="502"/>
        <v>9.1313545367979573E-2</v>
      </c>
      <c r="AX133" s="768">
        <v>1057</v>
      </c>
      <c r="AY133" s="772">
        <f t="shared" si="503"/>
        <v>7.288649841401186E-2</v>
      </c>
      <c r="AZ133" s="767">
        <f t="shared" si="504"/>
        <v>0.70174187286590262</v>
      </c>
      <c r="BA133" s="760">
        <v>888</v>
      </c>
      <c r="BB133" s="765">
        <f t="shared" si="505"/>
        <v>6.2219730941704035E-2</v>
      </c>
      <c r="BC133" s="767">
        <f t="shared" si="506"/>
        <v>0.59904360163157766</v>
      </c>
      <c r="BD133" s="770">
        <v>2138</v>
      </c>
      <c r="BE133" s="772">
        <f t="shared" si="507"/>
        <v>0.14518538639141654</v>
      </c>
      <c r="BF133" s="767">
        <f t="shared" si="508"/>
        <v>1.3978263076976987</v>
      </c>
      <c r="BG133" s="771">
        <v>1891</v>
      </c>
      <c r="BH133" s="772">
        <f t="shared" si="509"/>
        <v>0.15027018436109346</v>
      </c>
      <c r="BI133" s="767">
        <f t="shared" si="510"/>
        <v>1.4467820913891793</v>
      </c>
      <c r="BJ133" s="764">
        <f t="shared" si="529"/>
        <v>8846</v>
      </c>
      <c r="BK133" s="765">
        <f t="shared" si="511"/>
        <v>0.1400370434865203</v>
      </c>
      <c r="BL133" s="767">
        <f t="shared" si="530"/>
        <v>1.3482587215075073</v>
      </c>
      <c r="BM133" s="764">
        <f t="shared" si="531"/>
        <v>3172</v>
      </c>
      <c r="BN133" s="800">
        <f t="shared" si="532"/>
        <v>5.5435162530583712E-2</v>
      </c>
      <c r="BO133" s="767">
        <f t="shared" si="533"/>
        <v>0.53372264580293072</v>
      </c>
      <c r="BP133" s="764">
        <f t="shared" si="534"/>
        <v>4382</v>
      </c>
      <c r="BQ133" s="765">
        <f t="shared" si="535"/>
        <v>7.3086930415638129E-2</v>
      </c>
      <c r="BR133" s="767">
        <f t="shared" si="536"/>
        <v>0.70367160651018534</v>
      </c>
      <c r="BS133" s="774">
        <f t="shared" si="537"/>
        <v>7495</v>
      </c>
      <c r="BT133" s="777">
        <f t="shared" si="538"/>
        <v>0.1507653933578742</v>
      </c>
      <c r="BU133" s="776">
        <f t="shared" si="539"/>
        <v>1.4515499001935896</v>
      </c>
      <c r="BV133" s="777">
        <f t="shared" si="512"/>
        <v>0.24448419797257007</v>
      </c>
      <c r="BW133" s="777">
        <f t="shared" si="513"/>
        <v>0.21400716275368087</v>
      </c>
      <c r="BX133" s="777">
        <f t="shared" si="514"/>
        <v>0.18942080378250592</v>
      </c>
      <c r="BY133" s="777">
        <f t="shared" si="515"/>
        <v>2.9367198210549103E-2</v>
      </c>
      <c r="BZ133" s="777">
        <f t="shared" si="516"/>
        <v>0.10004541620709791</v>
      </c>
      <c r="CA133" s="777">
        <f t="shared" si="517"/>
        <v>0.16400425985090522</v>
      </c>
      <c r="CB133" s="777">
        <f t="shared" si="518"/>
        <v>1.6006002250844066E-2</v>
      </c>
      <c r="CC133" s="777">
        <f t="shared" si="519"/>
        <v>0.37930627654554033</v>
      </c>
      <c r="CD133" s="777">
        <f t="shared" si="520"/>
        <v>0.10530052058684335</v>
      </c>
      <c r="CE133" s="777">
        <f t="shared" si="521"/>
        <v>8.2114891552906938E-2</v>
      </c>
      <c r="CF133" s="777">
        <f t="shared" si="522"/>
        <v>1.0346705391178072E-2</v>
      </c>
      <c r="CG133" s="777">
        <f t="shared" si="523"/>
        <v>6.1118690313778992E-3</v>
      </c>
      <c r="CH133" s="777">
        <f t="shared" si="524"/>
        <v>9.4842916419679898E-3</v>
      </c>
      <c r="CI133" s="777">
        <f t="shared" si="525"/>
        <v>7.288649841401186E-2</v>
      </c>
      <c r="CJ133" s="777">
        <f t="shared" si="526"/>
        <v>6.2219730941704035E-2</v>
      </c>
      <c r="CK133" s="777">
        <f t="shared" si="527"/>
        <v>0.14518538639141654</v>
      </c>
      <c r="CL133" s="777">
        <f t="shared" si="528"/>
        <v>0.15027018436109346</v>
      </c>
    </row>
    <row r="134" spans="1:90" x14ac:dyDescent="0.3">
      <c r="A134" s="759">
        <v>134</v>
      </c>
      <c r="B134" s="760" t="s">
        <v>51</v>
      </c>
      <c r="C134" s="761" t="s">
        <v>14</v>
      </c>
      <c r="D134" s="762">
        <v>40603</v>
      </c>
      <c r="E134" s="778"/>
      <c r="F134" s="764">
        <v>29395</v>
      </c>
      <c r="G134" s="765">
        <f t="shared" si="474"/>
        <v>0.1277721270288362</v>
      </c>
      <c r="H134" s="765"/>
      <c r="I134" s="765">
        <f t="shared" si="475"/>
        <v>0.27821540133097922</v>
      </c>
      <c r="J134" s="765">
        <f t="shared" si="476"/>
        <v>1.3674593090094996E-2</v>
      </c>
      <c r="K134" s="768">
        <v>3048</v>
      </c>
      <c r="L134" s="766">
        <f t="shared" si="477"/>
        <v>0.22719141323792486</v>
      </c>
      <c r="M134" s="767">
        <f t="shared" si="478"/>
        <v>1.7780983890692472</v>
      </c>
      <c r="N134" s="768">
        <v>3092</v>
      </c>
      <c r="O134" s="766">
        <f t="shared" si="479"/>
        <v>0.24608038201352964</v>
      </c>
      <c r="P134" s="767">
        <f t="shared" si="480"/>
        <v>1.9259316388933017</v>
      </c>
      <c r="Q134" s="768">
        <v>2500</v>
      </c>
      <c r="R134" s="766">
        <f t="shared" si="481"/>
        <v>0.2462568951930654</v>
      </c>
      <c r="S134" s="767">
        <f t="shared" si="482"/>
        <v>1.9273131074783549</v>
      </c>
      <c r="T134" s="768">
        <v>1604</v>
      </c>
      <c r="U134" s="766">
        <f t="shared" si="483"/>
        <v>0.11573706616639007</v>
      </c>
      <c r="V134" s="767">
        <f t="shared" si="484"/>
        <v>0.90580840170462218</v>
      </c>
      <c r="W134" s="768">
        <v>1700</v>
      </c>
      <c r="X134" s="766">
        <f t="shared" si="485"/>
        <v>0.11029650295205345</v>
      </c>
      <c r="Y134" s="767">
        <f t="shared" si="486"/>
        <v>0.86322819786166072</v>
      </c>
      <c r="Z134" s="768">
        <v>2271</v>
      </c>
      <c r="AA134" s="766">
        <f t="shared" si="487"/>
        <v>0.21986639558524543</v>
      </c>
      <c r="AB134" s="767">
        <f t="shared" si="488"/>
        <v>1.7207696286970708</v>
      </c>
      <c r="AC134" s="768">
        <v>1233</v>
      </c>
      <c r="AD134" s="766">
        <f t="shared" si="489"/>
        <v>7.7091409278479434E-2</v>
      </c>
      <c r="AE134" s="767">
        <f t="shared" si="490"/>
        <v>0.60335075474701216</v>
      </c>
      <c r="AF134" s="768">
        <v>1860</v>
      </c>
      <c r="AG134" s="766">
        <f t="shared" si="491"/>
        <v>0.21944313355356301</v>
      </c>
      <c r="AH134" s="767">
        <f t="shared" si="492"/>
        <v>1.7174569967363702</v>
      </c>
      <c r="AI134" s="768">
        <v>955</v>
      </c>
      <c r="AJ134" s="766">
        <f t="shared" si="493"/>
        <v>7.5327338696955362E-2</v>
      </c>
      <c r="AK134" s="767">
        <f t="shared" si="494"/>
        <v>0.58954437441551821</v>
      </c>
      <c r="AL134" s="768">
        <v>899</v>
      </c>
      <c r="AM134" s="766">
        <f t="shared" si="495"/>
        <v>6.2296445152796066E-2</v>
      </c>
      <c r="AN134" s="767">
        <f t="shared" si="496"/>
        <v>0.48755895829093243</v>
      </c>
      <c r="AO134" s="768">
        <v>226</v>
      </c>
      <c r="AP134" s="766">
        <f t="shared" si="497"/>
        <v>1.3674593090094996E-2</v>
      </c>
      <c r="AQ134" s="767">
        <f t="shared" si="498"/>
        <v>0.10702328753601208</v>
      </c>
      <c r="AR134" s="768">
        <v>279</v>
      </c>
      <c r="AS134" s="766">
        <f t="shared" si="499"/>
        <v>1.5225102319236017E-2</v>
      </c>
      <c r="AT134" s="767">
        <f t="shared" si="500"/>
        <v>0.11915824423741452</v>
      </c>
      <c r="AU134" s="768">
        <v>432</v>
      </c>
      <c r="AV134" s="766">
        <f t="shared" si="501"/>
        <v>3.6582267761876536E-2</v>
      </c>
      <c r="AW134" s="767">
        <f t="shared" si="502"/>
        <v>0.28630867007184191</v>
      </c>
      <c r="AX134" s="768">
        <v>1700</v>
      </c>
      <c r="AY134" s="766">
        <f t="shared" si="503"/>
        <v>0.11722521031581851</v>
      </c>
      <c r="AZ134" s="767">
        <f t="shared" si="504"/>
        <v>0.91745526228394547</v>
      </c>
      <c r="BA134" s="760">
        <v>1305</v>
      </c>
      <c r="BB134" s="765">
        <f t="shared" si="505"/>
        <v>9.14377802690583E-2</v>
      </c>
      <c r="BC134" s="767">
        <f t="shared" si="506"/>
        <v>0.71563166705694903</v>
      </c>
      <c r="BD134" s="770">
        <v>4097</v>
      </c>
      <c r="BE134" s="766">
        <f t="shared" si="507"/>
        <v>0.27821540133097922</v>
      </c>
      <c r="BF134" s="767">
        <f t="shared" si="508"/>
        <v>2.1774342166831917</v>
      </c>
      <c r="BG134" s="771">
        <v>2194</v>
      </c>
      <c r="BH134" s="766">
        <f t="shared" si="509"/>
        <v>0.17434837889383345</v>
      </c>
      <c r="BI134" s="767">
        <f t="shared" si="510"/>
        <v>1.3645259177260602</v>
      </c>
      <c r="BJ134" s="764">
        <f t="shared" si="529"/>
        <v>11123</v>
      </c>
      <c r="BK134" s="765">
        <f t="shared" si="511"/>
        <v>0.1760832053697225</v>
      </c>
      <c r="BL134" s="767">
        <f t="shared" si="530"/>
        <v>1.3781034210222018</v>
      </c>
      <c r="BM134" s="764">
        <f t="shared" si="531"/>
        <v>4605</v>
      </c>
      <c r="BN134" s="800">
        <f t="shared" si="532"/>
        <v>8.0478853547710588E-2</v>
      </c>
      <c r="BO134" s="767">
        <f t="shared" si="533"/>
        <v>0.62986236058782796</v>
      </c>
      <c r="BP134" s="764">
        <f t="shared" si="534"/>
        <v>6527</v>
      </c>
      <c r="BQ134" s="765">
        <f t="shared" si="535"/>
        <v>0.10886316632196945</v>
      </c>
      <c r="BR134" s="767">
        <f t="shared" si="536"/>
        <v>0.8520102846640466</v>
      </c>
      <c r="BS134" s="774">
        <f t="shared" si="537"/>
        <v>7140</v>
      </c>
      <c r="BT134" s="777">
        <f t="shared" si="538"/>
        <v>0.14362440407941585</v>
      </c>
      <c r="BU134" s="776">
        <f t="shared" si="539"/>
        <v>1.1240667852934938</v>
      </c>
      <c r="BV134" s="777">
        <f t="shared" si="512"/>
        <v>0.22719141323792486</v>
      </c>
      <c r="BW134" s="777">
        <f t="shared" si="513"/>
        <v>0.24608038201352964</v>
      </c>
      <c r="BX134" s="777">
        <f t="shared" si="514"/>
        <v>0.2462568951930654</v>
      </c>
      <c r="BY134" s="777">
        <f t="shared" si="515"/>
        <v>0.11573706616639007</v>
      </c>
      <c r="BZ134" s="777">
        <f t="shared" si="516"/>
        <v>0.11029650295205345</v>
      </c>
      <c r="CA134" s="777">
        <f t="shared" si="517"/>
        <v>0.21986639558524543</v>
      </c>
      <c r="CB134" s="777">
        <f t="shared" si="518"/>
        <v>7.7091409278479434E-2</v>
      </c>
      <c r="CC134" s="777">
        <f t="shared" si="519"/>
        <v>0.21944313355356301</v>
      </c>
      <c r="CD134" s="777">
        <f t="shared" si="520"/>
        <v>7.5327338696955362E-2</v>
      </c>
      <c r="CE134" s="777">
        <f t="shared" si="521"/>
        <v>6.2296445152796066E-2</v>
      </c>
      <c r="CF134" s="777">
        <f t="shared" si="522"/>
        <v>1.3674593090094996E-2</v>
      </c>
      <c r="CG134" s="777">
        <f t="shared" si="523"/>
        <v>1.5225102319236017E-2</v>
      </c>
      <c r="CH134" s="777">
        <f t="shared" si="524"/>
        <v>3.6582267761876536E-2</v>
      </c>
      <c r="CI134" s="777">
        <f t="shared" si="525"/>
        <v>0.11722521031581851</v>
      </c>
      <c r="CJ134" s="777">
        <f t="shared" si="526"/>
        <v>9.14377802690583E-2</v>
      </c>
      <c r="CK134" s="777">
        <f t="shared" si="527"/>
        <v>0.27821540133097922</v>
      </c>
      <c r="CL134" s="777">
        <f t="shared" si="528"/>
        <v>0.17434837889383345</v>
      </c>
    </row>
    <row r="135" spans="1:90" x14ac:dyDescent="0.3">
      <c r="A135" s="759">
        <v>135</v>
      </c>
      <c r="B135" s="760" t="s">
        <v>52</v>
      </c>
      <c r="C135" s="761" t="s">
        <v>14</v>
      </c>
      <c r="D135" s="762">
        <v>40603</v>
      </c>
      <c r="E135" s="778"/>
      <c r="F135" s="764">
        <v>29346</v>
      </c>
      <c r="G135" s="765">
        <f t="shared" si="474"/>
        <v>0.12755913726103851</v>
      </c>
      <c r="H135" s="765"/>
      <c r="I135" s="765">
        <f t="shared" si="475"/>
        <v>0.25526280048893113</v>
      </c>
      <c r="J135" s="765">
        <f t="shared" si="476"/>
        <v>5.8994372844436378E-2</v>
      </c>
      <c r="K135" s="768">
        <v>2729</v>
      </c>
      <c r="L135" s="772">
        <f t="shared" si="477"/>
        <v>0.20341383422778772</v>
      </c>
      <c r="M135" s="767">
        <f t="shared" si="478"/>
        <v>1.5946629821705305</v>
      </c>
      <c r="N135" s="768">
        <v>1442</v>
      </c>
      <c r="O135" s="772">
        <f t="shared" si="479"/>
        <v>0.11476323119777158</v>
      </c>
      <c r="P135" s="767">
        <f t="shared" si="480"/>
        <v>0.89968648002783813</v>
      </c>
      <c r="Q135" s="768">
        <v>2277</v>
      </c>
      <c r="R135" s="772">
        <f t="shared" si="481"/>
        <v>0.22429078014184398</v>
      </c>
      <c r="S135" s="767">
        <f t="shared" si="482"/>
        <v>1.7583278231402013</v>
      </c>
      <c r="T135" s="768">
        <v>1808</v>
      </c>
      <c r="U135" s="772">
        <f t="shared" si="483"/>
        <v>0.13045674291074391</v>
      </c>
      <c r="V135" s="767">
        <f t="shared" si="484"/>
        <v>1.0227157827492648</v>
      </c>
      <c r="W135" s="768">
        <v>1863</v>
      </c>
      <c r="X135" s="772">
        <f t="shared" si="485"/>
        <v>0.12087199117627977</v>
      </c>
      <c r="Y135" s="767">
        <f t="shared" si="486"/>
        <v>0.9475761107487416</v>
      </c>
      <c r="Z135" s="768">
        <v>1734</v>
      </c>
      <c r="AA135" s="772">
        <f t="shared" si="487"/>
        <v>0.16787685158292187</v>
      </c>
      <c r="AB135" s="767">
        <f t="shared" si="488"/>
        <v>1.3160707667642555</v>
      </c>
      <c r="AC135" s="768">
        <v>1431</v>
      </c>
      <c r="AD135" s="772">
        <f t="shared" si="489"/>
        <v>8.9471051644366639E-2</v>
      </c>
      <c r="AE135" s="767">
        <f t="shared" si="490"/>
        <v>0.70140840997749954</v>
      </c>
      <c r="AF135" s="768">
        <v>894</v>
      </c>
      <c r="AG135" s="772">
        <f t="shared" si="491"/>
        <v>0.10547428032090608</v>
      </c>
      <c r="AH135" s="767">
        <f t="shared" si="492"/>
        <v>0.82686573918309181</v>
      </c>
      <c r="AI135" s="768">
        <v>1438</v>
      </c>
      <c r="AJ135" s="772">
        <f t="shared" si="493"/>
        <v>0.11342483041489194</v>
      </c>
      <c r="AK135" s="767">
        <f t="shared" si="494"/>
        <v>0.88919408558540214</v>
      </c>
      <c r="AL135" s="768">
        <v>1252</v>
      </c>
      <c r="AM135" s="772">
        <f t="shared" si="495"/>
        <v>8.6757674450835001E-2</v>
      </c>
      <c r="AN135" s="767">
        <f t="shared" si="496"/>
        <v>0.68013688641757652</v>
      </c>
      <c r="AO135" s="768">
        <v>975</v>
      </c>
      <c r="AP135" s="772">
        <f t="shared" si="497"/>
        <v>5.8994372844436378E-2</v>
      </c>
      <c r="AQ135" s="767">
        <f t="shared" si="498"/>
        <v>0.46248645225398166</v>
      </c>
      <c r="AR135" s="768">
        <v>1228</v>
      </c>
      <c r="AS135" s="772">
        <f t="shared" si="499"/>
        <v>6.701227830832196E-2</v>
      </c>
      <c r="AT135" s="767">
        <f t="shared" si="500"/>
        <v>0.52534283115436298</v>
      </c>
      <c r="AU135" s="768">
        <v>1153</v>
      </c>
      <c r="AV135" s="772">
        <f t="shared" si="501"/>
        <v>9.763739520704548E-2</v>
      </c>
      <c r="AW135" s="767">
        <f t="shared" si="502"/>
        <v>0.76542846952029131</v>
      </c>
      <c r="AX135" s="768">
        <v>1631</v>
      </c>
      <c r="AY135" s="772">
        <f t="shared" si="503"/>
        <v>0.11246724589711764</v>
      </c>
      <c r="AZ135" s="767">
        <f t="shared" si="504"/>
        <v>0.88168710068149292</v>
      </c>
      <c r="BA135" s="760">
        <v>1185</v>
      </c>
      <c r="BB135" s="765">
        <f t="shared" si="505"/>
        <v>8.3029708520179366E-2</v>
      </c>
      <c r="BC135" s="767">
        <f t="shared" si="506"/>
        <v>0.65091149331205023</v>
      </c>
      <c r="BD135" s="770">
        <v>3759</v>
      </c>
      <c r="BE135" s="772">
        <f t="shared" si="507"/>
        <v>0.25526280048893113</v>
      </c>
      <c r="BF135" s="767">
        <f t="shared" si="508"/>
        <v>2.0011330114796744</v>
      </c>
      <c r="BG135" s="771">
        <v>2547</v>
      </c>
      <c r="BH135" s="772">
        <f t="shared" si="509"/>
        <v>0.20239987285441832</v>
      </c>
      <c r="BI135" s="767">
        <f t="shared" si="510"/>
        <v>1.586714030843787</v>
      </c>
      <c r="BJ135" s="764">
        <f t="shared" si="529"/>
        <v>10411</v>
      </c>
      <c r="BK135" s="765">
        <f t="shared" si="511"/>
        <v>0.16481185391568648</v>
      </c>
      <c r="BL135" s="767">
        <f t="shared" si="530"/>
        <v>1.2920427141053297</v>
      </c>
      <c r="BM135" s="764">
        <f t="shared" si="531"/>
        <v>6559</v>
      </c>
      <c r="BN135" s="800">
        <f t="shared" si="532"/>
        <v>0.11462775253407899</v>
      </c>
      <c r="BO135" s="767">
        <f t="shared" si="533"/>
        <v>0.89862439489147228</v>
      </c>
      <c r="BP135" s="764">
        <f t="shared" si="534"/>
        <v>7171</v>
      </c>
      <c r="BQ135" s="765">
        <f t="shared" si="535"/>
        <v>0.11960437654279805</v>
      </c>
      <c r="BR135" s="767">
        <f t="shared" si="536"/>
        <v>0.93763864440411082</v>
      </c>
      <c r="BS135" s="774">
        <f t="shared" si="537"/>
        <v>5205</v>
      </c>
      <c r="BT135" s="777">
        <f t="shared" si="538"/>
        <v>0.10470098364612877</v>
      </c>
      <c r="BU135" s="776">
        <f t="shared" si="539"/>
        <v>0.8208034790315919</v>
      </c>
      <c r="BV135" s="777">
        <f t="shared" si="512"/>
        <v>0.20341383422778772</v>
      </c>
      <c r="BW135" s="777">
        <f t="shared" si="513"/>
        <v>0.11476323119777158</v>
      </c>
      <c r="BX135" s="777">
        <f t="shared" si="514"/>
        <v>0.22429078014184398</v>
      </c>
      <c r="BY135" s="777">
        <f t="shared" si="515"/>
        <v>0.13045674291074391</v>
      </c>
      <c r="BZ135" s="777">
        <f t="shared" si="516"/>
        <v>0.12087199117627977</v>
      </c>
      <c r="CA135" s="777">
        <f t="shared" si="517"/>
        <v>0.16787685158292187</v>
      </c>
      <c r="CB135" s="777">
        <f t="shared" si="518"/>
        <v>8.9471051644366639E-2</v>
      </c>
      <c r="CC135" s="777">
        <f t="shared" si="519"/>
        <v>0.10547428032090608</v>
      </c>
      <c r="CD135" s="777">
        <f t="shared" si="520"/>
        <v>0.11342483041489194</v>
      </c>
      <c r="CE135" s="777">
        <f t="shared" si="521"/>
        <v>8.6757674450835001E-2</v>
      </c>
      <c r="CF135" s="777">
        <f t="shared" si="522"/>
        <v>5.8994372844436378E-2</v>
      </c>
      <c r="CG135" s="777">
        <f t="shared" si="523"/>
        <v>6.701227830832196E-2</v>
      </c>
      <c r="CH135" s="777">
        <f t="shared" si="524"/>
        <v>9.763739520704548E-2</v>
      </c>
      <c r="CI135" s="777">
        <f t="shared" si="525"/>
        <v>0.11246724589711764</v>
      </c>
      <c r="CJ135" s="777">
        <f t="shared" si="526"/>
        <v>8.3029708520179366E-2</v>
      </c>
      <c r="CK135" s="777">
        <f t="shared" si="527"/>
        <v>0.25526280048893113</v>
      </c>
      <c r="CL135" s="777">
        <f t="shared" si="528"/>
        <v>0.20239987285441832</v>
      </c>
    </row>
    <row r="136" spans="1:90" x14ac:dyDescent="0.3">
      <c r="A136" s="759">
        <v>136</v>
      </c>
      <c r="B136" s="760" t="s">
        <v>209</v>
      </c>
      <c r="C136" s="761" t="s">
        <v>14</v>
      </c>
      <c r="D136" s="762">
        <v>40603</v>
      </c>
      <c r="E136" s="778"/>
      <c r="F136" s="764">
        <v>147486</v>
      </c>
      <c r="G136" s="765">
        <f t="shared" si="474"/>
        <v>0.64108181415121401</v>
      </c>
      <c r="H136" s="765"/>
      <c r="I136" s="765">
        <f t="shared" si="475"/>
        <v>0.91752889211593147</v>
      </c>
      <c r="J136" s="765">
        <f t="shared" si="476"/>
        <v>0.29589428975932042</v>
      </c>
      <c r="K136" s="768">
        <v>4360</v>
      </c>
      <c r="L136" s="766">
        <f t="shared" si="477"/>
        <v>0.32498509242695289</v>
      </c>
      <c r="M136" s="767">
        <f t="shared" si="478"/>
        <v>0.50693232166822566</v>
      </c>
      <c r="N136" s="768">
        <v>5340</v>
      </c>
      <c r="O136" s="766">
        <f t="shared" si="479"/>
        <v>0.4249900517309988</v>
      </c>
      <c r="P136" s="767">
        <f t="shared" si="480"/>
        <v>0.66292638841062967</v>
      </c>
      <c r="Q136" s="768">
        <v>3450</v>
      </c>
      <c r="R136" s="766">
        <f t="shared" si="481"/>
        <v>0.33983451536643028</v>
      </c>
      <c r="S136" s="767">
        <f t="shared" si="482"/>
        <v>0.53009539167222797</v>
      </c>
      <c r="T136" s="768">
        <v>10060</v>
      </c>
      <c r="U136" s="766">
        <f t="shared" si="483"/>
        <v>0.72588209827548889</v>
      </c>
      <c r="V136" s="767">
        <f t="shared" si="484"/>
        <v>1.1322768518033062</v>
      </c>
      <c r="W136" s="768">
        <v>10313</v>
      </c>
      <c r="X136" s="766">
        <f t="shared" si="485"/>
        <v>0.66911049114383958</v>
      </c>
      <c r="Y136" s="767">
        <f t="shared" si="486"/>
        <v>1.0437209048422864</v>
      </c>
      <c r="Z136" s="768">
        <v>4630</v>
      </c>
      <c r="AA136" s="766">
        <f t="shared" si="487"/>
        <v>0.44825249298092751</v>
      </c>
      <c r="AB136" s="767">
        <f t="shared" si="488"/>
        <v>0.69921261699555359</v>
      </c>
      <c r="AC136" s="768">
        <v>13078</v>
      </c>
      <c r="AD136" s="766">
        <f t="shared" si="489"/>
        <v>0.81768163061147936</v>
      </c>
      <c r="AE136" s="767">
        <f t="shared" si="490"/>
        <v>1.2754715740830704</v>
      </c>
      <c r="AF136" s="768">
        <v>2508</v>
      </c>
      <c r="AG136" s="766">
        <f t="shared" si="491"/>
        <v>0.29589428975932042</v>
      </c>
      <c r="AH136" s="767">
        <f t="shared" si="492"/>
        <v>0.46155464595588558</v>
      </c>
      <c r="AI136" s="768">
        <v>8950</v>
      </c>
      <c r="AJ136" s="766">
        <f t="shared" si="493"/>
        <v>0.70594731030130931</v>
      </c>
      <c r="AK136" s="767">
        <f t="shared" si="494"/>
        <v>1.1011813074684962</v>
      </c>
      <c r="AL136" s="768">
        <v>11116</v>
      </c>
      <c r="AM136" s="766">
        <f t="shared" si="495"/>
        <v>0.77028618945326033</v>
      </c>
      <c r="AN136" s="767">
        <f t="shared" si="496"/>
        <v>1.2015411644036598</v>
      </c>
      <c r="AO136" s="768">
        <v>15164</v>
      </c>
      <c r="AP136" s="766">
        <f t="shared" si="497"/>
        <v>0.91752889211593147</v>
      </c>
      <c r="AQ136" s="767">
        <f t="shared" si="498"/>
        <v>1.4312196538139685</v>
      </c>
      <c r="AR136" s="768">
        <v>16712</v>
      </c>
      <c r="AS136" s="766">
        <f t="shared" si="499"/>
        <v>0.91197817189631647</v>
      </c>
      <c r="AT136" s="767">
        <f t="shared" si="500"/>
        <v>1.4225612890045345</v>
      </c>
      <c r="AU136" s="768">
        <v>10135</v>
      </c>
      <c r="AV136" s="766">
        <f t="shared" si="501"/>
        <v>0.85824371242272846</v>
      </c>
      <c r="AW136" s="767">
        <f t="shared" si="502"/>
        <v>1.3387428772395216</v>
      </c>
      <c r="AX136" s="768">
        <v>10115</v>
      </c>
      <c r="AY136" s="766">
        <f t="shared" si="503"/>
        <v>0.69749000137912009</v>
      </c>
      <c r="AZ136" s="767">
        <f t="shared" si="504"/>
        <v>1.0879890615873888</v>
      </c>
      <c r="BA136" s="760">
        <v>10905</v>
      </c>
      <c r="BB136" s="765">
        <f t="shared" si="505"/>
        <v>0.7640835201793722</v>
      </c>
      <c r="BC136" s="767">
        <f t="shared" si="506"/>
        <v>1.1918658481850888</v>
      </c>
      <c r="BD136" s="770">
        <v>4736</v>
      </c>
      <c r="BE136" s="766">
        <f t="shared" si="507"/>
        <v>0.32160804020100503</v>
      </c>
      <c r="BF136" s="767">
        <f t="shared" si="508"/>
        <v>0.50166458180819073</v>
      </c>
      <c r="BG136" s="771">
        <v>5914</v>
      </c>
      <c r="BH136" s="766">
        <f t="shared" si="509"/>
        <v>0.4699618563254927</v>
      </c>
      <c r="BI136" s="767">
        <f t="shared" si="510"/>
        <v>0.73307625633978957</v>
      </c>
      <c r="BJ136" s="764">
        <f t="shared" si="529"/>
        <v>32813</v>
      </c>
      <c r="BK136" s="765">
        <f t="shared" si="511"/>
        <v>0.51944783042315057</v>
      </c>
      <c r="BL136" s="767">
        <f t="shared" si="530"/>
        <v>0.8102676116478118</v>
      </c>
      <c r="BM136" s="764">
        <f t="shared" si="531"/>
        <v>42876</v>
      </c>
      <c r="BN136" s="800">
        <f t="shared" si="532"/>
        <v>0.74931842013282068</v>
      </c>
      <c r="BO136" s="767">
        <f t="shared" si="533"/>
        <v>1.1688343103678753</v>
      </c>
      <c r="BP136" s="764">
        <f t="shared" si="534"/>
        <v>41921</v>
      </c>
      <c r="BQ136" s="765">
        <f t="shared" si="535"/>
        <v>0.69919607712322374</v>
      </c>
      <c r="BR136" s="767">
        <f t="shared" si="536"/>
        <v>1.090650306543093</v>
      </c>
      <c r="BS136" s="774">
        <f t="shared" si="537"/>
        <v>29876</v>
      </c>
      <c r="BT136" s="777">
        <f t="shared" si="538"/>
        <v>0.6009695653048498</v>
      </c>
      <c r="BU136" s="776">
        <f t="shared" si="539"/>
        <v>0.93743037478067848</v>
      </c>
      <c r="BV136" s="777">
        <f t="shared" si="512"/>
        <v>0.32498509242695289</v>
      </c>
      <c r="BW136" s="777">
        <f t="shared" si="513"/>
        <v>0.4249900517309988</v>
      </c>
      <c r="BX136" s="777">
        <f t="shared" si="514"/>
        <v>0.33983451536643028</v>
      </c>
      <c r="BY136" s="777">
        <f t="shared" si="515"/>
        <v>0.72588209827548889</v>
      </c>
      <c r="BZ136" s="777">
        <f t="shared" si="516"/>
        <v>0.66911049114383958</v>
      </c>
      <c r="CA136" s="777">
        <f t="shared" si="517"/>
        <v>0.44825249298092751</v>
      </c>
      <c r="CB136" s="777">
        <f t="shared" si="518"/>
        <v>0.81768163061147936</v>
      </c>
      <c r="CC136" s="777">
        <f t="shared" si="519"/>
        <v>0.29589428975932042</v>
      </c>
      <c r="CD136" s="777">
        <f t="shared" si="520"/>
        <v>0.70594731030130931</v>
      </c>
      <c r="CE136" s="777">
        <f t="shared" si="521"/>
        <v>0.77028618945326033</v>
      </c>
      <c r="CF136" s="777">
        <f t="shared" si="522"/>
        <v>0.91752889211593147</v>
      </c>
      <c r="CG136" s="777">
        <f t="shared" si="523"/>
        <v>0.91197817189631647</v>
      </c>
      <c r="CH136" s="777">
        <f t="shared" si="524"/>
        <v>0.85824371242272846</v>
      </c>
      <c r="CI136" s="777">
        <f t="shared" si="525"/>
        <v>0.69749000137912009</v>
      </c>
      <c r="CJ136" s="777">
        <f t="shared" si="526"/>
        <v>0.7640835201793722</v>
      </c>
      <c r="CK136" s="777">
        <f t="shared" si="527"/>
        <v>0.32160804020100503</v>
      </c>
      <c r="CL136" s="777">
        <f t="shared" si="528"/>
        <v>0.4699618563254927</v>
      </c>
    </row>
    <row r="137" spans="1:90" x14ac:dyDescent="0.3">
      <c r="A137" s="759">
        <v>137</v>
      </c>
      <c r="B137" s="760" t="s">
        <v>210</v>
      </c>
      <c r="C137" s="761" t="s">
        <v>14</v>
      </c>
      <c r="D137" s="762">
        <v>40603</v>
      </c>
      <c r="E137" s="778"/>
      <c r="F137" s="764">
        <v>77</v>
      </c>
      <c r="G137" s="765">
        <f t="shared" si="474"/>
        <v>3.3469820653922054E-4</v>
      </c>
      <c r="H137" s="765"/>
      <c r="I137" s="765">
        <f t="shared" si="475"/>
        <v>3.2581055308328034E-3</v>
      </c>
      <c r="J137" s="765">
        <f t="shared" si="476"/>
        <v>0</v>
      </c>
      <c r="K137" s="768">
        <v>2</v>
      </c>
      <c r="L137" s="766">
        <f t="shared" si="477"/>
        <v>1.490757304710793E-4</v>
      </c>
      <c r="M137" s="767">
        <f t="shared" si="478"/>
        <v>0.44540343377552677</v>
      </c>
      <c r="N137" s="768">
        <v>6</v>
      </c>
      <c r="O137" s="766">
        <f t="shared" si="479"/>
        <v>4.7751691205730201E-4</v>
      </c>
      <c r="P137" s="767">
        <f t="shared" si="480"/>
        <v>1.4267089058971272</v>
      </c>
      <c r="Q137" s="768">
        <v>2</v>
      </c>
      <c r="R137" s="766">
        <f t="shared" si="481"/>
        <v>1.9700551615445234E-4</v>
      </c>
      <c r="S137" s="767">
        <f t="shared" si="482"/>
        <v>0.58860642903196103</v>
      </c>
      <c r="T137" s="768">
        <v>7</v>
      </c>
      <c r="U137" s="766">
        <f t="shared" si="483"/>
        <v>5.0508694711018116E-4</v>
      </c>
      <c r="V137" s="767">
        <f t="shared" si="484"/>
        <v>1.5090817256918709</v>
      </c>
      <c r="W137" s="768">
        <v>0</v>
      </c>
      <c r="X137" s="766">
        <f t="shared" si="485"/>
        <v>0</v>
      </c>
      <c r="Y137" s="767">
        <f t="shared" si="486"/>
        <v>0</v>
      </c>
      <c r="Z137" s="768">
        <v>0</v>
      </c>
      <c r="AA137" s="766">
        <f t="shared" si="487"/>
        <v>0</v>
      </c>
      <c r="AB137" s="767">
        <f t="shared" si="488"/>
        <v>0</v>
      </c>
      <c r="AC137" s="768">
        <v>3</v>
      </c>
      <c r="AD137" s="766">
        <f t="shared" si="489"/>
        <v>1.875703388770789E-4</v>
      </c>
      <c r="AE137" s="767">
        <f t="shared" si="490"/>
        <v>0.56041632495302618</v>
      </c>
      <c r="AF137" s="768">
        <v>0</v>
      </c>
      <c r="AG137" s="766">
        <f t="shared" si="491"/>
        <v>0</v>
      </c>
      <c r="AH137" s="767">
        <f t="shared" si="492"/>
        <v>0</v>
      </c>
      <c r="AI137" s="768">
        <v>2</v>
      </c>
      <c r="AJ137" s="766">
        <f t="shared" si="493"/>
        <v>1.5775358889414735E-4</v>
      </c>
      <c r="AK137" s="767">
        <f t="shared" si="494"/>
        <v>0.4713308461533734</v>
      </c>
      <c r="AL137" s="768">
        <v>0</v>
      </c>
      <c r="AM137" s="766">
        <f t="shared" si="495"/>
        <v>0</v>
      </c>
      <c r="AN137" s="767">
        <f t="shared" si="496"/>
        <v>0</v>
      </c>
      <c r="AO137" s="768">
        <v>1</v>
      </c>
      <c r="AP137" s="766">
        <f t="shared" si="497"/>
        <v>6.0507049071216798E-5</v>
      </c>
      <c r="AQ137" s="767">
        <f t="shared" si="498"/>
        <v>0.18078091811981811</v>
      </c>
      <c r="AR137" s="768">
        <v>3</v>
      </c>
      <c r="AS137" s="766">
        <f t="shared" si="499"/>
        <v>1.6371077762619373E-4</v>
      </c>
      <c r="AT137" s="767">
        <f t="shared" si="500"/>
        <v>0.48912953349515426</v>
      </c>
      <c r="AU137" s="768">
        <v>2</v>
      </c>
      <c r="AV137" s="766">
        <f t="shared" si="501"/>
        <v>1.6936235074942841E-4</v>
      </c>
      <c r="AW137" s="767">
        <f t="shared" si="502"/>
        <v>0.50601511284041556</v>
      </c>
      <c r="AX137" s="768">
        <v>0</v>
      </c>
      <c r="AY137" s="766">
        <f t="shared" si="503"/>
        <v>0</v>
      </c>
      <c r="AZ137" s="767">
        <f t="shared" si="504"/>
        <v>0</v>
      </c>
      <c r="BA137" s="760">
        <v>4</v>
      </c>
      <c r="BB137" s="765">
        <f t="shared" si="505"/>
        <v>2.8026905829596412E-4</v>
      </c>
      <c r="BC137" s="767">
        <f t="shared" si="506"/>
        <v>0.83737842874614177</v>
      </c>
      <c r="BD137" s="770">
        <v>4</v>
      </c>
      <c r="BE137" s="766">
        <f t="shared" si="507"/>
        <v>2.7162841233192993E-4</v>
      </c>
      <c r="BF137" s="767">
        <f t="shared" si="508"/>
        <v>0.81156219849687194</v>
      </c>
      <c r="BG137" s="771">
        <v>41</v>
      </c>
      <c r="BH137" s="766">
        <f t="shared" si="509"/>
        <v>3.2581055308328034E-3</v>
      </c>
      <c r="BI137" s="767">
        <f t="shared" si="510"/>
        <v>9.7344576910692613</v>
      </c>
      <c r="BJ137" s="764">
        <f t="shared" si="529"/>
        <v>11</v>
      </c>
      <c r="BK137" s="765">
        <f t="shared" si="511"/>
        <v>1.7413604774493819E-4</v>
      </c>
      <c r="BL137" s="767">
        <f t="shared" si="530"/>
        <v>0.52027780353383102</v>
      </c>
      <c r="BM137" s="764">
        <f t="shared" si="531"/>
        <v>46</v>
      </c>
      <c r="BN137" s="800">
        <f t="shared" si="532"/>
        <v>8.0391471513456829E-4</v>
      </c>
      <c r="BO137" s="767">
        <f t="shared" si="533"/>
        <v>2.4019092407068636</v>
      </c>
      <c r="BP137" s="764">
        <f t="shared" si="534"/>
        <v>9</v>
      </c>
      <c r="BQ137" s="765">
        <f t="shared" si="535"/>
        <v>1.5011008072586565E-4</v>
      </c>
      <c r="BR137" s="767">
        <f t="shared" si="536"/>
        <v>0.44849383054066494</v>
      </c>
      <c r="BS137" s="774">
        <f t="shared" si="537"/>
        <v>11</v>
      </c>
      <c r="BT137" s="777">
        <f t="shared" si="538"/>
        <v>2.2127009031842779E-4</v>
      </c>
      <c r="BU137" s="776">
        <f t="shared" si="539"/>
        <v>0.66110330439580334</v>
      </c>
      <c r="BV137" s="777">
        <f t="shared" si="512"/>
        <v>1.490757304710793E-4</v>
      </c>
      <c r="BW137" s="777">
        <f t="shared" si="513"/>
        <v>4.7751691205730201E-4</v>
      </c>
      <c r="BX137" s="777">
        <f t="shared" si="514"/>
        <v>1.9700551615445234E-4</v>
      </c>
      <c r="BY137" s="777">
        <f t="shared" si="515"/>
        <v>5.0508694711018116E-4</v>
      </c>
      <c r="BZ137" s="777">
        <f t="shared" si="516"/>
        <v>0</v>
      </c>
      <c r="CA137" s="777">
        <f t="shared" si="517"/>
        <v>0</v>
      </c>
      <c r="CB137" s="777">
        <f t="shared" si="518"/>
        <v>1.875703388770789E-4</v>
      </c>
      <c r="CC137" s="777">
        <f t="shared" si="519"/>
        <v>0</v>
      </c>
      <c r="CD137" s="777">
        <f t="shared" si="520"/>
        <v>1.5775358889414735E-4</v>
      </c>
      <c r="CE137" s="777">
        <f t="shared" si="521"/>
        <v>0</v>
      </c>
      <c r="CF137" s="777">
        <f t="shared" si="522"/>
        <v>6.0507049071216798E-5</v>
      </c>
      <c r="CG137" s="777">
        <f t="shared" si="523"/>
        <v>1.6371077762619373E-4</v>
      </c>
      <c r="CH137" s="777">
        <f t="shared" si="524"/>
        <v>1.6936235074942841E-4</v>
      </c>
      <c r="CI137" s="777">
        <f t="shared" si="525"/>
        <v>0</v>
      </c>
      <c r="CJ137" s="777">
        <f t="shared" si="526"/>
        <v>2.8026905829596412E-4</v>
      </c>
      <c r="CK137" s="777">
        <f t="shared" si="527"/>
        <v>2.7162841233192993E-4</v>
      </c>
      <c r="CL137" s="777">
        <f t="shared" si="528"/>
        <v>3.2581055308328034E-3</v>
      </c>
    </row>
    <row r="138" spans="1:90" x14ac:dyDescent="0.3">
      <c r="A138" s="163">
        <v>138</v>
      </c>
      <c r="B138" s="3"/>
      <c r="D138" s="6"/>
      <c r="E138" s="23"/>
      <c r="F138" s="7"/>
      <c r="G138" s="15"/>
      <c r="H138" s="15"/>
      <c r="I138" s="15"/>
      <c r="J138" s="15"/>
      <c r="K138" s="137"/>
      <c r="L138" s="137"/>
      <c r="M138" s="22"/>
      <c r="N138" s="137"/>
      <c r="O138" s="137"/>
      <c r="P138" s="22"/>
      <c r="Q138" s="137"/>
      <c r="R138" s="137"/>
      <c r="S138" s="22"/>
      <c r="T138" s="137"/>
      <c r="U138" s="137"/>
      <c r="V138" s="22"/>
      <c r="W138" s="137"/>
      <c r="X138" s="137"/>
      <c r="Y138" s="22"/>
      <c r="Z138" s="137"/>
      <c r="AA138" s="137"/>
      <c r="AB138" s="22"/>
      <c r="AC138" s="137"/>
      <c r="AD138" s="137"/>
      <c r="AE138" s="22"/>
      <c r="AF138" s="137"/>
      <c r="AG138" s="137"/>
      <c r="AH138" s="22"/>
      <c r="AI138" s="137"/>
      <c r="AJ138" s="137"/>
      <c r="AK138" s="22"/>
      <c r="AL138" s="137"/>
      <c r="AM138" s="137"/>
      <c r="AN138" s="22"/>
      <c r="AO138" s="137"/>
      <c r="AP138" s="137"/>
      <c r="AQ138" s="22"/>
      <c r="AR138" s="137"/>
      <c r="AS138" s="137"/>
      <c r="AT138" s="22"/>
      <c r="AU138" s="40"/>
      <c r="AV138" s="137"/>
      <c r="AW138" s="22"/>
      <c r="AX138" s="137"/>
      <c r="AY138" s="137"/>
      <c r="AZ138" s="22"/>
      <c r="BA138" s="3"/>
      <c r="BB138" s="15"/>
      <c r="BC138" s="22"/>
      <c r="BD138" s="29"/>
      <c r="BE138" s="137"/>
      <c r="BF138" s="22"/>
      <c r="BG138" s="248"/>
      <c r="BH138" s="137"/>
      <c r="BI138" s="22"/>
      <c r="BJ138" s="22"/>
      <c r="BK138" s="22"/>
      <c r="BL138" s="22"/>
      <c r="BM138" s="22"/>
      <c r="BN138" s="247"/>
      <c r="BO138" s="22"/>
      <c r="BP138" s="22"/>
      <c r="BQ138" s="22"/>
      <c r="BR138" s="22"/>
      <c r="BS138" s="348"/>
      <c r="BT138" s="334"/>
      <c r="BU138" s="247"/>
      <c r="BV138" s="100"/>
      <c r="BW138" s="100"/>
      <c r="BX138" s="100"/>
      <c r="BY138" s="100"/>
      <c r="BZ138" s="100"/>
      <c r="CA138" s="100"/>
      <c r="CB138" s="100"/>
      <c r="CC138" s="100"/>
      <c r="CD138" s="100"/>
      <c r="CE138" s="100"/>
      <c r="CF138" s="100"/>
      <c r="CG138" s="100"/>
      <c r="CH138" s="100"/>
      <c r="CI138" s="100"/>
      <c r="CJ138" s="100"/>
      <c r="CK138" s="100"/>
      <c r="CL138" s="100"/>
    </row>
    <row r="139" spans="1:90" x14ac:dyDescent="0.3">
      <c r="A139" s="163">
        <v>139</v>
      </c>
      <c r="B139" s="3"/>
      <c r="D139" s="6"/>
      <c r="E139" s="23"/>
      <c r="F139" s="7"/>
      <c r="G139" s="15"/>
      <c r="H139" s="15"/>
      <c r="I139" s="15"/>
      <c r="J139" s="15"/>
      <c r="K139" s="40"/>
      <c r="L139" s="137"/>
      <c r="M139" s="22"/>
      <c r="N139" s="40"/>
      <c r="O139" s="137"/>
      <c r="P139" s="22"/>
      <c r="Q139" s="40"/>
      <c r="R139" s="137"/>
      <c r="S139" s="22"/>
      <c r="T139" s="40"/>
      <c r="U139" s="137"/>
      <c r="V139" s="22"/>
      <c r="W139" s="40"/>
      <c r="X139" s="137"/>
      <c r="Y139" s="22"/>
      <c r="Z139" s="40"/>
      <c r="AA139" s="137"/>
      <c r="AB139" s="22"/>
      <c r="AC139" s="40"/>
      <c r="AD139" s="137"/>
      <c r="AE139" s="22"/>
      <c r="AF139" s="40"/>
      <c r="AG139" s="137"/>
      <c r="AH139" s="22"/>
      <c r="AI139" s="40"/>
      <c r="AJ139" s="137"/>
      <c r="AK139" s="22"/>
      <c r="AL139" s="40"/>
      <c r="AM139" s="137"/>
      <c r="AN139" s="22"/>
      <c r="AO139" s="40"/>
      <c r="AP139" s="137"/>
      <c r="AQ139" s="22"/>
      <c r="AR139" s="40"/>
      <c r="AS139" s="137"/>
      <c r="AT139" s="22"/>
      <c r="AU139" s="40"/>
      <c r="AV139" s="137"/>
      <c r="AW139" s="22"/>
      <c r="AX139" s="40"/>
      <c r="AY139" s="137"/>
      <c r="AZ139" s="22"/>
      <c r="BA139" s="3"/>
      <c r="BB139" s="15"/>
      <c r="BC139" s="22"/>
      <c r="BD139" s="29"/>
      <c r="BE139" s="137"/>
      <c r="BF139" s="22"/>
      <c r="BG139" s="248"/>
      <c r="BH139" s="137"/>
      <c r="BI139" s="22"/>
      <c r="BJ139" s="22"/>
      <c r="BK139" s="22"/>
      <c r="BL139" s="22"/>
      <c r="BM139" s="22"/>
      <c r="BN139" s="247"/>
      <c r="BO139" s="22"/>
      <c r="BP139" s="22"/>
      <c r="BQ139" s="22"/>
      <c r="BR139" s="22"/>
      <c r="BS139" s="348"/>
      <c r="BT139" s="334"/>
      <c r="BU139" s="247"/>
      <c r="BV139" s="100"/>
      <c r="BW139" s="100"/>
      <c r="BX139" s="100"/>
      <c r="BY139" s="100"/>
      <c r="BZ139" s="100"/>
      <c r="CA139" s="100"/>
      <c r="CB139" s="100"/>
      <c r="CC139" s="100"/>
      <c r="CD139" s="100"/>
      <c r="CE139" s="100"/>
      <c r="CF139" s="100"/>
      <c r="CG139" s="100"/>
      <c r="CH139" s="100"/>
      <c r="CI139" s="100"/>
      <c r="CJ139" s="100"/>
      <c r="CK139" s="100"/>
      <c r="CL139" s="100"/>
    </row>
    <row r="140" spans="1:90" x14ac:dyDescent="0.3">
      <c r="A140" s="163">
        <v>140</v>
      </c>
      <c r="B140" s="3"/>
      <c r="D140" s="6"/>
      <c r="E140" s="23"/>
      <c r="F140" s="7"/>
      <c r="G140" s="15"/>
      <c r="H140" s="15"/>
      <c r="I140" s="15"/>
      <c r="J140" s="15"/>
      <c r="K140" s="40"/>
      <c r="L140" s="13"/>
      <c r="M140" s="22"/>
      <c r="N140" s="40"/>
      <c r="O140" s="13"/>
      <c r="P140" s="22"/>
      <c r="Q140" s="40"/>
      <c r="R140" s="13"/>
      <c r="S140" s="22"/>
      <c r="T140" s="40"/>
      <c r="U140" s="13"/>
      <c r="V140" s="22"/>
      <c r="W140" s="40"/>
      <c r="X140" s="13"/>
      <c r="Y140" s="22"/>
      <c r="Z140" s="40"/>
      <c r="AA140" s="13"/>
      <c r="AB140" s="22"/>
      <c r="AC140" s="40"/>
      <c r="AD140" s="13"/>
      <c r="AE140" s="22"/>
      <c r="AF140" s="40"/>
      <c r="AG140" s="844"/>
      <c r="AH140" s="22"/>
      <c r="AI140" s="40"/>
      <c r="AJ140" s="13"/>
      <c r="AK140" s="22"/>
      <c r="AL140" s="40"/>
      <c r="AM140" s="13"/>
      <c r="AN140" s="22"/>
      <c r="AO140" s="40"/>
      <c r="AP140" s="13"/>
      <c r="AQ140" s="22"/>
      <c r="AR140" s="40"/>
      <c r="AS140" s="13"/>
      <c r="AT140" s="22"/>
      <c r="AU140" s="40"/>
      <c r="AV140" s="13"/>
      <c r="AW140" s="22"/>
      <c r="AX140" s="40"/>
      <c r="AY140" s="13"/>
      <c r="AZ140" s="22"/>
      <c r="BA140" s="3"/>
      <c r="BB140" s="15"/>
      <c r="BC140" s="22"/>
      <c r="BD140" s="29"/>
      <c r="BE140" s="13"/>
      <c r="BF140" s="22"/>
      <c r="BG140" s="248"/>
      <c r="BH140" s="13"/>
      <c r="BI140" s="22"/>
      <c r="BJ140" s="22"/>
      <c r="BK140" s="22"/>
      <c r="BL140" s="22"/>
      <c r="BM140" s="22"/>
      <c r="BN140" s="247"/>
      <c r="BO140" s="22"/>
      <c r="BP140" s="22"/>
      <c r="BQ140" s="22"/>
      <c r="BR140" s="22"/>
      <c r="BS140" s="348"/>
      <c r="BT140" s="334"/>
      <c r="BU140" s="247"/>
      <c r="BV140" s="100"/>
      <c r="BW140" s="100"/>
      <c r="BX140" s="100"/>
      <c r="BY140" s="100"/>
      <c r="BZ140" s="100"/>
      <c r="CA140" s="100"/>
      <c r="CB140" s="100"/>
      <c r="CC140" s="100"/>
      <c r="CD140" s="100"/>
      <c r="CE140" s="100"/>
      <c r="CF140" s="100"/>
      <c r="CG140" s="100"/>
      <c r="CH140" s="100"/>
      <c r="CI140" s="100"/>
      <c r="CJ140" s="100"/>
      <c r="CK140" s="100"/>
      <c r="CL140" s="100"/>
    </row>
    <row r="141" spans="1:90" x14ac:dyDescent="0.3">
      <c r="A141" s="163">
        <v>141</v>
      </c>
      <c r="B141" s="3"/>
      <c r="D141" s="6"/>
      <c r="E141" s="23"/>
      <c r="F141" s="7"/>
      <c r="G141" s="15"/>
      <c r="H141" s="15"/>
      <c r="I141" s="15"/>
      <c r="J141" s="15"/>
      <c r="K141" s="40"/>
      <c r="L141" s="137"/>
      <c r="M141" s="22"/>
      <c r="N141" s="40"/>
      <c r="O141" s="137"/>
      <c r="P141" s="22"/>
      <c r="Q141" s="40"/>
      <c r="R141" s="137"/>
      <c r="S141" s="22"/>
      <c r="T141" s="40"/>
      <c r="U141" s="137"/>
      <c r="V141" s="22"/>
      <c r="W141" s="40"/>
      <c r="X141" s="137"/>
      <c r="Y141" s="22"/>
      <c r="Z141" s="40"/>
      <c r="AA141" s="137"/>
      <c r="AB141" s="22"/>
      <c r="AC141" s="40"/>
      <c r="AD141" s="137"/>
      <c r="AE141" s="22"/>
      <c r="AF141" s="40"/>
      <c r="AG141" s="137"/>
      <c r="AH141" s="22"/>
      <c r="AI141" s="40"/>
      <c r="AJ141" s="137"/>
      <c r="AK141" s="22"/>
      <c r="AL141" s="40"/>
      <c r="AM141" s="137"/>
      <c r="AN141" s="22"/>
      <c r="AO141" s="40"/>
      <c r="AP141" s="137"/>
      <c r="AQ141" s="22"/>
      <c r="AR141" s="40"/>
      <c r="AS141" s="137"/>
      <c r="AT141" s="22"/>
      <c r="AU141" s="40"/>
      <c r="AV141" s="137"/>
      <c r="AW141" s="22"/>
      <c r="AX141" s="40"/>
      <c r="AY141" s="137"/>
      <c r="AZ141" s="22"/>
      <c r="BA141" s="3"/>
      <c r="BB141" s="15"/>
      <c r="BC141" s="22"/>
      <c r="BD141" s="29"/>
      <c r="BE141" s="137"/>
      <c r="BF141" s="22"/>
      <c r="BG141" s="248"/>
      <c r="BH141" s="137"/>
      <c r="BI141" s="22"/>
      <c r="BJ141" s="22"/>
      <c r="BK141" s="22"/>
      <c r="BL141" s="22"/>
      <c r="BM141" s="22"/>
      <c r="BN141" s="247"/>
      <c r="BO141" s="22"/>
      <c r="BP141" s="22"/>
      <c r="BQ141" s="22"/>
      <c r="BR141" s="22"/>
      <c r="BS141" s="348"/>
      <c r="BT141" s="334"/>
      <c r="BU141" s="247"/>
      <c r="BV141" s="100"/>
      <c r="BW141" s="100"/>
      <c r="BX141" s="100"/>
      <c r="BY141" s="100"/>
      <c r="BZ141" s="100"/>
      <c r="CA141" s="100"/>
      <c r="CB141" s="100"/>
      <c r="CC141" s="100"/>
      <c r="CD141" s="100"/>
      <c r="CE141" s="100"/>
      <c r="CF141" s="100"/>
      <c r="CG141" s="100"/>
      <c r="CH141" s="100"/>
      <c r="CI141" s="100"/>
      <c r="CJ141" s="100"/>
      <c r="CK141" s="100"/>
      <c r="CL141" s="100"/>
    </row>
    <row r="142" spans="1:90" x14ac:dyDescent="0.3">
      <c r="A142" s="163">
        <v>142</v>
      </c>
      <c r="B142" s="4"/>
      <c r="D142" s="6"/>
      <c r="E142" s="23"/>
      <c r="F142" s="7"/>
      <c r="G142" s="15"/>
      <c r="H142" s="15"/>
      <c r="I142" s="15"/>
      <c r="J142" s="15"/>
      <c r="K142" s="40"/>
      <c r="L142" s="13"/>
      <c r="M142" s="22"/>
      <c r="N142" s="40"/>
      <c r="O142" s="13"/>
      <c r="P142" s="22"/>
      <c r="Q142" s="40"/>
      <c r="R142" s="13"/>
      <c r="S142" s="22"/>
      <c r="T142" s="40"/>
      <c r="U142" s="13"/>
      <c r="V142" s="22"/>
      <c r="W142" s="40"/>
      <c r="X142" s="13"/>
      <c r="Y142" s="22"/>
      <c r="Z142" s="40"/>
      <c r="AA142" s="13"/>
      <c r="AB142" s="22"/>
      <c r="AC142" s="40"/>
      <c r="AD142" s="13"/>
      <c r="AE142" s="22"/>
      <c r="AF142" s="40"/>
      <c r="AG142" s="13"/>
      <c r="AH142" s="22"/>
      <c r="AI142" s="40"/>
      <c r="AJ142" s="13"/>
      <c r="AK142" s="22"/>
      <c r="AL142" s="40"/>
      <c r="AM142" s="13"/>
      <c r="AN142" s="22"/>
      <c r="AO142" s="40"/>
      <c r="AP142" s="13"/>
      <c r="AQ142" s="22"/>
      <c r="AR142" s="40"/>
      <c r="AS142" s="13"/>
      <c r="AT142" s="22"/>
      <c r="AU142" s="40"/>
      <c r="AV142" s="13"/>
      <c r="AW142" s="22"/>
      <c r="AX142" s="40"/>
      <c r="AY142" s="13"/>
      <c r="AZ142" s="22"/>
      <c r="BA142" s="3"/>
      <c r="BB142" s="15"/>
      <c r="BC142" s="22"/>
      <c r="BD142" s="29"/>
      <c r="BE142" s="13"/>
      <c r="BF142" s="22"/>
      <c r="BG142" s="248"/>
      <c r="BH142" s="13"/>
      <c r="BI142" s="22"/>
      <c r="BJ142" s="22"/>
      <c r="BK142" s="22"/>
      <c r="BL142" s="22"/>
      <c r="BM142" s="22"/>
      <c r="BN142" s="247"/>
      <c r="BO142" s="22"/>
      <c r="BP142" s="22"/>
      <c r="BQ142" s="22"/>
      <c r="BR142" s="22"/>
      <c r="BS142" s="348"/>
      <c r="BT142" s="334"/>
      <c r="BU142" s="247"/>
      <c r="BV142" s="100"/>
      <c r="BW142" s="100"/>
      <c r="BX142" s="100"/>
      <c r="BY142" s="100"/>
      <c r="BZ142" s="100"/>
      <c r="CA142" s="100"/>
      <c r="CB142" s="100"/>
      <c r="CC142" s="100"/>
      <c r="CD142" s="100"/>
      <c r="CE142" s="100"/>
      <c r="CF142" s="100"/>
      <c r="CG142" s="100"/>
      <c r="CH142" s="100"/>
      <c r="CI142" s="100"/>
      <c r="CJ142" s="100"/>
      <c r="CK142" s="100"/>
      <c r="CL142" s="100"/>
    </row>
    <row r="143" spans="1:90" x14ac:dyDescent="0.3">
      <c r="A143" s="163">
        <v>143</v>
      </c>
      <c r="B143" s="12"/>
      <c r="D143" s="6"/>
      <c r="E143" s="23"/>
      <c r="F143" s="7"/>
      <c r="G143" s="15"/>
      <c r="H143" s="15"/>
      <c r="I143" s="15"/>
      <c r="J143" s="15"/>
      <c r="K143" s="40"/>
      <c r="L143" s="137"/>
      <c r="M143" s="22"/>
      <c r="N143" s="40"/>
      <c r="O143" s="137"/>
      <c r="P143" s="22"/>
      <c r="Q143" s="40"/>
      <c r="R143" s="137"/>
      <c r="S143" s="22"/>
      <c r="T143" s="40"/>
      <c r="U143" s="137"/>
      <c r="V143" s="22"/>
      <c r="W143" s="40"/>
      <c r="X143" s="137"/>
      <c r="Y143" s="22"/>
      <c r="Z143" s="40"/>
      <c r="AA143" s="137"/>
      <c r="AB143" s="22"/>
      <c r="AC143" s="40"/>
      <c r="AD143" s="137"/>
      <c r="AE143" s="22"/>
      <c r="AF143" s="40"/>
      <c r="AG143" s="137"/>
      <c r="AH143" s="22"/>
      <c r="AI143" s="40"/>
      <c r="AJ143" s="137"/>
      <c r="AK143" s="22"/>
      <c r="AL143" s="40"/>
      <c r="AM143" s="137"/>
      <c r="AN143" s="22"/>
      <c r="AO143" s="40"/>
      <c r="AP143" s="137"/>
      <c r="AQ143" s="22"/>
      <c r="AR143" s="40"/>
      <c r="AS143" s="137"/>
      <c r="AT143" s="22"/>
      <c r="AU143" s="40"/>
      <c r="AV143" s="137"/>
      <c r="AW143" s="22"/>
      <c r="AX143" s="40"/>
      <c r="AY143" s="137"/>
      <c r="AZ143" s="22"/>
      <c r="BA143" s="3"/>
      <c r="BB143" s="15"/>
      <c r="BC143" s="22"/>
      <c r="BD143" s="29"/>
      <c r="BE143" s="137"/>
      <c r="BF143" s="22"/>
      <c r="BG143" s="248"/>
      <c r="BH143" s="137"/>
      <c r="BI143" s="22"/>
      <c r="BJ143" s="22"/>
      <c r="BK143" s="22"/>
      <c r="BL143" s="22"/>
      <c r="BM143" s="22"/>
      <c r="BN143" s="247"/>
      <c r="BO143" s="22"/>
      <c r="BP143" s="22"/>
      <c r="BQ143" s="22"/>
      <c r="BR143" s="22"/>
      <c r="BS143" s="348"/>
      <c r="BT143" s="334"/>
      <c r="BU143" s="247"/>
      <c r="BV143" s="100"/>
      <c r="BW143" s="100"/>
      <c r="BX143" s="100"/>
      <c r="BY143" s="100"/>
      <c r="BZ143" s="100"/>
      <c r="CA143" s="100"/>
      <c r="CB143" s="100"/>
      <c r="CC143" s="100"/>
      <c r="CD143" s="100"/>
      <c r="CE143" s="100"/>
      <c r="CF143" s="100"/>
      <c r="CG143" s="100"/>
      <c r="CH143" s="100"/>
      <c r="CI143" s="100"/>
      <c r="CJ143" s="100"/>
      <c r="CK143" s="100"/>
      <c r="CL143" s="100"/>
    </row>
    <row r="144" spans="1:90" x14ac:dyDescent="0.3">
      <c r="A144" s="163">
        <v>144</v>
      </c>
      <c r="B144" s="12"/>
      <c r="D144" s="6"/>
      <c r="E144" s="23"/>
      <c r="F144" s="7"/>
      <c r="G144" s="15"/>
      <c r="H144" s="15"/>
      <c r="I144" s="15"/>
      <c r="J144" s="15"/>
      <c r="K144" s="40"/>
      <c r="L144" s="13"/>
      <c r="M144" s="22"/>
      <c r="N144" s="40"/>
      <c r="O144" s="13"/>
      <c r="P144" s="22"/>
      <c r="Q144" s="40"/>
      <c r="R144" s="13"/>
      <c r="S144" s="22"/>
      <c r="T144" s="40"/>
      <c r="U144" s="13"/>
      <c r="V144" s="22"/>
      <c r="W144" s="40"/>
      <c r="X144" s="13"/>
      <c r="Y144" s="22"/>
      <c r="Z144" s="40"/>
      <c r="AA144" s="13"/>
      <c r="AB144" s="22"/>
      <c r="AC144" s="40"/>
      <c r="AD144" s="13"/>
      <c r="AE144" s="22"/>
      <c r="AF144" s="40"/>
      <c r="AG144" s="13"/>
      <c r="AH144" s="22"/>
      <c r="AI144" s="40"/>
      <c r="AJ144" s="13"/>
      <c r="AK144" s="22"/>
      <c r="AL144" s="40"/>
      <c r="AM144" s="13"/>
      <c r="AN144" s="22"/>
      <c r="AO144" s="40"/>
      <c r="AP144" s="13"/>
      <c r="AQ144" s="22"/>
      <c r="AR144" s="40"/>
      <c r="AS144" s="13"/>
      <c r="AT144" s="22"/>
      <c r="AU144" s="40"/>
      <c r="AV144" s="13"/>
      <c r="AW144" s="22"/>
      <c r="AX144" s="40"/>
      <c r="AY144" s="13"/>
      <c r="AZ144" s="22"/>
      <c r="BA144" s="3"/>
      <c r="BB144" s="15"/>
      <c r="BC144" s="22"/>
      <c r="BD144" s="29"/>
      <c r="BE144" s="13"/>
      <c r="BF144" s="22"/>
      <c r="BG144" s="248"/>
      <c r="BH144" s="13"/>
      <c r="BI144" s="22"/>
      <c r="BJ144" s="22"/>
      <c r="BK144" s="22"/>
      <c r="BL144" s="22"/>
      <c r="BM144" s="22"/>
      <c r="BN144" s="247"/>
      <c r="BO144" s="22"/>
      <c r="BP144" s="22"/>
      <c r="BQ144" s="22"/>
      <c r="BR144" s="22"/>
      <c r="BS144" s="348"/>
      <c r="BT144" s="334"/>
      <c r="BU144" s="247"/>
      <c r="BV144" s="100"/>
      <c r="BW144" s="100"/>
      <c r="BX144" s="100"/>
      <c r="BY144" s="100"/>
      <c r="BZ144" s="100"/>
      <c r="CA144" s="100"/>
      <c r="CB144" s="100"/>
      <c r="CC144" s="100"/>
      <c r="CD144" s="100"/>
      <c r="CE144" s="100"/>
      <c r="CF144" s="100"/>
      <c r="CG144" s="100"/>
      <c r="CH144" s="100"/>
      <c r="CI144" s="100"/>
      <c r="CJ144" s="100"/>
      <c r="CK144" s="100"/>
      <c r="CL144" s="100"/>
    </row>
    <row r="145" spans="1:90" x14ac:dyDescent="0.3">
      <c r="A145" s="163">
        <v>145</v>
      </c>
      <c r="B145" s="12"/>
      <c r="D145" s="6"/>
      <c r="E145" s="23"/>
      <c r="F145" s="7"/>
      <c r="G145" s="15"/>
      <c r="H145" s="15"/>
      <c r="I145" s="15"/>
      <c r="J145" s="15"/>
      <c r="K145" s="40"/>
      <c r="L145" s="137"/>
      <c r="M145" s="22"/>
      <c r="N145" s="40"/>
      <c r="O145" s="137"/>
      <c r="P145" s="22"/>
      <c r="Q145" s="40"/>
      <c r="R145" s="137"/>
      <c r="S145" s="22"/>
      <c r="T145" s="40"/>
      <c r="U145" s="137"/>
      <c r="V145" s="22"/>
      <c r="W145" s="40"/>
      <c r="X145" s="137"/>
      <c r="Y145" s="22"/>
      <c r="Z145" s="40"/>
      <c r="AA145" s="137"/>
      <c r="AB145" s="22"/>
      <c r="AC145" s="40"/>
      <c r="AD145" s="137"/>
      <c r="AE145" s="22"/>
      <c r="AF145" s="40"/>
      <c r="AG145" s="137"/>
      <c r="AH145" s="22"/>
      <c r="AI145" s="40"/>
      <c r="AJ145" s="137"/>
      <c r="AK145" s="22"/>
      <c r="AL145" s="40"/>
      <c r="AM145" s="137"/>
      <c r="AN145" s="22"/>
      <c r="AO145" s="40"/>
      <c r="AP145" s="137"/>
      <c r="AQ145" s="22"/>
      <c r="AR145" s="40"/>
      <c r="AS145" s="137"/>
      <c r="AT145" s="22"/>
      <c r="AU145" s="40"/>
      <c r="AV145" s="137"/>
      <c r="AW145" s="22"/>
      <c r="AX145" s="40"/>
      <c r="AY145" s="137"/>
      <c r="AZ145" s="22"/>
      <c r="BA145" s="3"/>
      <c r="BB145" s="15"/>
      <c r="BC145" s="22"/>
      <c r="BD145" s="29"/>
      <c r="BE145" s="137"/>
      <c r="BF145" s="22"/>
      <c r="BG145" s="248"/>
      <c r="BH145" s="137"/>
      <c r="BI145" s="22"/>
      <c r="BJ145" s="22"/>
      <c r="BK145" s="22"/>
      <c r="BL145" s="22"/>
      <c r="BM145" s="22"/>
      <c r="BN145" s="247"/>
      <c r="BO145" s="22"/>
      <c r="BP145" s="22"/>
      <c r="BQ145" s="22"/>
      <c r="BR145" s="22"/>
      <c r="BS145" s="348"/>
      <c r="BT145" s="334"/>
      <c r="BU145" s="247"/>
      <c r="BV145" s="100"/>
      <c r="BW145" s="100"/>
      <c r="BX145" s="100"/>
      <c r="BY145" s="100"/>
      <c r="BZ145" s="100"/>
      <c r="CA145" s="100"/>
      <c r="CB145" s="100"/>
      <c r="CC145" s="100"/>
      <c r="CD145" s="100"/>
      <c r="CE145" s="100"/>
      <c r="CF145" s="100"/>
      <c r="CG145" s="100"/>
      <c r="CH145" s="100"/>
      <c r="CI145" s="100"/>
      <c r="CJ145" s="100"/>
      <c r="CK145" s="100"/>
      <c r="CL145" s="100"/>
    </row>
    <row r="146" spans="1:90" x14ac:dyDescent="0.3">
      <c r="A146" s="163">
        <v>146</v>
      </c>
      <c r="B146" s="12"/>
      <c r="D146" s="6"/>
      <c r="E146" s="23"/>
      <c r="F146" s="7"/>
      <c r="G146" s="15"/>
      <c r="H146" s="15"/>
      <c r="I146" s="15"/>
      <c r="J146" s="15"/>
      <c r="K146" s="137"/>
      <c r="L146" s="137"/>
      <c r="M146" s="22"/>
      <c r="N146" s="137"/>
      <c r="O146" s="137"/>
      <c r="P146" s="22"/>
      <c r="Q146" s="137"/>
      <c r="R146" s="137"/>
      <c r="S146" s="22"/>
      <c r="T146" s="137"/>
      <c r="U146" s="137"/>
      <c r="V146" s="22"/>
      <c r="W146" s="137"/>
      <c r="X146" s="137"/>
      <c r="Y146" s="22"/>
      <c r="Z146" s="137"/>
      <c r="AA146" s="137"/>
      <c r="AB146" s="22"/>
      <c r="AC146" s="137"/>
      <c r="AD146" s="137"/>
      <c r="AE146" s="22"/>
      <c r="AF146" s="137"/>
      <c r="AG146" s="137"/>
      <c r="AH146" s="22"/>
      <c r="AI146" s="137"/>
      <c r="AJ146" s="137"/>
      <c r="AK146" s="22"/>
      <c r="AL146" s="137"/>
      <c r="AM146" s="137"/>
      <c r="AN146" s="22"/>
      <c r="AO146" s="137"/>
      <c r="AP146" s="137"/>
      <c r="AQ146" s="22"/>
      <c r="AR146" s="137"/>
      <c r="AS146" s="137"/>
      <c r="AT146" s="22"/>
      <c r="AU146" s="40"/>
      <c r="AV146" s="137"/>
      <c r="AW146" s="22"/>
      <c r="AX146" s="137"/>
      <c r="AY146" s="137"/>
      <c r="AZ146" s="22"/>
      <c r="BA146" s="3"/>
      <c r="BB146" s="15"/>
      <c r="BC146" s="22"/>
      <c r="BD146" s="29"/>
      <c r="BE146" s="137"/>
      <c r="BF146" s="22"/>
      <c r="BG146" s="248"/>
      <c r="BH146" s="137"/>
      <c r="BI146" s="22"/>
      <c r="BJ146" s="22"/>
      <c r="BK146" s="22"/>
      <c r="BL146" s="22"/>
      <c r="BM146" s="22"/>
      <c r="BN146" s="247"/>
      <c r="BO146" s="22"/>
      <c r="BP146" s="22"/>
      <c r="BQ146" s="22"/>
      <c r="BR146" s="22"/>
      <c r="BS146" s="348"/>
      <c r="BT146" s="334"/>
      <c r="BU146" s="247"/>
      <c r="BV146" s="100"/>
      <c r="BW146" s="100"/>
      <c r="BX146" s="100"/>
      <c r="BY146" s="100"/>
      <c r="BZ146" s="100"/>
      <c r="CA146" s="100"/>
      <c r="CB146" s="100"/>
      <c r="CC146" s="100"/>
      <c r="CD146" s="100"/>
      <c r="CE146" s="100"/>
      <c r="CF146" s="100"/>
      <c r="CG146" s="100"/>
      <c r="CH146" s="100"/>
      <c r="CI146" s="100"/>
      <c r="CJ146" s="100"/>
      <c r="CK146" s="100"/>
      <c r="CL146" s="100"/>
    </row>
    <row r="147" spans="1:90" x14ac:dyDescent="0.3">
      <c r="A147" s="163">
        <v>147</v>
      </c>
      <c r="B147" s="12"/>
      <c r="D147" s="6"/>
      <c r="E147" s="23"/>
      <c r="F147" s="7"/>
      <c r="G147" s="15"/>
      <c r="H147" s="15"/>
      <c r="I147" s="15"/>
      <c r="J147" s="15"/>
      <c r="K147" s="40"/>
      <c r="L147" s="137"/>
      <c r="M147" s="22"/>
      <c r="N147" s="40"/>
      <c r="O147" s="137"/>
      <c r="P147" s="22"/>
      <c r="Q147" s="40"/>
      <c r="R147" s="137"/>
      <c r="S147" s="22"/>
      <c r="T147" s="40"/>
      <c r="U147" s="137"/>
      <c r="V147" s="22"/>
      <c r="W147" s="40"/>
      <c r="X147" s="137"/>
      <c r="Y147" s="22"/>
      <c r="Z147" s="40"/>
      <c r="AA147" s="137"/>
      <c r="AB147" s="22"/>
      <c r="AC147" s="40"/>
      <c r="AD147" s="137"/>
      <c r="AE147" s="22"/>
      <c r="AF147" s="40"/>
      <c r="AG147" s="137"/>
      <c r="AH147" s="22"/>
      <c r="AI147" s="40"/>
      <c r="AJ147" s="137"/>
      <c r="AK147" s="22"/>
      <c r="AL147" s="40"/>
      <c r="AM147" s="137"/>
      <c r="AN147" s="22"/>
      <c r="AO147" s="40"/>
      <c r="AP147" s="137"/>
      <c r="AQ147" s="22"/>
      <c r="AR147" s="40"/>
      <c r="AS147" s="137"/>
      <c r="AT147" s="22"/>
      <c r="AU147" s="40"/>
      <c r="AV147" s="137"/>
      <c r="AW147" s="22"/>
      <c r="AX147" s="40"/>
      <c r="AY147" s="137"/>
      <c r="AZ147" s="22"/>
      <c r="BA147" s="3"/>
      <c r="BB147" s="15"/>
      <c r="BC147" s="22"/>
      <c r="BD147" s="29"/>
      <c r="BE147" s="137"/>
      <c r="BF147" s="22"/>
      <c r="BG147" s="248"/>
      <c r="BH147" s="137"/>
      <c r="BI147" s="22"/>
      <c r="BJ147" s="22"/>
      <c r="BK147" s="22"/>
      <c r="BL147" s="22"/>
      <c r="BM147" s="22"/>
      <c r="BN147" s="247"/>
      <c r="BO147" s="22"/>
      <c r="BP147" s="22"/>
      <c r="BQ147" s="22"/>
      <c r="BR147" s="22"/>
      <c r="BS147" s="348"/>
      <c r="BT147" s="334"/>
      <c r="BU147" s="247"/>
      <c r="BV147" s="100"/>
      <c r="BW147" s="100"/>
      <c r="BX147" s="100"/>
      <c r="BY147" s="100"/>
      <c r="BZ147" s="100"/>
      <c r="CA147" s="100"/>
      <c r="CB147" s="100"/>
      <c r="CC147" s="100"/>
      <c r="CD147" s="100"/>
      <c r="CE147" s="100"/>
      <c r="CF147" s="100"/>
      <c r="CG147" s="100"/>
      <c r="CH147" s="100"/>
      <c r="CI147" s="100"/>
      <c r="CJ147" s="100"/>
      <c r="CK147" s="100"/>
      <c r="CL147" s="100"/>
    </row>
    <row r="148" spans="1:90" ht="13.5" thickBot="1" x14ac:dyDescent="0.35">
      <c r="A148" s="759">
        <v>148</v>
      </c>
      <c r="B148" s="780" t="s">
        <v>8</v>
      </c>
      <c r="C148" s="781" t="s">
        <v>303</v>
      </c>
      <c r="D148" s="782">
        <v>42916</v>
      </c>
      <c r="E148" s="783"/>
      <c r="F148" s="784">
        <v>399374</v>
      </c>
      <c r="G148" s="785">
        <f>F148/F$2</f>
        <v>0.75693491527993628</v>
      </c>
      <c r="H148" s="785"/>
      <c r="I148" s="841">
        <f>LARGE(BV148:CL148,1)</f>
        <v>0.93680865366986499</v>
      </c>
      <c r="J148" s="841">
        <f>SMALL(BV148:CL148,1)</f>
        <v>0.62045219329671208</v>
      </c>
      <c r="K148" s="842">
        <v>24871</v>
      </c>
      <c r="L148" s="785">
        <f>K148/K$2</f>
        <v>0.67622828244378586</v>
      </c>
      <c r="M148" s="788">
        <f>L148/$G148</f>
        <v>0.8933770510423571</v>
      </c>
      <c r="N148" s="842">
        <v>23962</v>
      </c>
      <c r="O148" s="785">
        <f>N148/N$2</f>
        <v>0.73489541802122305</v>
      </c>
      <c r="P148" s="788">
        <f>O148/$G148</f>
        <v>0.97088323340116711</v>
      </c>
      <c r="Q148" s="842">
        <v>17462</v>
      </c>
      <c r="R148" s="785">
        <f>Q148/Q$2</f>
        <v>0.74026029081351474</v>
      </c>
      <c r="S148" s="788">
        <f>R148/$G148</f>
        <v>0.97797086099502384</v>
      </c>
      <c r="T148" s="842">
        <v>23321</v>
      </c>
      <c r="U148" s="785">
        <f>T148/T$2</f>
        <v>0.72823507369472895</v>
      </c>
      <c r="V148" s="788">
        <f>U148/$G148</f>
        <v>0.96208413562929207</v>
      </c>
      <c r="W148" s="842">
        <v>24172</v>
      </c>
      <c r="X148" s="785">
        <f>W148/W$2</f>
        <v>0.7038816574939577</v>
      </c>
      <c r="Y148" s="788">
        <f>X148/$G148</f>
        <v>0.92991041010922593</v>
      </c>
      <c r="Z148" s="843">
        <v>17139</v>
      </c>
      <c r="AA148" s="785">
        <f>Z148/Z$2</f>
        <v>0.71210736247299322</v>
      </c>
      <c r="AB148" s="788">
        <f>AA148/$G148</f>
        <v>0.94077753330963132</v>
      </c>
      <c r="AC148" s="843">
        <v>26476</v>
      </c>
      <c r="AD148" s="785">
        <f>AC148/AC$2</f>
        <v>0.78211036275552404</v>
      </c>
      <c r="AE148" s="788">
        <f>AD148/$G148</f>
        <v>1.0332597254630236</v>
      </c>
      <c r="AF148" s="843">
        <v>15587</v>
      </c>
      <c r="AG148" s="785">
        <f>AF148/AF$2</f>
        <v>0.62045219329671208</v>
      </c>
      <c r="AH148" s="788">
        <f>AG148/$G148</f>
        <v>0.81969028085757023</v>
      </c>
      <c r="AI148" s="843">
        <v>21815</v>
      </c>
      <c r="AJ148" s="785">
        <f>AI148/AI$2</f>
        <v>0.91922299005562114</v>
      </c>
      <c r="AK148" s="788">
        <f>AJ148/$G148</f>
        <v>1.21440162357376</v>
      </c>
      <c r="AL148" s="845">
        <v>26950</v>
      </c>
      <c r="AM148" s="785">
        <f>AL148/AL$2</f>
        <v>0.83268963386374173</v>
      </c>
      <c r="AN148" s="788">
        <f>AM148/$G148</f>
        <v>1.1000808881379045</v>
      </c>
      <c r="AO148" s="845">
        <v>30658</v>
      </c>
      <c r="AP148" s="785">
        <f>AO148/AO$2</f>
        <v>0.93680865366986499</v>
      </c>
      <c r="AQ148" s="788">
        <f>AP148/$G148</f>
        <v>1.2376343523847175</v>
      </c>
      <c r="AR148" s="845">
        <v>29594</v>
      </c>
      <c r="AS148" s="785">
        <f>AR148/AR$2</f>
        <v>0.84648608449415064</v>
      </c>
      <c r="AT148" s="788">
        <f>AS148/$G148</f>
        <v>1.1183076211791547</v>
      </c>
      <c r="AU148" s="845">
        <v>18944</v>
      </c>
      <c r="AV148" s="785">
        <f>AU148/AU$2</f>
        <v>0.77212145914000407</v>
      </c>
      <c r="AW148" s="788">
        <f>AV148/$G148</f>
        <v>1.0200632096016491</v>
      </c>
      <c r="AX148" s="845">
        <v>22307</v>
      </c>
      <c r="AY148" s="785">
        <f>AX148/AX$2</f>
        <v>0.74800482864998996</v>
      </c>
      <c r="AZ148" s="788">
        <f>AY148/$G148</f>
        <v>0.98820230583940794</v>
      </c>
      <c r="BA148" s="845">
        <v>28804</v>
      </c>
      <c r="BB148" s="785">
        <f>BA148/BA2</f>
        <v>0.75678516066314605</v>
      </c>
      <c r="BC148" s="846">
        <f>BB148/$G148</f>
        <v>0.99980215654771998</v>
      </c>
      <c r="BD148" s="843">
        <v>25299</v>
      </c>
      <c r="BE148" s="785">
        <f>BD148/BD$2</f>
        <v>0.69938904707931326</v>
      </c>
      <c r="BF148" s="788">
        <f>BE148/$G148</f>
        <v>0.92397514364978006</v>
      </c>
      <c r="BG148" s="847">
        <v>22013</v>
      </c>
      <c r="BH148" s="785">
        <f>BG148/BG$2</f>
        <v>0.66982108081791625</v>
      </c>
      <c r="BI148" s="788">
        <f>BH148/$G148</f>
        <v>0.88491238453466925</v>
      </c>
      <c r="BJ148" s="842">
        <f>K148+T148+W148+Z148+Q148</f>
        <v>106965</v>
      </c>
      <c r="BK148" s="785">
        <f>BJ148/BJ$2</f>
        <v>0.7093122724650367</v>
      </c>
      <c r="BL148" s="785">
        <f>BK148/$G148</f>
        <v>0.93708489084918567</v>
      </c>
      <c r="BM148" s="794">
        <f>BG148+AU148+AR148+AX148</f>
        <v>92858</v>
      </c>
      <c r="BN148" s="795">
        <f>BM148/BM$2</f>
        <v>0.75999738095627833</v>
      </c>
      <c r="BO148" s="796">
        <f>BN148/$G148</f>
        <v>1.0040458771481158</v>
      </c>
      <c r="BP148" s="794">
        <f>BA148+AO148+AL148+BD148</f>
        <v>111711</v>
      </c>
      <c r="BQ148" s="796">
        <f>BP148/BP$2</f>
        <v>0.80180154315449492</v>
      </c>
      <c r="BR148" s="796">
        <f>BQ148/$G148</f>
        <v>1.0592740894479227</v>
      </c>
      <c r="BS148" s="797">
        <f>AI148+AF148+AC148+N148</f>
        <v>87840</v>
      </c>
      <c r="BT148" s="798">
        <f>BS148/BS$2</f>
        <v>0.7617594005827667</v>
      </c>
      <c r="BU148" s="840">
        <f>BT148/$G148</f>
        <v>1.0063737121982888</v>
      </c>
      <c r="BV148" s="799">
        <f>L148</f>
        <v>0.67622828244378586</v>
      </c>
      <c r="BW148" s="799">
        <f>O148</f>
        <v>0.73489541802122305</v>
      </c>
      <c r="BX148" s="799">
        <f>R148</f>
        <v>0.74026029081351474</v>
      </c>
      <c r="BY148" s="799">
        <f>U148</f>
        <v>0.72823507369472895</v>
      </c>
      <c r="BZ148" s="799">
        <f>X148</f>
        <v>0.7038816574939577</v>
      </c>
      <c r="CA148" s="799">
        <f>AA148</f>
        <v>0.71210736247299322</v>
      </c>
      <c r="CB148" s="799">
        <f>AD148</f>
        <v>0.78211036275552404</v>
      </c>
      <c r="CC148" s="799">
        <f>AG148</f>
        <v>0.62045219329671208</v>
      </c>
      <c r="CD148" s="799">
        <f>AJ148</f>
        <v>0.91922299005562114</v>
      </c>
      <c r="CE148" s="799">
        <f>AM148</f>
        <v>0.83268963386374173</v>
      </c>
      <c r="CF148" s="799">
        <f>AP148</f>
        <v>0.93680865366986499</v>
      </c>
      <c r="CG148" s="799">
        <f>AS148</f>
        <v>0.84648608449415064</v>
      </c>
      <c r="CH148" s="799">
        <f>AV148</f>
        <v>0.77212145914000407</v>
      </c>
      <c r="CI148" s="799">
        <f>AY148</f>
        <v>0.74800482864998996</v>
      </c>
      <c r="CJ148" s="799">
        <f>BB148</f>
        <v>0.75678516066314605</v>
      </c>
      <c r="CK148" s="799">
        <f>BE148</f>
        <v>0.69938904707931326</v>
      </c>
      <c r="CL148" s="799">
        <f>BH148</f>
        <v>0.66982108081791625</v>
      </c>
    </row>
    <row r="149" spans="1:90" x14ac:dyDescent="0.3">
      <c r="A149" s="163">
        <v>149</v>
      </c>
      <c r="B149" s="3"/>
      <c r="D149" s="6"/>
      <c r="E149" s="23"/>
      <c r="F149" s="7"/>
      <c r="G149" s="15"/>
      <c r="H149" s="15"/>
      <c r="I149" s="15"/>
      <c r="J149" s="15"/>
      <c r="K149" s="40"/>
      <c r="L149" s="137"/>
      <c r="M149" s="22"/>
      <c r="N149" s="40"/>
      <c r="O149" s="137"/>
      <c r="P149" s="22"/>
      <c r="Q149" s="40"/>
      <c r="R149" s="137"/>
      <c r="S149" s="22"/>
      <c r="T149" s="40"/>
      <c r="U149" s="137"/>
      <c r="V149" s="22"/>
      <c r="W149" s="40"/>
      <c r="X149" s="137"/>
      <c r="Y149" s="22"/>
      <c r="Z149" s="40"/>
      <c r="AA149" s="137"/>
      <c r="AB149" s="22"/>
      <c r="AC149" s="40"/>
      <c r="AD149" s="137"/>
      <c r="AE149" s="22"/>
      <c r="AF149" s="40"/>
      <c r="AG149" s="137"/>
      <c r="AH149" s="22"/>
      <c r="AI149" s="40"/>
      <c r="AJ149" s="137"/>
      <c r="AK149" s="22"/>
      <c r="AL149" s="40"/>
      <c r="AM149" s="137"/>
      <c r="AN149" s="22"/>
      <c r="AO149" s="40"/>
      <c r="AP149" s="137"/>
      <c r="AQ149" s="22"/>
      <c r="AR149" s="40"/>
      <c r="AS149" s="137"/>
      <c r="AT149" s="22"/>
      <c r="AU149" s="40"/>
      <c r="AV149" s="137"/>
      <c r="AW149" s="22"/>
      <c r="AX149" s="40"/>
      <c r="AY149" s="137"/>
      <c r="AZ149" s="22"/>
      <c r="BA149" s="3"/>
      <c r="BB149" s="15"/>
      <c r="BC149" s="22"/>
      <c r="BD149" s="29"/>
      <c r="BE149" s="137"/>
      <c r="BF149" s="22"/>
      <c r="BG149" s="248"/>
      <c r="BH149" s="137"/>
      <c r="BI149" s="22"/>
      <c r="BJ149" s="22"/>
      <c r="BK149" s="22"/>
      <c r="BL149" s="22"/>
      <c r="BM149" s="22"/>
      <c r="BN149" s="247"/>
      <c r="BO149" s="22"/>
      <c r="BP149" s="22"/>
      <c r="BQ149" s="22"/>
      <c r="BR149" s="22"/>
      <c r="BS149" s="348"/>
      <c r="BT149" s="334"/>
      <c r="BU149" s="247"/>
      <c r="BV149" s="100"/>
      <c r="BW149" s="100"/>
      <c r="BX149" s="100"/>
      <c r="BY149" s="100"/>
      <c r="BZ149" s="100"/>
      <c r="CA149" s="100"/>
      <c r="CB149" s="100"/>
      <c r="CC149" s="100"/>
      <c r="CD149" s="100"/>
      <c r="CE149" s="100"/>
      <c r="CF149" s="100"/>
      <c r="CG149" s="100"/>
      <c r="CH149" s="100"/>
      <c r="CI149" s="100"/>
      <c r="CJ149" s="100"/>
      <c r="CK149" s="100"/>
      <c r="CL149" s="100"/>
    </row>
    <row r="150" spans="1:90" ht="13.5" thickBot="1" x14ac:dyDescent="0.35">
      <c r="A150" s="956">
        <v>150</v>
      </c>
      <c r="B150" s="959" t="s">
        <v>7</v>
      </c>
      <c r="C150" s="960" t="s">
        <v>14</v>
      </c>
      <c r="D150" s="961"/>
      <c r="E150" s="962"/>
      <c r="F150" s="963"/>
      <c r="G150" s="964"/>
      <c r="H150" s="964"/>
      <c r="I150" s="965"/>
      <c r="J150" s="965"/>
      <c r="K150" s="966"/>
      <c r="L150" s="964"/>
      <c r="M150" s="967"/>
      <c r="N150" s="966"/>
      <c r="O150" s="964"/>
      <c r="P150" s="967"/>
      <c r="Q150" s="966"/>
      <c r="R150" s="964"/>
      <c r="S150" s="967"/>
      <c r="T150" s="966"/>
      <c r="U150" s="964"/>
      <c r="V150" s="967"/>
      <c r="W150" s="966"/>
      <c r="X150" s="964"/>
      <c r="Y150" s="967"/>
      <c r="Z150" s="966"/>
      <c r="AA150" s="964"/>
      <c r="AB150" s="967"/>
      <c r="AC150" s="966"/>
      <c r="AD150" s="964"/>
      <c r="AE150" s="967"/>
      <c r="AF150" s="966"/>
      <c r="AG150" s="964"/>
      <c r="AH150" s="967"/>
      <c r="AI150" s="966"/>
      <c r="AJ150" s="964"/>
      <c r="AK150" s="967"/>
      <c r="AL150" s="966"/>
      <c r="AM150" s="964"/>
      <c r="AN150" s="967"/>
      <c r="AO150" s="966"/>
      <c r="AP150" s="964"/>
      <c r="AQ150" s="967"/>
      <c r="AR150" s="966"/>
      <c r="AS150" s="964"/>
      <c r="AT150" s="967"/>
      <c r="AU150" s="968"/>
      <c r="AV150" s="964"/>
      <c r="AW150" s="967"/>
      <c r="AX150" s="966"/>
      <c r="AY150" s="964"/>
      <c r="AZ150" s="967"/>
      <c r="BA150" s="963"/>
      <c r="BB150" s="964"/>
      <c r="BC150" s="964"/>
      <c r="BD150" s="969"/>
      <c r="BE150" s="964"/>
      <c r="BF150" s="967"/>
      <c r="BG150" s="970"/>
      <c r="BH150" s="964"/>
      <c r="BI150" s="967"/>
      <c r="BJ150" s="963"/>
      <c r="BK150" s="964"/>
      <c r="BL150" s="964"/>
      <c r="BM150" s="971"/>
      <c r="BN150" s="972"/>
      <c r="BO150" s="973"/>
      <c r="BP150" s="971"/>
      <c r="BQ150" s="973"/>
      <c r="BR150" s="973"/>
      <c r="BS150" s="974"/>
      <c r="BT150" s="975"/>
      <c r="BU150" s="972"/>
      <c r="BV150" s="976"/>
      <c r="BW150" s="976"/>
      <c r="BX150" s="976"/>
      <c r="BY150" s="976"/>
      <c r="BZ150" s="976"/>
      <c r="CA150" s="976"/>
      <c r="CB150" s="976"/>
      <c r="CC150" s="976"/>
      <c r="CD150" s="976"/>
      <c r="CE150" s="976"/>
      <c r="CF150" s="976"/>
      <c r="CG150" s="976"/>
      <c r="CH150" s="976"/>
      <c r="CI150" s="976"/>
      <c r="CJ150" s="976"/>
      <c r="CK150" s="976"/>
      <c r="CL150" s="976"/>
    </row>
    <row r="151" spans="1:90" x14ac:dyDescent="0.3">
      <c r="A151" s="956">
        <v>151</v>
      </c>
      <c r="B151" s="925" t="s">
        <v>8</v>
      </c>
      <c r="C151" s="926" t="s">
        <v>14</v>
      </c>
      <c r="D151" s="927">
        <v>40603</v>
      </c>
      <c r="E151" s="928"/>
      <c r="F151" s="929">
        <v>370018</v>
      </c>
      <c r="G151" s="930">
        <f>F151/F$2</f>
        <v>0.70129638755164703</v>
      </c>
      <c r="H151" s="930"/>
      <c r="I151" s="930">
        <f>LARGE(BV151:CL151,1)</f>
        <v>0.84119660209008129</v>
      </c>
      <c r="J151" s="930">
        <f>SMALL(BV151:CL151,1)</f>
        <v>0.56993869914815698</v>
      </c>
      <c r="K151" s="929">
        <v>21882</v>
      </c>
      <c r="L151" s="931">
        <f>K151/K$2</f>
        <v>0.59495907990973107</v>
      </c>
      <c r="M151" s="932">
        <f>L151/$G151</f>
        <v>0.84837037587893649</v>
      </c>
      <c r="N151" s="929">
        <v>22041</v>
      </c>
      <c r="O151" s="931">
        <f>N151/N$2</f>
        <v>0.67597988100349626</v>
      </c>
      <c r="P151" s="932">
        <f>O151/$G151</f>
        <v>0.963900417858225</v>
      </c>
      <c r="Q151" s="929">
        <v>16209</v>
      </c>
      <c r="R151" s="931">
        <f>Q151/Q$2</f>
        <v>0.6871423120946204</v>
      </c>
      <c r="S151" s="932">
        <f>R151/$G151</f>
        <v>0.97981727026080789</v>
      </c>
      <c r="T151" s="929">
        <v>21496</v>
      </c>
      <c r="U151" s="931">
        <f>T151/T$2</f>
        <v>0.67124656507619285</v>
      </c>
      <c r="V151" s="932">
        <f>U151/$G151</f>
        <v>0.95715103769411447</v>
      </c>
      <c r="W151" s="929">
        <v>22634</v>
      </c>
      <c r="X151" s="931">
        <f>W151/W$2</f>
        <v>0.65909554177222562</v>
      </c>
      <c r="Y151" s="932">
        <f>X151/$G151</f>
        <v>0.93982452137426198</v>
      </c>
      <c r="Z151" s="929">
        <v>16118</v>
      </c>
      <c r="AA151" s="931">
        <f>Z151/Z$2</f>
        <v>0.66968588997839451</v>
      </c>
      <c r="AB151" s="932">
        <f>AA151/$G151</f>
        <v>0.95492562326805863</v>
      </c>
      <c r="AC151" s="929">
        <v>24877</v>
      </c>
      <c r="AD151" s="931">
        <f>AC151/AC$2</f>
        <v>0.73487533971404939</v>
      </c>
      <c r="AE151" s="932">
        <f>AD151/$G151</f>
        <v>1.0478812564251652</v>
      </c>
      <c r="AF151" s="929">
        <v>14318</v>
      </c>
      <c r="AG151" s="931">
        <f>AF151/AF$2</f>
        <v>0.56993869914815698</v>
      </c>
      <c r="AH151" s="932">
        <f>AG151/$G151</f>
        <v>0.81269304856669289</v>
      </c>
      <c r="AI151" s="929">
        <v>19858</v>
      </c>
      <c r="AJ151" s="931">
        <f>AI151/AI$2</f>
        <v>0.83676049216248105</v>
      </c>
      <c r="AK151" s="932">
        <f>AJ151/$G151</f>
        <v>1.1931624160845371</v>
      </c>
      <c r="AL151" s="929">
        <v>26199</v>
      </c>
      <c r="AM151" s="931">
        <f>AL151/AL$2</f>
        <v>0.80948555538390232</v>
      </c>
      <c r="AN151" s="932">
        <f>AM151/$G151</f>
        <v>1.15427024828969</v>
      </c>
      <c r="AO151" s="929">
        <v>27529</v>
      </c>
      <c r="AP151" s="931">
        <f>AO151/AO$2</f>
        <v>0.84119660209008129</v>
      </c>
      <c r="AQ151" s="932">
        <f>AP151/$G151</f>
        <v>1.1994880011101317</v>
      </c>
      <c r="AR151" s="929">
        <v>27218</v>
      </c>
      <c r="AS151" s="931">
        <f>AR151/AR$2</f>
        <v>0.77852464174365721</v>
      </c>
      <c r="AT151" s="932">
        <f>AS151/$G151</f>
        <v>1.1101221331848408</v>
      </c>
      <c r="AU151" s="929">
        <v>17446</v>
      </c>
      <c r="AV151" s="931">
        <f>AU151/AU$2</f>
        <v>0.71106582433258614</v>
      </c>
      <c r="AW151" s="932">
        <f>AV151/$G151</f>
        <v>1.0139305391477147</v>
      </c>
      <c r="AX151" s="929">
        <v>21336</v>
      </c>
      <c r="AY151" s="931">
        <f>AX151/AX$2</f>
        <v>0.71544497350948966</v>
      </c>
      <c r="AZ151" s="932">
        <f>AY151/$G151</f>
        <v>1.0201749020941602</v>
      </c>
      <c r="BA151" s="929">
        <v>27342</v>
      </c>
      <c r="BB151" s="931">
        <f>BA151/BA$2</f>
        <v>0.71837313785764956</v>
      </c>
      <c r="BC151" s="932">
        <f>BB151/$G151</f>
        <v>1.0243502613290516</v>
      </c>
      <c r="BD151" s="929">
        <v>23686</v>
      </c>
      <c r="BE151" s="931">
        <f>BD151/BD$2</f>
        <v>0.65479777734774558</v>
      </c>
      <c r="BF151" s="932">
        <f>BE151/$G151</f>
        <v>0.93369620743914494</v>
      </c>
      <c r="BG151" s="929">
        <v>19829</v>
      </c>
      <c r="BH151" s="931">
        <f>BG151/BG$2</f>
        <v>0.60336538461538458</v>
      </c>
      <c r="BI151" s="932">
        <f>BH151/$G151</f>
        <v>0.86035718324721822</v>
      </c>
      <c r="BJ151" s="929">
        <f>K151+T151+W151+Z151+Q151</f>
        <v>98339</v>
      </c>
      <c r="BK151" s="931">
        <f>BJ151/BJ$2</f>
        <v>0.65211106027148358</v>
      </c>
      <c r="BL151" s="932">
        <f>BK151/$G151</f>
        <v>0.92986513526487946</v>
      </c>
      <c r="BM151" s="929">
        <f>BG151+AU151+AR151+AX151</f>
        <v>85829</v>
      </c>
      <c r="BN151" s="931">
        <f>BM151/BM$2</f>
        <v>0.70246844870766556</v>
      </c>
      <c r="BO151" s="932">
        <f>BN151/$G151</f>
        <v>1.001671277903071</v>
      </c>
      <c r="BP151" s="929">
        <f>BA151+AO151+AL151+BD151</f>
        <v>104756</v>
      </c>
      <c r="BQ151" s="931">
        <f>BP151/BP$2</f>
        <v>0.75188228961062264</v>
      </c>
      <c r="BR151" s="932">
        <f>BQ151/$G151</f>
        <v>1.0721319872123971</v>
      </c>
      <c r="BS151" s="933">
        <f>AI151+AF151+AC151+N151</f>
        <v>81094</v>
      </c>
      <c r="BT151" s="931">
        <f>BS151/BS$2</f>
        <v>0.70325724989593452</v>
      </c>
      <c r="BU151" s="934">
        <f>BT151/$G151</f>
        <v>1.002796053678721</v>
      </c>
      <c r="BV151" s="935">
        <f>L151</f>
        <v>0.59495907990973107</v>
      </c>
      <c r="BW151" s="935">
        <f>O151</f>
        <v>0.67597988100349626</v>
      </c>
      <c r="BX151" s="935">
        <f>R151</f>
        <v>0.6871423120946204</v>
      </c>
      <c r="BY151" s="935">
        <f>U151</f>
        <v>0.67124656507619285</v>
      </c>
      <c r="BZ151" s="935">
        <f>X151</f>
        <v>0.65909554177222562</v>
      </c>
      <c r="CA151" s="935">
        <f t="shared" ref="CA151" si="540">AA151</f>
        <v>0.66968588997839451</v>
      </c>
      <c r="CB151" s="935">
        <f>AD151</f>
        <v>0.73487533971404939</v>
      </c>
      <c r="CC151" s="935">
        <f>AG151</f>
        <v>0.56993869914815698</v>
      </c>
      <c r="CD151" s="935">
        <f>AJ151</f>
        <v>0.83676049216248105</v>
      </c>
      <c r="CE151" s="935">
        <f>AM151</f>
        <v>0.80948555538390232</v>
      </c>
      <c r="CF151" s="935">
        <f>AP151</f>
        <v>0.84119660209008129</v>
      </c>
      <c r="CG151" s="935">
        <f>AS151</f>
        <v>0.77852464174365721</v>
      </c>
      <c r="CH151" s="935">
        <f t="shared" ref="CH151" si="541">AV151</f>
        <v>0.71106582433258614</v>
      </c>
      <c r="CI151" s="935">
        <f>AY151</f>
        <v>0.71544497350948966</v>
      </c>
      <c r="CJ151" s="935">
        <f>BB151</f>
        <v>0.71837313785764956</v>
      </c>
      <c r="CK151" s="935">
        <f>BE151</f>
        <v>0.65479777734774558</v>
      </c>
      <c r="CL151" s="935">
        <f>BH151</f>
        <v>0.60336538461538458</v>
      </c>
    </row>
    <row r="152" spans="1:90" x14ac:dyDescent="0.3">
      <c r="A152" s="956">
        <v>152</v>
      </c>
      <c r="B152" s="925" t="s">
        <v>55</v>
      </c>
      <c r="C152" s="926" t="s">
        <v>14</v>
      </c>
      <c r="D152" s="927">
        <v>40603</v>
      </c>
      <c r="E152" s="928"/>
      <c r="F152" s="929">
        <f>SUM(F153:F157)</f>
        <v>255445</v>
      </c>
      <c r="G152" s="930">
        <f t="shared" ref="G152:G163" si="542">F152/F$151</f>
        <v>0.69035830689317812</v>
      </c>
      <c r="H152" s="930"/>
      <c r="I152" s="930">
        <f t="shared" ref="I152:I236" si="543">LARGE(BV152:CL152,1)</f>
        <v>0.79300462928944082</v>
      </c>
      <c r="J152" s="930">
        <f t="shared" ref="J152:J236" si="544">SMALL(BV152:CL152,1)</f>
        <v>0.53884134298880848</v>
      </c>
      <c r="K152" s="929">
        <f>SUM(K153:K157)</f>
        <v>15429</v>
      </c>
      <c r="L152" s="931">
        <f>K152/K$151</f>
        <v>0.70510008225939125</v>
      </c>
      <c r="M152" s="932">
        <f t="shared" ref="M152:M236" si="545">L152/$G152</f>
        <v>1.0213538031179137</v>
      </c>
      <c r="N152" s="929">
        <f>SUM(N153:N157)</f>
        <v>14155</v>
      </c>
      <c r="O152" s="931">
        <f>N152/N$151</f>
        <v>0.64221224082391903</v>
      </c>
      <c r="P152" s="932">
        <f t="shared" ref="P152:P236" si="546">O152/$G152</f>
        <v>0.93025930797308576</v>
      </c>
      <c r="Q152" s="929">
        <f>SUM(Q153:Q157)</f>
        <v>11886</v>
      </c>
      <c r="R152" s="931">
        <f>Q152/Q$151</f>
        <v>0.73329631686100316</v>
      </c>
      <c r="S152" s="932">
        <f t="shared" ref="S152:S236" si="547">R152/$G152</f>
        <v>1.0621967021169907</v>
      </c>
      <c r="T152" s="929">
        <f>SUM(T153:T157)</f>
        <v>15404</v>
      </c>
      <c r="U152" s="931">
        <f>T152/T$151</f>
        <v>0.71659843691849645</v>
      </c>
      <c r="V152" s="932">
        <f t="shared" ref="V152:V236" si="548">U152/$G152</f>
        <v>1.0380094362062606</v>
      </c>
      <c r="W152" s="929">
        <f>SUM(W153:W157)</f>
        <v>16629</v>
      </c>
      <c r="X152" s="931">
        <f>W152/W$151</f>
        <v>0.73469117257223648</v>
      </c>
      <c r="Y152" s="932">
        <f t="shared" ref="Y152:Y236" si="549">X152/$G152</f>
        <v>1.0642171829271814</v>
      </c>
      <c r="Z152" s="929">
        <f>SUM(Z153:Z157)</f>
        <v>11683</v>
      </c>
      <c r="AA152" s="931">
        <f>Z152/Z$151</f>
        <v>0.72484179178558139</v>
      </c>
      <c r="AB152" s="932">
        <f t="shared" ref="AB152:AB236" si="550">AA152/$G152</f>
        <v>1.0499501266923106</v>
      </c>
      <c r="AC152" s="929">
        <f>SUM(AC153:AC157)</f>
        <v>17078</v>
      </c>
      <c r="AD152" s="931">
        <f>AC152/AC$151</f>
        <v>0.68649756803473083</v>
      </c>
      <c r="AE152" s="932">
        <f t="shared" ref="AE152:AE236" si="551">AD152/$G152</f>
        <v>0.99440763032776158</v>
      </c>
      <c r="AF152" s="929">
        <f>SUM(AF153:AF157)</f>
        <v>9991</v>
      </c>
      <c r="AG152" s="931">
        <f>AF152/AF$151</f>
        <v>0.69779298784746469</v>
      </c>
      <c r="AH152" s="932">
        <f t="shared" ref="AH152:AH236" si="552">AG152/$G152</f>
        <v>1.0107693075900612</v>
      </c>
      <c r="AI152" s="929">
        <f>SUM(AI153:AI157)</f>
        <v>14409</v>
      </c>
      <c r="AJ152" s="931">
        <f>AI152/AI$151</f>
        <v>0.72560177258535608</v>
      </c>
      <c r="AK152" s="932">
        <f t="shared" ref="AK152:AK236" si="553">AJ152/$G152</f>
        <v>1.0510509764860863</v>
      </c>
      <c r="AL152" s="929">
        <f>SUM(AL153:AL157)</f>
        <v>17177</v>
      </c>
      <c r="AM152" s="931">
        <f>AL152/AL$151</f>
        <v>0.65563571128669029</v>
      </c>
      <c r="AN152" s="932">
        <f t="shared" ref="AN152:AN236" si="554">AM152/$G152</f>
        <v>0.94970351589922919</v>
      </c>
      <c r="AO152" s="929">
        <f>SUM(AO153:AO157)</f>
        <v>17570</v>
      </c>
      <c r="AP152" s="931">
        <f>AO152/AO$151</f>
        <v>0.63823604199208106</v>
      </c>
      <c r="AQ152" s="932">
        <f t="shared" ref="AQ152:AQ236" si="555">AP152/$G152</f>
        <v>0.92449969185470793</v>
      </c>
      <c r="AR152" s="929">
        <f>SUM(AR153:AR157)</f>
        <v>21584</v>
      </c>
      <c r="AS152" s="931">
        <f>AR152/AR$151</f>
        <v>0.79300462928944082</v>
      </c>
      <c r="AT152" s="932">
        <f t="shared" ref="AT152:AT236" si="556">AS152/$G152</f>
        <v>1.1486855758398886</v>
      </c>
      <c r="AU152" s="929">
        <f>SUM(AU153:AU157)</f>
        <v>13535</v>
      </c>
      <c r="AV152" s="931">
        <f>AU152/AU$151</f>
        <v>0.77582253811762003</v>
      </c>
      <c r="AW152" s="932">
        <f t="shared" ref="AW152:AW236" si="557">AV152/$G152</f>
        <v>1.1237969187465229</v>
      </c>
      <c r="AX152" s="929">
        <f>SUM(AX153:AX157)</f>
        <v>15022</v>
      </c>
      <c r="AY152" s="931">
        <f>AX152/AX$151</f>
        <v>0.70406824146981628</v>
      </c>
      <c r="AZ152" s="932">
        <f t="shared" ref="AZ152:AZ236" si="558">AY152/$G152</f>
        <v>1.0198591578311516</v>
      </c>
      <c r="BA152" s="929">
        <f>SUM(BA153:BA157)</f>
        <v>14733</v>
      </c>
      <c r="BB152" s="931">
        <f>BA152/BA$151</f>
        <v>0.53884134298880848</v>
      </c>
      <c r="BC152" s="932">
        <f t="shared" ref="BC152:BC236" si="559">BB152/$G152</f>
        <v>0.78052416782490541</v>
      </c>
      <c r="BD152" s="929">
        <f>SUM(BD153:BD157)</f>
        <v>15924</v>
      </c>
      <c r="BE152" s="931">
        <f>BD152/BD$151</f>
        <v>0.67229587097863719</v>
      </c>
      <c r="BF152" s="932">
        <f t="shared" ref="BF152:BF236" si="560">BE152/$G152</f>
        <v>0.97383614315321654</v>
      </c>
      <c r="BG152" s="929">
        <f>SUM(BG153:BG157)</f>
        <v>13236</v>
      </c>
      <c r="BH152" s="931">
        <f>BG152/BG$151</f>
        <v>0.66750718644409701</v>
      </c>
      <c r="BI152" s="932">
        <f t="shared" ref="BI152:BI236" si="561">BH152/$G152</f>
        <v>0.96689962267287244</v>
      </c>
      <c r="BJ152" s="929">
        <f t="shared" ref="BJ152:BJ189" si="562">K152+T152+W152+Z152+Q152</f>
        <v>71031</v>
      </c>
      <c r="BK152" s="931">
        <f>BJ152/BJ$151</f>
        <v>0.72230752804075693</v>
      </c>
      <c r="BL152" s="932">
        <f t="shared" ref="BL152:BL189" si="563">BK152/$G152</f>
        <v>1.0462791869505561</v>
      </c>
      <c r="BM152" s="929">
        <f t="shared" ref="BM152:BM189" si="564">BG152+AU152+AR152+AX152</f>
        <v>63377</v>
      </c>
      <c r="BN152" s="931">
        <f>BM152/BM$151</f>
        <v>0.73841009449020722</v>
      </c>
      <c r="BO152" s="932">
        <f t="shared" ref="BO152:BO189" si="565">BN152/$G152</f>
        <v>1.0696041274758852</v>
      </c>
      <c r="BP152" s="929">
        <f t="shared" ref="BP152:BP189" si="566">BA152+AO152+AL152+BD152</f>
        <v>65404</v>
      </c>
      <c r="BQ152" s="931">
        <f>BP152/BP$151</f>
        <v>0.62434609950742681</v>
      </c>
      <c r="BR152" s="932">
        <f t="shared" ref="BR152:BR189" si="567">BQ152/$G152</f>
        <v>0.90437978839882982</v>
      </c>
      <c r="BS152" s="933">
        <f t="shared" ref="BS152:BS189" si="568">AI152+AF152+AC152+N152</f>
        <v>55633</v>
      </c>
      <c r="BT152" s="931">
        <f>BS152/BS$151</f>
        <v>0.68603102572323471</v>
      </c>
      <c r="BU152" s="934">
        <f t="shared" ref="BU152:BU189" si="569">BT152/$G152</f>
        <v>0.99373183298189383</v>
      </c>
      <c r="BV152" s="935">
        <f t="shared" ref="BV152:BV236" si="570">L152</f>
        <v>0.70510008225939125</v>
      </c>
      <c r="BW152" s="935">
        <f t="shared" ref="BW152:BW236" si="571">O152</f>
        <v>0.64221224082391903</v>
      </c>
      <c r="BX152" s="935">
        <f t="shared" ref="BX152:BX236" si="572">R152</f>
        <v>0.73329631686100316</v>
      </c>
      <c r="BY152" s="935">
        <f t="shared" ref="BY152:BY236" si="573">U152</f>
        <v>0.71659843691849645</v>
      </c>
      <c r="BZ152" s="935">
        <f t="shared" ref="BZ152:BZ236" si="574">X152</f>
        <v>0.73469117257223648</v>
      </c>
      <c r="CA152" s="935">
        <f t="shared" ref="CA152:CA189" si="575">AA152</f>
        <v>0.72484179178558139</v>
      </c>
      <c r="CB152" s="935">
        <f t="shared" ref="CB152:CB236" si="576">AD152</f>
        <v>0.68649756803473083</v>
      </c>
      <c r="CC152" s="935">
        <f t="shared" ref="CC152:CC236" si="577">AG152</f>
        <v>0.69779298784746469</v>
      </c>
      <c r="CD152" s="935">
        <f t="shared" ref="CD152:CD236" si="578">AJ152</f>
        <v>0.72560177258535608</v>
      </c>
      <c r="CE152" s="935">
        <f t="shared" ref="CE152:CE236" si="579">AM152</f>
        <v>0.65563571128669029</v>
      </c>
      <c r="CF152" s="935">
        <f t="shared" ref="CF152:CF236" si="580">AP152</f>
        <v>0.63823604199208106</v>
      </c>
      <c r="CG152" s="935">
        <f t="shared" ref="CG152:CG236" si="581">AS152</f>
        <v>0.79300462928944082</v>
      </c>
      <c r="CH152" s="935">
        <f t="shared" ref="CH152:CH189" si="582">AV152</f>
        <v>0.77582253811762003</v>
      </c>
      <c r="CI152" s="935">
        <f t="shared" ref="CI152:CI236" si="583">AY152</f>
        <v>0.70406824146981628</v>
      </c>
      <c r="CJ152" s="935">
        <f t="shared" ref="CJ152:CJ236" si="584">BB152</f>
        <v>0.53884134298880848</v>
      </c>
      <c r="CK152" s="935">
        <f t="shared" ref="CK152:CK236" si="585">BE152</f>
        <v>0.67229587097863719</v>
      </c>
      <c r="CL152" s="935">
        <f t="shared" ref="CL152:CL236" si="586">BH152</f>
        <v>0.66750718644409701</v>
      </c>
    </row>
    <row r="153" spans="1:90" x14ac:dyDescent="0.3">
      <c r="A153" s="956">
        <v>153</v>
      </c>
      <c r="B153" s="925" t="s">
        <v>57</v>
      </c>
      <c r="C153" s="926" t="s">
        <v>14</v>
      </c>
      <c r="D153" s="927">
        <v>40603</v>
      </c>
      <c r="E153" s="928"/>
      <c r="F153" s="929">
        <v>42272</v>
      </c>
      <c r="G153" s="930">
        <f t="shared" si="542"/>
        <v>0.11424309087666006</v>
      </c>
      <c r="H153" s="930"/>
      <c r="I153" s="930">
        <f t="shared" si="543"/>
        <v>0.14757233635634523</v>
      </c>
      <c r="J153" s="930">
        <f t="shared" si="544"/>
        <v>6.2116313705546877E-2</v>
      </c>
      <c r="K153" s="929">
        <v>3126</v>
      </c>
      <c r="L153" s="931">
        <f t="shared" ref="L153:L163" si="587">K153/K$151</f>
        <v>0.14285714285714285</v>
      </c>
      <c r="M153" s="932">
        <f t="shared" si="545"/>
        <v>1.250466367470531</v>
      </c>
      <c r="N153" s="929">
        <v>3012</v>
      </c>
      <c r="O153" s="931">
        <f t="shared" ref="O153:O163" si="588">N153/N$151</f>
        <v>0.13665441676874915</v>
      </c>
      <c r="P153" s="932">
        <f t="shared" si="546"/>
        <v>1.1961722649493522</v>
      </c>
      <c r="Q153" s="929">
        <v>2392</v>
      </c>
      <c r="R153" s="931">
        <f t="shared" ref="R153:R163" si="589">Q153/Q$151</f>
        <v>0.14757233635634523</v>
      </c>
      <c r="S153" s="932">
        <f t="shared" si="547"/>
        <v>1.2917397036786087</v>
      </c>
      <c r="T153" s="929">
        <v>2886</v>
      </c>
      <c r="U153" s="931">
        <f t="shared" ref="U153:U163" si="590">T153/T$151</f>
        <v>0.13425753628582063</v>
      </c>
      <c r="V153" s="932">
        <f t="shared" si="548"/>
        <v>1.175191735934112</v>
      </c>
      <c r="W153" s="929">
        <v>2472</v>
      </c>
      <c r="X153" s="931">
        <f t="shared" ref="X153:X163" si="591">W153/W$151</f>
        <v>0.10921622338075462</v>
      </c>
      <c r="Y153" s="932">
        <f t="shared" si="549"/>
        <v>0.9559984988384761</v>
      </c>
      <c r="Z153" s="929">
        <v>2164</v>
      </c>
      <c r="AA153" s="931">
        <f t="shared" ref="AA153:AA163" si="592">Z153/Z$151</f>
        <v>0.13425983372626876</v>
      </c>
      <c r="AB153" s="932">
        <f t="shared" si="550"/>
        <v>1.1752118460381935</v>
      </c>
      <c r="AC153" s="929">
        <v>2715</v>
      </c>
      <c r="AD153" s="931">
        <f t="shared" ref="AD153:AD163" si="593">AC153/AC$151</f>
        <v>0.10913695381275877</v>
      </c>
      <c r="AE153" s="932">
        <f t="shared" si="551"/>
        <v>0.95530463133727705</v>
      </c>
      <c r="AF153" s="929">
        <v>2103</v>
      </c>
      <c r="AG153" s="931">
        <f t="shared" ref="AG153:AG163" si="594">AF153/AF$151</f>
        <v>0.14687805559435677</v>
      </c>
      <c r="AH153" s="932">
        <f t="shared" si="552"/>
        <v>1.28566248048147</v>
      </c>
      <c r="AI153" s="929">
        <v>2170</v>
      </c>
      <c r="AJ153" s="931">
        <f t="shared" ref="AJ153:AJ163" si="595">AI153/AI$151</f>
        <v>0.10927585859603182</v>
      </c>
      <c r="AK153" s="932">
        <f t="shared" si="553"/>
        <v>0.95652050165562319</v>
      </c>
      <c r="AL153" s="929">
        <v>2276</v>
      </c>
      <c r="AM153" s="931">
        <f t="shared" ref="AM153:AM163" si="596">AL153/AL$151</f>
        <v>8.6873544791785939E-2</v>
      </c>
      <c r="AN153" s="932">
        <f t="shared" si="554"/>
        <v>0.7604271218955112</v>
      </c>
      <c r="AO153" s="929">
        <v>1710</v>
      </c>
      <c r="AP153" s="931">
        <f t="shared" ref="AP153:AP163" si="597">AO153/AO$151</f>
        <v>6.2116313705546877E-2</v>
      </c>
      <c r="AQ153" s="932">
        <f t="shared" si="555"/>
        <v>0.54372052812024607</v>
      </c>
      <c r="AR153" s="929">
        <v>2685</v>
      </c>
      <c r="AS153" s="931">
        <f t="shared" ref="AS153:AS163" si="598">AR153/AR$151</f>
        <v>9.8647953560144025E-2</v>
      </c>
      <c r="AT153" s="932">
        <f t="shared" si="556"/>
        <v>0.86349163702728449</v>
      </c>
      <c r="AU153" s="929">
        <v>1815</v>
      </c>
      <c r="AV153" s="931">
        <f t="shared" ref="AV153:AV163" si="599">AU153/AU$151</f>
        <v>0.10403530895334175</v>
      </c>
      <c r="AW153" s="932">
        <f t="shared" si="557"/>
        <v>0.91064858412891758</v>
      </c>
      <c r="AX153" s="929">
        <v>2713</v>
      </c>
      <c r="AY153" s="931">
        <f t="shared" ref="AY153:AY163" si="600">AX153/AX$151</f>
        <v>0.1271559805024372</v>
      </c>
      <c r="AZ153" s="932">
        <f t="shared" si="558"/>
        <v>1.1130299392872542</v>
      </c>
      <c r="BA153" s="929">
        <v>2050</v>
      </c>
      <c r="BB153" s="931">
        <f t="shared" ref="BB153:BB163" si="601">BA153/BA$151</f>
        <v>7.4976227049959765E-2</v>
      </c>
      <c r="BC153" s="932">
        <f t="shared" si="559"/>
        <v>0.65628675200066267</v>
      </c>
      <c r="BD153" s="929">
        <v>3252</v>
      </c>
      <c r="BE153" s="931">
        <f t="shared" ref="BE153:BE163" si="602">BD153/BD$151</f>
        <v>0.13729629316896055</v>
      </c>
      <c r="BF153" s="932">
        <f t="shared" si="560"/>
        <v>1.2017907789031141</v>
      </c>
      <c r="BG153" s="929">
        <v>2731</v>
      </c>
      <c r="BH153" s="931">
        <f t="shared" ref="BH153:BH163" si="603">BG153/BG$151</f>
        <v>0.13772757072973926</v>
      </c>
      <c r="BI153" s="932">
        <f t="shared" si="561"/>
        <v>1.2055658654967039</v>
      </c>
      <c r="BJ153" s="929">
        <f t="shared" si="562"/>
        <v>13040</v>
      </c>
      <c r="BK153" s="931">
        <f t="shared" ref="BK153:BK163" si="604">BJ153/BJ$151</f>
        <v>0.13260252798991246</v>
      </c>
      <c r="BL153" s="932">
        <f t="shared" si="563"/>
        <v>1.1607050104506866</v>
      </c>
      <c r="BM153" s="929">
        <f t="shared" si="564"/>
        <v>9944</v>
      </c>
      <c r="BN153" s="931">
        <f t="shared" ref="BN153:BN163" si="605">BM153/BM$151</f>
        <v>0.11585827634016474</v>
      </c>
      <c r="BO153" s="932">
        <f t="shared" si="565"/>
        <v>1.0141381456953793</v>
      </c>
      <c r="BP153" s="929">
        <f t="shared" si="566"/>
        <v>9288</v>
      </c>
      <c r="BQ153" s="931">
        <f t="shared" ref="BQ153:BQ163" si="606">BP153/BP$151</f>
        <v>8.8663179197372946E-2</v>
      </c>
      <c r="BR153" s="932">
        <f t="shared" si="567"/>
        <v>0.77609226533529385</v>
      </c>
      <c r="BS153" s="933">
        <f t="shared" si="568"/>
        <v>10000</v>
      </c>
      <c r="BT153" s="931">
        <f t="shared" ref="BT153:BT163" si="607">BS153/BS$151</f>
        <v>0.12331368535280045</v>
      </c>
      <c r="BU153" s="934">
        <f t="shared" si="569"/>
        <v>1.0793973132776429</v>
      </c>
      <c r="BV153" s="935">
        <f t="shared" si="570"/>
        <v>0.14285714285714285</v>
      </c>
      <c r="BW153" s="935">
        <f t="shared" si="571"/>
        <v>0.13665441676874915</v>
      </c>
      <c r="BX153" s="935">
        <f t="shared" si="572"/>
        <v>0.14757233635634523</v>
      </c>
      <c r="BY153" s="935">
        <f t="shared" si="573"/>
        <v>0.13425753628582063</v>
      </c>
      <c r="BZ153" s="935">
        <f t="shared" si="574"/>
        <v>0.10921622338075462</v>
      </c>
      <c r="CA153" s="935">
        <f t="shared" si="575"/>
        <v>0.13425983372626876</v>
      </c>
      <c r="CB153" s="935">
        <f t="shared" si="576"/>
        <v>0.10913695381275877</v>
      </c>
      <c r="CC153" s="935">
        <f t="shared" si="577"/>
        <v>0.14687805559435677</v>
      </c>
      <c r="CD153" s="935">
        <f t="shared" si="578"/>
        <v>0.10927585859603182</v>
      </c>
      <c r="CE153" s="935">
        <f t="shared" si="579"/>
        <v>8.6873544791785939E-2</v>
      </c>
      <c r="CF153" s="935">
        <f t="shared" si="580"/>
        <v>6.2116313705546877E-2</v>
      </c>
      <c r="CG153" s="935">
        <f t="shared" si="581"/>
        <v>9.8647953560144025E-2</v>
      </c>
      <c r="CH153" s="935">
        <f t="shared" si="582"/>
        <v>0.10403530895334175</v>
      </c>
      <c r="CI153" s="935">
        <f t="shared" si="583"/>
        <v>0.1271559805024372</v>
      </c>
      <c r="CJ153" s="935">
        <f t="shared" si="584"/>
        <v>7.4976227049959765E-2</v>
      </c>
      <c r="CK153" s="935">
        <f t="shared" si="585"/>
        <v>0.13729629316896055</v>
      </c>
      <c r="CL153" s="935">
        <f t="shared" si="586"/>
        <v>0.13772757072973926</v>
      </c>
    </row>
    <row r="154" spans="1:90" x14ac:dyDescent="0.3">
      <c r="A154" s="956">
        <v>154</v>
      </c>
      <c r="B154" s="925" t="s">
        <v>60</v>
      </c>
      <c r="C154" s="926" t="s">
        <v>14</v>
      </c>
      <c r="D154" s="927">
        <v>40603</v>
      </c>
      <c r="E154" s="928"/>
      <c r="F154" s="929">
        <v>149117</v>
      </c>
      <c r="G154" s="930">
        <f t="shared" si="542"/>
        <v>0.40299931354690854</v>
      </c>
      <c r="H154" s="930"/>
      <c r="I154" s="930">
        <f t="shared" si="543"/>
        <v>0.51124256007054159</v>
      </c>
      <c r="J154" s="930">
        <f t="shared" si="544"/>
        <v>0.27291346646185355</v>
      </c>
      <c r="K154" s="929">
        <v>8791</v>
      </c>
      <c r="L154" s="931">
        <f t="shared" si="587"/>
        <v>0.4017457270816196</v>
      </c>
      <c r="M154" s="932">
        <f t="shared" si="545"/>
        <v>0.99688935831116987</v>
      </c>
      <c r="N154" s="929">
        <v>7535</v>
      </c>
      <c r="O154" s="931">
        <f t="shared" si="588"/>
        <v>0.34186289188330837</v>
      </c>
      <c r="P154" s="932">
        <f t="shared" si="546"/>
        <v>0.84829646203235043</v>
      </c>
      <c r="Q154" s="929">
        <v>7165</v>
      </c>
      <c r="R154" s="931">
        <f t="shared" si="589"/>
        <v>0.44203837374298227</v>
      </c>
      <c r="S154" s="932">
        <f t="shared" si="547"/>
        <v>1.0968712821182749</v>
      </c>
      <c r="T154" s="929">
        <v>8906</v>
      </c>
      <c r="U154" s="931">
        <f t="shared" si="590"/>
        <v>0.41430963900260515</v>
      </c>
      <c r="V154" s="932">
        <f t="shared" si="548"/>
        <v>1.0280653715167682</v>
      </c>
      <c r="W154" s="929">
        <v>10328</v>
      </c>
      <c r="X154" s="931">
        <f t="shared" si="591"/>
        <v>0.45630467438367056</v>
      </c>
      <c r="Y154" s="932">
        <f t="shared" si="549"/>
        <v>1.1322715921464153</v>
      </c>
      <c r="Z154" s="929">
        <v>7024</v>
      </c>
      <c r="AA154" s="931">
        <f t="shared" si="592"/>
        <v>0.43578607767713118</v>
      </c>
      <c r="AB154" s="932">
        <f t="shared" si="550"/>
        <v>1.0813568733942924</v>
      </c>
      <c r="AC154" s="929">
        <v>10543</v>
      </c>
      <c r="AD154" s="931">
        <f t="shared" si="593"/>
        <v>0.42380512119628572</v>
      </c>
      <c r="AE154" s="932">
        <f t="shared" si="551"/>
        <v>1.0516274022063699</v>
      </c>
      <c r="AF154" s="929">
        <v>5701</v>
      </c>
      <c r="AG154" s="931">
        <f t="shared" si="594"/>
        <v>0.39817013549378405</v>
      </c>
      <c r="AH154" s="932">
        <f t="shared" si="552"/>
        <v>0.9880169074963886</v>
      </c>
      <c r="AI154" s="929">
        <v>8891</v>
      </c>
      <c r="AJ154" s="931">
        <f t="shared" si="595"/>
        <v>0.4477288750125894</v>
      </c>
      <c r="AK154" s="932">
        <f t="shared" si="553"/>
        <v>1.1109916567152525</v>
      </c>
      <c r="AL154" s="929">
        <v>9602</v>
      </c>
      <c r="AM154" s="931">
        <f t="shared" si="596"/>
        <v>0.36650253826481927</v>
      </c>
      <c r="AN154" s="932">
        <f t="shared" si="554"/>
        <v>0.90943712791748688</v>
      </c>
      <c r="AO154" s="929">
        <v>9447</v>
      </c>
      <c r="AP154" s="931">
        <f t="shared" si="597"/>
        <v>0.34316538922590722</v>
      </c>
      <c r="AQ154" s="932">
        <f t="shared" si="555"/>
        <v>0.85152847086912786</v>
      </c>
      <c r="AR154" s="929">
        <v>13915</v>
      </c>
      <c r="AS154" s="931">
        <f t="shared" si="598"/>
        <v>0.51124256007054159</v>
      </c>
      <c r="AT154" s="932">
        <f t="shared" si="556"/>
        <v>1.2685941213421785</v>
      </c>
      <c r="AU154" s="929">
        <v>8657</v>
      </c>
      <c r="AV154" s="931">
        <f t="shared" si="599"/>
        <v>0.49621689785624212</v>
      </c>
      <c r="AW154" s="932">
        <f t="shared" si="557"/>
        <v>1.2313095362096274</v>
      </c>
      <c r="AX154" s="929">
        <v>8933</v>
      </c>
      <c r="AY154" s="931">
        <f t="shared" si="600"/>
        <v>0.41868203974503188</v>
      </c>
      <c r="AZ154" s="932">
        <f t="shared" si="558"/>
        <v>1.0389150196314116</v>
      </c>
      <c r="BA154" s="929">
        <v>7462</v>
      </c>
      <c r="BB154" s="931">
        <f t="shared" si="601"/>
        <v>0.27291346646185355</v>
      </c>
      <c r="BC154" s="932">
        <f t="shared" si="559"/>
        <v>0.67720578494257611</v>
      </c>
      <c r="BD154" s="929">
        <v>9011</v>
      </c>
      <c r="BE154" s="931">
        <f t="shared" si="602"/>
        <v>0.38043570041374652</v>
      </c>
      <c r="BF154" s="932">
        <f t="shared" si="560"/>
        <v>0.94401079015600942</v>
      </c>
      <c r="BG154" s="929">
        <v>7206</v>
      </c>
      <c r="BH154" s="931">
        <f t="shared" si="603"/>
        <v>0.36340713096979171</v>
      </c>
      <c r="BI154" s="932">
        <f t="shared" si="561"/>
        <v>0.90175620343207274</v>
      </c>
      <c r="BJ154" s="929">
        <f t="shared" si="562"/>
        <v>42214</v>
      </c>
      <c r="BK154" s="931">
        <f t="shared" si="604"/>
        <v>0.42927017765077946</v>
      </c>
      <c r="BL154" s="932">
        <f t="shared" si="563"/>
        <v>1.065188359435786</v>
      </c>
      <c r="BM154" s="929">
        <f t="shared" si="564"/>
        <v>38711</v>
      </c>
      <c r="BN154" s="931">
        <f t="shared" si="605"/>
        <v>0.45102471192720411</v>
      </c>
      <c r="BO154" s="932">
        <f t="shared" si="565"/>
        <v>1.1191699260170216</v>
      </c>
      <c r="BP154" s="929">
        <f t="shared" si="566"/>
        <v>35522</v>
      </c>
      <c r="BQ154" s="931">
        <f t="shared" si="606"/>
        <v>0.3390927488640269</v>
      </c>
      <c r="BR154" s="932">
        <f t="shared" si="567"/>
        <v>0.84142264630571628</v>
      </c>
      <c r="BS154" s="933">
        <f t="shared" si="568"/>
        <v>32670</v>
      </c>
      <c r="BT154" s="931">
        <f t="shared" si="607"/>
        <v>0.40286581004759908</v>
      </c>
      <c r="BU154" s="934">
        <f t="shared" si="569"/>
        <v>0.99966872524388573</v>
      </c>
      <c r="BV154" s="935">
        <f t="shared" si="570"/>
        <v>0.4017457270816196</v>
      </c>
      <c r="BW154" s="935">
        <f t="shared" si="571"/>
        <v>0.34186289188330837</v>
      </c>
      <c r="BX154" s="935">
        <f t="shared" si="572"/>
        <v>0.44203837374298227</v>
      </c>
      <c r="BY154" s="935">
        <f t="shared" si="573"/>
        <v>0.41430963900260515</v>
      </c>
      <c r="BZ154" s="935">
        <f t="shared" si="574"/>
        <v>0.45630467438367056</v>
      </c>
      <c r="CA154" s="935">
        <f t="shared" si="575"/>
        <v>0.43578607767713118</v>
      </c>
      <c r="CB154" s="935">
        <f t="shared" si="576"/>
        <v>0.42380512119628572</v>
      </c>
      <c r="CC154" s="935">
        <f t="shared" si="577"/>
        <v>0.39817013549378405</v>
      </c>
      <c r="CD154" s="935">
        <f t="shared" si="578"/>
        <v>0.4477288750125894</v>
      </c>
      <c r="CE154" s="935">
        <f t="shared" si="579"/>
        <v>0.36650253826481927</v>
      </c>
      <c r="CF154" s="935">
        <f t="shared" si="580"/>
        <v>0.34316538922590722</v>
      </c>
      <c r="CG154" s="935">
        <f t="shared" si="581"/>
        <v>0.51124256007054159</v>
      </c>
      <c r="CH154" s="935">
        <f t="shared" si="582"/>
        <v>0.49621689785624212</v>
      </c>
      <c r="CI154" s="935">
        <f t="shared" si="583"/>
        <v>0.41868203974503188</v>
      </c>
      <c r="CJ154" s="935">
        <f t="shared" si="584"/>
        <v>0.27291346646185355</v>
      </c>
      <c r="CK154" s="935">
        <f t="shared" si="585"/>
        <v>0.38043570041374652</v>
      </c>
      <c r="CL154" s="935">
        <f t="shared" si="586"/>
        <v>0.36340713096979171</v>
      </c>
    </row>
    <row r="155" spans="1:90" x14ac:dyDescent="0.3">
      <c r="A155" s="956">
        <v>155</v>
      </c>
      <c r="B155" s="925" t="s">
        <v>63</v>
      </c>
      <c r="C155" s="926" t="s">
        <v>14</v>
      </c>
      <c r="D155" s="927">
        <v>40603</v>
      </c>
      <c r="E155" s="928"/>
      <c r="F155" s="929">
        <v>29284</v>
      </c>
      <c r="G155" s="930">
        <f t="shared" si="542"/>
        <v>7.9142095789934544E-2</v>
      </c>
      <c r="H155" s="930"/>
      <c r="I155" s="930">
        <f t="shared" si="543"/>
        <v>0.10696297605372448</v>
      </c>
      <c r="J155" s="930">
        <f t="shared" si="544"/>
        <v>4.5383285765968569E-2</v>
      </c>
      <c r="K155" s="929">
        <v>1899</v>
      </c>
      <c r="L155" s="931">
        <f t="shared" si="587"/>
        <v>8.6783657800932279E-2</v>
      </c>
      <c r="M155" s="932">
        <f t="shared" si="545"/>
        <v>1.0965549614870018</v>
      </c>
      <c r="N155" s="929">
        <v>1440</v>
      </c>
      <c r="O155" s="931">
        <f t="shared" si="588"/>
        <v>6.5332788893425892E-2</v>
      </c>
      <c r="P155" s="932">
        <f t="shared" si="546"/>
        <v>0.82551249422099648</v>
      </c>
      <c r="Q155" s="929">
        <v>1261</v>
      </c>
      <c r="R155" s="931">
        <f t="shared" si="589"/>
        <v>7.7796286013942867E-2</v>
      </c>
      <c r="S155" s="932">
        <f t="shared" si="547"/>
        <v>0.98299501974822812</v>
      </c>
      <c r="T155" s="929">
        <v>1702</v>
      </c>
      <c r="U155" s="931">
        <f t="shared" si="590"/>
        <v>7.9177521399330111E-2</v>
      </c>
      <c r="V155" s="932">
        <f t="shared" si="548"/>
        <v>1.0004476203092927</v>
      </c>
      <c r="W155" s="929">
        <v>2421</v>
      </c>
      <c r="X155" s="931">
        <f t="shared" si="591"/>
        <v>0.10696297605372448</v>
      </c>
      <c r="Y155" s="932">
        <f t="shared" si="549"/>
        <v>1.3515307496737818</v>
      </c>
      <c r="Z155" s="929">
        <v>1558</v>
      </c>
      <c r="AA155" s="931">
        <f t="shared" si="592"/>
        <v>9.6662116887951358E-2</v>
      </c>
      <c r="AB155" s="932">
        <f t="shared" si="550"/>
        <v>1.221374237353025</v>
      </c>
      <c r="AC155" s="929">
        <v>1129</v>
      </c>
      <c r="AD155" s="931">
        <f t="shared" si="593"/>
        <v>4.5383285765968569E-2</v>
      </c>
      <c r="AE155" s="932">
        <f t="shared" si="551"/>
        <v>0.57344053519164584</v>
      </c>
      <c r="AF155" s="929">
        <v>1326</v>
      </c>
      <c r="AG155" s="931">
        <f t="shared" si="594"/>
        <v>9.2610699818410386E-2</v>
      </c>
      <c r="AH155" s="932">
        <f t="shared" si="552"/>
        <v>1.1701825544805551</v>
      </c>
      <c r="AI155" s="929">
        <v>1424</v>
      </c>
      <c r="AJ155" s="931">
        <f t="shared" si="595"/>
        <v>7.1709134857488172E-2</v>
      </c>
      <c r="AK155" s="932">
        <f t="shared" si="553"/>
        <v>0.90608081756925485</v>
      </c>
      <c r="AL155" s="929">
        <v>2250</v>
      </c>
      <c r="AM155" s="931">
        <f t="shared" si="596"/>
        <v>8.5881140501545855E-2</v>
      </c>
      <c r="AN155" s="932">
        <f t="shared" si="554"/>
        <v>1.0851512035958542</v>
      </c>
      <c r="AO155" s="929">
        <v>2580</v>
      </c>
      <c r="AP155" s="931">
        <f t="shared" si="597"/>
        <v>9.3719350503105814E-2</v>
      </c>
      <c r="AQ155" s="932">
        <f t="shared" si="555"/>
        <v>1.1841909108884785</v>
      </c>
      <c r="AR155" s="929">
        <v>2092</v>
      </c>
      <c r="AS155" s="931">
        <f t="shared" si="598"/>
        <v>7.6860900874421337E-2</v>
      </c>
      <c r="AT155" s="932">
        <f t="shared" si="556"/>
        <v>0.97117596024285047</v>
      </c>
      <c r="AU155" s="929">
        <v>1521</v>
      </c>
      <c r="AV155" s="931">
        <f t="shared" si="599"/>
        <v>8.7183308494783909E-2</v>
      </c>
      <c r="AW155" s="932">
        <f t="shared" si="557"/>
        <v>1.1016047480748175</v>
      </c>
      <c r="AX155" s="929">
        <v>1512</v>
      </c>
      <c r="AY155" s="931">
        <f t="shared" si="600"/>
        <v>7.0866141732283464E-2</v>
      </c>
      <c r="AZ155" s="932">
        <f t="shared" si="558"/>
        <v>0.895429177417568</v>
      </c>
      <c r="BA155" s="929">
        <v>1805</v>
      </c>
      <c r="BB155" s="931">
        <f t="shared" si="601"/>
        <v>6.6015653573257255E-2</v>
      </c>
      <c r="BC155" s="932">
        <f t="shared" si="559"/>
        <v>0.83414083130274219</v>
      </c>
      <c r="BD155" s="929">
        <v>1733</v>
      </c>
      <c r="BE155" s="931">
        <f t="shared" si="602"/>
        <v>7.3165583044836613E-2</v>
      </c>
      <c r="BF155" s="932">
        <f t="shared" si="560"/>
        <v>0.92448376953573119</v>
      </c>
      <c r="BG155" s="929">
        <v>1631</v>
      </c>
      <c r="BH155" s="931">
        <f t="shared" si="603"/>
        <v>8.2253265419335322E-2</v>
      </c>
      <c r="BI155" s="932">
        <f t="shared" si="561"/>
        <v>1.0393111857646367</v>
      </c>
      <c r="BJ155" s="929">
        <f t="shared" si="562"/>
        <v>8841</v>
      </c>
      <c r="BK155" s="931">
        <f t="shared" si="604"/>
        <v>8.9903293708498158E-2</v>
      </c>
      <c r="BL155" s="932">
        <f t="shared" si="563"/>
        <v>1.1359731229145975</v>
      </c>
      <c r="BM155" s="929">
        <f t="shared" si="564"/>
        <v>6756</v>
      </c>
      <c r="BN155" s="931">
        <f t="shared" si="605"/>
        <v>7.8714653555325129E-2</v>
      </c>
      <c r="BO155" s="932">
        <f t="shared" si="565"/>
        <v>0.99459905338185672</v>
      </c>
      <c r="BP155" s="929">
        <f t="shared" si="566"/>
        <v>8368</v>
      </c>
      <c r="BQ155" s="931">
        <f t="shared" si="606"/>
        <v>7.9880866012447968E-2</v>
      </c>
      <c r="BR155" s="932">
        <f t="shared" si="567"/>
        <v>1.0093347316006684</v>
      </c>
      <c r="BS155" s="933">
        <f t="shared" si="568"/>
        <v>5319</v>
      </c>
      <c r="BT155" s="931">
        <f t="shared" si="607"/>
        <v>6.5590549239154555E-2</v>
      </c>
      <c r="BU155" s="934">
        <f t="shared" si="569"/>
        <v>0.82876942522788866</v>
      </c>
      <c r="BV155" s="935">
        <f t="shared" si="570"/>
        <v>8.6783657800932279E-2</v>
      </c>
      <c r="BW155" s="935">
        <f t="shared" si="571"/>
        <v>6.5332788893425892E-2</v>
      </c>
      <c r="BX155" s="935">
        <f t="shared" si="572"/>
        <v>7.7796286013942867E-2</v>
      </c>
      <c r="BY155" s="935">
        <f t="shared" si="573"/>
        <v>7.9177521399330111E-2</v>
      </c>
      <c r="BZ155" s="935">
        <f t="shared" si="574"/>
        <v>0.10696297605372448</v>
      </c>
      <c r="CA155" s="935">
        <f t="shared" si="575"/>
        <v>9.6662116887951358E-2</v>
      </c>
      <c r="CB155" s="935">
        <f t="shared" si="576"/>
        <v>4.5383285765968569E-2</v>
      </c>
      <c r="CC155" s="935">
        <f t="shared" si="577"/>
        <v>9.2610699818410386E-2</v>
      </c>
      <c r="CD155" s="935">
        <f t="shared" si="578"/>
        <v>7.1709134857488172E-2</v>
      </c>
      <c r="CE155" s="935">
        <f t="shared" si="579"/>
        <v>8.5881140501545855E-2</v>
      </c>
      <c r="CF155" s="935">
        <f t="shared" si="580"/>
        <v>9.3719350503105814E-2</v>
      </c>
      <c r="CG155" s="935">
        <f t="shared" si="581"/>
        <v>7.6860900874421337E-2</v>
      </c>
      <c r="CH155" s="935">
        <f t="shared" si="582"/>
        <v>8.7183308494783909E-2</v>
      </c>
      <c r="CI155" s="935">
        <f t="shared" si="583"/>
        <v>7.0866141732283464E-2</v>
      </c>
      <c r="CJ155" s="935">
        <f t="shared" si="584"/>
        <v>6.6015653573257255E-2</v>
      </c>
      <c r="CK155" s="935">
        <f t="shared" si="585"/>
        <v>7.3165583044836613E-2</v>
      </c>
      <c r="CL155" s="935">
        <f t="shared" si="586"/>
        <v>8.2253265419335322E-2</v>
      </c>
    </row>
    <row r="156" spans="1:90" x14ac:dyDescent="0.3">
      <c r="A156" s="956">
        <v>156</v>
      </c>
      <c r="B156" s="925" t="s">
        <v>9</v>
      </c>
      <c r="C156" s="926" t="s">
        <v>14</v>
      </c>
      <c r="D156" s="927">
        <v>40603</v>
      </c>
      <c r="E156" s="928"/>
      <c r="F156" s="929">
        <v>14517</v>
      </c>
      <c r="G156" s="930">
        <f t="shared" si="542"/>
        <v>3.9233226491684189E-2</v>
      </c>
      <c r="H156" s="930"/>
      <c r="I156" s="930">
        <f t="shared" si="543"/>
        <v>5.2893561592854486E-2</v>
      </c>
      <c r="J156" s="930">
        <f t="shared" si="544"/>
        <v>2.087865949082026E-2</v>
      </c>
      <c r="K156" s="929">
        <v>911</v>
      </c>
      <c r="L156" s="931">
        <f t="shared" si="587"/>
        <v>4.1632391920299792E-2</v>
      </c>
      <c r="M156" s="932">
        <f t="shared" si="545"/>
        <v>1.061151366919163</v>
      </c>
      <c r="N156" s="929">
        <v>1088</v>
      </c>
      <c r="O156" s="931">
        <f t="shared" si="588"/>
        <v>4.936255160836623E-2</v>
      </c>
      <c r="P156" s="932">
        <f t="shared" si="546"/>
        <v>1.258182311842974</v>
      </c>
      <c r="Q156" s="929">
        <v>544</v>
      </c>
      <c r="R156" s="931">
        <f t="shared" si="589"/>
        <v>3.3561601579369486E-2</v>
      </c>
      <c r="S156" s="932">
        <f t="shared" si="547"/>
        <v>0.85543822368224409</v>
      </c>
      <c r="T156" s="929">
        <v>1137</v>
      </c>
      <c r="U156" s="931">
        <f t="shared" si="590"/>
        <v>5.2893561592854486E-2</v>
      </c>
      <c r="V156" s="932">
        <f t="shared" si="548"/>
        <v>1.3481828114255583</v>
      </c>
      <c r="W156" s="929">
        <v>680</v>
      </c>
      <c r="X156" s="931">
        <f t="shared" si="591"/>
        <v>3.004329769373509E-2</v>
      </c>
      <c r="Y156" s="932">
        <f t="shared" si="549"/>
        <v>0.76576158476547984</v>
      </c>
      <c r="Z156" s="929">
        <v>438</v>
      </c>
      <c r="AA156" s="931">
        <f t="shared" si="592"/>
        <v>2.7174587417793772E-2</v>
      </c>
      <c r="AB156" s="932">
        <f t="shared" si="550"/>
        <v>0.69264217725130639</v>
      </c>
      <c r="AC156" s="929">
        <v>1254</v>
      </c>
      <c r="AD156" s="931">
        <f t="shared" si="593"/>
        <v>5.0408007396390238E-2</v>
      </c>
      <c r="AE156" s="932">
        <f t="shared" si="551"/>
        <v>1.2848295157951037</v>
      </c>
      <c r="AF156" s="929">
        <v>404</v>
      </c>
      <c r="AG156" s="931">
        <f t="shared" si="594"/>
        <v>2.8216231317223076E-2</v>
      </c>
      <c r="AH156" s="932">
        <f t="shared" si="552"/>
        <v>0.71919222150142925</v>
      </c>
      <c r="AI156" s="929">
        <v>686</v>
      </c>
      <c r="AJ156" s="931">
        <f t="shared" si="595"/>
        <v>3.4545271427132644E-2</v>
      </c>
      <c r="AK156" s="932">
        <f t="shared" si="553"/>
        <v>0.88051059054382907</v>
      </c>
      <c r="AL156" s="929">
        <v>547</v>
      </c>
      <c r="AM156" s="931">
        <f t="shared" si="596"/>
        <v>2.087865949082026E-2</v>
      </c>
      <c r="AN156" s="932">
        <f t="shared" si="554"/>
        <v>0.53216779138074888</v>
      </c>
      <c r="AO156" s="929">
        <v>922</v>
      </c>
      <c r="AP156" s="931">
        <f t="shared" si="597"/>
        <v>3.3491953939482004E-2</v>
      </c>
      <c r="AQ156" s="932">
        <f t="shared" si="555"/>
        <v>0.8536630028779536</v>
      </c>
      <c r="AR156" s="929">
        <v>1233</v>
      </c>
      <c r="AS156" s="931">
        <f t="shared" si="598"/>
        <v>4.5300903813652732E-2</v>
      </c>
      <c r="AT156" s="932">
        <f t="shared" si="556"/>
        <v>1.1546565975973104</v>
      </c>
      <c r="AU156" s="929">
        <v>842</v>
      </c>
      <c r="AV156" s="931">
        <f t="shared" si="599"/>
        <v>4.8263212197638426E-2</v>
      </c>
      <c r="AW156" s="932">
        <f t="shared" si="557"/>
        <v>1.2301616898082093</v>
      </c>
      <c r="AX156" s="929">
        <v>985</v>
      </c>
      <c r="AY156" s="931">
        <f t="shared" si="600"/>
        <v>4.616610423697038E-2</v>
      </c>
      <c r="AZ156" s="932">
        <f t="shared" si="558"/>
        <v>1.1767093447375701</v>
      </c>
      <c r="BA156" s="929">
        <v>651</v>
      </c>
      <c r="BB156" s="931">
        <f t="shared" si="601"/>
        <v>2.3809523809523808E-2</v>
      </c>
      <c r="BC156" s="932">
        <f t="shared" si="559"/>
        <v>0.60687141840272651</v>
      </c>
      <c r="BD156" s="929">
        <v>1190</v>
      </c>
      <c r="BE156" s="931">
        <f t="shared" si="602"/>
        <v>5.0240648484336736E-2</v>
      </c>
      <c r="BF156" s="932">
        <f t="shared" si="560"/>
        <v>1.2805637715008136</v>
      </c>
      <c r="BG156" s="929">
        <v>1005</v>
      </c>
      <c r="BH156" s="931">
        <f t="shared" si="603"/>
        <v>5.0683342579050883E-2</v>
      </c>
      <c r="BI156" s="932">
        <f t="shared" si="561"/>
        <v>1.2918474240142763</v>
      </c>
      <c r="BJ156" s="929">
        <f>K156+T156+W156+Z156+Q156</f>
        <v>3710</v>
      </c>
      <c r="BK156" s="931">
        <f t="shared" si="604"/>
        <v>3.7726639481792577E-2</v>
      </c>
      <c r="BL156" s="932">
        <f t="shared" si="563"/>
        <v>0.96159920698311807</v>
      </c>
      <c r="BM156" s="929">
        <f>BG156+AU156+AR156+AX156</f>
        <v>4065</v>
      </c>
      <c r="BN156" s="931">
        <f t="shared" si="605"/>
        <v>4.7361614372764448E-2</v>
      </c>
      <c r="BO156" s="932">
        <f t="shared" si="565"/>
        <v>1.2071812238741857</v>
      </c>
      <c r="BP156" s="929">
        <f t="shared" si="566"/>
        <v>3310</v>
      </c>
      <c r="BQ156" s="931">
        <f t="shared" si="606"/>
        <v>3.1597235480545265E-2</v>
      </c>
      <c r="BR156" s="932">
        <f t="shared" si="567"/>
        <v>0.80536928277470532</v>
      </c>
      <c r="BS156" s="933">
        <f t="shared" si="568"/>
        <v>3432</v>
      </c>
      <c r="BT156" s="931">
        <f t="shared" si="607"/>
        <v>4.2321256813081118E-2</v>
      </c>
      <c r="BU156" s="934">
        <f t="shared" si="569"/>
        <v>1.0787095683311048</v>
      </c>
      <c r="BV156" s="935">
        <f t="shared" si="570"/>
        <v>4.1632391920299792E-2</v>
      </c>
      <c r="BW156" s="935">
        <f t="shared" si="571"/>
        <v>4.936255160836623E-2</v>
      </c>
      <c r="BX156" s="935">
        <f t="shared" si="572"/>
        <v>3.3561601579369486E-2</v>
      </c>
      <c r="BY156" s="935">
        <f t="shared" si="573"/>
        <v>5.2893561592854486E-2</v>
      </c>
      <c r="BZ156" s="935">
        <f t="shared" si="574"/>
        <v>3.004329769373509E-2</v>
      </c>
      <c r="CA156" s="935">
        <f t="shared" si="575"/>
        <v>2.7174587417793772E-2</v>
      </c>
      <c r="CB156" s="935">
        <f t="shared" si="576"/>
        <v>5.0408007396390238E-2</v>
      </c>
      <c r="CC156" s="935">
        <f t="shared" si="577"/>
        <v>2.8216231317223076E-2</v>
      </c>
      <c r="CD156" s="935">
        <f t="shared" si="578"/>
        <v>3.4545271427132644E-2</v>
      </c>
      <c r="CE156" s="935">
        <f t="shared" si="579"/>
        <v>2.087865949082026E-2</v>
      </c>
      <c r="CF156" s="935">
        <f t="shared" si="580"/>
        <v>3.3491953939482004E-2</v>
      </c>
      <c r="CG156" s="935">
        <f t="shared" si="581"/>
        <v>4.5300903813652732E-2</v>
      </c>
      <c r="CH156" s="935">
        <f t="shared" si="582"/>
        <v>4.8263212197638426E-2</v>
      </c>
      <c r="CI156" s="935">
        <f t="shared" si="583"/>
        <v>4.616610423697038E-2</v>
      </c>
      <c r="CJ156" s="935">
        <f t="shared" si="584"/>
        <v>2.3809523809523808E-2</v>
      </c>
      <c r="CK156" s="935">
        <f t="shared" si="585"/>
        <v>5.0240648484336736E-2</v>
      </c>
      <c r="CL156" s="935">
        <f t="shared" si="586"/>
        <v>5.0683342579050883E-2</v>
      </c>
    </row>
    <row r="157" spans="1:90" x14ac:dyDescent="0.3">
      <c r="A157" s="956">
        <v>157</v>
      </c>
      <c r="B157" s="925" t="s">
        <v>68</v>
      </c>
      <c r="C157" s="926" t="s">
        <v>14</v>
      </c>
      <c r="D157" s="927">
        <v>40603</v>
      </c>
      <c r="E157" s="928"/>
      <c r="F157" s="929">
        <v>20255</v>
      </c>
      <c r="G157" s="930">
        <f t="shared" si="542"/>
        <v>5.4740580187990856E-2</v>
      </c>
      <c r="H157" s="930"/>
      <c r="I157" s="930">
        <f t="shared" si="543"/>
        <v>0.10574303461803916</v>
      </c>
      <c r="J157" s="930">
        <f t="shared" si="544"/>
        <v>3.0959176076436282E-2</v>
      </c>
      <c r="K157" s="929">
        <v>702</v>
      </c>
      <c r="L157" s="931">
        <f t="shared" si="587"/>
        <v>3.2081162599396765E-2</v>
      </c>
      <c r="M157" s="932">
        <f t="shared" si="545"/>
        <v>0.58605813985206578</v>
      </c>
      <c r="N157" s="929">
        <v>1080</v>
      </c>
      <c r="O157" s="931">
        <f t="shared" si="588"/>
        <v>4.8999591670069419E-2</v>
      </c>
      <c r="P157" s="932">
        <f t="shared" si="546"/>
        <v>0.89512371812272262</v>
      </c>
      <c r="Q157" s="929">
        <v>524</v>
      </c>
      <c r="R157" s="931">
        <f t="shared" si="589"/>
        <v>3.2327719168363252E-2</v>
      </c>
      <c r="S157" s="932">
        <f t="shared" si="547"/>
        <v>0.59056223111525219</v>
      </c>
      <c r="T157" s="929">
        <v>773</v>
      </c>
      <c r="U157" s="931">
        <f t="shared" si="590"/>
        <v>3.5960178637886121E-2</v>
      </c>
      <c r="V157" s="932">
        <f t="shared" si="548"/>
        <v>0.65691993973010843</v>
      </c>
      <c r="W157" s="929">
        <v>728</v>
      </c>
      <c r="X157" s="931">
        <f t="shared" si="591"/>
        <v>3.2164001060351687E-2</v>
      </c>
      <c r="Y157" s="932">
        <f t="shared" si="549"/>
        <v>0.58757143146626567</v>
      </c>
      <c r="Z157" s="929">
        <v>499</v>
      </c>
      <c r="AA157" s="931">
        <f t="shared" si="592"/>
        <v>3.0959176076436282E-2</v>
      </c>
      <c r="AB157" s="932">
        <f t="shared" si="550"/>
        <v>0.5655617088842656</v>
      </c>
      <c r="AC157" s="929">
        <v>1437</v>
      </c>
      <c r="AD157" s="931">
        <f t="shared" si="593"/>
        <v>5.7764199863327571E-2</v>
      </c>
      <c r="AE157" s="932">
        <f t="shared" si="551"/>
        <v>1.0552354334746354</v>
      </c>
      <c r="AF157" s="929">
        <v>457</v>
      </c>
      <c r="AG157" s="931">
        <f t="shared" si="594"/>
        <v>3.1917865623690457E-2</v>
      </c>
      <c r="AH157" s="932">
        <f t="shared" si="552"/>
        <v>0.58307503344096245</v>
      </c>
      <c r="AI157" s="929">
        <v>1238</v>
      </c>
      <c r="AJ157" s="931">
        <f t="shared" si="595"/>
        <v>6.2342632692114007E-2</v>
      </c>
      <c r="AK157" s="932">
        <f t="shared" si="553"/>
        <v>1.1388741675374299</v>
      </c>
      <c r="AL157" s="929">
        <v>2502</v>
      </c>
      <c r="AM157" s="931">
        <f t="shared" si="596"/>
        <v>9.5499828237718992E-2</v>
      </c>
      <c r="AN157" s="932">
        <f t="shared" si="554"/>
        <v>1.744589259188561</v>
      </c>
      <c r="AO157" s="929">
        <v>2911</v>
      </c>
      <c r="AP157" s="931">
        <f t="shared" si="597"/>
        <v>0.10574303461803916</v>
      </c>
      <c r="AQ157" s="932">
        <f t="shared" si="555"/>
        <v>1.9317119814020052</v>
      </c>
      <c r="AR157" s="929">
        <v>1659</v>
      </c>
      <c r="AS157" s="931">
        <f t="shared" si="598"/>
        <v>6.095231097068117E-2</v>
      </c>
      <c r="AT157" s="932">
        <f t="shared" si="556"/>
        <v>1.1134757936682056</v>
      </c>
      <c r="AU157" s="929">
        <v>700</v>
      </c>
      <c r="AV157" s="931">
        <f t="shared" si="599"/>
        <v>4.0123810615613896E-2</v>
      </c>
      <c r="AW157" s="932">
        <f t="shared" si="557"/>
        <v>0.73298109880860141</v>
      </c>
      <c r="AX157" s="929">
        <v>879</v>
      </c>
      <c r="AY157" s="931">
        <f t="shared" si="600"/>
        <v>4.1197975253093364E-2</v>
      </c>
      <c r="AZ157" s="932">
        <f t="shared" si="558"/>
        <v>0.75260392037517154</v>
      </c>
      <c r="BA157" s="929">
        <v>2765</v>
      </c>
      <c r="BB157" s="931">
        <f t="shared" si="601"/>
        <v>0.10112647209421403</v>
      </c>
      <c r="BC157" s="932">
        <f t="shared" si="559"/>
        <v>1.8473766947102881</v>
      </c>
      <c r="BD157" s="929">
        <v>738</v>
      </c>
      <c r="BE157" s="931">
        <f t="shared" si="602"/>
        <v>3.1157645866756734E-2</v>
      </c>
      <c r="BF157" s="932">
        <f t="shared" si="560"/>
        <v>0.56918735168232992</v>
      </c>
      <c r="BG157" s="929">
        <v>663</v>
      </c>
      <c r="BH157" s="931">
        <f t="shared" si="603"/>
        <v>3.3435876746179836E-2</v>
      </c>
      <c r="BI157" s="932">
        <f t="shared" si="561"/>
        <v>0.61080603514529597</v>
      </c>
      <c r="BJ157" s="929">
        <f t="shared" si="562"/>
        <v>3226</v>
      </c>
      <c r="BK157" s="931">
        <f t="shared" si="604"/>
        <v>3.2804889209774354E-2</v>
      </c>
      <c r="BL157" s="932">
        <f t="shared" si="563"/>
        <v>0.59927916542198401</v>
      </c>
      <c r="BM157" s="929">
        <f t="shared" si="564"/>
        <v>3901</v>
      </c>
      <c r="BN157" s="931">
        <f t="shared" si="605"/>
        <v>4.5450838294748865E-2</v>
      </c>
      <c r="BO157" s="932">
        <f t="shared" si="565"/>
        <v>0.83029515103166551</v>
      </c>
      <c r="BP157" s="929">
        <f t="shared" si="566"/>
        <v>8916</v>
      </c>
      <c r="BQ157" s="931">
        <f t="shared" si="606"/>
        <v>8.511206995303372E-2</v>
      </c>
      <c r="BR157" s="932">
        <f t="shared" si="567"/>
        <v>1.5548258652126206</v>
      </c>
      <c r="BS157" s="933">
        <f t="shared" si="568"/>
        <v>4212</v>
      </c>
      <c r="BT157" s="931">
        <f t="shared" si="607"/>
        <v>5.1939724270599549E-2</v>
      </c>
      <c r="BU157" s="934">
        <f t="shared" si="569"/>
        <v>0.94883401111620358</v>
      </c>
      <c r="BV157" s="935">
        <f t="shared" si="570"/>
        <v>3.2081162599396765E-2</v>
      </c>
      <c r="BW157" s="935">
        <f t="shared" si="571"/>
        <v>4.8999591670069419E-2</v>
      </c>
      <c r="BX157" s="935">
        <f t="shared" si="572"/>
        <v>3.2327719168363252E-2</v>
      </c>
      <c r="BY157" s="935">
        <f t="shared" si="573"/>
        <v>3.5960178637886121E-2</v>
      </c>
      <c r="BZ157" s="935">
        <f t="shared" si="574"/>
        <v>3.2164001060351687E-2</v>
      </c>
      <c r="CA157" s="935">
        <f t="shared" si="575"/>
        <v>3.0959176076436282E-2</v>
      </c>
      <c r="CB157" s="935">
        <f t="shared" si="576"/>
        <v>5.7764199863327571E-2</v>
      </c>
      <c r="CC157" s="935">
        <f t="shared" si="577"/>
        <v>3.1917865623690457E-2</v>
      </c>
      <c r="CD157" s="935">
        <f t="shared" si="578"/>
        <v>6.2342632692114007E-2</v>
      </c>
      <c r="CE157" s="935">
        <f t="shared" si="579"/>
        <v>9.5499828237718992E-2</v>
      </c>
      <c r="CF157" s="935">
        <f t="shared" si="580"/>
        <v>0.10574303461803916</v>
      </c>
      <c r="CG157" s="935">
        <f t="shared" si="581"/>
        <v>6.095231097068117E-2</v>
      </c>
      <c r="CH157" s="935">
        <f t="shared" si="582"/>
        <v>4.0123810615613896E-2</v>
      </c>
      <c r="CI157" s="935">
        <f t="shared" si="583"/>
        <v>4.1197975253093364E-2</v>
      </c>
      <c r="CJ157" s="935">
        <f t="shared" si="584"/>
        <v>0.10112647209421403</v>
      </c>
      <c r="CK157" s="935">
        <f t="shared" si="585"/>
        <v>3.1157645866756734E-2</v>
      </c>
      <c r="CL157" s="935">
        <f t="shared" si="586"/>
        <v>3.3435876746179836E-2</v>
      </c>
    </row>
    <row r="158" spans="1:90" x14ac:dyDescent="0.3">
      <c r="A158" s="956">
        <v>158</v>
      </c>
      <c r="B158" s="925" t="s">
        <v>71</v>
      </c>
      <c r="C158" s="926" t="s">
        <v>14</v>
      </c>
      <c r="D158" s="927">
        <v>40603</v>
      </c>
      <c r="E158" s="928"/>
      <c r="F158" s="929">
        <f>SUM(F159:F163)</f>
        <v>114573</v>
      </c>
      <c r="G158" s="930">
        <f t="shared" si="542"/>
        <v>0.30964169310682182</v>
      </c>
      <c r="H158" s="930"/>
      <c r="I158" s="930">
        <f t="shared" si="543"/>
        <v>0.46115865701119158</v>
      </c>
      <c r="J158" s="930">
        <f t="shared" si="544"/>
        <v>0.20699537071055918</v>
      </c>
      <c r="K158" s="929">
        <f>SUM(K159:K163)</f>
        <v>6453</v>
      </c>
      <c r="L158" s="931">
        <f t="shared" si="587"/>
        <v>0.2948999177406087</v>
      </c>
      <c r="M158" s="932">
        <f t="shared" si="545"/>
        <v>0.95239085790321065</v>
      </c>
      <c r="N158" s="929">
        <f>SUM(N159:N163)</f>
        <v>7886</v>
      </c>
      <c r="O158" s="931">
        <f t="shared" si="588"/>
        <v>0.35778775917608097</v>
      </c>
      <c r="P158" s="932">
        <f t="shared" si="546"/>
        <v>1.1554896098977518</v>
      </c>
      <c r="Q158" s="929">
        <f>SUM(Q159:Q163)</f>
        <v>4323</v>
      </c>
      <c r="R158" s="931">
        <f t="shared" si="589"/>
        <v>0.26670368313899684</v>
      </c>
      <c r="S158" s="932">
        <f t="shared" si="547"/>
        <v>0.86133001167574674</v>
      </c>
      <c r="T158" s="929">
        <f>SUM(T159:T163)</f>
        <v>6092</v>
      </c>
      <c r="U158" s="931">
        <f t="shared" si="590"/>
        <v>0.28340156308150355</v>
      </c>
      <c r="V158" s="932">
        <f t="shared" si="548"/>
        <v>0.91525647027041079</v>
      </c>
      <c r="W158" s="929">
        <f>SUM(W159:W163)</f>
        <v>6005</v>
      </c>
      <c r="X158" s="931">
        <f t="shared" si="591"/>
        <v>0.26530882742776352</v>
      </c>
      <c r="Y158" s="932">
        <f t="shared" si="549"/>
        <v>0.85682527041420053</v>
      </c>
      <c r="Z158" s="929">
        <f>SUM(Z159:Z163)</f>
        <v>4435</v>
      </c>
      <c r="AA158" s="931">
        <f t="shared" si="592"/>
        <v>0.27515820821441866</v>
      </c>
      <c r="AB158" s="932">
        <f t="shared" si="550"/>
        <v>0.88863423221075444</v>
      </c>
      <c r="AC158" s="929">
        <f>SUM(AC159:AC163)</f>
        <v>7799</v>
      </c>
      <c r="AD158" s="931">
        <f t="shared" si="593"/>
        <v>0.31350243196526911</v>
      </c>
      <c r="AE158" s="932">
        <f t="shared" si="551"/>
        <v>1.0124684076608359</v>
      </c>
      <c r="AF158" s="929">
        <f>SUM(AF159:AF163)</f>
        <v>4327</v>
      </c>
      <c r="AG158" s="931">
        <f t="shared" si="594"/>
        <v>0.30220701215253526</v>
      </c>
      <c r="AH158" s="932">
        <f t="shared" si="552"/>
        <v>0.97598940607871654</v>
      </c>
      <c r="AI158" s="929">
        <f>SUM(AI159:AI163)</f>
        <v>5449</v>
      </c>
      <c r="AJ158" s="931">
        <f t="shared" si="595"/>
        <v>0.27439822741464398</v>
      </c>
      <c r="AK158" s="932">
        <f t="shared" si="553"/>
        <v>0.88617984439188757</v>
      </c>
      <c r="AL158" s="929">
        <f>SUM(AL159:AL163)</f>
        <v>9022</v>
      </c>
      <c r="AM158" s="931">
        <f t="shared" si="596"/>
        <v>0.34436428871330965</v>
      </c>
      <c r="AN158" s="932">
        <f t="shared" si="554"/>
        <v>1.1121379852244544</v>
      </c>
      <c r="AO158" s="929">
        <f>SUM(AO159:AO163)</f>
        <v>9959</v>
      </c>
      <c r="AP158" s="931">
        <f t="shared" si="597"/>
        <v>0.36176395800791894</v>
      </c>
      <c r="AQ158" s="932">
        <f t="shared" si="555"/>
        <v>1.168330900073963</v>
      </c>
      <c r="AR158" s="929">
        <f>SUM(AR159:AR163)</f>
        <v>5634</v>
      </c>
      <c r="AS158" s="931">
        <f t="shared" si="598"/>
        <v>0.20699537071055918</v>
      </c>
      <c r="AT158" s="932">
        <f t="shared" si="556"/>
        <v>0.66849967339233229</v>
      </c>
      <c r="AU158" s="929">
        <f>SUM(AU159:AU163)</f>
        <v>3911</v>
      </c>
      <c r="AV158" s="931">
        <f t="shared" si="599"/>
        <v>0.22417746188237991</v>
      </c>
      <c r="AW158" s="932">
        <f t="shared" si="557"/>
        <v>0.72398991115528488</v>
      </c>
      <c r="AX158" s="929">
        <f>SUM(AX159:AX163)</f>
        <v>6314</v>
      </c>
      <c r="AY158" s="931">
        <f t="shared" si="600"/>
        <v>0.29593175853018372</v>
      </c>
      <c r="AZ158" s="932">
        <f t="shared" si="558"/>
        <v>0.95572322822847899</v>
      </c>
      <c r="BA158" s="929">
        <f>SUM(BA159:BA163)</f>
        <v>12609</v>
      </c>
      <c r="BB158" s="931">
        <f t="shared" si="601"/>
        <v>0.46115865701119158</v>
      </c>
      <c r="BC158" s="932">
        <f t="shared" si="559"/>
        <v>1.4893299813216647</v>
      </c>
      <c r="BD158" s="929">
        <f>SUM(BD159:BD163)</f>
        <v>7762</v>
      </c>
      <c r="BE158" s="931">
        <f t="shared" si="602"/>
        <v>0.32770412902136281</v>
      </c>
      <c r="BF158" s="932">
        <f t="shared" si="560"/>
        <v>1.0583333456593318</v>
      </c>
      <c r="BG158" s="929">
        <f>SUM(BG159:BG163)</f>
        <v>6593</v>
      </c>
      <c r="BH158" s="931">
        <f t="shared" si="603"/>
        <v>0.33249281355590299</v>
      </c>
      <c r="BI158" s="932">
        <f t="shared" si="561"/>
        <v>1.0737985902990068</v>
      </c>
      <c r="BJ158" s="929">
        <f>SUM(BJ159:BJ163)</f>
        <v>27308</v>
      </c>
      <c r="BK158" s="931">
        <f t="shared" si="604"/>
        <v>0.27769247195924301</v>
      </c>
      <c r="BL158" s="932">
        <f t="shared" si="563"/>
        <v>0.89681873643367271</v>
      </c>
      <c r="BM158" s="929">
        <f>SUM(BM159:BM163)</f>
        <v>22452</v>
      </c>
      <c r="BN158" s="931">
        <f t="shared" si="605"/>
        <v>0.26158990550979272</v>
      </c>
      <c r="BO158" s="932">
        <f t="shared" si="565"/>
        <v>0.84481486612834167</v>
      </c>
      <c r="BP158" s="929">
        <f>SUM(BP159:BP163)</f>
        <v>39352</v>
      </c>
      <c r="BQ158" s="931">
        <f t="shared" si="606"/>
        <v>0.37565390049257325</v>
      </c>
      <c r="BR158" s="932">
        <f t="shared" si="567"/>
        <v>1.2131890144489623</v>
      </c>
      <c r="BS158" s="933">
        <f>SUM(BS159:BS163)</f>
        <v>25461</v>
      </c>
      <c r="BT158" s="931">
        <f t="shared" si="607"/>
        <v>0.31396897427676523</v>
      </c>
      <c r="BU158" s="934">
        <f t="shared" si="569"/>
        <v>1.0139751243656021</v>
      </c>
      <c r="BV158" s="935">
        <f t="shared" si="570"/>
        <v>0.2948999177406087</v>
      </c>
      <c r="BW158" s="935">
        <f t="shared" si="571"/>
        <v>0.35778775917608097</v>
      </c>
      <c r="BX158" s="935">
        <f t="shared" si="572"/>
        <v>0.26670368313899684</v>
      </c>
      <c r="BY158" s="935">
        <f t="shared" si="573"/>
        <v>0.28340156308150355</v>
      </c>
      <c r="BZ158" s="935">
        <f t="shared" si="574"/>
        <v>0.26530882742776352</v>
      </c>
      <c r="CA158" s="935">
        <f t="shared" si="575"/>
        <v>0.27515820821441866</v>
      </c>
      <c r="CB158" s="935">
        <f t="shared" si="576"/>
        <v>0.31350243196526911</v>
      </c>
      <c r="CC158" s="935">
        <f t="shared" si="577"/>
        <v>0.30220701215253526</v>
      </c>
      <c r="CD158" s="935">
        <f t="shared" si="578"/>
        <v>0.27439822741464398</v>
      </c>
      <c r="CE158" s="935">
        <f t="shared" si="579"/>
        <v>0.34436428871330965</v>
      </c>
      <c r="CF158" s="935">
        <f t="shared" si="580"/>
        <v>0.36176395800791894</v>
      </c>
      <c r="CG158" s="935">
        <f t="shared" si="581"/>
        <v>0.20699537071055918</v>
      </c>
      <c r="CH158" s="935">
        <f t="shared" si="582"/>
        <v>0.22417746188237991</v>
      </c>
      <c r="CI158" s="935">
        <f t="shared" si="583"/>
        <v>0.29593175853018372</v>
      </c>
      <c r="CJ158" s="935">
        <f t="shared" si="584"/>
        <v>0.46115865701119158</v>
      </c>
      <c r="CK158" s="935">
        <f t="shared" si="585"/>
        <v>0.32770412902136281</v>
      </c>
      <c r="CL158" s="935">
        <f t="shared" si="586"/>
        <v>0.33249281355590299</v>
      </c>
    </row>
    <row r="159" spans="1:90" x14ac:dyDescent="0.3">
      <c r="A159" s="956">
        <v>159</v>
      </c>
      <c r="B159" s="925" t="s">
        <v>74</v>
      </c>
      <c r="C159" s="926" t="s">
        <v>14</v>
      </c>
      <c r="D159" s="927">
        <v>40603</v>
      </c>
      <c r="E159" s="928"/>
      <c r="F159" s="929">
        <v>42947</v>
      </c>
      <c r="G159" s="930">
        <f t="shared" si="542"/>
        <v>0.11606732645438871</v>
      </c>
      <c r="H159" s="930"/>
      <c r="I159" s="930">
        <f t="shared" si="543"/>
        <v>0.16992596731387066</v>
      </c>
      <c r="J159" s="930">
        <f t="shared" si="544"/>
        <v>6.1171855134585347E-2</v>
      </c>
      <c r="K159" s="929">
        <v>3484</v>
      </c>
      <c r="L159" s="931">
        <f t="shared" si="587"/>
        <v>0.15921762178959875</v>
      </c>
      <c r="M159" s="932">
        <f t="shared" si="545"/>
        <v>1.3717695294047023</v>
      </c>
      <c r="N159" s="929">
        <v>3237</v>
      </c>
      <c r="O159" s="931">
        <f t="shared" si="588"/>
        <v>0.14686266503334694</v>
      </c>
      <c r="P159" s="932">
        <f t="shared" si="546"/>
        <v>1.2653230630849412</v>
      </c>
      <c r="Q159" s="929">
        <v>2435</v>
      </c>
      <c r="R159" s="931">
        <f t="shared" si="589"/>
        <v>0.15022518354000863</v>
      </c>
      <c r="S159" s="932">
        <f t="shared" si="547"/>
        <v>1.2942934771487395</v>
      </c>
      <c r="T159" s="929">
        <v>2424</v>
      </c>
      <c r="U159" s="931">
        <f t="shared" si="590"/>
        <v>0.11276516561220692</v>
      </c>
      <c r="V159" s="932">
        <f t="shared" si="548"/>
        <v>0.97154960880847518</v>
      </c>
      <c r="W159" s="929">
        <v>3040</v>
      </c>
      <c r="X159" s="931">
        <f t="shared" si="591"/>
        <v>0.13431121321905098</v>
      </c>
      <c r="Y159" s="932">
        <f t="shared" si="549"/>
        <v>1.157183656434368</v>
      </c>
      <c r="Z159" s="929">
        <v>2598</v>
      </c>
      <c r="AA159" s="931">
        <f t="shared" si="592"/>
        <v>0.16118625139595483</v>
      </c>
      <c r="AB159" s="932">
        <f t="shared" si="550"/>
        <v>1.3887306300563116</v>
      </c>
      <c r="AC159" s="929">
        <v>2325</v>
      </c>
      <c r="AD159" s="931">
        <f t="shared" si="593"/>
        <v>9.3459822325843142E-2</v>
      </c>
      <c r="AE159" s="932">
        <f t="shared" si="551"/>
        <v>0.80522077298446526</v>
      </c>
      <c r="AF159" s="929">
        <v>2433</v>
      </c>
      <c r="AG159" s="931">
        <f t="shared" si="594"/>
        <v>0.16992596731387066</v>
      </c>
      <c r="AH159" s="932">
        <f t="shared" si="552"/>
        <v>1.4640293052726336</v>
      </c>
      <c r="AI159" s="929">
        <v>2139</v>
      </c>
      <c r="AJ159" s="931">
        <f t="shared" si="595"/>
        <v>0.1077147749018028</v>
      </c>
      <c r="AK159" s="932">
        <f t="shared" si="553"/>
        <v>0.92803701258796345</v>
      </c>
      <c r="AL159" s="929">
        <v>2378</v>
      </c>
      <c r="AM159" s="931">
        <f t="shared" si="596"/>
        <v>9.0766823161189364E-2</v>
      </c>
      <c r="AN159" s="932">
        <f t="shared" si="554"/>
        <v>0.78201872942130923</v>
      </c>
      <c r="AO159" s="929">
        <v>1684</v>
      </c>
      <c r="AP159" s="931">
        <f t="shared" si="597"/>
        <v>6.1171855134585347E-2</v>
      </c>
      <c r="AQ159" s="932">
        <f t="shared" si="555"/>
        <v>0.52703768582646049</v>
      </c>
      <c r="AR159" s="929">
        <v>1690</v>
      </c>
      <c r="AS159" s="931">
        <f t="shared" si="598"/>
        <v>6.209126313469028E-2</v>
      </c>
      <c r="AT159" s="932">
        <f t="shared" si="556"/>
        <v>0.5349590193161764</v>
      </c>
      <c r="AU159" s="929">
        <v>1455</v>
      </c>
      <c r="AV159" s="931">
        <f t="shared" si="599"/>
        <v>8.3400206351026018E-2</v>
      </c>
      <c r="AW159" s="932">
        <f t="shared" si="557"/>
        <v>0.71855024922797739</v>
      </c>
      <c r="AX159" s="929">
        <v>2893</v>
      </c>
      <c r="AY159" s="931">
        <f t="shared" si="600"/>
        <v>0.13559242594675666</v>
      </c>
      <c r="AZ159" s="932">
        <f t="shared" si="558"/>
        <v>1.1682221869738749</v>
      </c>
      <c r="BA159" s="929">
        <v>2505</v>
      </c>
      <c r="BB159" s="931">
        <f t="shared" si="601"/>
        <v>9.1617292078121568E-2</v>
      </c>
      <c r="BC159" s="932">
        <f t="shared" si="559"/>
        <v>0.78934610520321291</v>
      </c>
      <c r="BD159" s="929">
        <v>3440</v>
      </c>
      <c r="BE159" s="931">
        <f t="shared" si="602"/>
        <v>0.14523347124883898</v>
      </c>
      <c r="BF159" s="932">
        <f t="shared" si="560"/>
        <v>1.2512864359455351</v>
      </c>
      <c r="BG159" s="929">
        <v>2787</v>
      </c>
      <c r="BH159" s="931">
        <f t="shared" si="603"/>
        <v>0.14055171718190529</v>
      </c>
      <c r="BI159" s="932">
        <f t="shared" si="561"/>
        <v>1.2109498984379405</v>
      </c>
      <c r="BJ159" s="929">
        <f t="shared" si="562"/>
        <v>13981</v>
      </c>
      <c r="BK159" s="931">
        <f t="shared" si="604"/>
        <v>0.14217146808489003</v>
      </c>
      <c r="BL159" s="932">
        <f t="shared" si="563"/>
        <v>1.2249051686458854</v>
      </c>
      <c r="BM159" s="929">
        <f t="shared" si="564"/>
        <v>8825</v>
      </c>
      <c r="BN159" s="931">
        <f t="shared" si="605"/>
        <v>0.10282072492980228</v>
      </c>
      <c r="BO159" s="932">
        <f t="shared" si="565"/>
        <v>0.88587139956401095</v>
      </c>
      <c r="BP159" s="929">
        <f t="shared" si="566"/>
        <v>10007</v>
      </c>
      <c r="BQ159" s="931">
        <f t="shared" si="606"/>
        <v>9.5526747871243656E-2</v>
      </c>
      <c r="BR159" s="932">
        <f t="shared" si="567"/>
        <v>0.82302876088718269</v>
      </c>
      <c r="BS159" s="933">
        <f t="shared" si="568"/>
        <v>10134</v>
      </c>
      <c r="BT159" s="931">
        <f t="shared" si="607"/>
        <v>0.12496608873652798</v>
      </c>
      <c r="BU159" s="934">
        <f t="shared" si="569"/>
        <v>1.0766689692437799</v>
      </c>
      <c r="BV159" s="935">
        <f t="shared" si="570"/>
        <v>0.15921762178959875</v>
      </c>
      <c r="BW159" s="935">
        <f t="shared" si="571"/>
        <v>0.14686266503334694</v>
      </c>
      <c r="BX159" s="935">
        <f t="shared" si="572"/>
        <v>0.15022518354000863</v>
      </c>
      <c r="BY159" s="935">
        <f t="shared" si="573"/>
        <v>0.11276516561220692</v>
      </c>
      <c r="BZ159" s="935">
        <f t="shared" si="574"/>
        <v>0.13431121321905098</v>
      </c>
      <c r="CA159" s="935">
        <f t="shared" si="575"/>
        <v>0.16118625139595483</v>
      </c>
      <c r="CB159" s="935">
        <f t="shared" si="576"/>
        <v>9.3459822325843142E-2</v>
      </c>
      <c r="CC159" s="935">
        <f t="shared" si="577"/>
        <v>0.16992596731387066</v>
      </c>
      <c r="CD159" s="935">
        <f t="shared" si="578"/>
        <v>0.1077147749018028</v>
      </c>
      <c r="CE159" s="935">
        <f t="shared" si="579"/>
        <v>9.0766823161189364E-2</v>
      </c>
      <c r="CF159" s="935">
        <f t="shared" si="580"/>
        <v>6.1171855134585347E-2</v>
      </c>
      <c r="CG159" s="935">
        <f t="shared" si="581"/>
        <v>6.209126313469028E-2</v>
      </c>
      <c r="CH159" s="935">
        <f t="shared" si="582"/>
        <v>8.3400206351026018E-2</v>
      </c>
      <c r="CI159" s="935">
        <f t="shared" si="583"/>
        <v>0.13559242594675666</v>
      </c>
      <c r="CJ159" s="935">
        <f t="shared" si="584"/>
        <v>9.1617292078121568E-2</v>
      </c>
      <c r="CK159" s="935">
        <f t="shared" si="585"/>
        <v>0.14523347124883898</v>
      </c>
      <c r="CL159" s="935">
        <f t="shared" si="586"/>
        <v>0.14055171718190529</v>
      </c>
    </row>
    <row r="160" spans="1:90" x14ac:dyDescent="0.3">
      <c r="A160" s="956">
        <v>160</v>
      </c>
      <c r="B160" s="925" t="s">
        <v>291</v>
      </c>
      <c r="C160" s="926" t="s">
        <v>14</v>
      </c>
      <c r="D160" s="927">
        <v>40603</v>
      </c>
      <c r="E160" s="928"/>
      <c r="F160" s="929">
        <v>38223</v>
      </c>
      <c r="G160" s="930">
        <f t="shared" si="542"/>
        <v>0.10330037998151441</v>
      </c>
      <c r="H160" s="930"/>
      <c r="I160" s="930">
        <f t="shared" si="543"/>
        <v>0.30948723575451687</v>
      </c>
      <c r="J160" s="930">
        <f t="shared" si="544"/>
        <v>4.0181130345064771E-2</v>
      </c>
      <c r="K160" s="929">
        <v>963</v>
      </c>
      <c r="L160" s="931">
        <f t="shared" si="587"/>
        <v>4.4008774335069924E-2</v>
      </c>
      <c r="M160" s="932">
        <f t="shared" si="545"/>
        <v>0.42602722606582172</v>
      </c>
      <c r="N160" s="929">
        <v>2244</v>
      </c>
      <c r="O160" s="931">
        <f t="shared" si="588"/>
        <v>0.10181026269225535</v>
      </c>
      <c r="P160" s="932">
        <f t="shared" si="546"/>
        <v>0.98557490989359653</v>
      </c>
      <c r="Q160" s="929">
        <v>656</v>
      </c>
      <c r="R160" s="931">
        <f t="shared" si="589"/>
        <v>4.0471343081004384E-2</v>
      </c>
      <c r="S160" s="932">
        <f t="shared" si="547"/>
        <v>0.39178309981286347</v>
      </c>
      <c r="T160" s="929">
        <v>1023</v>
      </c>
      <c r="U160" s="931">
        <f t="shared" si="590"/>
        <v>4.7590249348716043E-2</v>
      </c>
      <c r="V160" s="932">
        <f t="shared" si="548"/>
        <v>0.46069771821974237</v>
      </c>
      <c r="W160" s="929">
        <v>1396</v>
      </c>
      <c r="X160" s="931">
        <f t="shared" si="591"/>
        <v>6.1677122912432623E-2</v>
      </c>
      <c r="Y160" s="932">
        <f t="shared" si="549"/>
        <v>0.59706578933659038</v>
      </c>
      <c r="Z160" s="929">
        <v>756</v>
      </c>
      <c r="AA160" s="931">
        <f t="shared" si="592"/>
        <v>4.6904082392356369E-2</v>
      </c>
      <c r="AB160" s="932">
        <f t="shared" si="550"/>
        <v>0.45405527453771077</v>
      </c>
      <c r="AC160" s="929">
        <v>2240</v>
      </c>
      <c r="AD160" s="931">
        <f t="shared" si="593"/>
        <v>9.0043011617156415E-2</v>
      </c>
      <c r="AE160" s="932">
        <f t="shared" si="551"/>
        <v>0.8716619593584225</v>
      </c>
      <c r="AF160" s="929">
        <v>869</v>
      </c>
      <c r="AG160" s="931">
        <f t="shared" si="594"/>
        <v>6.0692834194719936E-2</v>
      </c>
      <c r="AH160" s="932">
        <f t="shared" si="552"/>
        <v>0.58753737600559564</v>
      </c>
      <c r="AI160" s="929">
        <v>1930</v>
      </c>
      <c r="AJ160" s="931">
        <f t="shared" si="595"/>
        <v>9.7190049350387747E-2</v>
      </c>
      <c r="AK160" s="932">
        <f t="shared" si="553"/>
        <v>0.94084890460015635</v>
      </c>
      <c r="AL160" s="929">
        <v>5320</v>
      </c>
      <c r="AM160" s="931">
        <f t="shared" si="596"/>
        <v>0.20306118554143288</v>
      </c>
      <c r="AN160" s="932">
        <f t="shared" si="554"/>
        <v>1.9657351267998302</v>
      </c>
      <c r="AO160" s="929">
        <v>6554</v>
      </c>
      <c r="AP160" s="931">
        <f t="shared" si="597"/>
        <v>0.23807621054161066</v>
      </c>
      <c r="AQ160" s="932">
        <f t="shared" si="555"/>
        <v>2.3046983039579754</v>
      </c>
      <c r="AR160" s="929">
        <v>1820</v>
      </c>
      <c r="AS160" s="931">
        <f t="shared" si="598"/>
        <v>6.6867514145051071E-2</v>
      </c>
      <c r="AT160" s="932">
        <f t="shared" si="556"/>
        <v>0.64731140540835386</v>
      </c>
      <c r="AU160" s="929">
        <v>701</v>
      </c>
      <c r="AV160" s="931">
        <f t="shared" si="599"/>
        <v>4.0181130345064771E-2</v>
      </c>
      <c r="AW160" s="932">
        <f t="shared" si="557"/>
        <v>0.38897369353583383</v>
      </c>
      <c r="AX160" s="929">
        <v>1072</v>
      </c>
      <c r="AY160" s="931">
        <f t="shared" si="600"/>
        <v>5.0243719535058115E-2</v>
      </c>
      <c r="AZ160" s="932">
        <f t="shared" si="558"/>
        <v>0.4863846536096888</v>
      </c>
      <c r="BA160" s="929">
        <v>8462</v>
      </c>
      <c r="BB160" s="931">
        <f t="shared" si="601"/>
        <v>0.30948723575451687</v>
      </c>
      <c r="BC160" s="932">
        <f t="shared" si="559"/>
        <v>2.9959931977975258</v>
      </c>
      <c r="BD160" s="929">
        <v>1241</v>
      </c>
      <c r="BE160" s="931">
        <f t="shared" si="602"/>
        <v>5.2393819133665455E-2</v>
      </c>
      <c r="BF160" s="932">
        <f t="shared" si="560"/>
        <v>0.50719870675249523</v>
      </c>
      <c r="BG160" s="929">
        <v>976</v>
      </c>
      <c r="BH160" s="931">
        <f t="shared" si="603"/>
        <v>4.9220838166322056E-2</v>
      </c>
      <c r="BI160" s="932">
        <f t="shared" si="561"/>
        <v>0.47648264386955902</v>
      </c>
      <c r="BJ160" s="929">
        <f t="shared" si="562"/>
        <v>4794</v>
      </c>
      <c r="BK160" s="931">
        <f t="shared" si="604"/>
        <v>4.874973306623008E-2</v>
      </c>
      <c r="BL160" s="932">
        <f t="shared" si="563"/>
        <v>0.47192210788531308</v>
      </c>
      <c r="BM160" s="929">
        <f t="shared" si="564"/>
        <v>4569</v>
      </c>
      <c r="BN160" s="931">
        <f t="shared" si="605"/>
        <v>5.3233755490568455E-2</v>
      </c>
      <c r="BO160" s="932">
        <f t="shared" si="565"/>
        <v>0.51532971611619072</v>
      </c>
      <c r="BP160" s="929">
        <f t="shared" si="566"/>
        <v>21577</v>
      </c>
      <c r="BQ160" s="931">
        <f t="shared" si="606"/>
        <v>0.20597388216426743</v>
      </c>
      <c r="BR160" s="932">
        <f t="shared" si="567"/>
        <v>1.9939315053935565</v>
      </c>
      <c r="BS160" s="933">
        <f t="shared" si="568"/>
        <v>7283</v>
      </c>
      <c r="BT160" s="931">
        <f t="shared" si="607"/>
        <v>8.9809357042444568E-2</v>
      </c>
      <c r="BU160" s="934">
        <f t="shared" si="569"/>
        <v>0.869400064728861</v>
      </c>
      <c r="BV160" s="935">
        <f t="shared" si="570"/>
        <v>4.4008774335069924E-2</v>
      </c>
      <c r="BW160" s="935">
        <f t="shared" si="571"/>
        <v>0.10181026269225535</v>
      </c>
      <c r="BX160" s="935">
        <f t="shared" si="572"/>
        <v>4.0471343081004384E-2</v>
      </c>
      <c r="BY160" s="935">
        <f t="shared" si="573"/>
        <v>4.7590249348716043E-2</v>
      </c>
      <c r="BZ160" s="935">
        <f t="shared" si="574"/>
        <v>6.1677122912432623E-2</v>
      </c>
      <c r="CA160" s="935">
        <f t="shared" si="575"/>
        <v>4.6904082392356369E-2</v>
      </c>
      <c r="CB160" s="935">
        <f t="shared" si="576"/>
        <v>9.0043011617156415E-2</v>
      </c>
      <c r="CC160" s="935">
        <f t="shared" si="577"/>
        <v>6.0692834194719936E-2</v>
      </c>
      <c r="CD160" s="935">
        <f t="shared" si="578"/>
        <v>9.7190049350387747E-2</v>
      </c>
      <c r="CE160" s="935">
        <f t="shared" si="579"/>
        <v>0.20306118554143288</v>
      </c>
      <c r="CF160" s="935">
        <f t="shared" si="580"/>
        <v>0.23807621054161066</v>
      </c>
      <c r="CG160" s="935">
        <f t="shared" si="581"/>
        <v>6.6867514145051071E-2</v>
      </c>
      <c r="CH160" s="935">
        <f t="shared" si="582"/>
        <v>4.0181130345064771E-2</v>
      </c>
      <c r="CI160" s="935">
        <f t="shared" si="583"/>
        <v>5.0243719535058115E-2</v>
      </c>
      <c r="CJ160" s="935">
        <f t="shared" si="584"/>
        <v>0.30948723575451687</v>
      </c>
      <c r="CK160" s="935">
        <f t="shared" si="585"/>
        <v>5.2393819133665455E-2</v>
      </c>
      <c r="CL160" s="935">
        <f t="shared" si="586"/>
        <v>4.9220838166322056E-2</v>
      </c>
    </row>
    <row r="161" spans="1:98" x14ac:dyDescent="0.3">
      <c r="A161" s="956">
        <v>161</v>
      </c>
      <c r="B161" s="925" t="s">
        <v>79</v>
      </c>
      <c r="C161" s="926" t="s">
        <v>14</v>
      </c>
      <c r="D161" s="927">
        <v>40603</v>
      </c>
      <c r="E161" s="928"/>
      <c r="F161" s="929">
        <v>12978</v>
      </c>
      <c r="G161" s="930">
        <f t="shared" si="542"/>
        <v>3.5073969374462867E-2</v>
      </c>
      <c r="H161" s="930"/>
      <c r="I161" s="930">
        <f t="shared" si="543"/>
        <v>5.4062232084320941E-2</v>
      </c>
      <c r="J161" s="930">
        <f t="shared" si="544"/>
        <v>1.9506702023320863E-2</v>
      </c>
      <c r="K161" s="929">
        <v>946</v>
      </c>
      <c r="L161" s="931">
        <f t="shared" si="587"/>
        <v>4.3231880084087376E-2</v>
      </c>
      <c r="M161" s="932">
        <f t="shared" si="545"/>
        <v>1.2325916015529235</v>
      </c>
      <c r="N161" s="929">
        <v>938</v>
      </c>
      <c r="O161" s="931">
        <f t="shared" si="588"/>
        <v>4.2557052765301029E-2</v>
      </c>
      <c r="P161" s="932">
        <f t="shared" si="546"/>
        <v>1.2133514832879608</v>
      </c>
      <c r="Q161" s="929">
        <v>541</v>
      </c>
      <c r="R161" s="931">
        <f t="shared" si="589"/>
        <v>3.3376519217718552E-2</v>
      </c>
      <c r="S161" s="932">
        <f t="shared" si="547"/>
        <v>0.9516037053399431</v>
      </c>
      <c r="T161" s="929">
        <v>1103</v>
      </c>
      <c r="U161" s="931">
        <f t="shared" si="590"/>
        <v>5.1311871976181617E-2</v>
      </c>
      <c r="V161" s="932">
        <f t="shared" si="548"/>
        <v>1.4629616462384627</v>
      </c>
      <c r="W161" s="929">
        <v>779</v>
      </c>
      <c r="X161" s="931">
        <f t="shared" si="591"/>
        <v>3.4417248387381812E-2</v>
      </c>
      <c r="Y161" s="932">
        <f t="shared" si="549"/>
        <v>0.98127611448622609</v>
      </c>
      <c r="Z161" s="929">
        <v>584</v>
      </c>
      <c r="AA161" s="931">
        <f t="shared" si="592"/>
        <v>3.6232783223725029E-2</v>
      </c>
      <c r="AB161" s="932">
        <f t="shared" si="550"/>
        <v>1.0330391418459151</v>
      </c>
      <c r="AC161" s="929">
        <v>924</v>
      </c>
      <c r="AD161" s="931">
        <f t="shared" si="593"/>
        <v>3.7142742292077022E-2</v>
      </c>
      <c r="AE161" s="932">
        <f t="shared" si="551"/>
        <v>1.0589831420426687</v>
      </c>
      <c r="AF161" s="929">
        <v>542</v>
      </c>
      <c r="AG161" s="931">
        <f t="shared" si="594"/>
        <v>3.785444894538343E-2</v>
      </c>
      <c r="AH161" s="932">
        <f t="shared" si="552"/>
        <v>1.0792747333851815</v>
      </c>
      <c r="AI161" s="929">
        <v>488</v>
      </c>
      <c r="AJ161" s="931">
        <f t="shared" si="595"/>
        <v>2.4574478799476281E-2</v>
      </c>
      <c r="AK161" s="932">
        <f t="shared" si="553"/>
        <v>0.70064721038870503</v>
      </c>
      <c r="AL161" s="929">
        <v>626</v>
      </c>
      <c r="AM161" s="931">
        <f t="shared" si="596"/>
        <v>2.3894041757318983E-2</v>
      </c>
      <c r="AN161" s="932">
        <f t="shared" si="554"/>
        <v>0.68124715233161159</v>
      </c>
      <c r="AO161" s="929">
        <v>537</v>
      </c>
      <c r="AP161" s="931">
        <f t="shared" si="597"/>
        <v>1.9506702023320863E-2</v>
      </c>
      <c r="AQ161" s="932">
        <f t="shared" si="555"/>
        <v>0.55615895124558012</v>
      </c>
      <c r="AR161" s="929">
        <v>717</v>
      </c>
      <c r="AS161" s="931">
        <f t="shared" si="598"/>
        <v>2.634286134175913E-2</v>
      </c>
      <c r="AT161" s="932">
        <f t="shared" si="556"/>
        <v>0.7510658705466966</v>
      </c>
      <c r="AU161" s="929">
        <v>614</v>
      </c>
      <c r="AV161" s="931">
        <f t="shared" si="599"/>
        <v>3.5194313882838474E-2</v>
      </c>
      <c r="AW161" s="932">
        <f t="shared" si="557"/>
        <v>1.0034311630682791</v>
      </c>
      <c r="AX161" s="929">
        <v>755</v>
      </c>
      <c r="AY161" s="931">
        <f t="shared" si="600"/>
        <v>3.5386201724784405E-2</v>
      </c>
      <c r="AZ161" s="932">
        <f t="shared" si="558"/>
        <v>1.008902110479371</v>
      </c>
      <c r="BA161" s="929">
        <v>641</v>
      </c>
      <c r="BB161" s="931">
        <f t="shared" si="601"/>
        <v>2.3443786116597178E-2</v>
      </c>
      <c r="BC161" s="932">
        <f t="shared" si="559"/>
        <v>0.66840983597557824</v>
      </c>
      <c r="BD161" s="929">
        <v>1171</v>
      </c>
      <c r="BE161" s="931">
        <f t="shared" si="602"/>
        <v>4.9438486869880942E-2</v>
      </c>
      <c r="BF161" s="932">
        <f t="shared" si="560"/>
        <v>1.4095492398381573</v>
      </c>
      <c r="BG161" s="929">
        <v>1072</v>
      </c>
      <c r="BH161" s="931">
        <f t="shared" si="603"/>
        <v>5.4062232084320941E-2</v>
      </c>
      <c r="BI161" s="932">
        <f t="shared" si="561"/>
        <v>1.5413776384170337</v>
      </c>
      <c r="BJ161" s="929">
        <f t="shared" si="562"/>
        <v>3953</v>
      </c>
      <c r="BK161" s="931">
        <f t="shared" si="604"/>
        <v>4.0197683523322383E-2</v>
      </c>
      <c r="BL161" s="932">
        <f t="shared" si="563"/>
        <v>1.1460830992396902</v>
      </c>
      <c r="BM161" s="929">
        <f t="shared" si="564"/>
        <v>3158</v>
      </c>
      <c r="BN161" s="931">
        <f t="shared" si="605"/>
        <v>3.6794090575446525E-2</v>
      </c>
      <c r="BO161" s="932">
        <f t="shared" si="565"/>
        <v>1.049042672718876</v>
      </c>
      <c r="BP161" s="929">
        <f t="shared" si="566"/>
        <v>2975</v>
      </c>
      <c r="BQ161" s="931">
        <f t="shared" si="606"/>
        <v>2.8399327962121503E-2</v>
      </c>
      <c r="BR161" s="932">
        <f t="shared" si="567"/>
        <v>0.80969814562245901</v>
      </c>
      <c r="BS161" s="933">
        <f t="shared" si="568"/>
        <v>2892</v>
      </c>
      <c r="BT161" s="931">
        <f t="shared" si="607"/>
        <v>3.566231780402989E-2</v>
      </c>
      <c r="BU161" s="934">
        <f t="shared" si="569"/>
        <v>1.0167745037148659</v>
      </c>
      <c r="BV161" s="935">
        <f t="shared" si="570"/>
        <v>4.3231880084087376E-2</v>
      </c>
      <c r="BW161" s="935">
        <f t="shared" si="571"/>
        <v>4.2557052765301029E-2</v>
      </c>
      <c r="BX161" s="935">
        <f t="shared" si="572"/>
        <v>3.3376519217718552E-2</v>
      </c>
      <c r="BY161" s="935">
        <f t="shared" si="573"/>
        <v>5.1311871976181617E-2</v>
      </c>
      <c r="BZ161" s="935">
        <f t="shared" si="574"/>
        <v>3.4417248387381812E-2</v>
      </c>
      <c r="CA161" s="935">
        <f t="shared" si="575"/>
        <v>3.6232783223725029E-2</v>
      </c>
      <c r="CB161" s="935">
        <f t="shared" si="576"/>
        <v>3.7142742292077022E-2</v>
      </c>
      <c r="CC161" s="935">
        <f t="shared" si="577"/>
        <v>3.785444894538343E-2</v>
      </c>
      <c r="CD161" s="935">
        <f t="shared" si="578"/>
        <v>2.4574478799476281E-2</v>
      </c>
      <c r="CE161" s="935">
        <f t="shared" si="579"/>
        <v>2.3894041757318983E-2</v>
      </c>
      <c r="CF161" s="935">
        <f t="shared" si="580"/>
        <v>1.9506702023320863E-2</v>
      </c>
      <c r="CG161" s="935">
        <f t="shared" si="581"/>
        <v>2.634286134175913E-2</v>
      </c>
      <c r="CH161" s="935">
        <f t="shared" si="582"/>
        <v>3.5194313882838474E-2</v>
      </c>
      <c r="CI161" s="935">
        <f t="shared" si="583"/>
        <v>3.5386201724784405E-2</v>
      </c>
      <c r="CJ161" s="935">
        <f t="shared" si="584"/>
        <v>2.3443786116597178E-2</v>
      </c>
      <c r="CK161" s="935">
        <f t="shared" si="585"/>
        <v>4.9438486869880942E-2</v>
      </c>
      <c r="CL161" s="935">
        <f t="shared" si="586"/>
        <v>5.4062232084320941E-2</v>
      </c>
    </row>
    <row r="162" spans="1:98" x14ac:dyDescent="0.3">
      <c r="A162" s="956">
        <v>162</v>
      </c>
      <c r="B162" s="925" t="s">
        <v>81</v>
      </c>
      <c r="C162" s="926" t="s">
        <v>14</v>
      </c>
      <c r="D162" s="927">
        <v>40603</v>
      </c>
      <c r="E162" s="928"/>
      <c r="F162" s="929">
        <v>13518</v>
      </c>
      <c r="G162" s="930">
        <f t="shared" si="542"/>
        <v>3.6533357836645783E-2</v>
      </c>
      <c r="H162" s="930"/>
      <c r="I162" s="930">
        <f t="shared" si="543"/>
        <v>6.2534671440819006E-2</v>
      </c>
      <c r="J162" s="930">
        <f t="shared" si="544"/>
        <v>1.4504370395816634E-2</v>
      </c>
      <c r="K162" s="929">
        <v>705</v>
      </c>
      <c r="L162" s="931">
        <f t="shared" si="587"/>
        <v>3.2218261584864273E-2</v>
      </c>
      <c r="M162" s="932">
        <f t="shared" si="545"/>
        <v>0.88188613072261501</v>
      </c>
      <c r="N162" s="929">
        <v>1007</v>
      </c>
      <c r="O162" s="931">
        <f t="shared" si="588"/>
        <v>4.5687582233111021E-2</v>
      </c>
      <c r="P162" s="932">
        <f t="shared" si="546"/>
        <v>1.2505716676084684</v>
      </c>
      <c r="Q162" s="929">
        <v>475</v>
      </c>
      <c r="R162" s="931">
        <f t="shared" si="589"/>
        <v>2.9304707261397989E-2</v>
      </c>
      <c r="S162" s="932">
        <f t="shared" si="547"/>
        <v>0.80213560966474051</v>
      </c>
      <c r="T162" s="929">
        <v>1068</v>
      </c>
      <c r="U162" s="931">
        <f t="shared" si="590"/>
        <v>4.9683662076665427E-2</v>
      </c>
      <c r="V162" s="932">
        <f t="shared" si="548"/>
        <v>1.359953341787512</v>
      </c>
      <c r="W162" s="929">
        <v>492</v>
      </c>
      <c r="X162" s="931">
        <f t="shared" si="591"/>
        <v>2.1737209507820095E-2</v>
      </c>
      <c r="Y162" s="932">
        <f t="shared" si="549"/>
        <v>0.59499621154494575</v>
      </c>
      <c r="Z162" s="929">
        <v>289</v>
      </c>
      <c r="AA162" s="931">
        <f t="shared" si="592"/>
        <v>1.7930264300781734E-2</v>
      </c>
      <c r="AB162" s="932">
        <f t="shared" si="550"/>
        <v>0.49079157686393371</v>
      </c>
      <c r="AC162" s="929">
        <v>1328</v>
      </c>
      <c r="AD162" s="931">
        <f t="shared" si="593"/>
        <v>5.3382642601599868E-2</v>
      </c>
      <c r="AE162" s="932">
        <f t="shared" si="551"/>
        <v>1.4612027408018036</v>
      </c>
      <c r="AF162" s="929">
        <v>300</v>
      </c>
      <c r="AG162" s="931">
        <f t="shared" si="594"/>
        <v>2.0952647017739908E-2</v>
      </c>
      <c r="AH162" s="932">
        <f t="shared" si="552"/>
        <v>0.57352097530774415</v>
      </c>
      <c r="AI162" s="929">
        <v>584</v>
      </c>
      <c r="AJ162" s="931">
        <f t="shared" si="595"/>
        <v>2.9408802497733911E-2</v>
      </c>
      <c r="AK162" s="932">
        <f t="shared" si="553"/>
        <v>0.80498492991614934</v>
      </c>
      <c r="AL162" s="929">
        <v>380</v>
      </c>
      <c r="AM162" s="931">
        <f t="shared" si="596"/>
        <v>1.4504370395816634E-2</v>
      </c>
      <c r="AN162" s="932">
        <f t="shared" si="554"/>
        <v>0.39701717155786947</v>
      </c>
      <c r="AO162" s="929">
        <v>783</v>
      </c>
      <c r="AP162" s="931">
        <f t="shared" si="597"/>
        <v>2.8442733117803043E-2</v>
      </c>
      <c r="AQ162" s="932">
        <f t="shared" si="555"/>
        <v>0.7785414427269749</v>
      </c>
      <c r="AR162" s="929">
        <v>943</v>
      </c>
      <c r="AS162" s="931">
        <f t="shared" si="598"/>
        <v>3.4646190021309427E-2</v>
      </c>
      <c r="AT162" s="932">
        <f t="shared" si="556"/>
        <v>0.94834398130676667</v>
      </c>
      <c r="AU162" s="929">
        <v>775</v>
      </c>
      <c r="AV162" s="931">
        <f t="shared" si="599"/>
        <v>4.4422790324429667E-2</v>
      </c>
      <c r="AW162" s="932">
        <f t="shared" si="557"/>
        <v>1.2159514743501123</v>
      </c>
      <c r="AX162" s="929">
        <v>1160</v>
      </c>
      <c r="AY162" s="931">
        <f t="shared" si="600"/>
        <v>5.436820397450319E-2</v>
      </c>
      <c r="AZ162" s="932">
        <f t="shared" si="558"/>
        <v>1.4881797675867527</v>
      </c>
      <c r="BA162" s="929">
        <v>643</v>
      </c>
      <c r="BB162" s="931">
        <f t="shared" si="601"/>
        <v>2.3516933655182502E-2</v>
      </c>
      <c r="BC162" s="932">
        <f t="shared" si="559"/>
        <v>0.64371125589756761</v>
      </c>
      <c r="BD162" s="929">
        <v>1346</v>
      </c>
      <c r="BE162" s="931">
        <f t="shared" si="602"/>
        <v>5.6826817529342225E-2</v>
      </c>
      <c r="BF162" s="932">
        <f t="shared" si="560"/>
        <v>1.5554775387314803</v>
      </c>
      <c r="BG162" s="929">
        <v>1240</v>
      </c>
      <c r="BH162" s="931">
        <f t="shared" si="603"/>
        <v>6.2534671440819006E-2</v>
      </c>
      <c r="BI162" s="932">
        <f t="shared" si="561"/>
        <v>1.7117143110807049</v>
      </c>
      <c r="BJ162" s="929">
        <f t="shared" si="562"/>
        <v>3029</v>
      </c>
      <c r="BK162" s="931">
        <f t="shared" si="604"/>
        <v>3.0801614822196687E-2</v>
      </c>
      <c r="BL162" s="932">
        <f t="shared" si="563"/>
        <v>0.84310932928536575</v>
      </c>
      <c r="BM162" s="929">
        <f t="shared" si="564"/>
        <v>4118</v>
      </c>
      <c r="BN162" s="931">
        <f t="shared" si="605"/>
        <v>4.7979121276025584E-2</v>
      </c>
      <c r="BO162" s="932">
        <f t="shared" si="565"/>
        <v>1.3132962343773069</v>
      </c>
      <c r="BP162" s="929">
        <f t="shared" si="566"/>
        <v>3152</v>
      </c>
      <c r="BQ162" s="931">
        <f t="shared" si="606"/>
        <v>3.0088968650960328E-2</v>
      </c>
      <c r="BR162" s="932">
        <f t="shared" si="567"/>
        <v>0.8236026041049741</v>
      </c>
      <c r="BS162" s="933">
        <f t="shared" si="568"/>
        <v>3219</v>
      </c>
      <c r="BT162" s="931">
        <f t="shared" si="607"/>
        <v>3.9694675315066465E-2</v>
      </c>
      <c r="BU162" s="934">
        <f t="shared" si="569"/>
        <v>1.0865323546922816</v>
      </c>
      <c r="BV162" s="935">
        <f t="shared" si="570"/>
        <v>3.2218261584864273E-2</v>
      </c>
      <c r="BW162" s="935">
        <f t="shared" si="571"/>
        <v>4.5687582233111021E-2</v>
      </c>
      <c r="BX162" s="935">
        <f t="shared" si="572"/>
        <v>2.9304707261397989E-2</v>
      </c>
      <c r="BY162" s="935">
        <f t="shared" si="573"/>
        <v>4.9683662076665427E-2</v>
      </c>
      <c r="BZ162" s="935">
        <f t="shared" si="574"/>
        <v>2.1737209507820095E-2</v>
      </c>
      <c r="CA162" s="935">
        <f t="shared" si="575"/>
        <v>1.7930264300781734E-2</v>
      </c>
      <c r="CB162" s="935">
        <f t="shared" si="576"/>
        <v>5.3382642601599868E-2</v>
      </c>
      <c r="CC162" s="935">
        <f t="shared" si="577"/>
        <v>2.0952647017739908E-2</v>
      </c>
      <c r="CD162" s="935">
        <f t="shared" si="578"/>
        <v>2.9408802497733911E-2</v>
      </c>
      <c r="CE162" s="935">
        <f t="shared" si="579"/>
        <v>1.4504370395816634E-2</v>
      </c>
      <c r="CF162" s="935">
        <f t="shared" si="580"/>
        <v>2.8442733117803043E-2</v>
      </c>
      <c r="CG162" s="935">
        <f t="shared" si="581"/>
        <v>3.4646190021309427E-2</v>
      </c>
      <c r="CH162" s="935">
        <f t="shared" si="582"/>
        <v>4.4422790324429667E-2</v>
      </c>
      <c r="CI162" s="935">
        <f t="shared" si="583"/>
        <v>5.436820397450319E-2</v>
      </c>
      <c r="CJ162" s="935">
        <f t="shared" si="584"/>
        <v>2.3516933655182502E-2</v>
      </c>
      <c r="CK162" s="935">
        <f t="shared" si="585"/>
        <v>5.6826817529342225E-2</v>
      </c>
      <c r="CL162" s="935">
        <f t="shared" si="586"/>
        <v>6.2534671440819006E-2</v>
      </c>
    </row>
    <row r="163" spans="1:98" x14ac:dyDescent="0.3">
      <c r="A163" s="956">
        <v>163</v>
      </c>
      <c r="B163" s="925" t="s">
        <v>47</v>
      </c>
      <c r="C163" s="926" t="s">
        <v>14</v>
      </c>
      <c r="D163" s="927">
        <v>40603</v>
      </c>
      <c r="E163" s="928"/>
      <c r="F163" s="929">
        <v>6907</v>
      </c>
      <c r="G163" s="930">
        <f t="shared" si="542"/>
        <v>1.8666659459810064E-2</v>
      </c>
      <c r="H163" s="930"/>
      <c r="I163" s="930">
        <f t="shared" si="543"/>
        <v>3.9474213128592679E-2</v>
      </c>
      <c r="J163" s="930">
        <f t="shared" si="544"/>
        <v>1.2137867857551814E-2</v>
      </c>
      <c r="K163" s="929">
        <v>355</v>
      </c>
      <c r="L163" s="931">
        <f t="shared" si="587"/>
        <v>1.6223379946988394E-2</v>
      </c>
      <c r="M163" s="932">
        <f t="shared" si="545"/>
        <v>0.86910997556460856</v>
      </c>
      <c r="N163" s="929">
        <v>460</v>
      </c>
      <c r="O163" s="931">
        <f t="shared" si="588"/>
        <v>2.0870196452066603E-2</v>
      </c>
      <c r="P163" s="932">
        <f t="shared" si="546"/>
        <v>1.1180466701608196</v>
      </c>
      <c r="Q163" s="929">
        <v>216</v>
      </c>
      <c r="R163" s="931">
        <f t="shared" si="589"/>
        <v>1.3325930038867296E-2</v>
      </c>
      <c r="S163" s="932">
        <f t="shared" si="547"/>
        <v>0.7138893848445923</v>
      </c>
      <c r="T163" s="929">
        <v>474</v>
      </c>
      <c r="U163" s="931">
        <f t="shared" si="590"/>
        <v>2.205061406773353E-2</v>
      </c>
      <c r="V163" s="932">
        <f t="shared" si="548"/>
        <v>1.1812833525574959</v>
      </c>
      <c r="W163" s="929">
        <v>298</v>
      </c>
      <c r="X163" s="931">
        <f t="shared" si="591"/>
        <v>1.3166033401078024E-2</v>
      </c>
      <c r="Y163" s="932">
        <f t="shared" si="549"/>
        <v>0.70532349022731844</v>
      </c>
      <c r="Z163" s="929">
        <v>208</v>
      </c>
      <c r="AA163" s="931">
        <f t="shared" si="592"/>
        <v>1.2904826901600695E-2</v>
      </c>
      <c r="AB163" s="932">
        <f t="shared" si="550"/>
        <v>0.69133027949565451</v>
      </c>
      <c r="AC163" s="929">
        <v>982</v>
      </c>
      <c r="AD163" s="931">
        <f t="shared" si="593"/>
        <v>3.9474213128592679E-2</v>
      </c>
      <c r="AE163" s="932">
        <f t="shared" si="551"/>
        <v>2.1146908054749685</v>
      </c>
      <c r="AF163" s="929">
        <v>183</v>
      </c>
      <c r="AG163" s="931">
        <f t="shared" si="594"/>
        <v>1.2781114680821343E-2</v>
      </c>
      <c r="AH163" s="932">
        <f t="shared" si="552"/>
        <v>0.68470283653802688</v>
      </c>
      <c r="AI163" s="929">
        <v>308</v>
      </c>
      <c r="AJ163" s="931">
        <f t="shared" si="595"/>
        <v>1.5510121865243228E-2</v>
      </c>
      <c r="AK163" s="932">
        <f t="shared" si="553"/>
        <v>0.83089970643312128</v>
      </c>
      <c r="AL163" s="929">
        <v>318</v>
      </c>
      <c r="AM163" s="931">
        <f t="shared" si="596"/>
        <v>1.2137867857551814E-2</v>
      </c>
      <c r="AN163" s="932">
        <f t="shared" si="554"/>
        <v>0.65024317198720238</v>
      </c>
      <c r="AO163" s="929">
        <v>401</v>
      </c>
      <c r="AP163" s="931">
        <f t="shared" si="597"/>
        <v>1.4566457190599005E-2</v>
      </c>
      <c r="AQ163" s="932">
        <f t="shared" si="555"/>
        <v>0.78034622220226768</v>
      </c>
      <c r="AR163" s="929">
        <v>464</v>
      </c>
      <c r="AS163" s="931">
        <f t="shared" si="598"/>
        <v>1.7047542067749284E-2</v>
      </c>
      <c r="AT163" s="932">
        <f t="shared" si="556"/>
        <v>0.91326153479433247</v>
      </c>
      <c r="AU163" s="929">
        <v>366</v>
      </c>
      <c r="AV163" s="931">
        <f t="shared" si="599"/>
        <v>2.097902097902098E-2</v>
      </c>
      <c r="AW163" s="932">
        <f t="shared" si="557"/>
        <v>1.1238765577841878</v>
      </c>
      <c r="AX163" s="929">
        <v>434</v>
      </c>
      <c r="AY163" s="931">
        <f t="shared" si="600"/>
        <v>2.0341207349081365E-2</v>
      </c>
      <c r="AZ163" s="932">
        <f t="shared" si="558"/>
        <v>1.0897079572741259</v>
      </c>
      <c r="BA163" s="929">
        <v>358</v>
      </c>
      <c r="BB163" s="931">
        <f t="shared" si="601"/>
        <v>1.3093409406773462E-2</v>
      </c>
      <c r="BC163" s="932">
        <f t="shared" si="559"/>
        <v>0.70143291760178128</v>
      </c>
      <c r="BD163" s="929">
        <v>564</v>
      </c>
      <c r="BE163" s="931">
        <f t="shared" si="602"/>
        <v>2.3811534239635227E-2</v>
      </c>
      <c r="BF163" s="932">
        <f t="shared" si="560"/>
        <v>1.2756183981875413</v>
      </c>
      <c r="BG163" s="929">
        <v>518</v>
      </c>
      <c r="BH163" s="931">
        <f t="shared" si="603"/>
        <v>2.6123354682535679E-2</v>
      </c>
      <c r="BI163" s="932">
        <f t="shared" si="561"/>
        <v>1.3994659697296201</v>
      </c>
      <c r="BJ163" s="929">
        <f t="shared" si="562"/>
        <v>1551</v>
      </c>
      <c r="BK163" s="931">
        <f t="shared" si="604"/>
        <v>1.577197246260385E-2</v>
      </c>
      <c r="BL163" s="932">
        <f t="shared" si="563"/>
        <v>0.84492742242185481</v>
      </c>
      <c r="BM163" s="929">
        <f t="shared" si="564"/>
        <v>1782</v>
      </c>
      <c r="BN163" s="931">
        <f t="shared" si="605"/>
        <v>2.0762213237949877E-2</v>
      </c>
      <c r="BO163" s="932">
        <f t="shared" si="565"/>
        <v>1.1122618528854404</v>
      </c>
      <c r="BP163" s="929">
        <f t="shared" si="566"/>
        <v>1641</v>
      </c>
      <c r="BQ163" s="931">
        <f t="shared" si="606"/>
        <v>1.5664973843980298E-2</v>
      </c>
      <c r="BR163" s="932">
        <f t="shared" si="567"/>
        <v>0.83919535135397449</v>
      </c>
      <c r="BS163" s="933">
        <f t="shared" si="568"/>
        <v>1933</v>
      </c>
      <c r="BT163" s="931">
        <f t="shared" si="607"/>
        <v>2.3836535378696327E-2</v>
      </c>
      <c r="BU163" s="934">
        <f t="shared" si="569"/>
        <v>1.2769577454400547</v>
      </c>
      <c r="BV163" s="935">
        <f t="shared" si="570"/>
        <v>1.6223379946988394E-2</v>
      </c>
      <c r="BW163" s="935">
        <f t="shared" si="571"/>
        <v>2.0870196452066603E-2</v>
      </c>
      <c r="BX163" s="935">
        <f t="shared" si="572"/>
        <v>1.3325930038867296E-2</v>
      </c>
      <c r="BY163" s="935">
        <f t="shared" si="573"/>
        <v>2.205061406773353E-2</v>
      </c>
      <c r="BZ163" s="935">
        <f t="shared" si="574"/>
        <v>1.3166033401078024E-2</v>
      </c>
      <c r="CA163" s="935">
        <f t="shared" si="575"/>
        <v>1.2904826901600695E-2</v>
      </c>
      <c r="CB163" s="935">
        <f t="shared" si="576"/>
        <v>3.9474213128592679E-2</v>
      </c>
      <c r="CC163" s="935">
        <f t="shared" si="577"/>
        <v>1.2781114680821343E-2</v>
      </c>
      <c r="CD163" s="935">
        <f t="shared" si="578"/>
        <v>1.5510121865243228E-2</v>
      </c>
      <c r="CE163" s="935">
        <f t="shared" si="579"/>
        <v>1.2137867857551814E-2</v>
      </c>
      <c r="CF163" s="935">
        <f t="shared" si="580"/>
        <v>1.4566457190599005E-2</v>
      </c>
      <c r="CG163" s="935">
        <f t="shared" si="581"/>
        <v>1.7047542067749284E-2</v>
      </c>
      <c r="CH163" s="935">
        <f t="shared" si="582"/>
        <v>2.097902097902098E-2</v>
      </c>
      <c r="CI163" s="935">
        <f t="shared" si="583"/>
        <v>2.0341207349081365E-2</v>
      </c>
      <c r="CJ163" s="935">
        <f t="shared" si="584"/>
        <v>1.3093409406773462E-2</v>
      </c>
      <c r="CK163" s="935">
        <f t="shared" si="585"/>
        <v>2.3811534239635227E-2</v>
      </c>
      <c r="CL163" s="935">
        <f t="shared" si="586"/>
        <v>2.6123354682535679E-2</v>
      </c>
    </row>
    <row r="164" spans="1:98" s="601" customFormat="1" x14ac:dyDescent="0.3">
      <c r="A164" s="957">
        <v>164</v>
      </c>
      <c r="B164" s="936" t="s">
        <v>53</v>
      </c>
      <c r="C164" s="937" t="s">
        <v>14</v>
      </c>
      <c r="D164" s="938">
        <v>40603</v>
      </c>
      <c r="E164" s="939"/>
      <c r="F164" s="939">
        <v>182313</v>
      </c>
      <c r="G164" s="940">
        <f>F164/F$2</f>
        <v>0.34553845570675867</v>
      </c>
      <c r="H164" s="940"/>
      <c r="I164" s="941">
        <f t="shared" si="543"/>
        <v>0.42831387887306727</v>
      </c>
      <c r="J164" s="941">
        <f t="shared" si="544"/>
        <v>0.27792373218692779</v>
      </c>
      <c r="K164" s="939">
        <v>10573</v>
      </c>
      <c r="L164" s="940">
        <f>K164/K$2</f>
        <v>0.28747383017482803</v>
      </c>
      <c r="M164" s="942">
        <f t="shared" si="545"/>
        <v>0.83195900608756779</v>
      </c>
      <c r="N164" s="939">
        <v>11085</v>
      </c>
      <c r="O164" s="940">
        <f>N164/N$2</f>
        <v>0.33996810402993316</v>
      </c>
      <c r="P164" s="942">
        <f t="shared" si="546"/>
        <v>0.98387921348600116</v>
      </c>
      <c r="Q164" s="939">
        <v>7850</v>
      </c>
      <c r="R164" s="940">
        <f>Q164/Q$2</f>
        <v>0.33278222900504473</v>
      </c>
      <c r="S164" s="942">
        <f t="shared" si="547"/>
        <v>0.96308304765782848</v>
      </c>
      <c r="T164" s="939">
        <v>10381</v>
      </c>
      <c r="U164" s="940">
        <f>T164/T$2</f>
        <v>0.32416312765425931</v>
      </c>
      <c r="V164" s="942">
        <f t="shared" si="548"/>
        <v>0.93813907627508897</v>
      </c>
      <c r="W164" s="939">
        <v>10924</v>
      </c>
      <c r="X164" s="940">
        <f>W164/W$2</f>
        <v>0.31810372441105383</v>
      </c>
      <c r="Y164" s="942">
        <f t="shared" si="549"/>
        <v>0.92060295795560498</v>
      </c>
      <c r="Z164" s="939">
        <v>7727</v>
      </c>
      <c r="AA164" s="940">
        <f>Z164/Z$2</f>
        <v>0.32104869536313779</v>
      </c>
      <c r="AB164" s="942">
        <f t="shared" si="550"/>
        <v>0.92912580368651032</v>
      </c>
      <c r="AC164" s="939">
        <v>13036</v>
      </c>
      <c r="AD164" s="940">
        <f>AC164/AC$2</f>
        <v>0.38508803024932059</v>
      </c>
      <c r="AE164" s="942">
        <f t="shared" si="551"/>
        <v>1.1144578089337924</v>
      </c>
      <c r="AF164" s="939">
        <v>6982</v>
      </c>
      <c r="AG164" s="940">
        <f>AF164/AF$2</f>
        <v>0.27792373218692779</v>
      </c>
      <c r="AH164" s="942">
        <f t="shared" si="552"/>
        <v>0.80432069888854241</v>
      </c>
      <c r="AI164" s="939">
        <v>9832</v>
      </c>
      <c r="AJ164" s="940">
        <f>AI164/AI$2</f>
        <v>0.4142929378054947</v>
      </c>
      <c r="AK164" s="942">
        <f t="shared" si="553"/>
        <v>1.1989778010615539</v>
      </c>
      <c r="AL164" s="939">
        <v>12667</v>
      </c>
      <c r="AM164" s="940">
        <f>AL164/AL$2</f>
        <v>0.39137957670322882</v>
      </c>
      <c r="AN164" s="942">
        <f t="shared" si="554"/>
        <v>1.1326657575716355</v>
      </c>
      <c r="AO164" s="939">
        <v>14017</v>
      </c>
      <c r="AP164" s="940">
        <f>AO164/AO$2</f>
        <v>0.42831387887306727</v>
      </c>
      <c r="AQ164" s="942">
        <f t="shared" si="555"/>
        <v>1.2395548796356142</v>
      </c>
      <c r="AR164" s="939">
        <v>13751</v>
      </c>
      <c r="AS164" s="940">
        <f>AR164/AR$2</f>
        <v>0.39332398958839848</v>
      </c>
      <c r="AT164" s="942">
        <f t="shared" si="556"/>
        <v>1.1382929543512026</v>
      </c>
      <c r="AU164" s="939">
        <v>8924</v>
      </c>
      <c r="AV164" s="940">
        <f>AU164/AU$2</f>
        <v>0.36372529040146728</v>
      </c>
      <c r="AW164" s="942">
        <f t="shared" si="557"/>
        <v>1.0526333158997008</v>
      </c>
      <c r="AX164" s="939">
        <v>10465</v>
      </c>
      <c r="AY164" s="940">
        <f>AX164/AX$2</f>
        <v>0.35091543156059285</v>
      </c>
      <c r="AZ164" s="942">
        <f t="shared" si="558"/>
        <v>1.0155611503293784</v>
      </c>
      <c r="BA164" s="939">
        <v>13224</v>
      </c>
      <c r="BB164" s="940">
        <f>BA164/BA$2</f>
        <v>0.34744226373453141</v>
      </c>
      <c r="BC164" s="942">
        <f t="shared" si="559"/>
        <v>1.0055096849462926</v>
      </c>
      <c r="BD164" s="939">
        <v>11349</v>
      </c>
      <c r="BE164" s="940">
        <f>BD164/BD$2</f>
        <v>0.31374229397617009</v>
      </c>
      <c r="BF164" s="942">
        <f t="shared" si="560"/>
        <v>0.90798083048223033</v>
      </c>
      <c r="BG164" s="939">
        <v>9526</v>
      </c>
      <c r="BH164" s="940">
        <f>BG164/BG$2</f>
        <v>0.28986124634858812</v>
      </c>
      <c r="BI164" s="942">
        <f t="shared" si="561"/>
        <v>0.83886826939626935</v>
      </c>
      <c r="BJ164" s="939">
        <f>K164+T164+W164+Z164+Q164</f>
        <v>47455</v>
      </c>
      <c r="BK164" s="940">
        <f>BJ164/BJ$2</f>
        <v>0.31468624213367286</v>
      </c>
      <c r="BL164" s="942">
        <f>BK164/$G164</f>
        <v>0.91071264843740418</v>
      </c>
      <c r="BM164" s="939">
        <f>BG164+AU164+AR164+AX164</f>
        <v>42666</v>
      </c>
      <c r="BN164" s="940">
        <f>BM164/BM$2</f>
        <v>0.34920037321373032</v>
      </c>
      <c r="BO164" s="942">
        <f>BN164/$G164</f>
        <v>1.0105977133557584</v>
      </c>
      <c r="BP164" s="939">
        <f>BA164+AO164+AL164+BD164</f>
        <v>51257</v>
      </c>
      <c r="BQ164" s="940">
        <f>BP164/BP$2</f>
        <v>0.36789520904360307</v>
      </c>
      <c r="BR164" s="942">
        <f>BQ164/$G164</f>
        <v>1.0647012017551454</v>
      </c>
      <c r="BS164" s="943">
        <f>AI164+AF164+AC164+N164</f>
        <v>40935</v>
      </c>
      <c r="BT164" s="940">
        <f>BS164/BS$2</f>
        <v>0.35499340918551409</v>
      </c>
      <c r="BU164" s="942">
        <f>BT164/$G164</f>
        <v>1.0273629557654196</v>
      </c>
      <c r="BV164" s="941">
        <f t="shared" si="570"/>
        <v>0.28747383017482803</v>
      </c>
      <c r="BW164" s="941">
        <f t="shared" si="571"/>
        <v>0.33996810402993316</v>
      </c>
      <c r="BX164" s="941">
        <f t="shared" si="572"/>
        <v>0.33278222900504473</v>
      </c>
      <c r="BY164" s="941">
        <f t="shared" si="573"/>
        <v>0.32416312765425931</v>
      </c>
      <c r="BZ164" s="941">
        <f t="shared" si="574"/>
        <v>0.31810372441105383</v>
      </c>
      <c r="CA164" s="941">
        <f t="shared" si="575"/>
        <v>0.32104869536313779</v>
      </c>
      <c r="CB164" s="941">
        <f t="shared" si="576"/>
        <v>0.38508803024932059</v>
      </c>
      <c r="CC164" s="941">
        <f t="shared" si="577"/>
        <v>0.27792373218692779</v>
      </c>
      <c r="CD164" s="941">
        <f t="shared" si="578"/>
        <v>0.4142929378054947</v>
      </c>
      <c r="CE164" s="941">
        <f t="shared" si="579"/>
        <v>0.39137957670322882</v>
      </c>
      <c r="CF164" s="941">
        <f t="shared" si="580"/>
        <v>0.42831387887306727</v>
      </c>
      <c r="CG164" s="941">
        <f t="shared" si="581"/>
        <v>0.39332398958839848</v>
      </c>
      <c r="CH164" s="941">
        <f t="shared" si="582"/>
        <v>0.36372529040146728</v>
      </c>
      <c r="CI164" s="941">
        <f t="shared" si="583"/>
        <v>0.35091543156059285</v>
      </c>
      <c r="CJ164" s="941">
        <f t="shared" si="584"/>
        <v>0.34744226373453141</v>
      </c>
      <c r="CK164" s="941">
        <f t="shared" si="585"/>
        <v>0.31374229397617009</v>
      </c>
      <c r="CL164" s="941">
        <f t="shared" si="586"/>
        <v>0.28986124634858812</v>
      </c>
      <c r="CM164" s="822"/>
      <c r="CN164" s="822"/>
      <c r="CO164" s="822"/>
      <c r="CP164" s="822"/>
      <c r="CQ164" s="822"/>
      <c r="CR164" s="822"/>
      <c r="CS164" s="822"/>
      <c r="CT164" s="822"/>
    </row>
    <row r="165" spans="1:98" x14ac:dyDescent="0.3">
      <c r="A165" s="956">
        <v>165</v>
      </c>
      <c r="B165" s="925" t="s">
        <v>56</v>
      </c>
      <c r="C165" s="926" t="s">
        <v>14</v>
      </c>
      <c r="D165" s="927">
        <v>40603</v>
      </c>
      <c r="E165" s="928"/>
      <c r="F165" s="929">
        <v>132677</v>
      </c>
      <c r="G165" s="930">
        <f t="shared" ref="G165:G176" si="608">F165/F$164</f>
        <v>0.72774294756819313</v>
      </c>
      <c r="H165" s="930"/>
      <c r="I165" s="930">
        <f t="shared" si="543"/>
        <v>0.8166678786997309</v>
      </c>
      <c r="J165" s="930">
        <f t="shared" si="544"/>
        <v>0.57509074410163341</v>
      </c>
      <c r="K165" s="929">
        <f>SUM(K166:K170)</f>
        <v>7984</v>
      </c>
      <c r="L165" s="931">
        <f t="shared" ref="L165:L176" si="609">K165/K$164</f>
        <v>0.75513099404142625</v>
      </c>
      <c r="M165" s="932">
        <f t="shared" si="545"/>
        <v>1.0376342313790223</v>
      </c>
      <c r="N165" s="929">
        <f>SUM(N166:N170)</f>
        <v>7488</v>
      </c>
      <c r="O165" s="931">
        <f t="shared" ref="O165:O176" si="610">N165/N$164</f>
        <v>0.67550744248985117</v>
      </c>
      <c r="P165" s="932">
        <f t="shared" si="546"/>
        <v>0.92822258841134664</v>
      </c>
      <c r="Q165" s="929">
        <f>SUM(Q166:Q170)</f>
        <v>6067</v>
      </c>
      <c r="R165" s="931">
        <f t="shared" ref="R165:R176" si="611">Q165/Q$164</f>
        <v>0.77286624203821652</v>
      </c>
      <c r="S165" s="932">
        <f t="shared" si="547"/>
        <v>1.0620044407449172</v>
      </c>
      <c r="T165" s="929">
        <f>SUM(T166:T170)</f>
        <v>7999</v>
      </c>
      <c r="U165" s="931">
        <f t="shared" ref="U165:U176" si="612">T165/T$164</f>
        <v>0.770542336961757</v>
      </c>
      <c r="V165" s="932">
        <f t="shared" si="548"/>
        <v>1.0588111359053101</v>
      </c>
      <c r="W165" s="929">
        <f>SUM(W166:W170)</f>
        <v>8504</v>
      </c>
      <c r="X165" s="931">
        <f t="shared" ref="X165:X176" si="613">W165/W$164</f>
        <v>0.77846942511900408</v>
      </c>
      <c r="Y165" s="932">
        <f t="shared" si="549"/>
        <v>1.069703839412415</v>
      </c>
      <c r="Z165" s="929">
        <f>SUM(Z166:Z170)</f>
        <v>6035</v>
      </c>
      <c r="AA165" s="931">
        <f t="shared" ref="AA165:AA176" si="614">Z165/Z$164</f>
        <v>0.78102756567878862</v>
      </c>
      <c r="AB165" s="932">
        <f t="shared" si="550"/>
        <v>1.0732190099383991</v>
      </c>
      <c r="AC165" s="929">
        <f>SUM(AC166:AC170)</f>
        <v>9117</v>
      </c>
      <c r="AD165" s="931">
        <f t="shared" ref="AD165:AD176" si="615">AC165/AC$164</f>
        <v>0.69937097269100956</v>
      </c>
      <c r="AE165" s="932">
        <f t="shared" si="551"/>
        <v>0.96101374122278937</v>
      </c>
      <c r="AF165" s="929">
        <f>SUM(AF166:AF170)</f>
        <v>5173</v>
      </c>
      <c r="AG165" s="931">
        <f t="shared" ref="AG165:AG176" si="616">AF165/AF$164</f>
        <v>0.74090518476081357</v>
      </c>
      <c r="AH165" s="932">
        <f t="shared" si="552"/>
        <v>1.0180863823367894</v>
      </c>
      <c r="AI165" s="929">
        <f>SUM(AI166:AI170)</f>
        <v>7471</v>
      </c>
      <c r="AJ165" s="931">
        <f t="shared" ref="AJ165:AJ176" si="617">AI165/AI$164</f>
        <v>0.75986574450772981</v>
      </c>
      <c r="AK165" s="932">
        <f t="shared" si="553"/>
        <v>1.0441403067482513</v>
      </c>
      <c r="AL165" s="929">
        <f>SUM(AL166:AL170)</f>
        <v>8683</v>
      </c>
      <c r="AM165" s="931">
        <f t="shared" ref="AM165:AM176" si="618">AL165/AL$164</f>
        <v>0.68548196100102632</v>
      </c>
      <c r="AN165" s="932">
        <f t="shared" si="554"/>
        <v>0.9419286896446265</v>
      </c>
      <c r="AO165" s="929">
        <f>SUM(AO166:AO170)</f>
        <v>9355</v>
      </c>
      <c r="AP165" s="931">
        <f t="shared" ref="AP165:AP176" si="619">AO165/AO$164</f>
        <v>0.66740386673325247</v>
      </c>
      <c r="AQ165" s="932">
        <f t="shared" si="555"/>
        <v>0.91708737125303907</v>
      </c>
      <c r="AR165" s="929">
        <f>SUM(AR166:AR170)</f>
        <v>11230</v>
      </c>
      <c r="AS165" s="931">
        <f t="shared" ref="AS165:AS176" si="620">AR165/AR$164</f>
        <v>0.8166678786997309</v>
      </c>
      <c r="AT165" s="932">
        <f t="shared" si="556"/>
        <v>1.1221927762112804</v>
      </c>
      <c r="AU165" s="929">
        <f>SUM(AU166:AU170)</f>
        <v>7197</v>
      </c>
      <c r="AV165" s="931">
        <f t="shared" ref="AV165:AV176" si="621">AU165/AU$164</f>
        <v>0.80647691618108475</v>
      </c>
      <c r="AW165" s="932">
        <f t="shared" si="557"/>
        <v>1.1081892567643383</v>
      </c>
      <c r="AX165" s="929">
        <f>SUM(AX166:AX170)</f>
        <v>7817</v>
      </c>
      <c r="AY165" s="931">
        <f t="shared" ref="AY165:AY176" si="622">AX165/AX$164</f>
        <v>0.74696607740085996</v>
      </c>
      <c r="AZ165" s="932">
        <f t="shared" si="558"/>
        <v>1.0264147250026983</v>
      </c>
      <c r="BA165" s="929">
        <f>SUM(BA166:BA170)</f>
        <v>7605</v>
      </c>
      <c r="BB165" s="931">
        <f t="shared" ref="BB165:BB176" si="623">BA165/BA$164</f>
        <v>0.57509074410163341</v>
      </c>
      <c r="BC165" s="932">
        <f t="shared" si="559"/>
        <v>0.79023884191985871</v>
      </c>
      <c r="BD165" s="929">
        <f>SUM(BD166:BD170)</f>
        <v>8163</v>
      </c>
      <c r="BE165" s="931">
        <f t="shared" ref="BE165:BE176" si="624">BD165/BD$164</f>
        <v>0.71927042030134813</v>
      </c>
      <c r="BF165" s="932">
        <f t="shared" si="560"/>
        <v>0.98835780230484327</v>
      </c>
      <c r="BG165" s="929">
        <f>SUM(BG166:BG170)</f>
        <v>6789</v>
      </c>
      <c r="BH165" s="931">
        <f t="shared" ref="BH165:BH176" si="625">BG165/BG$164</f>
        <v>0.71268108335082936</v>
      </c>
      <c r="BI165" s="932">
        <f t="shared" si="561"/>
        <v>0.97930331820089211</v>
      </c>
      <c r="BJ165" s="929">
        <f t="shared" si="562"/>
        <v>36589</v>
      </c>
      <c r="BK165" s="931">
        <f t="shared" ref="BK165:BK176" si="626">BJ165/BJ$164</f>
        <v>0.77102518175113266</v>
      </c>
      <c r="BL165" s="932">
        <f t="shared" si="563"/>
        <v>1.0594746185140926</v>
      </c>
      <c r="BM165" s="929">
        <f t="shared" si="564"/>
        <v>33033</v>
      </c>
      <c r="BN165" s="931">
        <f t="shared" ref="BN165:BN176" si="627">BM165/BM$164</f>
        <v>0.77422303473491771</v>
      </c>
      <c r="BO165" s="932">
        <f t="shared" si="565"/>
        <v>1.063868825279642</v>
      </c>
      <c r="BP165" s="929">
        <f t="shared" si="566"/>
        <v>33806</v>
      </c>
      <c r="BQ165" s="931">
        <f t="shared" ref="BQ165:BQ176" si="628">BP165/BP$164</f>
        <v>0.65953918489181962</v>
      </c>
      <c r="BR165" s="932">
        <f t="shared" si="567"/>
        <v>0.90628042098617179</v>
      </c>
      <c r="BS165" s="933">
        <f t="shared" si="568"/>
        <v>29249</v>
      </c>
      <c r="BT165" s="931">
        <f t="shared" ref="BT165:BT176" si="629">BS165/BS$164</f>
        <v>0.7145230243068279</v>
      </c>
      <c r="BU165" s="934">
        <f t="shared" si="569"/>
        <v>0.98183435056905655</v>
      </c>
      <c r="BV165" s="935">
        <f t="shared" si="570"/>
        <v>0.75513099404142625</v>
      </c>
      <c r="BW165" s="935">
        <f t="shared" si="571"/>
        <v>0.67550744248985117</v>
      </c>
      <c r="BX165" s="935">
        <f t="shared" si="572"/>
        <v>0.77286624203821652</v>
      </c>
      <c r="BY165" s="935">
        <f t="shared" si="573"/>
        <v>0.770542336961757</v>
      </c>
      <c r="BZ165" s="935">
        <f t="shared" si="574"/>
        <v>0.77846942511900408</v>
      </c>
      <c r="CA165" s="935">
        <f t="shared" si="575"/>
        <v>0.78102756567878862</v>
      </c>
      <c r="CB165" s="935">
        <f t="shared" si="576"/>
        <v>0.69937097269100956</v>
      </c>
      <c r="CC165" s="935">
        <f t="shared" si="577"/>
        <v>0.74090518476081357</v>
      </c>
      <c r="CD165" s="935">
        <f t="shared" si="578"/>
        <v>0.75986574450772981</v>
      </c>
      <c r="CE165" s="935">
        <f t="shared" si="579"/>
        <v>0.68548196100102632</v>
      </c>
      <c r="CF165" s="935">
        <f t="shared" si="580"/>
        <v>0.66740386673325247</v>
      </c>
      <c r="CG165" s="935">
        <f t="shared" si="581"/>
        <v>0.8166678786997309</v>
      </c>
      <c r="CH165" s="935">
        <f t="shared" si="582"/>
        <v>0.80647691618108475</v>
      </c>
      <c r="CI165" s="935">
        <f t="shared" si="583"/>
        <v>0.74696607740085996</v>
      </c>
      <c r="CJ165" s="935">
        <f t="shared" si="584"/>
        <v>0.57509074410163341</v>
      </c>
      <c r="CK165" s="935">
        <f t="shared" si="585"/>
        <v>0.71927042030134813</v>
      </c>
      <c r="CL165" s="935">
        <f t="shared" si="586"/>
        <v>0.71268108335082936</v>
      </c>
    </row>
    <row r="166" spans="1:98" x14ac:dyDescent="0.3">
      <c r="A166" s="956">
        <v>166</v>
      </c>
      <c r="B166" s="925" t="s">
        <v>58</v>
      </c>
      <c r="C166" s="926" t="s">
        <v>14</v>
      </c>
      <c r="D166" s="927">
        <v>40603</v>
      </c>
      <c r="E166" s="928"/>
      <c r="F166" s="929">
        <v>9985</v>
      </c>
      <c r="G166" s="930">
        <f t="shared" si="608"/>
        <v>5.4768447669667E-2</v>
      </c>
      <c r="H166" s="930"/>
      <c r="I166" s="930">
        <f t="shared" si="543"/>
        <v>6.6852904344475481E-2</v>
      </c>
      <c r="J166" s="930">
        <f t="shared" si="544"/>
        <v>4.0532365396249243E-2</v>
      </c>
      <c r="K166" s="929">
        <v>568</v>
      </c>
      <c r="L166" s="931">
        <f t="shared" si="609"/>
        <v>5.3721744065071408E-2</v>
      </c>
      <c r="M166" s="932">
        <f t="shared" si="545"/>
        <v>0.98088856542166891</v>
      </c>
      <c r="N166" s="929">
        <v>605</v>
      </c>
      <c r="O166" s="931">
        <f t="shared" si="610"/>
        <v>5.4578258908434825E-2</v>
      </c>
      <c r="P166" s="932">
        <f t="shared" si="546"/>
        <v>0.99652740274146001</v>
      </c>
      <c r="Q166" s="929">
        <v>462</v>
      </c>
      <c r="R166" s="931">
        <f t="shared" si="611"/>
        <v>5.8853503184713378E-2</v>
      </c>
      <c r="S166" s="932">
        <f t="shared" si="547"/>
        <v>1.0745877542428293</v>
      </c>
      <c r="T166" s="929">
        <v>694</v>
      </c>
      <c r="U166" s="931">
        <f t="shared" si="612"/>
        <v>6.6852904344475481E-2</v>
      </c>
      <c r="V166" s="932">
        <f t="shared" si="548"/>
        <v>1.2206463244621291</v>
      </c>
      <c r="W166" s="929">
        <v>557</v>
      </c>
      <c r="X166" s="931">
        <f t="shared" si="613"/>
        <v>5.0988648846576348E-2</v>
      </c>
      <c r="Y166" s="932">
        <f t="shared" si="549"/>
        <v>0.93098583246528532</v>
      </c>
      <c r="Z166" s="929">
        <v>385</v>
      </c>
      <c r="AA166" s="931">
        <f t="shared" si="614"/>
        <v>4.9825287951339461E-2</v>
      </c>
      <c r="AB166" s="932">
        <f t="shared" si="550"/>
        <v>0.90974438881047082</v>
      </c>
      <c r="AC166" s="929">
        <v>779</v>
      </c>
      <c r="AD166" s="931">
        <f t="shared" si="615"/>
        <v>5.9757594354096347E-2</v>
      </c>
      <c r="AE166" s="932">
        <f t="shared" si="551"/>
        <v>1.0910952728571224</v>
      </c>
      <c r="AF166" s="929">
        <v>376</v>
      </c>
      <c r="AG166" s="931">
        <f t="shared" si="616"/>
        <v>5.3852764250930968E-2</v>
      </c>
      <c r="AH166" s="932">
        <f t="shared" si="552"/>
        <v>0.98328082212117951</v>
      </c>
      <c r="AI166" s="929">
        <v>524</v>
      </c>
      <c r="AJ166" s="931">
        <f t="shared" si="617"/>
        <v>5.3295362082994305E-2</v>
      </c>
      <c r="AK166" s="932">
        <f t="shared" si="553"/>
        <v>0.97310338982843669</v>
      </c>
      <c r="AL166" s="929">
        <v>574</v>
      </c>
      <c r="AM166" s="931">
        <f t="shared" si="618"/>
        <v>4.5314596984289884E-2</v>
      </c>
      <c r="AN166" s="932">
        <f t="shared" si="554"/>
        <v>0.82738508963413537</v>
      </c>
      <c r="AO166" s="929">
        <v>582</v>
      </c>
      <c r="AP166" s="931">
        <f t="shared" si="619"/>
        <v>4.1521010201897697E-2</v>
      </c>
      <c r="AQ166" s="932">
        <f t="shared" si="555"/>
        <v>0.75811917205193535</v>
      </c>
      <c r="AR166" s="929">
        <v>829</v>
      </c>
      <c r="AS166" s="931">
        <f t="shared" si="620"/>
        <v>6.0286524616391536E-2</v>
      </c>
      <c r="AT166" s="932">
        <f t="shared" si="556"/>
        <v>1.1007528455070796</v>
      </c>
      <c r="AU166" s="929">
        <v>526</v>
      </c>
      <c r="AV166" s="931">
        <f t="shared" si="621"/>
        <v>5.8942178395338413E-2</v>
      </c>
      <c r="AW166" s="932">
        <f t="shared" si="557"/>
        <v>1.0762068472498079</v>
      </c>
      <c r="AX166" s="929">
        <v>650</v>
      </c>
      <c r="AY166" s="931">
        <f t="shared" si="622"/>
        <v>6.2111801242236024E-2</v>
      </c>
      <c r="AZ166" s="932">
        <f t="shared" si="558"/>
        <v>1.1340800019905635</v>
      </c>
      <c r="BA166" s="929">
        <v>536</v>
      </c>
      <c r="BB166" s="931">
        <f t="shared" si="623"/>
        <v>4.0532365396249243E-2</v>
      </c>
      <c r="BC166" s="932">
        <f t="shared" si="559"/>
        <v>0.74006781497109542</v>
      </c>
      <c r="BD166" s="929">
        <v>719</v>
      </c>
      <c r="BE166" s="931">
        <f t="shared" si="624"/>
        <v>6.335359943607366E-2</v>
      </c>
      <c r="BF166" s="932">
        <f t="shared" si="560"/>
        <v>1.1567536078106055</v>
      </c>
      <c r="BG166" s="929">
        <v>619</v>
      </c>
      <c r="BH166" s="931">
        <f t="shared" si="625"/>
        <v>6.4980054587444894E-2</v>
      </c>
      <c r="BI166" s="932">
        <f t="shared" si="561"/>
        <v>1.1864505450176106</v>
      </c>
      <c r="BJ166" s="929">
        <f t="shared" si="562"/>
        <v>2666</v>
      </c>
      <c r="BK166" s="931">
        <f t="shared" si="626"/>
        <v>5.6179538510167527E-2</v>
      </c>
      <c r="BL166" s="932">
        <f t="shared" si="563"/>
        <v>1.0257646674415797</v>
      </c>
      <c r="BM166" s="929">
        <f t="shared" si="564"/>
        <v>2624</v>
      </c>
      <c r="BN166" s="931">
        <f t="shared" si="627"/>
        <v>6.150096095251488E-2</v>
      </c>
      <c r="BO166" s="932">
        <f t="shared" si="565"/>
        <v>1.1229268597031392</v>
      </c>
      <c r="BP166" s="929">
        <f t="shared" si="566"/>
        <v>2411</v>
      </c>
      <c r="BQ166" s="931">
        <f t="shared" si="628"/>
        <v>4.7037477807909164E-2</v>
      </c>
      <c r="BR166" s="932">
        <f t="shared" si="567"/>
        <v>0.85884263310899789</v>
      </c>
      <c r="BS166" s="933">
        <f t="shared" si="568"/>
        <v>2284</v>
      </c>
      <c r="BT166" s="931">
        <f t="shared" si="629"/>
        <v>5.5795773787712229E-2</v>
      </c>
      <c r="BU166" s="934">
        <f t="shared" si="569"/>
        <v>1.0187576270965628</v>
      </c>
      <c r="BV166" s="935">
        <f t="shared" si="570"/>
        <v>5.3721744065071408E-2</v>
      </c>
      <c r="BW166" s="935">
        <f t="shared" si="571"/>
        <v>5.4578258908434825E-2</v>
      </c>
      <c r="BX166" s="935">
        <f t="shared" si="572"/>
        <v>5.8853503184713378E-2</v>
      </c>
      <c r="BY166" s="935">
        <f t="shared" si="573"/>
        <v>6.6852904344475481E-2</v>
      </c>
      <c r="BZ166" s="935">
        <f t="shared" si="574"/>
        <v>5.0988648846576348E-2</v>
      </c>
      <c r="CA166" s="935">
        <f t="shared" si="575"/>
        <v>4.9825287951339461E-2</v>
      </c>
      <c r="CB166" s="935">
        <f t="shared" si="576"/>
        <v>5.9757594354096347E-2</v>
      </c>
      <c r="CC166" s="935">
        <f t="shared" si="577"/>
        <v>5.3852764250930968E-2</v>
      </c>
      <c r="CD166" s="935">
        <f t="shared" si="578"/>
        <v>5.3295362082994305E-2</v>
      </c>
      <c r="CE166" s="935">
        <f t="shared" si="579"/>
        <v>4.5314596984289884E-2</v>
      </c>
      <c r="CF166" s="935">
        <f t="shared" si="580"/>
        <v>4.1521010201897697E-2</v>
      </c>
      <c r="CG166" s="935">
        <f t="shared" si="581"/>
        <v>6.0286524616391536E-2</v>
      </c>
      <c r="CH166" s="935">
        <f t="shared" si="582"/>
        <v>5.8942178395338413E-2</v>
      </c>
      <c r="CI166" s="935">
        <f t="shared" si="583"/>
        <v>6.2111801242236024E-2</v>
      </c>
      <c r="CJ166" s="935">
        <f t="shared" si="584"/>
        <v>4.0532365396249243E-2</v>
      </c>
      <c r="CK166" s="935">
        <f t="shared" si="585"/>
        <v>6.335359943607366E-2</v>
      </c>
      <c r="CL166" s="935">
        <f t="shared" si="586"/>
        <v>6.4980054587444894E-2</v>
      </c>
    </row>
    <row r="167" spans="1:98" x14ac:dyDescent="0.3">
      <c r="A167" s="956">
        <v>167</v>
      </c>
      <c r="B167" s="925" t="s">
        <v>61</v>
      </c>
      <c r="C167" s="926" t="s">
        <v>14</v>
      </c>
      <c r="D167" s="927">
        <v>40603</v>
      </c>
      <c r="E167" s="928"/>
      <c r="F167" s="929">
        <v>84612</v>
      </c>
      <c r="G167" s="930">
        <f t="shared" si="608"/>
        <v>0.46410294383834394</v>
      </c>
      <c r="H167" s="930"/>
      <c r="I167" s="930">
        <f t="shared" si="543"/>
        <v>0.54657843065958844</v>
      </c>
      <c r="J167" s="930">
        <f t="shared" si="544"/>
        <v>0.32546884452510588</v>
      </c>
      <c r="K167" s="929">
        <v>5233</v>
      </c>
      <c r="L167" s="931">
        <f t="shared" si="609"/>
        <v>0.49493994136006808</v>
      </c>
      <c r="M167" s="932">
        <f t="shared" si="545"/>
        <v>1.0664443049352113</v>
      </c>
      <c r="N167" s="929">
        <v>4543</v>
      </c>
      <c r="O167" s="931">
        <f t="shared" si="610"/>
        <v>0.40983310780333787</v>
      </c>
      <c r="P167" s="932">
        <f t="shared" si="546"/>
        <v>0.88306508985663901</v>
      </c>
      <c r="Q167" s="929">
        <v>4116</v>
      </c>
      <c r="R167" s="931">
        <f t="shared" si="611"/>
        <v>0.52433121019108275</v>
      </c>
      <c r="S167" s="932">
        <f t="shared" si="547"/>
        <v>1.1297735064005918</v>
      </c>
      <c r="T167" s="929">
        <v>5112</v>
      </c>
      <c r="U167" s="931">
        <f t="shared" si="612"/>
        <v>0.492438108082073</v>
      </c>
      <c r="V167" s="932">
        <f t="shared" si="548"/>
        <v>1.0610536188574549</v>
      </c>
      <c r="W167" s="929">
        <v>5645</v>
      </c>
      <c r="X167" s="931">
        <f t="shared" si="613"/>
        <v>0.51675210545587702</v>
      </c>
      <c r="Y167" s="932">
        <f t="shared" si="549"/>
        <v>1.1134428521010886</v>
      </c>
      <c r="Z167" s="929">
        <v>4107</v>
      </c>
      <c r="AA167" s="931">
        <f t="shared" si="614"/>
        <v>0.53151287692506799</v>
      </c>
      <c r="AB167" s="932">
        <f t="shared" si="550"/>
        <v>1.1452478032766029</v>
      </c>
      <c r="AC167" s="929">
        <v>5983</v>
      </c>
      <c r="AD167" s="931">
        <f t="shared" si="615"/>
        <v>0.45895980362074257</v>
      </c>
      <c r="AE167" s="932">
        <f t="shared" si="551"/>
        <v>0.98891810473110719</v>
      </c>
      <c r="AF167" s="929">
        <v>3425</v>
      </c>
      <c r="AG167" s="931">
        <f t="shared" si="616"/>
        <v>0.49054712116871957</v>
      </c>
      <c r="AH167" s="932">
        <f t="shared" si="552"/>
        <v>1.0569791200022782</v>
      </c>
      <c r="AI167" s="929">
        <v>4978</v>
      </c>
      <c r="AJ167" s="931">
        <f t="shared" si="617"/>
        <v>0.50630593978844585</v>
      </c>
      <c r="AK167" s="932">
        <f t="shared" si="553"/>
        <v>1.0909345577536393</v>
      </c>
      <c r="AL167" s="929">
        <v>5297</v>
      </c>
      <c r="AM167" s="931">
        <f t="shared" si="618"/>
        <v>0.41817320596826402</v>
      </c>
      <c r="AN167" s="932">
        <f t="shared" si="554"/>
        <v>0.90103545241445804</v>
      </c>
      <c r="AO167" s="929">
        <v>5317</v>
      </c>
      <c r="AP167" s="931">
        <f t="shared" si="619"/>
        <v>0.37932510522936436</v>
      </c>
      <c r="AQ167" s="932">
        <f t="shared" si="555"/>
        <v>0.81732966848297051</v>
      </c>
      <c r="AR167" s="929">
        <v>7516</v>
      </c>
      <c r="AS167" s="931">
        <f t="shared" si="620"/>
        <v>0.54657843065958844</v>
      </c>
      <c r="AT167" s="932">
        <f t="shared" si="556"/>
        <v>1.1777094670831743</v>
      </c>
      <c r="AU167" s="929">
        <v>4781</v>
      </c>
      <c r="AV167" s="931">
        <f t="shared" si="621"/>
        <v>0.53574630210667862</v>
      </c>
      <c r="AW167" s="932">
        <f t="shared" si="557"/>
        <v>1.1543695406795125</v>
      </c>
      <c r="AX167" s="929">
        <v>5034</v>
      </c>
      <c r="AY167" s="931">
        <f t="shared" si="622"/>
        <v>0.48103201146679408</v>
      </c>
      <c r="AZ167" s="932">
        <f t="shared" si="558"/>
        <v>1.0364769667014802</v>
      </c>
      <c r="BA167" s="929">
        <v>4304</v>
      </c>
      <c r="BB167" s="931">
        <f t="shared" si="623"/>
        <v>0.32546884452510588</v>
      </c>
      <c r="BC167" s="932">
        <f t="shared" si="559"/>
        <v>0.70128588677617398</v>
      </c>
      <c r="BD167" s="929">
        <v>5074</v>
      </c>
      <c r="BE167" s="931">
        <f t="shared" si="624"/>
        <v>0.44708784914970484</v>
      </c>
      <c r="BF167" s="932">
        <f t="shared" si="560"/>
        <v>0.96333767127629821</v>
      </c>
      <c r="BG167" s="929">
        <v>4147</v>
      </c>
      <c r="BH167" s="931">
        <f t="shared" si="625"/>
        <v>0.4353348729792148</v>
      </c>
      <c r="BI167" s="932">
        <f t="shared" si="561"/>
        <v>0.93801359969578302</v>
      </c>
      <c r="BJ167" s="929">
        <f t="shared" si="562"/>
        <v>24213</v>
      </c>
      <c r="BK167" s="931">
        <f t="shared" si="626"/>
        <v>0.51023074491623643</v>
      </c>
      <c r="BL167" s="932">
        <f t="shared" si="563"/>
        <v>1.0993913132642392</v>
      </c>
      <c r="BM167" s="929">
        <f t="shared" si="564"/>
        <v>21478</v>
      </c>
      <c r="BN167" s="931">
        <f t="shared" si="627"/>
        <v>0.50339849060141562</v>
      </c>
      <c r="BO167" s="932">
        <f t="shared" si="565"/>
        <v>1.0846698933604677</v>
      </c>
      <c r="BP167" s="929">
        <f t="shared" si="566"/>
        <v>19992</v>
      </c>
      <c r="BQ167" s="931">
        <f t="shared" si="628"/>
        <v>0.39003453186881792</v>
      </c>
      <c r="BR167" s="932">
        <f t="shared" si="567"/>
        <v>0.84040520976457012</v>
      </c>
      <c r="BS167" s="933">
        <f t="shared" si="568"/>
        <v>18929</v>
      </c>
      <c r="BT167" s="931">
        <f t="shared" si="629"/>
        <v>0.46241602540613169</v>
      </c>
      <c r="BU167" s="934">
        <f t="shared" si="569"/>
        <v>0.99636520635214965</v>
      </c>
      <c r="BV167" s="935">
        <f t="shared" si="570"/>
        <v>0.49493994136006808</v>
      </c>
      <c r="BW167" s="935">
        <f t="shared" si="571"/>
        <v>0.40983310780333787</v>
      </c>
      <c r="BX167" s="935">
        <f t="shared" si="572"/>
        <v>0.52433121019108275</v>
      </c>
      <c r="BY167" s="935">
        <f t="shared" si="573"/>
        <v>0.492438108082073</v>
      </c>
      <c r="BZ167" s="935">
        <f t="shared" si="574"/>
        <v>0.51675210545587702</v>
      </c>
      <c r="CA167" s="935">
        <f t="shared" si="575"/>
        <v>0.53151287692506799</v>
      </c>
      <c r="CB167" s="935">
        <f t="shared" si="576"/>
        <v>0.45895980362074257</v>
      </c>
      <c r="CC167" s="935">
        <f t="shared" si="577"/>
        <v>0.49054712116871957</v>
      </c>
      <c r="CD167" s="935">
        <f t="shared" si="578"/>
        <v>0.50630593978844585</v>
      </c>
      <c r="CE167" s="935">
        <f t="shared" si="579"/>
        <v>0.41817320596826402</v>
      </c>
      <c r="CF167" s="935">
        <f t="shared" si="580"/>
        <v>0.37932510522936436</v>
      </c>
      <c r="CG167" s="935">
        <f t="shared" si="581"/>
        <v>0.54657843065958844</v>
      </c>
      <c r="CH167" s="935">
        <f t="shared" si="582"/>
        <v>0.53574630210667862</v>
      </c>
      <c r="CI167" s="935">
        <f t="shared" si="583"/>
        <v>0.48103201146679408</v>
      </c>
      <c r="CJ167" s="935">
        <f t="shared" si="584"/>
        <v>0.32546884452510588</v>
      </c>
      <c r="CK167" s="935">
        <f t="shared" si="585"/>
        <v>0.44708784914970484</v>
      </c>
      <c r="CL167" s="935">
        <f t="shared" si="586"/>
        <v>0.4353348729792148</v>
      </c>
    </row>
    <row r="168" spans="1:98" x14ac:dyDescent="0.3">
      <c r="A168" s="956">
        <v>168</v>
      </c>
      <c r="B168" s="925" t="s">
        <v>64</v>
      </c>
      <c r="C168" s="926" t="s">
        <v>14</v>
      </c>
      <c r="D168" s="927">
        <v>40603</v>
      </c>
      <c r="E168" s="928"/>
      <c r="F168" s="929">
        <v>19691</v>
      </c>
      <c r="G168" s="930">
        <f t="shared" si="608"/>
        <v>0.10800656014656114</v>
      </c>
      <c r="H168" s="930"/>
      <c r="I168" s="930">
        <f t="shared" si="543"/>
        <v>0.14417795679238374</v>
      </c>
      <c r="J168" s="930">
        <f t="shared" si="544"/>
        <v>6.2749309604173062E-2</v>
      </c>
      <c r="K168" s="929">
        <v>1297</v>
      </c>
      <c r="L168" s="931">
        <f t="shared" si="609"/>
        <v>0.12267095431760144</v>
      </c>
      <c r="M168" s="932">
        <f t="shared" si="545"/>
        <v>1.1357731803618338</v>
      </c>
      <c r="N168" s="929">
        <v>1036</v>
      </c>
      <c r="O168" s="931">
        <f t="shared" si="610"/>
        <v>9.3459630130807395E-2</v>
      </c>
      <c r="P168" s="932">
        <f t="shared" si="546"/>
        <v>0.86531438464465427</v>
      </c>
      <c r="Q168" s="929">
        <v>893</v>
      </c>
      <c r="R168" s="931">
        <f t="shared" si="611"/>
        <v>0.11375796178343948</v>
      </c>
      <c r="S168" s="932">
        <f t="shared" si="547"/>
        <v>1.0532504843138593</v>
      </c>
      <c r="T168" s="929">
        <v>1138</v>
      </c>
      <c r="U168" s="931">
        <f t="shared" si="612"/>
        <v>0.10962335035160389</v>
      </c>
      <c r="V168" s="932">
        <f t="shared" si="548"/>
        <v>1.0149693704053608</v>
      </c>
      <c r="W168" s="929">
        <v>1575</v>
      </c>
      <c r="X168" s="931">
        <f t="shared" si="613"/>
        <v>0.14417795679238374</v>
      </c>
      <c r="Y168" s="932">
        <f t="shared" si="549"/>
        <v>1.3348999967848183</v>
      </c>
      <c r="Z168" s="929">
        <v>1054</v>
      </c>
      <c r="AA168" s="931">
        <f t="shared" si="614"/>
        <v>0.1364048142875631</v>
      </c>
      <c r="AB168" s="932">
        <f t="shared" si="550"/>
        <v>1.262930826631887</v>
      </c>
      <c r="AC168" s="929">
        <v>818</v>
      </c>
      <c r="AD168" s="931">
        <f t="shared" si="615"/>
        <v>6.2749309604173062E-2</v>
      </c>
      <c r="AE168" s="932">
        <f t="shared" si="551"/>
        <v>0.58097683621276741</v>
      </c>
      <c r="AF168" s="929">
        <v>916</v>
      </c>
      <c r="AG168" s="931">
        <f t="shared" si="616"/>
        <v>0.13119450014322542</v>
      </c>
      <c r="AH168" s="932">
        <f t="shared" si="552"/>
        <v>1.2146901073897647</v>
      </c>
      <c r="AI168" s="929">
        <v>977</v>
      </c>
      <c r="AJ168" s="931">
        <f t="shared" si="617"/>
        <v>9.9369406021155404E-2</v>
      </c>
      <c r="AK168" s="932">
        <f t="shared" si="553"/>
        <v>0.92003120816286144</v>
      </c>
      <c r="AL168" s="929">
        <v>1420</v>
      </c>
      <c r="AM168" s="931">
        <f t="shared" si="618"/>
        <v>0.11210231309702376</v>
      </c>
      <c r="AN168" s="932">
        <f t="shared" si="554"/>
        <v>1.0379213350087702</v>
      </c>
      <c r="AO168" s="929">
        <v>1619</v>
      </c>
      <c r="AP168" s="931">
        <f t="shared" si="619"/>
        <v>0.11550260398088036</v>
      </c>
      <c r="AQ168" s="932">
        <f t="shared" si="555"/>
        <v>1.0694035975606235</v>
      </c>
      <c r="AR168" s="929">
        <v>1362</v>
      </c>
      <c r="AS168" s="931">
        <f t="shared" si="620"/>
        <v>9.9047342011490069E-2</v>
      </c>
      <c r="AT168" s="932">
        <f t="shared" si="556"/>
        <v>0.91704931512573196</v>
      </c>
      <c r="AU168" s="929">
        <v>1026</v>
      </c>
      <c r="AV168" s="931">
        <f t="shared" si="621"/>
        <v>0.11497086508292245</v>
      </c>
      <c r="AW168" s="932">
        <f t="shared" si="557"/>
        <v>1.0644803882922573</v>
      </c>
      <c r="AX168" s="929">
        <v>1084</v>
      </c>
      <c r="AY168" s="931">
        <f t="shared" si="622"/>
        <v>0.10358337314859054</v>
      </c>
      <c r="AZ168" s="932">
        <f t="shared" si="558"/>
        <v>0.9590470524015533</v>
      </c>
      <c r="BA168" s="929">
        <v>1112</v>
      </c>
      <c r="BB168" s="931">
        <f t="shared" si="623"/>
        <v>8.4089534180278286E-2</v>
      </c>
      <c r="BC168" s="932">
        <f t="shared" si="559"/>
        <v>0.77855950662785411</v>
      </c>
      <c r="BD168" s="929">
        <v>1279</v>
      </c>
      <c r="BE168" s="931">
        <f t="shared" si="624"/>
        <v>0.11269715393426734</v>
      </c>
      <c r="BF168" s="932">
        <f t="shared" si="560"/>
        <v>1.0434287860046763</v>
      </c>
      <c r="BG168" s="929">
        <v>1085</v>
      </c>
      <c r="BH168" s="931">
        <f t="shared" si="625"/>
        <v>0.11389880327524669</v>
      </c>
      <c r="BI168" s="932">
        <f t="shared" si="561"/>
        <v>1.0545544929927404</v>
      </c>
      <c r="BJ168" s="929">
        <f t="shared" si="562"/>
        <v>5957</v>
      </c>
      <c r="BK168" s="931">
        <f t="shared" si="626"/>
        <v>0.12552944895163839</v>
      </c>
      <c r="BL168" s="932">
        <f t="shared" si="563"/>
        <v>1.1622391156731526</v>
      </c>
      <c r="BM168" s="929">
        <f t="shared" si="564"/>
        <v>4557</v>
      </c>
      <c r="BN168" s="931">
        <f t="shared" si="627"/>
        <v>0.10680635634931795</v>
      </c>
      <c r="BO168" s="932">
        <f t="shared" si="565"/>
        <v>0.98888767686319656</v>
      </c>
      <c r="BP168" s="929">
        <f t="shared" si="566"/>
        <v>5430</v>
      </c>
      <c r="BQ168" s="931">
        <f t="shared" si="628"/>
        <v>0.10593675010242504</v>
      </c>
      <c r="BR168" s="932">
        <f t="shared" si="567"/>
        <v>0.9808362562299231</v>
      </c>
      <c r="BS168" s="933">
        <f t="shared" si="568"/>
        <v>3747</v>
      </c>
      <c r="BT168" s="931">
        <f t="shared" si="629"/>
        <v>9.153536093807256E-2</v>
      </c>
      <c r="BU168" s="934">
        <f t="shared" si="569"/>
        <v>0.84749815949940688</v>
      </c>
      <c r="BV168" s="935">
        <f t="shared" si="570"/>
        <v>0.12267095431760144</v>
      </c>
      <c r="BW168" s="935">
        <f t="shared" si="571"/>
        <v>9.3459630130807395E-2</v>
      </c>
      <c r="BX168" s="935">
        <f t="shared" si="572"/>
        <v>0.11375796178343948</v>
      </c>
      <c r="BY168" s="935">
        <f t="shared" si="573"/>
        <v>0.10962335035160389</v>
      </c>
      <c r="BZ168" s="935">
        <f t="shared" si="574"/>
        <v>0.14417795679238374</v>
      </c>
      <c r="CA168" s="935">
        <f t="shared" si="575"/>
        <v>0.1364048142875631</v>
      </c>
      <c r="CB168" s="935">
        <f t="shared" si="576"/>
        <v>6.2749309604173062E-2</v>
      </c>
      <c r="CC168" s="935">
        <f t="shared" si="577"/>
        <v>0.13119450014322542</v>
      </c>
      <c r="CD168" s="935">
        <f t="shared" si="578"/>
        <v>9.9369406021155404E-2</v>
      </c>
      <c r="CE168" s="935">
        <f t="shared" si="579"/>
        <v>0.11210231309702376</v>
      </c>
      <c r="CF168" s="935">
        <f t="shared" si="580"/>
        <v>0.11550260398088036</v>
      </c>
      <c r="CG168" s="935">
        <f t="shared" si="581"/>
        <v>9.9047342011490069E-2</v>
      </c>
      <c r="CH168" s="935">
        <f t="shared" si="582"/>
        <v>0.11497086508292245</v>
      </c>
      <c r="CI168" s="935">
        <f t="shared" si="583"/>
        <v>0.10358337314859054</v>
      </c>
      <c r="CJ168" s="935">
        <f t="shared" si="584"/>
        <v>8.4089534180278286E-2</v>
      </c>
      <c r="CK168" s="935">
        <f t="shared" si="585"/>
        <v>0.11269715393426734</v>
      </c>
      <c r="CL168" s="935">
        <f t="shared" si="586"/>
        <v>0.11389880327524669</v>
      </c>
    </row>
    <row r="169" spans="1:98" s="822" customFormat="1" x14ac:dyDescent="0.3">
      <c r="A169" s="958">
        <v>169</v>
      </c>
      <c r="B169" s="944" t="s">
        <v>66</v>
      </c>
      <c r="C169" s="945" t="s">
        <v>14</v>
      </c>
      <c r="D169" s="946">
        <v>40603</v>
      </c>
      <c r="E169" s="947"/>
      <c r="F169" s="947">
        <v>9109</v>
      </c>
      <c r="G169" s="948">
        <f t="shared" si="608"/>
        <v>4.9963524268702729E-2</v>
      </c>
      <c r="H169" s="948"/>
      <c r="I169" s="949">
        <f t="shared" si="543"/>
        <v>6.762354301127059E-2</v>
      </c>
      <c r="J169" s="949">
        <f t="shared" si="544"/>
        <v>2.4078313728586091E-2</v>
      </c>
      <c r="K169" s="947">
        <v>563</v>
      </c>
      <c r="L169" s="948">
        <f t="shared" si="609"/>
        <v>5.3248841388442256E-2</v>
      </c>
      <c r="M169" s="950">
        <f t="shared" si="545"/>
        <v>1.0657543111264762</v>
      </c>
      <c r="N169" s="947">
        <v>713</v>
      </c>
      <c r="O169" s="948">
        <f t="shared" si="610"/>
        <v>6.4321154713576911E-2</v>
      </c>
      <c r="P169" s="950">
        <f t="shared" si="546"/>
        <v>1.287362243857322</v>
      </c>
      <c r="Q169" s="947">
        <v>336</v>
      </c>
      <c r="R169" s="948">
        <f t="shared" si="611"/>
        <v>4.2802547770700639E-2</v>
      </c>
      <c r="S169" s="950">
        <f t="shared" si="547"/>
        <v>0.85667591302225765</v>
      </c>
      <c r="T169" s="947">
        <v>702</v>
      </c>
      <c r="U169" s="948">
        <f t="shared" si="612"/>
        <v>6.762354301127059E-2</v>
      </c>
      <c r="V169" s="950">
        <f t="shared" si="548"/>
        <v>1.3534582277981968</v>
      </c>
      <c r="W169" s="947">
        <v>417</v>
      </c>
      <c r="X169" s="948">
        <f t="shared" si="613"/>
        <v>3.8172830465031123E-2</v>
      </c>
      <c r="Y169" s="950">
        <f t="shared" si="549"/>
        <v>0.76401396866519034</v>
      </c>
      <c r="Z169" s="947">
        <v>259</v>
      </c>
      <c r="AA169" s="948">
        <f t="shared" si="614"/>
        <v>3.3518830076355637E-2</v>
      </c>
      <c r="AB169" s="950">
        <f t="shared" si="550"/>
        <v>0.67086600809206554</v>
      </c>
      <c r="AC169" s="947">
        <v>808</v>
      </c>
      <c r="AD169" s="948">
        <f t="shared" si="615"/>
        <v>6.1982203129794418E-2</v>
      </c>
      <c r="AE169" s="950">
        <f t="shared" si="551"/>
        <v>1.2405490612802952</v>
      </c>
      <c r="AF169" s="947">
        <v>237</v>
      </c>
      <c r="AG169" s="948">
        <f t="shared" si="616"/>
        <v>3.3944428530507019E-2</v>
      </c>
      <c r="AH169" s="950">
        <f t="shared" si="552"/>
        <v>0.67938419131434025</v>
      </c>
      <c r="AI169" s="947">
        <v>423</v>
      </c>
      <c r="AJ169" s="948">
        <f t="shared" si="617"/>
        <v>4.3022782750203416E-2</v>
      </c>
      <c r="AK169" s="950">
        <f t="shared" si="553"/>
        <v>0.86108382825094243</v>
      </c>
      <c r="AL169" s="947">
        <v>305</v>
      </c>
      <c r="AM169" s="948">
        <f t="shared" si="618"/>
        <v>2.4078313728586091E-2</v>
      </c>
      <c r="AN169" s="950">
        <f t="shared" si="554"/>
        <v>0.48191784068500559</v>
      </c>
      <c r="AO169" s="947">
        <v>568</v>
      </c>
      <c r="AP169" s="948">
        <f t="shared" si="619"/>
        <v>4.0522223014910465E-2</v>
      </c>
      <c r="AQ169" s="950">
        <f t="shared" si="555"/>
        <v>0.81103612301211669</v>
      </c>
      <c r="AR169" s="947">
        <v>774</v>
      </c>
      <c r="AS169" s="948">
        <f t="shared" si="620"/>
        <v>5.6286815504326959E-2</v>
      </c>
      <c r="AT169" s="950">
        <f t="shared" si="556"/>
        <v>1.126558150734478</v>
      </c>
      <c r="AU169" s="947">
        <v>565</v>
      </c>
      <c r="AV169" s="948">
        <f t="shared" si="621"/>
        <v>6.3312415956969972E-2</v>
      </c>
      <c r="AW169" s="950">
        <f t="shared" si="557"/>
        <v>1.2671727401869652</v>
      </c>
      <c r="AX169" s="947">
        <v>652</v>
      </c>
      <c r="AY169" s="948">
        <f t="shared" si="622"/>
        <v>6.2302914476827523E-2</v>
      </c>
      <c r="AZ169" s="950">
        <f t="shared" si="558"/>
        <v>1.2469679709094144</v>
      </c>
      <c r="BA169" s="947">
        <v>408</v>
      </c>
      <c r="BB169" s="948">
        <f t="shared" si="623"/>
        <v>3.0852994555353903E-2</v>
      </c>
      <c r="BC169" s="950">
        <f t="shared" si="559"/>
        <v>0.61751037395655239</v>
      </c>
      <c r="BD169" s="947">
        <v>749</v>
      </c>
      <c r="BE169" s="948">
        <f t="shared" si="624"/>
        <v>6.599700414133404E-2</v>
      </c>
      <c r="BF169" s="950">
        <f t="shared" si="560"/>
        <v>1.3209037013963147</v>
      </c>
      <c r="BG169" s="947">
        <v>630</v>
      </c>
      <c r="BH169" s="948">
        <f t="shared" si="625"/>
        <v>6.6134788998530342E-2</v>
      </c>
      <c r="BI169" s="950">
        <f t="shared" si="561"/>
        <v>1.3236614103292415</v>
      </c>
      <c r="BJ169" s="947">
        <f t="shared" si="562"/>
        <v>2277</v>
      </c>
      <c r="BK169" s="948">
        <f t="shared" si="626"/>
        <v>4.7982299020124325E-2</v>
      </c>
      <c r="BL169" s="950">
        <f t="shared" si="563"/>
        <v>0.96034656726928591</v>
      </c>
      <c r="BM169" s="947">
        <f t="shared" si="564"/>
        <v>2621</v>
      </c>
      <c r="BN169" s="948">
        <f t="shared" si="627"/>
        <v>6.1430647353864908E-2</v>
      </c>
      <c r="BO169" s="950">
        <f t="shared" si="565"/>
        <v>1.229509892526641</v>
      </c>
      <c r="BP169" s="947">
        <f t="shared" si="566"/>
        <v>2030</v>
      </c>
      <c r="BQ169" s="948">
        <f t="shared" si="628"/>
        <v>3.9604346723374366E-2</v>
      </c>
      <c r="BR169" s="950">
        <f t="shared" si="567"/>
        <v>0.79266519532095181</v>
      </c>
      <c r="BS169" s="951">
        <f t="shared" si="568"/>
        <v>2181</v>
      </c>
      <c r="BT169" s="948">
        <f t="shared" si="629"/>
        <v>5.3279589593257605E-2</v>
      </c>
      <c r="BU169" s="950">
        <f t="shared" si="569"/>
        <v>1.0663697241756036</v>
      </c>
      <c r="BV169" s="949">
        <f t="shared" si="570"/>
        <v>5.3248841388442256E-2</v>
      </c>
      <c r="BW169" s="949">
        <f t="shared" si="571"/>
        <v>6.4321154713576911E-2</v>
      </c>
      <c r="BX169" s="949">
        <f t="shared" si="572"/>
        <v>4.2802547770700639E-2</v>
      </c>
      <c r="BY169" s="949">
        <f t="shared" si="573"/>
        <v>6.762354301127059E-2</v>
      </c>
      <c r="BZ169" s="949">
        <f t="shared" si="574"/>
        <v>3.8172830465031123E-2</v>
      </c>
      <c r="CA169" s="949">
        <f t="shared" si="575"/>
        <v>3.3518830076355637E-2</v>
      </c>
      <c r="CB169" s="949">
        <f t="shared" si="576"/>
        <v>6.1982203129794418E-2</v>
      </c>
      <c r="CC169" s="949">
        <f t="shared" si="577"/>
        <v>3.3944428530507019E-2</v>
      </c>
      <c r="CD169" s="949">
        <f t="shared" si="578"/>
        <v>4.3022782750203416E-2</v>
      </c>
      <c r="CE169" s="949">
        <f t="shared" si="579"/>
        <v>2.4078313728586091E-2</v>
      </c>
      <c r="CF169" s="949">
        <f t="shared" si="580"/>
        <v>4.0522223014910465E-2</v>
      </c>
      <c r="CG169" s="949">
        <f t="shared" si="581"/>
        <v>5.6286815504326959E-2</v>
      </c>
      <c r="CH169" s="949">
        <f t="shared" si="582"/>
        <v>6.3312415956969972E-2</v>
      </c>
      <c r="CI169" s="949">
        <f t="shared" si="583"/>
        <v>6.2302914476827523E-2</v>
      </c>
      <c r="CJ169" s="949">
        <f t="shared" si="584"/>
        <v>3.0852994555353903E-2</v>
      </c>
      <c r="CK169" s="949">
        <f t="shared" si="585"/>
        <v>6.599700414133404E-2</v>
      </c>
      <c r="CL169" s="949">
        <f t="shared" si="586"/>
        <v>6.6134788998530342E-2</v>
      </c>
    </row>
    <row r="170" spans="1:98" x14ac:dyDescent="0.3">
      <c r="A170" s="956">
        <v>170</v>
      </c>
      <c r="B170" s="925" t="s">
        <v>69</v>
      </c>
      <c r="C170" s="926" t="s">
        <v>14</v>
      </c>
      <c r="D170" s="927">
        <v>40603</v>
      </c>
      <c r="E170" s="928"/>
      <c r="F170" s="929">
        <v>9280</v>
      </c>
      <c r="G170" s="931">
        <f t="shared" si="608"/>
        <v>5.0901471644918352E-2</v>
      </c>
      <c r="H170" s="931"/>
      <c r="I170" s="930">
        <f t="shared" si="543"/>
        <v>9.4147005444646104E-2</v>
      </c>
      <c r="J170" s="930">
        <f t="shared" si="544"/>
        <v>2.8377883559135848E-2</v>
      </c>
      <c r="K170" s="929">
        <v>323</v>
      </c>
      <c r="L170" s="952">
        <f t="shared" si="609"/>
        <v>3.0549512910243073E-2</v>
      </c>
      <c r="M170" s="932">
        <f t="shared" si="545"/>
        <v>0.60016954172469239</v>
      </c>
      <c r="N170" s="929">
        <v>591</v>
      </c>
      <c r="O170" s="952">
        <f t="shared" si="610"/>
        <v>5.3315290933694179E-2</v>
      </c>
      <c r="P170" s="932">
        <f t="shared" si="546"/>
        <v>1.0474214047407961</v>
      </c>
      <c r="Q170" s="929">
        <v>260</v>
      </c>
      <c r="R170" s="931">
        <f t="shared" si="611"/>
        <v>3.3121019108280254E-2</v>
      </c>
      <c r="S170" s="932">
        <f t="shared" si="547"/>
        <v>0.65068883153964419</v>
      </c>
      <c r="T170" s="929">
        <v>353</v>
      </c>
      <c r="U170" s="952">
        <f t="shared" si="612"/>
        <v>3.4004431172334072E-2</v>
      </c>
      <c r="V170" s="932">
        <f t="shared" si="548"/>
        <v>0.66804416598294636</v>
      </c>
      <c r="W170" s="929">
        <v>310</v>
      </c>
      <c r="X170" s="952">
        <f t="shared" si="613"/>
        <v>2.8377883559135848E-2</v>
      </c>
      <c r="Y170" s="932">
        <f t="shared" si="549"/>
        <v>0.55750615143499294</v>
      </c>
      <c r="Z170" s="929">
        <v>230</v>
      </c>
      <c r="AA170" s="952">
        <f t="shared" si="614"/>
        <v>2.9765756438462534E-2</v>
      </c>
      <c r="AB170" s="932">
        <f t="shared" si="550"/>
        <v>0.58477202085834268</v>
      </c>
      <c r="AC170" s="929">
        <v>729</v>
      </c>
      <c r="AD170" s="952">
        <f t="shared" si="615"/>
        <v>5.5922061982203126E-2</v>
      </c>
      <c r="AE170" s="932">
        <f t="shared" si="551"/>
        <v>1.0986335006639438</v>
      </c>
      <c r="AF170" s="929">
        <v>219</v>
      </c>
      <c r="AG170" s="952">
        <f t="shared" si="616"/>
        <v>3.1366370667430539E-2</v>
      </c>
      <c r="AH170" s="932">
        <f t="shared" si="552"/>
        <v>0.61621736373828273</v>
      </c>
      <c r="AI170" s="929">
        <v>569</v>
      </c>
      <c r="AJ170" s="952">
        <f t="shared" si="617"/>
        <v>5.7872253864930841E-2</v>
      </c>
      <c r="AK170" s="932">
        <f t="shared" si="553"/>
        <v>1.1369465753100363</v>
      </c>
      <c r="AL170" s="929">
        <v>1087</v>
      </c>
      <c r="AM170" s="952">
        <f t="shared" si="618"/>
        <v>8.581353122286256E-2</v>
      </c>
      <c r="AN170" s="932">
        <f t="shared" si="554"/>
        <v>1.6858752497665672</v>
      </c>
      <c r="AO170" s="929">
        <v>1269</v>
      </c>
      <c r="AP170" s="952">
        <f t="shared" si="619"/>
        <v>9.0532924306199608E-2</v>
      </c>
      <c r="AQ170" s="932">
        <f t="shared" si="555"/>
        <v>1.7785914901978632</v>
      </c>
      <c r="AR170" s="929">
        <v>749</v>
      </c>
      <c r="AS170" s="952">
        <f t="shared" si="620"/>
        <v>5.4468765907933966E-2</v>
      </c>
      <c r="AT170" s="932">
        <f t="shared" si="556"/>
        <v>1.0700823404065911</v>
      </c>
      <c r="AU170" s="929">
        <v>299</v>
      </c>
      <c r="AV170" s="952">
        <f t="shared" si="621"/>
        <v>3.3505154639175257E-2</v>
      </c>
      <c r="AW170" s="932">
        <f t="shared" si="557"/>
        <v>0.65823548035904733</v>
      </c>
      <c r="AX170" s="929">
        <v>397</v>
      </c>
      <c r="AY170" s="952">
        <f t="shared" si="622"/>
        <v>3.7935977066411851E-2</v>
      </c>
      <c r="AZ170" s="932">
        <f t="shared" si="558"/>
        <v>0.74528252014102847</v>
      </c>
      <c r="BA170" s="929">
        <v>1245</v>
      </c>
      <c r="BB170" s="952">
        <f t="shared" si="623"/>
        <v>9.4147005444646104E-2</v>
      </c>
      <c r="BC170" s="932">
        <f t="shared" si="559"/>
        <v>1.8495929960807937</v>
      </c>
      <c r="BD170" s="929">
        <v>342</v>
      </c>
      <c r="BE170" s="952">
        <f t="shared" si="624"/>
        <v>3.013481363996828E-2</v>
      </c>
      <c r="BF170" s="932">
        <f t="shared" si="560"/>
        <v>0.592022443873226</v>
      </c>
      <c r="BG170" s="929">
        <v>308</v>
      </c>
      <c r="BH170" s="952">
        <f t="shared" si="625"/>
        <v>3.2332563510392612E-2</v>
      </c>
      <c r="BI170" s="932">
        <f t="shared" si="561"/>
        <v>0.63519899259377244</v>
      </c>
      <c r="BJ170" s="929">
        <f t="shared" si="562"/>
        <v>1476</v>
      </c>
      <c r="BK170" s="952">
        <f t="shared" si="626"/>
        <v>3.1103150352965969E-2</v>
      </c>
      <c r="BL170" s="932">
        <f t="shared" si="563"/>
        <v>0.6110461907651169</v>
      </c>
      <c r="BM170" s="929">
        <f t="shared" si="564"/>
        <v>1753</v>
      </c>
      <c r="BN170" s="952">
        <f t="shared" si="627"/>
        <v>4.1086579477804343E-2</v>
      </c>
      <c r="BO170" s="932">
        <f t="shared" si="565"/>
        <v>0.80717861684665337</v>
      </c>
      <c r="BP170" s="929">
        <f t="shared" si="566"/>
        <v>3943</v>
      </c>
      <c r="BQ170" s="952">
        <f t="shared" si="628"/>
        <v>7.6926078389293176E-2</v>
      </c>
      <c r="BR170" s="932">
        <f t="shared" si="567"/>
        <v>1.5112741518736215</v>
      </c>
      <c r="BS170" s="933">
        <f t="shared" si="568"/>
        <v>2108</v>
      </c>
      <c r="BT170" s="952">
        <f t="shared" si="629"/>
        <v>5.1496274581653845E-2</v>
      </c>
      <c r="BU170" s="934">
        <f t="shared" si="569"/>
        <v>1.0116853779962347</v>
      </c>
      <c r="BV170" s="935">
        <f t="shared" si="570"/>
        <v>3.0549512910243073E-2</v>
      </c>
      <c r="BW170" s="935">
        <f t="shared" si="571"/>
        <v>5.3315290933694179E-2</v>
      </c>
      <c r="BX170" s="935">
        <f t="shared" si="572"/>
        <v>3.3121019108280254E-2</v>
      </c>
      <c r="BY170" s="935">
        <f t="shared" si="573"/>
        <v>3.4004431172334072E-2</v>
      </c>
      <c r="BZ170" s="935">
        <f t="shared" si="574"/>
        <v>2.8377883559135848E-2</v>
      </c>
      <c r="CA170" s="935">
        <f t="shared" si="575"/>
        <v>2.9765756438462534E-2</v>
      </c>
      <c r="CB170" s="935">
        <f t="shared" si="576"/>
        <v>5.5922061982203126E-2</v>
      </c>
      <c r="CC170" s="935">
        <f t="shared" si="577"/>
        <v>3.1366370667430539E-2</v>
      </c>
      <c r="CD170" s="935">
        <f t="shared" si="578"/>
        <v>5.7872253864930841E-2</v>
      </c>
      <c r="CE170" s="935">
        <f t="shared" si="579"/>
        <v>8.581353122286256E-2</v>
      </c>
      <c r="CF170" s="935">
        <f t="shared" si="580"/>
        <v>9.0532924306199608E-2</v>
      </c>
      <c r="CG170" s="935">
        <f t="shared" si="581"/>
        <v>5.4468765907933966E-2</v>
      </c>
      <c r="CH170" s="935">
        <f t="shared" si="582"/>
        <v>3.3505154639175257E-2</v>
      </c>
      <c r="CI170" s="935">
        <f t="shared" si="583"/>
        <v>3.7935977066411851E-2</v>
      </c>
      <c r="CJ170" s="935">
        <f t="shared" si="584"/>
        <v>9.4147005444646104E-2</v>
      </c>
      <c r="CK170" s="935">
        <f t="shared" si="585"/>
        <v>3.013481363996828E-2</v>
      </c>
      <c r="CL170" s="935">
        <f t="shared" si="586"/>
        <v>3.2332563510392612E-2</v>
      </c>
    </row>
    <row r="171" spans="1:98" x14ac:dyDescent="0.3">
      <c r="A171" s="956">
        <v>171</v>
      </c>
      <c r="B171" s="925" t="s">
        <v>72</v>
      </c>
      <c r="C171" s="926" t="s">
        <v>14</v>
      </c>
      <c r="D171" s="927">
        <v>40603</v>
      </c>
      <c r="E171" s="928"/>
      <c r="F171" s="929">
        <v>49636</v>
      </c>
      <c r="G171" s="931">
        <f t="shared" si="608"/>
        <v>0.27225705243180681</v>
      </c>
      <c r="H171" s="931"/>
      <c r="I171" s="930">
        <f t="shared" si="543"/>
        <v>0.42490925589836659</v>
      </c>
      <c r="J171" s="930">
        <f t="shared" si="544"/>
        <v>0.18333212130026907</v>
      </c>
      <c r="K171" s="929">
        <f>SUM(K172:K176)</f>
        <v>2589</v>
      </c>
      <c r="L171" s="952">
        <f t="shared" si="609"/>
        <v>0.24486900595857372</v>
      </c>
      <c r="M171" s="932">
        <f t="shared" si="545"/>
        <v>0.89940372075359531</v>
      </c>
      <c r="N171" s="929">
        <f>SUM(N172:N176)</f>
        <v>3597</v>
      </c>
      <c r="O171" s="952">
        <f t="shared" si="610"/>
        <v>0.32449255751014883</v>
      </c>
      <c r="P171" s="932">
        <f t="shared" si="546"/>
        <v>1.191860980686352</v>
      </c>
      <c r="Q171" s="929">
        <f>SUM(Q172:Q176)</f>
        <v>1783</v>
      </c>
      <c r="R171" s="931">
        <f t="shared" si="611"/>
        <v>0.22713375796178345</v>
      </c>
      <c r="S171" s="932">
        <f t="shared" si="547"/>
        <v>0.83426216486595672</v>
      </c>
      <c r="T171" s="929">
        <f>SUM(T172:T176)</f>
        <v>2382</v>
      </c>
      <c r="U171" s="952">
        <f t="shared" si="612"/>
        <v>0.22945766303824294</v>
      </c>
      <c r="V171" s="932">
        <f t="shared" si="548"/>
        <v>0.84279786690086211</v>
      </c>
      <c r="W171" s="929">
        <f>SUM(W172:W176)</f>
        <v>2420</v>
      </c>
      <c r="X171" s="952">
        <f t="shared" si="613"/>
        <v>0.22153057488099598</v>
      </c>
      <c r="Y171" s="932">
        <f t="shared" si="549"/>
        <v>0.81368167657101753</v>
      </c>
      <c r="Z171" s="929">
        <f>SUM(Z172:Z176)</f>
        <v>1692</v>
      </c>
      <c r="AA171" s="952">
        <f t="shared" si="614"/>
        <v>0.21897243432121133</v>
      </c>
      <c r="AB171" s="932">
        <f t="shared" si="550"/>
        <v>0.80428562773799273</v>
      </c>
      <c r="AC171" s="929">
        <f>SUM(AC172:AC176)</f>
        <v>3919</v>
      </c>
      <c r="AD171" s="952">
        <f t="shared" si="615"/>
        <v>0.30062902730899049</v>
      </c>
      <c r="AE171" s="932">
        <f t="shared" si="551"/>
        <v>1.1042102477190747</v>
      </c>
      <c r="AF171" s="929">
        <f>SUM(AF172:AF176)</f>
        <v>1809</v>
      </c>
      <c r="AG171" s="952">
        <f t="shared" si="616"/>
        <v>0.25909481523918648</v>
      </c>
      <c r="AH171" s="932">
        <f t="shared" si="552"/>
        <v>0.95165511021641169</v>
      </c>
      <c r="AI171" s="929">
        <f>SUM(AI172:AI176)</f>
        <v>2361</v>
      </c>
      <c r="AJ171" s="952">
        <f t="shared" si="617"/>
        <v>0.24013425549227013</v>
      </c>
      <c r="AK171" s="932">
        <f t="shared" si="553"/>
        <v>0.88201298496176661</v>
      </c>
      <c r="AL171" s="929">
        <f>SUM(AL172:AL176)</f>
        <v>3984</v>
      </c>
      <c r="AM171" s="952">
        <f t="shared" si="618"/>
        <v>0.31451803899897374</v>
      </c>
      <c r="AN171" s="932">
        <f t="shared" si="554"/>
        <v>1.1552245798214986</v>
      </c>
      <c r="AO171" s="929">
        <f>SUM(AO172:AO176)</f>
        <v>4662</v>
      </c>
      <c r="AP171" s="952">
        <f t="shared" si="619"/>
        <v>0.33259613326674753</v>
      </c>
      <c r="AQ171" s="932">
        <f t="shared" si="555"/>
        <v>1.2216254098690578</v>
      </c>
      <c r="AR171" s="929">
        <f>SUM(AR172:AR176)</f>
        <v>2521</v>
      </c>
      <c r="AS171" s="952">
        <f t="shared" si="620"/>
        <v>0.18333212130026907</v>
      </c>
      <c r="AT171" s="932">
        <f t="shared" si="556"/>
        <v>0.67337877811701097</v>
      </c>
      <c r="AU171" s="929">
        <f>SUM(AU172:AU176)</f>
        <v>1727</v>
      </c>
      <c r="AV171" s="952">
        <f t="shared" si="621"/>
        <v>0.19352308381891528</v>
      </c>
      <c r="AW171" s="932">
        <f t="shared" si="557"/>
        <v>0.71081017769920829</v>
      </c>
      <c r="AX171" s="929">
        <f>SUM(AX172:AX176)</f>
        <v>2648</v>
      </c>
      <c r="AY171" s="952">
        <f t="shared" si="622"/>
        <v>0.25303392259913998</v>
      </c>
      <c r="AZ171" s="932">
        <f t="shared" si="558"/>
        <v>0.929393454968511</v>
      </c>
      <c r="BA171" s="929">
        <f>SUM(BA172:BA176)</f>
        <v>5619</v>
      </c>
      <c r="BB171" s="952">
        <f t="shared" si="623"/>
        <v>0.42490925589836659</v>
      </c>
      <c r="BC171" s="932">
        <f t="shared" si="559"/>
        <v>1.5606914572205439</v>
      </c>
      <c r="BD171" s="929">
        <f>SUM(BD172:BD176)</f>
        <v>3186</v>
      </c>
      <c r="BE171" s="952">
        <f t="shared" si="624"/>
        <v>0.28072957969865187</v>
      </c>
      <c r="BF171" s="932">
        <f t="shared" si="560"/>
        <v>1.0311195878717125</v>
      </c>
      <c r="BG171" s="929">
        <f>SUM(BG172:BG176)</f>
        <v>2737</v>
      </c>
      <c r="BH171" s="952">
        <f t="shared" si="625"/>
        <v>0.2873189166491707</v>
      </c>
      <c r="BI171" s="932">
        <f t="shared" si="561"/>
        <v>1.0553222187738791</v>
      </c>
      <c r="BJ171" s="929">
        <f t="shared" si="562"/>
        <v>10866</v>
      </c>
      <c r="BK171" s="952">
        <f t="shared" si="626"/>
        <v>0.22897481824886734</v>
      </c>
      <c r="BL171" s="932">
        <f t="shared" si="563"/>
        <v>0.84102437826186149</v>
      </c>
      <c r="BM171" s="929">
        <f t="shared" si="564"/>
        <v>9633</v>
      </c>
      <c r="BN171" s="952">
        <f t="shared" si="627"/>
        <v>0.22577696526508226</v>
      </c>
      <c r="BO171" s="932">
        <f t="shared" si="565"/>
        <v>0.82927866605634915</v>
      </c>
      <c r="BP171" s="929">
        <f t="shared" si="566"/>
        <v>17451</v>
      </c>
      <c r="BQ171" s="952">
        <f t="shared" si="628"/>
        <v>0.34046081510818033</v>
      </c>
      <c r="BR171" s="932">
        <f t="shared" si="567"/>
        <v>1.2505123818361206</v>
      </c>
      <c r="BS171" s="933">
        <f t="shared" si="568"/>
        <v>11686</v>
      </c>
      <c r="BT171" s="952">
        <f t="shared" si="629"/>
        <v>0.2854769756931721</v>
      </c>
      <c r="BU171" s="934">
        <f t="shared" si="569"/>
        <v>1.0485567706815475</v>
      </c>
      <c r="BV171" s="935">
        <f t="shared" si="570"/>
        <v>0.24486900595857372</v>
      </c>
      <c r="BW171" s="935">
        <f t="shared" si="571"/>
        <v>0.32449255751014883</v>
      </c>
      <c r="BX171" s="935">
        <f t="shared" si="572"/>
        <v>0.22713375796178345</v>
      </c>
      <c r="BY171" s="935">
        <f t="shared" si="573"/>
        <v>0.22945766303824294</v>
      </c>
      <c r="BZ171" s="935">
        <f t="shared" si="574"/>
        <v>0.22153057488099598</v>
      </c>
      <c r="CA171" s="935">
        <f t="shared" si="575"/>
        <v>0.21897243432121133</v>
      </c>
      <c r="CB171" s="935">
        <f t="shared" si="576"/>
        <v>0.30062902730899049</v>
      </c>
      <c r="CC171" s="935">
        <f t="shared" si="577"/>
        <v>0.25909481523918648</v>
      </c>
      <c r="CD171" s="935">
        <f t="shared" si="578"/>
        <v>0.24013425549227013</v>
      </c>
      <c r="CE171" s="935">
        <f t="shared" si="579"/>
        <v>0.31451803899897374</v>
      </c>
      <c r="CF171" s="935">
        <f t="shared" si="580"/>
        <v>0.33259613326674753</v>
      </c>
      <c r="CG171" s="935">
        <f t="shared" si="581"/>
        <v>0.18333212130026907</v>
      </c>
      <c r="CH171" s="935">
        <f t="shared" si="582"/>
        <v>0.19352308381891528</v>
      </c>
      <c r="CI171" s="935">
        <f t="shared" si="583"/>
        <v>0.25303392259913998</v>
      </c>
      <c r="CJ171" s="935">
        <f t="shared" si="584"/>
        <v>0.42490925589836659</v>
      </c>
      <c r="CK171" s="935">
        <f t="shared" si="585"/>
        <v>0.28072957969865187</v>
      </c>
      <c r="CL171" s="935">
        <f t="shared" si="586"/>
        <v>0.2873189166491707</v>
      </c>
    </row>
    <row r="172" spans="1:98" x14ac:dyDescent="0.3">
      <c r="A172" s="956">
        <v>172</v>
      </c>
      <c r="B172" s="925" t="s">
        <v>75</v>
      </c>
      <c r="C172" s="926" t="s">
        <v>14</v>
      </c>
      <c r="D172" s="927">
        <v>40603</v>
      </c>
      <c r="E172" s="928"/>
      <c r="F172" s="929">
        <v>18108</v>
      </c>
      <c r="G172" s="931">
        <f t="shared" si="608"/>
        <v>9.9323690576097148E-2</v>
      </c>
      <c r="H172" s="931"/>
      <c r="I172" s="930">
        <f t="shared" si="543"/>
        <v>0.14881122887424805</v>
      </c>
      <c r="J172" s="930">
        <f t="shared" si="544"/>
        <v>5.3791824213455089E-2</v>
      </c>
      <c r="K172" s="929">
        <v>1472</v>
      </c>
      <c r="L172" s="952">
        <f t="shared" si="609"/>
        <v>0.13922254799962167</v>
      </c>
      <c r="M172" s="932">
        <f t="shared" si="545"/>
        <v>1.4017053453421153</v>
      </c>
      <c r="N172" s="929">
        <v>1379</v>
      </c>
      <c r="O172" s="952">
        <f t="shared" si="610"/>
        <v>0.12440234551195309</v>
      </c>
      <c r="P172" s="932">
        <f t="shared" si="546"/>
        <v>1.2524941913695993</v>
      </c>
      <c r="Q172" s="929">
        <v>1021</v>
      </c>
      <c r="R172" s="931">
        <f t="shared" si="611"/>
        <v>0.13006369426751593</v>
      </c>
      <c r="S172" s="932">
        <f t="shared" si="547"/>
        <v>1.3094931683782656</v>
      </c>
      <c r="T172" s="929">
        <v>995</v>
      </c>
      <c r="U172" s="952">
        <f t="shared" si="612"/>
        <v>9.5848184182641363E-2</v>
      </c>
      <c r="V172" s="932">
        <f t="shared" si="548"/>
        <v>0.96500828379113623</v>
      </c>
      <c r="W172" s="929">
        <v>1229</v>
      </c>
      <c r="X172" s="952">
        <f t="shared" si="613"/>
        <v>0.11250457707799341</v>
      </c>
      <c r="Y172" s="932">
        <f t="shared" si="549"/>
        <v>1.1327063707101952</v>
      </c>
      <c r="Z172" s="929">
        <v>1063</v>
      </c>
      <c r="AA172" s="952">
        <f t="shared" si="614"/>
        <v>0.13756956127863337</v>
      </c>
      <c r="AB172" s="932">
        <f t="shared" si="550"/>
        <v>1.3850629238674335</v>
      </c>
      <c r="AC172" s="929">
        <v>974</v>
      </c>
      <c r="AD172" s="952">
        <f t="shared" si="615"/>
        <v>7.4716170604479895E-2</v>
      </c>
      <c r="AE172" s="932">
        <f t="shared" si="551"/>
        <v>0.75224923853625714</v>
      </c>
      <c r="AF172" s="929">
        <v>1039</v>
      </c>
      <c r="AG172" s="952">
        <f t="shared" si="616"/>
        <v>0.14881122887424805</v>
      </c>
      <c r="AH172" s="932">
        <f t="shared" si="552"/>
        <v>1.4982450612851108</v>
      </c>
      <c r="AI172" s="929">
        <v>854</v>
      </c>
      <c r="AJ172" s="952">
        <f t="shared" si="617"/>
        <v>8.6859235150528888E-2</v>
      </c>
      <c r="AK172" s="932">
        <f t="shared" si="553"/>
        <v>0.8745067228848229</v>
      </c>
      <c r="AL172" s="929">
        <v>982</v>
      </c>
      <c r="AM172" s="952">
        <f t="shared" si="618"/>
        <v>7.752427567695587E-2</v>
      </c>
      <c r="AN172" s="932">
        <f t="shared" si="554"/>
        <v>0.7805214972107829</v>
      </c>
      <c r="AO172" s="929">
        <v>754</v>
      </c>
      <c r="AP172" s="952">
        <f t="shared" si="619"/>
        <v>5.3791824213455089E-2</v>
      </c>
      <c r="AQ172" s="932">
        <f t="shared" si="555"/>
        <v>0.54158100551290245</v>
      </c>
      <c r="AR172" s="929">
        <v>767</v>
      </c>
      <c r="AS172" s="952">
        <f t="shared" si="620"/>
        <v>5.577776161733692E-2</v>
      </c>
      <c r="AT172" s="932">
        <f t="shared" si="556"/>
        <v>0.56157560491172664</v>
      </c>
      <c r="AU172" s="929">
        <v>658</v>
      </c>
      <c r="AV172" s="952">
        <f t="shared" si="621"/>
        <v>7.3733751680860604E-2</v>
      </c>
      <c r="AW172" s="932">
        <f t="shared" si="557"/>
        <v>0.74235815496977797</v>
      </c>
      <c r="AX172" s="929">
        <v>1224</v>
      </c>
      <c r="AY172" s="952">
        <f t="shared" si="622"/>
        <v>0.11696129956999522</v>
      </c>
      <c r="AZ172" s="932">
        <f t="shared" si="558"/>
        <v>1.1775770603327005</v>
      </c>
      <c r="BA172" s="929">
        <v>1077</v>
      </c>
      <c r="BB172" s="952">
        <f t="shared" si="623"/>
        <v>8.1442831215970957E-2</v>
      </c>
      <c r="BC172" s="932">
        <f t="shared" si="559"/>
        <v>0.81997387273455458</v>
      </c>
      <c r="BD172" s="929">
        <v>1415</v>
      </c>
      <c r="BE172" s="952">
        <f t="shared" si="624"/>
        <v>0.12468058859811437</v>
      </c>
      <c r="BF172" s="932">
        <f t="shared" si="560"/>
        <v>1.2552955682067608</v>
      </c>
      <c r="BG172" s="929">
        <v>1205</v>
      </c>
      <c r="BH172" s="952">
        <f t="shared" si="625"/>
        <v>0.12649590594163343</v>
      </c>
      <c r="BI172" s="932">
        <f t="shared" si="561"/>
        <v>1.2735723492344277</v>
      </c>
      <c r="BJ172" s="929">
        <f t="shared" si="562"/>
        <v>5780</v>
      </c>
      <c r="BK172" s="952">
        <f t="shared" si="626"/>
        <v>0.12179959962069328</v>
      </c>
      <c r="BL172" s="932">
        <f t="shared" si="563"/>
        <v>1.2262895077119205</v>
      </c>
      <c r="BM172" s="929">
        <f t="shared" si="564"/>
        <v>3854</v>
      </c>
      <c r="BN172" s="952">
        <f t="shared" si="627"/>
        <v>9.0329536399006233E-2</v>
      </c>
      <c r="BO172" s="932">
        <f t="shared" si="565"/>
        <v>0.90944603321802653</v>
      </c>
      <c r="BP172" s="929">
        <f t="shared" si="566"/>
        <v>4228</v>
      </c>
      <c r="BQ172" s="952">
        <f t="shared" si="628"/>
        <v>8.2486294554890066E-2</v>
      </c>
      <c r="BR172" s="932">
        <f t="shared" si="567"/>
        <v>0.83047955705686294</v>
      </c>
      <c r="BS172" s="933">
        <f t="shared" si="568"/>
        <v>4246</v>
      </c>
      <c r="BT172" s="952">
        <f t="shared" si="629"/>
        <v>0.10372541834615855</v>
      </c>
      <c r="BU172" s="934">
        <f t="shared" si="569"/>
        <v>1.0443169977326709</v>
      </c>
      <c r="BV172" s="935">
        <f t="shared" si="570"/>
        <v>0.13922254799962167</v>
      </c>
      <c r="BW172" s="935">
        <f t="shared" si="571"/>
        <v>0.12440234551195309</v>
      </c>
      <c r="BX172" s="935">
        <f t="shared" si="572"/>
        <v>0.13006369426751593</v>
      </c>
      <c r="BY172" s="935">
        <f t="shared" si="573"/>
        <v>9.5848184182641363E-2</v>
      </c>
      <c r="BZ172" s="935">
        <f t="shared" si="574"/>
        <v>0.11250457707799341</v>
      </c>
      <c r="CA172" s="935">
        <f t="shared" si="575"/>
        <v>0.13756956127863337</v>
      </c>
      <c r="CB172" s="935">
        <f t="shared" si="576"/>
        <v>7.4716170604479895E-2</v>
      </c>
      <c r="CC172" s="935">
        <f t="shared" si="577"/>
        <v>0.14881122887424805</v>
      </c>
      <c r="CD172" s="935">
        <f t="shared" si="578"/>
        <v>8.6859235150528888E-2</v>
      </c>
      <c r="CE172" s="935">
        <f t="shared" si="579"/>
        <v>7.752427567695587E-2</v>
      </c>
      <c r="CF172" s="935">
        <f t="shared" si="580"/>
        <v>5.3791824213455089E-2</v>
      </c>
      <c r="CG172" s="935">
        <f t="shared" si="581"/>
        <v>5.577776161733692E-2</v>
      </c>
      <c r="CH172" s="935">
        <f t="shared" si="582"/>
        <v>7.3733751680860604E-2</v>
      </c>
      <c r="CI172" s="935">
        <f t="shared" si="583"/>
        <v>0.11696129956999522</v>
      </c>
      <c r="CJ172" s="935">
        <f t="shared" si="584"/>
        <v>8.1442831215970957E-2</v>
      </c>
      <c r="CK172" s="935">
        <f t="shared" si="585"/>
        <v>0.12468058859811437</v>
      </c>
      <c r="CL172" s="935">
        <f t="shared" si="586"/>
        <v>0.12649590594163343</v>
      </c>
    </row>
    <row r="173" spans="1:98" x14ac:dyDescent="0.3">
      <c r="A173" s="956">
        <v>173</v>
      </c>
      <c r="B173" s="925" t="s">
        <v>77</v>
      </c>
      <c r="C173" s="926" t="s">
        <v>14</v>
      </c>
      <c r="D173" s="927">
        <v>40603</v>
      </c>
      <c r="E173" s="928"/>
      <c r="F173" s="929">
        <v>19149</v>
      </c>
      <c r="G173" s="931">
        <f t="shared" si="608"/>
        <v>0.10503365091902388</v>
      </c>
      <c r="H173" s="931"/>
      <c r="I173" s="930">
        <f t="shared" si="543"/>
        <v>0.29862371445856017</v>
      </c>
      <c r="J173" s="930">
        <f t="shared" si="544"/>
        <v>4.0228597041685341E-2</v>
      </c>
      <c r="K173" s="929">
        <v>502</v>
      </c>
      <c r="L173" s="952">
        <f t="shared" si="609"/>
        <v>4.7479428733566635E-2</v>
      </c>
      <c r="M173" s="932">
        <f t="shared" si="545"/>
        <v>0.45204016349170889</v>
      </c>
      <c r="N173" s="929">
        <v>1350</v>
      </c>
      <c r="O173" s="952">
        <f t="shared" si="610"/>
        <v>0.12178619756427606</v>
      </c>
      <c r="P173" s="932">
        <f t="shared" si="546"/>
        <v>1.1594969469181609</v>
      </c>
      <c r="Q173" s="929">
        <v>365</v>
      </c>
      <c r="R173" s="931">
        <f t="shared" si="611"/>
        <v>4.64968152866242E-2</v>
      </c>
      <c r="S173" s="932">
        <f t="shared" si="547"/>
        <v>0.44268493839627748</v>
      </c>
      <c r="T173" s="929">
        <v>489</v>
      </c>
      <c r="U173" s="952">
        <f t="shared" si="612"/>
        <v>4.7105288507850882E-2</v>
      </c>
      <c r="V173" s="932">
        <f t="shared" si="548"/>
        <v>0.44847806484577879</v>
      </c>
      <c r="W173" s="929">
        <v>736</v>
      </c>
      <c r="X173" s="952">
        <f t="shared" si="613"/>
        <v>6.7374588062980592E-2</v>
      </c>
      <c r="Y173" s="932">
        <f t="shared" si="549"/>
        <v>0.64145716609359138</v>
      </c>
      <c r="Z173" s="929">
        <v>363</v>
      </c>
      <c r="AA173" s="952">
        <f t="shared" si="614"/>
        <v>4.6978128639834346E-2</v>
      </c>
      <c r="AB173" s="932">
        <f t="shared" si="550"/>
        <v>0.44726740648149349</v>
      </c>
      <c r="AC173" s="929">
        <v>1330</v>
      </c>
      <c r="AD173" s="952">
        <f t="shared" si="615"/>
        <v>0.10202516109235962</v>
      </c>
      <c r="AE173" s="932">
        <f t="shared" si="551"/>
        <v>0.97135689562020788</v>
      </c>
      <c r="AF173" s="929">
        <v>513</v>
      </c>
      <c r="AG173" s="952">
        <f t="shared" si="616"/>
        <v>7.3474649097679742E-2</v>
      </c>
      <c r="AH173" s="932">
        <f t="shared" si="552"/>
        <v>0.69953437260145634</v>
      </c>
      <c r="AI173" s="929">
        <v>970</v>
      </c>
      <c r="AJ173" s="952">
        <f t="shared" si="617"/>
        <v>9.8657445077298622E-2</v>
      </c>
      <c r="AK173" s="932">
        <f t="shared" si="553"/>
        <v>0.9392936855385422</v>
      </c>
      <c r="AL173" s="929">
        <v>2579</v>
      </c>
      <c r="AM173" s="952">
        <f t="shared" si="618"/>
        <v>0.20359990526565092</v>
      </c>
      <c r="AN173" s="932">
        <f t="shared" si="554"/>
        <v>1.9384254806358878</v>
      </c>
      <c r="AO173" s="929">
        <v>3140</v>
      </c>
      <c r="AP173" s="952">
        <f t="shared" si="619"/>
        <v>0.22401369765285012</v>
      </c>
      <c r="AQ173" s="932">
        <f t="shared" si="555"/>
        <v>2.1327802632087347</v>
      </c>
      <c r="AR173" s="929">
        <v>843</v>
      </c>
      <c r="AS173" s="952">
        <f t="shared" si="620"/>
        <v>6.1304632390371608E-2</v>
      </c>
      <c r="AT173" s="932">
        <f t="shared" si="556"/>
        <v>0.58366658546064121</v>
      </c>
      <c r="AU173" s="929">
        <v>359</v>
      </c>
      <c r="AV173" s="952">
        <f t="shared" si="621"/>
        <v>4.0228597041685341E-2</v>
      </c>
      <c r="AW173" s="932">
        <f t="shared" si="557"/>
        <v>0.38300674773934823</v>
      </c>
      <c r="AX173" s="929">
        <v>529</v>
      </c>
      <c r="AY173" s="952">
        <f t="shared" si="622"/>
        <v>5.054945054945055E-2</v>
      </c>
      <c r="AZ173" s="932">
        <f t="shared" si="558"/>
        <v>0.48126909906637311</v>
      </c>
      <c r="BA173" s="929">
        <v>3949</v>
      </c>
      <c r="BB173" s="952">
        <f t="shared" si="623"/>
        <v>0.29862371445856017</v>
      </c>
      <c r="BC173" s="932">
        <f t="shared" si="559"/>
        <v>2.8431241972992574</v>
      </c>
      <c r="BD173" s="929">
        <v>667</v>
      </c>
      <c r="BE173" s="952">
        <f t="shared" si="624"/>
        <v>5.8771697946955678E-2</v>
      </c>
      <c r="BF173" s="932">
        <f t="shared" si="560"/>
        <v>0.55955112892596637</v>
      </c>
      <c r="BG173" s="929">
        <v>465</v>
      </c>
      <c r="BH173" s="952">
        <f t="shared" si="625"/>
        <v>4.8813772832248581E-2</v>
      </c>
      <c r="BI173" s="932">
        <f t="shared" si="561"/>
        <v>0.4647441310964403</v>
      </c>
      <c r="BJ173" s="929">
        <f t="shared" si="562"/>
        <v>2455</v>
      </c>
      <c r="BK173" s="952">
        <f t="shared" si="626"/>
        <v>5.1733220946159522E-2</v>
      </c>
      <c r="BL173" s="932">
        <f t="shared" si="563"/>
        <v>0.49253949085368326</v>
      </c>
      <c r="BM173" s="929">
        <f t="shared" si="564"/>
        <v>2196</v>
      </c>
      <c r="BN173" s="952">
        <f t="shared" si="627"/>
        <v>5.1469554211784556E-2</v>
      </c>
      <c r="BO173" s="932">
        <f t="shared" si="565"/>
        <v>0.49002918361340425</v>
      </c>
      <c r="BP173" s="929">
        <f t="shared" si="566"/>
        <v>10335</v>
      </c>
      <c r="BQ173" s="952">
        <f t="shared" si="628"/>
        <v>0.20163099674190843</v>
      </c>
      <c r="BR173" s="932">
        <f t="shared" si="567"/>
        <v>1.9196799785371326</v>
      </c>
      <c r="BS173" s="933">
        <f t="shared" si="568"/>
        <v>4163</v>
      </c>
      <c r="BT173" s="952">
        <f t="shared" si="629"/>
        <v>0.10169781360693783</v>
      </c>
      <c r="BU173" s="934">
        <f t="shared" si="569"/>
        <v>0.96824029934313316</v>
      </c>
      <c r="BV173" s="935">
        <f t="shared" si="570"/>
        <v>4.7479428733566635E-2</v>
      </c>
      <c r="BW173" s="935">
        <f t="shared" si="571"/>
        <v>0.12178619756427606</v>
      </c>
      <c r="BX173" s="935">
        <f t="shared" si="572"/>
        <v>4.64968152866242E-2</v>
      </c>
      <c r="BY173" s="935">
        <f t="shared" si="573"/>
        <v>4.7105288507850882E-2</v>
      </c>
      <c r="BZ173" s="935">
        <f t="shared" si="574"/>
        <v>6.7374588062980592E-2</v>
      </c>
      <c r="CA173" s="935">
        <f t="shared" si="575"/>
        <v>4.6978128639834346E-2</v>
      </c>
      <c r="CB173" s="935">
        <f t="shared" si="576"/>
        <v>0.10202516109235962</v>
      </c>
      <c r="CC173" s="935">
        <f t="shared" si="577"/>
        <v>7.3474649097679742E-2</v>
      </c>
      <c r="CD173" s="935">
        <f t="shared" si="578"/>
        <v>9.8657445077298622E-2</v>
      </c>
      <c r="CE173" s="935">
        <f t="shared" si="579"/>
        <v>0.20359990526565092</v>
      </c>
      <c r="CF173" s="935">
        <f t="shared" si="580"/>
        <v>0.22401369765285012</v>
      </c>
      <c r="CG173" s="935">
        <f t="shared" si="581"/>
        <v>6.1304632390371608E-2</v>
      </c>
      <c r="CH173" s="935">
        <f t="shared" si="582"/>
        <v>4.0228597041685341E-2</v>
      </c>
      <c r="CI173" s="935">
        <f t="shared" si="583"/>
        <v>5.054945054945055E-2</v>
      </c>
      <c r="CJ173" s="935">
        <f t="shared" si="584"/>
        <v>0.29862371445856017</v>
      </c>
      <c r="CK173" s="935">
        <f t="shared" si="585"/>
        <v>5.8771697946955678E-2</v>
      </c>
      <c r="CL173" s="935">
        <f t="shared" si="586"/>
        <v>4.8813772832248581E-2</v>
      </c>
    </row>
    <row r="174" spans="1:98" x14ac:dyDescent="0.3">
      <c r="A174" s="956">
        <v>174</v>
      </c>
      <c r="B174" s="925" t="s">
        <v>80</v>
      </c>
      <c r="C174" s="926" t="s">
        <v>14</v>
      </c>
      <c r="D174" s="927">
        <v>40603</v>
      </c>
      <c r="E174" s="928"/>
      <c r="F174" s="929">
        <v>1436</v>
      </c>
      <c r="G174" s="931">
        <f t="shared" si="608"/>
        <v>7.8765639312610731E-3</v>
      </c>
      <c r="H174" s="931"/>
      <c r="I174" s="930">
        <f t="shared" si="543"/>
        <v>1.6481209321855973E-2</v>
      </c>
      <c r="J174" s="930">
        <f t="shared" si="544"/>
        <v>2.7630851819688954E-3</v>
      </c>
      <c r="K174" s="929">
        <v>83</v>
      </c>
      <c r="L174" s="952">
        <f t="shared" si="609"/>
        <v>7.8501844320438847E-3</v>
      </c>
      <c r="M174" s="932">
        <f t="shared" si="545"/>
        <v>0.99665088743678043</v>
      </c>
      <c r="N174" s="929">
        <v>117</v>
      </c>
      <c r="O174" s="952">
        <f t="shared" si="610"/>
        <v>1.0554803788903925E-2</v>
      </c>
      <c r="P174" s="932">
        <f t="shared" si="546"/>
        <v>1.340026422817856</v>
      </c>
      <c r="Q174" s="929">
        <v>53</v>
      </c>
      <c r="R174" s="931">
        <f t="shared" si="611"/>
        <v>6.7515923566878978E-3</v>
      </c>
      <c r="S174" s="932">
        <f t="shared" si="547"/>
        <v>0.85717483100615643</v>
      </c>
      <c r="T174" s="929">
        <v>144</v>
      </c>
      <c r="U174" s="952">
        <f t="shared" si="612"/>
        <v>1.3871496002311917E-2</v>
      </c>
      <c r="V174" s="932">
        <f t="shared" si="548"/>
        <v>1.7611100631403152</v>
      </c>
      <c r="W174" s="929">
        <v>70</v>
      </c>
      <c r="X174" s="952">
        <f t="shared" si="613"/>
        <v>6.4079091907726111E-3</v>
      </c>
      <c r="Y174" s="932">
        <f t="shared" si="549"/>
        <v>0.81354118962209399</v>
      </c>
      <c r="Z174" s="929">
        <v>37</v>
      </c>
      <c r="AA174" s="952">
        <f t="shared" si="614"/>
        <v>4.7884042966222333E-3</v>
      </c>
      <c r="AB174" s="932">
        <f t="shared" si="550"/>
        <v>0.60793060761148277</v>
      </c>
      <c r="AC174" s="929">
        <v>111</v>
      </c>
      <c r="AD174" s="952">
        <f t="shared" si="615"/>
        <v>8.5148818656029454E-3</v>
      </c>
      <c r="AE174" s="932">
        <f t="shared" si="551"/>
        <v>1.0810401515067338</v>
      </c>
      <c r="AF174" s="929">
        <v>37</v>
      </c>
      <c r="AG174" s="952">
        <f t="shared" si="616"/>
        <v>5.2993411629905472E-3</v>
      </c>
      <c r="AH174" s="932">
        <f t="shared" si="552"/>
        <v>0.67279859710884093</v>
      </c>
      <c r="AI174" s="929">
        <v>46</v>
      </c>
      <c r="AJ174" s="952">
        <f t="shared" si="617"/>
        <v>4.6786004882017904E-3</v>
      </c>
      <c r="AK174" s="932">
        <f t="shared" si="553"/>
        <v>0.59399003537989759</v>
      </c>
      <c r="AL174" s="929">
        <v>35</v>
      </c>
      <c r="AM174" s="952">
        <f t="shared" si="618"/>
        <v>2.7630851819688954E-3</v>
      </c>
      <c r="AN174" s="932">
        <f t="shared" si="554"/>
        <v>0.35079829302248972</v>
      </c>
      <c r="AO174" s="929">
        <v>62</v>
      </c>
      <c r="AP174" s="952">
        <f t="shared" si="619"/>
        <v>4.4232003995148747E-3</v>
      </c>
      <c r="AQ174" s="932">
        <f t="shared" si="555"/>
        <v>0.56156471757434212</v>
      </c>
      <c r="AR174" s="929">
        <v>108</v>
      </c>
      <c r="AS174" s="952">
        <f t="shared" si="620"/>
        <v>7.8539742564177149E-3</v>
      </c>
      <c r="AT174" s="932">
        <f t="shared" si="556"/>
        <v>0.99713203942220252</v>
      </c>
      <c r="AU174" s="929">
        <v>80</v>
      </c>
      <c r="AV174" s="952">
        <f t="shared" si="621"/>
        <v>8.9645898700134469E-3</v>
      </c>
      <c r="AW174" s="932">
        <f t="shared" si="557"/>
        <v>1.1381345912059622</v>
      </c>
      <c r="AX174" s="929">
        <v>90</v>
      </c>
      <c r="AY174" s="952">
        <f t="shared" si="622"/>
        <v>8.600095556617296E-3</v>
      </c>
      <c r="AZ174" s="932">
        <f t="shared" si="558"/>
        <v>1.0918587891459395</v>
      </c>
      <c r="BA174" s="929">
        <v>61</v>
      </c>
      <c r="BB174" s="952">
        <f t="shared" si="623"/>
        <v>4.6128251663641864E-3</v>
      </c>
      <c r="BC174" s="932">
        <f t="shared" si="559"/>
        <v>0.5856392719744804</v>
      </c>
      <c r="BD174" s="929">
        <v>145</v>
      </c>
      <c r="BE174" s="952">
        <f t="shared" si="624"/>
        <v>1.2776456075425147E-2</v>
      </c>
      <c r="BF174" s="932">
        <f t="shared" si="560"/>
        <v>1.6220849836204629</v>
      </c>
      <c r="BG174" s="929">
        <v>157</v>
      </c>
      <c r="BH174" s="952">
        <f t="shared" si="625"/>
        <v>1.6481209321855973E-2</v>
      </c>
      <c r="BI174" s="932">
        <f t="shared" si="561"/>
        <v>2.0924364311250194</v>
      </c>
      <c r="BJ174" s="929">
        <f t="shared" si="562"/>
        <v>387</v>
      </c>
      <c r="BK174" s="952">
        <f t="shared" si="626"/>
        <v>8.1550942998630284E-3</v>
      </c>
      <c r="BL174" s="932">
        <f t="shared" si="563"/>
        <v>1.0353619130159668</v>
      </c>
      <c r="BM174" s="929">
        <f t="shared" si="564"/>
        <v>435</v>
      </c>
      <c r="BN174" s="952">
        <f t="shared" si="627"/>
        <v>1.0195471804246941E-2</v>
      </c>
      <c r="BO174" s="932">
        <f t="shared" si="565"/>
        <v>1.2944060244064572</v>
      </c>
      <c r="BP174" s="929">
        <f t="shared" si="566"/>
        <v>303</v>
      </c>
      <c r="BQ174" s="952">
        <f t="shared" si="628"/>
        <v>5.911387712897751E-3</v>
      </c>
      <c r="BR174" s="932">
        <f t="shared" si="567"/>
        <v>0.75050336218769331</v>
      </c>
      <c r="BS174" s="933">
        <f t="shared" si="568"/>
        <v>311</v>
      </c>
      <c r="BT174" s="952">
        <f t="shared" si="629"/>
        <v>7.5974105288872601E-3</v>
      </c>
      <c r="BU174" s="934">
        <f t="shared" si="569"/>
        <v>0.96455898729319156</v>
      </c>
      <c r="BV174" s="935">
        <f t="shared" si="570"/>
        <v>7.8501844320438847E-3</v>
      </c>
      <c r="BW174" s="935">
        <f t="shared" si="571"/>
        <v>1.0554803788903925E-2</v>
      </c>
      <c r="BX174" s="935">
        <f t="shared" si="572"/>
        <v>6.7515923566878978E-3</v>
      </c>
      <c r="BY174" s="935">
        <f t="shared" si="573"/>
        <v>1.3871496002311917E-2</v>
      </c>
      <c r="BZ174" s="935">
        <f t="shared" si="574"/>
        <v>6.4079091907726111E-3</v>
      </c>
      <c r="CA174" s="935">
        <f t="shared" si="575"/>
        <v>4.7884042966222333E-3</v>
      </c>
      <c r="CB174" s="935">
        <f t="shared" si="576"/>
        <v>8.5148818656029454E-3</v>
      </c>
      <c r="CC174" s="935">
        <f t="shared" si="577"/>
        <v>5.2993411629905472E-3</v>
      </c>
      <c r="CD174" s="935">
        <f t="shared" si="578"/>
        <v>4.6786004882017904E-3</v>
      </c>
      <c r="CE174" s="935">
        <f t="shared" si="579"/>
        <v>2.7630851819688954E-3</v>
      </c>
      <c r="CF174" s="935">
        <f t="shared" si="580"/>
        <v>4.4232003995148747E-3</v>
      </c>
      <c r="CG174" s="935">
        <f t="shared" si="581"/>
        <v>7.8539742564177149E-3</v>
      </c>
      <c r="CH174" s="935">
        <f t="shared" si="582"/>
        <v>8.9645898700134469E-3</v>
      </c>
      <c r="CI174" s="935">
        <f t="shared" si="583"/>
        <v>8.600095556617296E-3</v>
      </c>
      <c r="CJ174" s="935">
        <f t="shared" si="584"/>
        <v>4.6128251663641864E-3</v>
      </c>
      <c r="CK174" s="935">
        <f t="shared" si="585"/>
        <v>1.2776456075425147E-2</v>
      </c>
      <c r="CL174" s="935">
        <f t="shared" si="586"/>
        <v>1.6481209321855973E-2</v>
      </c>
    </row>
    <row r="175" spans="1:98" x14ac:dyDescent="0.3">
      <c r="A175" s="956">
        <v>175</v>
      </c>
      <c r="B175" s="925" t="s">
        <v>82</v>
      </c>
      <c r="C175" s="926" t="s">
        <v>14</v>
      </c>
      <c r="D175" s="927">
        <v>40603</v>
      </c>
      <c r="E175" s="928"/>
      <c r="F175" s="929">
        <v>7392</v>
      </c>
      <c r="G175" s="931">
        <f t="shared" si="608"/>
        <v>4.0545654999917725E-2</v>
      </c>
      <c r="H175" s="931"/>
      <c r="I175" s="930">
        <f t="shared" si="543"/>
        <v>6.9494016376233467E-2</v>
      </c>
      <c r="J175" s="930">
        <f t="shared" si="544"/>
        <v>1.7289018710033948E-2</v>
      </c>
      <c r="K175" s="929">
        <v>360</v>
      </c>
      <c r="L175" s="931">
        <f t="shared" si="609"/>
        <v>3.4048992717298783E-2</v>
      </c>
      <c r="M175" s="932">
        <f t="shared" si="545"/>
        <v>0.83976921121061865</v>
      </c>
      <c r="N175" s="929">
        <v>541</v>
      </c>
      <c r="O175" s="931">
        <f t="shared" si="610"/>
        <v>4.880469102390618E-2</v>
      </c>
      <c r="P175" s="932">
        <f t="shared" si="546"/>
        <v>1.2036971908335237</v>
      </c>
      <c r="Q175" s="929">
        <v>243</v>
      </c>
      <c r="R175" s="931">
        <f t="shared" si="611"/>
        <v>3.0955414012738852E-2</v>
      </c>
      <c r="S175" s="932">
        <f t="shared" si="547"/>
        <v>0.76347056208123076</v>
      </c>
      <c r="T175" s="929">
        <v>553</v>
      </c>
      <c r="U175" s="931">
        <f t="shared" si="612"/>
        <v>5.3270397842211735E-2</v>
      </c>
      <c r="V175" s="932">
        <f t="shared" si="548"/>
        <v>1.3138373974306206</v>
      </c>
      <c r="W175" s="929">
        <v>247</v>
      </c>
      <c r="X175" s="931">
        <f t="shared" si="613"/>
        <v>2.2610765287440496E-2</v>
      </c>
      <c r="Y175" s="932">
        <f t="shared" si="549"/>
        <v>0.55766185766357401</v>
      </c>
      <c r="Z175" s="929">
        <v>135</v>
      </c>
      <c r="AA175" s="931">
        <f t="shared" si="614"/>
        <v>1.7471204866054097E-2</v>
      </c>
      <c r="AB175" s="932">
        <f t="shared" si="550"/>
        <v>0.43090202553367429</v>
      </c>
      <c r="AC175" s="929">
        <v>771</v>
      </c>
      <c r="AD175" s="931">
        <f t="shared" si="615"/>
        <v>5.9143909174593431E-2</v>
      </c>
      <c r="AE175" s="932">
        <f t="shared" si="551"/>
        <v>1.4586990683641303</v>
      </c>
      <c r="AF175" s="929">
        <v>138</v>
      </c>
      <c r="AG175" s="931">
        <f t="shared" si="616"/>
        <v>1.9765110283586365E-2</v>
      </c>
      <c r="AH175" s="932">
        <f t="shared" si="552"/>
        <v>0.48747788841064404</v>
      </c>
      <c r="AI175" s="929">
        <v>333</v>
      </c>
      <c r="AJ175" s="931">
        <f t="shared" si="617"/>
        <v>3.3868999186330351E-2</v>
      </c>
      <c r="AK175" s="932">
        <f t="shared" si="553"/>
        <v>0.83532993082487084</v>
      </c>
      <c r="AL175" s="929">
        <v>219</v>
      </c>
      <c r="AM175" s="931">
        <f t="shared" si="618"/>
        <v>1.7289018710033948E-2</v>
      </c>
      <c r="AN175" s="932">
        <f t="shared" si="554"/>
        <v>0.42640866721894199</v>
      </c>
      <c r="AO175" s="929">
        <v>505</v>
      </c>
      <c r="AP175" s="931">
        <f t="shared" si="619"/>
        <v>3.6027680673467934E-2</v>
      </c>
      <c r="AQ175" s="932">
        <f t="shared" si="555"/>
        <v>0.8885706908308928</v>
      </c>
      <c r="AR175" s="929">
        <v>565</v>
      </c>
      <c r="AS175" s="931">
        <f t="shared" si="620"/>
        <v>4.1087920878481565E-2</v>
      </c>
      <c r="AT175" s="932">
        <f t="shared" si="556"/>
        <v>1.0133742044262188</v>
      </c>
      <c r="AU175" s="929">
        <v>455</v>
      </c>
      <c r="AV175" s="931">
        <f t="shared" si="621"/>
        <v>5.0986104885701482E-2</v>
      </c>
      <c r="AW175" s="932">
        <f t="shared" si="557"/>
        <v>1.2574986120166252</v>
      </c>
      <c r="AX175" s="929">
        <v>600</v>
      </c>
      <c r="AY175" s="931">
        <f t="shared" si="622"/>
        <v>5.733397037744864E-2</v>
      </c>
      <c r="AZ175" s="932">
        <f t="shared" si="558"/>
        <v>1.4140595429415306</v>
      </c>
      <c r="BA175" s="929">
        <v>363</v>
      </c>
      <c r="BB175" s="931">
        <f t="shared" si="623"/>
        <v>2.7450090744101634E-2</v>
      </c>
      <c r="BC175" s="932">
        <f t="shared" si="559"/>
        <v>0.67701682816956188</v>
      </c>
      <c r="BD175" s="929">
        <v>702</v>
      </c>
      <c r="BE175" s="931">
        <f t="shared" si="624"/>
        <v>6.1855670103092786E-2</v>
      </c>
      <c r="BF175" s="932">
        <f t="shared" si="560"/>
        <v>1.5255807336992904</v>
      </c>
      <c r="BG175" s="929">
        <v>662</v>
      </c>
      <c r="BH175" s="931">
        <f t="shared" si="625"/>
        <v>6.9494016376233467E-2</v>
      </c>
      <c r="BI175" s="932">
        <f t="shared" si="561"/>
        <v>1.7139695086039302</v>
      </c>
      <c r="BJ175" s="929">
        <f t="shared" si="562"/>
        <v>1538</v>
      </c>
      <c r="BK175" s="931">
        <f t="shared" si="626"/>
        <v>3.2409651248551261E-2</v>
      </c>
      <c r="BL175" s="932">
        <f t="shared" si="563"/>
        <v>0.79933722241303107</v>
      </c>
      <c r="BM175" s="929">
        <f t="shared" si="564"/>
        <v>2282</v>
      </c>
      <c r="BN175" s="931">
        <f t="shared" si="627"/>
        <v>5.3485210706417291E-2</v>
      </c>
      <c r="BO175" s="932">
        <f t="shared" si="565"/>
        <v>1.3191354463635085</v>
      </c>
      <c r="BP175" s="929">
        <f t="shared" si="566"/>
        <v>1789</v>
      </c>
      <c r="BQ175" s="931">
        <f t="shared" si="628"/>
        <v>3.490254989562401E-2</v>
      </c>
      <c r="BR175" s="932">
        <f t="shared" si="567"/>
        <v>0.86082096579016509</v>
      </c>
      <c r="BS175" s="933">
        <f t="shared" si="568"/>
        <v>1783</v>
      </c>
      <c r="BT175" s="931">
        <f t="shared" si="629"/>
        <v>4.3556858434102848E-2</v>
      </c>
      <c r="BU175" s="934">
        <f t="shared" si="569"/>
        <v>1.0742669821018118</v>
      </c>
      <c r="BV175" s="935">
        <f t="shared" si="570"/>
        <v>3.4048992717298783E-2</v>
      </c>
      <c r="BW175" s="935">
        <f t="shared" si="571"/>
        <v>4.880469102390618E-2</v>
      </c>
      <c r="BX175" s="935">
        <f t="shared" si="572"/>
        <v>3.0955414012738852E-2</v>
      </c>
      <c r="BY175" s="935">
        <f t="shared" si="573"/>
        <v>5.3270397842211735E-2</v>
      </c>
      <c r="BZ175" s="935">
        <f t="shared" si="574"/>
        <v>2.2610765287440496E-2</v>
      </c>
      <c r="CA175" s="935">
        <f t="shared" si="575"/>
        <v>1.7471204866054097E-2</v>
      </c>
      <c r="CB175" s="935">
        <f t="shared" si="576"/>
        <v>5.9143909174593431E-2</v>
      </c>
      <c r="CC175" s="935">
        <f t="shared" si="577"/>
        <v>1.9765110283586365E-2</v>
      </c>
      <c r="CD175" s="935">
        <f t="shared" si="578"/>
        <v>3.3868999186330351E-2</v>
      </c>
      <c r="CE175" s="935">
        <f t="shared" si="579"/>
        <v>1.7289018710033948E-2</v>
      </c>
      <c r="CF175" s="935">
        <f t="shared" si="580"/>
        <v>3.6027680673467934E-2</v>
      </c>
      <c r="CG175" s="935">
        <f t="shared" si="581"/>
        <v>4.1087920878481565E-2</v>
      </c>
      <c r="CH175" s="935">
        <f t="shared" si="582"/>
        <v>5.0986104885701482E-2</v>
      </c>
      <c r="CI175" s="935">
        <f t="shared" si="583"/>
        <v>5.733397037744864E-2</v>
      </c>
      <c r="CJ175" s="935">
        <f t="shared" si="584"/>
        <v>2.7450090744101634E-2</v>
      </c>
      <c r="CK175" s="935">
        <f t="shared" si="585"/>
        <v>6.1855670103092786E-2</v>
      </c>
      <c r="CL175" s="935">
        <f t="shared" si="586"/>
        <v>6.9494016376233467E-2</v>
      </c>
    </row>
    <row r="176" spans="1:98" x14ac:dyDescent="0.3">
      <c r="A176" s="956">
        <v>176</v>
      </c>
      <c r="B176" s="925" t="s">
        <v>84</v>
      </c>
      <c r="C176" s="926" t="s">
        <v>14</v>
      </c>
      <c r="D176" s="927">
        <v>40603</v>
      </c>
      <c r="E176" s="928"/>
      <c r="F176" s="929">
        <v>3551</v>
      </c>
      <c r="G176" s="931">
        <f t="shared" si="608"/>
        <v>1.9477492005507014E-2</v>
      </c>
      <c r="H176" s="931"/>
      <c r="I176" s="930">
        <f t="shared" si="543"/>
        <v>5.6228904571954584E-2</v>
      </c>
      <c r="J176" s="930">
        <f t="shared" si="544"/>
        <v>1.1744485820681752E-2</v>
      </c>
      <c r="K176" s="929">
        <v>172</v>
      </c>
      <c r="L176" s="931">
        <f t="shared" si="609"/>
        <v>1.6267852076042751E-2</v>
      </c>
      <c r="M176" s="932">
        <f t="shared" si="545"/>
        <v>0.83521287399030752</v>
      </c>
      <c r="N176" s="929">
        <v>210</v>
      </c>
      <c r="O176" s="931">
        <f t="shared" si="610"/>
        <v>1.8944519621109608E-2</v>
      </c>
      <c r="P176" s="932">
        <f t="shared" si="546"/>
        <v>0.97263649836197008</v>
      </c>
      <c r="Q176" s="929">
        <v>101</v>
      </c>
      <c r="R176" s="931">
        <f t="shared" si="611"/>
        <v>1.286624203821656E-2</v>
      </c>
      <c r="S176" s="932">
        <f t="shared" si="547"/>
        <v>0.66056975069371315</v>
      </c>
      <c r="T176" s="929">
        <v>201</v>
      </c>
      <c r="U176" s="931">
        <f t="shared" si="612"/>
        <v>1.9362296503227048E-2</v>
      </c>
      <c r="V176" s="932">
        <f t="shared" si="548"/>
        <v>0.99408571174115246</v>
      </c>
      <c r="W176" s="929">
        <v>138</v>
      </c>
      <c r="X176" s="931">
        <f t="shared" si="613"/>
        <v>1.2632735261808862E-2</v>
      </c>
      <c r="Y176" s="932">
        <f t="shared" si="549"/>
        <v>0.64858120636050653</v>
      </c>
      <c r="Z176" s="929">
        <v>94</v>
      </c>
      <c r="AA176" s="931">
        <f t="shared" si="614"/>
        <v>1.2165135240067296E-2</v>
      </c>
      <c r="AB176" s="932">
        <f t="shared" si="550"/>
        <v>0.62457400760979687</v>
      </c>
      <c r="AC176" s="929">
        <v>733</v>
      </c>
      <c r="AD176" s="931">
        <f t="shared" si="615"/>
        <v>5.6228904571954584E-2</v>
      </c>
      <c r="AE176" s="932">
        <f t="shared" si="551"/>
        <v>2.886865750275065</v>
      </c>
      <c r="AF176" s="929">
        <v>82</v>
      </c>
      <c r="AG176" s="931">
        <f t="shared" si="616"/>
        <v>1.1744485820681752E-2</v>
      </c>
      <c r="AH176" s="932">
        <f t="shared" si="552"/>
        <v>0.60297731439762103</v>
      </c>
      <c r="AI176" s="929">
        <v>158</v>
      </c>
      <c r="AJ176" s="931">
        <f t="shared" si="617"/>
        <v>1.6069975589910496E-2</v>
      </c>
      <c r="AK176" s="932">
        <f t="shared" si="553"/>
        <v>0.82505363551769983</v>
      </c>
      <c r="AL176" s="929">
        <v>169</v>
      </c>
      <c r="AM176" s="931">
        <f t="shared" si="618"/>
        <v>1.3341754164364096E-2</v>
      </c>
      <c r="AN176" s="932">
        <f t="shared" si="554"/>
        <v>0.68498316726773056</v>
      </c>
      <c r="AO176" s="929">
        <v>201</v>
      </c>
      <c r="AP176" s="931">
        <f t="shared" si="619"/>
        <v>1.4339730327459513E-2</v>
      </c>
      <c r="AQ176" s="932">
        <f t="shared" si="555"/>
        <v>0.73622057313154776</v>
      </c>
      <c r="AR176" s="929">
        <v>238</v>
      </c>
      <c r="AS176" s="931">
        <f t="shared" si="620"/>
        <v>1.7307832157661261E-2</v>
      </c>
      <c r="AT176" s="932">
        <f t="shared" si="556"/>
        <v>0.88860681615311099</v>
      </c>
      <c r="AU176" s="929">
        <v>175</v>
      </c>
      <c r="AV176" s="931">
        <f t="shared" si="621"/>
        <v>1.9610040340654417E-2</v>
      </c>
      <c r="AW176" s="932">
        <f t="shared" si="557"/>
        <v>1.0068052054704952</v>
      </c>
      <c r="AX176" s="929">
        <v>205</v>
      </c>
      <c r="AY176" s="931">
        <f t="shared" si="622"/>
        <v>1.9589106545628284E-2</v>
      </c>
      <c r="AZ176" s="932">
        <f t="shared" si="558"/>
        <v>1.0057304369623006</v>
      </c>
      <c r="BA176" s="929">
        <v>169</v>
      </c>
      <c r="BB176" s="931">
        <f t="shared" si="623"/>
        <v>1.2779794313369631E-2</v>
      </c>
      <c r="BC176" s="932">
        <f t="shared" si="559"/>
        <v>0.65613141105416994</v>
      </c>
      <c r="BD176" s="929">
        <v>257</v>
      </c>
      <c r="BE176" s="931">
        <f t="shared" si="624"/>
        <v>2.2645166975063882E-2</v>
      </c>
      <c r="BF176" s="932">
        <f t="shared" si="560"/>
        <v>1.1626325898971617</v>
      </c>
      <c r="BG176" s="929">
        <v>248</v>
      </c>
      <c r="BH176" s="931">
        <f t="shared" si="625"/>
        <v>2.6034012177199244E-2</v>
      </c>
      <c r="BI176" s="932">
        <f t="shared" si="561"/>
        <v>1.3366203497780134</v>
      </c>
      <c r="BJ176" s="929">
        <f t="shared" si="562"/>
        <v>706</v>
      </c>
      <c r="BK176" s="931">
        <f t="shared" si="626"/>
        <v>1.4877252133600253E-2</v>
      </c>
      <c r="BL176" s="932">
        <f t="shared" si="563"/>
        <v>0.76381764805211572</v>
      </c>
      <c r="BM176" s="929">
        <f t="shared" si="564"/>
        <v>866</v>
      </c>
      <c r="BN176" s="931">
        <f t="shared" si="627"/>
        <v>2.0297192143627244E-2</v>
      </c>
      <c r="BO176" s="932">
        <f t="shared" si="565"/>
        <v>1.0420844807888239</v>
      </c>
      <c r="BP176" s="929">
        <f t="shared" si="566"/>
        <v>796</v>
      </c>
      <c r="BQ176" s="931">
        <f t="shared" si="628"/>
        <v>1.5529586202860097E-2</v>
      </c>
      <c r="BR176" s="932">
        <f t="shared" si="567"/>
        <v>0.79730933523008518</v>
      </c>
      <c r="BS176" s="933">
        <f t="shared" si="568"/>
        <v>1183</v>
      </c>
      <c r="BT176" s="931">
        <f t="shared" si="629"/>
        <v>2.8899474777085623E-2</v>
      </c>
      <c r="BU176" s="934">
        <f t="shared" si="569"/>
        <v>1.4837369600210675</v>
      </c>
      <c r="BV176" s="935">
        <f t="shared" si="570"/>
        <v>1.6267852076042751E-2</v>
      </c>
      <c r="BW176" s="935">
        <f t="shared" si="571"/>
        <v>1.8944519621109608E-2</v>
      </c>
      <c r="BX176" s="935">
        <f t="shared" si="572"/>
        <v>1.286624203821656E-2</v>
      </c>
      <c r="BY176" s="935">
        <f t="shared" si="573"/>
        <v>1.9362296503227048E-2</v>
      </c>
      <c r="BZ176" s="935">
        <f t="shared" si="574"/>
        <v>1.2632735261808862E-2</v>
      </c>
      <c r="CA176" s="935">
        <f t="shared" si="575"/>
        <v>1.2165135240067296E-2</v>
      </c>
      <c r="CB176" s="935">
        <f t="shared" si="576"/>
        <v>5.6228904571954584E-2</v>
      </c>
      <c r="CC176" s="935">
        <f t="shared" si="577"/>
        <v>1.1744485820681752E-2</v>
      </c>
      <c r="CD176" s="935">
        <f t="shared" si="578"/>
        <v>1.6069975589910496E-2</v>
      </c>
      <c r="CE176" s="935">
        <f t="shared" si="579"/>
        <v>1.3341754164364096E-2</v>
      </c>
      <c r="CF176" s="935">
        <f t="shared" si="580"/>
        <v>1.4339730327459513E-2</v>
      </c>
      <c r="CG176" s="935">
        <f t="shared" si="581"/>
        <v>1.7307832157661261E-2</v>
      </c>
      <c r="CH176" s="935">
        <f t="shared" si="582"/>
        <v>1.9610040340654417E-2</v>
      </c>
      <c r="CI176" s="935">
        <f t="shared" si="583"/>
        <v>1.9589106545628284E-2</v>
      </c>
      <c r="CJ176" s="935">
        <f t="shared" si="584"/>
        <v>1.2779794313369631E-2</v>
      </c>
      <c r="CK176" s="935">
        <f t="shared" si="585"/>
        <v>2.2645166975063882E-2</v>
      </c>
      <c r="CL176" s="935">
        <f t="shared" si="586"/>
        <v>2.6034012177199244E-2</v>
      </c>
    </row>
    <row r="177" spans="1:98" s="601" customFormat="1" x14ac:dyDescent="0.3">
      <c r="A177" s="957">
        <v>177</v>
      </c>
      <c r="B177" s="936" t="s">
        <v>54</v>
      </c>
      <c r="C177" s="937" t="s">
        <v>14</v>
      </c>
      <c r="D177" s="938">
        <v>40603</v>
      </c>
      <c r="E177" s="939"/>
      <c r="F177" s="939">
        <v>187705</v>
      </c>
      <c r="G177" s="940">
        <f>F177/F$2</f>
        <v>0.35575793184488835</v>
      </c>
      <c r="H177" s="940"/>
      <c r="I177" s="941">
        <f t="shared" si="543"/>
        <v>0.42246755435698635</v>
      </c>
      <c r="J177" s="941">
        <f t="shared" si="544"/>
        <v>0.29201496696122919</v>
      </c>
      <c r="K177" s="939">
        <v>11309</v>
      </c>
      <c r="L177" s="940">
        <f>K177/K$2</f>
        <v>0.30748524973490304</v>
      </c>
      <c r="M177" s="942">
        <f t="shared" si="545"/>
        <v>0.86431031387085877</v>
      </c>
      <c r="N177" s="939">
        <v>10956</v>
      </c>
      <c r="O177" s="940">
        <f>N177/N$2</f>
        <v>0.33601177697356316</v>
      </c>
      <c r="P177" s="942">
        <f t="shared" si="546"/>
        <v>0.94449553164162592</v>
      </c>
      <c r="Q177" s="939">
        <v>8359</v>
      </c>
      <c r="R177" s="940">
        <f>Q177/Q$2</f>
        <v>0.35436008308957567</v>
      </c>
      <c r="S177" s="942">
        <f t="shared" si="547"/>
        <v>0.99607078681826233</v>
      </c>
      <c r="T177" s="939">
        <v>11115</v>
      </c>
      <c r="U177" s="940">
        <f>T177/T$2</f>
        <v>0.34708343742193354</v>
      </c>
      <c r="V177" s="942">
        <f t="shared" si="548"/>
        <v>0.97561686291020788</v>
      </c>
      <c r="W177" s="939">
        <v>11710</v>
      </c>
      <c r="X177" s="940">
        <f>W177/W$2</f>
        <v>0.34099181736117179</v>
      </c>
      <c r="Y177" s="942">
        <f t="shared" si="549"/>
        <v>0.9584939275783888</v>
      </c>
      <c r="Z177" s="939">
        <v>8391</v>
      </c>
      <c r="AA177" s="940">
        <f>Z177/Z$2</f>
        <v>0.34863719461525677</v>
      </c>
      <c r="AB177" s="942">
        <f t="shared" si="550"/>
        <v>0.97998431913322381</v>
      </c>
      <c r="AC177" s="939">
        <v>11841</v>
      </c>
      <c r="AD177" s="940">
        <f>AC177/AC$2</f>
        <v>0.3497873094647288</v>
      </c>
      <c r="AE177" s="942">
        <f t="shared" si="551"/>
        <v>0.98321717705857714</v>
      </c>
      <c r="AF177" s="939">
        <v>7336</v>
      </c>
      <c r="AG177" s="940">
        <f>AF177/AF$2</f>
        <v>0.29201496696122919</v>
      </c>
      <c r="AH177" s="942">
        <f t="shared" si="552"/>
        <v>0.82082489474485898</v>
      </c>
      <c r="AI177" s="939">
        <v>10026</v>
      </c>
      <c r="AJ177" s="940">
        <f>AI177/AI$2</f>
        <v>0.42246755435698635</v>
      </c>
      <c r="AK177" s="942">
        <f t="shared" si="553"/>
        <v>1.1875140834278957</v>
      </c>
      <c r="AL177" s="939">
        <v>13532</v>
      </c>
      <c r="AM177" s="940">
        <f>AL177/AL$2</f>
        <v>0.41810597868067356</v>
      </c>
      <c r="AN177" s="942">
        <f t="shared" si="554"/>
        <v>1.1752541299991848</v>
      </c>
      <c r="AO177" s="939">
        <v>13512</v>
      </c>
      <c r="AP177" s="940">
        <f>AO177/AO$2</f>
        <v>0.41288272321701397</v>
      </c>
      <c r="AQ177" s="942">
        <f t="shared" si="555"/>
        <v>1.1605720807850666</v>
      </c>
      <c r="AR177" s="939">
        <v>13467</v>
      </c>
      <c r="AS177" s="940">
        <f>AR177/AR$2</f>
        <v>0.38520065215525873</v>
      </c>
      <c r="AT177" s="942">
        <f t="shared" si="556"/>
        <v>1.0827605449516935</v>
      </c>
      <c r="AU177" s="939">
        <v>8522</v>
      </c>
      <c r="AV177" s="940">
        <f>AU177/AU$2</f>
        <v>0.3473405339311188</v>
      </c>
      <c r="AW177" s="942">
        <f t="shared" si="557"/>
        <v>0.9763395355091069</v>
      </c>
      <c r="AX177" s="939">
        <v>10871</v>
      </c>
      <c r="AY177" s="940">
        <f>AX177/AX$2</f>
        <v>0.36452954194889681</v>
      </c>
      <c r="AZ177" s="942">
        <f t="shared" si="558"/>
        <v>1.0246561195656851</v>
      </c>
      <c r="BA177" s="939">
        <v>14118</v>
      </c>
      <c r="BB177" s="940">
        <f>BA177/BA$2</f>
        <v>0.37093087412311815</v>
      </c>
      <c r="BC177" s="942">
        <f t="shared" si="559"/>
        <v>1.0426496247028028</v>
      </c>
      <c r="BD177" s="939">
        <v>12337</v>
      </c>
      <c r="BE177" s="940">
        <f>BD177/BD$2</f>
        <v>0.34105548337157549</v>
      </c>
      <c r="BF177" s="942">
        <f t="shared" si="560"/>
        <v>0.95867288637228987</v>
      </c>
      <c r="BG177" s="939">
        <v>10303</v>
      </c>
      <c r="BH177" s="940">
        <f>BG177/BG$2</f>
        <v>0.31350413826679652</v>
      </c>
      <c r="BI177" s="942">
        <f t="shared" si="561"/>
        <v>0.88122880814217619</v>
      </c>
      <c r="BJ177" s="939">
        <f t="shared" si="562"/>
        <v>50884</v>
      </c>
      <c r="BK177" s="940">
        <f>BJ177/BJ$2</f>
        <v>0.33742481813781078</v>
      </c>
      <c r="BL177" s="942">
        <f t="shared" si="563"/>
        <v>0.94846744916689341</v>
      </c>
      <c r="BM177" s="939">
        <f t="shared" si="564"/>
        <v>43163</v>
      </c>
      <c r="BN177" s="940">
        <f>BM177/BM$2</f>
        <v>0.3532680754939353</v>
      </c>
      <c r="BO177" s="942">
        <f t="shared" si="565"/>
        <v>0.99300126257750276</v>
      </c>
      <c r="BP177" s="939">
        <f t="shared" si="566"/>
        <v>53499</v>
      </c>
      <c r="BQ177" s="940">
        <f>BP177/BP$2</f>
        <v>0.38398708056701958</v>
      </c>
      <c r="BR177" s="942">
        <f t="shared" si="567"/>
        <v>1.0793493164740997</v>
      </c>
      <c r="BS177" s="943">
        <f t="shared" si="568"/>
        <v>40159</v>
      </c>
      <c r="BT177" s="940">
        <f>BS177/BS$2</f>
        <v>0.34826384071042044</v>
      </c>
      <c r="BU177" s="942">
        <f t="shared" si="569"/>
        <v>0.97893485861128915</v>
      </c>
      <c r="BV177" s="941">
        <f t="shared" si="570"/>
        <v>0.30748524973490304</v>
      </c>
      <c r="BW177" s="941">
        <f t="shared" si="571"/>
        <v>0.33601177697356316</v>
      </c>
      <c r="BX177" s="941">
        <f t="shared" si="572"/>
        <v>0.35436008308957567</v>
      </c>
      <c r="BY177" s="941">
        <f t="shared" si="573"/>
        <v>0.34708343742193354</v>
      </c>
      <c r="BZ177" s="941">
        <f t="shared" si="574"/>
        <v>0.34099181736117179</v>
      </c>
      <c r="CA177" s="941">
        <f t="shared" si="575"/>
        <v>0.34863719461525677</v>
      </c>
      <c r="CB177" s="941">
        <f t="shared" si="576"/>
        <v>0.3497873094647288</v>
      </c>
      <c r="CC177" s="941">
        <f t="shared" si="577"/>
        <v>0.29201496696122919</v>
      </c>
      <c r="CD177" s="941">
        <f t="shared" si="578"/>
        <v>0.42246755435698635</v>
      </c>
      <c r="CE177" s="941">
        <f t="shared" si="579"/>
        <v>0.41810597868067356</v>
      </c>
      <c r="CF177" s="941">
        <f t="shared" si="580"/>
        <v>0.41288272321701397</v>
      </c>
      <c r="CG177" s="941">
        <f t="shared" si="581"/>
        <v>0.38520065215525873</v>
      </c>
      <c r="CH177" s="941">
        <f t="shared" si="582"/>
        <v>0.3473405339311188</v>
      </c>
      <c r="CI177" s="941">
        <f t="shared" si="583"/>
        <v>0.36452954194889681</v>
      </c>
      <c r="CJ177" s="941">
        <f t="shared" si="584"/>
        <v>0.37093087412311815</v>
      </c>
      <c r="CK177" s="941">
        <f t="shared" si="585"/>
        <v>0.34105548337157549</v>
      </c>
      <c r="CL177" s="941">
        <f t="shared" si="586"/>
        <v>0.31350413826679652</v>
      </c>
      <c r="CM177" s="822"/>
      <c r="CN177" s="822"/>
      <c r="CO177" s="822"/>
      <c r="CP177" s="822"/>
      <c r="CQ177" s="822"/>
      <c r="CR177" s="822"/>
      <c r="CS177" s="822"/>
      <c r="CT177" s="822"/>
    </row>
    <row r="178" spans="1:98" x14ac:dyDescent="0.3">
      <c r="A178" s="956">
        <v>178</v>
      </c>
      <c r="B178" s="925" t="s">
        <v>144</v>
      </c>
      <c r="C178" s="926" t="s">
        <v>14</v>
      </c>
      <c r="D178" s="927">
        <v>40603</v>
      </c>
      <c r="E178" s="928"/>
      <c r="F178" s="929">
        <v>122768</v>
      </c>
      <c r="G178" s="931">
        <f t="shared" ref="G178:G189" si="630">F178/F$177</f>
        <v>0.65404757465171415</v>
      </c>
      <c r="H178" s="931"/>
      <c r="I178" s="930">
        <f t="shared" si="543"/>
        <v>0.76884235538724288</v>
      </c>
      <c r="J178" s="930">
        <f t="shared" si="544"/>
        <v>0.50488737781555459</v>
      </c>
      <c r="K178" s="929">
        <f>SUM(K179:K183)</f>
        <v>7445</v>
      </c>
      <c r="L178" s="931">
        <f t="shared" ref="L178:L189" si="631">K178/K$177</f>
        <v>0.65832522769475643</v>
      </c>
      <c r="M178" s="932">
        <f t="shared" si="545"/>
        <v>1.006540278121695</v>
      </c>
      <c r="N178" s="929">
        <f>SUM(N179:N183)</f>
        <v>6667</v>
      </c>
      <c r="O178" s="931">
        <f t="shared" ref="O178:O189" si="632">N178/N$177</f>
        <v>0.6085250091274188</v>
      </c>
      <c r="P178" s="932">
        <f t="shared" si="546"/>
        <v>0.93039869378227347</v>
      </c>
      <c r="Q178" s="929">
        <f>SUM(Q179:Q183)</f>
        <v>5819</v>
      </c>
      <c r="R178" s="931">
        <f t="shared" ref="R178:R189" si="633">Q178/Q$177</f>
        <v>0.69613590142361526</v>
      </c>
      <c r="S178" s="932">
        <f t="shared" si="547"/>
        <v>1.0643505585879032</v>
      </c>
      <c r="T178" s="929">
        <f>SUM(T179:T183)</f>
        <v>7405</v>
      </c>
      <c r="U178" s="931">
        <f t="shared" ref="U178:U189" si="634">T178/T$177</f>
        <v>0.66621682411156091</v>
      </c>
      <c r="V178" s="932">
        <f t="shared" si="548"/>
        <v>1.0186060615947197</v>
      </c>
      <c r="W178" s="929">
        <f>SUM(W179:W183)</f>
        <v>8125</v>
      </c>
      <c r="X178" s="931">
        <f t="shared" ref="X178:X189" si="635">W178/W$177</f>
        <v>0.69385140905209219</v>
      </c>
      <c r="Y178" s="932">
        <f t="shared" si="549"/>
        <v>1.0608577050707266</v>
      </c>
      <c r="Z178" s="929">
        <f>SUM(Z179:Z183)</f>
        <v>5648</v>
      </c>
      <c r="AA178" s="931">
        <f t="shared" ref="AA178:AA189" si="636">Z178/Z$177</f>
        <v>0.67310213323799306</v>
      </c>
      <c r="AB178" s="932">
        <f t="shared" si="550"/>
        <v>1.0291332914068607</v>
      </c>
      <c r="AC178" s="929">
        <f>SUM(AC179:AC183)</f>
        <v>7961</v>
      </c>
      <c r="AD178" s="931">
        <f t="shared" ref="AD178:AD189" si="637">AC178/AC$177</f>
        <v>0.67232497255299384</v>
      </c>
      <c r="AE178" s="932">
        <f t="shared" si="551"/>
        <v>1.0279450587535817</v>
      </c>
      <c r="AF178" s="929">
        <f>SUM(AF179:AF183)</f>
        <v>4818</v>
      </c>
      <c r="AG178" s="931">
        <f t="shared" ref="AG178:AG189" si="638">AF178/AF$177</f>
        <v>0.65676117775354415</v>
      </c>
      <c r="AH178" s="932">
        <f t="shared" si="552"/>
        <v>1.0041489384060096</v>
      </c>
      <c r="AI178" s="929">
        <f>SUM(AI179:AI183)</f>
        <v>6938</v>
      </c>
      <c r="AJ178" s="931">
        <f t="shared" ref="AJ178:AJ189" si="639">AI178/AI$177</f>
        <v>0.69200079792539393</v>
      </c>
      <c r="AK178" s="932">
        <f t="shared" si="553"/>
        <v>1.0580282302765058</v>
      </c>
      <c r="AL178" s="929">
        <f>SUM(AL179:AL183)</f>
        <v>8494</v>
      </c>
      <c r="AM178" s="931">
        <f t="shared" ref="AM178:AM189" si="640">AL178/AL$177</f>
        <v>0.62769731007981078</v>
      </c>
      <c r="AN178" s="932">
        <f t="shared" si="554"/>
        <v>0.95971200629260778</v>
      </c>
      <c r="AO178" s="929">
        <f>SUM(AO179:AO183)</f>
        <v>8215</v>
      </c>
      <c r="AP178" s="931">
        <f t="shared" ref="AP178:AP189" si="641">AO178/AO$177</f>
        <v>0.60797809354647725</v>
      </c>
      <c r="AQ178" s="932">
        <f t="shared" si="555"/>
        <v>0.92956249225483434</v>
      </c>
      <c r="AR178" s="929">
        <f>SUM(AR179:AR183)</f>
        <v>10354</v>
      </c>
      <c r="AS178" s="931">
        <f t="shared" ref="AS178:AS189" si="642">AR178/AR$177</f>
        <v>0.76884235538724288</v>
      </c>
      <c r="AT178" s="932">
        <f t="shared" si="556"/>
        <v>1.1755144200277143</v>
      </c>
      <c r="AU178" s="929">
        <f>SUM(AU179:AU183)</f>
        <v>6338</v>
      </c>
      <c r="AV178" s="931">
        <f t="shared" ref="AV178:AV189" si="643">AU178/AU$177</f>
        <v>0.74372213095517481</v>
      </c>
      <c r="AW178" s="932">
        <f t="shared" si="557"/>
        <v>1.1371070848343305</v>
      </c>
      <c r="AX178" s="929">
        <f>SUM(AX179:AX183)</f>
        <v>7205</v>
      </c>
      <c r="AY178" s="931">
        <f t="shared" ref="AY178:AY189" si="644">AX178/AX$177</f>
        <v>0.6627725140281483</v>
      </c>
      <c r="AZ178" s="932">
        <f t="shared" si="558"/>
        <v>1.013339915496331</v>
      </c>
      <c r="BA178" s="929">
        <f>SUM(BA179:BA183)</f>
        <v>7128</v>
      </c>
      <c r="BB178" s="931">
        <f t="shared" ref="BB178:BB189" si="645">BA178/BA$177</f>
        <v>0.50488737781555459</v>
      </c>
      <c r="BC178" s="932">
        <f t="shared" si="559"/>
        <v>0.77194289434436236</v>
      </c>
      <c r="BD178" s="929">
        <f>SUM(BD179:BD183)</f>
        <v>7761</v>
      </c>
      <c r="BE178" s="931">
        <f t="shared" ref="BE178:BE189" si="646">BD178/BD$177</f>
        <v>0.62908324552160166</v>
      </c>
      <c r="BF178" s="932">
        <f t="shared" si="560"/>
        <v>0.96183101948905447</v>
      </c>
      <c r="BG178" s="929">
        <f>SUM(BG179:BG183)</f>
        <v>6447</v>
      </c>
      <c r="BH178" s="931">
        <f t="shared" ref="BH178:BH189" si="647">BG178/BG$177</f>
        <v>0.62574007570610501</v>
      </c>
      <c r="BI178" s="932">
        <f t="shared" si="561"/>
        <v>0.95671951086939955</v>
      </c>
      <c r="BJ178" s="929">
        <f t="shared" si="562"/>
        <v>34442</v>
      </c>
      <c r="BK178" s="931">
        <f>BJ178/BJ$177</f>
        <v>0.67687288735162332</v>
      </c>
      <c r="BL178" s="932">
        <f t="shared" si="563"/>
        <v>1.0348985510909721</v>
      </c>
      <c r="BM178" s="929">
        <f t="shared" si="564"/>
        <v>30344</v>
      </c>
      <c r="BN178" s="953">
        <f>BM178/BM$177</f>
        <v>0.70300952204434353</v>
      </c>
      <c r="BO178" s="932">
        <f t="shared" si="565"/>
        <v>1.0748599173671762</v>
      </c>
      <c r="BP178" s="929">
        <f t="shared" si="566"/>
        <v>31598</v>
      </c>
      <c r="BQ178" s="931">
        <f>BP178/BP$177</f>
        <v>0.59062786220303187</v>
      </c>
      <c r="BR178" s="932">
        <f t="shared" si="567"/>
        <v>0.90303501624869753</v>
      </c>
      <c r="BS178" s="933">
        <f t="shared" si="568"/>
        <v>26384</v>
      </c>
      <c r="BT178" s="954">
        <f>BS178/BS$177</f>
        <v>0.65698847082845691</v>
      </c>
      <c r="BU178" s="934">
        <f t="shared" si="569"/>
        <v>1.0044964560541469</v>
      </c>
      <c r="BV178" s="935">
        <f t="shared" si="570"/>
        <v>0.65832522769475643</v>
      </c>
      <c r="BW178" s="935">
        <f t="shared" si="571"/>
        <v>0.6085250091274188</v>
      </c>
      <c r="BX178" s="935">
        <f t="shared" si="572"/>
        <v>0.69613590142361526</v>
      </c>
      <c r="BY178" s="935">
        <f t="shared" si="573"/>
        <v>0.66621682411156091</v>
      </c>
      <c r="BZ178" s="935">
        <f t="shared" si="574"/>
        <v>0.69385140905209219</v>
      </c>
      <c r="CA178" s="935">
        <f t="shared" si="575"/>
        <v>0.67310213323799306</v>
      </c>
      <c r="CB178" s="935">
        <f t="shared" si="576"/>
        <v>0.67232497255299384</v>
      </c>
      <c r="CC178" s="935">
        <f t="shared" si="577"/>
        <v>0.65676117775354415</v>
      </c>
      <c r="CD178" s="935">
        <f t="shared" si="578"/>
        <v>0.69200079792539393</v>
      </c>
      <c r="CE178" s="935">
        <f t="shared" si="579"/>
        <v>0.62769731007981078</v>
      </c>
      <c r="CF178" s="935">
        <f t="shared" si="580"/>
        <v>0.60797809354647725</v>
      </c>
      <c r="CG178" s="935">
        <f t="shared" si="581"/>
        <v>0.76884235538724288</v>
      </c>
      <c r="CH178" s="935">
        <f t="shared" si="582"/>
        <v>0.74372213095517481</v>
      </c>
      <c r="CI178" s="935">
        <f t="shared" si="583"/>
        <v>0.6627725140281483</v>
      </c>
      <c r="CJ178" s="935">
        <f t="shared" si="584"/>
        <v>0.50488737781555459</v>
      </c>
      <c r="CK178" s="935">
        <f t="shared" si="585"/>
        <v>0.62908324552160166</v>
      </c>
      <c r="CL178" s="935">
        <f t="shared" si="586"/>
        <v>0.62574007570610501</v>
      </c>
    </row>
    <row r="179" spans="1:98" x14ac:dyDescent="0.3">
      <c r="A179" s="956">
        <v>179</v>
      </c>
      <c r="B179" s="925" t="s">
        <v>59</v>
      </c>
      <c r="C179" s="926" t="s">
        <v>14</v>
      </c>
      <c r="D179" s="927">
        <v>40603</v>
      </c>
      <c r="E179" s="928"/>
      <c r="F179" s="929">
        <v>32287</v>
      </c>
      <c r="G179" s="931">
        <f t="shared" si="630"/>
        <v>0.17200926986494766</v>
      </c>
      <c r="H179" s="931"/>
      <c r="I179" s="930">
        <f t="shared" si="543"/>
        <v>0.2354143947655398</v>
      </c>
      <c r="J179" s="930">
        <f t="shared" si="544"/>
        <v>8.348134991119005E-2</v>
      </c>
      <c r="K179" s="929">
        <v>2558</v>
      </c>
      <c r="L179" s="931">
        <f t="shared" si="631"/>
        <v>0.22619152887081087</v>
      </c>
      <c r="M179" s="932">
        <f t="shared" si="545"/>
        <v>1.3149961571745765</v>
      </c>
      <c r="N179" s="929">
        <v>2407</v>
      </c>
      <c r="O179" s="931">
        <f t="shared" si="632"/>
        <v>0.2196969696969697</v>
      </c>
      <c r="P179" s="932">
        <f t="shared" si="546"/>
        <v>1.2772391271090437</v>
      </c>
      <c r="Q179" s="929">
        <v>1930</v>
      </c>
      <c r="R179" s="931">
        <f t="shared" si="633"/>
        <v>0.23088886230410335</v>
      </c>
      <c r="S179" s="932">
        <f t="shared" si="547"/>
        <v>1.342304763489693</v>
      </c>
      <c r="T179" s="929">
        <v>2192</v>
      </c>
      <c r="U179" s="931">
        <f t="shared" si="634"/>
        <v>0.19721097615834457</v>
      </c>
      <c r="V179" s="932">
        <f t="shared" si="548"/>
        <v>1.1465136519280845</v>
      </c>
      <c r="W179" s="929">
        <v>1915</v>
      </c>
      <c r="X179" s="931">
        <f t="shared" si="635"/>
        <v>0.16353543979504698</v>
      </c>
      <c r="Y179" s="932">
        <f t="shared" si="549"/>
        <v>0.95073620115617097</v>
      </c>
      <c r="Z179" s="929">
        <v>1779</v>
      </c>
      <c r="AA179" s="931">
        <f t="shared" si="636"/>
        <v>0.21201287093314267</v>
      </c>
      <c r="AB179" s="932">
        <f t="shared" si="550"/>
        <v>1.2325665419055825</v>
      </c>
      <c r="AC179" s="929">
        <v>1936</v>
      </c>
      <c r="AD179" s="931">
        <f t="shared" si="637"/>
        <v>0.16349970441685668</v>
      </c>
      <c r="AE179" s="932">
        <f t="shared" si="551"/>
        <v>0.95052844852622054</v>
      </c>
      <c r="AF179" s="929">
        <v>1727</v>
      </c>
      <c r="AG179" s="931">
        <f t="shared" si="638"/>
        <v>0.2354143947655398</v>
      </c>
      <c r="AH179" s="932">
        <f t="shared" si="552"/>
        <v>1.3686145807744803</v>
      </c>
      <c r="AI179" s="929">
        <v>1646</v>
      </c>
      <c r="AJ179" s="931">
        <f t="shared" si="639"/>
        <v>0.16417314981049272</v>
      </c>
      <c r="AK179" s="932">
        <f t="shared" si="553"/>
        <v>0.95444361771544384</v>
      </c>
      <c r="AL179" s="929">
        <v>1702</v>
      </c>
      <c r="AM179" s="931">
        <f t="shared" si="640"/>
        <v>0.12577593851610996</v>
      </c>
      <c r="AN179" s="932">
        <f t="shared" si="554"/>
        <v>0.73121604791917549</v>
      </c>
      <c r="AO179" s="929">
        <v>1128</v>
      </c>
      <c r="AP179" s="931">
        <f t="shared" si="641"/>
        <v>8.348134991119005E-2</v>
      </c>
      <c r="AQ179" s="932">
        <f t="shared" si="555"/>
        <v>0.48533052885309652</v>
      </c>
      <c r="AR179" s="929">
        <v>1856</v>
      </c>
      <c r="AS179" s="931">
        <f t="shared" si="642"/>
        <v>0.13781837083240514</v>
      </c>
      <c r="AT179" s="932">
        <f t="shared" si="556"/>
        <v>0.80122641611473988</v>
      </c>
      <c r="AU179" s="929">
        <v>1289</v>
      </c>
      <c r="AV179" s="931">
        <f t="shared" si="643"/>
        <v>0.15125557380896504</v>
      </c>
      <c r="AW179" s="932">
        <f t="shared" si="557"/>
        <v>0.87934547904146509</v>
      </c>
      <c r="AX179" s="929">
        <v>2063</v>
      </c>
      <c r="AY179" s="931">
        <f t="shared" si="644"/>
        <v>0.18977095023456902</v>
      </c>
      <c r="AZ179" s="932">
        <f t="shared" si="558"/>
        <v>1.1032600183906767</v>
      </c>
      <c r="BA179" s="929">
        <v>1514</v>
      </c>
      <c r="BB179" s="931">
        <f t="shared" si="645"/>
        <v>0.10723898569202436</v>
      </c>
      <c r="BC179" s="932">
        <f t="shared" si="559"/>
        <v>0.62344887444858399</v>
      </c>
      <c r="BD179" s="929">
        <v>2533</v>
      </c>
      <c r="BE179" s="931">
        <f t="shared" si="646"/>
        <v>0.20531733808867633</v>
      </c>
      <c r="BF179" s="932">
        <f t="shared" si="560"/>
        <v>1.1936411232364417</v>
      </c>
      <c r="BG179" s="929">
        <v>2112</v>
      </c>
      <c r="BH179" s="931">
        <f t="shared" si="647"/>
        <v>0.2049888382024653</v>
      </c>
      <c r="BI179" s="932">
        <f t="shared" si="561"/>
        <v>1.1917313431038421</v>
      </c>
      <c r="BJ179" s="929">
        <f t="shared" si="562"/>
        <v>10374</v>
      </c>
      <c r="BK179" s="931">
        <f t="shared" ref="BK179:BK189" si="648">BJ179/BJ$177</f>
        <v>0.20387548148730444</v>
      </c>
      <c r="BL179" s="932">
        <f t="shared" si="563"/>
        <v>1.1852586877868641</v>
      </c>
      <c r="BM179" s="929">
        <f t="shared" si="564"/>
        <v>7320</v>
      </c>
      <c r="BN179" s="953">
        <f t="shared" ref="BN179:BN189" si="649">BM179/BM$177</f>
        <v>0.16958969487755718</v>
      </c>
      <c r="BO179" s="932">
        <f t="shared" si="565"/>
        <v>0.98593346167162854</v>
      </c>
      <c r="BP179" s="929">
        <f t="shared" si="566"/>
        <v>6877</v>
      </c>
      <c r="BQ179" s="931">
        <f t="shared" ref="BQ179:BQ189" si="650">BP179/BP$177</f>
        <v>0.12854445877493037</v>
      </c>
      <c r="BR179" s="932">
        <f t="shared" si="567"/>
        <v>0.74731122849283937</v>
      </c>
      <c r="BS179" s="933">
        <f t="shared" si="568"/>
        <v>7716</v>
      </c>
      <c r="BT179" s="954">
        <f t="shared" ref="BT179:BT189" si="651">BS179/BS$177</f>
        <v>0.19213625837296747</v>
      </c>
      <c r="BU179" s="934">
        <f t="shared" si="569"/>
        <v>1.1170110687861323</v>
      </c>
      <c r="BV179" s="935">
        <f t="shared" si="570"/>
        <v>0.22619152887081087</v>
      </c>
      <c r="BW179" s="935">
        <f t="shared" si="571"/>
        <v>0.2196969696969697</v>
      </c>
      <c r="BX179" s="935">
        <f t="shared" si="572"/>
        <v>0.23088886230410335</v>
      </c>
      <c r="BY179" s="935">
        <f t="shared" si="573"/>
        <v>0.19721097615834457</v>
      </c>
      <c r="BZ179" s="935">
        <f t="shared" si="574"/>
        <v>0.16353543979504698</v>
      </c>
      <c r="CA179" s="935">
        <f t="shared" si="575"/>
        <v>0.21201287093314267</v>
      </c>
      <c r="CB179" s="935">
        <f t="shared" si="576"/>
        <v>0.16349970441685668</v>
      </c>
      <c r="CC179" s="935">
        <f t="shared" si="577"/>
        <v>0.2354143947655398</v>
      </c>
      <c r="CD179" s="935">
        <f t="shared" si="578"/>
        <v>0.16417314981049272</v>
      </c>
      <c r="CE179" s="935">
        <f t="shared" si="579"/>
        <v>0.12577593851610996</v>
      </c>
      <c r="CF179" s="935">
        <f t="shared" si="580"/>
        <v>8.348134991119005E-2</v>
      </c>
      <c r="CG179" s="935">
        <f t="shared" si="581"/>
        <v>0.13781837083240514</v>
      </c>
      <c r="CH179" s="935">
        <f t="shared" si="582"/>
        <v>0.15125557380896504</v>
      </c>
      <c r="CI179" s="935">
        <f t="shared" si="583"/>
        <v>0.18977095023456902</v>
      </c>
      <c r="CJ179" s="935">
        <f t="shared" si="584"/>
        <v>0.10723898569202436</v>
      </c>
      <c r="CK179" s="935">
        <f t="shared" si="585"/>
        <v>0.20531733808867633</v>
      </c>
      <c r="CL179" s="935">
        <f t="shared" si="586"/>
        <v>0.2049888382024653</v>
      </c>
    </row>
    <row r="180" spans="1:98" x14ac:dyDescent="0.3">
      <c r="A180" s="956">
        <v>180</v>
      </c>
      <c r="B180" s="925" t="s">
        <v>62</v>
      </c>
      <c r="C180" s="926" t="s">
        <v>14</v>
      </c>
      <c r="D180" s="927">
        <v>40603</v>
      </c>
      <c r="E180" s="928"/>
      <c r="F180" s="929">
        <v>64505</v>
      </c>
      <c r="G180" s="931">
        <f t="shared" si="630"/>
        <v>0.34365094163714338</v>
      </c>
      <c r="H180" s="931"/>
      <c r="I180" s="930">
        <f t="shared" si="543"/>
        <v>0.47516150590331924</v>
      </c>
      <c r="J180" s="930">
        <f t="shared" si="544"/>
        <v>0.2236860745148038</v>
      </c>
      <c r="K180" s="929">
        <v>3558</v>
      </c>
      <c r="L180" s="931">
        <f t="shared" si="631"/>
        <v>0.31461667698293394</v>
      </c>
      <c r="M180" s="932">
        <f t="shared" si="545"/>
        <v>0.91551233785104436</v>
      </c>
      <c r="N180" s="929">
        <v>2992</v>
      </c>
      <c r="O180" s="931">
        <f t="shared" si="632"/>
        <v>0.27309236947791166</v>
      </c>
      <c r="P180" s="932">
        <f t="shared" si="546"/>
        <v>0.79467953201846997</v>
      </c>
      <c r="Q180" s="929">
        <v>3049</v>
      </c>
      <c r="R180" s="931">
        <f t="shared" si="633"/>
        <v>0.36475654982653427</v>
      </c>
      <c r="S180" s="932">
        <f t="shared" si="547"/>
        <v>1.061415831101304</v>
      </c>
      <c r="T180" s="929">
        <v>3794</v>
      </c>
      <c r="U180" s="931">
        <f t="shared" si="634"/>
        <v>0.341340530814215</v>
      </c>
      <c r="V180" s="932">
        <f t="shared" si="548"/>
        <v>0.99327686747511401</v>
      </c>
      <c r="W180" s="929">
        <v>4683</v>
      </c>
      <c r="X180" s="931">
        <f t="shared" si="635"/>
        <v>0.39991460290350128</v>
      </c>
      <c r="Y180" s="932">
        <f t="shared" si="549"/>
        <v>1.1637232856057935</v>
      </c>
      <c r="Z180" s="929">
        <v>2917</v>
      </c>
      <c r="AA180" s="931">
        <f t="shared" si="636"/>
        <v>0.34763437015850318</v>
      </c>
      <c r="AB180" s="932">
        <f t="shared" si="550"/>
        <v>1.0115914960173915</v>
      </c>
      <c r="AC180" s="929">
        <v>4560</v>
      </c>
      <c r="AD180" s="931">
        <f t="shared" si="637"/>
        <v>0.38510260957689385</v>
      </c>
      <c r="AE180" s="932">
        <f t="shared" si="551"/>
        <v>1.1206214298214225</v>
      </c>
      <c r="AF180" s="929">
        <v>2276</v>
      </c>
      <c r="AG180" s="931">
        <f t="shared" si="638"/>
        <v>0.31025081788440567</v>
      </c>
      <c r="AH180" s="932">
        <f t="shared" si="552"/>
        <v>0.90280799582966231</v>
      </c>
      <c r="AI180" s="929">
        <v>3913</v>
      </c>
      <c r="AJ180" s="931">
        <f t="shared" si="639"/>
        <v>0.39028525832834632</v>
      </c>
      <c r="AK180" s="932">
        <f t="shared" si="553"/>
        <v>1.1357025721187852</v>
      </c>
      <c r="AL180" s="929">
        <v>4305</v>
      </c>
      <c r="AM180" s="931">
        <f t="shared" si="640"/>
        <v>0.31813479160508423</v>
      </c>
      <c r="AN180" s="932">
        <f t="shared" si="554"/>
        <v>0.92574980324366074</v>
      </c>
      <c r="AO180" s="929">
        <v>4130</v>
      </c>
      <c r="AP180" s="931">
        <f t="shared" si="641"/>
        <v>0.30565423327412672</v>
      </c>
      <c r="AQ180" s="932">
        <f t="shared" si="555"/>
        <v>0.88943225884380994</v>
      </c>
      <c r="AR180" s="929">
        <v>6399</v>
      </c>
      <c r="AS180" s="931">
        <f t="shared" si="642"/>
        <v>0.47516150590331924</v>
      </c>
      <c r="AT180" s="932">
        <f t="shared" si="556"/>
        <v>1.3826864656318509</v>
      </c>
      <c r="AU180" s="929">
        <v>3876</v>
      </c>
      <c r="AV180" s="931">
        <f t="shared" si="643"/>
        <v>0.45482281154658533</v>
      </c>
      <c r="AW180" s="932">
        <f t="shared" si="557"/>
        <v>1.3235022996876491</v>
      </c>
      <c r="AX180" s="929">
        <v>3899</v>
      </c>
      <c r="AY180" s="931">
        <f t="shared" si="644"/>
        <v>0.35866065679330328</v>
      </c>
      <c r="AZ180" s="932">
        <f t="shared" si="558"/>
        <v>1.0436772123616307</v>
      </c>
      <c r="BA180" s="929">
        <v>3158</v>
      </c>
      <c r="BB180" s="931">
        <f t="shared" si="645"/>
        <v>0.2236860745148038</v>
      </c>
      <c r="BC180" s="932">
        <f t="shared" si="559"/>
        <v>0.65091069865593754</v>
      </c>
      <c r="BD180" s="929">
        <v>3937</v>
      </c>
      <c r="BE180" s="931">
        <f t="shared" si="646"/>
        <v>0.31912134230363948</v>
      </c>
      <c r="BF180" s="932">
        <f t="shared" si="560"/>
        <v>0.92862059618796444</v>
      </c>
      <c r="BG180" s="929">
        <v>3059</v>
      </c>
      <c r="BH180" s="931">
        <f t="shared" si="647"/>
        <v>0.29690381442298358</v>
      </c>
      <c r="BI180" s="932">
        <f t="shared" si="561"/>
        <v>0.86396915721674494</v>
      </c>
      <c r="BJ180" s="929">
        <f t="shared" si="562"/>
        <v>18001</v>
      </c>
      <c r="BK180" s="931">
        <f t="shared" si="648"/>
        <v>0.35376542724628568</v>
      </c>
      <c r="BL180" s="932">
        <f t="shared" si="563"/>
        <v>1.0294324396754369</v>
      </c>
      <c r="BM180" s="929">
        <f t="shared" si="564"/>
        <v>17233</v>
      </c>
      <c r="BN180" s="953">
        <f t="shared" si="649"/>
        <v>0.39925399068646755</v>
      </c>
      <c r="BO180" s="932">
        <f t="shared" si="565"/>
        <v>1.16180095065194</v>
      </c>
      <c r="BP180" s="929">
        <f t="shared" si="566"/>
        <v>15530</v>
      </c>
      <c r="BQ180" s="931">
        <f t="shared" si="650"/>
        <v>0.29028579973457447</v>
      </c>
      <c r="BR180" s="932">
        <f t="shared" si="567"/>
        <v>0.84471120128948607</v>
      </c>
      <c r="BS180" s="933">
        <f t="shared" si="568"/>
        <v>13741</v>
      </c>
      <c r="BT180" s="954">
        <f t="shared" si="651"/>
        <v>0.34216489454418686</v>
      </c>
      <c r="BU180" s="934">
        <f t="shared" si="569"/>
        <v>0.99567570778104952</v>
      </c>
      <c r="BV180" s="935">
        <f t="shared" si="570"/>
        <v>0.31461667698293394</v>
      </c>
      <c r="BW180" s="935">
        <f t="shared" si="571"/>
        <v>0.27309236947791166</v>
      </c>
      <c r="BX180" s="935">
        <f t="shared" si="572"/>
        <v>0.36475654982653427</v>
      </c>
      <c r="BY180" s="935">
        <f t="shared" si="573"/>
        <v>0.341340530814215</v>
      </c>
      <c r="BZ180" s="935">
        <f t="shared" si="574"/>
        <v>0.39991460290350128</v>
      </c>
      <c r="CA180" s="935">
        <f t="shared" si="575"/>
        <v>0.34763437015850318</v>
      </c>
      <c r="CB180" s="935">
        <f t="shared" si="576"/>
        <v>0.38510260957689385</v>
      </c>
      <c r="CC180" s="935">
        <f t="shared" si="577"/>
        <v>0.31025081788440567</v>
      </c>
      <c r="CD180" s="935">
        <f t="shared" si="578"/>
        <v>0.39028525832834632</v>
      </c>
      <c r="CE180" s="935">
        <f t="shared" si="579"/>
        <v>0.31813479160508423</v>
      </c>
      <c r="CF180" s="935">
        <f t="shared" si="580"/>
        <v>0.30565423327412672</v>
      </c>
      <c r="CG180" s="935">
        <f t="shared" si="581"/>
        <v>0.47516150590331924</v>
      </c>
      <c r="CH180" s="935">
        <f t="shared" si="582"/>
        <v>0.45482281154658533</v>
      </c>
      <c r="CI180" s="935">
        <f t="shared" si="583"/>
        <v>0.35866065679330328</v>
      </c>
      <c r="CJ180" s="935">
        <f t="shared" si="584"/>
        <v>0.2236860745148038</v>
      </c>
      <c r="CK180" s="935">
        <f t="shared" si="585"/>
        <v>0.31912134230363948</v>
      </c>
      <c r="CL180" s="935">
        <f t="shared" si="586"/>
        <v>0.29690381442298358</v>
      </c>
    </row>
    <row r="181" spans="1:98" x14ac:dyDescent="0.3">
      <c r="A181" s="956">
        <v>181</v>
      </c>
      <c r="B181" s="925" t="s">
        <v>65</v>
      </c>
      <c r="C181" s="926" t="s">
        <v>14</v>
      </c>
      <c r="D181" s="927">
        <v>40603</v>
      </c>
      <c r="E181" s="928"/>
      <c r="F181" s="929">
        <v>9593</v>
      </c>
      <c r="G181" s="931">
        <f t="shared" si="630"/>
        <v>5.1106789909698733E-2</v>
      </c>
      <c r="H181" s="931"/>
      <c r="I181" s="930">
        <f t="shared" si="543"/>
        <v>7.224594363791631E-2</v>
      </c>
      <c r="J181" s="930">
        <f t="shared" si="544"/>
        <v>2.6264673591757454E-2</v>
      </c>
      <c r="K181" s="929">
        <v>602</v>
      </c>
      <c r="L181" s="931">
        <f t="shared" si="631"/>
        <v>5.3231939163498096E-2</v>
      </c>
      <c r="M181" s="932">
        <f t="shared" si="545"/>
        <v>1.0415825227441269</v>
      </c>
      <c r="N181" s="929">
        <v>404</v>
      </c>
      <c r="O181" s="931">
        <f t="shared" si="632"/>
        <v>3.6874771814530853E-2</v>
      </c>
      <c r="P181" s="932">
        <f t="shared" si="546"/>
        <v>0.72152392822334133</v>
      </c>
      <c r="Q181" s="929">
        <v>368</v>
      </c>
      <c r="R181" s="931">
        <f t="shared" si="633"/>
        <v>4.4024404833114011E-2</v>
      </c>
      <c r="S181" s="932">
        <f t="shared" si="547"/>
        <v>0.86141988003749248</v>
      </c>
      <c r="T181" s="929">
        <v>564</v>
      </c>
      <c r="U181" s="931">
        <f t="shared" si="634"/>
        <v>5.0742240215924425E-2</v>
      </c>
      <c r="V181" s="932">
        <f t="shared" si="548"/>
        <v>0.99286690292193203</v>
      </c>
      <c r="W181" s="929">
        <v>846</v>
      </c>
      <c r="X181" s="931">
        <f t="shared" si="635"/>
        <v>7.224594363791631E-2</v>
      </c>
      <c r="Y181" s="932">
        <f t="shared" si="549"/>
        <v>1.4136271083660044</v>
      </c>
      <c r="Z181" s="929">
        <v>504</v>
      </c>
      <c r="AA181" s="931">
        <f t="shared" si="636"/>
        <v>6.0064354665713263E-2</v>
      </c>
      <c r="AB181" s="932">
        <f t="shared" si="550"/>
        <v>1.175271520121725</v>
      </c>
      <c r="AC181" s="929">
        <v>311</v>
      </c>
      <c r="AD181" s="931">
        <f t="shared" si="637"/>
        <v>2.6264673591757454E-2</v>
      </c>
      <c r="AE181" s="932">
        <f t="shared" si="551"/>
        <v>0.51391749781516027</v>
      </c>
      <c r="AF181" s="929">
        <v>410</v>
      </c>
      <c r="AG181" s="931">
        <f t="shared" si="638"/>
        <v>5.5888767720828791E-2</v>
      </c>
      <c r="AH181" s="932">
        <f t="shared" si="552"/>
        <v>1.0935683461939087</v>
      </c>
      <c r="AI181" s="929">
        <v>447</v>
      </c>
      <c r="AJ181" s="931">
        <f t="shared" si="639"/>
        <v>4.4584081388390186E-2</v>
      </c>
      <c r="AK181" s="932">
        <f t="shared" si="553"/>
        <v>0.87237099937535489</v>
      </c>
      <c r="AL181" s="929">
        <v>830</v>
      </c>
      <c r="AM181" s="931">
        <f t="shared" si="640"/>
        <v>6.1336092225835061E-2</v>
      </c>
      <c r="AN181" s="932">
        <f t="shared" si="554"/>
        <v>1.2001554457677859</v>
      </c>
      <c r="AO181" s="929">
        <v>961</v>
      </c>
      <c r="AP181" s="931">
        <f t="shared" si="641"/>
        <v>7.1121965660153941E-2</v>
      </c>
      <c r="AQ181" s="932">
        <f t="shared" si="555"/>
        <v>1.3916343755070566</v>
      </c>
      <c r="AR181" s="929">
        <v>730</v>
      </c>
      <c r="AS181" s="931">
        <f t="shared" si="642"/>
        <v>5.4206579045073144E-2</v>
      </c>
      <c r="AT181" s="932">
        <f t="shared" si="556"/>
        <v>1.0606531762384503</v>
      </c>
      <c r="AU181" s="929">
        <v>495</v>
      </c>
      <c r="AV181" s="931">
        <f t="shared" si="643"/>
        <v>5.8084956582961748E-2</v>
      </c>
      <c r="AW181" s="932">
        <f t="shared" si="557"/>
        <v>1.1365408918383024</v>
      </c>
      <c r="AX181" s="929">
        <v>428</v>
      </c>
      <c r="AY181" s="931">
        <f t="shared" si="644"/>
        <v>3.9370803053996872E-2</v>
      </c>
      <c r="AZ181" s="932">
        <f t="shared" si="558"/>
        <v>0.77036345118841676</v>
      </c>
      <c r="BA181" s="929">
        <v>693</v>
      </c>
      <c r="BB181" s="931">
        <f t="shared" si="645"/>
        <v>4.9086272843178923E-2</v>
      </c>
      <c r="BC181" s="932">
        <f t="shared" si="559"/>
        <v>0.96046480183768368</v>
      </c>
      <c r="BD181" s="929">
        <v>454</v>
      </c>
      <c r="BE181" s="931">
        <f t="shared" si="646"/>
        <v>3.6799870308827108E-2</v>
      </c>
      <c r="BF181" s="932">
        <f t="shared" si="560"/>
        <v>0.72005834007280223</v>
      </c>
      <c r="BG181" s="929">
        <v>546</v>
      </c>
      <c r="BH181" s="931">
        <f t="shared" si="647"/>
        <v>5.2994273512569155E-2</v>
      </c>
      <c r="BI181" s="932">
        <f t="shared" si="561"/>
        <v>1.0369321494503068</v>
      </c>
      <c r="BJ181" s="929">
        <f t="shared" si="562"/>
        <v>2884</v>
      </c>
      <c r="BK181" s="931">
        <f t="shared" si="648"/>
        <v>5.6677934124675734E-2</v>
      </c>
      <c r="BL181" s="932">
        <f t="shared" si="563"/>
        <v>1.1090098639499903</v>
      </c>
      <c r="BM181" s="929">
        <f t="shared" si="564"/>
        <v>2199</v>
      </c>
      <c r="BN181" s="953">
        <f t="shared" si="649"/>
        <v>5.0946412436577625E-2</v>
      </c>
      <c r="BO181" s="932">
        <f t="shared" si="565"/>
        <v>0.99686191456351536</v>
      </c>
      <c r="BP181" s="929">
        <f t="shared" si="566"/>
        <v>2938</v>
      </c>
      <c r="BQ181" s="931">
        <f t="shared" si="650"/>
        <v>5.4916914334847383E-2</v>
      </c>
      <c r="BR181" s="932">
        <f t="shared" si="567"/>
        <v>1.0745522157012954</v>
      </c>
      <c r="BS181" s="933">
        <f t="shared" si="568"/>
        <v>1572</v>
      </c>
      <c r="BT181" s="954">
        <f t="shared" si="651"/>
        <v>3.9144401006001146E-2</v>
      </c>
      <c r="BU181" s="934">
        <f t="shared" si="569"/>
        <v>0.76593347136781453</v>
      </c>
      <c r="BV181" s="935">
        <f t="shared" si="570"/>
        <v>5.3231939163498096E-2</v>
      </c>
      <c r="BW181" s="935">
        <f t="shared" si="571"/>
        <v>3.6874771814530853E-2</v>
      </c>
      <c r="BX181" s="935">
        <f t="shared" si="572"/>
        <v>4.4024404833114011E-2</v>
      </c>
      <c r="BY181" s="935">
        <f t="shared" si="573"/>
        <v>5.0742240215924425E-2</v>
      </c>
      <c r="BZ181" s="935">
        <f t="shared" si="574"/>
        <v>7.224594363791631E-2</v>
      </c>
      <c r="CA181" s="935">
        <f t="shared" si="575"/>
        <v>6.0064354665713263E-2</v>
      </c>
      <c r="CB181" s="935">
        <f t="shared" si="576"/>
        <v>2.6264673591757454E-2</v>
      </c>
      <c r="CC181" s="935">
        <f t="shared" si="577"/>
        <v>5.5888767720828791E-2</v>
      </c>
      <c r="CD181" s="935">
        <f t="shared" si="578"/>
        <v>4.4584081388390186E-2</v>
      </c>
      <c r="CE181" s="935">
        <f t="shared" si="579"/>
        <v>6.1336092225835061E-2</v>
      </c>
      <c r="CF181" s="935">
        <f t="shared" si="580"/>
        <v>7.1121965660153941E-2</v>
      </c>
      <c r="CG181" s="935">
        <f t="shared" si="581"/>
        <v>5.4206579045073144E-2</v>
      </c>
      <c r="CH181" s="935">
        <f t="shared" si="582"/>
        <v>5.8084956582961748E-2</v>
      </c>
      <c r="CI181" s="935">
        <f t="shared" si="583"/>
        <v>3.9370803053996872E-2</v>
      </c>
      <c r="CJ181" s="935">
        <f t="shared" si="584"/>
        <v>4.9086272843178923E-2</v>
      </c>
      <c r="CK181" s="935">
        <f t="shared" si="585"/>
        <v>3.6799870308827108E-2</v>
      </c>
      <c r="CL181" s="935">
        <f t="shared" si="586"/>
        <v>5.2994273512569155E-2</v>
      </c>
    </row>
    <row r="182" spans="1:98" s="822" customFormat="1" x14ac:dyDescent="0.3">
      <c r="A182" s="958">
        <v>182</v>
      </c>
      <c r="B182" s="944" t="s">
        <v>67</v>
      </c>
      <c r="C182" s="945" t="s">
        <v>14</v>
      </c>
      <c r="D182" s="946">
        <v>40603</v>
      </c>
      <c r="E182" s="947"/>
      <c r="F182" s="947">
        <v>5408</v>
      </c>
      <c r="G182" s="948">
        <f t="shared" si="630"/>
        <v>2.8811166458005914E-2</v>
      </c>
      <c r="H182" s="948"/>
      <c r="I182" s="949">
        <f t="shared" si="543"/>
        <v>3.9136302294197033E-2</v>
      </c>
      <c r="J182" s="949">
        <f t="shared" si="544"/>
        <v>1.7212069698257542E-2</v>
      </c>
      <c r="K182" s="947">
        <v>348</v>
      </c>
      <c r="L182" s="948">
        <f t="shared" si="631"/>
        <v>3.0771951543018834E-2</v>
      </c>
      <c r="M182" s="950">
        <f t="shared" si="545"/>
        <v>1.0680564283251388</v>
      </c>
      <c r="N182" s="947">
        <v>375</v>
      </c>
      <c r="O182" s="948">
        <f t="shared" si="632"/>
        <v>3.4227820372398687E-2</v>
      </c>
      <c r="P182" s="950">
        <f t="shared" si="546"/>
        <v>1.1880053666791968</v>
      </c>
      <c r="Q182" s="947">
        <v>208</v>
      </c>
      <c r="R182" s="948">
        <f t="shared" si="633"/>
        <v>2.4883359253499222E-2</v>
      </c>
      <c r="S182" s="950">
        <f t="shared" si="547"/>
        <v>0.86367066358692146</v>
      </c>
      <c r="T182" s="947">
        <v>435</v>
      </c>
      <c r="U182" s="948">
        <f t="shared" si="634"/>
        <v>3.9136302294197033E-2</v>
      </c>
      <c r="V182" s="950">
        <f t="shared" si="548"/>
        <v>1.3583727111930943</v>
      </c>
      <c r="W182" s="947">
        <v>263</v>
      </c>
      <c r="X182" s="948">
        <f t="shared" si="635"/>
        <v>2.245943637916311E-2</v>
      </c>
      <c r="Y182" s="950">
        <f t="shared" si="549"/>
        <v>0.77953929466546068</v>
      </c>
      <c r="Z182" s="947">
        <v>179</v>
      </c>
      <c r="AA182" s="948">
        <f t="shared" si="636"/>
        <v>2.1332379930878321E-2</v>
      </c>
      <c r="AB182" s="950">
        <f t="shared" si="550"/>
        <v>0.74042055749362334</v>
      </c>
      <c r="AC182" s="947">
        <v>446</v>
      </c>
      <c r="AD182" s="948">
        <f t="shared" si="637"/>
        <v>3.7665737691073391E-2</v>
      </c>
      <c r="AE182" s="950">
        <f t="shared" si="551"/>
        <v>1.3073312302705125</v>
      </c>
      <c r="AF182" s="947">
        <v>167</v>
      </c>
      <c r="AG182" s="948">
        <f t="shared" si="638"/>
        <v>2.276444929116685E-2</v>
      </c>
      <c r="AH182" s="950">
        <f t="shared" si="552"/>
        <v>0.79012591608699589</v>
      </c>
      <c r="AI182" s="947">
        <v>263</v>
      </c>
      <c r="AJ182" s="948">
        <f t="shared" si="639"/>
        <v>2.623179732694993E-2</v>
      </c>
      <c r="AK182" s="950">
        <f t="shared" si="553"/>
        <v>0.91047328351611256</v>
      </c>
      <c r="AL182" s="947">
        <v>242</v>
      </c>
      <c r="AM182" s="948">
        <f t="shared" si="640"/>
        <v>1.7883535323677209E-2</v>
      </c>
      <c r="AN182" s="950">
        <f t="shared" si="554"/>
        <v>0.62071542121502044</v>
      </c>
      <c r="AO182" s="947">
        <v>354</v>
      </c>
      <c r="AP182" s="948">
        <f t="shared" si="641"/>
        <v>2.6198934280639432E-2</v>
      </c>
      <c r="AQ182" s="950">
        <f t="shared" si="555"/>
        <v>0.90933264777134326</v>
      </c>
      <c r="AR182" s="947">
        <v>459</v>
      </c>
      <c r="AS182" s="948">
        <f t="shared" si="642"/>
        <v>3.40833147694364E-2</v>
      </c>
      <c r="AT182" s="950">
        <f t="shared" si="556"/>
        <v>1.1829897556947224</v>
      </c>
      <c r="AU182" s="947">
        <v>277</v>
      </c>
      <c r="AV182" s="948">
        <f t="shared" si="643"/>
        <v>3.2504107017132126E-2</v>
      </c>
      <c r="AW182" s="950">
        <f t="shared" si="557"/>
        <v>1.1281774052608702</v>
      </c>
      <c r="AX182" s="947">
        <v>333</v>
      </c>
      <c r="AY182" s="948">
        <f t="shared" si="644"/>
        <v>3.063195658173121E-2</v>
      </c>
      <c r="AZ182" s="950">
        <f t="shared" si="558"/>
        <v>1.0631973761416156</v>
      </c>
      <c r="BA182" s="947">
        <v>243</v>
      </c>
      <c r="BB182" s="948">
        <f t="shared" si="645"/>
        <v>1.7212069698257542E-2</v>
      </c>
      <c r="BC182" s="950">
        <f t="shared" si="559"/>
        <v>0.59740967875581208</v>
      </c>
      <c r="BD182" s="947">
        <v>441</v>
      </c>
      <c r="BE182" s="948">
        <f t="shared" si="646"/>
        <v>3.574612952905893E-2</v>
      </c>
      <c r="BF182" s="950">
        <f t="shared" si="560"/>
        <v>1.2407040020806226</v>
      </c>
      <c r="BG182" s="947">
        <v>375</v>
      </c>
      <c r="BH182" s="948">
        <f t="shared" si="647"/>
        <v>3.6397165874017277E-2</v>
      </c>
      <c r="BI182" s="950">
        <f t="shared" si="561"/>
        <v>1.2633006694494107</v>
      </c>
      <c r="BJ182" s="947">
        <f t="shared" si="562"/>
        <v>1433</v>
      </c>
      <c r="BK182" s="948">
        <f t="shared" si="648"/>
        <v>2.8162094174986243E-2</v>
      </c>
      <c r="BL182" s="950">
        <f t="shared" si="563"/>
        <v>0.97747150279507999</v>
      </c>
      <c r="BM182" s="947">
        <f t="shared" si="564"/>
        <v>1444</v>
      </c>
      <c r="BN182" s="955">
        <f t="shared" si="649"/>
        <v>3.3454579153441605E-2</v>
      </c>
      <c r="BO182" s="950">
        <f t="shared" si="565"/>
        <v>1.1611671190822404</v>
      </c>
      <c r="BP182" s="947">
        <f t="shared" si="566"/>
        <v>1280</v>
      </c>
      <c r="BQ182" s="948">
        <f t="shared" si="650"/>
        <v>2.3925680853847737E-2</v>
      </c>
      <c r="BR182" s="950">
        <f t="shared" si="567"/>
        <v>0.83043082926617773</v>
      </c>
      <c r="BS182" s="951">
        <f t="shared" si="568"/>
        <v>1251</v>
      </c>
      <c r="BT182" s="948">
        <f t="shared" si="651"/>
        <v>3.1151174083019994E-2</v>
      </c>
      <c r="BU182" s="950">
        <f t="shared" si="569"/>
        <v>1.0812187742702049</v>
      </c>
      <c r="BV182" s="949">
        <f t="shared" si="570"/>
        <v>3.0771951543018834E-2</v>
      </c>
      <c r="BW182" s="949">
        <f t="shared" si="571"/>
        <v>3.4227820372398687E-2</v>
      </c>
      <c r="BX182" s="949">
        <f t="shared" si="572"/>
        <v>2.4883359253499222E-2</v>
      </c>
      <c r="BY182" s="949">
        <f t="shared" si="573"/>
        <v>3.9136302294197033E-2</v>
      </c>
      <c r="BZ182" s="949">
        <f t="shared" si="574"/>
        <v>2.245943637916311E-2</v>
      </c>
      <c r="CA182" s="949">
        <f t="shared" si="575"/>
        <v>2.1332379930878321E-2</v>
      </c>
      <c r="CB182" s="949">
        <f t="shared" si="576"/>
        <v>3.7665737691073391E-2</v>
      </c>
      <c r="CC182" s="949">
        <f t="shared" si="577"/>
        <v>2.276444929116685E-2</v>
      </c>
      <c r="CD182" s="949">
        <f t="shared" si="578"/>
        <v>2.623179732694993E-2</v>
      </c>
      <c r="CE182" s="949">
        <f t="shared" si="579"/>
        <v>1.7883535323677209E-2</v>
      </c>
      <c r="CF182" s="949">
        <f t="shared" si="580"/>
        <v>2.6198934280639432E-2</v>
      </c>
      <c r="CG182" s="949">
        <f t="shared" si="581"/>
        <v>3.40833147694364E-2</v>
      </c>
      <c r="CH182" s="949">
        <f t="shared" si="582"/>
        <v>3.2504107017132126E-2</v>
      </c>
      <c r="CI182" s="949">
        <f t="shared" si="583"/>
        <v>3.063195658173121E-2</v>
      </c>
      <c r="CJ182" s="949">
        <f t="shared" si="584"/>
        <v>1.7212069698257542E-2</v>
      </c>
      <c r="CK182" s="949">
        <f t="shared" si="585"/>
        <v>3.574612952905893E-2</v>
      </c>
      <c r="CL182" s="949">
        <f t="shared" si="586"/>
        <v>3.6397165874017277E-2</v>
      </c>
    </row>
    <row r="183" spans="1:98" x14ac:dyDescent="0.3">
      <c r="A183" s="956">
        <v>183</v>
      </c>
      <c r="B183" s="925" t="s">
        <v>70</v>
      </c>
      <c r="C183" s="926" t="s">
        <v>14</v>
      </c>
      <c r="D183" s="927">
        <v>40603</v>
      </c>
      <c r="E183" s="928"/>
      <c r="F183" s="929">
        <v>10975</v>
      </c>
      <c r="G183" s="931">
        <f t="shared" si="630"/>
        <v>5.8469406781918434E-2</v>
      </c>
      <c r="H183" s="931"/>
      <c r="I183" s="930">
        <f t="shared" si="543"/>
        <v>0.12152161042036708</v>
      </c>
      <c r="J183" s="930">
        <f t="shared" si="544"/>
        <v>3.1582725206364397E-2</v>
      </c>
      <c r="K183" s="929">
        <v>379</v>
      </c>
      <c r="L183" s="931">
        <f t="shared" si="631"/>
        <v>3.3513131134494653E-2</v>
      </c>
      <c r="M183" s="932">
        <f t="shared" si="545"/>
        <v>0.57317378401825225</v>
      </c>
      <c r="N183" s="929">
        <v>489</v>
      </c>
      <c r="O183" s="931">
        <f t="shared" si="632"/>
        <v>4.4633077765607883E-2</v>
      </c>
      <c r="P183" s="932">
        <f t="shared" si="546"/>
        <v>0.76335780063721437</v>
      </c>
      <c r="Q183" s="929">
        <v>264</v>
      </c>
      <c r="R183" s="931">
        <f t="shared" si="633"/>
        <v>3.1582725206364397E-2</v>
      </c>
      <c r="S183" s="932">
        <f t="shared" si="547"/>
        <v>0.5401581261832008</v>
      </c>
      <c r="T183" s="929">
        <v>420</v>
      </c>
      <c r="U183" s="931">
        <f t="shared" si="634"/>
        <v>3.7786774628879895E-2</v>
      </c>
      <c r="V183" s="932">
        <f t="shared" si="548"/>
        <v>0.6462657432085559</v>
      </c>
      <c r="W183" s="929">
        <v>418</v>
      </c>
      <c r="X183" s="931">
        <f t="shared" si="635"/>
        <v>3.5695986336464564E-2</v>
      </c>
      <c r="Y183" s="932">
        <f t="shared" si="549"/>
        <v>0.61050707200784338</v>
      </c>
      <c r="Z183" s="929">
        <v>269</v>
      </c>
      <c r="AA183" s="931">
        <f t="shared" si="636"/>
        <v>3.2058157549755689E-2</v>
      </c>
      <c r="AB183" s="932">
        <f t="shared" si="550"/>
        <v>0.5482894271414025</v>
      </c>
      <c r="AC183" s="929">
        <v>708</v>
      </c>
      <c r="AD183" s="931">
        <f t="shared" si="637"/>
        <v>5.9792247276412462E-2</v>
      </c>
      <c r="AE183" s="932">
        <f t="shared" si="551"/>
        <v>1.0226244897511618</v>
      </c>
      <c r="AF183" s="929">
        <v>238</v>
      </c>
      <c r="AG183" s="931">
        <f t="shared" si="638"/>
        <v>3.2442748091603052E-2</v>
      </c>
      <c r="AH183" s="932">
        <f t="shared" si="552"/>
        <v>0.55486706428559007</v>
      </c>
      <c r="AI183" s="929">
        <v>669</v>
      </c>
      <c r="AJ183" s="931">
        <f t="shared" si="639"/>
        <v>6.6726511071214842E-2</v>
      </c>
      <c r="AK183" s="932">
        <f t="shared" si="553"/>
        <v>1.1412209349086453</v>
      </c>
      <c r="AL183" s="929">
        <v>1415</v>
      </c>
      <c r="AM183" s="931">
        <f t="shared" si="640"/>
        <v>0.10456695240910434</v>
      </c>
      <c r="AN183" s="932">
        <f t="shared" si="554"/>
        <v>1.7884045377631828</v>
      </c>
      <c r="AO183" s="929">
        <v>1642</v>
      </c>
      <c r="AP183" s="931">
        <f t="shared" si="641"/>
        <v>0.12152161042036708</v>
      </c>
      <c r="AQ183" s="932">
        <f t="shared" si="555"/>
        <v>2.0783793971712985</v>
      </c>
      <c r="AR183" s="929">
        <v>910</v>
      </c>
      <c r="AS183" s="931">
        <f t="shared" si="642"/>
        <v>6.7572584837008981E-2</v>
      </c>
      <c r="AT183" s="932">
        <f t="shared" si="556"/>
        <v>1.1556913017613459</v>
      </c>
      <c r="AU183" s="929">
        <v>401</v>
      </c>
      <c r="AV183" s="931">
        <f t="shared" si="643"/>
        <v>4.7054681999530626E-2</v>
      </c>
      <c r="AW183" s="932">
        <f t="shared" si="557"/>
        <v>0.80477440407488809</v>
      </c>
      <c r="AX183" s="929">
        <v>482</v>
      </c>
      <c r="AY183" s="931">
        <f t="shared" si="644"/>
        <v>4.4338147364547879E-2</v>
      </c>
      <c r="AZ183" s="932">
        <f t="shared" si="558"/>
        <v>0.75831361740888015</v>
      </c>
      <c r="BA183" s="929">
        <v>1520</v>
      </c>
      <c r="BB183" s="931">
        <f t="shared" si="645"/>
        <v>0.10766397506728999</v>
      </c>
      <c r="BC183" s="932">
        <f t="shared" si="559"/>
        <v>1.8413727963558695</v>
      </c>
      <c r="BD183" s="929">
        <v>396</v>
      </c>
      <c r="BE183" s="931">
        <f t="shared" si="646"/>
        <v>3.2098565291399851E-2</v>
      </c>
      <c r="BF183" s="932">
        <f t="shared" si="560"/>
        <v>0.5489805191819781</v>
      </c>
      <c r="BG183" s="929">
        <v>355</v>
      </c>
      <c r="BH183" s="931">
        <f t="shared" si="647"/>
        <v>3.4455983694069686E-2</v>
      </c>
      <c r="BI183" s="932">
        <f t="shared" si="561"/>
        <v>0.58929935483328932</v>
      </c>
      <c r="BJ183" s="929">
        <f t="shared" si="562"/>
        <v>1750</v>
      </c>
      <c r="BK183" s="931">
        <f t="shared" si="648"/>
        <v>3.4391950318371195E-2</v>
      </c>
      <c r="BL183" s="932">
        <f t="shared" si="563"/>
        <v>0.58820419448837047</v>
      </c>
      <c r="BM183" s="929">
        <f t="shared" si="564"/>
        <v>2148</v>
      </c>
      <c r="BN183" s="953">
        <f t="shared" si="649"/>
        <v>4.9764844890299559E-2</v>
      </c>
      <c r="BO183" s="932">
        <f t="shared" si="565"/>
        <v>0.85112621504634889</v>
      </c>
      <c r="BP183" s="929">
        <f t="shared" si="566"/>
        <v>4973</v>
      </c>
      <c r="BQ183" s="931">
        <f t="shared" si="650"/>
        <v>9.2955008504831863E-2</v>
      </c>
      <c r="BR183" s="932">
        <f t="shared" si="567"/>
        <v>1.5898059108336642</v>
      </c>
      <c r="BS183" s="933">
        <f t="shared" si="568"/>
        <v>2104</v>
      </c>
      <c r="BT183" s="954">
        <f t="shared" si="651"/>
        <v>5.2391742822281429E-2</v>
      </c>
      <c r="BU183" s="934">
        <f t="shared" si="569"/>
        <v>0.8960539486520579</v>
      </c>
      <c r="BV183" s="935">
        <f t="shared" si="570"/>
        <v>3.3513131134494653E-2</v>
      </c>
      <c r="BW183" s="935">
        <f t="shared" si="571"/>
        <v>4.4633077765607883E-2</v>
      </c>
      <c r="BX183" s="935">
        <f t="shared" si="572"/>
        <v>3.1582725206364397E-2</v>
      </c>
      <c r="BY183" s="935">
        <f t="shared" si="573"/>
        <v>3.7786774628879895E-2</v>
      </c>
      <c r="BZ183" s="935">
        <f t="shared" si="574"/>
        <v>3.5695986336464564E-2</v>
      </c>
      <c r="CA183" s="935">
        <f t="shared" si="575"/>
        <v>3.2058157549755689E-2</v>
      </c>
      <c r="CB183" s="935">
        <f t="shared" si="576"/>
        <v>5.9792247276412462E-2</v>
      </c>
      <c r="CC183" s="935">
        <f t="shared" si="577"/>
        <v>3.2442748091603052E-2</v>
      </c>
      <c r="CD183" s="935">
        <f t="shared" si="578"/>
        <v>6.6726511071214842E-2</v>
      </c>
      <c r="CE183" s="935">
        <f t="shared" si="579"/>
        <v>0.10456695240910434</v>
      </c>
      <c r="CF183" s="935">
        <f t="shared" si="580"/>
        <v>0.12152161042036708</v>
      </c>
      <c r="CG183" s="935">
        <f t="shared" si="581"/>
        <v>6.7572584837008981E-2</v>
      </c>
      <c r="CH183" s="935">
        <f t="shared" si="582"/>
        <v>4.7054681999530626E-2</v>
      </c>
      <c r="CI183" s="935">
        <f t="shared" si="583"/>
        <v>4.4338147364547879E-2</v>
      </c>
      <c r="CJ183" s="935">
        <f t="shared" si="584"/>
        <v>0.10766397506728999</v>
      </c>
      <c r="CK183" s="935">
        <f t="shared" si="585"/>
        <v>3.2098565291399851E-2</v>
      </c>
      <c r="CL183" s="935">
        <f t="shared" si="586"/>
        <v>3.4455983694069686E-2</v>
      </c>
    </row>
    <row r="184" spans="1:98" x14ac:dyDescent="0.3">
      <c r="A184" s="956">
        <v>184</v>
      </c>
      <c r="B184" s="925" t="s">
        <v>73</v>
      </c>
      <c r="C184" s="926" t="s">
        <v>14</v>
      </c>
      <c r="D184" s="927">
        <v>40603</v>
      </c>
      <c r="E184" s="928"/>
      <c r="F184" s="929">
        <v>64937</v>
      </c>
      <c r="G184" s="931">
        <f t="shared" si="630"/>
        <v>0.34595242534828585</v>
      </c>
      <c r="H184" s="931"/>
      <c r="I184" s="930">
        <f t="shared" si="543"/>
        <v>0.49511262218444541</v>
      </c>
      <c r="J184" s="930">
        <f t="shared" si="544"/>
        <v>0.23115764461275712</v>
      </c>
      <c r="K184" s="929">
        <f>SUM(K185:K189)</f>
        <v>3864</v>
      </c>
      <c r="L184" s="952">
        <f t="shared" si="631"/>
        <v>0.34167477230524362</v>
      </c>
      <c r="M184" s="932">
        <f t="shared" si="545"/>
        <v>0.98763514076036407</v>
      </c>
      <c r="N184" s="929">
        <f>SUM(N185:N189)</f>
        <v>4289</v>
      </c>
      <c r="O184" s="952">
        <f t="shared" si="632"/>
        <v>0.39147499087258125</v>
      </c>
      <c r="P184" s="932">
        <f t="shared" si="546"/>
        <v>1.1315862014219609</v>
      </c>
      <c r="Q184" s="929">
        <f>SUM(Q185:Q189)</f>
        <v>2540</v>
      </c>
      <c r="R184" s="952">
        <f t="shared" si="633"/>
        <v>0.30386409857638474</v>
      </c>
      <c r="S184" s="932">
        <f t="shared" si="547"/>
        <v>0.87834070904538708</v>
      </c>
      <c r="T184" s="929">
        <f>SUM(T185:T189)</f>
        <v>3710</v>
      </c>
      <c r="U184" s="952">
        <f t="shared" si="634"/>
        <v>0.33378317588843903</v>
      </c>
      <c r="V184" s="932">
        <f t="shared" si="548"/>
        <v>0.96482392211126866</v>
      </c>
      <c r="W184" s="929">
        <f>SUM(W185:W189)</f>
        <v>3585</v>
      </c>
      <c r="X184" s="952">
        <f t="shared" si="635"/>
        <v>0.30614859094790775</v>
      </c>
      <c r="Y184" s="932">
        <f t="shared" si="549"/>
        <v>0.88494419612666164</v>
      </c>
      <c r="Z184" s="929">
        <f>SUM(Z185:Z189)</f>
        <v>2743</v>
      </c>
      <c r="AA184" s="952">
        <f t="shared" si="636"/>
        <v>0.32689786676200694</v>
      </c>
      <c r="AB184" s="932">
        <f t="shared" si="550"/>
        <v>0.94492144818150692</v>
      </c>
      <c r="AC184" s="929">
        <f>SUM(AC185:AC189)</f>
        <v>3880</v>
      </c>
      <c r="AD184" s="952">
        <f t="shared" si="637"/>
        <v>0.32767502744700616</v>
      </c>
      <c r="AE184" s="932">
        <f t="shared" si="551"/>
        <v>0.94716788621187142</v>
      </c>
      <c r="AF184" s="929">
        <f>SUM(AF185:AF189)</f>
        <v>2518</v>
      </c>
      <c r="AG184" s="952">
        <f t="shared" si="638"/>
        <v>0.34323882224645585</v>
      </c>
      <c r="AH184" s="932">
        <f t="shared" si="552"/>
        <v>0.99215613794556268</v>
      </c>
      <c r="AI184" s="929">
        <f>SUM(AI185:AI189)</f>
        <v>3088</v>
      </c>
      <c r="AJ184" s="952">
        <f t="shared" si="639"/>
        <v>0.30799920207460602</v>
      </c>
      <c r="AK184" s="932">
        <f t="shared" si="553"/>
        <v>0.89029351872451645</v>
      </c>
      <c r="AL184" s="929">
        <f>SUM(AL185:AL189)</f>
        <v>5038</v>
      </c>
      <c r="AM184" s="952">
        <f t="shared" si="640"/>
        <v>0.37230268992018917</v>
      </c>
      <c r="AN184" s="932">
        <f t="shared" si="554"/>
        <v>1.0761673069508773</v>
      </c>
      <c r="AO184" s="929">
        <f>SUM(AO185:AO189)</f>
        <v>5297</v>
      </c>
      <c r="AP184" s="952">
        <f t="shared" si="641"/>
        <v>0.39202190645352281</v>
      </c>
      <c r="AQ184" s="932">
        <f t="shared" si="555"/>
        <v>1.1331670996636509</v>
      </c>
      <c r="AR184" s="929">
        <f>SUM(AR185:AR189)</f>
        <v>3113</v>
      </c>
      <c r="AS184" s="952">
        <f t="shared" si="642"/>
        <v>0.23115764461275712</v>
      </c>
      <c r="AT184" s="932">
        <f t="shared" si="556"/>
        <v>0.66817755181233474</v>
      </c>
      <c r="AU184" s="929">
        <f>SUM(AU185:AU189)</f>
        <v>2184</v>
      </c>
      <c r="AV184" s="952">
        <f t="shared" si="643"/>
        <v>0.25627786904482514</v>
      </c>
      <c r="AW184" s="932">
        <f t="shared" si="557"/>
        <v>0.74078934057715795</v>
      </c>
      <c r="AX184" s="929">
        <f>SUM(AX185:AX189)</f>
        <v>3666</v>
      </c>
      <c r="AY184" s="952">
        <f t="shared" si="644"/>
        <v>0.3372274859718517</v>
      </c>
      <c r="AZ184" s="932">
        <f t="shared" si="558"/>
        <v>0.9747799444745896</v>
      </c>
      <c r="BA184" s="929">
        <f>SUM(BA185:BA189)</f>
        <v>6990</v>
      </c>
      <c r="BB184" s="931">
        <f t="shared" si="645"/>
        <v>0.49511262218444541</v>
      </c>
      <c r="BC184" s="932">
        <f t="shared" si="559"/>
        <v>1.4311581185938884</v>
      </c>
      <c r="BD184" s="929">
        <f>SUM(BD185:BD189)</f>
        <v>4576</v>
      </c>
      <c r="BE184" s="952">
        <f t="shared" si="646"/>
        <v>0.37091675447839834</v>
      </c>
      <c r="BF184" s="932">
        <f t="shared" si="560"/>
        <v>1.0721611623476257</v>
      </c>
      <c r="BG184" s="929">
        <f>SUM(BG185:BG189)</f>
        <v>3856</v>
      </c>
      <c r="BH184" s="952">
        <f t="shared" si="647"/>
        <v>0.37425992429389499</v>
      </c>
      <c r="BI184" s="932">
        <f t="shared" si="561"/>
        <v>1.0818248315996359</v>
      </c>
      <c r="BJ184" s="929">
        <f t="shared" si="562"/>
        <v>16442</v>
      </c>
      <c r="BK184" s="931">
        <f t="shared" si="648"/>
        <v>0.32312711264837668</v>
      </c>
      <c r="BL184" s="932">
        <f t="shared" si="563"/>
        <v>0.93402181621669544</v>
      </c>
      <c r="BM184" s="929">
        <f t="shared" si="564"/>
        <v>12819</v>
      </c>
      <c r="BN184" s="953">
        <f t="shared" si="649"/>
        <v>0.29699047795565647</v>
      </c>
      <c r="BO184" s="932">
        <f t="shared" si="565"/>
        <v>0.85847202156962132</v>
      </c>
      <c r="BP184" s="929">
        <f t="shared" si="566"/>
        <v>21901</v>
      </c>
      <c r="BQ184" s="931">
        <f t="shared" si="650"/>
        <v>0.40937213779696818</v>
      </c>
      <c r="BR184" s="932">
        <f t="shared" si="567"/>
        <v>1.1833191728164207</v>
      </c>
      <c r="BS184" s="933">
        <f t="shared" si="568"/>
        <v>13775</v>
      </c>
      <c r="BT184" s="954">
        <f t="shared" si="651"/>
        <v>0.34301152917154309</v>
      </c>
      <c r="BU184" s="934">
        <f t="shared" si="569"/>
        <v>0.99149913120631539</v>
      </c>
      <c r="BV184" s="935">
        <f t="shared" si="570"/>
        <v>0.34167477230524362</v>
      </c>
      <c r="BW184" s="935">
        <f t="shared" si="571"/>
        <v>0.39147499087258125</v>
      </c>
      <c r="BX184" s="935">
        <f t="shared" si="572"/>
        <v>0.30386409857638474</v>
      </c>
      <c r="BY184" s="935">
        <f t="shared" si="573"/>
        <v>0.33378317588843903</v>
      </c>
      <c r="BZ184" s="935">
        <f t="shared" si="574"/>
        <v>0.30614859094790775</v>
      </c>
      <c r="CA184" s="935">
        <f t="shared" si="575"/>
        <v>0.32689786676200694</v>
      </c>
      <c r="CB184" s="935">
        <f t="shared" si="576"/>
        <v>0.32767502744700616</v>
      </c>
      <c r="CC184" s="935">
        <f t="shared" si="577"/>
        <v>0.34323882224645585</v>
      </c>
      <c r="CD184" s="935">
        <f t="shared" si="578"/>
        <v>0.30799920207460602</v>
      </c>
      <c r="CE184" s="935">
        <f t="shared" si="579"/>
        <v>0.37230268992018917</v>
      </c>
      <c r="CF184" s="935">
        <f t="shared" si="580"/>
        <v>0.39202190645352281</v>
      </c>
      <c r="CG184" s="935">
        <f t="shared" si="581"/>
        <v>0.23115764461275712</v>
      </c>
      <c r="CH184" s="935">
        <f t="shared" si="582"/>
        <v>0.25627786904482514</v>
      </c>
      <c r="CI184" s="935">
        <f t="shared" si="583"/>
        <v>0.3372274859718517</v>
      </c>
      <c r="CJ184" s="935">
        <f t="shared" si="584"/>
        <v>0.49511262218444541</v>
      </c>
      <c r="CK184" s="935">
        <f t="shared" si="585"/>
        <v>0.37091675447839834</v>
      </c>
      <c r="CL184" s="935">
        <f t="shared" si="586"/>
        <v>0.37425992429389499</v>
      </c>
    </row>
    <row r="185" spans="1:98" x14ac:dyDescent="0.3">
      <c r="A185" s="956">
        <v>185</v>
      </c>
      <c r="B185" s="925" t="s">
        <v>76</v>
      </c>
      <c r="C185" s="926" t="s">
        <v>14</v>
      </c>
      <c r="D185" s="927">
        <v>40603</v>
      </c>
      <c r="E185" s="928"/>
      <c r="F185" s="929">
        <v>24839</v>
      </c>
      <c r="G185" s="931">
        <f t="shared" si="630"/>
        <v>0.13232998588210224</v>
      </c>
      <c r="H185" s="931"/>
      <c r="I185" s="930">
        <f t="shared" si="543"/>
        <v>0.19002181025081788</v>
      </c>
      <c r="J185" s="930">
        <f t="shared" si="544"/>
        <v>6.8537907477537685E-2</v>
      </c>
      <c r="K185" s="929">
        <v>2012</v>
      </c>
      <c r="L185" s="931">
        <f t="shared" si="631"/>
        <v>0.17791139800159164</v>
      </c>
      <c r="M185" s="932">
        <f t="shared" si="545"/>
        <v>1.344452633434871</v>
      </c>
      <c r="N185" s="929">
        <v>1858</v>
      </c>
      <c r="O185" s="931">
        <f t="shared" si="632"/>
        <v>0.16958744067177803</v>
      </c>
      <c r="P185" s="932">
        <f t="shared" si="546"/>
        <v>1.2815496014854098</v>
      </c>
      <c r="Q185" s="929">
        <v>1414</v>
      </c>
      <c r="R185" s="931">
        <f t="shared" si="633"/>
        <v>0.16915899030984569</v>
      </c>
      <c r="S185" s="932">
        <f t="shared" si="547"/>
        <v>1.2783118594190419</v>
      </c>
      <c r="T185" s="929">
        <v>1429</v>
      </c>
      <c r="U185" s="931">
        <f t="shared" si="634"/>
        <v>0.12856500224921277</v>
      </c>
      <c r="V185" s="932">
        <f t="shared" si="548"/>
        <v>0.97154852237161249</v>
      </c>
      <c r="W185" s="929">
        <v>1811</v>
      </c>
      <c r="X185" s="931">
        <f t="shared" si="635"/>
        <v>0.15465414175918019</v>
      </c>
      <c r="Y185" s="932">
        <f t="shared" si="549"/>
        <v>1.1687006594028309</v>
      </c>
      <c r="Z185" s="929">
        <v>1535</v>
      </c>
      <c r="AA185" s="931">
        <f t="shared" si="636"/>
        <v>0.18293409605529734</v>
      </c>
      <c r="AB185" s="932">
        <f t="shared" si="550"/>
        <v>1.3824084906823779</v>
      </c>
      <c r="AC185" s="929">
        <v>1351</v>
      </c>
      <c r="AD185" s="931">
        <f t="shared" si="637"/>
        <v>0.11409509331982096</v>
      </c>
      <c r="AE185" s="932">
        <f t="shared" si="551"/>
        <v>0.86220135639908979</v>
      </c>
      <c r="AF185" s="929">
        <v>1394</v>
      </c>
      <c r="AG185" s="931">
        <f t="shared" si="638"/>
        <v>0.19002181025081788</v>
      </c>
      <c r="AH185" s="932">
        <f t="shared" si="552"/>
        <v>1.4359693986525131</v>
      </c>
      <c r="AI185" s="929">
        <v>1285</v>
      </c>
      <c r="AJ185" s="931">
        <f t="shared" si="639"/>
        <v>0.12816676640734093</v>
      </c>
      <c r="AK185" s="932">
        <f t="shared" si="553"/>
        <v>0.96853910739119642</v>
      </c>
      <c r="AL185" s="929">
        <v>1396</v>
      </c>
      <c r="AM185" s="931">
        <f t="shared" si="640"/>
        <v>0.1031628731894768</v>
      </c>
      <c r="AN185" s="932">
        <f t="shared" si="554"/>
        <v>0.779588031403468</v>
      </c>
      <c r="AO185" s="929">
        <v>930</v>
      </c>
      <c r="AP185" s="931">
        <f t="shared" si="641"/>
        <v>6.8827708703374776E-2</v>
      </c>
      <c r="AQ185" s="932">
        <f t="shared" si="555"/>
        <v>0.52012178679362941</v>
      </c>
      <c r="AR185" s="929">
        <v>923</v>
      </c>
      <c r="AS185" s="931">
        <f t="shared" si="642"/>
        <v>6.8537907477537685E-2</v>
      </c>
      <c r="AT185" s="932">
        <f t="shared" si="556"/>
        <v>0.51793179770003672</v>
      </c>
      <c r="AU185" s="929">
        <v>797</v>
      </c>
      <c r="AV185" s="931">
        <f t="shared" si="643"/>
        <v>9.3522647265900025E-2</v>
      </c>
      <c r="AW185" s="932">
        <f t="shared" si="557"/>
        <v>0.70673813378339567</v>
      </c>
      <c r="AX185" s="929">
        <v>1669</v>
      </c>
      <c r="AY185" s="931">
        <f t="shared" si="644"/>
        <v>0.15352773433906725</v>
      </c>
      <c r="AZ185" s="932">
        <f t="shared" si="558"/>
        <v>1.1601885492215716</v>
      </c>
      <c r="BA185" s="929">
        <v>1428</v>
      </c>
      <c r="BB185" s="931">
        <f t="shared" si="645"/>
        <v>0.10114747131321716</v>
      </c>
      <c r="BC185" s="932">
        <f t="shared" si="559"/>
        <v>0.76435790904816725</v>
      </c>
      <c r="BD185" s="929">
        <v>2025</v>
      </c>
      <c r="BE185" s="931">
        <f t="shared" si="646"/>
        <v>0.16414039069465836</v>
      </c>
      <c r="BF185" s="932">
        <f t="shared" si="560"/>
        <v>1.2403869735231228</v>
      </c>
      <c r="BG185" s="929">
        <v>1582</v>
      </c>
      <c r="BH185" s="931">
        <f t="shared" si="647"/>
        <v>0.15354751043385423</v>
      </c>
      <c r="BI185" s="932">
        <f t="shared" si="561"/>
        <v>1.1603379945242001</v>
      </c>
      <c r="BJ185" s="929">
        <f t="shared" si="562"/>
        <v>8201</v>
      </c>
      <c r="BK185" s="931">
        <f t="shared" si="648"/>
        <v>0.16117050546340697</v>
      </c>
      <c r="BL185" s="932">
        <f t="shared" si="563"/>
        <v>1.2179439481464152</v>
      </c>
      <c r="BM185" s="929">
        <f t="shared" si="564"/>
        <v>4971</v>
      </c>
      <c r="BN185" s="953">
        <f t="shared" si="649"/>
        <v>0.11516808377545583</v>
      </c>
      <c r="BO185" s="932">
        <f t="shared" si="565"/>
        <v>0.87030980172599282</v>
      </c>
      <c r="BP185" s="929">
        <f t="shared" si="566"/>
        <v>5779</v>
      </c>
      <c r="BQ185" s="931">
        <f t="shared" si="650"/>
        <v>0.10802071066748911</v>
      </c>
      <c r="BR185" s="932">
        <f t="shared" si="567"/>
        <v>0.81629805933576405</v>
      </c>
      <c r="BS185" s="933">
        <f t="shared" si="568"/>
        <v>5888</v>
      </c>
      <c r="BT185" s="954">
        <f t="shared" si="651"/>
        <v>0.14661719664334272</v>
      </c>
      <c r="BU185" s="934">
        <f t="shared" si="569"/>
        <v>1.1079665403574477</v>
      </c>
      <c r="BV185" s="935">
        <f t="shared" si="570"/>
        <v>0.17791139800159164</v>
      </c>
      <c r="BW185" s="935">
        <f t="shared" si="571"/>
        <v>0.16958744067177803</v>
      </c>
      <c r="BX185" s="935">
        <f t="shared" si="572"/>
        <v>0.16915899030984569</v>
      </c>
      <c r="BY185" s="935">
        <f t="shared" si="573"/>
        <v>0.12856500224921277</v>
      </c>
      <c r="BZ185" s="935">
        <f t="shared" si="574"/>
        <v>0.15465414175918019</v>
      </c>
      <c r="CA185" s="935">
        <f t="shared" si="575"/>
        <v>0.18293409605529734</v>
      </c>
      <c r="CB185" s="935">
        <f t="shared" si="576"/>
        <v>0.11409509331982096</v>
      </c>
      <c r="CC185" s="935">
        <f t="shared" si="577"/>
        <v>0.19002181025081788</v>
      </c>
      <c r="CD185" s="935">
        <f t="shared" si="578"/>
        <v>0.12816676640734093</v>
      </c>
      <c r="CE185" s="935">
        <f t="shared" si="579"/>
        <v>0.1031628731894768</v>
      </c>
      <c r="CF185" s="935">
        <f t="shared" si="580"/>
        <v>6.8827708703374776E-2</v>
      </c>
      <c r="CG185" s="935">
        <f t="shared" si="581"/>
        <v>6.8537907477537685E-2</v>
      </c>
      <c r="CH185" s="935">
        <f t="shared" si="582"/>
        <v>9.3522647265900025E-2</v>
      </c>
      <c r="CI185" s="935">
        <f t="shared" si="583"/>
        <v>0.15352773433906725</v>
      </c>
      <c r="CJ185" s="935">
        <f t="shared" si="584"/>
        <v>0.10114747131321716</v>
      </c>
      <c r="CK185" s="935">
        <f t="shared" si="585"/>
        <v>0.16414039069465836</v>
      </c>
      <c r="CL185" s="935">
        <f t="shared" si="586"/>
        <v>0.15354751043385423</v>
      </c>
    </row>
    <row r="186" spans="1:98" x14ac:dyDescent="0.3">
      <c r="A186" s="956">
        <v>186</v>
      </c>
      <c r="B186" s="925" t="s">
        <v>78</v>
      </c>
      <c r="C186" s="926" t="s">
        <v>14</v>
      </c>
      <c r="D186" s="927">
        <v>40603</v>
      </c>
      <c r="E186" s="928"/>
      <c r="F186" s="929">
        <v>19074</v>
      </c>
      <c r="G186" s="931">
        <f t="shared" si="630"/>
        <v>0.10161689885724941</v>
      </c>
      <c r="H186" s="931"/>
      <c r="I186" s="930">
        <f t="shared" si="543"/>
        <v>0.31966284176228926</v>
      </c>
      <c r="J186" s="930">
        <f t="shared" si="544"/>
        <v>3.4812776647924391E-2</v>
      </c>
      <c r="K186" s="929">
        <v>461</v>
      </c>
      <c r="L186" s="931">
        <f t="shared" si="631"/>
        <v>4.0763993279688743E-2</v>
      </c>
      <c r="M186" s="932">
        <f t="shared" si="545"/>
        <v>0.40115368347299862</v>
      </c>
      <c r="N186" s="929">
        <v>894</v>
      </c>
      <c r="O186" s="931">
        <f t="shared" si="632"/>
        <v>8.1599123767798473E-2</v>
      </c>
      <c r="P186" s="932">
        <f t="shared" si="546"/>
        <v>0.80300741988228019</v>
      </c>
      <c r="Q186" s="929">
        <v>291</v>
      </c>
      <c r="R186" s="931">
        <f t="shared" si="633"/>
        <v>3.4812776647924391E-2</v>
      </c>
      <c r="S186" s="932">
        <f t="shared" si="547"/>
        <v>0.34258845762287132</v>
      </c>
      <c r="T186" s="929">
        <v>534</v>
      </c>
      <c r="U186" s="931">
        <f t="shared" si="634"/>
        <v>4.8043184885290149E-2</v>
      </c>
      <c r="V186" s="932">
        <f t="shared" si="548"/>
        <v>0.47278735550452905</v>
      </c>
      <c r="W186" s="929">
        <v>660</v>
      </c>
      <c r="X186" s="931">
        <f t="shared" si="635"/>
        <v>5.6362083689154567E-2</v>
      </c>
      <c r="Y186" s="932">
        <f t="shared" si="549"/>
        <v>0.55465266430076321</v>
      </c>
      <c r="Z186" s="929">
        <v>393</v>
      </c>
      <c r="AA186" s="931">
        <f t="shared" si="636"/>
        <v>4.6835895602431177E-2</v>
      </c>
      <c r="AB186" s="932">
        <f t="shared" si="550"/>
        <v>0.46090656307299693</v>
      </c>
      <c r="AC186" s="929">
        <v>910</v>
      </c>
      <c r="AD186" s="931">
        <f t="shared" si="637"/>
        <v>7.6851617262055569E-2</v>
      </c>
      <c r="AE186" s="932">
        <f t="shared" si="551"/>
        <v>0.75628776440044776</v>
      </c>
      <c r="AF186" s="929">
        <v>356</v>
      </c>
      <c r="AG186" s="931">
        <f t="shared" si="638"/>
        <v>4.8527808069792802E-2</v>
      </c>
      <c r="AH186" s="932">
        <f t="shared" si="552"/>
        <v>0.47755647550280267</v>
      </c>
      <c r="AI186" s="929">
        <v>960</v>
      </c>
      <c r="AJ186" s="931">
        <f t="shared" si="639"/>
        <v>9.5751047277079587E-2</v>
      </c>
      <c r="AK186" s="932">
        <f t="shared" si="553"/>
        <v>0.94227484162442188</v>
      </c>
      <c r="AL186" s="929">
        <v>2741</v>
      </c>
      <c r="AM186" s="931">
        <f t="shared" si="640"/>
        <v>0.20255690215784805</v>
      </c>
      <c r="AN186" s="932">
        <f t="shared" si="554"/>
        <v>1.9933387501068924</v>
      </c>
      <c r="AO186" s="929">
        <v>3414</v>
      </c>
      <c r="AP186" s="931">
        <f t="shared" si="641"/>
        <v>0.25266429840142096</v>
      </c>
      <c r="AQ186" s="932">
        <f t="shared" si="555"/>
        <v>2.4864397678220991</v>
      </c>
      <c r="AR186" s="929">
        <v>977</v>
      </c>
      <c r="AS186" s="931">
        <f t="shared" si="642"/>
        <v>7.2547709215118439E-2</v>
      </c>
      <c r="AT186" s="932">
        <f t="shared" si="556"/>
        <v>0.71393350939623601</v>
      </c>
      <c r="AU186" s="929">
        <v>342</v>
      </c>
      <c r="AV186" s="931">
        <f t="shared" si="643"/>
        <v>4.0131424548228115E-2</v>
      </c>
      <c r="AW186" s="932">
        <f t="shared" si="557"/>
        <v>0.39492864867490607</v>
      </c>
      <c r="AX186" s="929">
        <v>543</v>
      </c>
      <c r="AY186" s="931">
        <f t="shared" si="644"/>
        <v>4.9949406678318459E-2</v>
      </c>
      <c r="AZ186" s="932">
        <f t="shared" si="558"/>
        <v>0.49154626090771553</v>
      </c>
      <c r="BA186" s="929">
        <v>4513</v>
      </c>
      <c r="BB186" s="931">
        <f t="shared" si="645"/>
        <v>0.31966284176228926</v>
      </c>
      <c r="BC186" s="932">
        <f t="shared" si="559"/>
        <v>3.1457645859804186</v>
      </c>
      <c r="BD186" s="929">
        <v>574</v>
      </c>
      <c r="BE186" s="931">
        <f t="shared" si="646"/>
        <v>4.6526708275917969E-2</v>
      </c>
      <c r="BF186" s="932">
        <f t="shared" si="560"/>
        <v>0.45786388680566126</v>
      </c>
      <c r="BG186" s="929">
        <v>511</v>
      </c>
      <c r="BH186" s="931">
        <f t="shared" si="647"/>
        <v>4.9597204697660872E-2</v>
      </c>
      <c r="BI186" s="932">
        <f t="shared" si="561"/>
        <v>0.48808028246694107</v>
      </c>
      <c r="BJ186" s="929">
        <f t="shared" si="562"/>
        <v>2339</v>
      </c>
      <c r="BK186" s="931">
        <f t="shared" si="648"/>
        <v>4.5967298168382992E-2</v>
      </c>
      <c r="BL186" s="932">
        <f t="shared" si="563"/>
        <v>0.45235879745707924</v>
      </c>
      <c r="BM186" s="929">
        <f t="shared" si="564"/>
        <v>2373</v>
      </c>
      <c r="BN186" s="953">
        <f t="shared" si="649"/>
        <v>5.4977642888585129E-2</v>
      </c>
      <c r="BO186" s="932">
        <f t="shared" si="565"/>
        <v>0.54102854453192151</v>
      </c>
      <c r="BP186" s="929">
        <f t="shared" si="566"/>
        <v>11242</v>
      </c>
      <c r="BQ186" s="931">
        <f t="shared" si="650"/>
        <v>0.21013476887418456</v>
      </c>
      <c r="BR186" s="932">
        <f t="shared" si="567"/>
        <v>2.0679116489215064</v>
      </c>
      <c r="BS186" s="933">
        <f t="shared" si="568"/>
        <v>3120</v>
      </c>
      <c r="BT186" s="954">
        <f t="shared" si="651"/>
        <v>7.7691177569162578E-2</v>
      </c>
      <c r="BU186" s="934">
        <f t="shared" si="569"/>
        <v>0.7645497790510466</v>
      </c>
      <c r="BV186" s="935">
        <f t="shared" si="570"/>
        <v>4.0763993279688743E-2</v>
      </c>
      <c r="BW186" s="935">
        <f t="shared" si="571"/>
        <v>8.1599123767798473E-2</v>
      </c>
      <c r="BX186" s="935">
        <f t="shared" si="572"/>
        <v>3.4812776647924391E-2</v>
      </c>
      <c r="BY186" s="935">
        <f t="shared" si="573"/>
        <v>4.8043184885290149E-2</v>
      </c>
      <c r="BZ186" s="935">
        <f t="shared" si="574"/>
        <v>5.6362083689154567E-2</v>
      </c>
      <c r="CA186" s="935">
        <f t="shared" si="575"/>
        <v>4.6835895602431177E-2</v>
      </c>
      <c r="CB186" s="935">
        <f t="shared" si="576"/>
        <v>7.6851617262055569E-2</v>
      </c>
      <c r="CC186" s="935">
        <f t="shared" si="577"/>
        <v>4.8527808069792802E-2</v>
      </c>
      <c r="CD186" s="935">
        <f t="shared" si="578"/>
        <v>9.5751047277079587E-2</v>
      </c>
      <c r="CE186" s="935">
        <f t="shared" si="579"/>
        <v>0.20255690215784805</v>
      </c>
      <c r="CF186" s="935">
        <f t="shared" si="580"/>
        <v>0.25266429840142096</v>
      </c>
      <c r="CG186" s="935">
        <f t="shared" si="581"/>
        <v>7.2547709215118439E-2</v>
      </c>
      <c r="CH186" s="935">
        <f t="shared" si="582"/>
        <v>4.0131424548228115E-2</v>
      </c>
      <c r="CI186" s="935">
        <f t="shared" si="583"/>
        <v>4.9949406678318459E-2</v>
      </c>
      <c r="CJ186" s="935">
        <f t="shared" si="584"/>
        <v>0.31966284176228926</v>
      </c>
      <c r="CK186" s="935">
        <f t="shared" si="585"/>
        <v>4.6526708275917969E-2</v>
      </c>
      <c r="CL186" s="935">
        <f t="shared" si="586"/>
        <v>4.9597204697660872E-2</v>
      </c>
    </row>
    <row r="187" spans="1:98" x14ac:dyDescent="0.3">
      <c r="A187" s="956">
        <v>187</v>
      </c>
      <c r="B187" s="925" t="s">
        <v>163</v>
      </c>
      <c r="C187" s="926" t="s">
        <v>14</v>
      </c>
      <c r="D187" s="927">
        <v>40603</v>
      </c>
      <c r="E187" s="928"/>
      <c r="F187" s="929">
        <v>11542</v>
      </c>
      <c r="G187" s="931">
        <f t="shared" si="630"/>
        <v>6.1490104152792949E-2</v>
      </c>
      <c r="H187" s="931"/>
      <c r="I187" s="930">
        <f t="shared" si="543"/>
        <v>8.8809084732602156E-2</v>
      </c>
      <c r="J187" s="930">
        <f t="shared" si="544"/>
        <v>3.5153937240970989E-2</v>
      </c>
      <c r="K187" s="929">
        <v>863</v>
      </c>
      <c r="L187" s="931">
        <f t="shared" si="631"/>
        <v>7.6310902820762222E-2</v>
      </c>
      <c r="M187" s="932">
        <f t="shared" si="545"/>
        <v>1.2410273794811273</v>
      </c>
      <c r="N187" s="929">
        <v>821</v>
      </c>
      <c r="O187" s="931">
        <f t="shared" si="632"/>
        <v>7.4936108068638194E-2</v>
      </c>
      <c r="P187" s="932">
        <f t="shared" si="546"/>
        <v>1.2186693956873793</v>
      </c>
      <c r="Q187" s="929">
        <v>488</v>
      </c>
      <c r="R187" s="931">
        <f t="shared" si="633"/>
        <v>5.8380189017825102E-2</v>
      </c>
      <c r="S187" s="932">
        <f t="shared" si="547"/>
        <v>0.94942413616278465</v>
      </c>
      <c r="T187" s="929">
        <v>959</v>
      </c>
      <c r="U187" s="931">
        <f t="shared" si="634"/>
        <v>8.6279802069275754E-2</v>
      </c>
      <c r="V187" s="932">
        <f t="shared" si="548"/>
        <v>1.403149388963213</v>
      </c>
      <c r="W187" s="929">
        <v>709</v>
      </c>
      <c r="X187" s="931">
        <f t="shared" si="635"/>
        <v>6.0546541417591804E-2</v>
      </c>
      <c r="Y187" s="932">
        <f t="shared" si="549"/>
        <v>0.98465504737385801</v>
      </c>
      <c r="Z187" s="929">
        <v>547</v>
      </c>
      <c r="AA187" s="931">
        <f t="shared" si="636"/>
        <v>6.5188892861399117E-2</v>
      </c>
      <c r="AB187" s="932">
        <f t="shared" si="550"/>
        <v>1.0601525848682136</v>
      </c>
      <c r="AC187" s="929">
        <v>813</v>
      </c>
      <c r="AD187" s="931">
        <f t="shared" si="637"/>
        <v>6.8659741575880409E-2</v>
      </c>
      <c r="AE187" s="932">
        <f t="shared" si="551"/>
        <v>1.1165982318922745</v>
      </c>
      <c r="AF187" s="929">
        <v>505</v>
      </c>
      <c r="AG187" s="931">
        <f t="shared" si="638"/>
        <v>6.8838604143947657E-2</v>
      </c>
      <c r="AH187" s="932">
        <f t="shared" si="552"/>
        <v>1.1195070343822295</v>
      </c>
      <c r="AI187" s="929">
        <v>442</v>
      </c>
      <c r="AJ187" s="931">
        <f t="shared" si="639"/>
        <v>4.4085378017155397E-2</v>
      </c>
      <c r="AK187" s="932">
        <f t="shared" si="553"/>
        <v>0.71695077808959917</v>
      </c>
      <c r="AL187" s="929">
        <v>591</v>
      </c>
      <c r="AM187" s="931">
        <f t="shared" si="640"/>
        <v>4.3674253621046412E-2</v>
      </c>
      <c r="AN187" s="932">
        <f t="shared" si="554"/>
        <v>0.71026475272383616</v>
      </c>
      <c r="AO187" s="929">
        <v>475</v>
      </c>
      <c r="AP187" s="931">
        <f t="shared" si="641"/>
        <v>3.5153937240970989E-2</v>
      </c>
      <c r="AQ187" s="932">
        <f t="shared" si="555"/>
        <v>0.57170072689451212</v>
      </c>
      <c r="AR187" s="929">
        <v>609</v>
      </c>
      <c r="AS187" s="931">
        <f t="shared" si="642"/>
        <v>4.5221652929382933E-2</v>
      </c>
      <c r="AT187" s="932">
        <f t="shared" si="556"/>
        <v>0.73542976634117341</v>
      </c>
      <c r="AU187" s="929">
        <v>534</v>
      </c>
      <c r="AV187" s="931">
        <f t="shared" si="643"/>
        <v>6.2661347101619344E-2</v>
      </c>
      <c r="AW187" s="932">
        <f t="shared" si="557"/>
        <v>1.0190476657173331</v>
      </c>
      <c r="AX187" s="929">
        <v>665</v>
      </c>
      <c r="AY187" s="931">
        <f t="shared" si="644"/>
        <v>6.1171925305859624E-2</v>
      </c>
      <c r="AZ187" s="932">
        <f t="shared" si="558"/>
        <v>0.9948255275980229</v>
      </c>
      <c r="BA187" s="929">
        <v>580</v>
      </c>
      <c r="BB187" s="931">
        <f t="shared" si="645"/>
        <v>4.1082306275676439E-2</v>
      </c>
      <c r="BC187" s="932">
        <f t="shared" si="559"/>
        <v>0.66811248479257024</v>
      </c>
      <c r="BD187" s="929">
        <v>1026</v>
      </c>
      <c r="BE187" s="931">
        <f t="shared" si="646"/>
        <v>8.3164464618626893E-2</v>
      </c>
      <c r="BF187" s="932">
        <f t="shared" si="560"/>
        <v>1.3524853432021626</v>
      </c>
      <c r="BG187" s="929">
        <v>915</v>
      </c>
      <c r="BH187" s="931">
        <f t="shared" si="647"/>
        <v>8.8809084732602156E-2</v>
      </c>
      <c r="BI187" s="932">
        <f t="shared" si="561"/>
        <v>1.4442825549933362</v>
      </c>
      <c r="BJ187" s="929">
        <f t="shared" si="562"/>
        <v>3566</v>
      </c>
      <c r="BK187" s="931">
        <f t="shared" si="648"/>
        <v>7.0080968477320968E-2</v>
      </c>
      <c r="BL187" s="932">
        <f t="shared" si="563"/>
        <v>1.1397113314880898</v>
      </c>
      <c r="BM187" s="929">
        <f t="shared" si="564"/>
        <v>2723</v>
      </c>
      <c r="BN187" s="953">
        <f t="shared" si="649"/>
        <v>6.3086439774807129E-2</v>
      </c>
      <c r="BO187" s="932">
        <f t="shared" si="565"/>
        <v>1.0259608540920266</v>
      </c>
      <c r="BP187" s="929">
        <f t="shared" si="566"/>
        <v>2672</v>
      </c>
      <c r="BQ187" s="931">
        <f t="shared" si="650"/>
        <v>4.9944858782407148E-2</v>
      </c>
      <c r="BR187" s="932">
        <f t="shared" si="567"/>
        <v>0.81224222125729795</v>
      </c>
      <c r="BS187" s="933">
        <f t="shared" si="568"/>
        <v>2581</v>
      </c>
      <c r="BT187" s="954">
        <f t="shared" si="651"/>
        <v>6.4269528623720706E-2</v>
      </c>
      <c r="BU187" s="934">
        <f t="shared" si="569"/>
        <v>1.0452011670694417</v>
      </c>
      <c r="BV187" s="935">
        <f t="shared" si="570"/>
        <v>7.6310902820762222E-2</v>
      </c>
      <c r="BW187" s="935">
        <f t="shared" si="571"/>
        <v>7.4936108068638194E-2</v>
      </c>
      <c r="BX187" s="935">
        <f t="shared" si="572"/>
        <v>5.8380189017825102E-2</v>
      </c>
      <c r="BY187" s="935">
        <f t="shared" si="573"/>
        <v>8.6279802069275754E-2</v>
      </c>
      <c r="BZ187" s="935">
        <f t="shared" si="574"/>
        <v>6.0546541417591804E-2</v>
      </c>
      <c r="CA187" s="935">
        <f t="shared" si="575"/>
        <v>6.5188892861399117E-2</v>
      </c>
      <c r="CB187" s="935">
        <f t="shared" si="576"/>
        <v>6.8659741575880409E-2</v>
      </c>
      <c r="CC187" s="935">
        <f t="shared" si="577"/>
        <v>6.8838604143947657E-2</v>
      </c>
      <c r="CD187" s="935">
        <f t="shared" si="578"/>
        <v>4.4085378017155397E-2</v>
      </c>
      <c r="CE187" s="935">
        <f t="shared" si="579"/>
        <v>4.3674253621046412E-2</v>
      </c>
      <c r="CF187" s="935">
        <f t="shared" si="580"/>
        <v>3.5153937240970989E-2</v>
      </c>
      <c r="CG187" s="935">
        <f t="shared" si="581"/>
        <v>4.5221652929382933E-2</v>
      </c>
      <c r="CH187" s="935">
        <f t="shared" si="582"/>
        <v>6.2661347101619344E-2</v>
      </c>
      <c r="CI187" s="935">
        <f t="shared" si="583"/>
        <v>6.1171925305859624E-2</v>
      </c>
      <c r="CJ187" s="935">
        <f t="shared" si="584"/>
        <v>4.1082306275676439E-2</v>
      </c>
      <c r="CK187" s="935">
        <f t="shared" si="585"/>
        <v>8.3164464618626893E-2</v>
      </c>
      <c r="CL187" s="935">
        <f t="shared" si="586"/>
        <v>8.8809084732602156E-2</v>
      </c>
    </row>
    <row r="188" spans="1:98" x14ac:dyDescent="0.3">
      <c r="A188" s="956">
        <v>188</v>
      </c>
      <c r="B188" s="925" t="s">
        <v>83</v>
      </c>
      <c r="C188" s="926" t="s">
        <v>14</v>
      </c>
      <c r="D188" s="927">
        <v>40603</v>
      </c>
      <c r="E188" s="928"/>
      <c r="F188" s="929">
        <v>6126</v>
      </c>
      <c r="G188" s="931">
        <f t="shared" si="630"/>
        <v>3.2636317626062172E-2</v>
      </c>
      <c r="H188" s="931"/>
      <c r="I188" s="930">
        <f t="shared" si="543"/>
        <v>5.6100165000485293E-2</v>
      </c>
      <c r="J188" s="930">
        <f t="shared" si="544"/>
        <v>1.1897723913686077E-2</v>
      </c>
      <c r="K188" s="929">
        <v>345</v>
      </c>
      <c r="L188" s="931">
        <f t="shared" si="631"/>
        <v>3.0506676098682465E-2</v>
      </c>
      <c r="M188" s="932">
        <f t="shared" si="545"/>
        <v>0.93474626789147763</v>
      </c>
      <c r="N188" s="929">
        <v>466</v>
      </c>
      <c r="O188" s="931">
        <f t="shared" si="632"/>
        <v>4.2533771449434099E-2</v>
      </c>
      <c r="P188" s="932">
        <f t="shared" si="546"/>
        <v>1.3032650293692503</v>
      </c>
      <c r="Q188" s="929">
        <v>232</v>
      </c>
      <c r="R188" s="931">
        <f t="shared" si="633"/>
        <v>2.7754516090441439E-2</v>
      </c>
      <c r="S188" s="932">
        <f t="shared" si="547"/>
        <v>0.850418126470178</v>
      </c>
      <c r="T188" s="929">
        <v>515</v>
      </c>
      <c r="U188" s="931">
        <f t="shared" si="634"/>
        <v>4.6333783175888439E-2</v>
      </c>
      <c r="V188" s="932">
        <f t="shared" si="548"/>
        <v>1.4197000932141919</v>
      </c>
      <c r="W188" s="929">
        <v>245</v>
      </c>
      <c r="X188" s="931">
        <f t="shared" si="635"/>
        <v>2.0922288642186166E-2</v>
      </c>
      <c r="Y188" s="932">
        <f t="shared" si="549"/>
        <v>0.64107381481905878</v>
      </c>
      <c r="Z188" s="929">
        <v>154</v>
      </c>
      <c r="AA188" s="931">
        <f t="shared" si="636"/>
        <v>1.835299725896794E-2</v>
      </c>
      <c r="AB188" s="932">
        <f t="shared" si="550"/>
        <v>0.56234889821981349</v>
      </c>
      <c r="AC188" s="929">
        <v>557</v>
      </c>
      <c r="AD188" s="931">
        <f t="shared" si="637"/>
        <v>4.7039945950510934E-2</v>
      </c>
      <c r="AE188" s="932">
        <f t="shared" si="551"/>
        <v>1.4413374232191731</v>
      </c>
      <c r="AF188" s="929">
        <v>162</v>
      </c>
      <c r="AG188" s="931">
        <f t="shared" si="638"/>
        <v>2.2082878953107961E-2</v>
      </c>
      <c r="AH188" s="932">
        <f t="shared" si="552"/>
        <v>0.67663512796166014</v>
      </c>
      <c r="AI188" s="929">
        <v>251</v>
      </c>
      <c r="AJ188" s="931">
        <f t="shared" si="639"/>
        <v>2.5034909235986436E-2</v>
      </c>
      <c r="AK188" s="932">
        <f t="shared" si="553"/>
        <v>0.7670874368496301</v>
      </c>
      <c r="AL188" s="929">
        <v>161</v>
      </c>
      <c r="AM188" s="931">
        <f t="shared" si="640"/>
        <v>1.1897723913686077E-2</v>
      </c>
      <c r="AN188" s="932">
        <f t="shared" si="554"/>
        <v>0.36455472856977555</v>
      </c>
      <c r="AO188" s="929">
        <v>278</v>
      </c>
      <c r="AP188" s="931">
        <f t="shared" si="641"/>
        <v>2.0574304322084073E-2</v>
      </c>
      <c r="AQ188" s="932">
        <f t="shared" si="555"/>
        <v>0.63041132758354401</v>
      </c>
      <c r="AR188" s="929">
        <v>378</v>
      </c>
      <c r="AS188" s="931">
        <f t="shared" si="642"/>
        <v>2.8068612163065269E-2</v>
      </c>
      <c r="AT188" s="932">
        <f t="shared" si="556"/>
        <v>0.86004225368399712</v>
      </c>
      <c r="AU188" s="929">
        <v>320</v>
      </c>
      <c r="AV188" s="931">
        <f t="shared" si="643"/>
        <v>3.7549870922318707E-2</v>
      </c>
      <c r="AW188" s="932">
        <f t="shared" si="557"/>
        <v>1.150554770074083</v>
      </c>
      <c r="AX188" s="929">
        <v>560</v>
      </c>
      <c r="AY188" s="931">
        <f t="shared" si="644"/>
        <v>5.1513200257565998E-2</v>
      </c>
      <c r="AZ188" s="932">
        <f t="shared" si="558"/>
        <v>1.5784011188942908</v>
      </c>
      <c r="BA188" s="929">
        <v>280</v>
      </c>
      <c r="BB188" s="931">
        <f t="shared" si="645"/>
        <v>1.9832837512395524E-2</v>
      </c>
      <c r="BC188" s="932">
        <f t="shared" si="559"/>
        <v>0.60769225681753214</v>
      </c>
      <c r="BD188" s="929">
        <v>644</v>
      </c>
      <c r="BE188" s="931">
        <f t="shared" si="646"/>
        <v>5.2200697090054309E-2</v>
      </c>
      <c r="BF188" s="932">
        <f t="shared" si="560"/>
        <v>1.5994665111473463</v>
      </c>
      <c r="BG188" s="929">
        <v>578</v>
      </c>
      <c r="BH188" s="931">
        <f t="shared" si="647"/>
        <v>5.6100165000485293E-2</v>
      </c>
      <c r="BI188" s="932">
        <f t="shared" si="561"/>
        <v>1.7189489832543408</v>
      </c>
      <c r="BJ188" s="929">
        <f t="shared" si="562"/>
        <v>1491</v>
      </c>
      <c r="BK188" s="931">
        <f t="shared" si="648"/>
        <v>2.930194167125226E-2</v>
      </c>
      <c r="BL188" s="932">
        <f t="shared" si="563"/>
        <v>0.89783234760078445</v>
      </c>
      <c r="BM188" s="929">
        <f t="shared" si="564"/>
        <v>1836</v>
      </c>
      <c r="BN188" s="953">
        <f t="shared" si="649"/>
        <v>4.253643166601024E-2</v>
      </c>
      <c r="BO188" s="932">
        <f t="shared" si="565"/>
        <v>1.3033465402984741</v>
      </c>
      <c r="BP188" s="929">
        <f t="shared" si="566"/>
        <v>1363</v>
      </c>
      <c r="BQ188" s="931">
        <f t="shared" si="650"/>
        <v>2.5477111721714425E-2</v>
      </c>
      <c r="BR188" s="932">
        <f t="shared" si="567"/>
        <v>0.78063683573692555</v>
      </c>
      <c r="BS188" s="933">
        <f t="shared" si="568"/>
        <v>1436</v>
      </c>
      <c r="BT188" s="954">
        <f t="shared" si="651"/>
        <v>3.5757862496576108E-2</v>
      </c>
      <c r="BU188" s="934">
        <f t="shared" si="569"/>
        <v>1.0956463565001335</v>
      </c>
      <c r="BV188" s="935">
        <f t="shared" si="570"/>
        <v>3.0506676098682465E-2</v>
      </c>
      <c r="BW188" s="935">
        <f t="shared" si="571"/>
        <v>4.2533771449434099E-2</v>
      </c>
      <c r="BX188" s="935">
        <f t="shared" si="572"/>
        <v>2.7754516090441439E-2</v>
      </c>
      <c r="BY188" s="935">
        <f t="shared" si="573"/>
        <v>4.6333783175888439E-2</v>
      </c>
      <c r="BZ188" s="935">
        <f t="shared" si="574"/>
        <v>2.0922288642186166E-2</v>
      </c>
      <c r="CA188" s="935">
        <f t="shared" si="575"/>
        <v>1.835299725896794E-2</v>
      </c>
      <c r="CB188" s="935">
        <f t="shared" si="576"/>
        <v>4.7039945950510934E-2</v>
      </c>
      <c r="CC188" s="935">
        <f t="shared" si="577"/>
        <v>2.2082878953107961E-2</v>
      </c>
      <c r="CD188" s="935">
        <f t="shared" si="578"/>
        <v>2.5034909235986436E-2</v>
      </c>
      <c r="CE188" s="935">
        <f t="shared" si="579"/>
        <v>1.1897723913686077E-2</v>
      </c>
      <c r="CF188" s="935">
        <f t="shared" si="580"/>
        <v>2.0574304322084073E-2</v>
      </c>
      <c r="CG188" s="935">
        <f t="shared" si="581"/>
        <v>2.8068612163065269E-2</v>
      </c>
      <c r="CH188" s="935">
        <f t="shared" si="582"/>
        <v>3.7549870922318707E-2</v>
      </c>
      <c r="CI188" s="935">
        <f t="shared" si="583"/>
        <v>5.1513200257565998E-2</v>
      </c>
      <c r="CJ188" s="935">
        <f t="shared" si="584"/>
        <v>1.9832837512395524E-2</v>
      </c>
      <c r="CK188" s="935">
        <f t="shared" si="585"/>
        <v>5.2200697090054309E-2</v>
      </c>
      <c r="CL188" s="935">
        <f t="shared" si="586"/>
        <v>5.6100165000485293E-2</v>
      </c>
    </row>
    <row r="189" spans="1:98" x14ac:dyDescent="0.3">
      <c r="A189" s="956">
        <v>189</v>
      </c>
      <c r="B189" s="925" t="s">
        <v>85</v>
      </c>
      <c r="C189" s="926" t="s">
        <v>14</v>
      </c>
      <c r="D189" s="927">
        <v>40603</v>
      </c>
      <c r="E189" s="928"/>
      <c r="F189" s="929">
        <v>3356</v>
      </c>
      <c r="G189" s="931">
        <f t="shared" si="630"/>
        <v>1.7879118830079112E-2</v>
      </c>
      <c r="H189" s="931"/>
      <c r="I189" s="930">
        <f t="shared" si="543"/>
        <v>2.6205959429292439E-2</v>
      </c>
      <c r="J189" s="930">
        <f t="shared" si="544"/>
        <v>1.1010937038131836E-2</v>
      </c>
      <c r="K189" s="929">
        <v>183</v>
      </c>
      <c r="L189" s="931">
        <f t="shared" si="631"/>
        <v>1.6181802104518524E-2</v>
      </c>
      <c r="M189" s="932">
        <f t="shared" si="545"/>
        <v>0.90506709297635568</v>
      </c>
      <c r="N189" s="929">
        <v>250</v>
      </c>
      <c r="O189" s="931">
        <f t="shared" si="632"/>
        <v>2.2818546914932458E-2</v>
      </c>
      <c r="P189" s="932">
        <f t="shared" si="546"/>
        <v>1.2762679823204401</v>
      </c>
      <c r="Q189" s="929">
        <v>115</v>
      </c>
      <c r="R189" s="931">
        <f t="shared" si="633"/>
        <v>1.3757626510348129E-2</v>
      </c>
      <c r="S189" s="932">
        <f t="shared" si="547"/>
        <v>0.76948012041862202</v>
      </c>
      <c r="T189" s="929">
        <v>273</v>
      </c>
      <c r="U189" s="931">
        <f t="shared" si="634"/>
        <v>2.456140350877193E-2</v>
      </c>
      <c r="V189" s="932">
        <f t="shared" si="548"/>
        <v>1.373747987370094</v>
      </c>
      <c r="W189" s="929">
        <v>160</v>
      </c>
      <c r="X189" s="931">
        <f t="shared" si="635"/>
        <v>1.3663535439795047E-2</v>
      </c>
      <c r="Y189" s="932">
        <f t="shared" si="549"/>
        <v>0.76421749693883478</v>
      </c>
      <c r="Z189" s="929">
        <v>114</v>
      </c>
      <c r="AA189" s="931">
        <f t="shared" si="636"/>
        <v>1.3585984983911333E-2</v>
      </c>
      <c r="AB189" s="932">
        <f t="shared" si="550"/>
        <v>0.75988000935788946</v>
      </c>
      <c r="AC189" s="929">
        <v>249</v>
      </c>
      <c r="AD189" s="931">
        <f t="shared" si="637"/>
        <v>2.1028629338738281E-2</v>
      </c>
      <c r="AE189" s="932">
        <f t="shared" si="551"/>
        <v>1.176155801557768</v>
      </c>
      <c r="AF189" s="929">
        <v>101</v>
      </c>
      <c r="AG189" s="931">
        <f t="shared" si="638"/>
        <v>1.3767720828789531E-2</v>
      </c>
      <c r="AH189" s="932">
        <f t="shared" si="552"/>
        <v>0.77004470743979114</v>
      </c>
      <c r="AI189" s="929">
        <v>150</v>
      </c>
      <c r="AJ189" s="931">
        <f t="shared" si="639"/>
        <v>1.4961101137043686E-2</v>
      </c>
      <c r="AK189" s="932">
        <f t="shared" si="553"/>
        <v>0.83679186201692057</v>
      </c>
      <c r="AL189" s="929">
        <v>149</v>
      </c>
      <c r="AM189" s="931">
        <f t="shared" si="640"/>
        <v>1.1010937038131836E-2</v>
      </c>
      <c r="AN189" s="932">
        <f t="shared" si="554"/>
        <v>0.61585456994712051</v>
      </c>
      <c r="AO189" s="929">
        <v>200</v>
      </c>
      <c r="AP189" s="931">
        <f t="shared" si="641"/>
        <v>1.4801657785671996E-2</v>
      </c>
      <c r="AQ189" s="932">
        <f t="shared" si="555"/>
        <v>0.8278740091357456</v>
      </c>
      <c r="AR189" s="929">
        <v>226</v>
      </c>
      <c r="AS189" s="931">
        <f t="shared" si="642"/>
        <v>1.6781762827652782E-2</v>
      </c>
      <c r="AT189" s="932">
        <f t="shared" si="556"/>
        <v>0.93862359700970366</v>
      </c>
      <c r="AU189" s="929">
        <v>191</v>
      </c>
      <c r="AV189" s="931">
        <f t="shared" si="643"/>
        <v>2.2412579206758976E-2</v>
      </c>
      <c r="AW189" s="932">
        <f t="shared" si="557"/>
        <v>1.2535617342087884</v>
      </c>
      <c r="AX189" s="929">
        <v>229</v>
      </c>
      <c r="AY189" s="931">
        <f t="shared" si="644"/>
        <v>2.1065219391040384E-2</v>
      </c>
      <c r="AZ189" s="932">
        <f t="shared" si="558"/>
        <v>1.1782023259222989</v>
      </c>
      <c r="BA189" s="929">
        <v>189</v>
      </c>
      <c r="BB189" s="931">
        <f t="shared" si="645"/>
        <v>1.3387165320866978E-2</v>
      </c>
      <c r="BC189" s="932">
        <f t="shared" si="559"/>
        <v>0.74875979337107756</v>
      </c>
      <c r="BD189" s="929">
        <v>307</v>
      </c>
      <c r="BE189" s="931">
        <f t="shared" si="646"/>
        <v>2.4884493799140796E-2</v>
      </c>
      <c r="BF189" s="932">
        <f t="shared" si="560"/>
        <v>1.3918188046983682</v>
      </c>
      <c r="BG189" s="929">
        <v>270</v>
      </c>
      <c r="BH189" s="931">
        <f t="shared" si="647"/>
        <v>2.6205959429292439E-2</v>
      </c>
      <c r="BI189" s="932">
        <f t="shared" si="561"/>
        <v>1.4657299209402079</v>
      </c>
      <c r="BJ189" s="929">
        <f t="shared" si="562"/>
        <v>845</v>
      </c>
      <c r="BK189" s="931">
        <f t="shared" si="648"/>
        <v>1.660639886801352E-2</v>
      </c>
      <c r="BL189" s="932">
        <f t="shared" si="563"/>
        <v>0.92881528591194218</v>
      </c>
      <c r="BM189" s="929">
        <f t="shared" si="564"/>
        <v>916</v>
      </c>
      <c r="BN189" s="953">
        <f t="shared" si="649"/>
        <v>2.1221879850798136E-2</v>
      </c>
      <c r="BO189" s="932">
        <f t="shared" si="565"/>
        <v>1.1869645284249297</v>
      </c>
      <c r="BP189" s="929">
        <f t="shared" si="566"/>
        <v>845</v>
      </c>
      <c r="BQ189" s="931">
        <f t="shared" si="650"/>
        <v>1.5794687751172921E-2</v>
      </c>
      <c r="BR189" s="932">
        <f t="shared" si="567"/>
        <v>0.88341533502202418</v>
      </c>
      <c r="BS189" s="933">
        <f t="shared" si="568"/>
        <v>750</v>
      </c>
      <c r="BT189" s="954">
        <f t="shared" si="651"/>
        <v>1.8675763838741005E-2</v>
      </c>
      <c r="BU189" s="934">
        <f t="shared" si="569"/>
        <v>1.0445572858614065</v>
      </c>
      <c r="BV189" s="935">
        <f t="shared" si="570"/>
        <v>1.6181802104518524E-2</v>
      </c>
      <c r="BW189" s="935">
        <f t="shared" si="571"/>
        <v>2.2818546914932458E-2</v>
      </c>
      <c r="BX189" s="935">
        <f t="shared" si="572"/>
        <v>1.3757626510348129E-2</v>
      </c>
      <c r="BY189" s="935">
        <f t="shared" si="573"/>
        <v>2.456140350877193E-2</v>
      </c>
      <c r="BZ189" s="935">
        <f t="shared" si="574"/>
        <v>1.3663535439795047E-2</v>
      </c>
      <c r="CA189" s="935">
        <f t="shared" si="575"/>
        <v>1.3585984983911333E-2</v>
      </c>
      <c r="CB189" s="935">
        <f t="shared" si="576"/>
        <v>2.1028629338738281E-2</v>
      </c>
      <c r="CC189" s="935">
        <f t="shared" si="577"/>
        <v>1.3767720828789531E-2</v>
      </c>
      <c r="CD189" s="935">
        <f t="shared" si="578"/>
        <v>1.4961101137043686E-2</v>
      </c>
      <c r="CE189" s="935">
        <f t="shared" si="579"/>
        <v>1.1010937038131836E-2</v>
      </c>
      <c r="CF189" s="935">
        <f t="shared" si="580"/>
        <v>1.4801657785671996E-2</v>
      </c>
      <c r="CG189" s="935">
        <f t="shared" si="581"/>
        <v>1.6781762827652782E-2</v>
      </c>
      <c r="CH189" s="935">
        <f t="shared" si="582"/>
        <v>2.2412579206758976E-2</v>
      </c>
      <c r="CI189" s="935">
        <f t="shared" si="583"/>
        <v>2.1065219391040384E-2</v>
      </c>
      <c r="CJ189" s="935">
        <f t="shared" si="584"/>
        <v>1.3387165320866978E-2</v>
      </c>
      <c r="CK189" s="935">
        <f t="shared" si="585"/>
        <v>2.4884493799140796E-2</v>
      </c>
      <c r="CL189" s="935">
        <f t="shared" si="586"/>
        <v>2.6205959429292439E-2</v>
      </c>
    </row>
    <row r="190" spans="1:98" x14ac:dyDescent="0.3">
      <c r="A190" s="163">
        <v>190</v>
      </c>
      <c r="B190" s="3"/>
      <c r="D190" s="6"/>
      <c r="E190" s="23"/>
      <c r="F190" s="7"/>
      <c r="G190" s="13"/>
      <c r="H190" s="13"/>
      <c r="I190" s="15"/>
      <c r="J190" s="15"/>
      <c r="K190" s="40"/>
      <c r="L190" s="13"/>
      <c r="M190" s="22"/>
      <c r="N190" s="40"/>
      <c r="O190" s="13"/>
      <c r="P190" s="22"/>
      <c r="Q190" s="40"/>
      <c r="R190" s="13"/>
      <c r="S190" s="22"/>
      <c r="T190" s="40"/>
      <c r="U190" s="13"/>
      <c r="V190" s="22"/>
      <c r="W190" s="40"/>
      <c r="X190" s="13"/>
      <c r="Y190" s="22"/>
      <c r="Z190" s="40"/>
      <c r="AA190" s="13"/>
      <c r="AB190" s="22"/>
      <c r="AC190" s="40"/>
      <c r="AD190" s="13"/>
      <c r="AE190" s="22"/>
      <c r="AF190" s="40"/>
      <c r="AG190" s="13"/>
      <c r="AH190" s="22"/>
      <c r="AI190" s="40"/>
      <c r="AJ190" s="13"/>
      <c r="AK190" s="22"/>
      <c r="AL190" s="40"/>
      <c r="AM190" s="13"/>
      <c r="AN190" s="22"/>
      <c r="AO190" s="40"/>
      <c r="AP190" s="13"/>
      <c r="AQ190" s="22"/>
      <c r="AR190" s="40"/>
      <c r="AS190" s="13"/>
      <c r="AT190" s="22"/>
      <c r="AU190" s="7"/>
      <c r="AV190" s="13"/>
      <c r="AW190" s="22"/>
      <c r="AX190" s="40"/>
      <c r="AY190" s="13"/>
      <c r="AZ190" s="22"/>
      <c r="BA190" s="3"/>
      <c r="BB190" s="13"/>
      <c r="BC190" s="22"/>
      <c r="BD190" s="29"/>
      <c r="BE190" s="13"/>
      <c r="BF190" s="22"/>
      <c r="BG190" s="248"/>
      <c r="BH190" s="13"/>
      <c r="BI190" s="22"/>
      <c r="BJ190" s="22"/>
      <c r="BK190" s="22"/>
      <c r="BL190" s="22"/>
      <c r="BM190" s="22"/>
      <c r="BN190" s="247"/>
      <c r="BO190" s="22"/>
      <c r="BP190" s="22"/>
      <c r="BQ190" s="22"/>
      <c r="BR190" s="22"/>
      <c r="BS190" s="348"/>
      <c r="BT190" s="334"/>
      <c r="BU190" s="247"/>
      <c r="BV190" s="100"/>
      <c r="BW190" s="100"/>
      <c r="BX190" s="100"/>
      <c r="BY190" s="100"/>
      <c r="BZ190" s="100"/>
      <c r="CA190" s="100"/>
      <c r="CB190" s="100"/>
      <c r="CC190" s="100"/>
      <c r="CD190" s="100"/>
      <c r="CE190" s="100"/>
      <c r="CF190" s="100"/>
      <c r="CG190" s="100"/>
      <c r="CH190" s="100"/>
      <c r="CI190" s="100"/>
      <c r="CJ190" s="100"/>
      <c r="CK190" s="100"/>
      <c r="CL190" s="100"/>
    </row>
    <row r="191" spans="1:98" x14ac:dyDescent="0.3">
      <c r="A191" s="163">
        <v>191</v>
      </c>
      <c r="B191" s="3"/>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row>
    <row r="192" spans="1:98" x14ac:dyDescent="0.3">
      <c r="A192" s="163">
        <v>192</v>
      </c>
      <c r="B192" s="3"/>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c r="BU192" s="6"/>
      <c r="BV192" s="6"/>
      <c r="BW192" s="6"/>
      <c r="BX192" s="6"/>
      <c r="BY192" s="6"/>
      <c r="BZ192" s="6"/>
      <c r="CA192" s="6"/>
      <c r="CB192" s="6"/>
      <c r="CC192" s="6"/>
      <c r="CD192" s="6"/>
      <c r="CE192" s="6"/>
      <c r="CF192" s="6"/>
      <c r="CG192" s="6"/>
      <c r="CH192" s="6"/>
      <c r="CI192" s="6"/>
      <c r="CJ192" s="6"/>
      <c r="CK192" s="6"/>
      <c r="CL192" s="6"/>
    </row>
    <row r="193" spans="1:90" x14ac:dyDescent="0.3">
      <c r="A193" s="163">
        <v>193</v>
      </c>
      <c r="B193" s="3"/>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2"/>
      <c r="BA193" s="12"/>
      <c r="BB193" s="12"/>
      <c r="BC193" s="12"/>
      <c r="BD193" s="12"/>
      <c r="BE193" s="12"/>
      <c r="BF193" s="12"/>
      <c r="BG193" s="12"/>
      <c r="BH193" s="12"/>
      <c r="BI193" s="12"/>
      <c r="BJ193" s="12"/>
      <c r="BK193" s="12"/>
      <c r="BL193" s="12"/>
      <c r="BM193" s="12"/>
      <c r="BN193" s="12"/>
      <c r="BO193" s="12"/>
      <c r="BP193" s="12"/>
      <c r="BQ193" s="12"/>
      <c r="BR193" s="12"/>
      <c r="BS193" s="12"/>
      <c r="BT193" s="12"/>
      <c r="BU193" s="12"/>
      <c r="BV193" s="12"/>
      <c r="BW193" s="12"/>
      <c r="BX193" s="12"/>
      <c r="BY193" s="12"/>
      <c r="BZ193" s="12"/>
      <c r="CA193" s="12"/>
      <c r="CB193" s="12"/>
      <c r="CC193" s="12"/>
      <c r="CD193" s="12"/>
      <c r="CE193" s="12"/>
      <c r="CF193" s="12"/>
      <c r="CG193" s="12"/>
      <c r="CH193" s="12"/>
      <c r="CI193" s="12"/>
      <c r="CJ193" s="12"/>
      <c r="CK193" s="12"/>
      <c r="CL193" s="12"/>
    </row>
    <row r="194" spans="1:90" x14ac:dyDescent="0.3">
      <c r="A194" s="163">
        <v>194</v>
      </c>
      <c r="B194" s="3"/>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c r="BT194" s="6"/>
      <c r="BU194" s="6"/>
      <c r="BV194" s="6"/>
      <c r="BW194" s="6"/>
      <c r="BX194" s="6"/>
      <c r="BY194" s="6"/>
      <c r="BZ194" s="6"/>
      <c r="CA194" s="6"/>
      <c r="CB194" s="6"/>
      <c r="CC194" s="6"/>
      <c r="CD194" s="6"/>
      <c r="CE194" s="6"/>
      <c r="CF194" s="6"/>
      <c r="CG194" s="6"/>
      <c r="CH194" s="6"/>
      <c r="CI194" s="6"/>
      <c r="CJ194" s="6"/>
      <c r="CK194" s="6"/>
      <c r="CL194" s="6"/>
    </row>
    <row r="195" spans="1:90" x14ac:dyDescent="0.3">
      <c r="A195" s="163">
        <v>195</v>
      </c>
      <c r="B195" s="3"/>
      <c r="D195" s="854"/>
      <c r="E195" s="853"/>
      <c r="F195" s="853"/>
      <c r="G195" s="13"/>
      <c r="H195" s="13"/>
      <c r="I195" s="15"/>
      <c r="J195" s="15"/>
      <c r="K195" s="853"/>
      <c r="L195" s="137"/>
      <c r="M195" s="22"/>
      <c r="N195" s="853"/>
      <c r="O195" s="137"/>
      <c r="P195" s="22"/>
      <c r="Q195" s="853"/>
      <c r="R195" s="137"/>
      <c r="S195" s="22"/>
      <c r="T195" s="853"/>
      <c r="U195" s="137"/>
      <c r="V195" s="22"/>
      <c r="W195" s="853"/>
      <c r="X195" s="137"/>
      <c r="Y195" s="22"/>
      <c r="Z195" s="853"/>
      <c r="AA195" s="137"/>
      <c r="AB195" s="22"/>
      <c r="AC195" s="853"/>
      <c r="AD195" s="137"/>
      <c r="AE195" s="22"/>
      <c r="AF195" s="853"/>
      <c r="AG195" s="137"/>
      <c r="AH195" s="22"/>
      <c r="AI195" s="853"/>
      <c r="AJ195" s="137"/>
      <c r="AK195" s="22"/>
      <c r="AL195" s="853"/>
      <c r="AM195" s="137"/>
      <c r="AN195" s="22"/>
      <c r="AO195" s="853"/>
      <c r="AP195" s="137"/>
      <c r="AQ195" s="22"/>
      <c r="AR195" s="853"/>
      <c r="AS195" s="137"/>
      <c r="AT195" s="22"/>
      <c r="AU195" s="853"/>
      <c r="AV195" s="137"/>
      <c r="AW195" s="22"/>
      <c r="AX195" s="853"/>
      <c r="AY195" s="137"/>
      <c r="AZ195" s="22"/>
      <c r="BA195" s="853"/>
      <c r="BB195" s="13"/>
      <c r="BC195" s="22"/>
      <c r="BD195" s="853"/>
      <c r="BE195" s="137"/>
      <c r="BF195" s="22"/>
      <c r="BG195" s="853"/>
      <c r="BH195" s="137"/>
      <c r="BI195" s="22"/>
      <c r="BJ195" s="853"/>
      <c r="BK195" s="22"/>
      <c r="BL195" s="22"/>
      <c r="BM195" s="853"/>
      <c r="BN195" s="247"/>
      <c r="BO195" s="22"/>
      <c r="BP195" s="853"/>
      <c r="BQ195" s="22"/>
      <c r="BR195" s="22"/>
      <c r="BS195" s="853"/>
      <c r="BT195" s="334"/>
      <c r="BU195" s="247"/>
      <c r="BV195" s="100"/>
      <c r="BW195" s="100"/>
      <c r="BX195" s="100"/>
      <c r="BY195" s="100"/>
      <c r="BZ195" s="100"/>
      <c r="CA195" s="100"/>
      <c r="CB195" s="100"/>
      <c r="CC195" s="100"/>
      <c r="CD195" s="100"/>
      <c r="CE195" s="100"/>
      <c r="CF195" s="100"/>
      <c r="CG195" s="100"/>
      <c r="CH195" s="100"/>
      <c r="CI195" s="100"/>
      <c r="CJ195" s="100"/>
      <c r="CK195" s="100"/>
      <c r="CL195" s="100"/>
    </row>
    <row r="196" spans="1:90" x14ac:dyDescent="0.3">
      <c r="A196" s="163">
        <v>196</v>
      </c>
      <c r="B196" s="3"/>
      <c r="D196" s="6"/>
      <c r="E196" s="23"/>
      <c r="F196" s="7"/>
      <c r="G196" s="13"/>
      <c r="H196" s="13"/>
      <c r="I196" s="15"/>
      <c r="J196" s="15"/>
      <c r="K196" s="137"/>
      <c r="L196" s="137"/>
      <c r="M196" s="22"/>
      <c r="N196" s="137"/>
      <c r="O196" s="137"/>
      <c r="P196" s="22"/>
      <c r="Q196" s="137"/>
      <c r="R196" s="137"/>
      <c r="S196" s="22"/>
      <c r="T196" s="137"/>
      <c r="U196" s="137"/>
      <c r="V196" s="22"/>
      <c r="W196" s="137"/>
      <c r="X196" s="137"/>
      <c r="Y196" s="22"/>
      <c r="Z196" s="137"/>
      <c r="AA196" s="137"/>
      <c r="AB196" s="22"/>
      <c r="AC196" s="137"/>
      <c r="AD196" s="137"/>
      <c r="AE196" s="22"/>
      <c r="AF196" s="137"/>
      <c r="AG196" s="137"/>
      <c r="AH196" s="22"/>
      <c r="AI196" s="137"/>
      <c r="AJ196" s="137"/>
      <c r="AK196" s="22"/>
      <c r="AL196" s="137"/>
      <c r="AM196" s="137"/>
      <c r="AN196" s="22"/>
      <c r="AO196" s="137"/>
      <c r="AP196" s="137"/>
      <c r="AQ196" s="22"/>
      <c r="AR196" s="137"/>
      <c r="AS196" s="137"/>
      <c r="AT196" s="22"/>
      <c r="AU196" s="40"/>
      <c r="AV196" s="137"/>
      <c r="AW196" s="22"/>
      <c r="AX196" s="137"/>
      <c r="AY196" s="137"/>
      <c r="AZ196" s="22"/>
      <c r="BA196" s="3"/>
      <c r="BB196" s="13"/>
      <c r="BC196" s="22"/>
      <c r="BD196" s="29"/>
      <c r="BE196" s="137"/>
      <c r="BF196" s="22"/>
      <c r="BG196" s="248"/>
      <c r="BH196" s="137"/>
      <c r="BI196" s="22"/>
      <c r="BJ196" s="22"/>
      <c r="BK196" s="22"/>
      <c r="BL196" s="22"/>
      <c r="BM196" s="22"/>
      <c r="BN196" s="247"/>
      <c r="BO196" s="22"/>
      <c r="BP196" s="22"/>
      <c r="BQ196" s="22"/>
      <c r="BR196" s="22"/>
      <c r="BS196" s="348"/>
      <c r="BT196" s="334"/>
      <c r="BU196" s="247"/>
      <c r="BV196" s="100"/>
      <c r="BW196" s="100"/>
      <c r="BX196" s="100"/>
      <c r="BY196" s="100"/>
      <c r="BZ196" s="100"/>
      <c r="CA196" s="100"/>
      <c r="CB196" s="100"/>
      <c r="CC196" s="100"/>
      <c r="CD196" s="100"/>
      <c r="CE196" s="100"/>
      <c r="CF196" s="100"/>
      <c r="CG196" s="100"/>
      <c r="CH196" s="100"/>
      <c r="CI196" s="100"/>
      <c r="CJ196" s="100"/>
      <c r="CK196" s="100"/>
      <c r="CL196" s="100"/>
    </row>
    <row r="197" spans="1:90" x14ac:dyDescent="0.3">
      <c r="A197" s="163">
        <v>197</v>
      </c>
      <c r="B197" s="3"/>
      <c r="D197" s="6"/>
      <c r="E197" s="23"/>
      <c r="F197" s="7"/>
      <c r="G197" s="13"/>
      <c r="H197" s="13"/>
      <c r="I197" s="15"/>
      <c r="J197" s="15"/>
      <c r="K197" s="40"/>
      <c r="L197" s="137"/>
      <c r="M197" s="22"/>
      <c r="N197" s="40"/>
      <c r="O197" s="137"/>
      <c r="P197" s="22"/>
      <c r="Q197" s="40"/>
      <c r="R197" s="137"/>
      <c r="S197" s="22"/>
      <c r="T197" s="40"/>
      <c r="U197" s="137"/>
      <c r="V197" s="22"/>
      <c r="W197" s="40"/>
      <c r="X197" s="137"/>
      <c r="Y197" s="22"/>
      <c r="Z197" s="40"/>
      <c r="AA197" s="137"/>
      <c r="AB197" s="22"/>
      <c r="AC197" s="40"/>
      <c r="AD197" s="137"/>
      <c r="AE197" s="22"/>
      <c r="AF197" s="40"/>
      <c r="AG197" s="137"/>
      <c r="AH197" s="22"/>
      <c r="AI197" s="40"/>
      <c r="AJ197" s="137"/>
      <c r="AK197" s="22"/>
      <c r="AL197" s="40"/>
      <c r="AM197" s="137"/>
      <c r="AN197" s="22"/>
      <c r="AO197" s="40"/>
      <c r="AP197" s="137"/>
      <c r="AQ197" s="22"/>
      <c r="AR197" s="40"/>
      <c r="AS197" s="137"/>
      <c r="AT197" s="22"/>
      <c r="AU197" s="40"/>
      <c r="AV197" s="137"/>
      <c r="AW197" s="22"/>
      <c r="AX197" s="40"/>
      <c r="AY197" s="137"/>
      <c r="AZ197" s="22"/>
      <c r="BA197" s="3"/>
      <c r="BB197" s="13"/>
      <c r="BC197" s="22"/>
      <c r="BD197" s="29"/>
      <c r="BE197" s="137"/>
      <c r="BF197" s="22"/>
      <c r="BG197" s="248"/>
      <c r="BH197" s="137"/>
      <c r="BI197" s="22"/>
      <c r="BJ197" s="22"/>
      <c r="BK197" s="22"/>
      <c r="BL197" s="22"/>
      <c r="BM197" s="22"/>
      <c r="BN197" s="247"/>
      <c r="BO197" s="22"/>
      <c r="BP197" s="22"/>
      <c r="BQ197" s="22"/>
      <c r="BR197" s="22"/>
      <c r="BS197" s="348"/>
      <c r="BT197" s="334"/>
      <c r="BU197" s="247"/>
      <c r="BV197" s="100"/>
      <c r="BW197" s="100"/>
      <c r="BX197" s="100"/>
      <c r="BY197" s="100"/>
      <c r="BZ197" s="100"/>
      <c r="CA197" s="100"/>
      <c r="CB197" s="100"/>
      <c r="CC197" s="100"/>
      <c r="CD197" s="100"/>
      <c r="CE197" s="100"/>
      <c r="CF197" s="100"/>
      <c r="CG197" s="100"/>
      <c r="CH197" s="100"/>
      <c r="CI197" s="100"/>
      <c r="CJ197" s="100"/>
      <c r="CK197" s="100"/>
      <c r="CL197" s="100"/>
    </row>
    <row r="198" spans="1:90" x14ac:dyDescent="0.3">
      <c r="A198" s="163">
        <v>198</v>
      </c>
      <c r="B198" s="3"/>
      <c r="D198" s="6"/>
      <c r="E198" s="23"/>
      <c r="F198" s="7"/>
      <c r="G198" s="13"/>
      <c r="H198" s="13"/>
      <c r="I198" s="15"/>
      <c r="J198" s="15"/>
      <c r="K198" s="40"/>
      <c r="L198" s="137"/>
      <c r="M198" s="22"/>
      <c r="N198" s="40"/>
      <c r="O198" s="137"/>
      <c r="P198" s="22"/>
      <c r="Q198" s="40"/>
      <c r="R198" s="137"/>
      <c r="S198" s="22"/>
      <c r="T198" s="40"/>
      <c r="U198" s="137"/>
      <c r="V198" s="22"/>
      <c r="W198" s="40"/>
      <c r="X198" s="137"/>
      <c r="Y198" s="22"/>
      <c r="Z198" s="40"/>
      <c r="AA198" s="137"/>
      <c r="AB198" s="22"/>
      <c r="AC198" s="40"/>
      <c r="AD198" s="137"/>
      <c r="AE198" s="22"/>
      <c r="AF198" s="40"/>
      <c r="AG198" s="137"/>
      <c r="AH198" s="22"/>
      <c r="AI198" s="40"/>
      <c r="AJ198" s="137"/>
      <c r="AK198" s="22"/>
      <c r="AL198" s="40"/>
      <c r="AM198" s="137"/>
      <c r="AN198" s="22"/>
      <c r="AO198" s="40"/>
      <c r="AP198" s="137"/>
      <c r="AQ198" s="22"/>
      <c r="AR198" s="40"/>
      <c r="AS198" s="137"/>
      <c r="AT198" s="22"/>
      <c r="AU198" s="40"/>
      <c r="AV198" s="137"/>
      <c r="AW198" s="22"/>
      <c r="AX198" s="40"/>
      <c r="AY198" s="137"/>
      <c r="AZ198" s="22"/>
      <c r="BA198" s="3"/>
      <c r="BB198" s="13"/>
      <c r="BC198" s="22"/>
      <c r="BD198" s="29"/>
      <c r="BE198" s="137"/>
      <c r="BF198" s="22"/>
      <c r="BG198" s="248"/>
      <c r="BH198" s="137"/>
      <c r="BI198" s="22"/>
      <c r="BJ198" s="22"/>
      <c r="BK198" s="22"/>
      <c r="BL198" s="22"/>
      <c r="BM198" s="22"/>
      <c r="BN198" s="247"/>
      <c r="BO198" s="22"/>
      <c r="BP198" s="22"/>
      <c r="BQ198" s="22"/>
      <c r="BR198" s="22"/>
      <c r="BS198" s="348"/>
      <c r="BT198" s="334"/>
      <c r="BU198" s="247"/>
      <c r="BV198" s="100"/>
      <c r="BW198" s="100"/>
      <c r="BX198" s="100"/>
      <c r="BY198" s="100"/>
      <c r="BZ198" s="100"/>
      <c r="CA198" s="100"/>
      <c r="CB198" s="100"/>
      <c r="CC198" s="100"/>
      <c r="CD198" s="100"/>
      <c r="CE198" s="100"/>
      <c r="CF198" s="100"/>
      <c r="CG198" s="100"/>
      <c r="CH198" s="100"/>
      <c r="CI198" s="100"/>
      <c r="CJ198" s="100"/>
      <c r="CK198" s="100"/>
      <c r="CL198" s="100"/>
    </row>
    <row r="199" spans="1:90" x14ac:dyDescent="0.3">
      <c r="A199" s="163">
        <v>199</v>
      </c>
      <c r="B199" s="3"/>
      <c r="D199" s="6"/>
      <c r="E199" s="23"/>
      <c r="F199" s="7"/>
      <c r="G199" s="13"/>
      <c r="H199" s="13"/>
      <c r="I199" s="15"/>
      <c r="J199" s="15"/>
      <c r="K199" s="40"/>
      <c r="L199" s="137"/>
      <c r="M199" s="22"/>
      <c r="N199" s="40"/>
      <c r="O199" s="137"/>
      <c r="P199" s="22"/>
      <c r="Q199" s="40"/>
      <c r="R199" s="137"/>
      <c r="S199" s="22"/>
      <c r="T199" s="40"/>
      <c r="U199" s="137"/>
      <c r="V199" s="22"/>
      <c r="W199" s="40"/>
      <c r="X199" s="137"/>
      <c r="Y199" s="22"/>
      <c r="Z199" s="40"/>
      <c r="AA199" s="137"/>
      <c r="AB199" s="22"/>
      <c r="AC199" s="40"/>
      <c r="AD199" s="137"/>
      <c r="AE199" s="22"/>
      <c r="AF199" s="40"/>
      <c r="AG199" s="137"/>
      <c r="AH199" s="22"/>
      <c r="AI199" s="40"/>
      <c r="AJ199" s="137"/>
      <c r="AK199" s="22"/>
      <c r="AL199" s="40"/>
      <c r="AM199" s="137"/>
      <c r="AN199" s="22"/>
      <c r="AO199" s="40"/>
      <c r="AP199" s="137"/>
      <c r="AQ199" s="22"/>
      <c r="AR199" s="40"/>
      <c r="AS199" s="137"/>
      <c r="AT199" s="22"/>
      <c r="AU199" s="40"/>
      <c r="AV199" s="137"/>
      <c r="AW199" s="22"/>
      <c r="AX199" s="40"/>
      <c r="AY199" s="137"/>
      <c r="AZ199" s="22"/>
      <c r="BA199" s="3"/>
      <c r="BB199" s="13"/>
      <c r="BC199" s="22"/>
      <c r="BD199" s="29"/>
      <c r="BE199" s="137"/>
      <c r="BF199" s="22"/>
      <c r="BG199" s="248"/>
      <c r="BH199" s="137"/>
      <c r="BI199" s="22"/>
      <c r="BJ199" s="22"/>
      <c r="BK199" s="22"/>
      <c r="BL199" s="22"/>
      <c r="BM199" s="22"/>
      <c r="BN199" s="247"/>
      <c r="BO199" s="22"/>
      <c r="BP199" s="22"/>
      <c r="BQ199" s="22"/>
      <c r="BR199" s="22"/>
      <c r="BS199" s="348"/>
      <c r="BT199" s="334"/>
      <c r="BU199" s="247"/>
      <c r="BV199" s="100"/>
      <c r="BW199" s="100"/>
      <c r="BX199" s="100"/>
      <c r="BY199" s="100"/>
      <c r="BZ199" s="100"/>
      <c r="CA199" s="100"/>
      <c r="CB199" s="100"/>
      <c r="CC199" s="100"/>
      <c r="CD199" s="100"/>
      <c r="CE199" s="100"/>
      <c r="CF199" s="100"/>
      <c r="CG199" s="100"/>
      <c r="CH199" s="100"/>
      <c r="CI199" s="100"/>
      <c r="CJ199" s="100"/>
      <c r="CK199" s="100"/>
      <c r="CL199" s="100"/>
    </row>
    <row r="200" spans="1:90" x14ac:dyDescent="0.3">
      <c r="A200" s="163">
        <v>200</v>
      </c>
      <c r="B200" s="3"/>
      <c r="D200" s="6"/>
      <c r="E200" s="23"/>
      <c r="F200" s="7"/>
      <c r="G200" s="13"/>
      <c r="H200" s="13"/>
      <c r="I200" s="15"/>
      <c r="J200" s="15"/>
      <c r="K200" s="40"/>
      <c r="L200" s="13"/>
      <c r="M200" s="22"/>
      <c r="N200" s="40"/>
      <c r="O200" s="13"/>
      <c r="P200" s="22"/>
      <c r="Q200" s="40"/>
      <c r="R200" s="13"/>
      <c r="S200" s="22"/>
      <c r="T200" s="40"/>
      <c r="U200" s="13"/>
      <c r="V200" s="22"/>
      <c r="W200" s="40"/>
      <c r="X200" s="13"/>
      <c r="Y200" s="22"/>
      <c r="Z200" s="40"/>
      <c r="AA200" s="13"/>
      <c r="AB200" s="22"/>
      <c r="AC200" s="40"/>
      <c r="AD200" s="13"/>
      <c r="AE200" s="22"/>
      <c r="AF200" s="40"/>
      <c r="AG200" s="13"/>
      <c r="AH200" s="22"/>
      <c r="AI200" s="40"/>
      <c r="AJ200" s="13"/>
      <c r="AK200" s="22"/>
      <c r="AL200" s="40"/>
      <c r="AM200" s="13"/>
      <c r="AN200" s="22"/>
      <c r="AO200" s="40"/>
      <c r="AP200" s="13"/>
      <c r="AQ200" s="22"/>
      <c r="AR200" s="40"/>
      <c r="AS200" s="13"/>
      <c r="AT200" s="22"/>
      <c r="AU200" s="40"/>
      <c r="AV200" s="13"/>
      <c r="AW200" s="22"/>
      <c r="AX200" s="40"/>
      <c r="AY200" s="13"/>
      <c r="AZ200" s="22"/>
      <c r="BA200" s="3"/>
      <c r="BB200" s="13"/>
      <c r="BC200" s="22"/>
      <c r="BD200" s="29"/>
      <c r="BE200" s="13"/>
      <c r="BF200" s="22"/>
      <c r="BG200" s="248"/>
      <c r="BH200" s="13"/>
      <c r="BI200" s="22"/>
      <c r="BJ200" s="22"/>
      <c r="BK200" s="22"/>
      <c r="BL200" s="22"/>
      <c r="BM200" s="22"/>
      <c r="BN200" s="247"/>
      <c r="BO200" s="22"/>
      <c r="BP200" s="22"/>
      <c r="BQ200" s="22"/>
      <c r="BR200" s="22"/>
      <c r="BS200" s="348"/>
      <c r="BT200" s="334"/>
      <c r="BU200" s="247"/>
      <c r="BV200" s="100"/>
      <c r="BW200" s="100"/>
      <c r="BX200" s="100"/>
      <c r="BY200" s="100"/>
      <c r="BZ200" s="100"/>
      <c r="CA200" s="100"/>
      <c r="CB200" s="100"/>
      <c r="CC200" s="100"/>
      <c r="CD200" s="100"/>
      <c r="CE200" s="100"/>
      <c r="CF200" s="100"/>
      <c r="CG200" s="100"/>
      <c r="CH200" s="100"/>
      <c r="CI200" s="100"/>
      <c r="CJ200" s="100"/>
      <c r="CK200" s="100"/>
      <c r="CL200" s="100"/>
    </row>
    <row r="201" spans="1:90" x14ac:dyDescent="0.3">
      <c r="A201" s="163">
        <v>201</v>
      </c>
      <c r="B201" s="3"/>
      <c r="D201" s="6"/>
      <c r="E201" s="23"/>
      <c r="F201" s="7"/>
      <c r="G201" s="13"/>
      <c r="H201" s="13"/>
      <c r="I201" s="15"/>
      <c r="J201" s="15"/>
      <c r="K201" s="4"/>
      <c r="L201" s="14"/>
      <c r="M201" s="14"/>
      <c r="N201" s="4"/>
      <c r="O201" s="14"/>
      <c r="P201" s="14"/>
      <c r="Q201" s="4"/>
      <c r="R201" s="14"/>
      <c r="S201" s="14"/>
      <c r="T201" s="4"/>
      <c r="U201" s="14"/>
      <c r="V201" s="14"/>
      <c r="W201" s="4"/>
      <c r="X201" s="14"/>
      <c r="Y201" s="14"/>
      <c r="Z201" s="4"/>
      <c r="AA201" s="14"/>
      <c r="AB201" s="14"/>
      <c r="AC201" s="4"/>
      <c r="AD201" s="14"/>
      <c r="AE201" s="14"/>
      <c r="AF201" s="4"/>
      <c r="AG201" s="14"/>
      <c r="AH201" s="14"/>
      <c r="AI201" s="4"/>
      <c r="AJ201" s="14"/>
      <c r="AK201" s="14"/>
      <c r="AL201" s="4"/>
      <c r="AM201" s="14"/>
      <c r="AN201" s="14"/>
      <c r="AO201" s="4"/>
      <c r="AP201" s="14"/>
      <c r="AQ201" s="14"/>
      <c r="AR201" s="4"/>
      <c r="AS201" s="14"/>
      <c r="AT201" s="14"/>
      <c r="AU201" s="162"/>
      <c r="AV201" s="14"/>
      <c r="AW201" s="14"/>
      <c r="AX201" s="4"/>
      <c r="AY201" s="14"/>
      <c r="AZ201" s="14"/>
      <c r="BA201" s="3"/>
      <c r="BB201" s="13"/>
      <c r="BC201" s="22"/>
      <c r="BD201" s="4"/>
      <c r="BE201" s="14"/>
      <c r="BF201" s="14"/>
      <c r="BG201" s="255"/>
      <c r="BH201" s="14"/>
      <c r="BI201" s="14"/>
      <c r="BJ201" s="22"/>
      <c r="BK201" s="22"/>
      <c r="BL201" s="22"/>
      <c r="BM201" s="22"/>
      <c r="BN201" s="247"/>
      <c r="BO201" s="22"/>
      <c r="BP201" s="22"/>
      <c r="BQ201" s="22"/>
      <c r="BR201" s="22"/>
      <c r="BS201" s="348"/>
      <c r="BT201" s="334"/>
      <c r="BU201" s="247"/>
      <c r="BV201" s="100"/>
      <c r="BW201" s="100"/>
      <c r="BX201" s="100"/>
      <c r="BY201" s="100"/>
      <c r="BZ201" s="100"/>
      <c r="CA201" s="100"/>
      <c r="CB201" s="100"/>
      <c r="CC201" s="100"/>
      <c r="CD201" s="100"/>
      <c r="CE201" s="100"/>
      <c r="CF201" s="100"/>
      <c r="CG201" s="100"/>
      <c r="CH201" s="100"/>
      <c r="CI201" s="100"/>
      <c r="CJ201" s="100"/>
      <c r="CK201" s="100"/>
      <c r="CL201" s="100"/>
    </row>
    <row r="202" spans="1:90" x14ac:dyDescent="0.3">
      <c r="A202" s="163">
        <v>202</v>
      </c>
      <c r="B202" s="3"/>
      <c r="D202" s="6"/>
      <c r="E202" s="23"/>
      <c r="F202" s="7"/>
      <c r="G202" s="13"/>
      <c r="H202" s="13"/>
      <c r="I202" s="15"/>
      <c r="J202" s="15"/>
      <c r="K202" s="3"/>
      <c r="L202" s="13"/>
      <c r="M202" s="22"/>
      <c r="N202" s="3"/>
      <c r="O202" s="13"/>
      <c r="P202" s="22"/>
      <c r="Q202" s="3"/>
      <c r="R202" s="13"/>
      <c r="S202" s="22"/>
      <c r="T202" s="3"/>
      <c r="U202" s="13"/>
      <c r="V202" s="22"/>
      <c r="W202" s="3"/>
      <c r="X202" s="13"/>
      <c r="Y202" s="22"/>
      <c r="Z202" s="3"/>
      <c r="AA202" s="13"/>
      <c r="AB202" s="22"/>
      <c r="AC202" s="3"/>
      <c r="AD202" s="13"/>
      <c r="AE202" s="22"/>
      <c r="AF202" s="3"/>
      <c r="AG202" s="13"/>
      <c r="AH202" s="22"/>
      <c r="AI202" s="3"/>
      <c r="AJ202" s="13"/>
      <c r="AK202" s="22"/>
      <c r="AL202" s="3"/>
      <c r="AM202" s="13"/>
      <c r="AN202" s="22"/>
      <c r="AO202" s="3"/>
      <c r="AP202" s="13"/>
      <c r="AQ202" s="22"/>
      <c r="AR202" s="3"/>
      <c r="AS202" s="13"/>
      <c r="AT202" s="22"/>
      <c r="AU202" s="40"/>
      <c r="AV202" s="13"/>
      <c r="AW202" s="22"/>
      <c r="AX202" s="3"/>
      <c r="AY202" s="13"/>
      <c r="AZ202" s="22"/>
      <c r="BA202" s="3"/>
      <c r="BB202" s="13"/>
      <c r="BC202" s="22"/>
      <c r="BD202" s="29"/>
      <c r="BE202" s="13"/>
      <c r="BF202" s="22"/>
      <c r="BG202" s="248"/>
      <c r="BH202" s="13"/>
      <c r="BI202" s="22"/>
      <c r="BJ202" s="22"/>
      <c r="BK202" s="22"/>
      <c r="BL202" s="22"/>
      <c r="BM202" s="22"/>
      <c r="BN202" s="247"/>
      <c r="BO202" s="22"/>
      <c r="BP202" s="22"/>
      <c r="BQ202" s="22"/>
      <c r="BR202" s="22"/>
      <c r="BS202" s="348"/>
      <c r="BT202" s="334"/>
      <c r="BU202" s="247"/>
      <c r="BV202" s="100"/>
      <c r="BW202" s="100"/>
      <c r="BX202" s="100"/>
      <c r="BY202" s="100"/>
      <c r="BZ202" s="100"/>
      <c r="CA202" s="100"/>
      <c r="CB202" s="100"/>
      <c r="CC202" s="100"/>
      <c r="CD202" s="100"/>
      <c r="CE202" s="100"/>
      <c r="CF202" s="100"/>
      <c r="CG202" s="100"/>
      <c r="CH202" s="100"/>
      <c r="CI202" s="100"/>
      <c r="CJ202" s="100"/>
      <c r="CK202" s="100"/>
      <c r="CL202" s="100"/>
    </row>
    <row r="203" spans="1:90" x14ac:dyDescent="0.3">
      <c r="A203" s="163">
        <v>203</v>
      </c>
      <c r="B203" s="3"/>
      <c r="D203" s="6"/>
      <c r="E203" s="23"/>
      <c r="F203" s="7"/>
      <c r="G203" s="13"/>
      <c r="H203" s="13"/>
      <c r="I203" s="15"/>
      <c r="J203" s="15"/>
      <c r="K203" s="3"/>
      <c r="L203" s="13"/>
      <c r="M203" s="22"/>
      <c r="N203" s="3"/>
      <c r="O203" s="13"/>
      <c r="P203" s="22"/>
      <c r="Q203" s="3"/>
      <c r="R203" s="13"/>
      <c r="S203" s="22"/>
      <c r="T203" s="3"/>
      <c r="U203" s="13"/>
      <c r="V203" s="22"/>
      <c r="W203" s="3"/>
      <c r="X203" s="13"/>
      <c r="Y203" s="22"/>
      <c r="Z203" s="3"/>
      <c r="AA203" s="13"/>
      <c r="AB203" s="22"/>
      <c r="AC203" s="3"/>
      <c r="AD203" s="13"/>
      <c r="AE203" s="22"/>
      <c r="AF203" s="3"/>
      <c r="AG203" s="13"/>
      <c r="AH203" s="22"/>
      <c r="AI203" s="3"/>
      <c r="AJ203" s="13"/>
      <c r="AK203" s="22"/>
      <c r="AL203" s="3"/>
      <c r="AM203" s="13"/>
      <c r="AN203" s="22"/>
      <c r="AO203" s="3"/>
      <c r="AP203" s="13"/>
      <c r="AQ203" s="22"/>
      <c r="AR203" s="3"/>
      <c r="AS203" s="13"/>
      <c r="AT203" s="22"/>
      <c r="AU203" s="40"/>
      <c r="AV203" s="13"/>
      <c r="AW203" s="22"/>
      <c r="AX203" s="3"/>
      <c r="AY203" s="13"/>
      <c r="AZ203" s="22"/>
      <c r="BA203" s="3"/>
      <c r="BB203" s="13"/>
      <c r="BC203" s="22"/>
      <c r="BD203" s="29"/>
      <c r="BE203" s="13"/>
      <c r="BF203" s="22"/>
      <c r="BG203" s="248"/>
      <c r="BH203" s="13"/>
      <c r="BI203" s="22"/>
      <c r="BJ203" s="22"/>
      <c r="BK203" s="22"/>
      <c r="BL203" s="22"/>
      <c r="BM203" s="22"/>
      <c r="BN203" s="247"/>
      <c r="BO203" s="22"/>
      <c r="BP203" s="22"/>
      <c r="BQ203" s="22"/>
      <c r="BR203" s="22"/>
      <c r="BS203" s="348"/>
      <c r="BT203" s="334"/>
      <c r="BU203" s="247"/>
      <c r="BV203" s="100"/>
      <c r="BW203" s="100"/>
      <c r="BX203" s="100"/>
      <c r="BY203" s="100"/>
      <c r="BZ203" s="100"/>
      <c r="CA203" s="100"/>
      <c r="CB203" s="100"/>
      <c r="CC203" s="100"/>
      <c r="CD203" s="100"/>
      <c r="CE203" s="100"/>
      <c r="CF203" s="100"/>
      <c r="CG203" s="100"/>
      <c r="CH203" s="100"/>
      <c r="CI203" s="100"/>
      <c r="CJ203" s="100"/>
      <c r="CK203" s="100"/>
      <c r="CL203" s="100"/>
    </row>
    <row r="204" spans="1:90" x14ac:dyDescent="0.3">
      <c r="A204" s="163">
        <v>204</v>
      </c>
      <c r="B204" s="3"/>
      <c r="D204" s="6"/>
      <c r="E204" s="23"/>
      <c r="F204" s="7"/>
      <c r="G204" s="13"/>
      <c r="H204" s="13"/>
      <c r="I204" s="15"/>
      <c r="J204" s="15"/>
      <c r="K204" s="3"/>
      <c r="L204" s="13"/>
      <c r="M204" s="22"/>
      <c r="N204" s="3"/>
      <c r="O204" s="13"/>
      <c r="P204" s="22"/>
      <c r="Q204" s="3"/>
      <c r="R204" s="13"/>
      <c r="S204" s="22"/>
      <c r="T204" s="3"/>
      <c r="U204" s="13"/>
      <c r="V204" s="22"/>
      <c r="W204" s="3"/>
      <c r="X204" s="13"/>
      <c r="Y204" s="22"/>
      <c r="Z204" s="3"/>
      <c r="AA204" s="13"/>
      <c r="AB204" s="22"/>
      <c r="AC204" s="3"/>
      <c r="AD204" s="13"/>
      <c r="AE204" s="22"/>
      <c r="AF204" s="3"/>
      <c r="AG204" s="13"/>
      <c r="AH204" s="22"/>
      <c r="AI204" s="3"/>
      <c r="AJ204" s="13"/>
      <c r="AK204" s="22"/>
      <c r="AL204" s="3"/>
      <c r="AM204" s="13"/>
      <c r="AN204" s="22"/>
      <c r="AO204" s="3"/>
      <c r="AP204" s="13"/>
      <c r="AQ204" s="22"/>
      <c r="AR204" s="3"/>
      <c r="AS204" s="13"/>
      <c r="AT204" s="22"/>
      <c r="AU204" s="40"/>
      <c r="AV204" s="13"/>
      <c r="AW204" s="22"/>
      <c r="AX204" s="3"/>
      <c r="AY204" s="13"/>
      <c r="AZ204" s="22"/>
      <c r="BA204" s="3"/>
      <c r="BB204" s="13"/>
      <c r="BC204" s="22"/>
      <c r="BD204" s="29"/>
      <c r="BE204" s="13"/>
      <c r="BF204" s="22"/>
      <c r="BG204" s="248"/>
      <c r="BH204" s="13"/>
      <c r="BI204" s="22"/>
      <c r="BJ204" s="22"/>
      <c r="BK204" s="22"/>
      <c r="BL204" s="22"/>
      <c r="BM204" s="22"/>
      <c r="BN204" s="247"/>
      <c r="BO204" s="22"/>
      <c r="BP204" s="22"/>
      <c r="BQ204" s="22"/>
      <c r="BR204" s="22"/>
      <c r="BS204" s="348"/>
      <c r="BT204" s="334"/>
      <c r="BU204" s="247"/>
      <c r="BV204" s="100"/>
      <c r="BW204" s="100"/>
      <c r="BX204" s="100"/>
      <c r="BY204" s="100"/>
      <c r="BZ204" s="100"/>
      <c r="CA204" s="100"/>
      <c r="CB204" s="100"/>
      <c r="CC204" s="100"/>
      <c r="CD204" s="100"/>
      <c r="CE204" s="100"/>
      <c r="CF204" s="100"/>
      <c r="CG204" s="100"/>
      <c r="CH204" s="100"/>
      <c r="CI204" s="100"/>
      <c r="CJ204" s="100"/>
      <c r="CK204" s="100"/>
      <c r="CL204" s="100"/>
    </row>
    <row r="205" spans="1:90" x14ac:dyDescent="0.3">
      <c r="A205" s="163">
        <v>205</v>
      </c>
      <c r="B205" s="3"/>
      <c r="D205" s="6"/>
      <c r="E205" s="23"/>
      <c r="F205" s="7"/>
      <c r="G205" s="13"/>
      <c r="H205" s="13"/>
      <c r="I205" s="15"/>
      <c r="J205" s="15"/>
      <c r="K205" s="3"/>
      <c r="L205" s="13"/>
      <c r="M205" s="22"/>
      <c r="N205" s="3"/>
      <c r="O205" s="13"/>
      <c r="P205" s="22"/>
      <c r="Q205" s="3"/>
      <c r="R205" s="13"/>
      <c r="S205" s="22"/>
      <c r="T205" s="3"/>
      <c r="U205" s="13"/>
      <c r="V205" s="22"/>
      <c r="W205" s="3"/>
      <c r="X205" s="13"/>
      <c r="Y205" s="22"/>
      <c r="Z205" s="3"/>
      <c r="AA205" s="13"/>
      <c r="AB205" s="22"/>
      <c r="AC205" s="3"/>
      <c r="AD205" s="13"/>
      <c r="AE205" s="22"/>
      <c r="AF205" s="3"/>
      <c r="AG205" s="13"/>
      <c r="AH205" s="22"/>
      <c r="AI205" s="3"/>
      <c r="AJ205" s="13"/>
      <c r="AK205" s="22"/>
      <c r="AL205" s="3"/>
      <c r="AM205" s="13"/>
      <c r="AN205" s="22"/>
      <c r="AO205" s="3"/>
      <c r="AP205" s="13"/>
      <c r="AQ205" s="22"/>
      <c r="AR205" s="3"/>
      <c r="AS205" s="13"/>
      <c r="AT205" s="22"/>
      <c r="AU205" s="40"/>
      <c r="AV205" s="13"/>
      <c r="AW205" s="22"/>
      <c r="AX205" s="3"/>
      <c r="AY205" s="13"/>
      <c r="AZ205" s="22"/>
      <c r="BA205" s="3"/>
      <c r="BB205" s="13"/>
      <c r="BC205" s="22"/>
      <c r="BD205" s="29"/>
      <c r="BE205" s="13"/>
      <c r="BF205" s="22"/>
      <c r="BG205" s="248"/>
      <c r="BH205" s="13"/>
      <c r="BI205" s="22"/>
      <c r="BJ205" s="22"/>
      <c r="BK205" s="22"/>
      <c r="BL205" s="22"/>
      <c r="BM205" s="22"/>
      <c r="BN205" s="247"/>
      <c r="BO205" s="22"/>
      <c r="BP205" s="22"/>
      <c r="BQ205" s="22"/>
      <c r="BR205" s="22"/>
      <c r="BS205" s="348"/>
      <c r="BT205" s="334"/>
      <c r="BU205" s="247"/>
      <c r="BV205" s="100"/>
      <c r="BW205" s="100"/>
      <c r="BX205" s="100"/>
      <c r="BY205" s="100"/>
      <c r="BZ205" s="100"/>
      <c r="CA205" s="100"/>
      <c r="CB205" s="100"/>
      <c r="CC205" s="100"/>
      <c r="CD205" s="100"/>
      <c r="CE205" s="100"/>
      <c r="CF205" s="100"/>
      <c r="CG205" s="100"/>
      <c r="CH205" s="100"/>
      <c r="CI205" s="100"/>
      <c r="CJ205" s="100"/>
      <c r="CK205" s="100"/>
      <c r="CL205" s="100"/>
    </row>
    <row r="206" spans="1:90" x14ac:dyDescent="0.3">
      <c r="A206" s="163">
        <v>206</v>
      </c>
      <c r="B206" s="3"/>
      <c r="D206" s="6"/>
      <c r="E206" s="23"/>
      <c r="F206" s="7"/>
      <c r="G206" s="13"/>
      <c r="H206" s="13"/>
      <c r="I206" s="15"/>
      <c r="J206" s="15"/>
      <c r="K206" s="40"/>
      <c r="L206" s="13"/>
      <c r="M206" s="22"/>
      <c r="N206" s="40"/>
      <c r="O206" s="13"/>
      <c r="P206" s="22"/>
      <c r="Q206" s="40"/>
      <c r="R206" s="13"/>
      <c r="S206" s="22"/>
      <c r="T206" s="40"/>
      <c r="U206" s="13"/>
      <c r="V206" s="22"/>
      <c r="W206" s="40"/>
      <c r="X206" s="13"/>
      <c r="Y206" s="22"/>
      <c r="Z206" s="40"/>
      <c r="AA206" s="13"/>
      <c r="AB206" s="22"/>
      <c r="AC206" s="40"/>
      <c r="AD206" s="13"/>
      <c r="AE206" s="22"/>
      <c r="AF206" s="40"/>
      <c r="AG206" s="13"/>
      <c r="AH206" s="22"/>
      <c r="AI206" s="40"/>
      <c r="AJ206" s="13"/>
      <c r="AK206" s="22"/>
      <c r="AL206" s="40"/>
      <c r="AM206" s="13"/>
      <c r="AN206" s="22"/>
      <c r="AO206" s="40"/>
      <c r="AP206" s="13"/>
      <c r="AQ206" s="22"/>
      <c r="AR206" s="40"/>
      <c r="AS206" s="13"/>
      <c r="AT206" s="22"/>
      <c r="AU206" s="40"/>
      <c r="AV206" s="13"/>
      <c r="AW206" s="22"/>
      <c r="AX206" s="40"/>
      <c r="AY206" s="13"/>
      <c r="AZ206" s="22"/>
      <c r="BA206" s="3"/>
      <c r="BB206" s="13"/>
      <c r="BC206" s="22"/>
      <c r="BD206" s="29"/>
      <c r="BE206" s="13"/>
      <c r="BF206" s="22"/>
      <c r="BG206" s="248"/>
      <c r="BH206" s="13"/>
      <c r="BI206" s="22"/>
      <c r="BJ206" s="22"/>
      <c r="BK206" s="22"/>
      <c r="BL206" s="22"/>
      <c r="BM206" s="22"/>
      <c r="BN206" s="247"/>
      <c r="BO206" s="22"/>
      <c r="BP206" s="22"/>
      <c r="BQ206" s="22"/>
      <c r="BR206" s="22"/>
      <c r="BS206" s="348"/>
      <c r="BT206" s="334"/>
      <c r="BU206" s="247"/>
      <c r="BV206" s="100"/>
      <c r="BW206" s="100"/>
      <c r="BX206" s="100"/>
      <c r="BY206" s="100"/>
      <c r="BZ206" s="100"/>
      <c r="CA206" s="100"/>
      <c r="CB206" s="100"/>
      <c r="CC206" s="100"/>
      <c r="CD206" s="100"/>
      <c r="CE206" s="100"/>
      <c r="CF206" s="100"/>
      <c r="CG206" s="100"/>
      <c r="CH206" s="100"/>
      <c r="CI206" s="100"/>
      <c r="CJ206" s="100"/>
      <c r="CK206" s="100"/>
      <c r="CL206" s="100"/>
    </row>
    <row r="207" spans="1:90" x14ac:dyDescent="0.3">
      <c r="A207" s="163">
        <v>207</v>
      </c>
      <c r="B207" s="3"/>
      <c r="D207" s="6"/>
      <c r="E207" s="23"/>
      <c r="F207" s="7"/>
      <c r="G207" s="13"/>
      <c r="H207" s="13"/>
      <c r="I207" s="15"/>
      <c r="J207" s="15"/>
      <c r="K207" s="40"/>
      <c r="L207" s="137"/>
      <c r="M207" s="22"/>
      <c r="N207" s="40"/>
      <c r="O207" s="137"/>
      <c r="P207" s="22"/>
      <c r="Q207" s="40"/>
      <c r="R207" s="137"/>
      <c r="S207" s="22"/>
      <c r="T207" s="40"/>
      <c r="U207" s="137"/>
      <c r="V207" s="22"/>
      <c r="W207" s="40"/>
      <c r="X207" s="137"/>
      <c r="Y207" s="22"/>
      <c r="Z207" s="40"/>
      <c r="AA207" s="137"/>
      <c r="AB207" s="22"/>
      <c r="AC207" s="40"/>
      <c r="AD207" s="137"/>
      <c r="AE207" s="22"/>
      <c r="AF207" s="40"/>
      <c r="AG207" s="137"/>
      <c r="AH207" s="22"/>
      <c r="AI207" s="40"/>
      <c r="AJ207" s="137"/>
      <c r="AK207" s="22"/>
      <c r="AL207" s="40"/>
      <c r="AM207" s="137"/>
      <c r="AN207" s="22"/>
      <c r="AO207" s="40"/>
      <c r="AP207" s="137"/>
      <c r="AQ207" s="22"/>
      <c r="AR207" s="40"/>
      <c r="AS207" s="137"/>
      <c r="AT207" s="22"/>
      <c r="AU207" s="40"/>
      <c r="AV207" s="137"/>
      <c r="AW207" s="22"/>
      <c r="AX207" s="40"/>
      <c r="AY207" s="137"/>
      <c r="AZ207" s="22"/>
      <c r="BA207" s="3"/>
      <c r="BB207" s="13"/>
      <c r="BC207" s="22"/>
      <c r="BD207" s="29"/>
      <c r="BE207" s="137"/>
      <c r="BF207" s="22"/>
      <c r="BG207" s="248"/>
      <c r="BH207" s="137"/>
      <c r="BI207" s="22"/>
      <c r="BJ207" s="22"/>
      <c r="BK207" s="22"/>
      <c r="BL207" s="22"/>
      <c r="BM207" s="22"/>
      <c r="BN207" s="247"/>
      <c r="BO207" s="22"/>
      <c r="BP207" s="22"/>
      <c r="BQ207" s="22"/>
      <c r="BR207" s="22"/>
      <c r="BS207" s="348"/>
      <c r="BT207" s="334"/>
      <c r="BU207" s="247"/>
      <c r="BV207" s="100"/>
      <c r="BW207" s="100"/>
      <c r="BX207" s="100"/>
      <c r="BY207" s="100"/>
      <c r="BZ207" s="100"/>
      <c r="CA207" s="100"/>
      <c r="CB207" s="100"/>
      <c r="CC207" s="100"/>
      <c r="CD207" s="100"/>
      <c r="CE207" s="100"/>
      <c r="CF207" s="100"/>
      <c r="CG207" s="100"/>
      <c r="CH207" s="100"/>
      <c r="CI207" s="100"/>
      <c r="CJ207" s="100"/>
      <c r="CK207" s="100"/>
      <c r="CL207" s="100"/>
    </row>
    <row r="208" spans="1:90" x14ac:dyDescent="0.3">
      <c r="A208" s="163">
        <v>208</v>
      </c>
      <c r="B208" s="3"/>
      <c r="D208" s="6"/>
      <c r="E208" s="23"/>
      <c r="F208" s="7"/>
      <c r="G208" s="13"/>
      <c r="H208" s="13"/>
      <c r="I208" s="15"/>
      <c r="J208" s="15"/>
      <c r="K208" s="40"/>
      <c r="L208" s="13"/>
      <c r="M208" s="22"/>
      <c r="N208" s="40"/>
      <c r="O208" s="13"/>
      <c r="P208" s="22"/>
      <c r="Q208" s="40"/>
      <c r="R208" s="13"/>
      <c r="S208" s="22"/>
      <c r="T208" s="40"/>
      <c r="U208" s="13"/>
      <c r="V208" s="22"/>
      <c r="W208" s="40"/>
      <c r="X208" s="13"/>
      <c r="Y208" s="22"/>
      <c r="Z208" s="40"/>
      <c r="AA208" s="13"/>
      <c r="AB208" s="22"/>
      <c r="AC208" s="40"/>
      <c r="AD208" s="13"/>
      <c r="AE208" s="22"/>
      <c r="AF208" s="40"/>
      <c r="AG208" s="13"/>
      <c r="AH208" s="22"/>
      <c r="AI208" s="40"/>
      <c r="AJ208" s="13"/>
      <c r="AK208" s="22"/>
      <c r="AL208" s="40"/>
      <c r="AM208" s="13"/>
      <c r="AN208" s="22"/>
      <c r="AO208" s="40"/>
      <c r="AP208" s="13"/>
      <c r="AQ208" s="22"/>
      <c r="AR208" s="40"/>
      <c r="AS208" s="13"/>
      <c r="AT208" s="22"/>
      <c r="AU208" s="40"/>
      <c r="AV208" s="13"/>
      <c r="AW208" s="22"/>
      <c r="AX208" s="40"/>
      <c r="AY208" s="13"/>
      <c r="AZ208" s="22"/>
      <c r="BA208" s="3"/>
      <c r="BB208" s="13"/>
      <c r="BC208" s="22"/>
      <c r="BD208" s="29"/>
      <c r="BE208" s="13"/>
      <c r="BF208" s="22"/>
      <c r="BG208" s="248"/>
      <c r="BH208" s="13"/>
      <c r="BI208" s="22"/>
      <c r="BJ208" s="22"/>
      <c r="BK208" s="22"/>
      <c r="BL208" s="22"/>
      <c r="BM208" s="22"/>
      <c r="BN208" s="247"/>
      <c r="BO208" s="22"/>
      <c r="BP208" s="22"/>
      <c r="BQ208" s="22"/>
      <c r="BR208" s="22"/>
      <c r="BS208" s="348"/>
      <c r="BT208" s="334"/>
      <c r="BU208" s="247"/>
      <c r="BV208" s="100"/>
      <c r="BW208" s="100"/>
      <c r="BX208" s="100"/>
      <c r="BY208" s="100"/>
      <c r="BZ208" s="100"/>
      <c r="CA208" s="100"/>
      <c r="CB208" s="100"/>
      <c r="CC208" s="100"/>
      <c r="CD208" s="100"/>
      <c r="CE208" s="100"/>
      <c r="CF208" s="100"/>
      <c r="CG208" s="100"/>
      <c r="CH208" s="100"/>
      <c r="CI208" s="100"/>
      <c r="CJ208" s="100"/>
      <c r="CK208" s="100"/>
      <c r="CL208" s="100"/>
    </row>
    <row r="209" spans="1:90" x14ac:dyDescent="0.3">
      <c r="A209" s="163">
        <v>209</v>
      </c>
      <c r="B209" s="3"/>
      <c r="D209" s="6"/>
      <c r="E209" s="23"/>
      <c r="F209" s="7"/>
      <c r="G209" s="13"/>
      <c r="H209" s="13"/>
      <c r="I209" s="15"/>
      <c r="J209" s="15"/>
      <c r="K209" s="40"/>
      <c r="L209" s="137"/>
      <c r="M209" s="22"/>
      <c r="N209" s="40"/>
      <c r="O209" s="137"/>
      <c r="P209" s="22"/>
      <c r="Q209" s="40"/>
      <c r="R209" s="137"/>
      <c r="S209" s="22"/>
      <c r="T209" s="40"/>
      <c r="U209" s="137"/>
      <c r="V209" s="22"/>
      <c r="W209" s="40"/>
      <c r="X209" s="137"/>
      <c r="Y209" s="22"/>
      <c r="Z209" s="40"/>
      <c r="AA209" s="137"/>
      <c r="AB209" s="22"/>
      <c r="AC209" s="40"/>
      <c r="AD209" s="137"/>
      <c r="AE209" s="22"/>
      <c r="AF209" s="40"/>
      <c r="AG209" s="137"/>
      <c r="AH209" s="22"/>
      <c r="AI209" s="40"/>
      <c r="AJ209" s="137"/>
      <c r="AK209" s="22"/>
      <c r="AL209" s="40"/>
      <c r="AM209" s="137"/>
      <c r="AN209" s="22"/>
      <c r="AO209" s="40"/>
      <c r="AP209" s="137"/>
      <c r="AQ209" s="22"/>
      <c r="AR209" s="40"/>
      <c r="AS209" s="137"/>
      <c r="AT209" s="22"/>
      <c r="AU209" s="40"/>
      <c r="AV209" s="137"/>
      <c r="AW209" s="22"/>
      <c r="AX209" s="40"/>
      <c r="AY209" s="137"/>
      <c r="AZ209" s="22"/>
      <c r="BA209" s="3"/>
      <c r="BB209" s="13"/>
      <c r="BC209" s="22"/>
      <c r="BD209" s="29"/>
      <c r="BE209" s="137"/>
      <c r="BF209" s="22"/>
      <c r="BG209" s="248"/>
      <c r="BH209" s="137"/>
      <c r="BI209" s="22"/>
      <c r="BJ209" s="22"/>
      <c r="BK209" s="22"/>
      <c r="BL209" s="22"/>
      <c r="BM209" s="22"/>
      <c r="BN209" s="247"/>
      <c r="BO209" s="22"/>
      <c r="BP209" s="22"/>
      <c r="BQ209" s="22"/>
      <c r="BR209" s="22"/>
      <c r="BS209" s="348"/>
      <c r="BT209" s="334"/>
      <c r="BU209" s="247"/>
      <c r="BV209" s="100"/>
      <c r="BW209" s="100"/>
      <c r="BX209" s="100"/>
      <c r="BY209" s="100"/>
      <c r="BZ209" s="100"/>
      <c r="CA209" s="100"/>
      <c r="CB209" s="100"/>
      <c r="CC209" s="100"/>
      <c r="CD209" s="100"/>
      <c r="CE209" s="100"/>
      <c r="CF209" s="100"/>
      <c r="CG209" s="100"/>
      <c r="CH209" s="100"/>
      <c r="CI209" s="100"/>
      <c r="CJ209" s="100"/>
      <c r="CK209" s="100"/>
      <c r="CL209" s="100"/>
    </row>
    <row r="210" spans="1:90" ht="13.5" thickBot="1" x14ac:dyDescent="0.35">
      <c r="A210" s="759">
        <v>210</v>
      </c>
      <c r="B210" s="780" t="s">
        <v>4</v>
      </c>
      <c r="C210" s="781" t="s">
        <v>14</v>
      </c>
      <c r="D210" s="782"/>
      <c r="E210" s="783"/>
      <c r="F210" s="784"/>
      <c r="G210" s="785"/>
      <c r="H210" s="785"/>
      <c r="I210" s="786"/>
      <c r="J210" s="786"/>
      <c r="K210" s="787"/>
      <c r="L210" s="785"/>
      <c r="M210" s="788"/>
      <c r="N210" s="787"/>
      <c r="O210" s="785"/>
      <c r="P210" s="788"/>
      <c r="Q210" s="787"/>
      <c r="R210" s="785"/>
      <c r="S210" s="788"/>
      <c r="T210" s="787"/>
      <c r="U210" s="785"/>
      <c r="V210" s="788"/>
      <c r="W210" s="787"/>
      <c r="X210" s="785"/>
      <c r="Y210" s="788"/>
      <c r="Z210" s="787"/>
      <c r="AA210" s="785"/>
      <c r="AB210" s="788"/>
      <c r="AC210" s="787"/>
      <c r="AD210" s="785"/>
      <c r="AE210" s="788"/>
      <c r="AF210" s="787"/>
      <c r="AG210" s="785"/>
      <c r="AH210" s="788"/>
      <c r="AI210" s="787"/>
      <c r="AJ210" s="785"/>
      <c r="AK210" s="788"/>
      <c r="AL210" s="787"/>
      <c r="AM210" s="785"/>
      <c r="AN210" s="788"/>
      <c r="AO210" s="787"/>
      <c r="AP210" s="785"/>
      <c r="AQ210" s="788"/>
      <c r="AR210" s="787"/>
      <c r="AS210" s="785"/>
      <c r="AT210" s="788"/>
      <c r="AU210" s="789"/>
      <c r="AV210" s="785"/>
      <c r="AW210" s="788"/>
      <c r="AX210" s="787"/>
      <c r="AY210" s="785"/>
      <c r="AZ210" s="788"/>
      <c r="BA210" s="790"/>
      <c r="BB210" s="785"/>
      <c r="BC210" s="785"/>
      <c r="BD210" s="791"/>
      <c r="BE210" s="785"/>
      <c r="BF210" s="788"/>
      <c r="BG210" s="792"/>
      <c r="BH210" s="785"/>
      <c r="BI210" s="788"/>
      <c r="BJ210" s="793"/>
      <c r="BK210" s="785"/>
      <c r="BL210" s="785"/>
      <c r="BM210" s="794"/>
      <c r="BN210" s="795"/>
      <c r="BO210" s="796"/>
      <c r="BP210" s="794"/>
      <c r="BQ210" s="796"/>
      <c r="BR210" s="796"/>
      <c r="BS210" s="797"/>
      <c r="BT210" s="798"/>
      <c r="BU210" s="795"/>
      <c r="BV210" s="799"/>
      <c r="BW210" s="799"/>
      <c r="BX210" s="799"/>
      <c r="BY210" s="799"/>
      <c r="BZ210" s="799"/>
      <c r="CA210" s="799"/>
      <c r="CB210" s="799"/>
      <c r="CC210" s="799"/>
      <c r="CD210" s="799"/>
      <c r="CE210" s="799"/>
      <c r="CF210" s="799"/>
      <c r="CG210" s="799"/>
      <c r="CH210" s="799"/>
      <c r="CI210" s="799"/>
      <c r="CJ210" s="799"/>
      <c r="CK210" s="799"/>
      <c r="CL210" s="799"/>
    </row>
    <row r="211" spans="1:90" x14ac:dyDescent="0.3">
      <c r="A211" s="759">
        <v>211</v>
      </c>
      <c r="B211" s="760" t="s">
        <v>86</v>
      </c>
      <c r="C211" s="761" t="s">
        <v>14</v>
      </c>
      <c r="D211" s="762">
        <v>40603</v>
      </c>
      <c r="E211" s="778"/>
      <c r="F211" s="764">
        <v>274520</v>
      </c>
      <c r="G211" s="772">
        <f>F211/F$2</f>
        <v>0.52029869982184151</v>
      </c>
      <c r="H211" s="772"/>
      <c r="I211" s="765">
        <f t="shared" si="543"/>
        <v>0.66714042947628616</v>
      </c>
      <c r="J211" s="765">
        <f t="shared" si="544"/>
        <v>0.43661757546251218</v>
      </c>
      <c r="K211" s="764">
        <v>17657</v>
      </c>
      <c r="L211" s="772">
        <f>K211/K$2</f>
        <v>0.48008374344055033</v>
      </c>
      <c r="M211" s="767">
        <f t="shared" si="545"/>
        <v>0.92270794373489418</v>
      </c>
      <c r="N211" s="764">
        <v>16450</v>
      </c>
      <c r="O211" s="772">
        <f>N211/N$2</f>
        <v>0.50450837269214255</v>
      </c>
      <c r="P211" s="767">
        <f t="shared" si="546"/>
        <v>0.96965141920380382</v>
      </c>
      <c r="Q211" s="764">
        <v>12409</v>
      </c>
      <c r="R211" s="772">
        <f>Q211/Q$2</f>
        <v>0.52605027767179613</v>
      </c>
      <c r="S211" s="767">
        <f t="shared" si="547"/>
        <v>1.0110543767492097</v>
      </c>
      <c r="T211" s="764">
        <v>15847</v>
      </c>
      <c r="U211" s="772">
        <f>T211/T$2</f>
        <v>0.49484761428928303</v>
      </c>
      <c r="V211" s="767">
        <f t="shared" si="548"/>
        <v>0.95108370337793779</v>
      </c>
      <c r="W211" s="764">
        <v>18316</v>
      </c>
      <c r="X211" s="772">
        <f>W211/W$2</f>
        <v>0.53335662910223935</v>
      </c>
      <c r="Y211" s="767">
        <f t="shared" si="549"/>
        <v>1.0250969861828774</v>
      </c>
      <c r="Z211" s="764">
        <v>13514</v>
      </c>
      <c r="AA211" s="772">
        <f>Z211/Z$2</f>
        <v>0.5614924380920725</v>
      </c>
      <c r="AB211" s="767">
        <f t="shared" si="550"/>
        <v>1.0791732485288477</v>
      </c>
      <c r="AC211" s="764">
        <v>15790</v>
      </c>
      <c r="AD211" s="772">
        <f>AC211/AC$2</f>
        <v>0.46644215999054711</v>
      </c>
      <c r="AE211" s="767">
        <f t="shared" si="551"/>
        <v>0.89648919005614325</v>
      </c>
      <c r="AF211" s="764">
        <v>12663</v>
      </c>
      <c r="AG211" s="772">
        <f>AF211/AF$2</f>
        <v>0.50406018629090044</v>
      </c>
      <c r="AH211" s="767">
        <f t="shared" si="552"/>
        <v>0.96879001708729739</v>
      </c>
      <c r="AI211" s="764">
        <v>14750</v>
      </c>
      <c r="AJ211" s="772">
        <f>AI211/AI$2</f>
        <v>0.62152368110568013</v>
      </c>
      <c r="AK211" s="767">
        <f t="shared" si="553"/>
        <v>1.194551670643228</v>
      </c>
      <c r="AL211" s="764">
        <v>21592</v>
      </c>
      <c r="AM211" s="772">
        <f>AL211/AL$2</f>
        <v>0.66714042947628616</v>
      </c>
      <c r="AN211" s="767">
        <f t="shared" si="554"/>
        <v>1.2822258247132379</v>
      </c>
      <c r="AO211" s="764">
        <v>19373</v>
      </c>
      <c r="AP211" s="772">
        <f>AO211/AO$2</f>
        <v>0.59197579905885234</v>
      </c>
      <c r="AQ211" s="767">
        <f t="shared" si="555"/>
        <v>1.1377614421515068</v>
      </c>
      <c r="AR211" s="764">
        <v>18189</v>
      </c>
      <c r="AS211" s="772">
        <f>AR211/AR$2</f>
        <v>0.52026543863161812</v>
      </c>
      <c r="AT211" s="767">
        <f t="shared" si="556"/>
        <v>0.99993607289383046</v>
      </c>
      <c r="AU211" s="764">
        <v>11655</v>
      </c>
      <c r="AV211" s="772">
        <f>AU211/AU$2</f>
        <v>0.47503566333808844</v>
      </c>
      <c r="AW211" s="767">
        <f t="shared" si="557"/>
        <v>0.91300567059027471</v>
      </c>
      <c r="AX211" s="764">
        <v>14260</v>
      </c>
      <c r="AY211" s="772">
        <f>AX211/AX$2</f>
        <v>0.4781704781704782</v>
      </c>
      <c r="AZ211" s="767">
        <f t="shared" si="558"/>
        <v>0.91903069973884488</v>
      </c>
      <c r="BA211" s="764">
        <v>20859</v>
      </c>
      <c r="BB211" s="772">
        <f>BA211/BA$2</f>
        <v>0.54804130212028057</v>
      </c>
      <c r="BC211" s="767">
        <f t="shared" si="559"/>
        <v>1.0533205297417398</v>
      </c>
      <c r="BD211" s="764">
        <v>16847</v>
      </c>
      <c r="BE211" s="772">
        <f>BD211/BD$2</f>
        <v>0.46573411107732288</v>
      </c>
      <c r="BF211" s="767">
        <f t="shared" si="560"/>
        <v>0.89512833923436208</v>
      </c>
      <c r="BG211" s="764">
        <v>14349</v>
      </c>
      <c r="BH211" s="772">
        <f>BG211/BG$2</f>
        <v>0.43661757546251218</v>
      </c>
      <c r="BI211" s="767">
        <f t="shared" si="561"/>
        <v>0.8391671468946913</v>
      </c>
      <c r="BJ211" s="764">
        <f>K211+T211+W211+Z211+Q211</f>
        <v>77743</v>
      </c>
      <c r="BK211" s="772">
        <f>BJ211/BJ$2</f>
        <v>0.51553371661991632</v>
      </c>
      <c r="BL211" s="767">
        <f>BK211/$G211</f>
        <v>0.99084183142576221</v>
      </c>
      <c r="BM211" s="764">
        <f>BG211+AU211+AR211+AX211</f>
        <v>58453</v>
      </c>
      <c r="BN211" s="772">
        <f>BM211/BM$2</f>
        <v>0.47840925831955605</v>
      </c>
      <c r="BO211" s="767">
        <f>BN211/$G211</f>
        <v>0.91948962871398854</v>
      </c>
      <c r="BP211" s="764">
        <f>BA211+AO211+AL211+BD211</f>
        <v>78671</v>
      </c>
      <c r="BQ211" s="772">
        <f>BP211/BP$2</f>
        <v>0.56465817333572577</v>
      </c>
      <c r="BR211" s="767">
        <f>BQ211/$G211</f>
        <v>1.085257705869866</v>
      </c>
      <c r="BS211" s="764">
        <f>AI211+AF211+AC211+N211</f>
        <v>59653</v>
      </c>
      <c r="BT211" s="772">
        <f>BS211/BS$2</f>
        <v>0.51731823227417784</v>
      </c>
      <c r="BU211" s="767">
        <f>BT211/$G211</f>
        <v>0.99427162214957632</v>
      </c>
      <c r="BV211" s="777">
        <f t="shared" si="570"/>
        <v>0.48008374344055033</v>
      </c>
      <c r="BW211" s="777">
        <f t="shared" si="571"/>
        <v>0.50450837269214255</v>
      </c>
      <c r="BX211" s="777">
        <f t="shared" si="572"/>
        <v>0.52605027767179613</v>
      </c>
      <c r="BY211" s="777">
        <f t="shared" si="573"/>
        <v>0.49484761428928303</v>
      </c>
      <c r="BZ211" s="777">
        <f t="shared" si="574"/>
        <v>0.53335662910223935</v>
      </c>
      <c r="CA211" s="777">
        <f>AA211</f>
        <v>0.5614924380920725</v>
      </c>
      <c r="CB211" s="777">
        <f t="shared" si="576"/>
        <v>0.46644215999054711</v>
      </c>
      <c r="CC211" s="777">
        <f t="shared" si="577"/>
        <v>0.50406018629090044</v>
      </c>
      <c r="CD211" s="777">
        <f t="shared" si="578"/>
        <v>0.62152368110568013</v>
      </c>
      <c r="CE211" s="777">
        <f t="shared" si="579"/>
        <v>0.66714042947628616</v>
      </c>
      <c r="CF211" s="777">
        <f t="shared" si="580"/>
        <v>0.59197579905885234</v>
      </c>
      <c r="CG211" s="777">
        <f t="shared" si="581"/>
        <v>0.52026543863161812</v>
      </c>
      <c r="CH211" s="777">
        <f>AV211</f>
        <v>0.47503566333808844</v>
      </c>
      <c r="CI211" s="777">
        <f t="shared" si="583"/>
        <v>0.4781704781704782</v>
      </c>
      <c r="CJ211" s="777">
        <f t="shared" si="584"/>
        <v>0.54804130212028057</v>
      </c>
      <c r="CK211" s="777">
        <f t="shared" si="585"/>
        <v>0.46573411107732288</v>
      </c>
      <c r="CL211" s="777">
        <f t="shared" si="586"/>
        <v>0.43661757546251218</v>
      </c>
    </row>
    <row r="212" spans="1:90" x14ac:dyDescent="0.3">
      <c r="A212" s="759">
        <v>212</v>
      </c>
      <c r="B212" s="760" t="s">
        <v>87</v>
      </c>
      <c r="C212" s="761" t="s">
        <v>14</v>
      </c>
      <c r="D212" s="762">
        <v>40603</v>
      </c>
      <c r="E212" s="778"/>
      <c r="F212" s="764">
        <v>135937</v>
      </c>
      <c r="G212" s="772">
        <f>F212/F$2</f>
        <v>0.2576418634623403</v>
      </c>
      <c r="H212" s="772"/>
      <c r="I212" s="765">
        <f t="shared" si="543"/>
        <v>0.29626664419349402</v>
      </c>
      <c r="J212" s="765">
        <f t="shared" si="544"/>
        <v>0.21180638484197117</v>
      </c>
      <c r="K212" s="764">
        <v>8689</v>
      </c>
      <c r="L212" s="772">
        <f>K212/K$2</f>
        <v>0.23624894640963592</v>
      </c>
      <c r="M212" s="767">
        <f t="shared" si="545"/>
        <v>0.91696645581888758</v>
      </c>
      <c r="N212" s="764">
        <v>8710</v>
      </c>
      <c r="O212" s="772">
        <f>N212/N$2</f>
        <v>0.26712874930994296</v>
      </c>
      <c r="P212" s="767">
        <f t="shared" si="546"/>
        <v>1.036821988942761</v>
      </c>
      <c r="Q212" s="764">
        <v>6531</v>
      </c>
      <c r="R212" s="772">
        <f>Q212/Q$2</f>
        <v>0.27686633600406968</v>
      </c>
      <c r="S212" s="767">
        <f t="shared" si="547"/>
        <v>1.0746170373221953</v>
      </c>
      <c r="T212" s="764">
        <v>8563</v>
      </c>
      <c r="U212" s="772">
        <f>T212/T$2</f>
        <v>0.26739320509617787</v>
      </c>
      <c r="V212" s="767">
        <f t="shared" si="548"/>
        <v>1.0378484362082832</v>
      </c>
      <c r="W212" s="764">
        <v>7938</v>
      </c>
      <c r="X212" s="772">
        <f>W212/W$2</f>
        <v>0.23115226696951166</v>
      </c>
      <c r="Y212" s="767">
        <f t="shared" si="549"/>
        <v>0.89718442439110579</v>
      </c>
      <c r="Z212" s="764">
        <v>6360</v>
      </c>
      <c r="AA212" s="772">
        <f>Z212/Z$2</f>
        <v>0.26425128801728437</v>
      </c>
      <c r="AB212" s="767">
        <f t="shared" si="550"/>
        <v>1.0256535349734037</v>
      </c>
      <c r="AC212" s="764">
        <v>9513</v>
      </c>
      <c r="AD212" s="772">
        <f>AC212/AC$2</f>
        <v>0.28101736972704716</v>
      </c>
      <c r="AE212" s="767">
        <f t="shared" si="551"/>
        <v>1.0907286803106191</v>
      </c>
      <c r="AF212" s="764">
        <v>5321</v>
      </c>
      <c r="AG212" s="772">
        <f>AF212/AF$2</f>
        <v>0.21180638484197117</v>
      </c>
      <c r="AH212" s="767">
        <f t="shared" si="552"/>
        <v>0.82209615314683149</v>
      </c>
      <c r="AI212" s="764">
        <v>7031</v>
      </c>
      <c r="AJ212" s="772">
        <f>AI212/AI$2</f>
        <v>0.29626664419349402</v>
      </c>
      <c r="AK212" s="767">
        <f t="shared" si="553"/>
        <v>1.1499165555321313</v>
      </c>
      <c r="AL212" s="764">
        <v>7954</v>
      </c>
      <c r="AM212" s="772">
        <f>AL212/AL$2</f>
        <v>0.24575930789433029</v>
      </c>
      <c r="AN212" s="767">
        <f t="shared" si="554"/>
        <v>0.95387956208542601</v>
      </c>
      <c r="AO212" s="764">
        <v>8389</v>
      </c>
      <c r="AP212" s="772">
        <f>AO212/AO$2</f>
        <v>0.25634052435372484</v>
      </c>
      <c r="AQ212" s="767">
        <f t="shared" si="555"/>
        <v>0.99494903859517503</v>
      </c>
      <c r="AR212" s="764">
        <v>9479</v>
      </c>
      <c r="AS212" s="772">
        <f>AR212/AR$2</f>
        <v>0.27113068848145078</v>
      </c>
      <c r="AT212" s="767">
        <f t="shared" si="556"/>
        <v>1.0523549427792511</v>
      </c>
      <c r="AU212" s="764">
        <v>6292</v>
      </c>
      <c r="AV212" s="772">
        <f>AU212/AU$2</f>
        <v>0.25644996943142451</v>
      </c>
      <c r="AW212" s="767">
        <f t="shared" si="557"/>
        <v>0.99537383399227741</v>
      </c>
      <c r="AX212" s="764">
        <v>8536</v>
      </c>
      <c r="AY212" s="772">
        <f>AX212/AX$2</f>
        <v>0.28623164107035076</v>
      </c>
      <c r="AZ212" s="767">
        <f t="shared" si="558"/>
        <v>1.1109671278720177</v>
      </c>
      <c r="BA212" s="764">
        <v>8762</v>
      </c>
      <c r="BB212" s="772">
        <f>BA212/BA$2</f>
        <v>0.23020940069887813</v>
      </c>
      <c r="BC212" s="767">
        <f t="shared" si="559"/>
        <v>0.89352482397538635</v>
      </c>
      <c r="BD212" s="764">
        <v>9868</v>
      </c>
      <c r="BE212" s="772">
        <f>BD212/BD$2</f>
        <v>0.2728001548115998</v>
      </c>
      <c r="BF212" s="767">
        <f t="shared" si="560"/>
        <v>1.0588347372804776</v>
      </c>
      <c r="BG212" s="764">
        <v>8001</v>
      </c>
      <c r="BH212" s="772">
        <f>BG212/BG$2</f>
        <v>0.24345788704965921</v>
      </c>
      <c r="BI212" s="767">
        <f t="shared" si="561"/>
        <v>0.94494692662881485</v>
      </c>
      <c r="BJ212" s="764">
        <f>K212+T212+W212+Z212+Q212</f>
        <v>38081</v>
      </c>
      <c r="BK212" s="772">
        <f t="shared" ref="BK212:BK219" si="652">BJ212/BJ$2</f>
        <v>0.25252485063096397</v>
      </c>
      <c r="BL212" s="767">
        <f>BK212/$G212</f>
        <v>0.98013904742571356</v>
      </c>
      <c r="BM212" s="764">
        <f>BG212+AU212+AR212+AX212</f>
        <v>32308</v>
      </c>
      <c r="BN212" s="772">
        <f t="shared" ref="BN212:BN219" si="653">BM212/BM$2</f>
        <v>0.26442520174821166</v>
      </c>
      <c r="BO212" s="767">
        <f>BN212/$G212</f>
        <v>1.0263285562164197</v>
      </c>
      <c r="BP212" s="764">
        <f>BA212+AO212+AL212+BD212</f>
        <v>34973</v>
      </c>
      <c r="BQ212" s="772">
        <f t="shared" ref="BQ212:BQ219" si="654">BP212/BP$2</f>
        <v>0.25101740534720979</v>
      </c>
      <c r="BR212" s="767">
        <f>BQ212/$G212</f>
        <v>0.97428811441546337</v>
      </c>
      <c r="BS212" s="764">
        <f>AI212+AF212+AC212+N212</f>
        <v>30575</v>
      </c>
      <c r="BT212" s="772">
        <f t="shared" ref="BT212:BT219" si="655">BS212/BS$2</f>
        <v>0.26515020119328431</v>
      </c>
      <c r="BU212" s="767">
        <f>BT212/$G212</f>
        <v>1.0291425377461667</v>
      </c>
      <c r="BV212" s="777">
        <f t="shared" si="570"/>
        <v>0.23624894640963592</v>
      </c>
      <c r="BW212" s="777">
        <f t="shared" si="571"/>
        <v>0.26712874930994296</v>
      </c>
      <c r="BX212" s="777">
        <f t="shared" si="572"/>
        <v>0.27686633600406968</v>
      </c>
      <c r="BY212" s="777">
        <f t="shared" si="573"/>
        <v>0.26739320509617787</v>
      </c>
      <c r="BZ212" s="777">
        <f t="shared" si="574"/>
        <v>0.23115226696951166</v>
      </c>
      <c r="CA212" s="777">
        <f>AA212</f>
        <v>0.26425128801728437</v>
      </c>
      <c r="CB212" s="777">
        <f t="shared" si="576"/>
        <v>0.28101736972704716</v>
      </c>
      <c r="CC212" s="777">
        <f t="shared" si="577"/>
        <v>0.21180638484197117</v>
      </c>
      <c r="CD212" s="777">
        <f t="shared" si="578"/>
        <v>0.29626664419349402</v>
      </c>
      <c r="CE212" s="777">
        <f t="shared" si="579"/>
        <v>0.24575930789433029</v>
      </c>
      <c r="CF212" s="777">
        <f t="shared" si="580"/>
        <v>0.25634052435372484</v>
      </c>
      <c r="CG212" s="777">
        <f t="shared" si="581"/>
        <v>0.27113068848145078</v>
      </c>
      <c r="CH212" s="777">
        <f>AV212</f>
        <v>0.25644996943142451</v>
      </c>
      <c r="CI212" s="777">
        <f t="shared" si="583"/>
        <v>0.28623164107035076</v>
      </c>
      <c r="CJ212" s="777">
        <f t="shared" si="584"/>
        <v>0.23020940069887813</v>
      </c>
      <c r="CK212" s="777">
        <f t="shared" si="585"/>
        <v>0.2728001548115998</v>
      </c>
      <c r="CL212" s="777">
        <f t="shared" si="586"/>
        <v>0.24345788704965921</v>
      </c>
    </row>
    <row r="213" spans="1:90" x14ac:dyDescent="0.3">
      <c r="A213" s="759">
        <v>213</v>
      </c>
      <c r="B213" s="760" t="s">
        <v>88</v>
      </c>
      <c r="C213" s="761" t="s">
        <v>14</v>
      </c>
      <c r="D213" s="762">
        <v>40603</v>
      </c>
      <c r="E213" s="778"/>
      <c r="F213" s="764">
        <v>46505</v>
      </c>
      <c r="G213" s="772">
        <f>F213/F$2</f>
        <v>8.8141086387930709E-2</v>
      </c>
      <c r="H213" s="772"/>
      <c r="I213" s="765">
        <f t="shared" si="543"/>
        <v>0.11345478671937632</v>
      </c>
      <c r="J213" s="765">
        <f t="shared" si="544"/>
        <v>6.2853276013056292E-2</v>
      </c>
      <c r="K213" s="764">
        <v>3011</v>
      </c>
      <c r="L213" s="772">
        <f>K213/K$2</f>
        <v>8.1867369966556996E-2</v>
      </c>
      <c r="M213" s="767">
        <f t="shared" si="545"/>
        <v>0.9288218845662789</v>
      </c>
      <c r="N213" s="764">
        <v>3007</v>
      </c>
      <c r="O213" s="772">
        <f>N213/N$2</f>
        <v>9.222229037600442E-2</v>
      </c>
      <c r="P213" s="767">
        <f t="shared" si="546"/>
        <v>1.0463030824252759</v>
      </c>
      <c r="Q213" s="764">
        <v>2249</v>
      </c>
      <c r="R213" s="772">
        <f>Q213/Q$2</f>
        <v>9.5341048793929378E-2</v>
      </c>
      <c r="S213" s="767">
        <f t="shared" si="547"/>
        <v>1.0816867899076017</v>
      </c>
      <c r="T213" s="764">
        <v>3225</v>
      </c>
      <c r="U213" s="772">
        <f>T213/T$2</f>
        <v>0.1007057207094679</v>
      </c>
      <c r="V213" s="767">
        <f t="shared" si="548"/>
        <v>1.1425513893286625</v>
      </c>
      <c r="W213" s="764">
        <v>2710</v>
      </c>
      <c r="X213" s="772">
        <f>W213/W$2</f>
        <v>7.891441716898169E-2</v>
      </c>
      <c r="Y213" s="767">
        <f t="shared" si="549"/>
        <v>0.89531931591652769</v>
      </c>
      <c r="Z213" s="764">
        <v>2088</v>
      </c>
      <c r="AA213" s="772">
        <f>Z213/Z$2</f>
        <v>8.6754196443410342E-2</v>
      </c>
      <c r="AB213" s="767">
        <f t="shared" si="550"/>
        <v>0.98426511401939931</v>
      </c>
      <c r="AC213" s="764">
        <v>3623</v>
      </c>
      <c r="AD213" s="772">
        <f>AC213/AC$2</f>
        <v>0.10702469573437315</v>
      </c>
      <c r="AE213" s="767">
        <f t="shared" si="551"/>
        <v>1.2142429838376509</v>
      </c>
      <c r="AF213" s="764">
        <v>1579</v>
      </c>
      <c r="AG213" s="772">
        <f>AF213/AF$2</f>
        <v>6.2853276013056292E-2</v>
      </c>
      <c r="AH213" s="767">
        <f t="shared" si="552"/>
        <v>0.71309849457066465</v>
      </c>
      <c r="AI213" s="764">
        <v>2228</v>
      </c>
      <c r="AJ213" s="772">
        <f>AI213/AI$2</f>
        <v>9.3881678745996969E-2</v>
      </c>
      <c r="AK213" s="767">
        <f t="shared" si="553"/>
        <v>1.0651295847750333</v>
      </c>
      <c r="AL213" s="764">
        <v>2093</v>
      </c>
      <c r="AM213" s="772">
        <f>AL213/AL$2</f>
        <v>6.4668623513054219E-2</v>
      </c>
      <c r="AN213" s="767">
        <f t="shared" si="554"/>
        <v>0.73369442292135612</v>
      </c>
      <c r="AO213" s="764">
        <v>2191</v>
      </c>
      <c r="AP213" s="772">
        <f>AO213/AO$2</f>
        <v>6.6949825826559922E-2</v>
      </c>
      <c r="AQ213" s="767">
        <f t="shared" si="555"/>
        <v>0.7595756822408245</v>
      </c>
      <c r="AR213" s="764">
        <v>2952</v>
      </c>
      <c r="AS213" s="772">
        <f>AR213/AR$2</f>
        <v>8.4436944023340288E-2</v>
      </c>
      <c r="AT213" s="767">
        <f t="shared" si="556"/>
        <v>0.95797485013643269</v>
      </c>
      <c r="AU213" s="764">
        <v>2170</v>
      </c>
      <c r="AV213" s="772">
        <f>AU213/AU$2</f>
        <v>8.8445078459343796E-2</v>
      </c>
      <c r="AW213" s="767">
        <f t="shared" si="557"/>
        <v>1.0034489258513917</v>
      </c>
      <c r="AX213" s="764">
        <v>3238</v>
      </c>
      <c r="AY213" s="772">
        <f>AX213/AX$2</f>
        <v>0.10857756019046341</v>
      </c>
      <c r="AZ213" s="767">
        <f t="shared" si="558"/>
        <v>1.2318609247971681</v>
      </c>
      <c r="BA213" s="764">
        <v>2703</v>
      </c>
      <c r="BB213" s="772">
        <f>BA213/BA$2</f>
        <v>7.1017577047371327E-2</v>
      </c>
      <c r="BC213" s="767">
        <f t="shared" si="559"/>
        <v>0.80572613701180651</v>
      </c>
      <c r="BD213" s="764">
        <v>4104</v>
      </c>
      <c r="BE213" s="772">
        <f>BD213/BD$2</f>
        <v>0.11345478671937632</v>
      </c>
      <c r="BF213" s="767">
        <f t="shared" si="560"/>
        <v>1.2871952385523564</v>
      </c>
      <c r="BG213" s="764">
        <v>3334</v>
      </c>
      <c r="BH213" s="772">
        <f>BG213/BG$2</f>
        <v>0.10144839337877312</v>
      </c>
      <c r="BI213" s="767">
        <f t="shared" si="561"/>
        <v>1.1509773425332388</v>
      </c>
      <c r="BJ213" s="764">
        <f>K213+T213+W213+Z213+Q213</f>
        <v>13283</v>
      </c>
      <c r="BK213" s="772">
        <f t="shared" si="652"/>
        <v>8.8082970272080424E-2</v>
      </c>
      <c r="BL213" s="767">
        <f>BK213/$G213</f>
        <v>0.99934064670368938</v>
      </c>
      <c r="BM213" s="764">
        <f>BG213+AU213+AR213+AX213</f>
        <v>11694</v>
      </c>
      <c r="BN213" s="772">
        <f t="shared" si="653"/>
        <v>9.5709679003453868E-2</v>
      </c>
      <c r="BO213" s="767">
        <f>BN213/$G213</f>
        <v>1.0858690643114144</v>
      </c>
      <c r="BP213" s="764">
        <f>BA213+AO213+AL213+BD213</f>
        <v>11091</v>
      </c>
      <c r="BQ213" s="772">
        <f t="shared" si="654"/>
        <v>7.9605239547819839E-2</v>
      </c>
      <c r="BR213" s="767">
        <f>BQ213/$G213</f>
        <v>0.90315700441287394</v>
      </c>
      <c r="BS213" s="764">
        <f>AI213+AF213+AC213+N213</f>
        <v>10437</v>
      </c>
      <c r="BT213" s="772">
        <f t="shared" si="655"/>
        <v>9.0510961565145001E-2</v>
      </c>
      <c r="BU213" s="767">
        <f>BT213/$G213</f>
        <v>1.0268872925707302</v>
      </c>
      <c r="BV213" s="777">
        <f t="shared" si="570"/>
        <v>8.1867369966556996E-2</v>
      </c>
      <c r="BW213" s="777">
        <f t="shared" si="571"/>
        <v>9.222229037600442E-2</v>
      </c>
      <c r="BX213" s="777">
        <f t="shared" si="572"/>
        <v>9.5341048793929378E-2</v>
      </c>
      <c r="BY213" s="777">
        <f t="shared" si="573"/>
        <v>0.1007057207094679</v>
      </c>
      <c r="BZ213" s="777">
        <f t="shared" si="574"/>
        <v>7.891441716898169E-2</v>
      </c>
      <c r="CA213" s="777">
        <f>AA213</f>
        <v>8.6754196443410342E-2</v>
      </c>
      <c r="CB213" s="777">
        <f t="shared" si="576"/>
        <v>0.10702469573437315</v>
      </c>
      <c r="CC213" s="777">
        <f t="shared" si="577"/>
        <v>6.2853276013056292E-2</v>
      </c>
      <c r="CD213" s="777">
        <f t="shared" si="578"/>
        <v>9.3881678745996969E-2</v>
      </c>
      <c r="CE213" s="777">
        <f t="shared" si="579"/>
        <v>6.4668623513054219E-2</v>
      </c>
      <c r="CF213" s="777">
        <f t="shared" si="580"/>
        <v>6.6949825826559922E-2</v>
      </c>
      <c r="CG213" s="777">
        <f t="shared" si="581"/>
        <v>8.4436944023340288E-2</v>
      </c>
      <c r="CH213" s="777">
        <f>AV213</f>
        <v>8.8445078459343796E-2</v>
      </c>
      <c r="CI213" s="777">
        <f t="shared" si="583"/>
        <v>0.10857756019046341</v>
      </c>
      <c r="CJ213" s="777">
        <f t="shared" si="584"/>
        <v>7.1017577047371327E-2</v>
      </c>
      <c r="CK213" s="777">
        <f t="shared" si="585"/>
        <v>0.11345478671937632</v>
      </c>
      <c r="CL213" s="777">
        <f t="shared" si="586"/>
        <v>0.10144839337877312</v>
      </c>
    </row>
    <row r="214" spans="1:90" x14ac:dyDescent="0.3">
      <c r="A214" s="759">
        <v>214</v>
      </c>
      <c r="B214" s="760" t="s">
        <v>89</v>
      </c>
      <c r="C214" s="761" t="s">
        <v>14</v>
      </c>
      <c r="D214" s="762">
        <v>40603</v>
      </c>
      <c r="E214" s="778"/>
      <c r="F214" s="764">
        <v>14946</v>
      </c>
      <c r="G214" s="772">
        <f>F214/F$2</f>
        <v>2.8327205185550208E-2</v>
      </c>
      <c r="H214" s="772"/>
      <c r="I214" s="765">
        <f t="shared" si="543"/>
        <v>4.0969784093108121E-2</v>
      </c>
      <c r="J214" s="765">
        <f t="shared" si="544"/>
        <v>1.7148153869921211E-2</v>
      </c>
      <c r="K214" s="764">
        <v>878</v>
      </c>
      <c r="L214" s="772">
        <f>K214/K$2</f>
        <v>2.3872318442589521E-2</v>
      </c>
      <c r="M214" s="767">
        <f t="shared" si="545"/>
        <v>0.84273468865777346</v>
      </c>
      <c r="N214" s="764">
        <v>991</v>
      </c>
      <c r="O214" s="772">
        <f>N214/N$2</f>
        <v>3.0393179169478011E-2</v>
      </c>
      <c r="P214" s="767">
        <f t="shared" si="546"/>
        <v>1.0729325032383237</v>
      </c>
      <c r="Q214" s="764">
        <v>660</v>
      </c>
      <c r="R214" s="772">
        <f>Q214/Q$2</f>
        <v>2.7979142820806307E-2</v>
      </c>
      <c r="S214" s="767">
        <f t="shared" si="547"/>
        <v>0.98771278837908627</v>
      </c>
      <c r="T214" s="764">
        <v>1055</v>
      </c>
      <c r="U214" s="772">
        <f>T214/T$2</f>
        <v>3.2944041968523609E-2</v>
      </c>
      <c r="V214" s="767">
        <f t="shared" si="548"/>
        <v>1.162982431649433</v>
      </c>
      <c r="W214" s="764">
        <v>748</v>
      </c>
      <c r="X214" s="772">
        <f>W214/W$2</f>
        <v>2.1781543927084243E-2</v>
      </c>
      <c r="Y214" s="767">
        <f t="shared" si="549"/>
        <v>0.7689266831799938</v>
      </c>
      <c r="Z214" s="764">
        <v>562</v>
      </c>
      <c r="AA214" s="772">
        <f>Z214/Z$2</f>
        <v>2.3350506897124812E-2</v>
      </c>
      <c r="AB214" s="767">
        <f t="shared" si="550"/>
        <v>0.82431382637903072</v>
      </c>
      <c r="AC214" s="764">
        <v>1319</v>
      </c>
      <c r="AD214" s="772">
        <f>AC214/AC$2</f>
        <v>3.8963724447595417E-2</v>
      </c>
      <c r="AE214" s="767">
        <f t="shared" si="551"/>
        <v>1.37548777552792</v>
      </c>
      <c r="AF214" s="764">
        <v>441</v>
      </c>
      <c r="AG214" s="772">
        <f>AF214/AF$2</f>
        <v>1.7554334845951754E-2</v>
      </c>
      <c r="AH214" s="767">
        <f t="shared" si="552"/>
        <v>0.61969879241409498</v>
      </c>
      <c r="AI214" s="764">
        <v>660</v>
      </c>
      <c r="AJ214" s="772">
        <f>AI214/AI$2</f>
        <v>2.7810551154559243E-2</v>
      </c>
      <c r="AK214" s="767">
        <f t="shared" si="553"/>
        <v>0.98176120702318659</v>
      </c>
      <c r="AL214" s="764">
        <v>555</v>
      </c>
      <c r="AM214" s="772">
        <f>AL214/AL$2</f>
        <v>1.7148153869921211E-2</v>
      </c>
      <c r="AN214" s="767">
        <f t="shared" si="554"/>
        <v>0.60535989193415152</v>
      </c>
      <c r="AO214" s="764">
        <v>716</v>
      </c>
      <c r="AP214" s="772">
        <f>AO214/AO$2</f>
        <v>2.1878628613334963E-2</v>
      </c>
      <c r="AQ214" s="767">
        <f t="shared" si="555"/>
        <v>0.77235394279190372</v>
      </c>
      <c r="AR214" s="764">
        <v>905</v>
      </c>
      <c r="AS214" s="772">
        <f>AR214/AR$2</f>
        <v>2.5885987242927833E-2</v>
      </c>
      <c r="AT214" s="767">
        <f t="shared" si="556"/>
        <v>0.91382072722558427</v>
      </c>
      <c r="AU214" s="764">
        <v>734</v>
      </c>
      <c r="AV214" s="772">
        <f>AU214/AU$2</f>
        <v>2.9916445893621357E-2</v>
      </c>
      <c r="AW214" s="767">
        <f t="shared" si="557"/>
        <v>1.0561029828979325</v>
      </c>
      <c r="AX214" s="764">
        <v>1153</v>
      </c>
      <c r="AY214" s="772">
        <f>AX214/AX$2</f>
        <v>3.8662732211119308E-2</v>
      </c>
      <c r="AZ214" s="767">
        <f t="shared" si="558"/>
        <v>1.3648622219477298</v>
      </c>
      <c r="BA214" s="764">
        <v>820</v>
      </c>
      <c r="BB214" s="772">
        <f>BA214/BA$2</f>
        <v>2.1544362996242874E-2</v>
      </c>
      <c r="BC214" s="767">
        <f t="shared" si="559"/>
        <v>0.76055378054848555</v>
      </c>
      <c r="BD214" s="764">
        <v>1482</v>
      </c>
      <c r="BE214" s="772">
        <f>BD214/BD$2</f>
        <v>4.0969784093108121E-2</v>
      </c>
      <c r="BF214" s="767">
        <f t="shared" si="560"/>
        <v>1.4463051975917105</v>
      </c>
      <c r="BG214" s="764">
        <v>1267</v>
      </c>
      <c r="BH214" s="772">
        <f>BG214/BG$2</f>
        <v>3.8552823758519962E-2</v>
      </c>
      <c r="BI214" s="767">
        <f t="shared" si="561"/>
        <v>1.360982260903941</v>
      </c>
      <c r="BJ214" s="764">
        <f>K214+T214+W214+Z214+Q214</f>
        <v>3903</v>
      </c>
      <c r="BK214" s="772">
        <f t="shared" si="652"/>
        <v>2.5881791234806134E-2</v>
      </c>
      <c r="BL214" s="767">
        <f>BK214/$G214</f>
        <v>0.91367260078338097</v>
      </c>
      <c r="BM214" s="764">
        <f>BG214+AU214+AR214+AX214</f>
        <v>4059</v>
      </c>
      <c r="BN214" s="772">
        <f t="shared" si="653"/>
        <v>3.3220932706945379E-2</v>
      </c>
      <c r="BO214" s="767">
        <f>BN214/$G214</f>
        <v>1.1727571600989242</v>
      </c>
      <c r="BP214" s="764">
        <f>BA214+AO214+AL214+BD214</f>
        <v>3573</v>
      </c>
      <c r="BQ214" s="772">
        <f t="shared" si="654"/>
        <v>2.5645074466176206E-2</v>
      </c>
      <c r="BR214" s="767">
        <f>BQ214/$G214</f>
        <v>0.90531608389160234</v>
      </c>
      <c r="BS214" s="764">
        <f>AI214+AF214+AC214+N214</f>
        <v>3411</v>
      </c>
      <c r="BT214" s="772">
        <f t="shared" si="655"/>
        <v>2.9580616067711948E-2</v>
      </c>
      <c r="BU214" s="767">
        <f>BT214/$G214</f>
        <v>1.0442476013412403</v>
      </c>
      <c r="BV214" s="777">
        <f t="shared" si="570"/>
        <v>2.3872318442589521E-2</v>
      </c>
      <c r="BW214" s="777">
        <f t="shared" si="571"/>
        <v>3.0393179169478011E-2</v>
      </c>
      <c r="BX214" s="777">
        <f t="shared" si="572"/>
        <v>2.7979142820806307E-2</v>
      </c>
      <c r="BY214" s="777">
        <f t="shared" si="573"/>
        <v>3.2944041968523609E-2</v>
      </c>
      <c r="BZ214" s="777">
        <f t="shared" si="574"/>
        <v>2.1781543927084243E-2</v>
      </c>
      <c r="CA214" s="777">
        <f>AA214</f>
        <v>2.3350506897124812E-2</v>
      </c>
      <c r="CB214" s="777">
        <f t="shared" si="576"/>
        <v>3.8963724447595417E-2</v>
      </c>
      <c r="CC214" s="777">
        <f t="shared" si="577"/>
        <v>1.7554334845951754E-2</v>
      </c>
      <c r="CD214" s="777">
        <f t="shared" si="578"/>
        <v>2.7810551154559243E-2</v>
      </c>
      <c r="CE214" s="777">
        <f t="shared" si="579"/>
        <v>1.7148153869921211E-2</v>
      </c>
      <c r="CF214" s="777">
        <f t="shared" si="580"/>
        <v>2.1878628613334963E-2</v>
      </c>
      <c r="CG214" s="777">
        <f t="shared" si="581"/>
        <v>2.5885987242927833E-2</v>
      </c>
      <c r="CH214" s="777">
        <f>AV214</f>
        <v>2.9916445893621357E-2</v>
      </c>
      <c r="CI214" s="777">
        <f t="shared" si="583"/>
        <v>3.8662732211119308E-2</v>
      </c>
      <c r="CJ214" s="777">
        <f t="shared" si="584"/>
        <v>2.1544362996242874E-2</v>
      </c>
      <c r="CK214" s="777">
        <f t="shared" si="585"/>
        <v>4.0969784093108121E-2</v>
      </c>
      <c r="CL214" s="777">
        <f t="shared" si="586"/>
        <v>3.8552823758519962E-2</v>
      </c>
    </row>
    <row r="215" spans="1:90" x14ac:dyDescent="0.3">
      <c r="A215" s="759">
        <v>215</v>
      </c>
      <c r="B215" s="760" t="s">
        <v>90</v>
      </c>
      <c r="C215" s="761" t="s">
        <v>14</v>
      </c>
      <c r="D215" s="762">
        <v>40603</v>
      </c>
      <c r="E215" s="778"/>
      <c r="F215" s="764">
        <v>4718</v>
      </c>
      <c r="G215" s="772">
        <f>F215/F$2</f>
        <v>8.9420416208635008E-3</v>
      </c>
      <c r="H215" s="772"/>
      <c r="I215" s="765">
        <f t="shared" si="543"/>
        <v>1.4284756220240091E-2</v>
      </c>
      <c r="J215" s="765">
        <f t="shared" si="544"/>
        <v>4.8563012499004852E-3</v>
      </c>
      <c r="K215" s="764">
        <v>258</v>
      </c>
      <c r="L215" s="772">
        <f>K215/K$2</f>
        <v>7.0148726175263054E-3</v>
      </c>
      <c r="M215" s="767">
        <f t="shared" si="545"/>
        <v>0.78448221501891247</v>
      </c>
      <c r="N215" s="764">
        <v>288</v>
      </c>
      <c r="O215" s="772">
        <f>N215/N$2</f>
        <v>8.8327301723609159E-3</v>
      </c>
      <c r="P215" s="767">
        <f t="shared" si="546"/>
        <v>0.98777556030967917</v>
      </c>
      <c r="Q215" s="764">
        <v>210</v>
      </c>
      <c r="R215" s="772">
        <f>Q215/Q$2</f>
        <v>8.9024545338929166E-3</v>
      </c>
      <c r="S215" s="767">
        <f t="shared" si="547"/>
        <v>0.99557292521674023</v>
      </c>
      <c r="T215" s="764">
        <v>364</v>
      </c>
      <c r="U215" s="772">
        <f>T215/T$2</f>
        <v>1.1366475143642269E-2</v>
      </c>
      <c r="V215" s="767">
        <f t="shared" si="548"/>
        <v>1.2711275148979513</v>
      </c>
      <c r="W215" s="764">
        <v>196</v>
      </c>
      <c r="X215" s="772">
        <f>W215/W$2</f>
        <v>5.7074633819632513E-3</v>
      </c>
      <c r="Y215" s="767">
        <f t="shared" si="549"/>
        <v>0.63827296091383012</v>
      </c>
      <c r="Z215" s="764">
        <v>146</v>
      </c>
      <c r="AA215" s="772">
        <f>Z215/Z$2</f>
        <v>6.0661459198936346E-3</v>
      </c>
      <c r="AB215" s="767">
        <f t="shared" si="550"/>
        <v>0.67838488983770229</v>
      </c>
      <c r="AC215" s="764">
        <v>416</v>
      </c>
      <c r="AD215" s="772">
        <f>AC215/AC$2</f>
        <v>1.2288786482334869E-2</v>
      </c>
      <c r="AE215" s="767">
        <f t="shared" si="551"/>
        <v>1.3742707765598821</v>
      </c>
      <c r="AF215" s="764">
        <v>122</v>
      </c>
      <c r="AG215" s="772">
        <f>AF215/AF$2</f>
        <v>4.8563012499004852E-3</v>
      </c>
      <c r="AH215" s="767">
        <f t="shared" si="552"/>
        <v>0.54308640641638273</v>
      </c>
      <c r="AI215" s="764">
        <v>195</v>
      </c>
      <c r="AJ215" s="772">
        <f>AI215/AI$2</f>
        <v>8.2167537502106855E-3</v>
      </c>
      <c r="AK215" s="767">
        <f t="shared" si="553"/>
        <v>0.91889012583428609</v>
      </c>
      <c r="AL215" s="764">
        <v>159</v>
      </c>
      <c r="AM215" s="772">
        <f>AL215/AL$2</f>
        <v>4.9127143519233744E-3</v>
      </c>
      <c r="AN215" s="767">
        <f t="shared" si="554"/>
        <v>0.54939515607499168</v>
      </c>
      <c r="AO215" s="764">
        <v>209</v>
      </c>
      <c r="AP215" s="772">
        <f>AO215/AO$2</f>
        <v>6.386359469534926E-3</v>
      </c>
      <c r="AQ215" s="767">
        <f t="shared" si="555"/>
        <v>0.71419478238999945</v>
      </c>
      <c r="AR215" s="764">
        <v>311</v>
      </c>
      <c r="AS215" s="772">
        <f>AR215/AR$2</f>
        <v>8.8956265553044814E-3</v>
      </c>
      <c r="AT215" s="767">
        <f t="shared" si="556"/>
        <v>0.99480934360104922</v>
      </c>
      <c r="AU215" s="764">
        <v>225</v>
      </c>
      <c r="AV215" s="772">
        <f>AU215/AU$2</f>
        <v>9.1705726513144487E-3</v>
      </c>
      <c r="AW215" s="767">
        <f t="shared" si="557"/>
        <v>1.0255569186703113</v>
      </c>
      <c r="AX215" s="764">
        <v>426</v>
      </c>
      <c r="AY215" s="772">
        <f>AX215/AX$2</f>
        <v>1.4284756220240091E-2</v>
      </c>
      <c r="AZ215" s="767">
        <f t="shared" si="558"/>
        <v>1.5974826360583037</v>
      </c>
      <c r="BA215" s="764">
        <v>306</v>
      </c>
      <c r="BB215" s="772">
        <f>BA215/BA$2</f>
        <v>8.039725703475999E-3</v>
      </c>
      <c r="BC215" s="767">
        <f t="shared" si="559"/>
        <v>0.89909285198558841</v>
      </c>
      <c r="BD215" s="764">
        <v>480</v>
      </c>
      <c r="BE215" s="772">
        <f>BD215/BD$2</f>
        <v>1.326956569817267E-2</v>
      </c>
      <c r="BF215" s="767">
        <f t="shared" si="560"/>
        <v>1.4839525760215904</v>
      </c>
      <c r="BG215" s="764">
        <v>407</v>
      </c>
      <c r="BH215" s="772">
        <f>BG215/BG$2</f>
        <v>1.2384371957156767E-2</v>
      </c>
      <c r="BI215" s="767">
        <f t="shared" si="561"/>
        <v>1.3849602229832669</v>
      </c>
      <c r="BJ215" s="764">
        <f>K215+T215+W215+Z215+Q215</f>
        <v>1174</v>
      </c>
      <c r="BK215" s="772">
        <f t="shared" si="652"/>
        <v>7.7850942633006411E-3</v>
      </c>
      <c r="BL215" s="767">
        <f>BK215/$G215</f>
        <v>0.87061709097131923</v>
      </c>
      <c r="BM215" s="764">
        <f>BG215+AU215+AR215+AX215</f>
        <v>1369</v>
      </c>
      <c r="BN215" s="772">
        <f t="shared" si="653"/>
        <v>1.1204596421731515E-2</v>
      </c>
      <c r="BO215" s="767">
        <f>BN215/$G215</f>
        <v>1.2530244095027514</v>
      </c>
      <c r="BP215" s="764">
        <f>BA215+AO215+AL215+BD215</f>
        <v>1154</v>
      </c>
      <c r="BQ215" s="772">
        <f t="shared" si="654"/>
        <v>8.2827920330163281E-3</v>
      </c>
      <c r="BR215" s="767">
        <f>BQ215/$G215</f>
        <v>0.9262752718228221</v>
      </c>
      <c r="BS215" s="764">
        <f>AI215+AF215+AC215+N215</f>
        <v>1021</v>
      </c>
      <c r="BT215" s="772">
        <f t="shared" si="655"/>
        <v>8.8542389343693635E-3</v>
      </c>
      <c r="BU215" s="767">
        <f>BT215/$G215</f>
        <v>0.99018091279185316</v>
      </c>
      <c r="BV215" s="777">
        <f t="shared" si="570"/>
        <v>7.0148726175263054E-3</v>
      </c>
      <c r="BW215" s="777">
        <f t="shared" si="571"/>
        <v>8.8327301723609159E-3</v>
      </c>
      <c r="BX215" s="777">
        <f t="shared" si="572"/>
        <v>8.9024545338929166E-3</v>
      </c>
      <c r="BY215" s="777">
        <f t="shared" si="573"/>
        <v>1.1366475143642269E-2</v>
      </c>
      <c r="BZ215" s="777">
        <f t="shared" si="574"/>
        <v>5.7074633819632513E-3</v>
      </c>
      <c r="CA215" s="777">
        <f>AA215</f>
        <v>6.0661459198936346E-3</v>
      </c>
      <c r="CB215" s="777">
        <f t="shared" si="576"/>
        <v>1.2288786482334869E-2</v>
      </c>
      <c r="CC215" s="777">
        <f t="shared" si="577"/>
        <v>4.8563012499004852E-3</v>
      </c>
      <c r="CD215" s="777">
        <f t="shared" si="578"/>
        <v>8.2167537502106855E-3</v>
      </c>
      <c r="CE215" s="777">
        <f t="shared" si="579"/>
        <v>4.9127143519233744E-3</v>
      </c>
      <c r="CF215" s="777">
        <f t="shared" si="580"/>
        <v>6.386359469534926E-3</v>
      </c>
      <c r="CG215" s="777">
        <f t="shared" si="581"/>
        <v>8.8956265553044814E-3</v>
      </c>
      <c r="CH215" s="777">
        <f>AV215</f>
        <v>9.1705726513144487E-3</v>
      </c>
      <c r="CI215" s="777">
        <f t="shared" si="583"/>
        <v>1.4284756220240091E-2</v>
      </c>
      <c r="CJ215" s="777">
        <f t="shared" si="584"/>
        <v>8.039725703475999E-3</v>
      </c>
      <c r="CK215" s="777">
        <f t="shared" si="585"/>
        <v>1.326956569817267E-2</v>
      </c>
      <c r="CL215" s="777">
        <f t="shared" si="586"/>
        <v>1.2384371957156767E-2</v>
      </c>
    </row>
    <row r="216" spans="1:90" ht="13.5" thickBot="1" x14ac:dyDescent="0.35">
      <c r="A216" s="759">
        <v>216</v>
      </c>
      <c r="B216" s="780" t="s">
        <v>91</v>
      </c>
      <c r="C216" s="781" t="s">
        <v>14</v>
      </c>
      <c r="D216" s="782"/>
      <c r="E216" s="783"/>
      <c r="F216" s="784"/>
      <c r="G216" s="785"/>
      <c r="H216" s="785"/>
      <c r="I216" s="786"/>
      <c r="J216" s="786"/>
      <c r="K216" s="787"/>
      <c r="L216" s="785"/>
      <c r="M216" s="788"/>
      <c r="N216" s="787"/>
      <c r="O216" s="785"/>
      <c r="P216" s="788"/>
      <c r="Q216" s="787"/>
      <c r="R216" s="785"/>
      <c r="S216" s="788"/>
      <c r="T216" s="787"/>
      <c r="U216" s="785"/>
      <c r="V216" s="788"/>
      <c r="W216" s="787"/>
      <c r="X216" s="785"/>
      <c r="Y216" s="788"/>
      <c r="Z216" s="787"/>
      <c r="AA216" s="785"/>
      <c r="AB216" s="788"/>
      <c r="AC216" s="787"/>
      <c r="AD216" s="785"/>
      <c r="AE216" s="788"/>
      <c r="AF216" s="787"/>
      <c r="AG216" s="785"/>
      <c r="AH216" s="788"/>
      <c r="AI216" s="787"/>
      <c r="AJ216" s="785"/>
      <c r="AK216" s="788"/>
      <c r="AL216" s="787"/>
      <c r="AM216" s="785"/>
      <c r="AN216" s="788"/>
      <c r="AO216" s="787"/>
      <c r="AP216" s="785"/>
      <c r="AQ216" s="788"/>
      <c r="AR216" s="787"/>
      <c r="AS216" s="785"/>
      <c r="AT216" s="788"/>
      <c r="AU216" s="787"/>
      <c r="AV216" s="785"/>
      <c r="AW216" s="788"/>
      <c r="AX216" s="787"/>
      <c r="AY216" s="785"/>
      <c r="AZ216" s="788"/>
      <c r="BA216" s="787"/>
      <c r="BB216" s="785"/>
      <c r="BC216" s="788"/>
      <c r="BD216" s="787"/>
      <c r="BE216" s="785"/>
      <c r="BF216" s="788"/>
      <c r="BG216" s="787"/>
      <c r="BH216" s="785"/>
      <c r="BI216" s="788"/>
      <c r="BJ216" s="787"/>
      <c r="BK216" s="785"/>
      <c r="BL216" s="788"/>
      <c r="BM216" s="787"/>
      <c r="BN216" s="785"/>
      <c r="BO216" s="788"/>
      <c r="BP216" s="787"/>
      <c r="BQ216" s="785"/>
      <c r="BR216" s="788"/>
      <c r="BS216" s="787"/>
      <c r="BT216" s="785"/>
      <c r="BU216" s="788"/>
      <c r="BV216" s="799"/>
      <c r="BW216" s="799"/>
      <c r="BX216" s="799"/>
      <c r="BY216" s="799"/>
      <c r="BZ216" s="799"/>
      <c r="CA216" s="799"/>
      <c r="CB216" s="799"/>
      <c r="CC216" s="799"/>
      <c r="CD216" s="799"/>
      <c r="CE216" s="799"/>
      <c r="CF216" s="799"/>
      <c r="CG216" s="799"/>
      <c r="CH216" s="799"/>
      <c r="CI216" s="799"/>
      <c r="CJ216" s="799"/>
      <c r="CK216" s="799"/>
      <c r="CL216" s="799"/>
    </row>
    <row r="217" spans="1:90" x14ac:dyDescent="0.3">
      <c r="A217" s="759">
        <v>217</v>
      </c>
      <c r="B217" s="760" t="s">
        <v>92</v>
      </c>
      <c r="C217" s="761" t="s">
        <v>14</v>
      </c>
      <c r="D217" s="762">
        <v>40603</v>
      </c>
      <c r="E217" s="778"/>
      <c r="F217" s="764">
        <v>34242</v>
      </c>
      <c r="G217" s="772">
        <f>F217/F$2</f>
        <v>6.4898980326750316E-2</v>
      </c>
      <c r="H217" s="772"/>
      <c r="I217" s="765">
        <f t="shared" si="543"/>
        <v>9.6674315096895475E-2</v>
      </c>
      <c r="J217" s="765">
        <f t="shared" si="544"/>
        <v>4.1238754876204126E-2</v>
      </c>
      <c r="K217" s="764">
        <v>2108</v>
      </c>
      <c r="L217" s="772">
        <f>K217/K$2</f>
        <v>5.7315315805214935E-2</v>
      </c>
      <c r="M217" s="767">
        <f t="shared" si="545"/>
        <v>0.88314663060415577</v>
      </c>
      <c r="N217" s="764">
        <v>2129</v>
      </c>
      <c r="O217" s="772">
        <f>N217/N$2</f>
        <v>6.5294731031098577E-2</v>
      </c>
      <c r="P217" s="767">
        <f t="shared" si="546"/>
        <v>1.0060979494955968</v>
      </c>
      <c r="Q217" s="764">
        <v>1655</v>
      </c>
      <c r="R217" s="772">
        <f>Q217/Q$2</f>
        <v>7.0159820255203703E-2</v>
      </c>
      <c r="S217" s="767">
        <f t="shared" si="547"/>
        <v>1.0810619812817761</v>
      </c>
      <c r="T217" s="764">
        <v>2357</v>
      </c>
      <c r="U217" s="772">
        <f>T217/T$2</f>
        <v>7.3601049213090186E-2</v>
      </c>
      <c r="V217" s="767">
        <f t="shared" si="548"/>
        <v>1.1340863730451096</v>
      </c>
      <c r="W217" s="764">
        <v>1923</v>
      </c>
      <c r="X217" s="772">
        <f>W217/W$2</f>
        <v>5.5997204507731282E-2</v>
      </c>
      <c r="Y217" s="767">
        <f t="shared" si="549"/>
        <v>0.8628364301842526</v>
      </c>
      <c r="Z217" s="764">
        <v>1535</v>
      </c>
      <c r="AA217" s="772">
        <f>Z217/Z$2</f>
        <v>6.3777630048196782E-2</v>
      </c>
      <c r="AB217" s="767">
        <f t="shared" si="550"/>
        <v>0.98272160405436548</v>
      </c>
      <c r="AC217" s="764">
        <v>2681</v>
      </c>
      <c r="AD217" s="772">
        <f>AC217/AC$2</f>
        <v>7.9197684036393712E-2</v>
      </c>
      <c r="AE217" s="767">
        <f t="shared" si="551"/>
        <v>1.2203224709795586</v>
      </c>
      <c r="AF217" s="764">
        <v>1036</v>
      </c>
      <c r="AG217" s="772">
        <f>AF217/AF$2</f>
        <v>4.1238754876204126E-2</v>
      </c>
      <c r="AH217" s="767">
        <f t="shared" si="552"/>
        <v>0.635429935394627</v>
      </c>
      <c r="AI217" s="764">
        <v>1549</v>
      </c>
      <c r="AJ217" s="772">
        <f>AI217/AI$2</f>
        <v>6.5270520815776167E-2</v>
      </c>
      <c r="AK217" s="767">
        <f t="shared" si="553"/>
        <v>1.0057249048776304</v>
      </c>
      <c r="AL217" s="764">
        <v>1422</v>
      </c>
      <c r="AM217" s="772">
        <f>AL217/AL$2</f>
        <v>4.3936350996446778E-2</v>
      </c>
      <c r="AN217" s="767">
        <f t="shared" si="554"/>
        <v>0.67699601403963694</v>
      </c>
      <c r="AO217" s="764">
        <v>1446</v>
      </c>
      <c r="AP217" s="772">
        <f>AO217/AO$2</f>
        <v>4.4185051640897144E-2</v>
      </c>
      <c r="AQ217" s="767">
        <f t="shared" si="555"/>
        <v>0.68082813348432192</v>
      </c>
      <c r="AR217" s="764">
        <v>1973</v>
      </c>
      <c r="AS217" s="772">
        <f>AR217/AR$2</f>
        <v>5.643431251966477E-2</v>
      </c>
      <c r="AT217" s="767">
        <f t="shared" si="556"/>
        <v>0.86957163634208057</v>
      </c>
      <c r="AU217" s="764">
        <v>1553</v>
      </c>
      <c r="AV217" s="772">
        <f>AU217/AU$2</f>
        <v>6.3297330344405947E-2</v>
      </c>
      <c r="AW217" s="767">
        <f t="shared" si="557"/>
        <v>0.97532087600944639</v>
      </c>
      <c r="AX217" s="764">
        <v>2625</v>
      </c>
      <c r="AY217" s="772">
        <f>AX217/AX$2</f>
        <v>8.8022265441620284E-2</v>
      </c>
      <c r="AZ217" s="767">
        <f t="shared" si="558"/>
        <v>1.3562965858392528</v>
      </c>
      <c r="BA217" s="764">
        <v>1944</v>
      </c>
      <c r="BB217" s="772">
        <f>BA217/BA$2</f>
        <v>5.1075904469141641E-2</v>
      </c>
      <c r="BC217" s="767">
        <f t="shared" si="559"/>
        <v>0.78700627054519334</v>
      </c>
      <c r="BD217" s="764">
        <v>3497</v>
      </c>
      <c r="BE217" s="772">
        <f>BD217/BD$2</f>
        <v>9.6674315096895475E-2</v>
      </c>
      <c r="BF217" s="767">
        <f t="shared" si="560"/>
        <v>1.4896122344321006</v>
      </c>
      <c r="BG217" s="764">
        <v>2809</v>
      </c>
      <c r="BH217" s="772">
        <f>BG217/BG$2</f>
        <v>8.5473466407010715E-2</v>
      </c>
      <c r="BI217" s="767">
        <f t="shared" si="561"/>
        <v>1.3170232564005313</v>
      </c>
      <c r="BJ217" s="764">
        <f>K217+T217+W217+Z217+Q217</f>
        <v>9578</v>
      </c>
      <c r="BK217" s="772">
        <f t="shared" si="652"/>
        <v>6.3514167677933164E-2</v>
      </c>
      <c r="BL217" s="767">
        <f>BK217/$G217</f>
        <v>0.97866202763363985</v>
      </c>
      <c r="BM217" s="764">
        <f>BG217+AU217+AR217+AX217</f>
        <v>8960</v>
      </c>
      <c r="BN217" s="772">
        <f t="shared" si="653"/>
        <v>7.3333224206511602E-2</v>
      </c>
      <c r="BO217" s="767">
        <f>BN217/$G217</f>
        <v>1.1299595746696935</v>
      </c>
      <c r="BP217" s="764">
        <f>BA217+AO217+AL217+BD217</f>
        <v>8309</v>
      </c>
      <c r="BQ217" s="772">
        <f t="shared" si="654"/>
        <v>5.9637538130270951E-2</v>
      </c>
      <c r="BR217" s="767">
        <f>BQ217/$G217</f>
        <v>0.91892873863365332</v>
      </c>
      <c r="BS217" s="764">
        <f>AI217+AF217+AC217+N217</f>
        <v>7395</v>
      </c>
      <c r="BT217" s="772">
        <f t="shared" si="655"/>
        <v>6.4130359372831972E-2</v>
      </c>
      <c r="BU217" s="767">
        <f>BT217/$G217</f>
        <v>0.98815665592820523</v>
      </c>
      <c r="BV217" s="777">
        <f t="shared" si="570"/>
        <v>5.7315315805214935E-2</v>
      </c>
      <c r="BW217" s="777">
        <f t="shared" si="571"/>
        <v>6.5294731031098577E-2</v>
      </c>
      <c r="BX217" s="777">
        <f t="shared" si="572"/>
        <v>7.0159820255203703E-2</v>
      </c>
      <c r="BY217" s="777">
        <f t="shared" si="573"/>
        <v>7.3601049213090186E-2</v>
      </c>
      <c r="BZ217" s="777">
        <f t="shared" si="574"/>
        <v>5.5997204507731282E-2</v>
      </c>
      <c r="CA217" s="777">
        <f>AA217</f>
        <v>6.3777630048196782E-2</v>
      </c>
      <c r="CB217" s="777">
        <f t="shared" si="576"/>
        <v>7.9197684036393712E-2</v>
      </c>
      <c r="CC217" s="777">
        <f t="shared" si="577"/>
        <v>4.1238754876204126E-2</v>
      </c>
      <c r="CD217" s="777">
        <f t="shared" si="578"/>
        <v>6.5270520815776167E-2</v>
      </c>
      <c r="CE217" s="777">
        <f t="shared" si="579"/>
        <v>4.3936350996446778E-2</v>
      </c>
      <c r="CF217" s="777">
        <f t="shared" si="580"/>
        <v>4.4185051640897144E-2</v>
      </c>
      <c r="CG217" s="777">
        <f t="shared" si="581"/>
        <v>5.643431251966477E-2</v>
      </c>
      <c r="CH217" s="777">
        <f>AV217</f>
        <v>6.3297330344405947E-2</v>
      </c>
      <c r="CI217" s="777">
        <f t="shared" si="583"/>
        <v>8.8022265441620284E-2</v>
      </c>
      <c r="CJ217" s="777">
        <f t="shared" si="584"/>
        <v>5.1075904469141641E-2</v>
      </c>
      <c r="CK217" s="777">
        <f t="shared" si="585"/>
        <v>9.6674315096895475E-2</v>
      </c>
      <c r="CL217" s="777">
        <f t="shared" si="586"/>
        <v>8.5473466407010715E-2</v>
      </c>
    </row>
    <row r="218" spans="1:90" x14ac:dyDescent="0.3">
      <c r="A218" s="759">
        <v>218</v>
      </c>
      <c r="B218" s="760" t="s">
        <v>93</v>
      </c>
      <c r="C218" s="761" t="s">
        <v>14</v>
      </c>
      <c r="D218" s="762">
        <v>40603</v>
      </c>
      <c r="E218" s="778"/>
      <c r="F218" s="764">
        <v>42585</v>
      </c>
      <c r="G218" s="772">
        <f>F218/F$2</f>
        <v>8.0711496910655392E-2</v>
      </c>
      <c r="H218" s="772"/>
      <c r="I218" s="765">
        <f t="shared" si="543"/>
        <v>9.8149017503856212E-2</v>
      </c>
      <c r="J218" s="765">
        <f t="shared" si="544"/>
        <v>6.1449611929352811E-2</v>
      </c>
      <c r="K218" s="764">
        <v>2856</v>
      </c>
      <c r="L218" s="772">
        <f>K218/K$2</f>
        <v>7.7653008510291194E-2</v>
      </c>
      <c r="M218" s="767">
        <f t="shared" si="545"/>
        <v>0.96210591405893719</v>
      </c>
      <c r="N218" s="764">
        <v>2820</v>
      </c>
      <c r="O218" s="772">
        <f>N218/N$2</f>
        <v>8.6487149604367292E-2</v>
      </c>
      <c r="P218" s="767">
        <f t="shared" si="546"/>
        <v>1.0715592315194615</v>
      </c>
      <c r="Q218" s="764">
        <v>2193</v>
      </c>
      <c r="R218" s="772">
        <f>Q218/Q$2</f>
        <v>9.2967060918224598E-2</v>
      </c>
      <c r="S218" s="767">
        <f t="shared" si="547"/>
        <v>1.1518440925601423</v>
      </c>
      <c r="T218" s="764">
        <v>2782</v>
      </c>
      <c r="U218" s="772">
        <f>T218/T$2</f>
        <v>8.6872345740694482E-2</v>
      </c>
      <c r="V218" s="767">
        <f t="shared" si="548"/>
        <v>1.076331737928971</v>
      </c>
      <c r="W218" s="764">
        <v>2627</v>
      </c>
      <c r="X218" s="772">
        <f>W218/W$2</f>
        <v>7.6497481144987042E-2</v>
      </c>
      <c r="Y218" s="767">
        <f t="shared" si="549"/>
        <v>0.94778915114989004</v>
      </c>
      <c r="Z218" s="764">
        <v>2114</v>
      </c>
      <c r="AA218" s="772">
        <f>Z218/Z$2</f>
        <v>8.7834469004487284E-2</v>
      </c>
      <c r="AB218" s="767">
        <f t="shared" si="550"/>
        <v>1.088252261034345</v>
      </c>
      <c r="AC218" s="764">
        <v>3015</v>
      </c>
      <c r="AD218" s="772">
        <f>AC218/AC$2</f>
        <v>8.9064161644806808E-2</v>
      </c>
      <c r="AE218" s="767">
        <f t="shared" si="551"/>
        <v>1.1034879175069383</v>
      </c>
      <c r="AF218" s="764">
        <v>1789</v>
      </c>
      <c r="AG218" s="772">
        <f>AF218/AF$2</f>
        <v>7.1212483082557121E-2</v>
      </c>
      <c r="AH218" s="767">
        <f t="shared" si="552"/>
        <v>0.88230903660957594</v>
      </c>
      <c r="AI218" s="764">
        <v>2056</v>
      </c>
      <c r="AJ218" s="772">
        <f>AI218/AI$2</f>
        <v>8.6634080566323948E-2</v>
      </c>
      <c r="AK218" s="767">
        <f t="shared" si="553"/>
        <v>1.0733796780181717</v>
      </c>
      <c r="AL218" s="764">
        <v>2212</v>
      </c>
      <c r="AM218" s="772">
        <f>AL218/AL$2</f>
        <v>6.8345434883361658E-2</v>
      </c>
      <c r="AN218" s="767">
        <f t="shared" si="554"/>
        <v>0.8467868581227963</v>
      </c>
      <c r="AO218" s="764">
        <v>2011</v>
      </c>
      <c r="AP218" s="772">
        <f>AO218/AO$2</f>
        <v>6.1449611929352811E-2</v>
      </c>
      <c r="AQ218" s="767">
        <f t="shared" si="555"/>
        <v>0.76134893145861526</v>
      </c>
      <c r="AR218" s="764">
        <v>2477</v>
      </c>
      <c r="AS218" s="772">
        <f>AR218/AR$2</f>
        <v>7.0850376133405793E-2</v>
      </c>
      <c r="AT218" s="767">
        <f t="shared" si="556"/>
        <v>0.87782260081032204</v>
      </c>
      <c r="AU218" s="764">
        <v>1840</v>
      </c>
      <c r="AV218" s="772">
        <f>AU218/AU$2</f>
        <v>7.4994905237415935E-2</v>
      </c>
      <c r="AW218" s="767">
        <f t="shared" si="557"/>
        <v>0.92917252322097921</v>
      </c>
      <c r="AX218" s="764">
        <v>2927</v>
      </c>
      <c r="AY218" s="772">
        <f>AX218/AX$2</f>
        <v>9.8149017503856212E-2</v>
      </c>
      <c r="AZ218" s="767">
        <f t="shared" si="558"/>
        <v>1.2160475429232034</v>
      </c>
      <c r="BA218" s="764">
        <v>2655</v>
      </c>
      <c r="BB218" s="772">
        <f>BA218/BA$2</f>
        <v>6.9756443603688809E-2</v>
      </c>
      <c r="BC218" s="767">
        <f t="shared" si="559"/>
        <v>0.86426898612606062</v>
      </c>
      <c r="BD218" s="764">
        <v>3314</v>
      </c>
      <c r="BE218" s="772">
        <f>BD218/BD$2</f>
        <v>9.1615293174467149E-2</v>
      </c>
      <c r="BF218" s="767">
        <f t="shared" si="560"/>
        <v>1.1350959489189236</v>
      </c>
      <c r="BG218" s="764">
        <v>2897</v>
      </c>
      <c r="BH218" s="772">
        <f>BG218/BG$2</f>
        <v>8.8151168451801362E-2</v>
      </c>
      <c r="BI218" s="767">
        <f t="shared" si="561"/>
        <v>1.0921761065760112</v>
      </c>
      <c r="BJ218" s="764">
        <f>K218+T218+W218+Z218+Q218</f>
        <v>12572</v>
      </c>
      <c r="BK218" s="772">
        <f t="shared" si="652"/>
        <v>8.3368147426078079E-2</v>
      </c>
      <c r="BL218" s="767">
        <f>BK218/$G218</f>
        <v>1.0329153914511522</v>
      </c>
      <c r="BM218" s="764">
        <f>BG218+AU218+AR218+AX218</f>
        <v>10141</v>
      </c>
      <c r="BN218" s="772">
        <f t="shared" si="653"/>
        <v>8.2999132441767196E-2</v>
      </c>
      <c r="BO218" s="767">
        <f>BN218/$G218</f>
        <v>1.0283433664183448</v>
      </c>
      <c r="BP218" s="764">
        <f>BA218+AO218+AL218+BD218</f>
        <v>10192</v>
      </c>
      <c r="BQ218" s="772">
        <f t="shared" si="654"/>
        <v>7.3152700520366057E-2</v>
      </c>
      <c r="BR218" s="767">
        <f>BQ218/$G218</f>
        <v>0.90634795934144752</v>
      </c>
      <c r="BS218" s="764">
        <f>AI218+AF218+AC218+N218</f>
        <v>9680</v>
      </c>
      <c r="BT218" s="772">
        <f t="shared" si="655"/>
        <v>8.3946163452199254E-2</v>
      </c>
      <c r="BU218" s="767">
        <f>BT218/$G218</f>
        <v>1.0400768993929641</v>
      </c>
      <c r="BV218" s="777">
        <f t="shared" si="570"/>
        <v>7.7653008510291194E-2</v>
      </c>
      <c r="BW218" s="777">
        <f t="shared" si="571"/>
        <v>8.6487149604367292E-2</v>
      </c>
      <c r="BX218" s="777">
        <f t="shared" si="572"/>
        <v>9.2967060918224598E-2</v>
      </c>
      <c r="BY218" s="777">
        <f t="shared" si="573"/>
        <v>8.6872345740694482E-2</v>
      </c>
      <c r="BZ218" s="777">
        <f t="shared" si="574"/>
        <v>7.6497481144987042E-2</v>
      </c>
      <c r="CA218" s="777">
        <f>AA218</f>
        <v>8.7834469004487284E-2</v>
      </c>
      <c r="CB218" s="777">
        <f t="shared" si="576"/>
        <v>8.9064161644806808E-2</v>
      </c>
      <c r="CC218" s="777">
        <f t="shared" si="577"/>
        <v>7.1212483082557121E-2</v>
      </c>
      <c r="CD218" s="777">
        <f t="shared" si="578"/>
        <v>8.6634080566323948E-2</v>
      </c>
      <c r="CE218" s="777">
        <f t="shared" si="579"/>
        <v>6.8345434883361658E-2</v>
      </c>
      <c r="CF218" s="777">
        <f t="shared" si="580"/>
        <v>6.1449611929352811E-2</v>
      </c>
      <c r="CG218" s="777">
        <f t="shared" si="581"/>
        <v>7.0850376133405793E-2</v>
      </c>
      <c r="CH218" s="777">
        <f>AV218</f>
        <v>7.4994905237415935E-2</v>
      </c>
      <c r="CI218" s="777">
        <f t="shared" si="583"/>
        <v>9.8149017503856212E-2</v>
      </c>
      <c r="CJ218" s="777">
        <f t="shared" si="584"/>
        <v>6.9756443603688809E-2</v>
      </c>
      <c r="CK218" s="777">
        <f t="shared" si="585"/>
        <v>9.1615293174467149E-2</v>
      </c>
      <c r="CL218" s="777">
        <f t="shared" si="586"/>
        <v>8.8151168451801362E-2</v>
      </c>
    </row>
    <row r="219" spans="1:90" x14ac:dyDescent="0.3">
      <c r="A219" s="759">
        <v>219</v>
      </c>
      <c r="B219" s="760" t="s">
        <v>175</v>
      </c>
      <c r="C219" s="761" t="s">
        <v>14</v>
      </c>
      <c r="D219" s="762">
        <v>40603</v>
      </c>
      <c r="E219" s="778"/>
      <c r="F219" s="764">
        <v>399799</v>
      </c>
      <c r="G219" s="772">
        <f>F219/F$2</f>
        <v>0.75774041924112046</v>
      </c>
      <c r="H219" s="772"/>
      <c r="I219" s="765">
        <f t="shared" si="543"/>
        <v>0.89579470756784085</v>
      </c>
      <c r="J219" s="765">
        <f t="shared" si="544"/>
        <v>0.65883641674780913</v>
      </c>
      <c r="K219" s="764">
        <v>25529</v>
      </c>
      <c r="L219" s="772">
        <f>K219/K$2</f>
        <v>0.69411892656135299</v>
      </c>
      <c r="M219" s="767">
        <f t="shared" si="545"/>
        <v>0.916037879115008</v>
      </c>
      <c r="N219" s="764">
        <v>24497</v>
      </c>
      <c r="O219" s="772">
        <f>N219/N$2</f>
        <v>0.75130344108446301</v>
      </c>
      <c r="P219" s="767">
        <f t="shared" si="546"/>
        <v>0.99150503524267042</v>
      </c>
      <c r="Q219" s="764">
        <v>18211</v>
      </c>
      <c r="R219" s="772">
        <f>Q219/Q$2</f>
        <v>0.7720123786510662</v>
      </c>
      <c r="S219" s="767">
        <f t="shared" si="547"/>
        <v>1.0188348925932171</v>
      </c>
      <c r="T219" s="764">
        <v>23915</v>
      </c>
      <c r="U219" s="772">
        <f>T219/T$2</f>
        <v>0.74678366225331005</v>
      </c>
      <c r="V219" s="767">
        <f t="shared" si="548"/>
        <v>0.98554022365761662</v>
      </c>
      <c r="W219" s="764">
        <v>25358</v>
      </c>
      <c r="X219" s="772">
        <f>W219/W$2</f>
        <v>0.7384176348970618</v>
      </c>
      <c r="Y219" s="767">
        <f t="shared" si="549"/>
        <v>0.97449946729328429</v>
      </c>
      <c r="Z219" s="764">
        <v>19021</v>
      </c>
      <c r="AA219" s="772">
        <f>Z219/Z$2</f>
        <v>0.7903024763171016</v>
      </c>
      <c r="AB219" s="767">
        <f t="shared" si="550"/>
        <v>1.0429725751050631</v>
      </c>
      <c r="AC219" s="764">
        <v>24965</v>
      </c>
      <c r="AD219" s="772">
        <f>AC219/AC$2</f>
        <v>0.73747489070069716</v>
      </c>
      <c r="AE219" s="767">
        <f t="shared" si="551"/>
        <v>0.97325531537473042</v>
      </c>
      <c r="AF219" s="764">
        <v>17301</v>
      </c>
      <c r="AG219" s="772">
        <f>AF219/AF$2</f>
        <v>0.68867924528301883</v>
      </c>
      <c r="AH219" s="767">
        <f t="shared" si="552"/>
        <v>0.90885906016830065</v>
      </c>
      <c r="AI219" s="764">
        <v>21259</v>
      </c>
      <c r="AJ219" s="772">
        <f>AI219/AI$2</f>
        <v>0.89579470756784085</v>
      </c>
      <c r="AK219" s="767">
        <f t="shared" si="553"/>
        <v>1.1821920605277758</v>
      </c>
      <c r="AL219" s="764">
        <v>28719</v>
      </c>
      <c r="AM219" s="772">
        <f>AL219/AL$2</f>
        <v>0.8873474432257068</v>
      </c>
      <c r="AN219" s="767">
        <f t="shared" si="554"/>
        <v>1.1710440946444274</v>
      </c>
      <c r="AO219" s="764">
        <v>27421</v>
      </c>
      <c r="AP219" s="772">
        <f>AO219/AO$2</f>
        <v>0.83789647375175702</v>
      </c>
      <c r="AQ219" s="767">
        <f t="shared" si="555"/>
        <v>1.105782999659584</v>
      </c>
      <c r="AR219" s="764">
        <v>27386</v>
      </c>
      <c r="AS219" s="772">
        <f>AR219/AR$2</f>
        <v>0.78332999628157085</v>
      </c>
      <c r="AT219" s="767">
        <f t="shared" si="556"/>
        <v>1.0337709014731964</v>
      </c>
      <c r="AU219" s="764">
        <v>17683</v>
      </c>
      <c r="AV219" s="772">
        <f>AU219/AU$2</f>
        <v>0.72072549419197063</v>
      </c>
      <c r="AW219" s="767">
        <f t="shared" si="557"/>
        <v>0.95115091644943472</v>
      </c>
      <c r="AX219" s="764">
        <v>22061</v>
      </c>
      <c r="AY219" s="772">
        <f>AX219/AX$2</f>
        <v>0.73975588491717525</v>
      </c>
      <c r="AZ219" s="767">
        <f t="shared" si="558"/>
        <v>0.97626557345065901</v>
      </c>
      <c r="BA219" s="764">
        <v>28851</v>
      </c>
      <c r="BB219" s="772">
        <f>BA219/BA$2</f>
        <v>0.75802002049341843</v>
      </c>
      <c r="BC219" s="767">
        <f t="shared" si="559"/>
        <v>1.0003689934510529</v>
      </c>
      <c r="BD219" s="764">
        <v>25970</v>
      </c>
      <c r="BE219" s="772">
        <f>BD219/BD$2</f>
        <v>0.71793879412821715</v>
      </c>
      <c r="BF219" s="767">
        <f t="shared" si="560"/>
        <v>0.94747327171386109</v>
      </c>
      <c r="BG219" s="764">
        <v>21652</v>
      </c>
      <c r="BH219" s="772">
        <f>BG219/BG$2</f>
        <v>0.65883641674780913</v>
      </c>
      <c r="BI219" s="767">
        <f t="shared" si="561"/>
        <v>0.86947508674228569</v>
      </c>
      <c r="BJ219" s="764">
        <f>K219+T219+W219+Z219+Q219</f>
        <v>112034</v>
      </c>
      <c r="BK219" s="772">
        <f t="shared" si="652"/>
        <v>0.74292610791705627</v>
      </c>
      <c r="BL219" s="767">
        <f>BK219/$G219</f>
        <v>0.98044935845061454</v>
      </c>
      <c r="BM219" s="764">
        <f>BG219+AU219+AR219+AX219</f>
        <v>88782</v>
      </c>
      <c r="BN219" s="772">
        <f t="shared" si="653"/>
        <v>0.7266373115516197</v>
      </c>
      <c r="BO219" s="767">
        <f>BN219/$G219</f>
        <v>0.95895281959401002</v>
      </c>
      <c r="BP219" s="764">
        <f>BA219+AO219+AL219+BD219</f>
        <v>110961</v>
      </c>
      <c r="BQ219" s="772">
        <f t="shared" si="654"/>
        <v>0.796418446079311</v>
      </c>
      <c r="BR219" s="767">
        <f>BQ219/$G219</f>
        <v>1.0510439008610979</v>
      </c>
      <c r="BS219" s="764">
        <f>AI219+AF219+AC219+N219</f>
        <v>88022</v>
      </c>
      <c r="BT219" s="772">
        <f t="shared" si="655"/>
        <v>0.76333772720965731</v>
      </c>
      <c r="BU219" s="767">
        <f>BT219/$G219</f>
        <v>1.0073868409634827</v>
      </c>
      <c r="BV219" s="777">
        <f t="shared" si="570"/>
        <v>0.69411892656135299</v>
      </c>
      <c r="BW219" s="777">
        <f t="shared" si="571"/>
        <v>0.75130344108446301</v>
      </c>
      <c r="BX219" s="777">
        <f t="shared" si="572"/>
        <v>0.7720123786510662</v>
      </c>
      <c r="BY219" s="777">
        <f t="shared" si="573"/>
        <v>0.74678366225331005</v>
      </c>
      <c r="BZ219" s="777">
        <f t="shared" si="574"/>
        <v>0.7384176348970618</v>
      </c>
      <c r="CA219" s="777">
        <f>AA219</f>
        <v>0.7903024763171016</v>
      </c>
      <c r="CB219" s="777">
        <f t="shared" si="576"/>
        <v>0.73747489070069716</v>
      </c>
      <c r="CC219" s="777">
        <f t="shared" si="577"/>
        <v>0.68867924528301883</v>
      </c>
      <c r="CD219" s="777">
        <f t="shared" si="578"/>
        <v>0.89579470756784085</v>
      </c>
      <c r="CE219" s="777">
        <f t="shared" si="579"/>
        <v>0.8873474432257068</v>
      </c>
      <c r="CF219" s="777">
        <f t="shared" si="580"/>
        <v>0.83789647375175702</v>
      </c>
      <c r="CG219" s="777">
        <f t="shared" si="581"/>
        <v>0.78332999628157085</v>
      </c>
      <c r="CH219" s="777">
        <f>AV219</f>
        <v>0.72072549419197063</v>
      </c>
      <c r="CI219" s="777">
        <f t="shared" si="583"/>
        <v>0.73975588491717525</v>
      </c>
      <c r="CJ219" s="777">
        <f t="shared" si="584"/>
        <v>0.75802002049341843</v>
      </c>
      <c r="CK219" s="777">
        <f t="shared" si="585"/>
        <v>0.71793879412821715</v>
      </c>
      <c r="CL219" s="777">
        <f t="shared" si="586"/>
        <v>0.65883641674780913</v>
      </c>
    </row>
    <row r="220" spans="1:90" x14ac:dyDescent="0.3">
      <c r="A220" s="759">
        <v>220</v>
      </c>
      <c r="B220" s="760" t="s">
        <v>174</v>
      </c>
      <c r="C220" s="761" t="s">
        <v>14</v>
      </c>
      <c r="D220" s="762">
        <v>40603</v>
      </c>
      <c r="E220" s="778"/>
      <c r="F220" s="764">
        <f>F211+F212</f>
        <v>410457</v>
      </c>
      <c r="G220" s="772">
        <f>F220/F$2</f>
        <v>0.77794056328418182</v>
      </c>
      <c r="H220" s="772"/>
      <c r="I220" s="765">
        <f>LARGE(BV220:CL220,1)</f>
        <v>0.91779032529917415</v>
      </c>
      <c r="J220" s="765">
        <f>SMALL(BV220:CL220,1)</f>
        <v>0.68007546251217132</v>
      </c>
      <c r="K220" s="764">
        <f>K211+K212</f>
        <v>26346</v>
      </c>
      <c r="L220" s="772">
        <f>K220/K$2</f>
        <v>0.71633268985018628</v>
      </c>
      <c r="M220" s="767">
        <f>L220/$G220</f>
        <v>0.92080645187865051</v>
      </c>
      <c r="N220" s="764">
        <f>N211+N212</f>
        <v>25160</v>
      </c>
      <c r="O220" s="772">
        <f>N220/N$2</f>
        <v>0.77163712200208545</v>
      </c>
      <c r="P220" s="767">
        <f>O220/$G220</f>
        <v>0.9918972713603138</v>
      </c>
      <c r="Q220" s="764">
        <f>Q211+Q212</f>
        <v>18940</v>
      </c>
      <c r="R220" s="772">
        <f>Q220/Q$2</f>
        <v>0.80291661367586586</v>
      </c>
      <c r="S220" s="767">
        <f>R220/$G220</f>
        <v>1.0321053452801641</v>
      </c>
      <c r="T220" s="764">
        <f>T211+T212</f>
        <v>24410</v>
      </c>
      <c r="U220" s="772">
        <f>T220/T$2</f>
        <v>0.76224081938546095</v>
      </c>
      <c r="V220" s="767">
        <f>U220/$G220</f>
        <v>0.97981883881662857</v>
      </c>
      <c r="W220" s="764">
        <f>W211+W212</f>
        <v>26254</v>
      </c>
      <c r="X220" s="772">
        <f>W220/W$2</f>
        <v>0.76450889607175099</v>
      </c>
      <c r="Y220" s="767">
        <f>X220/$G220</f>
        <v>0.9827343272142447</v>
      </c>
      <c r="Z220" s="764">
        <f>Z211+Z212</f>
        <v>19874</v>
      </c>
      <c r="AA220" s="772">
        <f>Z220/Z$2</f>
        <v>0.82574372610935687</v>
      </c>
      <c r="AB220" s="767">
        <f>AA220/$G220</f>
        <v>1.0614483484745512</v>
      </c>
      <c r="AC220" s="764">
        <f>AC211+AC212</f>
        <v>25303</v>
      </c>
      <c r="AD220" s="772">
        <f>AC220/AC$2</f>
        <v>0.74745952971759422</v>
      </c>
      <c r="AE220" s="767">
        <f>AD220/$G220</f>
        <v>0.96081830025945969</v>
      </c>
      <c r="AF220" s="764">
        <f>AF211+AF212</f>
        <v>17984</v>
      </c>
      <c r="AG220" s="772">
        <f>AF220/AF$2</f>
        <v>0.71586657113287155</v>
      </c>
      <c r="AH220" s="767">
        <f>AG220/$G220</f>
        <v>0.9202072817886543</v>
      </c>
      <c r="AI220" s="764">
        <f>AI211+AI212</f>
        <v>21781</v>
      </c>
      <c r="AJ220" s="772">
        <f>AI220/AI$2</f>
        <v>0.91779032529917415</v>
      </c>
      <c r="AK220" s="767">
        <f>AJ220/$G220</f>
        <v>1.179769211962155</v>
      </c>
      <c r="AL220" s="764">
        <f>AL211+AL212</f>
        <v>29546</v>
      </c>
      <c r="AM220" s="772">
        <f>AL220/AL$2</f>
        <v>0.91289973737061636</v>
      </c>
      <c r="AN220" s="767">
        <f>AM220/$G220</f>
        <v>1.1734826289513507</v>
      </c>
      <c r="AO220" s="764">
        <f>AO211+AO212</f>
        <v>27762</v>
      </c>
      <c r="AP220" s="772">
        <f>AO220/AO$2</f>
        <v>0.84831632341257712</v>
      </c>
      <c r="AQ220" s="767">
        <f>AP220/$G220</f>
        <v>1.0904641864042859</v>
      </c>
      <c r="AR220" s="764">
        <f>AR211+AR212</f>
        <v>27668</v>
      </c>
      <c r="AS220" s="772">
        <f>AR220/AR$2</f>
        <v>0.79139612711306884</v>
      </c>
      <c r="AT220" s="767">
        <f>AS220/$G220</f>
        <v>1.017296390577813</v>
      </c>
      <c r="AU220" s="764">
        <f>AU211+AU212</f>
        <v>17947</v>
      </c>
      <c r="AV220" s="772">
        <f>AU220/AU$2</f>
        <v>0.73148563276951295</v>
      </c>
      <c r="AW220" s="767">
        <f>AV220/$G220</f>
        <v>0.94028473034166893</v>
      </c>
      <c r="AX220" s="764">
        <f>AX211+AX212</f>
        <v>22796</v>
      </c>
      <c r="AY220" s="772">
        <f>AX220/AX$2</f>
        <v>0.7644021192408289</v>
      </c>
      <c r="AZ220" s="767">
        <f>AY220/$G220</f>
        <v>0.98259707144438058</v>
      </c>
      <c r="BA220" s="764">
        <f>BA211+BA212</f>
        <v>29621</v>
      </c>
      <c r="BB220" s="772">
        <f>BA220/BA$2</f>
        <v>0.77825070281915876</v>
      </c>
      <c r="BC220" s="767">
        <f>BB220/$G220</f>
        <v>1.0003986673913334</v>
      </c>
      <c r="BD220" s="764">
        <f>BD211+BD212</f>
        <v>26715</v>
      </c>
      <c r="BE220" s="772">
        <f>BD220/BD$2</f>
        <v>0.73853426588892268</v>
      </c>
      <c r="BF220" s="767">
        <f>BE220/$G220</f>
        <v>0.94934536228719058</v>
      </c>
      <c r="BG220" s="764">
        <f>BG211+BG212</f>
        <v>22350</v>
      </c>
      <c r="BH220" s="772">
        <f>BG220/BG$2</f>
        <v>0.68007546251217132</v>
      </c>
      <c r="BI220" s="767">
        <f>BH220/$G220</f>
        <v>0.87419977130533</v>
      </c>
      <c r="BJ220" s="764">
        <f>BJ211+BJ212</f>
        <v>115824</v>
      </c>
      <c r="BK220" s="772">
        <f>BJ220/BJ$2</f>
        <v>0.76805856725088029</v>
      </c>
      <c r="BL220" s="767">
        <f>BK220/$G220</f>
        <v>0.9872972351620497</v>
      </c>
      <c r="BM220" s="764">
        <f>BM211+BM212</f>
        <v>90761</v>
      </c>
      <c r="BN220" s="772">
        <f>BM220/BM$2</f>
        <v>0.74283446006776777</v>
      </c>
      <c r="BO220" s="767">
        <f>BN220/$G220</f>
        <v>0.95487302645820538</v>
      </c>
      <c r="BP220" s="764">
        <f>BP211+BP212</f>
        <v>113644</v>
      </c>
      <c r="BQ220" s="772">
        <f>BP220/BP$2</f>
        <v>0.81567557868293561</v>
      </c>
      <c r="BR220" s="767">
        <f>BQ220/$G220</f>
        <v>1.0485062962129783</v>
      </c>
      <c r="BS220" s="764">
        <f>BS211+BS212</f>
        <v>90228</v>
      </c>
      <c r="BT220" s="772">
        <f>BS220/BS$2</f>
        <v>0.7824684334674622</v>
      </c>
      <c r="BU220" s="767">
        <f>BT220/$G220</f>
        <v>1.0058203292089121</v>
      </c>
      <c r="BV220" s="777">
        <f>L220</f>
        <v>0.71633268985018628</v>
      </c>
      <c r="BW220" s="777">
        <f>O220</f>
        <v>0.77163712200208545</v>
      </c>
      <c r="BX220" s="777">
        <f>R220</f>
        <v>0.80291661367586586</v>
      </c>
      <c r="BY220" s="777">
        <f>U220</f>
        <v>0.76224081938546095</v>
      </c>
      <c r="BZ220" s="777">
        <f>X220</f>
        <v>0.76450889607175099</v>
      </c>
      <c r="CA220" s="777">
        <f>AA220</f>
        <v>0.82574372610935687</v>
      </c>
      <c r="CB220" s="777">
        <f>AD220</f>
        <v>0.74745952971759422</v>
      </c>
      <c r="CC220" s="777">
        <f>AG220</f>
        <v>0.71586657113287155</v>
      </c>
      <c r="CD220" s="777">
        <f>AJ220</f>
        <v>0.91779032529917415</v>
      </c>
      <c r="CE220" s="777">
        <f>AM220</f>
        <v>0.91289973737061636</v>
      </c>
      <c r="CF220" s="777">
        <f>AP220</f>
        <v>0.84831632341257712</v>
      </c>
      <c r="CG220" s="777">
        <f>AS220</f>
        <v>0.79139612711306884</v>
      </c>
      <c r="CH220" s="777">
        <f>AV220</f>
        <v>0.73148563276951295</v>
      </c>
      <c r="CI220" s="777">
        <f>AY220</f>
        <v>0.7644021192408289</v>
      </c>
      <c r="CJ220" s="777">
        <f>BB220</f>
        <v>0.77825070281915876</v>
      </c>
      <c r="CK220" s="777">
        <f>BE220</f>
        <v>0.73853426588892268</v>
      </c>
      <c r="CL220" s="777">
        <f>BH220</f>
        <v>0.68007546251217132</v>
      </c>
    </row>
    <row r="221" spans="1:90" x14ac:dyDescent="0.3">
      <c r="A221" s="163">
        <v>221</v>
      </c>
      <c r="B221" s="3"/>
      <c r="D221" s="6"/>
      <c r="E221" s="23"/>
      <c r="F221" s="7"/>
      <c r="G221" s="13"/>
      <c r="H221" s="13"/>
      <c r="I221" s="15"/>
      <c r="J221" s="15"/>
      <c r="K221" s="137"/>
      <c r="L221" s="137"/>
      <c r="M221" s="22"/>
      <c r="N221" s="137"/>
      <c r="O221" s="137"/>
      <c r="P221" s="22"/>
      <c r="Q221" s="137"/>
      <c r="R221" s="137"/>
      <c r="S221" s="22"/>
      <c r="T221" s="137"/>
      <c r="U221" s="137"/>
      <c r="V221" s="22"/>
      <c r="W221" s="137"/>
      <c r="X221" s="137"/>
      <c r="Y221" s="22"/>
      <c r="Z221" s="137"/>
      <c r="AA221" s="137"/>
      <c r="AB221" s="22"/>
      <c r="AC221" s="137"/>
      <c r="AD221" s="137"/>
      <c r="AE221" s="22"/>
      <c r="AF221" s="137"/>
      <c r="AG221" s="137"/>
      <c r="AH221" s="22"/>
      <c r="AI221" s="137"/>
      <c r="AJ221" s="137"/>
      <c r="AK221" s="22"/>
      <c r="AL221" s="137"/>
      <c r="AM221" s="137"/>
      <c r="AN221" s="22"/>
      <c r="AO221" s="137"/>
      <c r="AP221" s="137"/>
      <c r="AQ221" s="22"/>
      <c r="AR221" s="137"/>
      <c r="AS221" s="137"/>
      <c r="AT221" s="22"/>
      <c r="AU221" s="40"/>
      <c r="AV221" s="137"/>
      <c r="AW221" s="22"/>
      <c r="AX221" s="137"/>
      <c r="AY221" s="137"/>
      <c r="AZ221" s="22"/>
      <c r="BA221" s="3"/>
      <c r="BB221" s="13"/>
      <c r="BC221" s="22"/>
      <c r="BD221" s="29"/>
      <c r="BE221" s="137"/>
      <c r="BF221" s="22"/>
      <c r="BG221" s="248"/>
      <c r="BH221" s="137"/>
      <c r="BI221" s="22"/>
      <c r="BJ221" s="22"/>
      <c r="BK221" s="22"/>
      <c r="BL221" s="22"/>
      <c r="BM221" s="22"/>
      <c r="BN221" s="247"/>
      <c r="BO221" s="22"/>
      <c r="BP221" s="22"/>
      <c r="BQ221" s="22"/>
      <c r="BR221" s="22"/>
      <c r="BS221" s="348"/>
      <c r="BT221" s="334"/>
      <c r="BU221" s="247"/>
      <c r="BV221" s="100"/>
      <c r="BW221" s="100"/>
      <c r="BX221" s="100"/>
      <c r="BY221" s="100"/>
      <c r="BZ221" s="100"/>
      <c r="CA221" s="100"/>
      <c r="CB221" s="100"/>
      <c r="CC221" s="100"/>
      <c r="CD221" s="100"/>
      <c r="CE221" s="100"/>
      <c r="CF221" s="100"/>
      <c r="CG221" s="100"/>
      <c r="CH221" s="100"/>
      <c r="CI221" s="100"/>
      <c r="CJ221" s="100"/>
      <c r="CK221" s="100"/>
      <c r="CL221" s="100"/>
    </row>
    <row r="222" spans="1:90" x14ac:dyDescent="0.3">
      <c r="A222" s="163">
        <v>222</v>
      </c>
      <c r="B222" s="3"/>
      <c r="D222" s="6"/>
      <c r="E222" s="23"/>
      <c r="F222" s="7"/>
      <c r="G222" s="13"/>
      <c r="H222" s="13"/>
      <c r="I222" s="15"/>
      <c r="J222" s="15"/>
      <c r="K222" s="40"/>
      <c r="L222" s="137"/>
      <c r="M222" s="22"/>
      <c r="N222" s="40"/>
      <c r="O222" s="137"/>
      <c r="P222" s="22"/>
      <c r="Q222" s="40"/>
      <c r="R222" s="137"/>
      <c r="S222" s="22"/>
      <c r="T222" s="40"/>
      <c r="U222" s="137"/>
      <c r="V222" s="22"/>
      <c r="W222" s="40"/>
      <c r="X222" s="137"/>
      <c r="Y222" s="22"/>
      <c r="Z222" s="40"/>
      <c r="AA222" s="137"/>
      <c r="AB222" s="22"/>
      <c r="AC222" s="40"/>
      <c r="AD222" s="137"/>
      <c r="AE222" s="22"/>
      <c r="AF222" s="40"/>
      <c r="AG222" s="137"/>
      <c r="AH222" s="22"/>
      <c r="AI222" s="40"/>
      <c r="AJ222" s="137"/>
      <c r="AK222" s="22"/>
      <c r="AL222" s="40"/>
      <c r="AM222" s="137"/>
      <c r="AN222" s="22"/>
      <c r="AO222" s="40"/>
      <c r="AP222" s="137"/>
      <c r="AQ222" s="22"/>
      <c r="AR222" s="40"/>
      <c r="AS222" s="137"/>
      <c r="AT222" s="22"/>
      <c r="AU222" s="40"/>
      <c r="AV222" s="137"/>
      <c r="AW222" s="22"/>
      <c r="AX222" s="40"/>
      <c r="AY222" s="137"/>
      <c r="AZ222" s="22"/>
      <c r="BA222" s="3"/>
      <c r="BB222" s="13"/>
      <c r="BC222" s="22"/>
      <c r="BD222" s="29"/>
      <c r="BE222" s="137"/>
      <c r="BF222" s="22"/>
      <c r="BG222" s="248"/>
      <c r="BH222" s="137"/>
      <c r="BI222" s="22"/>
      <c r="BJ222" s="22"/>
      <c r="BK222" s="22"/>
      <c r="BL222" s="22"/>
      <c r="BM222" s="22"/>
      <c r="BN222" s="247"/>
      <c r="BO222" s="22"/>
      <c r="BP222" s="22"/>
      <c r="BQ222" s="22"/>
      <c r="BR222" s="22"/>
      <c r="BS222" s="348"/>
      <c r="BT222" s="334"/>
      <c r="BU222" s="247"/>
      <c r="BV222" s="100"/>
      <c r="BW222" s="100"/>
      <c r="BX222" s="100"/>
      <c r="BY222" s="100"/>
      <c r="BZ222" s="100"/>
      <c r="CA222" s="100"/>
      <c r="CB222" s="100"/>
      <c r="CC222" s="100"/>
      <c r="CD222" s="100"/>
      <c r="CE222" s="100"/>
      <c r="CF222" s="100"/>
      <c r="CG222" s="100"/>
      <c r="CH222" s="100"/>
      <c r="CI222" s="100"/>
      <c r="CJ222" s="100"/>
      <c r="CK222" s="100"/>
      <c r="CL222" s="100"/>
    </row>
    <row r="223" spans="1:90" x14ac:dyDescent="0.3">
      <c r="A223" s="163">
        <v>223</v>
      </c>
      <c r="B223" s="3"/>
      <c r="D223" s="6"/>
      <c r="E223" s="23"/>
      <c r="F223" s="7"/>
      <c r="G223" s="13"/>
      <c r="H223" s="13"/>
      <c r="I223" s="15"/>
      <c r="J223" s="15"/>
      <c r="K223" s="40"/>
      <c r="L223" s="137"/>
      <c r="M223" s="22"/>
      <c r="N223" s="40"/>
      <c r="O223" s="137"/>
      <c r="P223" s="22"/>
      <c r="Q223" s="40"/>
      <c r="R223" s="137"/>
      <c r="S223" s="22"/>
      <c r="T223" s="40"/>
      <c r="U223" s="137"/>
      <c r="V223" s="22"/>
      <c r="W223" s="40"/>
      <c r="X223" s="137"/>
      <c r="Y223" s="22"/>
      <c r="Z223" s="40"/>
      <c r="AA223" s="137"/>
      <c r="AB223" s="22"/>
      <c r="AC223" s="40"/>
      <c r="AD223" s="137"/>
      <c r="AE223" s="22"/>
      <c r="AF223" s="40"/>
      <c r="AG223" s="137"/>
      <c r="AH223" s="22"/>
      <c r="AI223" s="40"/>
      <c r="AJ223" s="137"/>
      <c r="AK223" s="22"/>
      <c r="AL223" s="40"/>
      <c r="AM223" s="137"/>
      <c r="AN223" s="22"/>
      <c r="AO223" s="40"/>
      <c r="AP223" s="137"/>
      <c r="AQ223" s="22"/>
      <c r="AR223" s="40"/>
      <c r="AS223" s="137"/>
      <c r="AT223" s="22"/>
      <c r="AU223" s="40"/>
      <c r="AV223" s="137"/>
      <c r="AW223" s="22"/>
      <c r="AX223" s="40"/>
      <c r="AY223" s="137"/>
      <c r="AZ223" s="22"/>
      <c r="BA223" s="3"/>
      <c r="BB223" s="13"/>
      <c r="BC223" s="22"/>
      <c r="BD223" s="29"/>
      <c r="BE223" s="137"/>
      <c r="BF223" s="22"/>
      <c r="BG223" s="248"/>
      <c r="BH223" s="137"/>
      <c r="BI223" s="22"/>
      <c r="BJ223" s="22"/>
      <c r="BK223" s="22"/>
      <c r="BL223" s="22"/>
      <c r="BM223" s="22"/>
      <c r="BN223" s="247"/>
      <c r="BO223" s="22"/>
      <c r="BP223" s="22"/>
      <c r="BQ223" s="22"/>
      <c r="BR223" s="22"/>
      <c r="BS223" s="348"/>
      <c r="BT223" s="334"/>
      <c r="BU223" s="247"/>
      <c r="BV223" s="100"/>
      <c r="BW223" s="100"/>
      <c r="BX223" s="100"/>
      <c r="BY223" s="100"/>
      <c r="BZ223" s="100"/>
      <c r="CA223" s="100"/>
      <c r="CB223" s="100"/>
      <c r="CC223" s="100"/>
      <c r="CD223" s="100"/>
      <c r="CE223" s="100"/>
      <c r="CF223" s="100"/>
      <c r="CG223" s="100"/>
      <c r="CH223" s="100"/>
      <c r="CI223" s="100"/>
      <c r="CJ223" s="100"/>
      <c r="CK223" s="100"/>
      <c r="CL223" s="100"/>
    </row>
    <row r="224" spans="1:90" x14ac:dyDescent="0.3">
      <c r="A224" s="163">
        <v>224</v>
      </c>
      <c r="B224" s="3"/>
      <c r="D224" s="6"/>
      <c r="E224" s="23"/>
      <c r="F224" s="7"/>
      <c r="G224" s="13"/>
      <c r="H224" s="13"/>
      <c r="I224" s="15"/>
      <c r="J224" s="15"/>
      <c r="K224" s="40"/>
      <c r="L224" s="137"/>
      <c r="M224" s="22"/>
      <c r="N224" s="40"/>
      <c r="O224" s="137"/>
      <c r="P224" s="22"/>
      <c r="Q224" s="40"/>
      <c r="R224" s="137"/>
      <c r="S224" s="22"/>
      <c r="T224" s="40"/>
      <c r="U224" s="137"/>
      <c r="V224" s="22"/>
      <c r="W224" s="40"/>
      <c r="X224" s="137"/>
      <c r="Y224" s="22"/>
      <c r="Z224" s="40"/>
      <c r="AA224" s="137"/>
      <c r="AB224" s="22"/>
      <c r="AC224" s="40"/>
      <c r="AD224" s="137"/>
      <c r="AE224" s="22"/>
      <c r="AF224" s="40"/>
      <c r="AG224" s="137"/>
      <c r="AH224" s="22"/>
      <c r="AI224" s="40"/>
      <c r="AJ224" s="137"/>
      <c r="AK224" s="22"/>
      <c r="AL224" s="40"/>
      <c r="AM224" s="137"/>
      <c r="AN224" s="22"/>
      <c r="AO224" s="40"/>
      <c r="AP224" s="137"/>
      <c r="AQ224" s="22"/>
      <c r="AR224" s="40"/>
      <c r="AS224" s="137"/>
      <c r="AT224" s="22"/>
      <c r="AU224" s="40"/>
      <c r="AV224" s="137"/>
      <c r="AW224" s="22"/>
      <c r="AX224" s="40"/>
      <c r="AY224" s="137"/>
      <c r="AZ224" s="22"/>
      <c r="BA224" s="3"/>
      <c r="BB224" s="13"/>
      <c r="BC224" s="22"/>
      <c r="BD224" s="29"/>
      <c r="BE224" s="137"/>
      <c r="BF224" s="22"/>
      <c r="BG224" s="248"/>
      <c r="BH224" s="137"/>
      <c r="BI224" s="22"/>
      <c r="BJ224" s="22"/>
      <c r="BK224" s="22"/>
      <c r="BL224" s="22"/>
      <c r="BM224" s="22"/>
      <c r="BN224" s="247"/>
      <c r="BO224" s="22"/>
      <c r="BP224" s="22"/>
      <c r="BQ224" s="22"/>
      <c r="BR224" s="22"/>
      <c r="BS224" s="348"/>
      <c r="BT224" s="334"/>
      <c r="BU224" s="247"/>
      <c r="BV224" s="100"/>
      <c r="BW224" s="100"/>
      <c r="BX224" s="100"/>
      <c r="BY224" s="100"/>
      <c r="BZ224" s="100"/>
      <c r="CA224" s="100"/>
      <c r="CB224" s="100"/>
      <c r="CC224" s="100"/>
      <c r="CD224" s="100"/>
      <c r="CE224" s="100"/>
      <c r="CF224" s="100"/>
      <c r="CG224" s="100"/>
      <c r="CH224" s="100"/>
      <c r="CI224" s="100"/>
      <c r="CJ224" s="100"/>
      <c r="CK224" s="100"/>
      <c r="CL224" s="100"/>
    </row>
    <row r="225" spans="1:90" x14ac:dyDescent="0.3">
      <c r="A225" s="163">
        <v>225</v>
      </c>
      <c r="B225" s="3"/>
      <c r="D225" s="6"/>
      <c r="E225" s="23"/>
      <c r="F225" s="7"/>
      <c r="G225" s="13"/>
      <c r="H225" s="13"/>
      <c r="I225" s="15"/>
      <c r="J225" s="15"/>
      <c r="K225" s="40"/>
      <c r="L225" s="13"/>
      <c r="M225" s="22"/>
      <c r="N225" s="40"/>
      <c r="O225" s="13"/>
      <c r="P225" s="22"/>
      <c r="Q225" s="40"/>
      <c r="R225" s="13"/>
      <c r="S225" s="22"/>
      <c r="T225" s="40"/>
      <c r="U225" s="13"/>
      <c r="V225" s="22"/>
      <c r="W225" s="40"/>
      <c r="X225" s="13"/>
      <c r="Y225" s="22"/>
      <c r="Z225" s="40"/>
      <c r="AA225" s="13"/>
      <c r="AB225" s="22"/>
      <c r="AC225" s="40"/>
      <c r="AD225" s="13"/>
      <c r="AE225" s="22"/>
      <c r="AF225" s="40"/>
      <c r="AG225" s="13"/>
      <c r="AH225" s="22"/>
      <c r="AI225" s="40"/>
      <c r="AJ225" s="13"/>
      <c r="AK225" s="22"/>
      <c r="AL225" s="40"/>
      <c r="AM225" s="13"/>
      <c r="AN225" s="22"/>
      <c r="AO225" s="40"/>
      <c r="AP225" s="13"/>
      <c r="AQ225" s="22"/>
      <c r="AR225" s="40"/>
      <c r="AS225" s="13"/>
      <c r="AT225" s="22"/>
      <c r="AU225" s="40"/>
      <c r="AV225" s="13"/>
      <c r="AW225" s="22"/>
      <c r="AX225" s="40"/>
      <c r="AY225" s="13"/>
      <c r="AZ225" s="22"/>
      <c r="BA225" s="3"/>
      <c r="BB225" s="13"/>
      <c r="BC225" s="22"/>
      <c r="BD225" s="29"/>
      <c r="BE225" s="13"/>
      <c r="BF225" s="22"/>
      <c r="BG225" s="248"/>
      <c r="BH225" s="13"/>
      <c r="BI225" s="22"/>
      <c r="BJ225" s="22"/>
      <c r="BK225" s="22"/>
      <c r="BL225" s="22"/>
      <c r="BM225" s="22"/>
      <c r="BN225" s="247"/>
      <c r="BO225" s="22"/>
      <c r="BP225" s="22"/>
      <c r="BQ225" s="22"/>
      <c r="BR225" s="22"/>
      <c r="BS225" s="348"/>
      <c r="BT225" s="334"/>
      <c r="BU225" s="247"/>
      <c r="BV225" s="100"/>
      <c r="BW225" s="100"/>
      <c r="BX225" s="100"/>
      <c r="BY225" s="100"/>
      <c r="BZ225" s="100"/>
      <c r="CA225" s="100"/>
      <c r="CB225" s="100"/>
      <c r="CC225" s="100"/>
      <c r="CD225" s="100"/>
      <c r="CE225" s="100"/>
      <c r="CF225" s="100"/>
      <c r="CG225" s="100"/>
      <c r="CH225" s="100"/>
      <c r="CI225" s="100"/>
      <c r="CJ225" s="100"/>
      <c r="CK225" s="100"/>
      <c r="CL225" s="100"/>
    </row>
    <row r="226" spans="1:90" x14ac:dyDescent="0.3">
      <c r="A226" s="163">
        <v>226</v>
      </c>
      <c r="B226" s="3"/>
      <c r="D226" s="6"/>
      <c r="E226" s="23"/>
      <c r="F226" s="7"/>
      <c r="G226" s="13"/>
      <c r="H226" s="13"/>
      <c r="I226" s="15"/>
      <c r="J226" s="15"/>
      <c r="K226" s="4"/>
      <c r="L226" s="14"/>
      <c r="M226" s="14"/>
      <c r="N226" s="4"/>
      <c r="O226" s="14"/>
      <c r="P226" s="14"/>
      <c r="Q226" s="4"/>
      <c r="R226" s="14"/>
      <c r="S226" s="14"/>
      <c r="T226" s="4"/>
      <c r="U226" s="14"/>
      <c r="V226" s="14"/>
      <c r="W226" s="4"/>
      <c r="X226" s="14"/>
      <c r="Y226" s="14"/>
      <c r="Z226" s="4"/>
      <c r="AA226" s="14"/>
      <c r="AB226" s="14"/>
      <c r="AC226" s="4"/>
      <c r="AD226" s="14"/>
      <c r="AE226" s="14"/>
      <c r="AF226" s="4"/>
      <c r="AG226" s="14"/>
      <c r="AH226" s="14"/>
      <c r="AI226" s="4"/>
      <c r="AJ226" s="14"/>
      <c r="AK226" s="14"/>
      <c r="AL226" s="4"/>
      <c r="AM226" s="14"/>
      <c r="AN226" s="14"/>
      <c r="AO226" s="4"/>
      <c r="AP226" s="14"/>
      <c r="AQ226" s="14"/>
      <c r="AR226" s="4"/>
      <c r="AS226" s="14"/>
      <c r="AT226" s="14"/>
      <c r="AU226" s="162"/>
      <c r="AV226" s="14"/>
      <c r="AW226" s="14"/>
      <c r="AX226" s="4"/>
      <c r="AY226" s="14"/>
      <c r="AZ226" s="14"/>
      <c r="BA226" s="3"/>
      <c r="BB226" s="13"/>
      <c r="BC226" s="22"/>
      <c r="BD226" s="4"/>
      <c r="BE226" s="14"/>
      <c r="BF226" s="14"/>
      <c r="BG226" s="255"/>
      <c r="BH226" s="14"/>
      <c r="BI226" s="14"/>
      <c r="BJ226" s="22"/>
      <c r="BK226" s="22"/>
      <c r="BL226" s="22"/>
      <c r="BM226" s="22"/>
      <c r="BN226" s="247"/>
      <c r="BO226" s="22"/>
      <c r="BP226" s="22"/>
      <c r="BQ226" s="22"/>
      <c r="BR226" s="22"/>
      <c r="BS226" s="348"/>
      <c r="BT226" s="334"/>
      <c r="BU226" s="247"/>
      <c r="BV226" s="100"/>
      <c r="BW226" s="100"/>
      <c r="BX226" s="100"/>
      <c r="BY226" s="100"/>
      <c r="BZ226" s="100"/>
      <c r="CA226" s="100"/>
      <c r="CB226" s="100"/>
      <c r="CC226" s="100"/>
      <c r="CD226" s="100"/>
      <c r="CE226" s="100"/>
      <c r="CF226" s="100"/>
      <c r="CG226" s="100"/>
      <c r="CH226" s="100"/>
      <c r="CI226" s="100"/>
      <c r="CJ226" s="100"/>
      <c r="CK226" s="100"/>
      <c r="CL226" s="100"/>
    </row>
    <row r="227" spans="1:90" x14ac:dyDescent="0.3">
      <c r="A227" s="163">
        <v>227</v>
      </c>
      <c r="B227" s="3"/>
      <c r="D227" s="6"/>
      <c r="E227" s="23"/>
      <c r="F227" s="7"/>
      <c r="G227" s="13"/>
      <c r="H227" s="13"/>
      <c r="I227" s="15"/>
      <c r="J227" s="15"/>
      <c r="K227" s="3"/>
      <c r="L227" s="13"/>
      <c r="M227" s="22"/>
      <c r="N227" s="3"/>
      <c r="O227" s="13"/>
      <c r="P227" s="22"/>
      <c r="Q227" s="3"/>
      <c r="R227" s="13"/>
      <c r="S227" s="22"/>
      <c r="T227" s="3"/>
      <c r="U227" s="13"/>
      <c r="V227" s="22"/>
      <c r="W227" s="3"/>
      <c r="X227" s="13"/>
      <c r="Y227" s="22"/>
      <c r="Z227" s="3"/>
      <c r="AA227" s="13"/>
      <c r="AB227" s="22"/>
      <c r="AC227" s="3"/>
      <c r="AD227" s="13"/>
      <c r="AE227" s="22"/>
      <c r="AF227" s="3"/>
      <c r="AG227" s="13"/>
      <c r="AH227" s="22"/>
      <c r="AI227" s="3"/>
      <c r="AJ227" s="13"/>
      <c r="AK227" s="22"/>
      <c r="AL227" s="3"/>
      <c r="AM227" s="13"/>
      <c r="AN227" s="22"/>
      <c r="AO227" s="3"/>
      <c r="AP227" s="13"/>
      <c r="AQ227" s="22"/>
      <c r="AR227" s="3"/>
      <c r="AS227" s="13"/>
      <c r="AT227" s="22"/>
      <c r="AU227" s="40"/>
      <c r="AV227" s="13"/>
      <c r="AW227" s="22"/>
      <c r="AX227" s="3"/>
      <c r="AY227" s="13"/>
      <c r="AZ227" s="22"/>
      <c r="BA227" s="3"/>
      <c r="BB227" s="13"/>
      <c r="BC227" s="22"/>
      <c r="BD227" s="29"/>
      <c r="BE227" s="13"/>
      <c r="BF227" s="22"/>
      <c r="BG227" s="248"/>
      <c r="BH227" s="13"/>
      <c r="BI227" s="22"/>
      <c r="BJ227" s="22"/>
      <c r="BK227" s="22"/>
      <c r="BL227" s="22"/>
      <c r="BM227" s="22"/>
      <c r="BN227" s="247"/>
      <c r="BO227" s="22"/>
      <c r="BP227" s="22"/>
      <c r="BQ227" s="22"/>
      <c r="BR227" s="22"/>
      <c r="BS227" s="348"/>
      <c r="BT227" s="334"/>
      <c r="BU227" s="247"/>
      <c r="BV227" s="100"/>
      <c r="BW227" s="100"/>
      <c r="BX227" s="100"/>
      <c r="BY227" s="100"/>
      <c r="BZ227" s="100"/>
      <c r="CA227" s="100"/>
      <c r="CB227" s="100"/>
      <c r="CC227" s="100"/>
      <c r="CD227" s="100"/>
      <c r="CE227" s="100"/>
      <c r="CF227" s="100"/>
      <c r="CG227" s="100"/>
      <c r="CH227" s="100"/>
      <c r="CI227" s="100"/>
      <c r="CJ227" s="100"/>
      <c r="CK227" s="100"/>
      <c r="CL227" s="100"/>
    </row>
    <row r="228" spans="1:90" x14ac:dyDescent="0.3">
      <c r="A228" s="163">
        <v>228</v>
      </c>
      <c r="B228" s="3"/>
      <c r="D228" s="6"/>
      <c r="E228" s="23"/>
      <c r="F228" s="7"/>
      <c r="G228" s="13"/>
      <c r="H228" s="13"/>
      <c r="I228" s="15"/>
      <c r="J228" s="15"/>
      <c r="K228" s="3"/>
      <c r="L228" s="13"/>
      <c r="M228" s="22"/>
      <c r="N228" s="3"/>
      <c r="O228" s="13"/>
      <c r="P228" s="22"/>
      <c r="Q228" s="3"/>
      <c r="R228" s="13"/>
      <c r="S228" s="22"/>
      <c r="T228" s="3"/>
      <c r="U228" s="13"/>
      <c r="V228" s="22"/>
      <c r="W228" s="3"/>
      <c r="X228" s="13"/>
      <c r="Y228" s="22"/>
      <c r="Z228" s="3"/>
      <c r="AA228" s="13"/>
      <c r="AB228" s="22"/>
      <c r="AC228" s="3"/>
      <c r="AD228" s="13"/>
      <c r="AE228" s="22"/>
      <c r="AF228" s="3"/>
      <c r="AG228" s="13"/>
      <c r="AH228" s="22"/>
      <c r="AI228" s="3"/>
      <c r="AJ228" s="13"/>
      <c r="AK228" s="22"/>
      <c r="AL228" s="3"/>
      <c r="AM228" s="13"/>
      <c r="AN228" s="22"/>
      <c r="AO228" s="3"/>
      <c r="AP228" s="13"/>
      <c r="AQ228" s="22"/>
      <c r="AR228" s="3"/>
      <c r="AS228" s="13"/>
      <c r="AT228" s="22"/>
      <c r="AU228" s="40"/>
      <c r="AV228" s="13"/>
      <c r="AW228" s="22"/>
      <c r="AX228" s="3"/>
      <c r="AY228" s="13"/>
      <c r="AZ228" s="22"/>
      <c r="BA228" s="3"/>
      <c r="BB228" s="13"/>
      <c r="BC228" s="22"/>
      <c r="BD228" s="29"/>
      <c r="BE228" s="13"/>
      <c r="BF228" s="22"/>
      <c r="BG228" s="248"/>
      <c r="BH228" s="13"/>
      <c r="BI228" s="22"/>
      <c r="BJ228" s="22"/>
      <c r="BK228" s="22"/>
      <c r="BL228" s="22"/>
      <c r="BM228" s="22"/>
      <c r="BN228" s="247"/>
      <c r="BO228" s="22"/>
      <c r="BP228" s="22"/>
      <c r="BQ228" s="22"/>
      <c r="BR228" s="22"/>
      <c r="BS228" s="348"/>
      <c r="BT228" s="334"/>
      <c r="BU228" s="247"/>
      <c r="BV228" s="100"/>
      <c r="BW228" s="100"/>
      <c r="BX228" s="100"/>
      <c r="BY228" s="100"/>
      <c r="BZ228" s="100"/>
      <c r="CA228" s="100"/>
      <c r="CB228" s="100"/>
      <c r="CC228" s="100"/>
      <c r="CD228" s="100"/>
      <c r="CE228" s="100"/>
      <c r="CF228" s="100"/>
      <c r="CG228" s="100"/>
      <c r="CH228" s="100"/>
      <c r="CI228" s="100"/>
      <c r="CJ228" s="100"/>
      <c r="CK228" s="100"/>
      <c r="CL228" s="100"/>
    </row>
    <row r="229" spans="1:90" x14ac:dyDescent="0.3">
      <c r="A229" s="163">
        <v>229</v>
      </c>
      <c r="B229" s="3"/>
      <c r="D229" s="6"/>
      <c r="E229" s="23"/>
      <c r="F229" s="7"/>
      <c r="G229" s="13"/>
      <c r="H229" s="13"/>
      <c r="I229" s="15"/>
      <c r="J229" s="15"/>
      <c r="K229" s="3"/>
      <c r="L229" s="13"/>
      <c r="M229" s="22"/>
      <c r="N229" s="3"/>
      <c r="O229" s="13"/>
      <c r="P229" s="22"/>
      <c r="Q229" s="3"/>
      <c r="R229" s="13"/>
      <c r="S229" s="22"/>
      <c r="T229" s="3"/>
      <c r="U229" s="13"/>
      <c r="V229" s="22"/>
      <c r="W229" s="3"/>
      <c r="X229" s="13"/>
      <c r="Y229" s="22"/>
      <c r="Z229" s="3"/>
      <c r="AA229" s="13"/>
      <c r="AB229" s="22"/>
      <c r="AC229" s="3"/>
      <c r="AD229" s="13"/>
      <c r="AE229" s="22"/>
      <c r="AF229" s="3"/>
      <c r="AG229" s="13"/>
      <c r="AH229" s="22"/>
      <c r="AI229" s="3"/>
      <c r="AJ229" s="13"/>
      <c r="AK229" s="22"/>
      <c r="AL229" s="3"/>
      <c r="AM229" s="13"/>
      <c r="AN229" s="22"/>
      <c r="AO229" s="3"/>
      <c r="AP229" s="13"/>
      <c r="AQ229" s="22"/>
      <c r="AR229" s="3"/>
      <c r="AS229" s="13"/>
      <c r="AT229" s="22"/>
      <c r="AU229" s="40"/>
      <c r="AV229" s="13"/>
      <c r="AW229" s="22"/>
      <c r="AX229" s="3"/>
      <c r="AY229" s="13"/>
      <c r="AZ229" s="22"/>
      <c r="BA229" s="3"/>
      <c r="BB229" s="13"/>
      <c r="BC229" s="22"/>
      <c r="BD229" s="29"/>
      <c r="BE229" s="13"/>
      <c r="BF229" s="22"/>
      <c r="BG229" s="248"/>
      <c r="BH229" s="13"/>
      <c r="BI229" s="22"/>
      <c r="BJ229" s="22"/>
      <c r="BK229" s="22"/>
      <c r="BL229" s="22"/>
      <c r="BM229" s="22"/>
      <c r="BN229" s="247"/>
      <c r="BO229" s="22"/>
      <c r="BP229" s="22"/>
      <c r="BQ229" s="22"/>
      <c r="BR229" s="22"/>
      <c r="BS229" s="348"/>
      <c r="BT229" s="334"/>
      <c r="BU229" s="247"/>
      <c r="BV229" s="100"/>
      <c r="BW229" s="100"/>
      <c r="BX229" s="100"/>
      <c r="BY229" s="100"/>
      <c r="BZ229" s="100"/>
      <c r="CA229" s="100"/>
      <c r="CB229" s="100"/>
      <c r="CC229" s="100"/>
      <c r="CD229" s="100"/>
      <c r="CE229" s="100"/>
      <c r="CF229" s="100"/>
      <c r="CG229" s="100"/>
      <c r="CH229" s="100"/>
      <c r="CI229" s="100"/>
      <c r="CJ229" s="100"/>
      <c r="CK229" s="100"/>
      <c r="CL229" s="100"/>
    </row>
    <row r="230" spans="1:90" ht="13.5" thickBot="1" x14ac:dyDescent="0.35">
      <c r="A230" s="759">
        <v>230</v>
      </c>
      <c r="B230" s="780" t="s">
        <v>5</v>
      </c>
      <c r="C230" s="781" t="s">
        <v>14</v>
      </c>
      <c r="D230" s="782"/>
      <c r="E230" s="783"/>
      <c r="F230" s="784"/>
      <c r="G230" s="785"/>
      <c r="H230" s="785"/>
      <c r="I230" s="786"/>
      <c r="J230" s="786"/>
      <c r="K230" s="787"/>
      <c r="L230" s="785"/>
      <c r="M230" s="788"/>
      <c r="N230" s="787"/>
      <c r="O230" s="785"/>
      <c r="P230" s="788"/>
      <c r="Q230" s="787"/>
      <c r="R230" s="785"/>
      <c r="S230" s="788"/>
      <c r="T230" s="787"/>
      <c r="U230" s="785"/>
      <c r="V230" s="788"/>
      <c r="W230" s="787"/>
      <c r="X230" s="785"/>
      <c r="Y230" s="788"/>
      <c r="Z230" s="787"/>
      <c r="AA230" s="785"/>
      <c r="AB230" s="788"/>
      <c r="AC230" s="787"/>
      <c r="AD230" s="785"/>
      <c r="AE230" s="788"/>
      <c r="AF230" s="787"/>
      <c r="AG230" s="785"/>
      <c r="AH230" s="788"/>
      <c r="AI230" s="787"/>
      <c r="AJ230" s="785"/>
      <c r="AK230" s="788"/>
      <c r="AL230" s="787"/>
      <c r="AM230" s="785"/>
      <c r="AN230" s="788"/>
      <c r="AO230" s="787"/>
      <c r="AP230" s="785"/>
      <c r="AQ230" s="788"/>
      <c r="AR230" s="787"/>
      <c r="AS230" s="785"/>
      <c r="AT230" s="788"/>
      <c r="AU230" s="789"/>
      <c r="AV230" s="785"/>
      <c r="AW230" s="788"/>
      <c r="AX230" s="787"/>
      <c r="AY230" s="785"/>
      <c r="AZ230" s="788"/>
      <c r="BA230" s="790"/>
      <c r="BB230" s="785"/>
      <c r="BC230" s="785"/>
      <c r="BD230" s="791"/>
      <c r="BE230" s="785"/>
      <c r="BF230" s="788"/>
      <c r="BG230" s="792"/>
      <c r="BH230" s="785"/>
      <c r="BI230" s="788"/>
      <c r="BJ230" s="793"/>
      <c r="BK230" s="785"/>
      <c r="BL230" s="785"/>
      <c r="BM230" s="794"/>
      <c r="BN230" s="795"/>
      <c r="BO230" s="796"/>
      <c r="BP230" s="794"/>
      <c r="BQ230" s="796"/>
      <c r="BR230" s="796"/>
      <c r="BS230" s="797"/>
      <c r="BT230" s="798"/>
      <c r="BU230" s="795"/>
      <c r="BV230" s="799"/>
      <c r="BW230" s="799"/>
      <c r="BX230" s="799"/>
      <c r="BY230" s="799"/>
      <c r="BZ230" s="799"/>
      <c r="CA230" s="799"/>
      <c r="CB230" s="799"/>
      <c r="CC230" s="799"/>
      <c r="CD230" s="799"/>
      <c r="CE230" s="799"/>
      <c r="CF230" s="799"/>
      <c r="CG230" s="799"/>
      <c r="CH230" s="799"/>
      <c r="CI230" s="799"/>
      <c r="CJ230" s="799"/>
      <c r="CK230" s="799"/>
      <c r="CL230" s="799"/>
    </row>
    <row r="231" spans="1:90" x14ac:dyDescent="0.3">
      <c r="A231" s="759">
        <v>231</v>
      </c>
      <c r="B231" s="760" t="s">
        <v>6</v>
      </c>
      <c r="C231" s="761" t="s">
        <v>14</v>
      </c>
      <c r="D231" s="762">
        <v>40603</v>
      </c>
      <c r="E231" s="778"/>
      <c r="F231" s="764">
        <v>404424</v>
      </c>
      <c r="G231" s="764"/>
      <c r="H231" s="764"/>
      <c r="I231" s="779"/>
      <c r="J231" s="779"/>
      <c r="K231" s="764">
        <v>24347</v>
      </c>
      <c r="L231" s="764"/>
      <c r="M231" s="779"/>
      <c r="N231" s="764">
        <v>23945</v>
      </c>
      <c r="O231" s="764"/>
      <c r="P231" s="779"/>
      <c r="Q231" s="764">
        <v>18324</v>
      </c>
      <c r="R231" s="764"/>
      <c r="S231" s="779"/>
      <c r="T231" s="764">
        <v>23314</v>
      </c>
      <c r="U231" s="764"/>
      <c r="V231" s="779"/>
      <c r="W231" s="764">
        <v>25457</v>
      </c>
      <c r="X231" s="764"/>
      <c r="Y231" s="779"/>
      <c r="Z231" s="764">
        <v>18795</v>
      </c>
      <c r="AA231" s="764"/>
      <c r="AB231" s="779"/>
      <c r="AC231" s="764">
        <v>26551</v>
      </c>
      <c r="AD231" s="764"/>
      <c r="AE231" s="779"/>
      <c r="AF231" s="764">
        <v>16088</v>
      </c>
      <c r="AG231" s="764"/>
      <c r="AH231" s="779"/>
      <c r="AI231" s="764">
        <v>21531</v>
      </c>
      <c r="AJ231" s="764"/>
      <c r="AK231" s="779"/>
      <c r="AL231" s="764">
        <v>28326</v>
      </c>
      <c r="AM231" s="764"/>
      <c r="AN231" s="779"/>
      <c r="AO231" s="764">
        <v>28718</v>
      </c>
      <c r="AP231" s="764"/>
      <c r="AQ231" s="779"/>
      <c r="AR231" s="764">
        <v>28675</v>
      </c>
      <c r="AS231" s="764"/>
      <c r="AT231" s="779"/>
      <c r="AU231" s="764">
        <v>18389</v>
      </c>
      <c r="AV231" s="764"/>
      <c r="AW231" s="779"/>
      <c r="AX231" s="764">
        <v>23758</v>
      </c>
      <c r="AY231" s="764"/>
      <c r="AZ231" s="779"/>
      <c r="BA231" s="764">
        <v>29785</v>
      </c>
      <c r="BB231" s="764"/>
      <c r="BC231" s="779"/>
      <c r="BD231" s="764">
        <v>26432</v>
      </c>
      <c r="BE231" s="764"/>
      <c r="BF231" s="779"/>
      <c r="BG231" s="764">
        <v>21989</v>
      </c>
      <c r="BH231" s="764"/>
      <c r="BI231" s="779"/>
      <c r="BJ231" s="764">
        <f t="shared" ref="BJ231:BJ236" si="656">K231+T231+W231+Z231+Q231</f>
        <v>110237</v>
      </c>
      <c r="BK231" s="764"/>
      <c r="BL231" s="779"/>
      <c r="BM231" s="764">
        <f t="shared" ref="BM231:BM236" si="657">BG231+AU231+AR231+AX231</f>
        <v>92811</v>
      </c>
      <c r="BN231" s="764"/>
      <c r="BO231" s="779"/>
      <c r="BP231" s="764">
        <f t="shared" ref="BP231:BP236" si="658">BA231+AO231+AL231+BD231</f>
        <v>113261</v>
      </c>
      <c r="BQ231" s="764"/>
      <c r="BR231" s="779"/>
      <c r="BS231" s="764">
        <f t="shared" ref="BS231:BS236" si="659">AI231+AF231+AC231+N231</f>
        <v>88115</v>
      </c>
      <c r="BT231" s="764"/>
      <c r="BU231" s="807"/>
      <c r="BV231" s="808"/>
      <c r="BW231" s="808"/>
      <c r="BX231" s="808"/>
      <c r="BY231" s="808"/>
      <c r="BZ231" s="808"/>
      <c r="CA231" s="808"/>
      <c r="CB231" s="808"/>
      <c r="CC231" s="808"/>
      <c r="CD231" s="808"/>
      <c r="CE231" s="808"/>
      <c r="CF231" s="808"/>
      <c r="CG231" s="808"/>
      <c r="CH231" s="808"/>
      <c r="CI231" s="808"/>
      <c r="CJ231" s="808"/>
      <c r="CK231" s="808"/>
      <c r="CL231" s="808"/>
    </row>
    <row r="232" spans="1:90" x14ac:dyDescent="0.3">
      <c r="A232" s="759">
        <v>232</v>
      </c>
      <c r="B232" s="760" t="s">
        <v>216</v>
      </c>
      <c r="C232" s="761" t="s">
        <v>14</v>
      </c>
      <c r="D232" s="762">
        <v>40603</v>
      </c>
      <c r="E232" s="778"/>
      <c r="F232" s="764">
        <v>74970</v>
      </c>
      <c r="G232" s="772">
        <f>F232/F$231</f>
        <v>0.18537475520740609</v>
      </c>
      <c r="H232" s="772"/>
      <c r="I232" s="765">
        <f t="shared" si="543"/>
        <v>0.26191737288135591</v>
      </c>
      <c r="J232" s="772">
        <f t="shared" si="544"/>
        <v>7.9573536680081908E-2</v>
      </c>
      <c r="K232" s="764">
        <v>5517</v>
      </c>
      <c r="L232" s="772">
        <f>K232/K$231</f>
        <v>0.22659875960077216</v>
      </c>
      <c r="M232" s="767">
        <f t="shared" si="545"/>
        <v>1.2223819761609001</v>
      </c>
      <c r="N232" s="764">
        <v>5759</v>
      </c>
      <c r="O232" s="772">
        <f>N232/N$231</f>
        <v>0.24050950093965337</v>
      </c>
      <c r="P232" s="767">
        <f t="shared" si="546"/>
        <v>1.2974231613714602</v>
      </c>
      <c r="Q232" s="764">
        <v>4413</v>
      </c>
      <c r="R232" s="772">
        <f>Q232/Q$231</f>
        <v>0.2408316961362148</v>
      </c>
      <c r="S232" s="767">
        <f t="shared" si="547"/>
        <v>1.2991612362037153</v>
      </c>
      <c r="T232" s="764">
        <v>5317</v>
      </c>
      <c r="U232" s="772">
        <f>T232/T$231</f>
        <v>0.22806039289697178</v>
      </c>
      <c r="V232" s="767">
        <f t="shared" si="548"/>
        <v>1.2302667245160053</v>
      </c>
      <c r="W232" s="764">
        <v>3677</v>
      </c>
      <c r="X232" s="772">
        <f>W232/W$231</f>
        <v>0.14443964332010842</v>
      </c>
      <c r="Y232" s="767">
        <f t="shared" si="549"/>
        <v>0.77917644804710584</v>
      </c>
      <c r="Z232" s="764">
        <v>3755</v>
      </c>
      <c r="AA232" s="772">
        <f>Z232/Z$231</f>
        <v>0.19978717744080873</v>
      </c>
      <c r="AB232" s="767">
        <f t="shared" si="550"/>
        <v>1.0777474916542835</v>
      </c>
      <c r="AC232" s="764">
        <v>6272</v>
      </c>
      <c r="AD232" s="772">
        <f>AC232/AC$231</f>
        <v>0.23622462430793567</v>
      </c>
      <c r="AE232" s="767">
        <f t="shared" si="551"/>
        <v>1.2743084895439851</v>
      </c>
      <c r="AF232" s="764">
        <v>3042</v>
      </c>
      <c r="AG232" s="772">
        <f>AF232/AF$231</f>
        <v>0.18908503232222776</v>
      </c>
      <c r="AH232" s="767">
        <f t="shared" si="552"/>
        <v>1.0200150074947931</v>
      </c>
      <c r="AI232" s="764">
        <v>3519</v>
      </c>
      <c r="AJ232" s="772">
        <f>AI232/AI$231</f>
        <v>0.163438762714226</v>
      </c>
      <c r="AK232" s="767">
        <f t="shared" si="553"/>
        <v>0.88166677566944285</v>
      </c>
      <c r="AL232" s="764">
        <v>2254</v>
      </c>
      <c r="AM232" s="772">
        <f>AL232/AL$231</f>
        <v>7.9573536680081908E-2</v>
      </c>
      <c r="AN232" s="767">
        <f t="shared" si="554"/>
        <v>0.42925767638129175</v>
      </c>
      <c r="AO232" s="764">
        <v>2868</v>
      </c>
      <c r="AP232" s="772">
        <f>AO232/AO$231</f>
        <v>9.9867678807716409E-2</v>
      </c>
      <c r="AQ232" s="767">
        <f t="shared" si="555"/>
        <v>0.53873397537857681</v>
      </c>
      <c r="AR232" s="764">
        <v>4256</v>
      </c>
      <c r="AS232" s="772">
        <f>AR232/AR$231</f>
        <v>0.14842197035745422</v>
      </c>
      <c r="AT232" s="767">
        <f t="shared" si="556"/>
        <v>0.80065902280703027</v>
      </c>
      <c r="AU232" s="764">
        <v>3335</v>
      </c>
      <c r="AV232" s="772">
        <f>AU232/AU$231</f>
        <v>0.18135842079504053</v>
      </c>
      <c r="AW232" s="767">
        <f t="shared" si="557"/>
        <v>0.97833397321079718</v>
      </c>
      <c r="AX232" s="764">
        <v>5448</v>
      </c>
      <c r="AY232" s="772">
        <f>AX232/AX$231</f>
        <v>0.22931223166933243</v>
      </c>
      <c r="AZ232" s="767">
        <f t="shared" si="558"/>
        <v>1.2370197409715633</v>
      </c>
      <c r="BA232" s="764">
        <v>3399</v>
      </c>
      <c r="BB232" s="772">
        <f>BA232/BA$231</f>
        <v>0.11411784455262716</v>
      </c>
      <c r="BC232" s="767">
        <f t="shared" si="559"/>
        <v>0.61560617800922612</v>
      </c>
      <c r="BD232" s="764">
        <v>6923</v>
      </c>
      <c r="BE232" s="772">
        <f>BD232/BD$231</f>
        <v>0.26191737288135591</v>
      </c>
      <c r="BF232" s="767">
        <f t="shared" si="560"/>
        <v>1.4129074511160395</v>
      </c>
      <c r="BG232" s="764">
        <v>5216</v>
      </c>
      <c r="BH232" s="772">
        <f>BG232/BG$231</f>
        <v>0.23720951384783301</v>
      </c>
      <c r="BI232" s="767">
        <f t="shared" si="561"/>
        <v>1.2796214542936644</v>
      </c>
      <c r="BJ232" s="764">
        <f t="shared" si="656"/>
        <v>22679</v>
      </c>
      <c r="BK232" s="772">
        <f>BJ232/BJ$231</f>
        <v>0.20572947377014977</v>
      </c>
      <c r="BL232" s="767">
        <f>BK232/$G232</f>
        <v>1.1098030772311465</v>
      </c>
      <c r="BM232" s="764">
        <f t="shared" si="657"/>
        <v>18255</v>
      </c>
      <c r="BN232" s="772">
        <f>BM232/BM$231</f>
        <v>0.19669004751591945</v>
      </c>
      <c r="BO232" s="767">
        <f>BN232/$G232</f>
        <v>1.061040093058266</v>
      </c>
      <c r="BP232" s="764">
        <f t="shared" si="658"/>
        <v>15444</v>
      </c>
      <c r="BQ232" s="772">
        <f>BP232/BP$231</f>
        <v>0.13635761647875261</v>
      </c>
      <c r="BR232" s="767">
        <f>BQ232/$G232</f>
        <v>0.73557813374420489</v>
      </c>
      <c r="BS232" s="764">
        <f t="shared" si="659"/>
        <v>18592</v>
      </c>
      <c r="BT232" s="772">
        <f>BS232/BS$231</f>
        <v>0.21099699256653237</v>
      </c>
      <c r="BU232" s="776">
        <f>BT232/$G232</f>
        <v>1.1382185903925208</v>
      </c>
      <c r="BV232" s="772">
        <f t="shared" si="570"/>
        <v>0.22659875960077216</v>
      </c>
      <c r="BW232" s="772">
        <f t="shared" si="571"/>
        <v>0.24050950093965337</v>
      </c>
      <c r="BX232" s="772">
        <f t="shared" si="572"/>
        <v>0.2408316961362148</v>
      </c>
      <c r="BY232" s="772">
        <f t="shared" si="573"/>
        <v>0.22806039289697178</v>
      </c>
      <c r="BZ232" s="772">
        <f t="shared" si="574"/>
        <v>0.14443964332010842</v>
      </c>
      <c r="CA232" s="772">
        <f>AA232</f>
        <v>0.19978717744080873</v>
      </c>
      <c r="CB232" s="772">
        <f t="shared" si="576"/>
        <v>0.23622462430793567</v>
      </c>
      <c r="CC232" s="772">
        <f t="shared" si="577"/>
        <v>0.18908503232222776</v>
      </c>
      <c r="CD232" s="772">
        <f t="shared" si="578"/>
        <v>0.163438762714226</v>
      </c>
      <c r="CE232" s="772">
        <f t="shared" si="579"/>
        <v>7.9573536680081908E-2</v>
      </c>
      <c r="CF232" s="772">
        <f t="shared" si="580"/>
        <v>9.9867678807716409E-2</v>
      </c>
      <c r="CG232" s="772">
        <f t="shared" si="581"/>
        <v>0.14842197035745422</v>
      </c>
      <c r="CH232" s="772">
        <f>AV232</f>
        <v>0.18135842079504053</v>
      </c>
      <c r="CI232" s="772">
        <f t="shared" si="583"/>
        <v>0.22931223166933243</v>
      </c>
      <c r="CJ232" s="772">
        <f t="shared" si="584"/>
        <v>0.11411784455262716</v>
      </c>
      <c r="CK232" s="772">
        <f t="shared" si="585"/>
        <v>0.26191737288135591</v>
      </c>
      <c r="CL232" s="772">
        <f t="shared" si="586"/>
        <v>0.23720951384783301</v>
      </c>
    </row>
    <row r="233" spans="1:90" x14ac:dyDescent="0.3">
      <c r="A233" s="759">
        <v>233</v>
      </c>
      <c r="B233" s="760" t="s">
        <v>217</v>
      </c>
      <c r="C233" s="761" t="s">
        <v>14</v>
      </c>
      <c r="D233" s="762">
        <v>40603</v>
      </c>
      <c r="E233" s="778"/>
      <c r="F233" s="764">
        <v>62021</v>
      </c>
      <c r="G233" s="772">
        <f>F233/F$231</f>
        <v>0.15335637845429551</v>
      </c>
      <c r="H233" s="772"/>
      <c r="I233" s="765">
        <f t="shared" si="543"/>
        <v>0.25036091992613729</v>
      </c>
      <c r="J233" s="772">
        <f t="shared" si="544"/>
        <v>0.11357982328214807</v>
      </c>
      <c r="K233" s="764">
        <v>3528</v>
      </c>
      <c r="L233" s="772">
        <f>K233/K$231</f>
        <v>0.144904916416807</v>
      </c>
      <c r="M233" s="767">
        <f t="shared" si="545"/>
        <v>0.94489005202996967</v>
      </c>
      <c r="N233" s="764">
        <v>3818</v>
      </c>
      <c r="O233" s="772">
        <f>N233/N$231</f>
        <v>0.15944873668824389</v>
      </c>
      <c r="P233" s="767">
        <f t="shared" si="546"/>
        <v>1.0397268003806186</v>
      </c>
      <c r="Q233" s="764">
        <v>2899</v>
      </c>
      <c r="R233" s="772">
        <f>Q233/Q$231</f>
        <v>0.15820781488757912</v>
      </c>
      <c r="S233" s="767">
        <f t="shared" si="547"/>
        <v>1.0316350482593686</v>
      </c>
      <c r="T233" s="764">
        <v>2648</v>
      </c>
      <c r="U233" s="772">
        <f>T233/T$231</f>
        <v>0.11357982328214807</v>
      </c>
      <c r="V233" s="767">
        <f t="shared" si="548"/>
        <v>0.74062666598506066</v>
      </c>
      <c r="W233" s="764">
        <v>2944</v>
      </c>
      <c r="X233" s="772">
        <f>W233/W$231</f>
        <v>0.11564599127941234</v>
      </c>
      <c r="Y233" s="767">
        <f t="shared" si="549"/>
        <v>0.7540996497506498</v>
      </c>
      <c r="Z233" s="764">
        <v>2741</v>
      </c>
      <c r="AA233" s="772">
        <f>Z233/Z$231</f>
        <v>0.14583665868582069</v>
      </c>
      <c r="AB233" s="767">
        <f t="shared" si="550"/>
        <v>0.95096571890737558</v>
      </c>
      <c r="AC233" s="764">
        <v>3553</v>
      </c>
      <c r="AD233" s="772">
        <f>AC233/AC$231</f>
        <v>0.13381793529433919</v>
      </c>
      <c r="AE233" s="767">
        <f t="shared" si="551"/>
        <v>0.87259451900933283</v>
      </c>
      <c r="AF233" s="764">
        <v>2339</v>
      </c>
      <c r="AG233" s="772">
        <f>AF233/AF$231</f>
        <v>0.14538786673296866</v>
      </c>
      <c r="AH233" s="767">
        <f t="shared" si="552"/>
        <v>0.94803925469783001</v>
      </c>
      <c r="AI233" s="764">
        <v>3247</v>
      </c>
      <c r="AJ233" s="772">
        <f>AI233/AI$231</f>
        <v>0.15080581487158051</v>
      </c>
      <c r="AK233" s="767">
        <f t="shared" si="553"/>
        <v>0.9833683893136852</v>
      </c>
      <c r="AL233" s="764">
        <v>5771</v>
      </c>
      <c r="AM233" s="772">
        <f>AL233/AL$231</f>
        <v>0.20373508437477936</v>
      </c>
      <c r="AN233" s="767">
        <f t="shared" si="554"/>
        <v>1.3285074049626056</v>
      </c>
      <c r="AO233" s="764">
        <v>6165</v>
      </c>
      <c r="AP233" s="772">
        <f>AO233/AO$231</f>
        <v>0.21467372379692179</v>
      </c>
      <c r="AQ233" s="767">
        <f t="shared" si="555"/>
        <v>1.3998356374912737</v>
      </c>
      <c r="AR233" s="764">
        <v>3463</v>
      </c>
      <c r="AS233" s="772">
        <f>AR233/AR$231</f>
        <v>0.12076721883173495</v>
      </c>
      <c r="AT233" s="767">
        <f t="shared" si="556"/>
        <v>0.78749394090397729</v>
      </c>
      <c r="AU233" s="764">
        <v>2256</v>
      </c>
      <c r="AV233" s="772">
        <f>AU233/AU$231</f>
        <v>0.12268203817499593</v>
      </c>
      <c r="AW233" s="767">
        <f t="shared" si="557"/>
        <v>0.79998001655704598</v>
      </c>
      <c r="AX233" s="764">
        <v>3103</v>
      </c>
      <c r="AY233" s="772">
        <f>AX233/AX$231</f>
        <v>0.1306086370906642</v>
      </c>
      <c r="AZ233" s="767">
        <f t="shared" si="558"/>
        <v>0.85166745855040671</v>
      </c>
      <c r="BA233" s="764">
        <v>7457</v>
      </c>
      <c r="BB233" s="772">
        <f>BA233/BA$231</f>
        <v>0.25036091992613729</v>
      </c>
      <c r="BC233" s="767">
        <f t="shared" si="559"/>
        <v>1.6325432463231508</v>
      </c>
      <c r="BD233" s="764">
        <v>3243</v>
      </c>
      <c r="BE233" s="772">
        <f>BD233/BD$231</f>
        <v>0.12269219128329298</v>
      </c>
      <c r="BF233" s="767">
        <f t="shared" si="560"/>
        <v>0.80004622253034419</v>
      </c>
      <c r="BG233" s="764">
        <v>2846</v>
      </c>
      <c r="BH233" s="772">
        <f>BG233/BG$231</f>
        <v>0.12942835053890581</v>
      </c>
      <c r="BI233" s="767">
        <f t="shared" si="561"/>
        <v>0.84397109428010575</v>
      </c>
      <c r="BJ233" s="764">
        <f t="shared" si="656"/>
        <v>14760</v>
      </c>
      <c r="BK233" s="772">
        <f>BJ233/BJ$231</f>
        <v>0.1338933388971035</v>
      </c>
      <c r="BL233" s="767">
        <f>BK233/$G233</f>
        <v>0.87308620773805945</v>
      </c>
      <c r="BM233" s="764">
        <f t="shared" si="657"/>
        <v>11668</v>
      </c>
      <c r="BN233" s="772">
        <f>BM233/BM$231</f>
        <v>0.12571785671956986</v>
      </c>
      <c r="BO233" s="767">
        <f>BN233/$G233</f>
        <v>0.81977585795061869</v>
      </c>
      <c r="BP233" s="764">
        <f t="shared" si="658"/>
        <v>22636</v>
      </c>
      <c r="BQ233" s="772">
        <f>BP233/BP$231</f>
        <v>0.19985696753516216</v>
      </c>
      <c r="BR233" s="767">
        <f>BQ233/$G233</f>
        <v>1.3032191392986314</v>
      </c>
      <c r="BS233" s="764">
        <f t="shared" si="659"/>
        <v>12957</v>
      </c>
      <c r="BT233" s="772">
        <f>BS233/BS$231</f>
        <v>0.14704647335867899</v>
      </c>
      <c r="BU233" s="776">
        <f>BT233/$G233</f>
        <v>0.95885462894197748</v>
      </c>
      <c r="BV233" s="772">
        <f t="shared" si="570"/>
        <v>0.144904916416807</v>
      </c>
      <c r="BW233" s="772">
        <f t="shared" si="571"/>
        <v>0.15944873668824389</v>
      </c>
      <c r="BX233" s="772">
        <f t="shared" si="572"/>
        <v>0.15820781488757912</v>
      </c>
      <c r="BY233" s="772">
        <f t="shared" si="573"/>
        <v>0.11357982328214807</v>
      </c>
      <c r="BZ233" s="772">
        <f t="shared" si="574"/>
        <v>0.11564599127941234</v>
      </c>
      <c r="CA233" s="772">
        <f>AA233</f>
        <v>0.14583665868582069</v>
      </c>
      <c r="CB233" s="772">
        <f t="shared" si="576"/>
        <v>0.13381793529433919</v>
      </c>
      <c r="CC233" s="772">
        <f t="shared" si="577"/>
        <v>0.14538786673296866</v>
      </c>
      <c r="CD233" s="772">
        <f t="shared" si="578"/>
        <v>0.15080581487158051</v>
      </c>
      <c r="CE233" s="772">
        <f t="shared" si="579"/>
        <v>0.20373508437477936</v>
      </c>
      <c r="CF233" s="772">
        <f t="shared" si="580"/>
        <v>0.21467372379692179</v>
      </c>
      <c r="CG233" s="772">
        <f t="shared" si="581"/>
        <v>0.12076721883173495</v>
      </c>
      <c r="CH233" s="772">
        <f>AV233</f>
        <v>0.12268203817499593</v>
      </c>
      <c r="CI233" s="772">
        <f t="shared" si="583"/>
        <v>0.1306086370906642</v>
      </c>
      <c r="CJ233" s="772">
        <f t="shared" si="584"/>
        <v>0.25036091992613729</v>
      </c>
      <c r="CK233" s="772">
        <f t="shared" si="585"/>
        <v>0.12269219128329298</v>
      </c>
      <c r="CL233" s="772">
        <f t="shared" si="586"/>
        <v>0.12942835053890581</v>
      </c>
    </row>
    <row r="234" spans="1:90" x14ac:dyDescent="0.3">
      <c r="A234" s="759">
        <v>234</v>
      </c>
      <c r="B234" s="760" t="s">
        <v>218</v>
      </c>
      <c r="C234" s="761" t="s">
        <v>14</v>
      </c>
      <c r="D234" s="762">
        <v>40603</v>
      </c>
      <c r="E234" s="778"/>
      <c r="F234" s="764">
        <v>30544</v>
      </c>
      <c r="G234" s="772">
        <f>F234/F$231</f>
        <v>7.5524696852807938E-2</v>
      </c>
      <c r="H234" s="772"/>
      <c r="I234" s="765">
        <f t="shared" si="543"/>
        <v>9.2011528631246939E-2</v>
      </c>
      <c r="J234" s="772">
        <f t="shared" si="544"/>
        <v>5.2476078563035086E-2</v>
      </c>
      <c r="K234" s="764">
        <v>2054</v>
      </c>
      <c r="L234" s="772">
        <f>K234/K$231</f>
        <v>8.4363576621349648E-2</v>
      </c>
      <c r="M234" s="767">
        <f t="shared" si="545"/>
        <v>1.1170329724827368</v>
      </c>
      <c r="N234" s="764">
        <v>1895</v>
      </c>
      <c r="O234" s="772">
        <f>N234/N$231</f>
        <v>7.9139695134683649E-2</v>
      </c>
      <c r="P234" s="767">
        <f t="shared" si="546"/>
        <v>1.0478651147573763</v>
      </c>
      <c r="Q234" s="764">
        <v>1634</v>
      </c>
      <c r="R234" s="772">
        <f>Q234/Q$231</f>
        <v>8.9172669722767953E-2</v>
      </c>
      <c r="S234" s="767">
        <f t="shared" si="547"/>
        <v>1.1807087408316104</v>
      </c>
      <c r="T234" s="764">
        <v>1938</v>
      </c>
      <c r="U234" s="772">
        <f>T234/T$231</f>
        <v>8.3126018701209572E-2</v>
      </c>
      <c r="V234" s="767">
        <f t="shared" si="548"/>
        <v>1.1006468369309188</v>
      </c>
      <c r="W234" s="764">
        <v>1707</v>
      </c>
      <c r="X234" s="772">
        <f>W234/W$231</f>
        <v>6.7054248340338615E-2</v>
      </c>
      <c r="Y234" s="767">
        <f t="shared" si="549"/>
        <v>0.8878453159636297</v>
      </c>
      <c r="Z234" s="764">
        <v>1441</v>
      </c>
      <c r="AA234" s="772">
        <f>Z234/Z$231</f>
        <v>7.6669326948656552E-2</v>
      </c>
      <c r="AB234" s="767">
        <f t="shared" si="550"/>
        <v>1.0151557059286105</v>
      </c>
      <c r="AC234" s="764">
        <v>2166</v>
      </c>
      <c r="AD234" s="772">
        <f>AC234/AC$231</f>
        <v>8.1578848254303046E-2</v>
      </c>
      <c r="AE234" s="767">
        <f t="shared" si="551"/>
        <v>1.080161214195857</v>
      </c>
      <c r="AF234" s="764">
        <v>1204</v>
      </c>
      <c r="AG234" s="772">
        <f>AF234/AF$231</f>
        <v>7.4838388861263053E-2</v>
      </c>
      <c r="AH234" s="767">
        <f t="shared" si="552"/>
        <v>0.99091280044615804</v>
      </c>
      <c r="AI234" s="764">
        <v>1660</v>
      </c>
      <c r="AJ234" s="772">
        <f>AI234/AI$231</f>
        <v>7.7098137569086428E-2</v>
      </c>
      <c r="AK234" s="767">
        <f t="shared" si="553"/>
        <v>1.0208334595416517</v>
      </c>
      <c r="AL234" s="764">
        <v>1688</v>
      </c>
      <c r="AM234" s="772">
        <f>AL234/AL$231</f>
        <v>5.9591894372661158E-2</v>
      </c>
      <c r="AN234" s="767">
        <f t="shared" si="554"/>
        <v>0.7890385113203614</v>
      </c>
      <c r="AO234" s="764">
        <v>1855</v>
      </c>
      <c r="AP234" s="772">
        <f>AO234/AO$231</f>
        <v>6.4593634654223825E-2</v>
      </c>
      <c r="AQ234" s="767">
        <f t="shared" si="555"/>
        <v>0.85526506356075882</v>
      </c>
      <c r="AR234" s="764">
        <v>2532</v>
      </c>
      <c r="AS234" s="772">
        <f>AR234/AR$231</f>
        <v>8.8299912816041853E-2</v>
      </c>
      <c r="AT234" s="767">
        <f t="shared" si="556"/>
        <v>1.1691528267651556</v>
      </c>
      <c r="AU234" s="764">
        <v>1692</v>
      </c>
      <c r="AV234" s="772">
        <f>AU234/AU$231</f>
        <v>9.2011528631246939E-2</v>
      </c>
      <c r="AW234" s="767">
        <f t="shared" si="557"/>
        <v>1.2182972254833491</v>
      </c>
      <c r="AX234" s="764">
        <v>1968</v>
      </c>
      <c r="AY234" s="772">
        <f>AX234/AX$231</f>
        <v>8.2835255492886603E-2</v>
      </c>
      <c r="AZ234" s="767">
        <f t="shared" si="558"/>
        <v>1.0967969279549232</v>
      </c>
      <c r="BA234" s="764">
        <v>1563</v>
      </c>
      <c r="BB234" s="772">
        <f>BA234/BA$231</f>
        <v>5.2476078563035086E-2</v>
      </c>
      <c r="BC234" s="767">
        <f t="shared" si="559"/>
        <v>0.69482011513805997</v>
      </c>
      <c r="BD234" s="764">
        <v>1924</v>
      </c>
      <c r="BE234" s="772">
        <f>BD234/BD$231</f>
        <v>7.2790556900726389E-2</v>
      </c>
      <c r="BF234" s="767">
        <f t="shared" si="560"/>
        <v>0.9637980678371979</v>
      </c>
      <c r="BG234" s="764">
        <v>1623</v>
      </c>
      <c r="BH234" s="772">
        <f>BG234/BG$231</f>
        <v>7.3809632088771657E-2</v>
      </c>
      <c r="BI234" s="767">
        <f t="shared" si="561"/>
        <v>0.97729133865470763</v>
      </c>
      <c r="BJ234" s="764">
        <f t="shared" si="656"/>
        <v>8774</v>
      </c>
      <c r="BK234" s="772">
        <f>BJ234/BJ$231</f>
        <v>7.9592151455500415E-2</v>
      </c>
      <c r="BL234" s="767">
        <f>BK234/$G234</f>
        <v>1.0538559540413601</v>
      </c>
      <c r="BM234" s="764">
        <f t="shared" si="657"/>
        <v>7815</v>
      </c>
      <c r="BN234" s="772">
        <f>BM234/BM$231</f>
        <v>8.4203381064744481E-2</v>
      </c>
      <c r="BO234" s="767">
        <f>BN234/$G234</f>
        <v>1.1149118708659058</v>
      </c>
      <c r="BP234" s="764">
        <f t="shared" si="658"/>
        <v>7030</v>
      </c>
      <c r="BQ234" s="772">
        <f>BP234/BP$231</f>
        <v>6.2069026408031011E-2</v>
      </c>
      <c r="BR234" s="767">
        <f>BQ234/$G234</f>
        <v>0.82183747826222942</v>
      </c>
      <c r="BS234" s="764">
        <f t="shared" si="659"/>
        <v>6925</v>
      </c>
      <c r="BT234" s="772">
        <f>BS234/BS$231</f>
        <v>7.8590478352153437E-2</v>
      </c>
      <c r="BU234" s="776">
        <f>BT234/$G234</f>
        <v>1.0405930990404435</v>
      </c>
      <c r="BV234" s="772">
        <f t="shared" si="570"/>
        <v>8.4363576621349648E-2</v>
      </c>
      <c r="BW234" s="772">
        <f t="shared" si="571"/>
        <v>7.9139695134683649E-2</v>
      </c>
      <c r="BX234" s="772">
        <f t="shared" si="572"/>
        <v>8.9172669722767953E-2</v>
      </c>
      <c r="BY234" s="772">
        <f t="shared" si="573"/>
        <v>8.3126018701209572E-2</v>
      </c>
      <c r="BZ234" s="772">
        <f t="shared" si="574"/>
        <v>6.7054248340338615E-2</v>
      </c>
      <c r="CA234" s="772">
        <f>AA234</f>
        <v>7.6669326948656552E-2</v>
      </c>
      <c r="CB234" s="772">
        <f t="shared" si="576"/>
        <v>8.1578848254303046E-2</v>
      </c>
      <c r="CC234" s="772">
        <f t="shared" si="577"/>
        <v>7.4838388861263053E-2</v>
      </c>
      <c r="CD234" s="772">
        <f t="shared" si="578"/>
        <v>7.7098137569086428E-2</v>
      </c>
      <c r="CE234" s="772">
        <f t="shared" si="579"/>
        <v>5.9591894372661158E-2</v>
      </c>
      <c r="CF234" s="772">
        <f t="shared" si="580"/>
        <v>6.4593634654223825E-2</v>
      </c>
      <c r="CG234" s="772">
        <f t="shared" si="581"/>
        <v>8.8299912816041853E-2</v>
      </c>
      <c r="CH234" s="772">
        <f>AV234</f>
        <v>9.2011528631246939E-2</v>
      </c>
      <c r="CI234" s="772">
        <f t="shared" si="583"/>
        <v>8.2835255492886603E-2</v>
      </c>
      <c r="CJ234" s="772">
        <f t="shared" si="584"/>
        <v>5.2476078563035086E-2</v>
      </c>
      <c r="CK234" s="772">
        <f t="shared" si="585"/>
        <v>7.2790556900726389E-2</v>
      </c>
      <c r="CL234" s="772">
        <f t="shared" si="586"/>
        <v>7.3809632088771657E-2</v>
      </c>
    </row>
    <row r="235" spans="1:90" x14ac:dyDescent="0.3">
      <c r="A235" s="759">
        <v>235</v>
      </c>
      <c r="B235" s="760" t="s">
        <v>219</v>
      </c>
      <c r="C235" s="761" t="s">
        <v>14</v>
      </c>
      <c r="D235" s="762">
        <v>40603</v>
      </c>
      <c r="E235" s="778"/>
      <c r="F235" s="764">
        <v>167583</v>
      </c>
      <c r="G235" s="772">
        <f>F235/F$231</f>
        <v>0.41437451783276957</v>
      </c>
      <c r="H235" s="772"/>
      <c r="I235" s="765">
        <f t="shared" si="543"/>
        <v>0.59606015674645207</v>
      </c>
      <c r="J235" s="772">
        <f t="shared" si="544"/>
        <v>0.26301452784503632</v>
      </c>
      <c r="K235" s="764">
        <v>8572</v>
      </c>
      <c r="L235" s="772">
        <f>K235/K$231</f>
        <v>0.35207623115784287</v>
      </c>
      <c r="M235" s="767">
        <f t="shared" si="545"/>
        <v>0.84965705178794648</v>
      </c>
      <c r="N235" s="764">
        <v>7562</v>
      </c>
      <c r="O235" s="772">
        <f>N235/N$231</f>
        <v>0.31580705784088536</v>
      </c>
      <c r="P235" s="767">
        <f t="shared" si="546"/>
        <v>0.76212953318798582</v>
      </c>
      <c r="Q235" s="764">
        <v>5761</v>
      </c>
      <c r="R235" s="772">
        <f>Q235/Q$231</f>
        <v>0.31439641999563417</v>
      </c>
      <c r="S235" s="767">
        <f t="shared" si="547"/>
        <v>0.75872527499993647</v>
      </c>
      <c r="T235" s="764">
        <v>8083</v>
      </c>
      <c r="U235" s="772">
        <f>T235/T$231</f>
        <v>0.34670155271510678</v>
      </c>
      <c r="V235" s="767">
        <f t="shared" si="548"/>
        <v>0.83668647031771926</v>
      </c>
      <c r="W235" s="764">
        <v>13759</v>
      </c>
      <c r="X235" s="772">
        <f>W235/W$231</f>
        <v>0.54048002514043292</v>
      </c>
      <c r="Y235" s="767">
        <f t="shared" si="549"/>
        <v>1.3043273702427718</v>
      </c>
      <c r="Z235" s="764">
        <v>7930</v>
      </c>
      <c r="AA235" s="772">
        <f>Z235/Z$231</f>
        <v>0.42192072359670124</v>
      </c>
      <c r="AB235" s="767">
        <f t="shared" si="550"/>
        <v>1.0182110758243514</v>
      </c>
      <c r="AC235" s="764">
        <v>8363</v>
      </c>
      <c r="AD235" s="772">
        <f>AC235/AC$231</f>
        <v>0.31497872019886258</v>
      </c>
      <c r="AE235" s="767">
        <f t="shared" si="551"/>
        <v>0.76013052599431208</v>
      </c>
      <c r="AF235" s="764">
        <v>7362</v>
      </c>
      <c r="AG235" s="772">
        <f>AF235/AF$231</f>
        <v>0.45760815514669317</v>
      </c>
      <c r="AH235" s="767">
        <f t="shared" si="552"/>
        <v>1.1043346910906611</v>
      </c>
      <c r="AI235" s="764">
        <v>10074</v>
      </c>
      <c r="AJ235" s="772">
        <f>AI235/AI$231</f>
        <v>0.46788351678974505</v>
      </c>
      <c r="AK235" s="767">
        <f t="shared" si="553"/>
        <v>1.1291319727787177</v>
      </c>
      <c r="AL235" s="764">
        <v>16884</v>
      </c>
      <c r="AM235" s="772">
        <f>AL235/AL$231</f>
        <v>0.59606015674645207</v>
      </c>
      <c r="AN235" s="767">
        <f t="shared" si="554"/>
        <v>1.438457557341897</v>
      </c>
      <c r="AO235" s="764">
        <v>15733</v>
      </c>
      <c r="AP235" s="772">
        <f>AO235/AO$231</f>
        <v>0.54784455742043314</v>
      </c>
      <c r="AQ235" s="767">
        <f t="shared" si="555"/>
        <v>1.3221000178431062</v>
      </c>
      <c r="AR235" s="764">
        <v>14497</v>
      </c>
      <c r="AS235" s="772">
        <f>AR235/AR$231</f>
        <v>0.50556233653007843</v>
      </c>
      <c r="AT235" s="767">
        <f t="shared" si="556"/>
        <v>1.2200613569922989</v>
      </c>
      <c r="AU235" s="764">
        <v>7987</v>
      </c>
      <c r="AV235" s="772">
        <f>AU235/AU$231</f>
        <v>0.43433574419489912</v>
      </c>
      <c r="AW235" s="767">
        <f t="shared" si="557"/>
        <v>1.0481719447096536</v>
      </c>
      <c r="AX235" s="764">
        <v>7420</v>
      </c>
      <c r="AY235" s="772">
        <f>AX235/AX$231</f>
        <v>0.31231585150265173</v>
      </c>
      <c r="AZ235" s="767">
        <f t="shared" si="558"/>
        <v>0.75370428938560841</v>
      </c>
      <c r="BA235" s="764">
        <v>14473</v>
      </c>
      <c r="BB235" s="772">
        <f>BA235/BA$231</f>
        <v>0.48591572939399025</v>
      </c>
      <c r="BC235" s="767">
        <f t="shared" si="559"/>
        <v>1.1726486752500858</v>
      </c>
      <c r="BD235" s="764">
        <v>6952</v>
      </c>
      <c r="BE235" s="772">
        <f>BD235/BD$231</f>
        <v>0.26301452784503632</v>
      </c>
      <c r="BF235" s="767">
        <f t="shared" si="560"/>
        <v>0.63472659762148287</v>
      </c>
      <c r="BG235" s="764">
        <v>6171</v>
      </c>
      <c r="BH235" s="772">
        <f>BG235/BG$231</f>
        <v>0.28064032016008006</v>
      </c>
      <c r="BI235" s="767">
        <f t="shared" si="561"/>
        <v>0.67726249584039078</v>
      </c>
      <c r="BJ235" s="764">
        <f t="shared" si="656"/>
        <v>44105</v>
      </c>
      <c r="BK235" s="772">
        <f>BJ235/BJ$231</f>
        <v>0.40009252791712402</v>
      </c>
      <c r="BL235" s="767">
        <f>BK235/$G235</f>
        <v>0.96553361922363823</v>
      </c>
      <c r="BM235" s="764">
        <f t="shared" si="657"/>
        <v>36075</v>
      </c>
      <c r="BN235" s="772">
        <f>BM235/BM$231</f>
        <v>0.38869315059637327</v>
      </c>
      <c r="BO235" s="767">
        <f>BN235/$G235</f>
        <v>0.938023777690981</v>
      </c>
      <c r="BP235" s="764">
        <f t="shared" si="658"/>
        <v>54042</v>
      </c>
      <c r="BQ235" s="772">
        <f>BP235/BP$231</f>
        <v>0.47714570770168019</v>
      </c>
      <c r="BR235" s="767">
        <f>BQ235/$G235</f>
        <v>1.1514841940503768</v>
      </c>
      <c r="BS235" s="764">
        <f t="shared" si="659"/>
        <v>33361</v>
      </c>
      <c r="BT235" s="772">
        <f>BS235/BS$231</f>
        <v>0.37860750156046075</v>
      </c>
      <c r="BU235" s="776">
        <f>BT235/$G235</f>
        <v>0.91368432484850959</v>
      </c>
      <c r="BV235" s="772">
        <f t="shared" si="570"/>
        <v>0.35207623115784287</v>
      </c>
      <c r="BW235" s="772">
        <f t="shared" si="571"/>
        <v>0.31580705784088536</v>
      </c>
      <c r="BX235" s="772">
        <f t="shared" si="572"/>
        <v>0.31439641999563417</v>
      </c>
      <c r="BY235" s="772">
        <f t="shared" si="573"/>
        <v>0.34670155271510678</v>
      </c>
      <c r="BZ235" s="772">
        <f t="shared" si="574"/>
        <v>0.54048002514043292</v>
      </c>
      <c r="CA235" s="772">
        <f>AA235</f>
        <v>0.42192072359670124</v>
      </c>
      <c r="CB235" s="772">
        <f t="shared" si="576"/>
        <v>0.31497872019886258</v>
      </c>
      <c r="CC235" s="772">
        <f t="shared" si="577"/>
        <v>0.45760815514669317</v>
      </c>
      <c r="CD235" s="772">
        <f t="shared" si="578"/>
        <v>0.46788351678974505</v>
      </c>
      <c r="CE235" s="772">
        <f t="shared" si="579"/>
        <v>0.59606015674645207</v>
      </c>
      <c r="CF235" s="772">
        <f t="shared" si="580"/>
        <v>0.54784455742043314</v>
      </c>
      <c r="CG235" s="772">
        <f t="shared" si="581"/>
        <v>0.50556233653007843</v>
      </c>
      <c r="CH235" s="772">
        <f>AV235</f>
        <v>0.43433574419489912</v>
      </c>
      <c r="CI235" s="772">
        <f t="shared" si="583"/>
        <v>0.31231585150265173</v>
      </c>
      <c r="CJ235" s="772">
        <f t="shared" si="584"/>
        <v>0.48591572939399025</v>
      </c>
      <c r="CK235" s="772">
        <f t="shared" si="585"/>
        <v>0.26301452784503632</v>
      </c>
      <c r="CL235" s="772">
        <f t="shared" si="586"/>
        <v>0.28064032016008006</v>
      </c>
    </row>
    <row r="236" spans="1:90" x14ac:dyDescent="0.3">
      <c r="A236" s="759">
        <v>236</v>
      </c>
      <c r="B236" s="760" t="s">
        <v>176</v>
      </c>
      <c r="C236" s="761" t="s">
        <v>14</v>
      </c>
      <c r="D236" s="762">
        <v>40603</v>
      </c>
      <c r="E236" s="778"/>
      <c r="F236" s="764">
        <v>69306</v>
      </c>
      <c r="G236" s="772">
        <f>F236/F$231</f>
        <v>0.17136965165272092</v>
      </c>
      <c r="H236" s="772"/>
      <c r="I236" s="765">
        <f t="shared" si="543"/>
        <v>0.27958535108958837</v>
      </c>
      <c r="J236" s="772">
        <f t="shared" si="544"/>
        <v>6.1039327826025558E-2</v>
      </c>
      <c r="K236" s="764">
        <v>4676</v>
      </c>
      <c r="L236" s="772">
        <f>K236/K$231</f>
        <v>0.19205651620322833</v>
      </c>
      <c r="M236" s="767">
        <f t="shared" si="545"/>
        <v>1.1207148660862611</v>
      </c>
      <c r="N236" s="764">
        <v>4911</v>
      </c>
      <c r="O236" s="772">
        <f>N236/N$231</f>
        <v>0.20509500939653372</v>
      </c>
      <c r="P236" s="767">
        <f t="shared" si="546"/>
        <v>1.1967988930277862</v>
      </c>
      <c r="Q236" s="764">
        <v>3617</v>
      </c>
      <c r="R236" s="772">
        <f>Q236/Q$231</f>
        <v>0.19739139925780397</v>
      </c>
      <c r="S236" s="767">
        <f t="shared" si="547"/>
        <v>1.1518457168706622</v>
      </c>
      <c r="T236" s="764">
        <v>5328</v>
      </c>
      <c r="U236" s="772">
        <f>T236/T$231</f>
        <v>0.22853221240456378</v>
      </c>
      <c r="V236" s="767">
        <f t="shared" si="548"/>
        <v>1.3335629161905651</v>
      </c>
      <c r="W236" s="764">
        <v>3370</v>
      </c>
      <c r="X236" s="772">
        <f>W236/W$231</f>
        <v>0.13238009191970773</v>
      </c>
      <c r="Y236" s="767">
        <f t="shared" si="549"/>
        <v>0.77248270416033071</v>
      </c>
      <c r="Z236" s="764">
        <v>2928</v>
      </c>
      <c r="AA236" s="772">
        <f>Z236/Z$231</f>
        <v>0.15578611332801276</v>
      </c>
      <c r="AB236" s="767">
        <f t="shared" si="550"/>
        <v>0.90906477212028147</v>
      </c>
      <c r="AC236" s="764">
        <v>6197</v>
      </c>
      <c r="AD236" s="772">
        <f>AC236/AC$231</f>
        <v>0.23339987194455952</v>
      </c>
      <c r="AE236" s="767">
        <f t="shared" si="551"/>
        <v>1.361967359410535</v>
      </c>
      <c r="AF236" s="764">
        <v>2141</v>
      </c>
      <c r="AG236" s="772">
        <f>AF236/AF$231</f>
        <v>0.13308055693684734</v>
      </c>
      <c r="AH236" s="767">
        <f t="shared" si="552"/>
        <v>0.77657015494513526</v>
      </c>
      <c r="AI236" s="764">
        <v>3031</v>
      </c>
      <c r="AJ236" s="772">
        <f>AI236/AI$231</f>
        <v>0.14077376805536204</v>
      </c>
      <c r="AK236" s="767">
        <f t="shared" si="553"/>
        <v>0.82146264929474699</v>
      </c>
      <c r="AL236" s="764">
        <v>1729</v>
      </c>
      <c r="AM236" s="772">
        <f>AL236/AL$231</f>
        <v>6.1039327826025558E-2</v>
      </c>
      <c r="AN236" s="767">
        <f t="shared" si="554"/>
        <v>0.3561851660276536</v>
      </c>
      <c r="AO236" s="764">
        <v>2097</v>
      </c>
      <c r="AP236" s="772">
        <f>AO236/AO$231</f>
        <v>7.3020405320704779E-2</v>
      </c>
      <c r="AQ236" s="767">
        <f t="shared" si="555"/>
        <v>0.42609881397600075</v>
      </c>
      <c r="AR236" s="764">
        <v>3927</v>
      </c>
      <c r="AS236" s="772">
        <f>AR236/AR$231</f>
        <v>0.1369485614646905</v>
      </c>
      <c r="AT236" s="767">
        <f t="shared" si="556"/>
        <v>0.799141272354428</v>
      </c>
      <c r="AU236" s="764">
        <v>3119</v>
      </c>
      <c r="AV236" s="772">
        <f>AU236/AU$231</f>
        <v>0.1696122682038175</v>
      </c>
      <c r="AW236" s="767">
        <f t="shared" si="557"/>
        <v>0.98974507194269878</v>
      </c>
      <c r="AX236" s="764">
        <v>5819</v>
      </c>
      <c r="AY236" s="772">
        <f>AX236/AX$231</f>
        <v>0.24492802424446503</v>
      </c>
      <c r="AZ236" s="767">
        <f t="shared" si="558"/>
        <v>1.4292380353366738</v>
      </c>
      <c r="BA236" s="764">
        <v>2893</v>
      </c>
      <c r="BB236" s="772">
        <f>BA236/BA$231</f>
        <v>9.7129427564210169E-2</v>
      </c>
      <c r="BC236" s="767">
        <f t="shared" si="559"/>
        <v>0.56678313007860981</v>
      </c>
      <c r="BD236" s="764">
        <v>7390</v>
      </c>
      <c r="BE236" s="772">
        <f>BD236/BD$231</f>
        <v>0.27958535108958837</v>
      </c>
      <c r="BF236" s="767">
        <f t="shared" si="560"/>
        <v>1.6314752839444735</v>
      </c>
      <c r="BG236" s="764">
        <v>6133</v>
      </c>
      <c r="BH236" s="772">
        <f>BG236/BG$231</f>
        <v>0.27891218336440948</v>
      </c>
      <c r="BI236" s="767">
        <f t="shared" si="561"/>
        <v>1.6275471221101772</v>
      </c>
      <c r="BJ236" s="764">
        <f t="shared" si="656"/>
        <v>19919</v>
      </c>
      <c r="BK236" s="772">
        <f>BJ236/BJ$231</f>
        <v>0.18069250796012229</v>
      </c>
      <c r="BL236" s="767">
        <f>BK236/$G236</f>
        <v>1.0544020263651703</v>
      </c>
      <c r="BM236" s="764">
        <f t="shared" si="657"/>
        <v>18998</v>
      </c>
      <c r="BN236" s="772">
        <f>BM236/BM$231</f>
        <v>0.20469556410339293</v>
      </c>
      <c r="BO236" s="767">
        <f>BN236/$G236</f>
        <v>1.1944679943576397</v>
      </c>
      <c r="BP236" s="764">
        <f t="shared" si="658"/>
        <v>14109</v>
      </c>
      <c r="BQ236" s="772">
        <f>BP236/BP$231</f>
        <v>0.12457068187637405</v>
      </c>
      <c r="BR236" s="767">
        <f>BQ236/$G236</f>
        <v>0.72691214970090168</v>
      </c>
      <c r="BS236" s="764">
        <f t="shared" si="659"/>
        <v>16280</v>
      </c>
      <c r="BT236" s="772">
        <f>BS236/BS$231</f>
        <v>0.18475855416217443</v>
      </c>
      <c r="BU236" s="776">
        <f>BT236/$G236</f>
        <v>1.0781287840660727</v>
      </c>
      <c r="BV236" s="772">
        <f t="shared" si="570"/>
        <v>0.19205651620322833</v>
      </c>
      <c r="BW236" s="772">
        <f t="shared" si="571"/>
        <v>0.20509500939653372</v>
      </c>
      <c r="BX236" s="772">
        <f t="shared" si="572"/>
        <v>0.19739139925780397</v>
      </c>
      <c r="BY236" s="772">
        <f t="shared" si="573"/>
        <v>0.22853221240456378</v>
      </c>
      <c r="BZ236" s="772">
        <f t="shared" si="574"/>
        <v>0.13238009191970773</v>
      </c>
      <c r="CA236" s="772">
        <f>AA236</f>
        <v>0.15578611332801276</v>
      </c>
      <c r="CB236" s="772">
        <f t="shared" si="576"/>
        <v>0.23339987194455952</v>
      </c>
      <c r="CC236" s="772">
        <f t="shared" si="577"/>
        <v>0.13308055693684734</v>
      </c>
      <c r="CD236" s="772">
        <f t="shared" si="578"/>
        <v>0.14077376805536204</v>
      </c>
      <c r="CE236" s="772">
        <f t="shared" si="579"/>
        <v>6.1039327826025558E-2</v>
      </c>
      <c r="CF236" s="772">
        <f t="shared" si="580"/>
        <v>7.3020405320704779E-2</v>
      </c>
      <c r="CG236" s="772">
        <f t="shared" si="581"/>
        <v>0.1369485614646905</v>
      </c>
      <c r="CH236" s="772">
        <f>AV236</f>
        <v>0.1696122682038175</v>
      </c>
      <c r="CI236" s="772">
        <f t="shared" si="583"/>
        <v>0.24492802424446503</v>
      </c>
      <c r="CJ236" s="772">
        <f t="shared" si="584"/>
        <v>9.7129427564210169E-2</v>
      </c>
      <c r="CK236" s="772">
        <f t="shared" si="585"/>
        <v>0.27958535108958837</v>
      </c>
      <c r="CL236" s="772">
        <f t="shared" si="586"/>
        <v>0.27891218336440948</v>
      </c>
    </row>
    <row r="237" spans="1:90" x14ac:dyDescent="0.3">
      <c r="A237" s="163">
        <v>237</v>
      </c>
      <c r="B237" s="3"/>
      <c r="D237" s="6"/>
      <c r="E237" s="23"/>
      <c r="F237" s="7"/>
      <c r="G237" s="13"/>
      <c r="H237" s="13"/>
      <c r="I237" s="15"/>
      <c r="J237" s="15"/>
      <c r="K237" s="156"/>
      <c r="L237" s="156"/>
      <c r="M237" s="160"/>
      <c r="N237" s="156"/>
      <c r="O237" s="156"/>
      <c r="P237" s="160"/>
      <c r="Q237" s="156"/>
      <c r="R237" s="156"/>
      <c r="S237" s="160"/>
      <c r="T237" s="156"/>
      <c r="U237" s="156"/>
      <c r="V237" s="160"/>
      <c r="W237" s="156"/>
      <c r="X237" s="156"/>
      <c r="Y237" s="160"/>
      <c r="Z237" s="156"/>
      <c r="AA237" s="156"/>
      <c r="AB237" s="160"/>
      <c r="AC237" s="156"/>
      <c r="AD237" s="156"/>
      <c r="AE237" s="160"/>
      <c r="AF237" s="156"/>
      <c r="AG237" s="156"/>
      <c r="AH237" s="160"/>
      <c r="AI237" s="156"/>
      <c r="AJ237" s="156"/>
      <c r="AK237" s="160"/>
      <c r="AL237" s="156"/>
      <c r="AM237" s="156"/>
      <c r="AN237" s="160"/>
      <c r="AO237" s="156"/>
      <c r="AP237" s="156"/>
      <c r="AQ237" s="160"/>
      <c r="AR237" s="156"/>
      <c r="AS237" s="156"/>
      <c r="AT237" s="160"/>
      <c r="AV237" s="156"/>
      <c r="AW237" s="160"/>
      <c r="AX237" s="156"/>
      <c r="AY237" s="156"/>
      <c r="AZ237" s="160"/>
      <c r="BA237" s="3"/>
      <c r="BB237" s="13"/>
      <c r="BC237" s="22"/>
      <c r="BD237" s="157"/>
      <c r="BE237" s="156"/>
      <c r="BF237" s="160"/>
      <c r="BG237" s="157"/>
      <c r="BH237" s="156"/>
      <c r="BI237" s="160"/>
      <c r="BJ237" s="22"/>
      <c r="BK237" s="22"/>
      <c r="BL237" s="22"/>
      <c r="BM237" s="22"/>
      <c r="BN237" s="247"/>
      <c r="BO237" s="22"/>
      <c r="BP237" s="22"/>
      <c r="BQ237" s="22"/>
      <c r="BR237" s="22"/>
      <c r="BS237" s="348"/>
      <c r="BT237" s="334"/>
      <c r="BU237" s="247"/>
      <c r="BV237" s="100"/>
      <c r="BW237" s="100"/>
      <c r="BX237" s="100"/>
      <c r="BY237" s="100"/>
      <c r="BZ237" s="100"/>
      <c r="CA237" s="100"/>
      <c r="CB237" s="100"/>
      <c r="CC237" s="100"/>
      <c r="CD237" s="100"/>
      <c r="CE237" s="100"/>
      <c r="CF237" s="100"/>
      <c r="CG237" s="100"/>
      <c r="CH237" s="100"/>
      <c r="CI237" s="100"/>
      <c r="CJ237" s="100"/>
      <c r="CK237" s="100"/>
      <c r="CL237" s="100"/>
    </row>
    <row r="238" spans="1:90" x14ac:dyDescent="0.3">
      <c r="A238" s="163">
        <v>238</v>
      </c>
      <c r="B238" s="3"/>
      <c r="D238" s="6"/>
      <c r="E238" s="23"/>
      <c r="F238" s="7"/>
      <c r="G238" s="13"/>
      <c r="H238" s="13"/>
      <c r="I238" s="15"/>
      <c r="J238" s="15"/>
      <c r="K238" s="137"/>
      <c r="L238" s="137"/>
      <c r="M238" s="22"/>
      <c r="N238" s="137"/>
      <c r="O238" s="137"/>
      <c r="P238" s="22"/>
      <c r="Q238" s="137"/>
      <c r="R238" s="137"/>
      <c r="S238" s="22"/>
      <c r="T238" s="137"/>
      <c r="U238" s="137"/>
      <c r="V238" s="22"/>
      <c r="W238" s="137"/>
      <c r="X238" s="137"/>
      <c r="Y238" s="22"/>
      <c r="Z238" s="137"/>
      <c r="AA238" s="137"/>
      <c r="AB238" s="22"/>
      <c r="AC238" s="137"/>
      <c r="AD238" s="137"/>
      <c r="AE238" s="22"/>
      <c r="AF238" s="137"/>
      <c r="AG238" s="137"/>
      <c r="AH238" s="22"/>
      <c r="AI238" s="137"/>
      <c r="AJ238" s="137"/>
      <c r="AK238" s="22"/>
      <c r="AL238" s="137"/>
      <c r="AM238" s="137"/>
      <c r="AN238" s="22"/>
      <c r="AO238" s="137"/>
      <c r="AP238" s="137"/>
      <c r="AQ238" s="22"/>
      <c r="AR238" s="137"/>
      <c r="AS238" s="137"/>
      <c r="AT238" s="22"/>
      <c r="AU238" s="40"/>
      <c r="AV238" s="137"/>
      <c r="AW238" s="22"/>
      <c r="AX238" s="137"/>
      <c r="AY238" s="137"/>
      <c r="AZ238" s="22"/>
      <c r="BA238" s="3"/>
      <c r="BB238" s="13"/>
      <c r="BC238" s="22"/>
      <c r="BD238" s="29"/>
      <c r="BE238" s="137"/>
      <c r="BF238" s="22"/>
      <c r="BG238" s="248"/>
      <c r="BH238" s="137"/>
      <c r="BI238" s="22"/>
      <c r="BJ238" s="22"/>
      <c r="BK238" s="22"/>
      <c r="BL238" s="22"/>
      <c r="BM238" s="22"/>
      <c r="BN238" s="247"/>
      <c r="BO238" s="22"/>
      <c r="BP238" s="22"/>
      <c r="BQ238" s="22"/>
      <c r="BR238" s="22"/>
      <c r="BS238" s="348"/>
      <c r="BT238" s="334"/>
      <c r="BU238" s="247"/>
      <c r="BV238" s="100"/>
      <c r="BW238" s="100"/>
      <c r="BX238" s="100"/>
      <c r="BY238" s="100"/>
      <c r="BZ238" s="100"/>
      <c r="CA238" s="100"/>
      <c r="CB238" s="100"/>
      <c r="CC238" s="100"/>
      <c r="CD238" s="100"/>
      <c r="CE238" s="100"/>
      <c r="CF238" s="100"/>
      <c r="CG238" s="100"/>
      <c r="CH238" s="100"/>
      <c r="CI238" s="100"/>
      <c r="CJ238" s="100"/>
      <c r="CK238" s="100"/>
      <c r="CL238" s="100"/>
    </row>
    <row r="239" spans="1:90" x14ac:dyDescent="0.3">
      <c r="A239" s="163">
        <v>239</v>
      </c>
      <c r="B239" s="3"/>
      <c r="D239" s="6"/>
      <c r="E239" s="23"/>
      <c r="F239" s="7"/>
      <c r="G239" s="13"/>
      <c r="H239" s="13"/>
      <c r="I239" s="15"/>
      <c r="J239" s="15"/>
      <c r="K239" s="40"/>
      <c r="L239" s="137"/>
      <c r="M239" s="22"/>
      <c r="N239" s="40"/>
      <c r="O239" s="137"/>
      <c r="P239" s="22"/>
      <c r="Q239" s="40"/>
      <c r="R239" s="137"/>
      <c r="S239" s="22"/>
      <c r="T239" s="40"/>
      <c r="U239" s="137"/>
      <c r="V239" s="22"/>
      <c r="W239" s="40"/>
      <c r="X239" s="137"/>
      <c r="Y239" s="22"/>
      <c r="Z239" s="40"/>
      <c r="AA239" s="137"/>
      <c r="AB239" s="22"/>
      <c r="AC239" s="40"/>
      <c r="AD239" s="137"/>
      <c r="AE239" s="22"/>
      <c r="AF239" s="40"/>
      <c r="AG239" s="137"/>
      <c r="AH239" s="22"/>
      <c r="AI239" s="40"/>
      <c r="AJ239" s="137"/>
      <c r="AK239" s="22"/>
      <c r="AL239" s="40"/>
      <c r="AM239" s="137"/>
      <c r="AN239" s="22"/>
      <c r="AO239" s="40"/>
      <c r="AP239" s="137"/>
      <c r="AQ239" s="22"/>
      <c r="AR239" s="40"/>
      <c r="AS239" s="137"/>
      <c r="AT239" s="22"/>
      <c r="AU239" s="40"/>
      <c r="AV239" s="137"/>
      <c r="AW239" s="22"/>
      <c r="AX239" s="40"/>
      <c r="AY239" s="137"/>
      <c r="AZ239" s="22"/>
      <c r="BA239" s="3"/>
      <c r="BB239" s="13"/>
      <c r="BC239" s="22"/>
      <c r="BD239" s="29"/>
      <c r="BE239" s="137"/>
      <c r="BF239" s="22"/>
      <c r="BG239" s="248"/>
      <c r="BH239" s="137"/>
      <c r="BI239" s="22"/>
      <c r="BJ239" s="22"/>
      <c r="BK239" s="22"/>
      <c r="BL239" s="22"/>
      <c r="BM239" s="22"/>
      <c r="BN239" s="247"/>
      <c r="BO239" s="22"/>
      <c r="BP239" s="22"/>
      <c r="BQ239" s="22"/>
      <c r="BR239" s="22"/>
      <c r="BS239" s="348"/>
      <c r="BT239" s="334"/>
      <c r="BU239" s="247"/>
      <c r="BV239" s="100"/>
      <c r="BW239" s="100"/>
      <c r="BX239" s="100"/>
      <c r="BY239" s="100"/>
      <c r="BZ239" s="100"/>
      <c r="CA239" s="100"/>
      <c r="CB239" s="100"/>
      <c r="CC239" s="100"/>
      <c r="CD239" s="100"/>
      <c r="CE239" s="100"/>
      <c r="CF239" s="100"/>
      <c r="CG239" s="100"/>
      <c r="CH239" s="100"/>
      <c r="CI239" s="100"/>
      <c r="CJ239" s="100"/>
      <c r="CK239" s="100"/>
      <c r="CL239" s="100"/>
    </row>
    <row r="240" spans="1:90" x14ac:dyDescent="0.3">
      <c r="A240" s="163">
        <v>240</v>
      </c>
      <c r="B240" s="3"/>
      <c r="D240" s="6"/>
      <c r="E240" s="23"/>
      <c r="F240" s="7"/>
      <c r="G240" s="13"/>
      <c r="H240" s="13"/>
      <c r="I240" s="15"/>
      <c r="J240" s="15"/>
      <c r="K240" s="40"/>
      <c r="L240" s="13"/>
      <c r="M240" s="22"/>
      <c r="N240" s="40"/>
      <c r="O240" s="13"/>
      <c r="P240" s="22"/>
      <c r="Q240" s="40"/>
      <c r="R240" s="13"/>
      <c r="S240" s="22"/>
      <c r="T240" s="40"/>
      <c r="U240" s="13"/>
      <c r="V240" s="22"/>
      <c r="W240" s="40"/>
      <c r="X240" s="13"/>
      <c r="Y240" s="22"/>
      <c r="Z240" s="40"/>
      <c r="AA240" s="13"/>
      <c r="AB240" s="22"/>
      <c r="AC240" s="40"/>
      <c r="AD240" s="13"/>
      <c r="AE240" s="22"/>
      <c r="AF240" s="40"/>
      <c r="AG240" s="13"/>
      <c r="AH240" s="22"/>
      <c r="AI240" s="40"/>
      <c r="AJ240" s="13"/>
      <c r="AK240" s="22"/>
      <c r="AL240" s="40"/>
      <c r="AM240" s="13"/>
      <c r="AN240" s="22"/>
      <c r="AO240" s="40"/>
      <c r="AP240" s="13"/>
      <c r="AQ240" s="22"/>
      <c r="AR240" s="40"/>
      <c r="AS240" s="13"/>
      <c r="AT240" s="22"/>
      <c r="AU240" s="40"/>
      <c r="AV240" s="13"/>
      <c r="AW240" s="22"/>
      <c r="AX240" s="40"/>
      <c r="AY240" s="13"/>
      <c r="AZ240" s="22"/>
      <c r="BA240" s="3"/>
      <c r="BB240" s="13"/>
      <c r="BC240" s="22"/>
      <c r="BD240" s="29"/>
      <c r="BE240" s="13"/>
      <c r="BF240" s="22"/>
      <c r="BG240" s="248"/>
      <c r="BH240" s="13"/>
      <c r="BI240" s="22"/>
      <c r="BJ240" s="22"/>
      <c r="BK240" s="22"/>
      <c r="BL240" s="22"/>
      <c r="BM240" s="22"/>
      <c r="BN240" s="247"/>
      <c r="BO240" s="22"/>
      <c r="BP240" s="22"/>
      <c r="BQ240" s="22"/>
      <c r="BR240" s="22"/>
      <c r="BS240" s="348"/>
      <c r="BT240" s="334"/>
      <c r="BU240" s="247"/>
      <c r="BV240" s="100"/>
      <c r="BW240" s="100"/>
      <c r="BX240" s="100"/>
      <c r="BY240" s="100"/>
      <c r="BZ240" s="100"/>
      <c r="CA240" s="100"/>
      <c r="CB240" s="100"/>
      <c r="CC240" s="100"/>
      <c r="CD240" s="100"/>
      <c r="CE240" s="100"/>
      <c r="CF240" s="100"/>
      <c r="CG240" s="100"/>
      <c r="CH240" s="100"/>
      <c r="CI240" s="100"/>
      <c r="CJ240" s="100"/>
      <c r="CK240" s="100"/>
      <c r="CL240" s="100"/>
    </row>
    <row r="241" spans="1:99" x14ac:dyDescent="0.3">
      <c r="A241" s="163">
        <v>241</v>
      </c>
      <c r="B241" s="3"/>
      <c r="D241" s="6"/>
      <c r="E241" s="23"/>
      <c r="F241" s="7"/>
      <c r="G241" s="13"/>
      <c r="H241" s="13"/>
      <c r="I241" s="15"/>
      <c r="J241" s="15"/>
      <c r="K241" s="40"/>
      <c r="L241" s="137"/>
      <c r="M241" s="22"/>
      <c r="N241" s="40"/>
      <c r="O241" s="137"/>
      <c r="P241" s="22"/>
      <c r="Q241" s="40"/>
      <c r="R241" s="137"/>
      <c r="S241" s="22"/>
      <c r="T241" s="40"/>
      <c r="U241" s="137"/>
      <c r="V241" s="22"/>
      <c r="W241" s="40"/>
      <c r="X241" s="137"/>
      <c r="Y241" s="22"/>
      <c r="Z241" s="40"/>
      <c r="AA241" s="137"/>
      <c r="AB241" s="22"/>
      <c r="AC241" s="40"/>
      <c r="AD241" s="137"/>
      <c r="AE241" s="22"/>
      <c r="AF241" s="40"/>
      <c r="AG241" s="137"/>
      <c r="AH241" s="22"/>
      <c r="AI241" s="40"/>
      <c r="AJ241" s="137"/>
      <c r="AK241" s="22"/>
      <c r="AL241" s="40"/>
      <c r="AM241" s="137"/>
      <c r="AN241" s="22"/>
      <c r="AO241" s="40"/>
      <c r="AP241" s="137"/>
      <c r="AQ241" s="22"/>
      <c r="AR241" s="40"/>
      <c r="AS241" s="137"/>
      <c r="AT241" s="22"/>
      <c r="AU241" s="40"/>
      <c r="AV241" s="137"/>
      <c r="AW241" s="22"/>
      <c r="AX241" s="40"/>
      <c r="AY241" s="137"/>
      <c r="AZ241" s="22"/>
      <c r="BA241" s="3"/>
      <c r="BB241" s="13"/>
      <c r="BC241" s="22"/>
      <c r="BD241" s="29"/>
      <c r="BE241" s="137"/>
      <c r="BF241" s="22"/>
      <c r="BG241" s="248"/>
      <c r="BH241" s="137"/>
      <c r="BI241" s="22"/>
      <c r="BJ241" s="22"/>
      <c r="BK241" s="22"/>
      <c r="BL241" s="22"/>
      <c r="BM241" s="22"/>
      <c r="BN241" s="247"/>
      <c r="BO241" s="22"/>
      <c r="BP241" s="22"/>
      <c r="BQ241" s="22"/>
      <c r="BR241" s="22"/>
      <c r="BS241" s="348"/>
      <c r="BT241" s="334"/>
      <c r="BU241" s="247"/>
      <c r="BV241" s="100"/>
      <c r="BW241" s="100"/>
      <c r="BX241" s="100"/>
      <c r="BY241" s="100"/>
      <c r="BZ241" s="100"/>
      <c r="CA241" s="100"/>
      <c r="CB241" s="100"/>
      <c r="CC241" s="100"/>
      <c r="CD241" s="100"/>
      <c r="CE241" s="100"/>
      <c r="CF241" s="100"/>
      <c r="CG241" s="100"/>
      <c r="CH241" s="100"/>
      <c r="CI241" s="100"/>
      <c r="CJ241" s="100"/>
      <c r="CK241" s="100"/>
      <c r="CL241" s="100"/>
    </row>
    <row r="242" spans="1:99" x14ac:dyDescent="0.3">
      <c r="A242" s="163">
        <v>242</v>
      </c>
      <c r="B242" s="3"/>
      <c r="D242" s="6"/>
      <c r="E242" s="23"/>
      <c r="F242" s="7"/>
      <c r="G242" s="13"/>
      <c r="H242" s="13"/>
      <c r="I242" s="15"/>
      <c r="J242" s="15"/>
      <c r="K242" s="40"/>
      <c r="L242" s="13"/>
      <c r="M242" s="22"/>
      <c r="N242" s="40"/>
      <c r="O242" s="13"/>
      <c r="P242" s="22"/>
      <c r="Q242" s="40"/>
      <c r="R242" s="13"/>
      <c r="S242" s="22"/>
      <c r="T242" s="40"/>
      <c r="U242" s="13"/>
      <c r="V242" s="22"/>
      <c r="W242" s="40"/>
      <c r="X242" s="13"/>
      <c r="Y242" s="22"/>
      <c r="Z242" s="40"/>
      <c r="AA242" s="13"/>
      <c r="AB242" s="22"/>
      <c r="AC242" s="40"/>
      <c r="AD242" s="13"/>
      <c r="AE242" s="22"/>
      <c r="AF242" s="40"/>
      <c r="AG242" s="13"/>
      <c r="AH242" s="22"/>
      <c r="AI242" s="40"/>
      <c r="AJ242" s="13"/>
      <c r="AK242" s="22"/>
      <c r="AL242" s="40"/>
      <c r="AM242" s="13"/>
      <c r="AN242" s="22"/>
      <c r="AO242" s="40"/>
      <c r="AP242" s="13"/>
      <c r="AQ242" s="22"/>
      <c r="AR242" s="40"/>
      <c r="AS242" s="13"/>
      <c r="AT242" s="22"/>
      <c r="AU242" s="40"/>
      <c r="AV242" s="13"/>
      <c r="AW242" s="22"/>
      <c r="AX242" s="40"/>
      <c r="AY242" s="13"/>
      <c r="AZ242" s="22"/>
      <c r="BA242" s="3"/>
      <c r="BB242" s="13"/>
      <c r="BC242" s="22"/>
      <c r="BD242" s="29"/>
      <c r="BE242" s="13"/>
      <c r="BF242" s="22"/>
      <c r="BG242" s="248"/>
      <c r="BH242" s="13"/>
      <c r="BI242" s="22"/>
      <c r="BJ242" s="22"/>
      <c r="BK242" s="22"/>
      <c r="BL242" s="22"/>
      <c r="BM242" s="22"/>
      <c r="BN242" s="247"/>
      <c r="BO242" s="22"/>
      <c r="BP242" s="22"/>
      <c r="BQ242" s="22"/>
      <c r="BR242" s="22"/>
      <c r="BS242" s="348"/>
      <c r="BT242" s="334"/>
      <c r="BU242" s="247"/>
      <c r="BV242" s="100"/>
      <c r="BW242" s="100"/>
      <c r="BX242" s="100"/>
      <c r="BY242" s="100"/>
      <c r="BZ242" s="100"/>
      <c r="CA242" s="100"/>
      <c r="CB242" s="100"/>
      <c r="CC242" s="100"/>
      <c r="CD242" s="100"/>
      <c r="CE242" s="100"/>
      <c r="CF242" s="100"/>
      <c r="CG242" s="100"/>
      <c r="CH242" s="100"/>
      <c r="CI242" s="100"/>
      <c r="CJ242" s="100"/>
      <c r="CK242" s="100"/>
      <c r="CL242" s="100"/>
    </row>
    <row r="243" spans="1:99" x14ac:dyDescent="0.3">
      <c r="A243" s="163">
        <v>243</v>
      </c>
      <c r="B243" s="3"/>
      <c r="D243" s="6"/>
      <c r="E243" s="23"/>
      <c r="F243" s="7"/>
      <c r="G243" s="13"/>
      <c r="H243" s="13"/>
      <c r="I243" s="15"/>
      <c r="J243" s="15"/>
      <c r="K243" s="40"/>
      <c r="L243" s="137"/>
      <c r="M243" s="22"/>
      <c r="N243" s="40"/>
      <c r="O243" s="137"/>
      <c r="P243" s="22"/>
      <c r="Q243" s="40"/>
      <c r="R243" s="137"/>
      <c r="S243" s="22"/>
      <c r="T243" s="40"/>
      <c r="U243" s="137"/>
      <c r="V243" s="22"/>
      <c r="W243" s="40"/>
      <c r="X243" s="137"/>
      <c r="Y243" s="22"/>
      <c r="Z243" s="40"/>
      <c r="AA243" s="137"/>
      <c r="AB243" s="22"/>
      <c r="AC243" s="40"/>
      <c r="AD243" s="137"/>
      <c r="AE243" s="22"/>
      <c r="AF243" s="40"/>
      <c r="AG243" s="137"/>
      <c r="AH243" s="22"/>
      <c r="AI243" s="40"/>
      <c r="AJ243" s="137"/>
      <c r="AK243" s="22"/>
      <c r="AL243" s="40"/>
      <c r="AM243" s="137"/>
      <c r="AN243" s="22"/>
      <c r="AO243" s="40"/>
      <c r="AP243" s="137"/>
      <c r="AQ243" s="22"/>
      <c r="AR243" s="40"/>
      <c r="AS243" s="137"/>
      <c r="AT243" s="22"/>
      <c r="AU243" s="40"/>
      <c r="AV243" s="137"/>
      <c r="AW243" s="22"/>
      <c r="AX243" s="40"/>
      <c r="AY243" s="137"/>
      <c r="AZ243" s="22"/>
      <c r="BA243" s="3"/>
      <c r="BB243" s="13"/>
      <c r="BC243" s="22"/>
      <c r="BD243" s="29"/>
      <c r="BE243" s="137"/>
      <c r="BF243" s="22"/>
      <c r="BG243" s="248"/>
      <c r="BH243" s="137"/>
      <c r="BI243" s="22"/>
      <c r="BJ243" s="22"/>
      <c r="BK243" s="22"/>
      <c r="BL243" s="22"/>
      <c r="BM243" s="22"/>
      <c r="BN243" s="247"/>
      <c r="BO243" s="22"/>
      <c r="BP243" s="22"/>
      <c r="BQ243" s="22"/>
      <c r="BR243" s="22"/>
      <c r="BS243" s="348"/>
      <c r="BT243" s="334"/>
      <c r="BU243" s="247"/>
      <c r="BV243" s="100"/>
      <c r="BW243" s="100"/>
      <c r="BX243" s="100"/>
      <c r="BY243" s="100"/>
      <c r="BZ243" s="100"/>
      <c r="CA243" s="100"/>
      <c r="CB243" s="100"/>
      <c r="CC243" s="100"/>
      <c r="CD243" s="100"/>
      <c r="CE243" s="100"/>
      <c r="CF243" s="100"/>
      <c r="CG243" s="100"/>
      <c r="CH243" s="100"/>
      <c r="CI243" s="100"/>
      <c r="CJ243" s="100"/>
      <c r="CK243" s="100"/>
      <c r="CL243" s="100"/>
    </row>
    <row r="244" spans="1:99" x14ac:dyDescent="0.3">
      <c r="A244" s="163">
        <v>244</v>
      </c>
      <c r="B244" s="3"/>
      <c r="D244" s="6"/>
      <c r="E244" s="23"/>
      <c r="F244" s="7"/>
      <c r="G244" s="13"/>
      <c r="H244" s="13"/>
      <c r="I244" s="15"/>
      <c r="J244" s="15"/>
      <c r="K244" s="40"/>
      <c r="L244" s="13"/>
      <c r="M244" s="22"/>
      <c r="N244" s="40"/>
      <c r="O244" s="13"/>
      <c r="P244" s="22"/>
      <c r="Q244" s="40"/>
      <c r="R244" s="13"/>
      <c r="S244" s="22"/>
      <c r="T244" s="40"/>
      <c r="U244" s="13"/>
      <c r="V244" s="22"/>
      <c r="W244" s="40"/>
      <c r="X244" s="13"/>
      <c r="Y244" s="22"/>
      <c r="Z244" s="40"/>
      <c r="AA244" s="13"/>
      <c r="AB244" s="22"/>
      <c r="AC244" s="40"/>
      <c r="AD244" s="13"/>
      <c r="AE244" s="22"/>
      <c r="AF244" s="40"/>
      <c r="AG244" s="13"/>
      <c r="AH244" s="22"/>
      <c r="AI244" s="40"/>
      <c r="AJ244" s="13"/>
      <c r="AK244" s="22"/>
      <c r="AL244" s="40"/>
      <c r="AM244" s="13"/>
      <c r="AN244" s="22"/>
      <c r="AO244" s="40"/>
      <c r="AP244" s="13"/>
      <c r="AQ244" s="22"/>
      <c r="AR244" s="40"/>
      <c r="AS244" s="13"/>
      <c r="AT244" s="22"/>
      <c r="AU244" s="40"/>
      <c r="AV244" s="13"/>
      <c r="AW244" s="22"/>
      <c r="AX244" s="40"/>
      <c r="AY244" s="13"/>
      <c r="AZ244" s="22"/>
      <c r="BA244" s="3"/>
      <c r="BB244" s="13"/>
      <c r="BC244" s="22"/>
      <c r="BD244" s="29"/>
      <c r="BE244" s="13"/>
      <c r="BF244" s="22"/>
      <c r="BG244" s="248"/>
      <c r="BH244" s="13"/>
      <c r="BI244" s="22"/>
      <c r="BJ244" s="22"/>
      <c r="BK244" s="22"/>
      <c r="BL244" s="22"/>
      <c r="BM244" s="22"/>
      <c r="BN244" s="247"/>
      <c r="BO244" s="22"/>
      <c r="BP244" s="22"/>
      <c r="BQ244" s="22"/>
      <c r="BR244" s="22"/>
      <c r="BS244" s="348"/>
      <c r="BT244" s="334"/>
      <c r="BU244" s="247"/>
      <c r="BV244" s="100"/>
      <c r="BW244" s="100"/>
      <c r="BX244" s="100"/>
      <c r="BY244" s="100"/>
      <c r="BZ244" s="100"/>
      <c r="CA244" s="100"/>
      <c r="CB244" s="100"/>
      <c r="CC244" s="100"/>
      <c r="CD244" s="100"/>
      <c r="CE244" s="100"/>
      <c r="CF244" s="100"/>
      <c r="CG244" s="100"/>
      <c r="CH244" s="100"/>
      <c r="CI244" s="100"/>
      <c r="CJ244" s="100"/>
      <c r="CK244" s="100"/>
      <c r="CL244" s="100"/>
    </row>
    <row r="245" spans="1:99" x14ac:dyDescent="0.3">
      <c r="A245" s="163">
        <v>245</v>
      </c>
      <c r="B245" s="3"/>
      <c r="D245" s="6"/>
      <c r="E245" s="23"/>
      <c r="F245" s="7"/>
      <c r="G245" s="13"/>
      <c r="H245" s="13"/>
      <c r="I245" s="15"/>
      <c r="J245" s="15"/>
      <c r="K245" s="40"/>
      <c r="L245" s="137"/>
      <c r="M245" s="22"/>
      <c r="N245" s="40"/>
      <c r="O245" s="137"/>
      <c r="P245" s="22"/>
      <c r="Q245" s="40"/>
      <c r="R245" s="137"/>
      <c r="S245" s="22"/>
      <c r="T245" s="40"/>
      <c r="U245" s="137"/>
      <c r="V245" s="22"/>
      <c r="W245" s="40"/>
      <c r="X245" s="137"/>
      <c r="Y245" s="22"/>
      <c r="Z245" s="40"/>
      <c r="AA245" s="137"/>
      <c r="AB245" s="22"/>
      <c r="AC245" s="40"/>
      <c r="AD245" s="137"/>
      <c r="AE245" s="22"/>
      <c r="AF245" s="40"/>
      <c r="AG245" s="137"/>
      <c r="AH245" s="22"/>
      <c r="AI245" s="40"/>
      <c r="AJ245" s="137"/>
      <c r="AK245" s="22"/>
      <c r="AL245" s="40"/>
      <c r="AM245" s="137"/>
      <c r="AN245" s="22"/>
      <c r="AO245" s="40"/>
      <c r="AP245" s="137"/>
      <c r="AQ245" s="22"/>
      <c r="AR245" s="40"/>
      <c r="AS245" s="137"/>
      <c r="AT245" s="22"/>
      <c r="AU245" s="40"/>
      <c r="AV245" s="137"/>
      <c r="AW245" s="22"/>
      <c r="AX245" s="40"/>
      <c r="AY245" s="137"/>
      <c r="AZ245" s="22"/>
      <c r="BA245" s="3"/>
      <c r="BB245" s="13"/>
      <c r="BC245" s="22"/>
      <c r="BD245" s="29"/>
      <c r="BE245" s="137"/>
      <c r="BF245" s="22"/>
      <c r="BG245" s="248"/>
      <c r="BH245" s="137"/>
      <c r="BI245" s="22"/>
      <c r="BJ245" s="22"/>
      <c r="BK245" s="22"/>
      <c r="BL245" s="22"/>
      <c r="BM245" s="22"/>
      <c r="BN245" s="247"/>
      <c r="BO245" s="22"/>
      <c r="BP245" s="22"/>
      <c r="BQ245" s="22"/>
      <c r="BR245" s="22"/>
      <c r="BS245" s="348"/>
      <c r="BT245" s="334"/>
      <c r="BU245" s="247"/>
      <c r="BV245" s="100"/>
      <c r="BW245" s="100"/>
      <c r="BX245" s="100"/>
      <c r="BY245" s="100"/>
      <c r="BZ245" s="100"/>
      <c r="CA245" s="100"/>
      <c r="CB245" s="100"/>
      <c r="CC245" s="100"/>
      <c r="CD245" s="100"/>
      <c r="CE245" s="100"/>
      <c r="CF245" s="100"/>
      <c r="CG245" s="100"/>
      <c r="CH245" s="100"/>
      <c r="CI245" s="100"/>
      <c r="CJ245" s="100"/>
      <c r="CK245" s="100"/>
      <c r="CL245" s="100"/>
    </row>
    <row r="246" spans="1:99" x14ac:dyDescent="0.3">
      <c r="A246" s="163">
        <v>246</v>
      </c>
      <c r="B246" s="3"/>
      <c r="D246" s="6"/>
      <c r="E246" s="23"/>
      <c r="F246" s="7"/>
      <c r="G246" s="13"/>
      <c r="H246" s="13"/>
      <c r="I246" s="1028"/>
      <c r="J246" s="1028"/>
      <c r="K246" s="1028"/>
      <c r="L246" s="1028"/>
      <c r="M246" s="1028"/>
      <c r="N246" s="1028"/>
      <c r="O246" s="1028"/>
      <c r="P246" s="1028"/>
      <c r="Q246" s="1028"/>
      <c r="R246" s="1028"/>
      <c r="S246" s="1028"/>
      <c r="T246" s="1028"/>
      <c r="U246" s="1028"/>
      <c r="V246" s="1028"/>
      <c r="W246" s="1028"/>
      <c r="X246" s="1028"/>
      <c r="Y246" s="1028"/>
      <c r="Z246" s="1028"/>
      <c r="AA246" s="1028"/>
      <c r="AB246" s="1028"/>
      <c r="AC246" s="1028"/>
      <c r="AD246" s="1028"/>
      <c r="AE246" s="1028"/>
      <c r="AF246" s="1028"/>
      <c r="AG246" s="1028"/>
      <c r="AH246" s="1028"/>
      <c r="AI246" s="1028"/>
      <c r="AJ246" s="1028"/>
      <c r="AK246" s="1028"/>
      <c r="AL246" s="1028"/>
      <c r="AM246" s="1028"/>
      <c r="AN246" s="1028"/>
      <c r="AO246" s="1028"/>
      <c r="AP246" s="1028"/>
      <c r="AQ246" s="1028"/>
      <c r="AR246" s="1028"/>
      <c r="AS246" s="1028"/>
      <c r="AT246" s="1028"/>
      <c r="AU246" s="1028"/>
      <c r="AV246" s="1028"/>
      <c r="AW246" s="1028"/>
      <c r="AX246" s="1028"/>
      <c r="AY246" s="1028"/>
      <c r="AZ246" s="1028"/>
      <c r="BA246" s="1028"/>
      <c r="BB246" s="1028"/>
      <c r="BC246" s="1028"/>
      <c r="BD246" s="1028"/>
      <c r="BE246" s="1028"/>
      <c r="BF246" s="1028"/>
      <c r="BG246" s="1028"/>
      <c r="BH246" s="1028"/>
      <c r="BI246" s="1028"/>
      <c r="BJ246" s="1028"/>
      <c r="BK246" s="1028"/>
      <c r="BL246" s="1028"/>
      <c r="BM246" s="1028"/>
      <c r="BN246" s="1028"/>
      <c r="BO246" s="1028"/>
      <c r="BP246" s="1028"/>
      <c r="BQ246" s="1028"/>
      <c r="BR246" s="1028"/>
      <c r="BS246" s="1028"/>
      <c r="BT246" s="1028"/>
      <c r="BU246" s="1028"/>
      <c r="BV246" s="1028"/>
      <c r="BW246" s="1028"/>
      <c r="BX246" s="1028"/>
      <c r="BY246" s="1028"/>
      <c r="BZ246" s="1028"/>
      <c r="CA246" s="1028"/>
      <c r="CB246" s="1028"/>
      <c r="CC246" s="1028"/>
      <c r="CD246" s="1028"/>
      <c r="CE246" s="1028"/>
      <c r="CF246" s="1028"/>
      <c r="CG246" s="1028"/>
      <c r="CH246" s="1028"/>
      <c r="CI246" s="1028"/>
      <c r="CJ246" s="1028"/>
      <c r="CK246" s="1028"/>
      <c r="CL246" s="1028"/>
    </row>
    <row r="247" spans="1:99" ht="13.5" thickBot="1" x14ac:dyDescent="0.35">
      <c r="A247" s="163">
        <v>247</v>
      </c>
      <c r="B247" s="3"/>
      <c r="D247" s="6"/>
      <c r="E247" s="23"/>
      <c r="F247" s="7"/>
      <c r="G247" s="13"/>
      <c r="H247" s="13"/>
      <c r="I247" s="15"/>
      <c r="J247" s="15"/>
      <c r="K247" s="40"/>
      <c r="L247" s="137"/>
      <c r="M247" s="22"/>
      <c r="N247" s="40"/>
      <c r="O247" s="137"/>
      <c r="P247" s="22"/>
      <c r="Q247" s="40"/>
      <c r="R247" s="137"/>
      <c r="S247" s="22"/>
      <c r="T247" s="40"/>
      <c r="U247" s="137"/>
      <c r="V247" s="22"/>
      <c r="W247" s="40"/>
      <c r="X247" s="137"/>
      <c r="Y247" s="22"/>
      <c r="Z247" s="40"/>
      <c r="AA247" s="137"/>
      <c r="AB247" s="22"/>
      <c r="AC247" s="40"/>
      <c r="AD247" s="137"/>
      <c r="AE247" s="22"/>
      <c r="AF247" s="40"/>
      <c r="AG247" s="137"/>
      <c r="AH247" s="22"/>
      <c r="AI247" s="40"/>
      <c r="AJ247" s="137"/>
      <c r="AK247" s="22"/>
      <c r="AL247" s="40"/>
      <c r="AM247" s="137"/>
      <c r="AN247" s="22"/>
      <c r="AO247" s="40"/>
      <c r="AP247" s="137"/>
      <c r="AQ247" s="22"/>
      <c r="AR247" s="40"/>
      <c r="AS247" s="137"/>
      <c r="AT247" s="22"/>
      <c r="AU247" s="40"/>
      <c r="AV247" s="137"/>
      <c r="AW247" s="22"/>
      <c r="AX247" s="40"/>
      <c r="AY247" s="137"/>
      <c r="AZ247" s="22"/>
      <c r="BA247" s="3"/>
      <c r="BB247" s="13"/>
      <c r="BC247" s="22"/>
      <c r="BD247" s="29"/>
      <c r="BE247" s="137"/>
      <c r="BF247" s="22"/>
      <c r="BG247" s="248"/>
      <c r="BH247" s="137"/>
      <c r="BI247" s="22"/>
      <c r="BJ247" s="22"/>
      <c r="BK247" s="22"/>
      <c r="BL247" s="22"/>
      <c r="BM247" s="22"/>
      <c r="BN247" s="247"/>
      <c r="BO247" s="22"/>
      <c r="BP247" s="22"/>
      <c r="BQ247" s="22"/>
      <c r="BR247" s="22"/>
      <c r="BS247" s="348"/>
      <c r="BT247" s="334"/>
      <c r="BU247" s="247"/>
      <c r="BV247" s="100"/>
      <c r="BW247" s="100"/>
      <c r="BX247" s="100"/>
      <c r="BY247" s="100"/>
      <c r="BZ247" s="100"/>
      <c r="CA247" s="100"/>
      <c r="CB247" s="100"/>
      <c r="CC247" s="100"/>
      <c r="CD247" s="100"/>
      <c r="CE247" s="100"/>
      <c r="CF247" s="100"/>
      <c r="CG247" s="100"/>
      <c r="CH247" s="100"/>
      <c r="CI247" s="100"/>
      <c r="CJ247" s="100"/>
      <c r="CK247" s="100"/>
      <c r="CL247" s="100"/>
    </row>
    <row r="248" spans="1:99" s="601" customFormat="1" ht="13.5" thickBot="1" x14ac:dyDescent="0.35">
      <c r="A248" s="397">
        <v>248</v>
      </c>
      <c r="B248" s="510" t="s">
        <v>585</v>
      </c>
      <c r="C248" s="511"/>
      <c r="D248" s="512"/>
      <c r="E248" s="513">
        <v>4549217</v>
      </c>
      <c r="F248" s="513">
        <f>SUM(F14:F15)</f>
        <v>448470</v>
      </c>
      <c r="G248" s="522">
        <f>F248/E248</f>
        <v>9.8581799900949993E-2</v>
      </c>
      <c r="H248" s="514"/>
      <c r="I248" s="514"/>
      <c r="J248" s="514"/>
      <c r="K248" s="513">
        <f>SUM(K14:K15)</f>
        <v>28929</v>
      </c>
      <c r="L248" s="515"/>
      <c r="M248" s="516"/>
      <c r="N248" s="513">
        <f>SUM(N14:N15)</f>
        <v>26473</v>
      </c>
      <c r="O248" s="515"/>
      <c r="P248" s="516"/>
      <c r="Q248" s="513">
        <f>SUM(Q14:Q15)</f>
        <v>19405</v>
      </c>
      <c r="R248" s="516"/>
      <c r="S248" s="516"/>
      <c r="T248" s="513">
        <f>SUM(T14:T15)</f>
        <v>25965</v>
      </c>
      <c r="U248" s="515"/>
      <c r="V248" s="516"/>
      <c r="W248" s="513">
        <f>SUM(W14:W15)</f>
        <v>29388</v>
      </c>
      <c r="X248" s="515"/>
      <c r="Y248" s="516"/>
      <c r="Z248" s="513">
        <f>SUM(Z14:Z15)</f>
        <v>20446</v>
      </c>
      <c r="AA248" s="515"/>
      <c r="AB248" s="516"/>
      <c r="AC248" s="513">
        <f>SUM(AC14:AC15)</f>
        <v>29369</v>
      </c>
      <c r="AD248" s="515"/>
      <c r="AE248" s="516"/>
      <c r="AF248" s="513">
        <f>SUM(AF14:AF15)</f>
        <v>20364</v>
      </c>
      <c r="AG248" s="515"/>
      <c r="AH248" s="516"/>
      <c r="AI248" s="513">
        <f>SUM(AI14:AI15)</f>
        <v>21028</v>
      </c>
      <c r="AJ248" s="515"/>
      <c r="AK248" s="516"/>
      <c r="AL248" s="513">
        <f>SUM(AL14:AL15)</f>
        <v>27861</v>
      </c>
      <c r="AM248" s="515"/>
      <c r="AN248" s="516"/>
      <c r="AO248" s="513">
        <f>SUM(AO14:AO15)</f>
        <v>30463</v>
      </c>
      <c r="AP248" s="515"/>
      <c r="AQ248" s="516"/>
      <c r="AR248" s="513">
        <f>SUM(AR14:AR15)</f>
        <v>31690</v>
      </c>
      <c r="AS248" s="515"/>
      <c r="AT248" s="513"/>
      <c r="AU248" s="513">
        <f>SUM(AU14:AU15)</f>
        <v>21218</v>
      </c>
      <c r="AV248" s="516"/>
      <c r="AW248" s="516"/>
      <c r="AX248" s="513">
        <f>SUM(AX14:AX15)</f>
        <v>25810</v>
      </c>
      <c r="AY248" s="515"/>
      <c r="AZ248" s="517"/>
      <c r="BA248" s="513">
        <f>SUM(BA14:BA15)</f>
        <v>34116</v>
      </c>
      <c r="BB248" s="515"/>
      <c r="BC248" s="518"/>
      <c r="BD248" s="513">
        <f>SUM(BD14:BD15)</f>
        <v>29583</v>
      </c>
      <c r="BE248" s="515"/>
      <c r="BF248" s="518"/>
      <c r="BG248" s="513">
        <f>SUM(BG14:BG15)</f>
        <v>26362</v>
      </c>
      <c r="BH248" s="515"/>
      <c r="BI248" s="519"/>
      <c r="BJ248" s="513">
        <f>SUM(BJ14:BJ15)</f>
        <v>124133</v>
      </c>
      <c r="BK248" s="513"/>
      <c r="BL248" s="513"/>
      <c r="BM248" s="513">
        <f>SUM(BM14:BM15)</f>
        <v>105080</v>
      </c>
      <c r="BN248" s="513"/>
      <c r="BO248" s="513"/>
      <c r="BP248" s="513">
        <f>SUM(BP14:BP15)</f>
        <v>122023</v>
      </c>
      <c r="BQ248" s="513"/>
      <c r="BR248" s="513"/>
      <c r="BS248" s="513">
        <f>SUM(BS14:BS15)</f>
        <v>97234</v>
      </c>
      <c r="BT248" s="513"/>
      <c r="BU248" s="513"/>
      <c r="BV248" s="513">
        <f>K248</f>
        <v>28929</v>
      </c>
      <c r="BW248" s="513">
        <f>N248</f>
        <v>26473</v>
      </c>
      <c r="BX248" s="513">
        <f>Q248</f>
        <v>19405</v>
      </c>
      <c r="BY248" s="513">
        <f>T248</f>
        <v>25965</v>
      </c>
      <c r="BZ248" s="513">
        <f>W248</f>
        <v>29388</v>
      </c>
      <c r="CA248" s="513">
        <f>Z248</f>
        <v>20446</v>
      </c>
      <c r="CB248" s="513">
        <f>AC248</f>
        <v>29369</v>
      </c>
      <c r="CC248" s="513">
        <f>AF248</f>
        <v>20364</v>
      </c>
      <c r="CD248" s="513">
        <f>AI248</f>
        <v>21028</v>
      </c>
      <c r="CE248" s="513">
        <f>AL248</f>
        <v>27861</v>
      </c>
      <c r="CF248" s="513">
        <f>AO248</f>
        <v>30463</v>
      </c>
      <c r="CG248" s="513">
        <f>AR248</f>
        <v>31690</v>
      </c>
      <c r="CH248" s="513">
        <f>AU248</f>
        <v>21218</v>
      </c>
      <c r="CI248" s="513">
        <f>AX248</f>
        <v>25810</v>
      </c>
      <c r="CJ248" s="513">
        <f>BA248</f>
        <v>34116</v>
      </c>
      <c r="CK248" s="513">
        <f>BD248</f>
        <v>29583</v>
      </c>
      <c r="CL248" s="513">
        <f>BG248</f>
        <v>26362</v>
      </c>
      <c r="CM248" s="822"/>
      <c r="CN248" s="822"/>
      <c r="CO248" s="822"/>
      <c r="CP248" s="822"/>
      <c r="CQ248" s="822"/>
      <c r="CR248" s="822"/>
      <c r="CS248" s="822"/>
      <c r="CT248" s="822"/>
    </row>
    <row r="249" spans="1:99" ht="13.5" thickBot="1" x14ac:dyDescent="0.35">
      <c r="A249" s="163">
        <v>249</v>
      </c>
      <c r="B249" s="3"/>
      <c r="D249" s="6"/>
      <c r="E249" s="23"/>
      <c r="F249" s="23"/>
      <c r="G249" s="23"/>
      <c r="H249" s="7"/>
      <c r="I249" s="13"/>
      <c r="J249" s="13"/>
      <c r="K249" s="40"/>
      <c r="L249" s="137"/>
      <c r="M249" s="22"/>
      <c r="N249" s="40"/>
      <c r="O249" s="137"/>
      <c r="P249" s="22"/>
      <c r="Q249" s="40"/>
      <c r="R249" s="137"/>
      <c r="S249" s="22"/>
      <c r="T249" s="40"/>
      <c r="U249" s="137"/>
      <c r="V249" s="22"/>
      <c r="W249" s="40"/>
      <c r="X249" s="137"/>
      <c r="Y249" s="22"/>
      <c r="Z249" s="40"/>
      <c r="AA249" s="137"/>
      <c r="AB249" s="22"/>
      <c r="AC249" s="40"/>
      <c r="AD249" s="137"/>
      <c r="AE249" s="22"/>
      <c r="AF249" s="40"/>
      <c r="AG249" s="137"/>
      <c r="AH249" s="22"/>
      <c r="AI249" s="40"/>
      <c r="AJ249" s="137"/>
      <c r="AK249" s="22"/>
      <c r="AL249" s="40"/>
      <c r="AM249" s="137"/>
      <c r="AN249" s="22"/>
      <c r="AO249" s="40"/>
      <c r="AP249" s="137"/>
      <c r="AQ249" s="22"/>
      <c r="AR249" s="40"/>
      <c r="AS249" s="137"/>
      <c r="AT249" s="22"/>
      <c r="AU249" s="40"/>
      <c r="AV249" s="137"/>
      <c r="AW249" s="22"/>
      <c r="AX249" s="40"/>
      <c r="AY249" s="137"/>
      <c r="AZ249" s="22"/>
      <c r="BA249" s="13"/>
      <c r="BB249" s="22"/>
      <c r="BC249" s="3"/>
      <c r="BD249" s="29"/>
      <c r="BE249" s="137"/>
      <c r="BF249" s="22"/>
      <c r="BG249" s="248"/>
      <c r="BH249" s="137"/>
      <c r="BI249" s="22"/>
      <c r="BJ249" s="13"/>
      <c r="BK249" s="22"/>
      <c r="BL249" s="22"/>
      <c r="BM249" s="22"/>
      <c r="BN249" s="247"/>
      <c r="BO249" s="150"/>
      <c r="BP249" s="150"/>
      <c r="BQ249" s="150"/>
      <c r="BR249" s="150"/>
      <c r="BS249" s="350"/>
      <c r="BT249" s="336"/>
      <c r="BU249" s="279"/>
      <c r="BV249" s="285"/>
      <c r="BW249" s="285"/>
      <c r="BX249" s="100"/>
      <c r="BY249" s="100"/>
      <c r="BZ249" s="100"/>
      <c r="CA249" s="100"/>
      <c r="CB249" s="100"/>
      <c r="CC249" s="100"/>
      <c r="CD249" s="100"/>
      <c r="CE249" s="100"/>
      <c r="CF249" s="100"/>
      <c r="CG249" s="100"/>
      <c r="CH249" s="100"/>
      <c r="CI249" s="100"/>
      <c r="CJ249" s="100"/>
      <c r="CK249" s="100"/>
      <c r="CL249" s="100"/>
      <c r="CM249" s="902"/>
    </row>
    <row r="250" spans="1:99" ht="13.5" thickBot="1" x14ac:dyDescent="0.35">
      <c r="A250" s="232">
        <v>250</v>
      </c>
      <c r="B250" s="498" t="s">
        <v>603</v>
      </c>
      <c r="C250" s="499"/>
      <c r="D250" s="500"/>
      <c r="E250" s="524"/>
      <c r="F250" s="525"/>
      <c r="G250" s="526"/>
      <c r="H250" s="526"/>
      <c r="I250" s="527"/>
      <c r="J250" s="527"/>
      <c r="K250" s="528"/>
      <c r="L250" s="526"/>
      <c r="M250" s="529"/>
      <c r="N250" s="528"/>
      <c r="O250" s="526"/>
      <c r="P250" s="529"/>
      <c r="Q250" s="528"/>
      <c r="R250" s="526"/>
      <c r="S250" s="529"/>
      <c r="T250" s="528"/>
      <c r="U250" s="526"/>
      <c r="V250" s="529"/>
      <c r="W250" s="528"/>
      <c r="X250" s="526"/>
      <c r="Y250" s="529"/>
      <c r="Z250" s="528"/>
      <c r="AA250" s="526"/>
      <c r="AB250" s="529"/>
      <c r="AC250" s="528"/>
      <c r="AD250" s="526"/>
      <c r="AE250" s="529"/>
      <c r="AF250" s="528"/>
      <c r="AG250" s="526"/>
      <c r="AH250" s="529"/>
      <c r="AI250" s="528"/>
      <c r="AJ250" s="526"/>
      <c r="AK250" s="529"/>
      <c r="AL250" s="528"/>
      <c r="AM250" s="526"/>
      <c r="AN250" s="529"/>
      <c r="AO250" s="528"/>
      <c r="AP250" s="526"/>
      <c r="AQ250" s="529"/>
      <c r="AR250" s="528"/>
      <c r="AS250" s="526"/>
      <c r="AT250" s="529"/>
      <c r="AU250" s="530"/>
      <c r="AV250" s="526"/>
      <c r="AW250" s="529"/>
      <c r="AX250" s="528"/>
      <c r="AY250" s="526"/>
      <c r="AZ250" s="529"/>
      <c r="BA250" s="531"/>
      <c r="BB250" s="526"/>
      <c r="BC250" s="526"/>
      <c r="BD250" s="532"/>
      <c r="BE250" s="526"/>
      <c r="BF250" s="529"/>
      <c r="BG250" s="533"/>
      <c r="BH250" s="526"/>
      <c r="BI250" s="529"/>
      <c r="BJ250" s="534"/>
      <c r="BK250" s="526"/>
      <c r="BL250" s="526"/>
      <c r="BM250" s="535"/>
      <c r="BN250" s="536"/>
      <c r="BO250" s="537"/>
      <c r="BP250" s="535"/>
      <c r="BQ250" s="537"/>
      <c r="BR250" s="537"/>
      <c r="BS250" s="507"/>
      <c r="BT250" s="506"/>
      <c r="BU250" s="536"/>
      <c r="BV250" s="508"/>
      <c r="BW250" s="508"/>
      <c r="BX250" s="508"/>
      <c r="BY250" s="508"/>
      <c r="BZ250" s="508"/>
      <c r="CA250" s="508"/>
      <c r="CB250" s="508"/>
      <c r="CC250" s="508"/>
      <c r="CD250" s="508"/>
      <c r="CE250" s="508"/>
      <c r="CF250" s="508"/>
      <c r="CG250" s="508"/>
      <c r="CH250" s="508"/>
      <c r="CI250" s="508"/>
      <c r="CJ250" s="508"/>
      <c r="CK250" s="508"/>
      <c r="CL250" s="509"/>
    </row>
    <row r="251" spans="1:99" s="601" customFormat="1" ht="13.5" thickBot="1" x14ac:dyDescent="0.35">
      <c r="A251" s="397">
        <v>251</v>
      </c>
      <c r="B251" s="510" t="s">
        <v>589</v>
      </c>
      <c r="C251" s="511" t="s">
        <v>581</v>
      </c>
      <c r="D251" s="512">
        <v>44501</v>
      </c>
      <c r="E251" s="555">
        <v>451999</v>
      </c>
      <c r="F251" s="556">
        <v>33242</v>
      </c>
      <c r="G251" s="557">
        <f>F251/E251</f>
        <v>7.3544410496483401E-2</v>
      </c>
      <c r="H251" s="558"/>
      <c r="I251" s="559">
        <f>LARGE(BV251:CL251,1)</f>
        <v>3399</v>
      </c>
      <c r="J251" s="559">
        <f>SMALL(BV251:CL251,1)</f>
        <v>609</v>
      </c>
      <c r="K251" s="556">
        <v>2216</v>
      </c>
      <c r="L251" s="557">
        <f>K251/F251</f>
        <v>6.6662655676553759E-2</v>
      </c>
      <c r="M251" s="560">
        <f>L251/$G251</f>
        <v>0.90642722168180678</v>
      </c>
      <c r="N251" s="556">
        <v>2756</v>
      </c>
      <c r="O251" s="557">
        <f>N251/$F$255</f>
        <v>8.290716563383671E-2</v>
      </c>
      <c r="P251" s="560">
        <f>IFERROR(SUM(O251/$G251),"-")</f>
        <v>1.1273075013335105</v>
      </c>
      <c r="Q251" s="556">
        <v>1252</v>
      </c>
      <c r="R251" s="557">
        <f>Q251/$F$255</f>
        <v>3.7663197160219E-2</v>
      </c>
      <c r="S251" s="560">
        <f>IFERROR(SUM(R251/$G251),"-")</f>
        <v>0.51211501874802445</v>
      </c>
      <c r="T251" s="556">
        <v>3399</v>
      </c>
      <c r="U251" s="557">
        <f>T251/$F$255</f>
        <v>0.10225016545334216</v>
      </c>
      <c r="V251" s="560">
        <f>IFERROR(SUM(U251/$G251),"-")</f>
        <v>1.3903186491410024</v>
      </c>
      <c r="W251" s="556">
        <v>1111</v>
      </c>
      <c r="X251" s="557">
        <f>W251/$F$255</f>
        <v>3.3421575115817337E-2</v>
      </c>
      <c r="Y251" s="560">
        <f>IFERROR(SUM(X251/$G251),"-")</f>
        <v>0.45444072350563502</v>
      </c>
      <c r="Z251" s="556">
        <v>609</v>
      </c>
      <c r="AA251" s="557">
        <f>Z251/$F$255</f>
        <v>1.8320197340713554E-2</v>
      </c>
      <c r="AB251" s="560">
        <f>IFERROR(SUM(AA251/$G251),"-")</f>
        <v>0.24910387094053263</v>
      </c>
      <c r="AC251" s="556">
        <v>2897</v>
      </c>
      <c r="AD251" s="557">
        <f>AC251/$F$255</f>
        <v>8.7148787678238374E-2</v>
      </c>
      <c r="AE251" s="560">
        <f>IFERROR(SUM(AD251/$G251),"-")</f>
        <v>1.1849817965759</v>
      </c>
      <c r="AF251" s="561">
        <v>946</v>
      </c>
      <c r="AG251" s="557">
        <f>AF251/$F$255</f>
        <v>2.8457974851091992E-2</v>
      </c>
      <c r="AH251" s="560">
        <f>IFERROR(SUM(AG251/$G251),"-")</f>
        <v>0.38694952694539225</v>
      </c>
      <c r="AI251" s="556">
        <v>974</v>
      </c>
      <c r="AJ251" s="557">
        <f>AI251/$F$255</f>
        <v>2.9300282774802962E-2</v>
      </c>
      <c r="AK251" s="560">
        <f>IFERROR(SUM(AJ251/$G251),"-")</f>
        <v>0.39840257848288801</v>
      </c>
      <c r="AL251" s="556">
        <v>704</v>
      </c>
      <c r="AM251" s="557">
        <f>AL251/$F$255</f>
        <v>2.1178027796161483E-2</v>
      </c>
      <c r="AN251" s="560">
        <f>IFERROR(SUM(AM251/$G251),"-")</f>
        <v>0.28796243865703608</v>
      </c>
      <c r="AO251" s="556">
        <v>1821</v>
      </c>
      <c r="AP251" s="557">
        <f>AO251/$F$255</f>
        <v>5.4780097467059745E-2</v>
      </c>
      <c r="AQ251" s="560">
        <f>IFERROR(SUM(AP251/$G251),"-")</f>
        <v>0.74485738749213459</v>
      </c>
      <c r="AR251" s="556">
        <v>2506</v>
      </c>
      <c r="AS251" s="557">
        <f>AR251/$F$255</f>
        <v>7.5386559172131634E-2</v>
      </c>
      <c r="AT251" s="560">
        <f>IFERROR(SUM(AS251/$G251),"-")</f>
        <v>1.0250481126058699</v>
      </c>
      <c r="AU251" s="556">
        <v>2390</v>
      </c>
      <c r="AV251" s="557">
        <f>AU251/$F$255</f>
        <v>7.189699777390049E-2</v>
      </c>
      <c r="AW251" s="560">
        <f>IFERROR(SUM(AV251/$G251),"-")</f>
        <v>0.97759975623624473</v>
      </c>
      <c r="AX251" s="556">
        <v>2437</v>
      </c>
      <c r="AY251" s="557">
        <f>AX251/$F$255</f>
        <v>7.3310871788701035E-2</v>
      </c>
      <c r="AZ251" s="560">
        <f>IFERROR(SUM(AY251/$G251),"-")</f>
        <v>0.99682452131704102</v>
      </c>
      <c r="BA251" s="556">
        <v>1094</v>
      </c>
      <c r="BB251" s="557">
        <f>BA251/$F$255</f>
        <v>3.2910173876421395E-2</v>
      </c>
      <c r="BC251" s="560">
        <f>IFERROR(SUM(BB251/$G251),"-")</f>
        <v>0.44748708507215551</v>
      </c>
      <c r="BD251" s="556">
        <v>3051</v>
      </c>
      <c r="BE251" s="557">
        <f>BD251/$F$255</f>
        <v>9.1781481258648698E-2</v>
      </c>
      <c r="BF251" s="560">
        <f>IFERROR(SUM(BE251/$G251),"-")</f>
        <v>1.2479735800321266</v>
      </c>
      <c r="BG251" s="556">
        <v>3082</v>
      </c>
      <c r="BH251" s="557">
        <f>BG251/$F$255</f>
        <v>9.2714036459900132E-2</v>
      </c>
      <c r="BI251" s="560">
        <f>IFERROR(SUM(BH251/$G251),"-")</f>
        <v>1.2606537442343542</v>
      </c>
      <c r="BJ251" s="556">
        <f>K251+T251+W251+Z251+Q251</f>
        <v>8587</v>
      </c>
      <c r="BK251" s="557">
        <f>BJ251/$F$255</f>
        <v>0.25831779074664579</v>
      </c>
      <c r="BL251" s="560">
        <f>IFERROR(SUM(BK251/$G251),"-")</f>
        <v>3.5124054840170009</v>
      </c>
      <c r="BM251" s="556">
        <f>BG251+AU251+AR251+AX251</f>
        <v>10415</v>
      </c>
      <c r="BN251" s="557">
        <f>BM251/$F$255</f>
        <v>0.31330846519463329</v>
      </c>
      <c r="BO251" s="560">
        <f>IFERROR(SUM(BN251/$G251),"-")</f>
        <v>4.2601261343935093</v>
      </c>
      <c r="BP251" s="556">
        <f t="shared" ref="BP251" si="660">BA251+AO251+AL251+BD251</f>
        <v>6670</v>
      </c>
      <c r="BQ251" s="557">
        <f>BP251/$F$255</f>
        <v>0.20064978039829132</v>
      </c>
      <c r="BR251" s="560">
        <f>IFERROR(SUM(BQ251/$G251),"-")</f>
        <v>2.7282804912534528</v>
      </c>
      <c r="BS251" s="562">
        <f>AI251+AF251+AC251+N251</f>
        <v>7573</v>
      </c>
      <c r="BT251" s="557">
        <f>BS251/$F$255</f>
        <v>0.22781421093797002</v>
      </c>
      <c r="BU251" s="560">
        <f>IFERROR(SUM(BT251/$G251),"-")</f>
        <v>3.0976414033376907</v>
      </c>
      <c r="BV251" s="809">
        <f>K251</f>
        <v>2216</v>
      </c>
      <c r="BW251" s="809">
        <f>N251</f>
        <v>2756</v>
      </c>
      <c r="BX251" s="809">
        <f>Q251</f>
        <v>1252</v>
      </c>
      <c r="BY251" s="809">
        <f>T251</f>
        <v>3399</v>
      </c>
      <c r="BZ251" s="809">
        <f>W251</f>
        <v>1111</v>
      </c>
      <c r="CA251" s="809">
        <f>Z251</f>
        <v>609</v>
      </c>
      <c r="CB251" s="809">
        <f>AC251</f>
        <v>2897</v>
      </c>
      <c r="CC251" s="809">
        <f>AF251</f>
        <v>946</v>
      </c>
      <c r="CD251" s="809">
        <f>AI251</f>
        <v>974</v>
      </c>
      <c r="CE251" s="809">
        <f>AL251</f>
        <v>704</v>
      </c>
      <c r="CF251" s="809">
        <f>AO251</f>
        <v>1821</v>
      </c>
      <c r="CG251" s="809">
        <f>AR251</f>
        <v>2506</v>
      </c>
      <c r="CH251" s="809">
        <f>AU251</f>
        <v>2390</v>
      </c>
      <c r="CI251" s="809">
        <f>AX251</f>
        <v>2437</v>
      </c>
      <c r="CJ251" s="809">
        <f>BA251</f>
        <v>1094</v>
      </c>
      <c r="CK251" s="809">
        <f>BD251</f>
        <v>3051</v>
      </c>
      <c r="CL251" s="810">
        <f>BG251</f>
        <v>3082</v>
      </c>
      <c r="CM251" s="822"/>
      <c r="CN251" s="822"/>
      <c r="CO251" s="822"/>
      <c r="CP251" s="822"/>
      <c r="CQ251" s="822"/>
      <c r="CR251" s="822"/>
      <c r="CS251" s="822"/>
      <c r="CT251" s="903">
        <f>E251/CU251</f>
        <v>2.163030765017341E-2</v>
      </c>
      <c r="CU251" s="602">
        <v>20896559</v>
      </c>
    </row>
    <row r="252" spans="1:99" s="601" customFormat="1" x14ac:dyDescent="0.3">
      <c r="A252" s="397">
        <v>252</v>
      </c>
      <c r="B252" s="398" t="s">
        <v>305</v>
      </c>
      <c r="C252" s="407" t="s">
        <v>581</v>
      </c>
      <c r="D252" s="400">
        <v>44501</v>
      </c>
      <c r="E252" s="408">
        <v>210619</v>
      </c>
      <c r="F252" s="408">
        <v>16476</v>
      </c>
      <c r="G252" s="409">
        <f>F252/F251</f>
        <v>0.49563804825221108</v>
      </c>
      <c r="H252" s="410"/>
      <c r="I252" s="411">
        <f>LARGE(BV252:CL252,1)</f>
        <v>0.60131795716639214</v>
      </c>
      <c r="J252" s="411">
        <f>SMALL(BV252:CL252,1)</f>
        <v>0.44888178913738019</v>
      </c>
      <c r="K252" s="416">
        <v>1028</v>
      </c>
      <c r="L252" s="409">
        <f>K252/K$251</f>
        <v>0.46389891696750901</v>
      </c>
      <c r="M252" s="413">
        <f>L252/$G252</f>
        <v>0.93596308556894481</v>
      </c>
      <c r="N252" s="416">
        <v>1306</v>
      </c>
      <c r="O252" s="409">
        <f>N252/N$251</f>
        <v>0.47387518142235124</v>
      </c>
      <c r="P252" s="413">
        <f>O252/$G252</f>
        <v>0.95609121029629762</v>
      </c>
      <c r="Q252" s="412">
        <v>562</v>
      </c>
      <c r="R252" s="409">
        <f>Q252/Q$251</f>
        <v>0.44888178913738019</v>
      </c>
      <c r="S252" s="413">
        <f>R252/$G252</f>
        <v>0.90566450804229126</v>
      </c>
      <c r="T252" s="416">
        <v>1618</v>
      </c>
      <c r="U252" s="409">
        <f>T252/T$251</f>
        <v>0.47602235951750516</v>
      </c>
      <c r="V252" s="413">
        <f>U252/$G252</f>
        <v>0.96042335974028314</v>
      </c>
      <c r="W252" s="412">
        <v>544</v>
      </c>
      <c r="X252" s="409">
        <f>W252/W$251</f>
        <v>0.48964896489648962</v>
      </c>
      <c r="Y252" s="413">
        <f>X252/$G252</f>
        <v>0.98791641727901836</v>
      </c>
      <c r="Z252" s="412">
        <v>293</v>
      </c>
      <c r="AA252" s="409">
        <f>Z252/Z$251</f>
        <v>0.48111658456486045</v>
      </c>
      <c r="AB252" s="413">
        <f>AA252/$G252</f>
        <v>0.97070147512169769</v>
      </c>
      <c r="AC252" s="416">
        <v>1448</v>
      </c>
      <c r="AD252" s="409">
        <f>AC252/AC$251</f>
        <v>0.49982740766309974</v>
      </c>
      <c r="AE252" s="413">
        <f>AD252/$G252</f>
        <v>1.0084524572430664</v>
      </c>
      <c r="AF252" s="412">
        <v>457</v>
      </c>
      <c r="AG252" s="409">
        <f>AF252/AF$251</f>
        <v>0.48308668076109934</v>
      </c>
      <c r="AH252" s="413">
        <f>AG252/$G252</f>
        <v>0.97467634388568003</v>
      </c>
      <c r="AI252" s="412">
        <v>515</v>
      </c>
      <c r="AJ252" s="409">
        <f>AI252/AI$251</f>
        <v>0.52874743326488705</v>
      </c>
      <c r="AK252" s="413">
        <f>AJ252/$G252</f>
        <v>1.0668015402155484</v>
      </c>
      <c r="AL252" s="412">
        <v>362</v>
      </c>
      <c r="AM252" s="409">
        <f>AL252/AL$251</f>
        <v>0.51420454545454541</v>
      </c>
      <c r="AN252" s="413">
        <f>AM252/$G252</f>
        <v>1.0374597899975722</v>
      </c>
      <c r="AO252" s="416">
        <v>1095</v>
      </c>
      <c r="AP252" s="409">
        <f>AO252/AO$251</f>
        <v>0.60131795716639214</v>
      </c>
      <c r="AQ252" s="413">
        <f>AP252/$G252</f>
        <v>1.2132199279027196</v>
      </c>
      <c r="AR252" s="416">
        <v>1298</v>
      </c>
      <c r="AS252" s="409">
        <f>AR252/AR$251</f>
        <v>0.51795690343176382</v>
      </c>
      <c r="AT252" s="413">
        <f>AS252/$G252</f>
        <v>1.0450305525539385</v>
      </c>
      <c r="AU252" s="416">
        <v>1235</v>
      </c>
      <c r="AV252" s="409">
        <f>AU252/AU$251</f>
        <v>0.51673640167364021</v>
      </c>
      <c r="AW252" s="413">
        <f>AV252/$G252</f>
        <v>1.0425680665474113</v>
      </c>
      <c r="AX252" s="416">
        <v>1243</v>
      </c>
      <c r="AY252" s="409">
        <f>AX252/AX$251</f>
        <v>0.51005334427574889</v>
      </c>
      <c r="AZ252" s="413">
        <f>AY252/$G252</f>
        <v>1.029084320855453</v>
      </c>
      <c r="BA252" s="408">
        <v>616</v>
      </c>
      <c r="BB252" s="409">
        <f>BA252/BA$251</f>
        <v>0.56307129798903111</v>
      </c>
      <c r="BC252" s="413">
        <f>BB252/$G252</f>
        <v>1.1360534163481046</v>
      </c>
      <c r="BD252" s="423">
        <v>1437</v>
      </c>
      <c r="BE252" s="409">
        <f>BD252/BD$251</f>
        <v>0.47099311701081614</v>
      </c>
      <c r="BF252" s="413">
        <f>BE252/$G252</f>
        <v>0.95027635322126425</v>
      </c>
      <c r="BG252" s="415">
        <v>1418</v>
      </c>
      <c r="BH252" s="409">
        <f>BG252/BG$251</f>
        <v>0.46009085009733941</v>
      </c>
      <c r="BI252" s="413">
        <f>BH252/$G252</f>
        <v>0.92827992467442078</v>
      </c>
      <c r="BJ252" s="416">
        <f>K252+T252+W252+Z252+Q252</f>
        <v>4045</v>
      </c>
      <c r="BK252" s="409">
        <f>BJ252/BJ$251</f>
        <v>0.47106090602072903</v>
      </c>
      <c r="BL252" s="413">
        <f>BK252/$G252</f>
        <v>0.95041312441982728</v>
      </c>
      <c r="BM252" s="417">
        <f>BG252+AU252+AR252+AX252</f>
        <v>5194</v>
      </c>
      <c r="BN252" s="409">
        <f>BM252/BM$251</f>
        <v>0.49870379260681708</v>
      </c>
      <c r="BO252" s="413">
        <f>BN252/$G252</f>
        <v>1.0061854499778959</v>
      </c>
      <c r="BP252" s="417">
        <f>BA252+AO252+AL252+BD252</f>
        <v>3510</v>
      </c>
      <c r="BQ252" s="409">
        <f>BP252/BP$251</f>
        <v>0.52623688155922044</v>
      </c>
      <c r="BR252" s="413">
        <f>BQ252/$G252</f>
        <v>1.0617362476809666</v>
      </c>
      <c r="BS252" s="419">
        <f>AI252+AF252+AC252+N252</f>
        <v>3726</v>
      </c>
      <c r="BT252" s="409">
        <f>BS252/BS$251</f>
        <v>0.49201109203750165</v>
      </c>
      <c r="BU252" s="413">
        <f>BT252/$G252</f>
        <v>0.99268224821016204</v>
      </c>
      <c r="BV252" s="411">
        <f>L252</f>
        <v>0.46389891696750901</v>
      </c>
      <c r="BW252" s="411">
        <f>O252</f>
        <v>0.47387518142235124</v>
      </c>
      <c r="BX252" s="411">
        <f>R252</f>
        <v>0.44888178913738019</v>
      </c>
      <c r="BY252" s="411">
        <f>U252</f>
        <v>0.47602235951750516</v>
      </c>
      <c r="BZ252" s="411">
        <f>X252</f>
        <v>0.48964896489648962</v>
      </c>
      <c r="CA252" s="411">
        <f>AA252</f>
        <v>0.48111658456486045</v>
      </c>
      <c r="CB252" s="411">
        <f>AD252</f>
        <v>0.49982740766309974</v>
      </c>
      <c r="CC252" s="411">
        <f>AG252</f>
        <v>0.48308668076109934</v>
      </c>
      <c r="CD252" s="411">
        <f>AJ252</f>
        <v>0.52874743326488705</v>
      </c>
      <c r="CE252" s="411">
        <f>AM252</f>
        <v>0.51420454545454541</v>
      </c>
      <c r="CF252" s="411">
        <f>AP252</f>
        <v>0.60131795716639214</v>
      </c>
      <c r="CG252" s="411">
        <f>AS252</f>
        <v>0.51795690343176382</v>
      </c>
      <c r="CH252" s="411">
        <f>AV252</f>
        <v>0.51673640167364021</v>
      </c>
      <c r="CI252" s="411">
        <f>AY252</f>
        <v>0.51005334427574889</v>
      </c>
      <c r="CJ252" s="411">
        <f>BB252</f>
        <v>0.56307129798903111</v>
      </c>
      <c r="CK252" s="411">
        <f>BE252</f>
        <v>0.47099311701081614</v>
      </c>
      <c r="CL252" s="411">
        <f>BH252</f>
        <v>0.46009085009733941</v>
      </c>
      <c r="CM252" s="822"/>
      <c r="CN252" s="822"/>
      <c r="CO252" s="822"/>
      <c r="CP252" s="822"/>
      <c r="CQ252" s="822"/>
      <c r="CR252" s="822"/>
      <c r="CS252" s="822"/>
      <c r="CT252" s="903">
        <f>E252/CU252</f>
        <v>1.005414811240612E-2</v>
      </c>
      <c r="CU252" s="602">
        <v>20948468</v>
      </c>
    </row>
    <row r="253" spans="1:99" s="601" customFormat="1" ht="13.5" thickBot="1" x14ac:dyDescent="0.35">
      <c r="A253" s="397">
        <v>253</v>
      </c>
      <c r="B253" s="398" t="s">
        <v>306</v>
      </c>
      <c r="C253" s="407" t="s">
        <v>581</v>
      </c>
      <c r="D253" s="400">
        <v>44501</v>
      </c>
      <c r="E253" s="408">
        <v>241381</v>
      </c>
      <c r="F253" s="408">
        <v>16769</v>
      </c>
      <c r="G253" s="409">
        <f>F253/F251</f>
        <v>0.50445219902532945</v>
      </c>
      <c r="H253" s="410"/>
      <c r="I253" s="411">
        <f>LARGE(BV253:CL253,1)</f>
        <v>0.54952076677316297</v>
      </c>
      <c r="J253" s="411">
        <f>SMALL(BV253:CL253,1)</f>
        <v>0.39703459637561778</v>
      </c>
      <c r="K253" s="416">
        <v>1190</v>
      </c>
      <c r="L253" s="409">
        <f>K253/K$251</f>
        <v>0.53700361010830322</v>
      </c>
      <c r="M253" s="413">
        <f>L253/$G253</f>
        <v>1.0645282370576787</v>
      </c>
      <c r="N253" s="416">
        <v>1449</v>
      </c>
      <c r="O253" s="409">
        <f>N253/N$251</f>
        <v>0.52576197387518142</v>
      </c>
      <c r="P253" s="413">
        <f>O253/$G253</f>
        <v>1.0422433976718217</v>
      </c>
      <c r="Q253" s="412">
        <v>688</v>
      </c>
      <c r="R253" s="409">
        <f>Q253/Q$251</f>
        <v>0.54952076677316297</v>
      </c>
      <c r="S253" s="413">
        <f>R253/$G253</f>
        <v>1.0893416023062485</v>
      </c>
      <c r="T253" s="416">
        <v>1784</v>
      </c>
      <c r="U253" s="409">
        <f>T253/T$251</f>
        <v>0.5248602530155928</v>
      </c>
      <c r="V253" s="413">
        <f>U253/$G253</f>
        <v>1.0404558727857556</v>
      </c>
      <c r="W253" s="412">
        <v>562</v>
      </c>
      <c r="X253" s="409">
        <f>W253/W$251</f>
        <v>0.50585058505850589</v>
      </c>
      <c r="Y253" s="413">
        <f>X253/$G253</f>
        <v>1.0027720882887978</v>
      </c>
      <c r="Z253" s="412">
        <v>317</v>
      </c>
      <c r="AA253" s="409">
        <f>Z253/Z$251</f>
        <v>0.52052545155993435</v>
      </c>
      <c r="AB253" s="413">
        <f>AA253/$G253</f>
        <v>1.0318627861384302</v>
      </c>
      <c r="AC253" s="416">
        <v>1447</v>
      </c>
      <c r="AD253" s="409">
        <f>AC253/AC$251</f>
        <v>0.49948222298929928</v>
      </c>
      <c r="AE253" s="413">
        <f>AD253/$G253</f>
        <v>0.99014777605165993</v>
      </c>
      <c r="AF253" s="412">
        <v>490</v>
      </c>
      <c r="AG253" s="409">
        <f>AF253/AF$251</f>
        <v>0.51797040169133191</v>
      </c>
      <c r="AH253" s="413">
        <f>AG253/$G253</f>
        <v>1.0267977871681826</v>
      </c>
      <c r="AI253" s="412">
        <v>458</v>
      </c>
      <c r="AJ253" s="409">
        <f>AI253/AI$251</f>
        <v>0.47022587268993837</v>
      </c>
      <c r="AK253" s="413">
        <f>AJ253/$G253</f>
        <v>0.93215149740347847</v>
      </c>
      <c r="AL253" s="412">
        <v>343</v>
      </c>
      <c r="AM253" s="409">
        <f>AL253/AL$251</f>
        <v>0.48721590909090912</v>
      </c>
      <c r="AN253" s="413">
        <f>AM253/$G253</f>
        <v>0.96583166855507185</v>
      </c>
      <c r="AO253" s="416">
        <v>723</v>
      </c>
      <c r="AP253" s="409">
        <f>AO253/AO$251</f>
        <v>0.39703459637561778</v>
      </c>
      <c r="AQ253" s="413">
        <f>AP253/$G253</f>
        <v>0.78706088930277807</v>
      </c>
      <c r="AR253" s="416">
        <v>1211</v>
      </c>
      <c r="AS253" s="409">
        <f>AR253/AR$251</f>
        <v>0.48324022346368717</v>
      </c>
      <c r="AT253" s="413">
        <f>AS253/$G253</f>
        <v>0.95795047458881788</v>
      </c>
      <c r="AU253" s="416">
        <v>1152</v>
      </c>
      <c r="AV253" s="409">
        <f>AU253/AU$251</f>
        <v>0.48200836820083681</v>
      </c>
      <c r="AW253" s="413">
        <f>AV253/$G253</f>
        <v>0.95550850830295286</v>
      </c>
      <c r="AX253" s="416">
        <v>1195</v>
      </c>
      <c r="AY253" s="409">
        <f>AX253/AX$251</f>
        <v>0.49035699630693474</v>
      </c>
      <c r="AZ253" s="413">
        <f>AY253/$G253</f>
        <v>0.97205839771215474</v>
      </c>
      <c r="BA253" s="408">
        <v>477</v>
      </c>
      <c r="BB253" s="409">
        <f>BA253/BA$251</f>
        <v>0.43601462522851919</v>
      </c>
      <c r="BC253" s="413">
        <f>BB253/$G253</f>
        <v>0.86433288638836148</v>
      </c>
      <c r="BD253" s="423">
        <v>1617</v>
      </c>
      <c r="BE253" s="409">
        <f>BD253/BD$251</f>
        <v>0.52999016715830871</v>
      </c>
      <c r="BF253" s="413">
        <f>BE253/$G253</f>
        <v>1.0506251497809349</v>
      </c>
      <c r="BG253" s="415">
        <v>1659</v>
      </c>
      <c r="BH253" s="409">
        <f>BG253/BG$251</f>
        <v>0.53828682673588579</v>
      </c>
      <c r="BI253" s="413">
        <f>BH253/$G253</f>
        <v>1.0670720194617636</v>
      </c>
      <c r="BJ253" s="416">
        <f>K253+T253+W253+Z253+Q253</f>
        <v>4541</v>
      </c>
      <c r="BK253" s="409">
        <f>BJ253/BJ$251</f>
        <v>0.52882263887271452</v>
      </c>
      <c r="BL253" s="413">
        <f>BK253/$G253</f>
        <v>1.0483107019742843</v>
      </c>
      <c r="BM253" s="417">
        <f>BG253+AU253+AR253+AX253</f>
        <v>5217</v>
      </c>
      <c r="BN253" s="409">
        <f>BM253/BM$251</f>
        <v>0.50091214594335098</v>
      </c>
      <c r="BO253" s="413">
        <f>BN253/$G253</f>
        <v>0.99298238150449469</v>
      </c>
      <c r="BP253" s="417">
        <f>BA253+AO253+AL253+BD253</f>
        <v>3160</v>
      </c>
      <c r="BQ253" s="409">
        <f>BP253/BP$251</f>
        <v>0.47376311844077962</v>
      </c>
      <c r="BR253" s="413">
        <f>BQ253/$G253</f>
        <v>0.93916355079064906</v>
      </c>
      <c r="BS253" s="419">
        <f>AI253+AF253+AC253+N253</f>
        <v>3844</v>
      </c>
      <c r="BT253" s="409">
        <f>BS253/BS$251</f>
        <v>0.50759276376601081</v>
      </c>
      <c r="BU253" s="413">
        <f>BT253/$G253</f>
        <v>1.0062256934289302</v>
      </c>
      <c r="BV253" s="411">
        <f>L253</f>
        <v>0.53700361010830322</v>
      </c>
      <c r="BW253" s="411">
        <f>O253</f>
        <v>0.52576197387518142</v>
      </c>
      <c r="BX253" s="411">
        <f>R253</f>
        <v>0.54952076677316297</v>
      </c>
      <c r="BY253" s="411">
        <f>U253</f>
        <v>0.5248602530155928</v>
      </c>
      <c r="BZ253" s="411">
        <f>X253</f>
        <v>0.50585058505850589</v>
      </c>
      <c r="CA253" s="411">
        <f>AA253</f>
        <v>0.52052545155993435</v>
      </c>
      <c r="CB253" s="411">
        <f>AD253</f>
        <v>0.49948222298929928</v>
      </c>
      <c r="CC253" s="411">
        <f>AG253</f>
        <v>0.51797040169133191</v>
      </c>
      <c r="CD253" s="411">
        <f>AJ253</f>
        <v>0.47022587268993837</v>
      </c>
      <c r="CE253" s="411">
        <f>AM253</f>
        <v>0.48721590909090912</v>
      </c>
      <c r="CF253" s="411">
        <f>AP253</f>
        <v>0.39703459637561778</v>
      </c>
      <c r="CG253" s="411">
        <f>AS253</f>
        <v>0.48324022346368717</v>
      </c>
      <c r="CH253" s="411">
        <f>AV253</f>
        <v>0.48200836820083681</v>
      </c>
      <c r="CI253" s="411">
        <f>AY253</f>
        <v>0.49035699630693474</v>
      </c>
      <c r="CJ253" s="411">
        <f>BB253</f>
        <v>0.43601462522851919</v>
      </c>
      <c r="CK253" s="411">
        <f>BE253</f>
        <v>0.52999016715830871</v>
      </c>
      <c r="CL253" s="411">
        <f>BH253</f>
        <v>0.53828682673588579</v>
      </c>
      <c r="CM253" s="822"/>
      <c r="CN253" s="822"/>
      <c r="CO253" s="822"/>
      <c r="CP253" s="822"/>
      <c r="CQ253" s="822"/>
      <c r="CR253" s="822"/>
      <c r="CS253" s="822"/>
      <c r="CT253" s="903">
        <f>E253/CU253</f>
        <v>5.7684512905201374E-3</v>
      </c>
      <c r="CU253" s="602">
        <f>SUM(CU251:CU252)</f>
        <v>41845027</v>
      </c>
    </row>
    <row r="254" spans="1:99" s="601" customFormat="1" ht="13.5" thickBot="1" x14ac:dyDescent="0.35">
      <c r="A254" s="397">
        <v>254</v>
      </c>
      <c r="B254" s="498" t="s">
        <v>630</v>
      </c>
      <c r="C254" s="499"/>
      <c r="D254" s="500"/>
      <c r="E254" s="501"/>
      <c r="F254" s="552">
        <f>F255</f>
        <v>33242</v>
      </c>
      <c r="G254" s="552" t="str">
        <f>TRUNC((F254/($F$248/10000)),0)&amp;"/10k"</f>
        <v>741/10k</v>
      </c>
      <c r="H254" s="503"/>
      <c r="I254" s="552" t="s">
        <v>211</v>
      </c>
      <c r="J254" s="552" t="s">
        <v>211</v>
      </c>
      <c r="K254" s="552" t="str">
        <f>TRUNC((K255/($K$248/10000)),0)&amp;"/10k"</f>
        <v>766/10k</v>
      </c>
      <c r="L254" s="503" t="s">
        <v>211</v>
      </c>
      <c r="M254" s="553" t="s">
        <v>211</v>
      </c>
      <c r="N254" s="552" t="str">
        <f>TRUNC((N255/($N$248/10000)),0)&amp;"/10k"</f>
        <v>1041/10k</v>
      </c>
      <c r="O254" s="503" t="s">
        <v>211</v>
      </c>
      <c r="P254" s="553" t="s">
        <v>211</v>
      </c>
      <c r="Q254" s="552" t="str">
        <f>TRUNC((Q255/($Q$248/10000)),0)&amp;"/10k"</f>
        <v>645/10k</v>
      </c>
      <c r="R254" s="503" t="s">
        <v>211</v>
      </c>
      <c r="S254" s="553" t="s">
        <v>211</v>
      </c>
      <c r="T254" s="552" t="str">
        <f>TRUNC((T255/($T$248/10000)),0)&amp;"/10k"</f>
        <v>1309/10k</v>
      </c>
      <c r="U254" s="503" t="s">
        <v>211</v>
      </c>
      <c r="V254" s="553" t="s">
        <v>211</v>
      </c>
      <c r="W254" s="552" t="str">
        <f>TRUNC((W255/($W$248/10000)),0)&amp;"/10k"</f>
        <v>378/10k</v>
      </c>
      <c r="X254" s="503" t="s">
        <v>211</v>
      </c>
      <c r="Y254" s="553" t="s">
        <v>211</v>
      </c>
      <c r="Z254" s="552" t="str">
        <f>TRUNC((Z255/($Z$248/10000)),0)&amp;"/10k"</f>
        <v>297/10k</v>
      </c>
      <c r="AA254" s="503" t="s">
        <v>211</v>
      </c>
      <c r="AB254" s="553" t="s">
        <v>211</v>
      </c>
      <c r="AC254" s="552" t="str">
        <f>TRUNC((AC255/($F$248/10000)),0)&amp;"/10k"</f>
        <v>64/10k</v>
      </c>
      <c r="AD254" s="503" t="s">
        <v>211</v>
      </c>
      <c r="AE254" s="553" t="s">
        <v>211</v>
      </c>
      <c r="AF254" s="552" t="str">
        <f>TRUNC((AF255/($F$248/10000)),0)&amp;"/10k"</f>
        <v>21/10k</v>
      </c>
      <c r="AG254" s="503" t="s">
        <v>211</v>
      </c>
      <c r="AH254" s="553" t="s">
        <v>211</v>
      </c>
      <c r="AI254" s="552" t="str">
        <f>TRUNC((AI255/($F$248/10000)),0)&amp;"/10k"</f>
        <v>21/10k</v>
      </c>
      <c r="AJ254" s="503" t="s">
        <v>211</v>
      </c>
      <c r="AK254" s="553" t="s">
        <v>211</v>
      </c>
      <c r="AL254" s="552" t="str">
        <f>TRUNC((AL255/($F$248/10000)),0)&amp;"/10k"</f>
        <v>15/10k</v>
      </c>
      <c r="AM254" s="503" t="s">
        <v>211</v>
      </c>
      <c r="AN254" s="553" t="s">
        <v>211</v>
      </c>
      <c r="AO254" s="552" t="str">
        <f>TRUNC((AO255/($F$248/10000)),0)&amp;"/10k"</f>
        <v>40/10k</v>
      </c>
      <c r="AP254" s="503" t="s">
        <v>211</v>
      </c>
      <c r="AQ254" s="553" t="s">
        <v>211</v>
      </c>
      <c r="AR254" s="552" t="str">
        <f>TRUNC((AR255/($F$248/10000)),0)&amp;"/10k"</f>
        <v>55/10k</v>
      </c>
      <c r="AS254" s="503" t="s">
        <v>211</v>
      </c>
      <c r="AT254" s="553" t="s">
        <v>211</v>
      </c>
      <c r="AU254" s="552" t="str">
        <f>TRUNC((AU255/($F$248/10000)),0)&amp;"/10k"</f>
        <v>53/10k</v>
      </c>
      <c r="AV254" s="503" t="s">
        <v>211</v>
      </c>
      <c r="AW254" s="553" t="s">
        <v>211</v>
      </c>
      <c r="AX254" s="552" t="str">
        <f>TRUNC((AX255/($F$248/10000)),0)&amp;"/10k"</f>
        <v>54/10k</v>
      </c>
      <c r="AY254" s="503" t="s">
        <v>211</v>
      </c>
      <c r="AZ254" s="553" t="s">
        <v>211</v>
      </c>
      <c r="BA254" s="552" t="str">
        <f>TRUNC((BA255/($F$248/10000)),0)&amp;"/10k"</f>
        <v>24/10k</v>
      </c>
      <c r="BB254" s="503" t="s">
        <v>211</v>
      </c>
      <c r="BC254" s="553" t="s">
        <v>211</v>
      </c>
      <c r="BD254" s="552" t="str">
        <f>TRUNC((BD255/($F$248/10000)),0)&amp;"/10k"</f>
        <v>68/10k</v>
      </c>
      <c r="BE254" s="503" t="s">
        <v>211</v>
      </c>
      <c r="BF254" s="553" t="s">
        <v>211</v>
      </c>
      <c r="BG254" s="552" t="str">
        <f>TRUNC((BG255/($F$248/10000)),0)&amp;"/10k"</f>
        <v>68/10k</v>
      </c>
      <c r="BH254" s="503" t="s">
        <v>211</v>
      </c>
      <c r="BI254" s="553" t="s">
        <v>211</v>
      </c>
      <c r="BJ254" s="552" t="str">
        <f>TRUNC((BJ255/($F$248/10000)),0)&amp;"/10k"</f>
        <v>191/10k</v>
      </c>
      <c r="BK254" s="503" t="s">
        <v>211</v>
      </c>
      <c r="BL254" s="553" t="s">
        <v>211</v>
      </c>
      <c r="BM254" s="552" t="str">
        <f>TRUNC((BM255/($F$248/10000)),0)&amp;"/10k"</f>
        <v>232/10k</v>
      </c>
      <c r="BN254" s="503" t="s">
        <v>211</v>
      </c>
      <c r="BO254" s="553" t="s">
        <v>211</v>
      </c>
      <c r="BP254" s="552" t="str">
        <f>TRUNC((BP255/($F$248/10000)),0)&amp;"/10k"</f>
        <v>148/10k</v>
      </c>
      <c r="BQ254" s="503" t="s">
        <v>211</v>
      </c>
      <c r="BR254" s="553" t="s">
        <v>211</v>
      </c>
      <c r="BS254" s="552" t="str">
        <f>TRUNC((BS255/($F$248/10000)),0)&amp;"/10k"</f>
        <v>168/10k</v>
      </c>
      <c r="BT254" s="503" t="s">
        <v>211</v>
      </c>
      <c r="BU254" s="553" t="s">
        <v>211</v>
      </c>
      <c r="BV254" s="552" t="str">
        <f t="shared" ref="BV254:CL254" si="661">TRUNC((BV255/($F$248/10000)),0)&amp;"/10k"</f>
        <v>49/10k</v>
      </c>
      <c r="BW254" s="552" t="str">
        <f t="shared" si="661"/>
        <v>61/10k</v>
      </c>
      <c r="BX254" s="552" t="str">
        <f t="shared" si="661"/>
        <v>27/10k</v>
      </c>
      <c r="BY254" s="552" t="str">
        <f t="shared" si="661"/>
        <v>75/10k</v>
      </c>
      <c r="BZ254" s="552" t="str">
        <f t="shared" si="661"/>
        <v>24/10k</v>
      </c>
      <c r="CA254" s="552" t="str">
        <f t="shared" si="661"/>
        <v>13/10k</v>
      </c>
      <c r="CB254" s="552" t="str">
        <f t="shared" si="661"/>
        <v>64/10k</v>
      </c>
      <c r="CC254" s="552" t="str">
        <f t="shared" si="661"/>
        <v>21/10k</v>
      </c>
      <c r="CD254" s="552" t="str">
        <f t="shared" si="661"/>
        <v>21/10k</v>
      </c>
      <c r="CE254" s="552" t="str">
        <f t="shared" si="661"/>
        <v>15/10k</v>
      </c>
      <c r="CF254" s="552" t="str">
        <f t="shared" si="661"/>
        <v>40/10k</v>
      </c>
      <c r="CG254" s="552" t="str">
        <f t="shared" si="661"/>
        <v>55/10k</v>
      </c>
      <c r="CH254" s="552" t="str">
        <f t="shared" si="661"/>
        <v>53/10k</v>
      </c>
      <c r="CI254" s="552" t="str">
        <f t="shared" si="661"/>
        <v>54/10k</v>
      </c>
      <c r="CJ254" s="552" t="str">
        <f t="shared" si="661"/>
        <v>24/10k</v>
      </c>
      <c r="CK254" s="552" t="str">
        <f t="shared" si="661"/>
        <v>68/10k</v>
      </c>
      <c r="CL254" s="552" t="str">
        <f t="shared" si="661"/>
        <v>68/10k</v>
      </c>
      <c r="CM254" s="822"/>
      <c r="CN254" s="822"/>
      <c r="CO254" s="822"/>
      <c r="CP254" s="822"/>
      <c r="CQ254" s="822"/>
      <c r="CR254" s="822"/>
      <c r="CS254" s="822"/>
      <c r="CT254" s="822"/>
    </row>
    <row r="255" spans="1:99" s="601" customFormat="1" ht="13.5" thickBot="1" x14ac:dyDescent="0.35">
      <c r="A255" s="397">
        <v>255</v>
      </c>
      <c r="B255" s="510" t="s">
        <v>582</v>
      </c>
      <c r="C255" s="511" t="s">
        <v>581</v>
      </c>
      <c r="D255" s="512">
        <v>44501</v>
      </c>
      <c r="E255" s="555">
        <v>451999</v>
      </c>
      <c r="F255" s="565">
        <v>33242</v>
      </c>
      <c r="G255" s="557">
        <f>F255/E255</f>
        <v>7.3544410496483401E-2</v>
      </c>
      <c r="H255" s="558"/>
      <c r="I255" s="559">
        <f>IFERROR(LARGE(BV255:CL255,1),"-")</f>
        <v>3399</v>
      </c>
      <c r="J255" s="565">
        <f>IFERROR(SMALL(BV255:CL255,1),"-")</f>
        <v>609</v>
      </c>
      <c r="K255" s="565">
        <v>2216</v>
      </c>
      <c r="L255" s="557">
        <f>K255/F255</f>
        <v>6.6662655676553759E-2</v>
      </c>
      <c r="M255" s="560">
        <f>IFERROR(SUM(L255/$G255),"-")</f>
        <v>0.90642722168180678</v>
      </c>
      <c r="N255" s="565">
        <v>2756</v>
      </c>
      <c r="O255" s="557">
        <f>N255/$F$255</f>
        <v>8.290716563383671E-2</v>
      </c>
      <c r="P255" s="560">
        <f>IFERROR(SUM(O255/$G255),"-")</f>
        <v>1.1273075013335105</v>
      </c>
      <c r="Q255" s="565">
        <v>1252</v>
      </c>
      <c r="R255" s="557">
        <f>Q255/$F$255</f>
        <v>3.7663197160219E-2</v>
      </c>
      <c r="S255" s="560">
        <f>IFERROR(SUM(R255/$G255),"-")</f>
        <v>0.51211501874802445</v>
      </c>
      <c r="T255" s="565">
        <v>3399</v>
      </c>
      <c r="U255" s="557">
        <f>T255/$F$255</f>
        <v>0.10225016545334216</v>
      </c>
      <c r="V255" s="560">
        <f>IFERROR(SUM(U255/$G255),"-")</f>
        <v>1.3903186491410024</v>
      </c>
      <c r="W255" s="565">
        <v>1111</v>
      </c>
      <c r="X255" s="557">
        <f>W255/$F$255</f>
        <v>3.3421575115817337E-2</v>
      </c>
      <c r="Y255" s="560">
        <f>IFERROR(SUM(X255/$G255),"-")</f>
        <v>0.45444072350563502</v>
      </c>
      <c r="Z255" s="565">
        <v>609</v>
      </c>
      <c r="AA255" s="557">
        <f>Z255/$F$255</f>
        <v>1.8320197340713554E-2</v>
      </c>
      <c r="AB255" s="560">
        <f>IFERROR(SUM(AA255/$G255),"-")</f>
        <v>0.24910387094053263</v>
      </c>
      <c r="AC255" s="565">
        <v>2897</v>
      </c>
      <c r="AD255" s="557">
        <f>AC255/$F$255</f>
        <v>8.7148787678238374E-2</v>
      </c>
      <c r="AE255" s="560">
        <f>IFERROR(SUM(AD255/$G255),"-")</f>
        <v>1.1849817965759</v>
      </c>
      <c r="AF255" s="565">
        <v>946</v>
      </c>
      <c r="AG255" s="557">
        <f>AF255/$F$255</f>
        <v>2.8457974851091992E-2</v>
      </c>
      <c r="AH255" s="560">
        <f>IFERROR(SUM(AG255/$G255),"-")</f>
        <v>0.38694952694539225</v>
      </c>
      <c r="AI255" s="565">
        <v>974</v>
      </c>
      <c r="AJ255" s="557">
        <f>AI255/$F$255</f>
        <v>2.9300282774802962E-2</v>
      </c>
      <c r="AK255" s="560">
        <f>IFERROR(SUM(AJ255/$G255),"-")</f>
        <v>0.39840257848288801</v>
      </c>
      <c r="AL255" s="565">
        <v>704</v>
      </c>
      <c r="AM255" s="557">
        <f>AL255/$F$255</f>
        <v>2.1178027796161483E-2</v>
      </c>
      <c r="AN255" s="560">
        <f>IFERROR(SUM(AM255/$G255),"-")</f>
        <v>0.28796243865703608</v>
      </c>
      <c r="AO255" s="565">
        <v>1821</v>
      </c>
      <c r="AP255" s="557">
        <f>AO255/$F$255</f>
        <v>5.4780097467059745E-2</v>
      </c>
      <c r="AQ255" s="560">
        <f>IFERROR(SUM(AP255/$G255),"-")</f>
        <v>0.74485738749213459</v>
      </c>
      <c r="AR255" s="565">
        <v>2506</v>
      </c>
      <c r="AS255" s="557">
        <f>AR255/$F$255</f>
        <v>7.5386559172131634E-2</v>
      </c>
      <c r="AT255" s="560">
        <f>IFERROR(SUM(AS255/$G255),"-")</f>
        <v>1.0250481126058699</v>
      </c>
      <c r="AU255" s="565">
        <v>2390</v>
      </c>
      <c r="AV255" s="557">
        <f>AU255/$F$255</f>
        <v>7.189699777390049E-2</v>
      </c>
      <c r="AW255" s="560">
        <f>IFERROR(SUM(AV255/$G255),"-")</f>
        <v>0.97759975623624473</v>
      </c>
      <c r="AX255" s="565">
        <v>2437</v>
      </c>
      <c r="AY255" s="557">
        <f>AX255/$F$255</f>
        <v>7.3310871788701035E-2</v>
      </c>
      <c r="AZ255" s="560">
        <f>IFERROR(SUM(AY255/$G255),"-")</f>
        <v>0.99682452131704102</v>
      </c>
      <c r="BA255" s="565">
        <v>1094</v>
      </c>
      <c r="BB255" s="557">
        <f>BA255/$F$255</f>
        <v>3.2910173876421395E-2</v>
      </c>
      <c r="BC255" s="560">
        <f>IFERROR(SUM(BB255/$G255),"-")</f>
        <v>0.44748708507215551</v>
      </c>
      <c r="BD255" s="565">
        <v>3051</v>
      </c>
      <c r="BE255" s="557">
        <f>BD255/$F$255</f>
        <v>9.1781481258648698E-2</v>
      </c>
      <c r="BF255" s="560">
        <f>IFERROR(SUM(BE255/$G255),"-")</f>
        <v>1.2479735800321266</v>
      </c>
      <c r="BG255" s="565">
        <v>3082</v>
      </c>
      <c r="BH255" s="557">
        <f>BG255/$F$255</f>
        <v>9.2714036459900132E-2</v>
      </c>
      <c r="BI255" s="560">
        <f>IFERROR(SUM(BH255/$G255),"-")</f>
        <v>1.2606537442343542</v>
      </c>
      <c r="BJ255" s="565">
        <f>K255+T255+W255+Z255+Q255</f>
        <v>8587</v>
      </c>
      <c r="BK255" s="557">
        <f>BJ255/$F$255</f>
        <v>0.25831779074664579</v>
      </c>
      <c r="BL255" s="560">
        <f>IFERROR(SUM(BK255/$G255),"-")</f>
        <v>3.5124054840170009</v>
      </c>
      <c r="BM255" s="565">
        <f>BG255+AU255+AR255+AX255</f>
        <v>10415</v>
      </c>
      <c r="BN255" s="557">
        <f>BM255/$F$255</f>
        <v>0.31330846519463329</v>
      </c>
      <c r="BO255" s="560">
        <f>IFERROR(SUM(BN255/$G255),"-")</f>
        <v>4.2601261343935093</v>
      </c>
      <c r="BP255" s="565">
        <f t="shared" ref="BP255" si="662">BA255+AO255+AL255+BD255</f>
        <v>6670</v>
      </c>
      <c r="BQ255" s="557">
        <f>BP255/$F$255</f>
        <v>0.20064978039829132</v>
      </c>
      <c r="BR255" s="560">
        <f>IFERROR(SUM(BQ255/$G255),"-")</f>
        <v>2.7282804912534528</v>
      </c>
      <c r="BS255" s="566">
        <f>AI255+AF255+AC255+N255</f>
        <v>7573</v>
      </c>
      <c r="BT255" s="557">
        <f>BS255/$F$255</f>
        <v>0.22781421093797002</v>
      </c>
      <c r="BU255" s="560">
        <f>IFERROR(SUM(BT255/$G255),"-")</f>
        <v>3.0976414033376907</v>
      </c>
      <c r="BV255" s="809">
        <f>K255</f>
        <v>2216</v>
      </c>
      <c r="BW255" s="809">
        <f>N255</f>
        <v>2756</v>
      </c>
      <c r="BX255" s="809">
        <f>Q255</f>
        <v>1252</v>
      </c>
      <c r="BY255" s="809">
        <f>T255</f>
        <v>3399</v>
      </c>
      <c r="BZ255" s="809">
        <f>W255</f>
        <v>1111</v>
      </c>
      <c r="CA255" s="809">
        <f>Z255</f>
        <v>609</v>
      </c>
      <c r="CB255" s="809">
        <f>AC255</f>
        <v>2897</v>
      </c>
      <c r="CC255" s="809">
        <f>AF255</f>
        <v>946</v>
      </c>
      <c r="CD255" s="809">
        <f>AI255</f>
        <v>974</v>
      </c>
      <c r="CE255" s="809">
        <f>AL255</f>
        <v>704</v>
      </c>
      <c r="CF255" s="809">
        <f>AO255</f>
        <v>1821</v>
      </c>
      <c r="CG255" s="809">
        <f>AR255</f>
        <v>2506</v>
      </c>
      <c r="CH255" s="809">
        <f>AU255</f>
        <v>2390</v>
      </c>
      <c r="CI255" s="809">
        <f>AX255</f>
        <v>2437</v>
      </c>
      <c r="CJ255" s="809">
        <f>BA255</f>
        <v>1094</v>
      </c>
      <c r="CK255" s="809">
        <f>BD255</f>
        <v>3051</v>
      </c>
      <c r="CL255" s="810">
        <f>BG255</f>
        <v>3082</v>
      </c>
      <c r="CM255" s="822"/>
      <c r="CN255" s="822"/>
      <c r="CO255" s="822"/>
      <c r="CP255" s="822"/>
      <c r="CQ255" s="822"/>
      <c r="CR255" s="822"/>
      <c r="CS255" s="822"/>
      <c r="CT255" s="822"/>
    </row>
    <row r="256" spans="1:99" s="603" customFormat="1" x14ac:dyDescent="0.3">
      <c r="A256" s="420">
        <v>256</v>
      </c>
      <c r="B256" s="398" t="s">
        <v>607</v>
      </c>
      <c r="C256" s="407" t="s">
        <v>581</v>
      </c>
      <c r="D256" s="421">
        <v>44501</v>
      </c>
      <c r="E256" s="408">
        <v>276560</v>
      </c>
      <c r="F256" s="408">
        <v>19036</v>
      </c>
      <c r="G256" s="409">
        <f>IFERROR(F256/F$255,"-")</f>
        <v>0.57264905842007097</v>
      </c>
      <c r="H256" s="410"/>
      <c r="I256" s="411">
        <f>IFERROR(LARGE(BV256:CL256,1),"-")</f>
        <v>0.61998901702361342</v>
      </c>
      <c r="J256" s="411">
        <f>IFERROR(SMALL(BV256:CL256,1),"-")</f>
        <v>0.49573863636363635</v>
      </c>
      <c r="K256" s="416">
        <v>1265</v>
      </c>
      <c r="L256" s="409">
        <f>IFERROR(SUM(K256/K$255),"-")</f>
        <v>0.57084837545126355</v>
      </c>
      <c r="M256" s="413">
        <f>IFERROR(SUM(L256/$G256),"-")</f>
        <v>0.9968555209472002</v>
      </c>
      <c r="N256" s="408">
        <v>1589</v>
      </c>
      <c r="O256" s="409">
        <f>IFERROR(SUM(N256/N$255),"-")</f>
        <v>0.57656023222060959</v>
      </c>
      <c r="P256" s="413">
        <f>IFERROR(SUM(O256/$G256),"-")</f>
        <v>1.0068299663520437</v>
      </c>
      <c r="Q256" s="414">
        <v>698</v>
      </c>
      <c r="R256" s="409">
        <f>IFERROR(SUM(Q256/Q$255),"-")</f>
        <v>0.55750798722044725</v>
      </c>
      <c r="S256" s="413">
        <f>IFERROR(SUM(R256/$G256),"-")</f>
        <v>0.97355959819195781</v>
      </c>
      <c r="T256" s="408">
        <v>1894</v>
      </c>
      <c r="U256" s="409">
        <f>IFERROR(SUM(T256/T$255),"-")</f>
        <v>0.55722271256251843</v>
      </c>
      <c r="V256" s="413">
        <f>IFERROR(SUM(U256/$G256),"-")</f>
        <v>0.97306143155091607</v>
      </c>
      <c r="W256" s="414">
        <v>606</v>
      </c>
      <c r="X256" s="409">
        <f>IFERROR(SUM(W256/W$255),"-")</f>
        <v>0.54545454545454541</v>
      </c>
      <c r="Y256" s="413">
        <f>IFERROR(SUM(X256/$G256),"-")</f>
        <v>0.95251103172935492</v>
      </c>
      <c r="Z256" s="408">
        <v>322</v>
      </c>
      <c r="AA256" s="408">
        <f>IFERROR(SUM(Z256/Z$255),"-")</f>
        <v>0.52873563218390807</v>
      </c>
      <c r="AB256" s="413">
        <f>IFERROR(SUM(AA256/$G256),"-")</f>
        <v>0.92331529129320622</v>
      </c>
      <c r="AC256" s="408">
        <v>1653</v>
      </c>
      <c r="AD256" s="409">
        <f>IFERROR(SUM(AC256/AC$255),"-")</f>
        <v>0.57059026579219885</v>
      </c>
      <c r="AE256" s="413">
        <f>IFERROR(SUM(AD256/$G256),"-")</f>
        <v>0.99640479173483265</v>
      </c>
      <c r="AF256" s="408">
        <v>514</v>
      </c>
      <c r="AG256" s="409">
        <f>IFERROR(SUM(AF256/AF$255),"-")</f>
        <v>0.54334038054968292</v>
      </c>
      <c r="AH256" s="413">
        <f>IFERROR(SUM(AG256/$G256),"-")</f>
        <v>0.9488191285055978</v>
      </c>
      <c r="AI256" s="408">
        <v>550</v>
      </c>
      <c r="AJ256" s="409">
        <f>IFERROR(SUM(AI256/AI$255),"-")</f>
        <v>0.56468172484599588</v>
      </c>
      <c r="AK256" s="413">
        <f>IFERROR(SUM(AJ256/$G256),"-")</f>
        <v>0.98608688260824728</v>
      </c>
      <c r="AL256" s="408">
        <v>349</v>
      </c>
      <c r="AM256" s="409">
        <f>IFERROR(SUM(AL256/AL$255),"-")</f>
        <v>0.49573863636363635</v>
      </c>
      <c r="AN256" s="413">
        <f>IFERROR(SUM(AM256/$G256),"-")</f>
        <v>0.86569361998318972</v>
      </c>
      <c r="AO256" s="408">
        <v>1129</v>
      </c>
      <c r="AP256" s="409">
        <f>IFERROR(SUM(AO256/AO$255),"-")</f>
        <v>0.61998901702361342</v>
      </c>
      <c r="AQ256" s="413">
        <f>IFERROR(SUM(AP256/$G256),"-")</f>
        <v>1.0826683601543894</v>
      </c>
      <c r="AR256" s="408">
        <v>1380</v>
      </c>
      <c r="AS256" s="409">
        <f>IFERROR(SUM(AR256/AR$255),"-")</f>
        <v>0.55067837190742219</v>
      </c>
      <c r="AT256" s="413">
        <f>IFERROR(SUM(AS256/$G256),"-")</f>
        <v>0.96163324432373032</v>
      </c>
      <c r="AU256" s="408">
        <v>1399</v>
      </c>
      <c r="AV256" s="409">
        <f>IFERROR(SUM(AU256/AU$255),"-")</f>
        <v>0.58535564853556488</v>
      </c>
      <c r="AW256" s="413">
        <f>IFERROR(SUM(AV256/$G256),"-")</f>
        <v>1.0221891399778971</v>
      </c>
      <c r="AX256" s="408">
        <v>1392</v>
      </c>
      <c r="AY256" s="409">
        <f>IFERROR(SUM(AX256/AX$255),"-")</f>
        <v>0.57119409109560937</v>
      </c>
      <c r="AZ256" s="413">
        <f>IFERROR(SUM(AY256/$G256),"-")</f>
        <v>0.9974592338831817</v>
      </c>
      <c r="BA256" s="408">
        <v>647</v>
      </c>
      <c r="BB256" s="409">
        <f>IFERROR(SUM(BA256/BA$255),"-")</f>
        <v>0.59140767824497253</v>
      </c>
      <c r="BC256" s="413">
        <f>IFERROR(SUM(BB256/$G256),"-")</f>
        <v>1.0327576192592656</v>
      </c>
      <c r="BD256" s="408">
        <v>1803</v>
      </c>
      <c r="BE256" s="409">
        <f>IFERROR(SUM(BD256/BD$255),"-")</f>
        <v>0.5909537856440511</v>
      </c>
      <c r="BF256" s="413">
        <f>IFERROR(SUM(BE256/$G256),"-")</f>
        <v>1.0319650001250025</v>
      </c>
      <c r="BG256" s="408">
        <v>1839</v>
      </c>
      <c r="BH256" s="409">
        <f>IFERROR(SUM(BG256/BG$255),"-")</f>
        <v>0.59669046073977938</v>
      </c>
      <c r="BI256" s="413">
        <f>IFERROR(SUM(BH256/$G256),"-")</f>
        <v>1.0419827850342376</v>
      </c>
      <c r="BJ256" s="408">
        <f>IFERROR(SUM(K256+T256+W256+Z256+Q256),"-")</f>
        <v>4785</v>
      </c>
      <c r="BK256" s="409">
        <f>IFERROR(SUM(BJ256/BJ$255),"-")</f>
        <v>0.55723768487248171</v>
      </c>
      <c r="BL256" s="413">
        <f>IFERROR(SUM(BK256/$G256),"-")</f>
        <v>0.97308757725000194</v>
      </c>
      <c r="BM256" s="417">
        <f>IFERROR(SUM(BG256+AU256+AR256+AX256),"-")</f>
        <v>6010</v>
      </c>
      <c r="BN256" s="422">
        <f>IFERROR(SUM(BM256/BM$255),"-")</f>
        <v>0.57705232837253961</v>
      </c>
      <c r="BO256" s="418">
        <f>IFERROR(SUM(BN256/$G256),"-")</f>
        <v>1.007689299209916</v>
      </c>
      <c r="BP256" s="417">
        <f>IFERROR(SUM(BA256+AO256+AL256+BD256),"-")</f>
        <v>3928</v>
      </c>
      <c r="BQ256" s="422">
        <f>IFERROR(SUM(BP256/BP$255),"-")</f>
        <v>0.58890554722638677</v>
      </c>
      <c r="BR256" s="418">
        <f>IFERROR(SUM(BQ256/$G256),"-")</f>
        <v>1.0283882223628678</v>
      </c>
      <c r="BS256" s="419">
        <f>IFERROR(SUM(AI256+AF256+AC256+N256),"-")</f>
        <v>4306</v>
      </c>
      <c r="BT256" s="422">
        <f>IFERROR(SUM(BS256/BS$255),"-")</f>
        <v>0.56859897002508908</v>
      </c>
      <c r="BU256" s="418">
        <f>IFERROR(SUM(BT256/$G256),"-")</f>
        <v>0.99292745122788462</v>
      </c>
      <c r="BV256" s="411">
        <f>IFERROR(SUM(L256),"-")</f>
        <v>0.57084837545126355</v>
      </c>
      <c r="BW256" s="411">
        <f>IFERROR(SUM(O256),"-")</f>
        <v>0.57656023222060959</v>
      </c>
      <c r="BX256" s="411">
        <f>IFERROR(SUM(R256),"-")</f>
        <v>0.55750798722044725</v>
      </c>
      <c r="BY256" s="411">
        <f>IFERROR(SUM(U256),"-")</f>
        <v>0.55722271256251843</v>
      </c>
      <c r="BZ256" s="411">
        <f>IFERROR(SUM(X256),"-")</f>
        <v>0.54545454545454541</v>
      </c>
      <c r="CA256" s="411">
        <f>IFERROR(SUM(AA256),"-")</f>
        <v>0.52873563218390807</v>
      </c>
      <c r="CB256" s="411">
        <f>IFERROR(SUM(AD256),"-")</f>
        <v>0.57059026579219885</v>
      </c>
      <c r="CC256" s="411">
        <f>IFERROR(SUM(AG256),"-")</f>
        <v>0.54334038054968292</v>
      </c>
      <c r="CD256" s="411">
        <f>IFERROR(SUM(AJ256),"-")</f>
        <v>0.56468172484599588</v>
      </c>
      <c r="CE256" s="411">
        <f>IFERROR(SUM(AM256),"-")</f>
        <v>0.49573863636363635</v>
      </c>
      <c r="CF256" s="411">
        <f>IFERROR(SUM(AP256),"-")</f>
        <v>0.61998901702361342</v>
      </c>
      <c r="CG256" s="411">
        <f>IFERROR(SUM(AS256),"-")</f>
        <v>0.55067837190742219</v>
      </c>
      <c r="CH256" s="411">
        <f>IFERROR(SUM(AV256),"-")</f>
        <v>0.58535564853556488</v>
      </c>
      <c r="CI256" s="411">
        <f>IFERROR(SUM(AY256),"-")</f>
        <v>0.57119409109560937</v>
      </c>
      <c r="CJ256" s="411">
        <f>IFERROR(SUM(BB256),"-")</f>
        <v>0.59140767824497253</v>
      </c>
      <c r="CK256" s="411">
        <f>IFERROR(SUM(BE256),"-")</f>
        <v>0.5909537856440511</v>
      </c>
      <c r="CL256" s="411">
        <f>IFERROR(SUM(BH256),"-")</f>
        <v>0.59669046073977938</v>
      </c>
      <c r="CM256" s="904"/>
      <c r="CN256" s="904"/>
      <c r="CO256" s="904"/>
      <c r="CP256" s="904"/>
      <c r="CQ256" s="904"/>
      <c r="CR256" s="904"/>
      <c r="CS256" s="904"/>
      <c r="CT256" s="904"/>
    </row>
    <row r="257" spans="1:98" s="603" customFormat="1" x14ac:dyDescent="0.3">
      <c r="A257" s="420">
        <v>257</v>
      </c>
      <c r="B257" s="398" t="s">
        <v>606</v>
      </c>
      <c r="C257" s="407" t="s">
        <v>581</v>
      </c>
      <c r="D257" s="421">
        <v>44501</v>
      </c>
      <c r="E257" s="408">
        <v>175440</v>
      </c>
      <c r="F257" s="408">
        <v>14209</v>
      </c>
      <c r="G257" s="409">
        <f>IFERROR(F257/F$255,"-")</f>
        <v>0.42744118885746946</v>
      </c>
      <c r="H257" s="410"/>
      <c r="I257" s="411">
        <f>IFERROR(LARGE(BV257:CL257,1),"-")</f>
        <v>0.50852272727272729</v>
      </c>
      <c r="J257" s="411">
        <f>IFERROR(SMALL(BV257:CL257,1),"-")</f>
        <v>0.37891268533772654</v>
      </c>
      <c r="K257" s="416">
        <v>955</v>
      </c>
      <c r="L257" s="409">
        <f>IFERROR(SUM(K257/K$255),"-")</f>
        <v>0.43095667870036103</v>
      </c>
      <c r="M257" s="413">
        <f>IFERROR(SUM(L257/$G257),"-")</f>
        <v>1.0082244994973186</v>
      </c>
      <c r="N257" s="408">
        <v>1164</v>
      </c>
      <c r="O257" s="409">
        <f>IFERROR(SUM(N257/N$255),"-")</f>
        <v>0.4223512336719884</v>
      </c>
      <c r="P257" s="413">
        <f>IFERROR(SUM(O257/$G257),"-")</f>
        <v>0.98809203390275446</v>
      </c>
      <c r="Q257" s="414">
        <v>552</v>
      </c>
      <c r="R257" s="409">
        <f>IFERROR(SUM(Q257/Q$255),"-")</f>
        <v>0.44089456869009586</v>
      </c>
      <c r="S257" s="413">
        <f>IFERROR(SUM(R257/$G257),"-")</f>
        <v>1.0314742242519648</v>
      </c>
      <c r="T257" s="408">
        <v>1507</v>
      </c>
      <c r="U257" s="409">
        <f>IFERROR(SUM(T257/T$255),"-")</f>
        <v>0.44336569579288027</v>
      </c>
      <c r="V257" s="413">
        <f>IFERROR(SUM(U257/$G257),"-")</f>
        <v>1.0372554338480489</v>
      </c>
      <c r="W257" s="414">
        <v>504</v>
      </c>
      <c r="X257" s="409">
        <f>IFERROR(SUM(W257/W$255),"-")</f>
        <v>0.45364536453645365</v>
      </c>
      <c r="Y257" s="413">
        <f>IFERROR(SUM(X257/$G257),"-")</f>
        <v>1.061304751067689</v>
      </c>
      <c r="Z257" s="408">
        <v>286</v>
      </c>
      <c r="AA257" s="408">
        <f>IFERROR(SUM(Z257/Z$255),"-")</f>
        <v>0.46962233169129719</v>
      </c>
      <c r="AB257" s="413">
        <f>IFERROR(SUM(AA257/$G257),"-")</f>
        <v>1.0986829157633966</v>
      </c>
      <c r="AC257" s="408">
        <v>1242</v>
      </c>
      <c r="AD257" s="409">
        <f>IFERROR(SUM(AC257/AC$255),"-")</f>
        <v>0.42871936486020018</v>
      </c>
      <c r="AE257" s="413">
        <f>IFERROR(SUM(AD257/$G257),"-")</f>
        <v>1.0029902967614031</v>
      </c>
      <c r="AF257" s="408">
        <v>434</v>
      </c>
      <c r="AG257" s="409">
        <f>IFERROR(SUM(AF257/AF$255),"-")</f>
        <v>0.45877378435517968</v>
      </c>
      <c r="AH257" s="413">
        <f>IFERROR(SUM(AG257/$G257),"-")</f>
        <v>1.0733027052948754</v>
      </c>
      <c r="AI257" s="408">
        <v>421</v>
      </c>
      <c r="AJ257" s="409">
        <f>IFERROR(SUM(AI257/AI$255),"-")</f>
        <v>0.43223819301848049</v>
      </c>
      <c r="AK257" s="413">
        <f>IFERROR(SUM(AJ257/$G257),"-")</f>
        <v>1.0112226062580287</v>
      </c>
      <c r="AL257" s="408">
        <v>358</v>
      </c>
      <c r="AM257" s="409">
        <f>IFERROR(SUM(AL257/AL$255),"-")</f>
        <v>0.50852272727272729</v>
      </c>
      <c r="AN257" s="413">
        <f>IFERROR(SUM(AM257/$G257),"-")</f>
        <v>1.1896905130551061</v>
      </c>
      <c r="AO257" s="408">
        <v>690</v>
      </c>
      <c r="AP257" s="409">
        <f>IFERROR(SUM(AO257/AO$255),"-")</f>
        <v>0.37891268533772654</v>
      </c>
      <c r="AQ257" s="413">
        <f>IFERROR(SUM(AP257/$G257),"-")</f>
        <v>0.88646741403312734</v>
      </c>
      <c r="AR257" s="408">
        <v>1128</v>
      </c>
      <c r="AS257" s="409">
        <f>IFERROR(SUM(AR257/AR$255),"-")</f>
        <v>0.45011971268954509</v>
      </c>
      <c r="AT257" s="413">
        <f>IFERROR(SUM(AS257/$G257),"-")</f>
        <v>1.053056477530147</v>
      </c>
      <c r="AU257" s="408">
        <v>989</v>
      </c>
      <c r="AV257" s="409">
        <f>IFERROR(SUM(AU257/AU$255),"-")</f>
        <v>0.41380753138075316</v>
      </c>
      <c r="AW257" s="413">
        <f>IFERROR(SUM(AV257/$G257),"-")</f>
        <v>0.96810401563509019</v>
      </c>
      <c r="AX257" s="408">
        <v>1040</v>
      </c>
      <c r="AY257" s="409">
        <f>IFERROR(SUM(AX257/AX$255),"-")</f>
        <v>0.42675420599097252</v>
      </c>
      <c r="AZ257" s="413">
        <f>IFERROR(SUM(AY257/$G257),"-")</f>
        <v>0.99839280143232523</v>
      </c>
      <c r="BA257" s="408">
        <v>444</v>
      </c>
      <c r="BB257" s="409">
        <f>IFERROR(SUM(BA257/BA$255),"-")</f>
        <v>0.40585009140767825</v>
      </c>
      <c r="BC257" s="413">
        <f>IFERROR(SUM(BB257/$G257),"-")</f>
        <v>0.94948755989682887</v>
      </c>
      <c r="BD257" s="408">
        <v>1251</v>
      </c>
      <c r="BE257" s="409">
        <f>IFERROR(SUM(BD257/BD$255),"-")</f>
        <v>0.41002949852507375</v>
      </c>
      <c r="BF257" s="413">
        <f>IFERROR(SUM(BE257/$G257),"-")</f>
        <v>0.95926529593711751</v>
      </c>
      <c r="BG257" s="408">
        <v>1236</v>
      </c>
      <c r="BH257" s="409">
        <f>IFERROR(SUM(BG257/BG$255),"-")</f>
        <v>0.40103828682673587</v>
      </c>
      <c r="BI257" s="413">
        <f>IFERROR(SUM(BH257/$G257),"-")</f>
        <v>0.9382303280100186</v>
      </c>
      <c r="BJ257" s="408">
        <f>IFERROR(SUM(K257+T257+W257+Z257+Q257),"-")</f>
        <v>3804</v>
      </c>
      <c r="BK257" s="409">
        <f>IFERROR(SUM(BJ257/BJ$255),"-")</f>
        <v>0.44299522534063118</v>
      </c>
      <c r="BL257" s="413">
        <f>IFERROR(SUM(BK257/$G257),"-")</f>
        <v>1.0363887170647661</v>
      </c>
      <c r="BM257" s="417">
        <f>IFERROR(SUM(BG257+AU257+AR257+AX257),"-")</f>
        <v>4393</v>
      </c>
      <c r="BN257" s="422">
        <f>IFERROR(SUM(BM257/BM$255),"-")</f>
        <v>0.42179548727796445</v>
      </c>
      <c r="BO257" s="418">
        <f>IFERROR(SUM(BN257/$G257),"-")</f>
        <v>0.98679186347343895</v>
      </c>
      <c r="BP257" s="417">
        <f>IFERROR(SUM(BA257+AO257+AL257+BD257),"-")</f>
        <v>2743</v>
      </c>
      <c r="BQ257" s="422">
        <f>IFERROR(SUM(BP257/BP$255),"-")</f>
        <v>0.41124437781109446</v>
      </c>
      <c r="BR257" s="418">
        <f>IFERROR(SUM(BQ257/$G257),"-")</f>
        <v>0.96210750983154358</v>
      </c>
      <c r="BS257" s="419">
        <f>IFERROR(SUM(AI257+AF257+AC257+N257),"-")</f>
        <v>3261</v>
      </c>
      <c r="BT257" s="422">
        <f>IFERROR(SUM(BS257/BS$255),"-")</f>
        <v>0.43060874158193585</v>
      </c>
      <c r="BU257" s="418">
        <f>IFERROR(SUM(BT257/$G257),"-")</f>
        <v>1.0074104995190873</v>
      </c>
      <c r="BV257" s="411">
        <f>IFERROR(SUM(L257),"-")</f>
        <v>0.43095667870036103</v>
      </c>
      <c r="BW257" s="411">
        <f>IFERROR(SUM(O257),"-")</f>
        <v>0.4223512336719884</v>
      </c>
      <c r="BX257" s="411">
        <f>IFERROR(SUM(R257),"-")</f>
        <v>0.44089456869009586</v>
      </c>
      <c r="BY257" s="411">
        <f>IFERROR(SUM(U257),"-")</f>
        <v>0.44336569579288027</v>
      </c>
      <c r="BZ257" s="411">
        <f>IFERROR(SUM(X257),"-")</f>
        <v>0.45364536453645365</v>
      </c>
      <c r="CA257" s="411">
        <f>IFERROR(SUM(AA257),"-")</f>
        <v>0.46962233169129719</v>
      </c>
      <c r="CB257" s="411">
        <f>IFERROR(SUM(AD257),"-")</f>
        <v>0.42871936486020018</v>
      </c>
      <c r="CC257" s="411">
        <f>IFERROR(SUM(AG257),"-")</f>
        <v>0.45877378435517968</v>
      </c>
      <c r="CD257" s="411">
        <f>IFERROR(SUM(AJ257),"-")</f>
        <v>0.43223819301848049</v>
      </c>
      <c r="CE257" s="411">
        <f>IFERROR(SUM(AM257),"-")</f>
        <v>0.50852272727272729</v>
      </c>
      <c r="CF257" s="411">
        <f>IFERROR(SUM(AP257),"-")</f>
        <v>0.37891268533772654</v>
      </c>
      <c r="CG257" s="411">
        <f>IFERROR(SUM(AS257),"-")</f>
        <v>0.45011971268954509</v>
      </c>
      <c r="CH257" s="411">
        <f>IFERROR(SUM(AV257),"-")</f>
        <v>0.41380753138075316</v>
      </c>
      <c r="CI257" s="411">
        <f>IFERROR(SUM(AY257),"-")</f>
        <v>0.42675420599097252</v>
      </c>
      <c r="CJ257" s="411">
        <f>IFERROR(SUM(BB257),"-")</f>
        <v>0.40585009140767825</v>
      </c>
      <c r="CK257" s="411">
        <f>IFERROR(SUM(BE257),"-")</f>
        <v>0.41002949852507375</v>
      </c>
      <c r="CL257" s="411">
        <f>IFERROR(SUM(BH257),"-")</f>
        <v>0.40103828682673587</v>
      </c>
      <c r="CM257" s="904"/>
      <c r="CN257" s="904"/>
      <c r="CO257" s="904"/>
      <c r="CP257" s="904"/>
      <c r="CQ257" s="904"/>
      <c r="CR257" s="904"/>
      <c r="CS257" s="904"/>
      <c r="CT257" s="904"/>
    </row>
    <row r="258" spans="1:98" s="179" customFormat="1" ht="15" customHeight="1" x14ac:dyDescent="0.3">
      <c r="A258" s="202">
        <v>258</v>
      </c>
      <c r="B258" s="1222" t="s">
        <v>590</v>
      </c>
      <c r="CM258" s="901"/>
      <c r="CN258" s="901"/>
      <c r="CO258" s="901"/>
      <c r="CP258" s="901"/>
      <c r="CQ258" s="901"/>
      <c r="CR258" s="901"/>
      <c r="CS258" s="901"/>
      <c r="CT258" s="901"/>
    </row>
    <row r="259" spans="1:98" s="603" customFormat="1" ht="12.75" customHeight="1" x14ac:dyDescent="0.3">
      <c r="A259" s="314">
        <v>259</v>
      </c>
      <c r="B259" s="1222"/>
      <c r="C259" s="315"/>
      <c r="D259" s="316" t="s">
        <v>614</v>
      </c>
      <c r="E259" s="850">
        <f>SUM(E252:E253)</f>
        <v>452000</v>
      </c>
      <c r="F259" s="850">
        <f>SUM(F252:F253)</f>
        <v>33245</v>
      </c>
      <c r="G259" s="851">
        <f>SUM(G252:G253)</f>
        <v>1.0000902472775406</v>
      </c>
      <c r="H259" s="319"/>
      <c r="I259" s="812">
        <f>SUM(I252:I253)</f>
        <v>1.1508387239395552</v>
      </c>
      <c r="J259" s="812">
        <f>SUM(J252:J253)</f>
        <v>0.84591638551299797</v>
      </c>
      <c r="K259" s="850">
        <f>SUM(K252:K253)</f>
        <v>2218</v>
      </c>
      <c r="L259" s="812">
        <f>SUM(L252:L253)</f>
        <v>1.0009025270758123</v>
      </c>
      <c r="M259" s="322"/>
      <c r="N259" s="850">
        <f>SUM(N252:N253)</f>
        <v>2755</v>
      </c>
      <c r="O259" s="812">
        <f>SUM(O252:O253)</f>
        <v>0.99963715529753272</v>
      </c>
      <c r="P259" s="322"/>
      <c r="Q259" s="850">
        <f>SUM(Q252:Q253)</f>
        <v>1250</v>
      </c>
      <c r="R259" s="812">
        <f>SUM(R252:R253)</f>
        <v>0.99840255591054317</v>
      </c>
      <c r="S259" s="322"/>
      <c r="T259" s="850">
        <f>SUM(T252:T253)</f>
        <v>3402</v>
      </c>
      <c r="U259" s="812">
        <f>SUM(U252:U253)</f>
        <v>1.0008826125330978</v>
      </c>
      <c r="V259" s="322"/>
      <c r="W259" s="850">
        <f>SUM(W252:W253)</f>
        <v>1106</v>
      </c>
      <c r="X259" s="812">
        <f>SUM(X252:X253)</f>
        <v>0.99549954995499546</v>
      </c>
      <c r="Y259" s="322"/>
      <c r="Z259" s="850">
        <f>SUM(Z252:Z253)</f>
        <v>610</v>
      </c>
      <c r="AA259" s="812">
        <f>SUM(AA252:AA253)</f>
        <v>1.0016420361247949</v>
      </c>
      <c r="AB259" s="322"/>
      <c r="AC259" s="850">
        <f>SUM(AC252:AC253)</f>
        <v>2895</v>
      </c>
      <c r="AD259" s="812">
        <f>SUM(AD252:AD253)</f>
        <v>0.99930963065239897</v>
      </c>
      <c r="AE259" s="322"/>
      <c r="AF259" s="850">
        <f>SUM(AF252:AF253)</f>
        <v>947</v>
      </c>
      <c r="AG259" s="812">
        <f>SUM(AG252:AG253)</f>
        <v>1.0010570824524312</v>
      </c>
      <c r="AH259" s="322"/>
      <c r="AI259" s="850">
        <f>SUM(AI252:AI253)</f>
        <v>973</v>
      </c>
      <c r="AJ259" s="812">
        <f>SUM(AJ252:AJ253)</f>
        <v>0.99897330595482536</v>
      </c>
      <c r="AK259" s="322"/>
      <c r="AL259" s="850">
        <f>SUM(AL252:AL253)</f>
        <v>705</v>
      </c>
      <c r="AM259" s="812">
        <f>SUM(AM252:AM253)</f>
        <v>1.0014204545454546</v>
      </c>
      <c r="AN259" s="322"/>
      <c r="AO259" s="850">
        <f>SUM(AO252:AO253)</f>
        <v>1818</v>
      </c>
      <c r="AP259" s="812">
        <f>SUM(AP252:AP253)</f>
        <v>0.99835255354200991</v>
      </c>
      <c r="AQ259" s="322"/>
      <c r="AR259" s="850">
        <f>SUM(AR252:AR253)</f>
        <v>2509</v>
      </c>
      <c r="AS259" s="812">
        <f>SUM(AS252:AS253)</f>
        <v>1.0011971268954509</v>
      </c>
      <c r="AT259" s="322"/>
      <c r="AU259" s="850">
        <f>SUM(AU252:AU253)</f>
        <v>2387</v>
      </c>
      <c r="AV259" s="812">
        <f>SUM(AV252:AV253)</f>
        <v>0.99874476987447702</v>
      </c>
      <c r="AW259" s="322"/>
      <c r="AX259" s="850">
        <f>SUM(AX252:AX253)</f>
        <v>2438</v>
      </c>
      <c r="AY259" s="812">
        <f>SUM(AY252:AY253)</f>
        <v>1.0004103405826836</v>
      </c>
      <c r="AZ259" s="322"/>
      <c r="BA259" s="850">
        <f>SUM(BA252:BA253)</f>
        <v>1093</v>
      </c>
      <c r="BB259" s="812">
        <f>SUM(BB252:BB253)</f>
        <v>0.9990859232175503</v>
      </c>
      <c r="BC259" s="322"/>
      <c r="BD259" s="850">
        <f>SUM(BD252:BD253)</f>
        <v>3054</v>
      </c>
      <c r="BE259" s="812">
        <f>SUM(BE252:BE253)</f>
        <v>1.0009832841691249</v>
      </c>
      <c r="BF259" s="322"/>
      <c r="BG259" s="850">
        <f>SUM(BG252:BG253)</f>
        <v>3077</v>
      </c>
      <c r="BH259" s="812">
        <f>SUM(BH252:BH253)</f>
        <v>0.9983776768332252</v>
      </c>
      <c r="BI259" s="322"/>
      <c r="BJ259" s="850">
        <f>SUM(BJ252:BJ253)</f>
        <v>8586</v>
      </c>
      <c r="BK259" s="812">
        <f>SUM(BK252:BK253)</f>
        <v>0.99988354489344355</v>
      </c>
      <c r="BL259" s="322"/>
      <c r="BM259" s="850">
        <f>SUM(BM252:BM253)</f>
        <v>10411</v>
      </c>
      <c r="BN259" s="812">
        <f>SUM(BN252:BN253)</f>
        <v>0.99961593855016806</v>
      </c>
      <c r="BO259" s="325"/>
      <c r="BP259" s="850">
        <f>SUM(BP252:BP253)</f>
        <v>6670</v>
      </c>
      <c r="BQ259" s="812">
        <f>SUM(BQ252:BQ253)</f>
        <v>1</v>
      </c>
      <c r="BR259" s="325"/>
      <c r="BS259" s="850">
        <f>SUM(BS252:BS253)</f>
        <v>7570</v>
      </c>
      <c r="BT259" s="812">
        <f>SUM(BT252:BT253)</f>
        <v>0.99960385580351252</v>
      </c>
      <c r="BU259" s="325"/>
      <c r="BV259" s="812">
        <f>SUM(BV252:BV253)</f>
        <v>1.0009025270758123</v>
      </c>
      <c r="BW259" s="811"/>
      <c r="BX259" s="812">
        <f t="shared" ref="BX259:CL259" si="663">SUM(BX252:BX253)</f>
        <v>0.99840255591054317</v>
      </c>
      <c r="BY259" s="812">
        <f t="shared" si="663"/>
        <v>1.0008826125330978</v>
      </c>
      <c r="BZ259" s="812">
        <f t="shared" si="663"/>
        <v>0.99549954995499546</v>
      </c>
      <c r="CA259" s="812">
        <f t="shared" si="663"/>
        <v>1.0016420361247949</v>
      </c>
      <c r="CB259" s="812">
        <f t="shared" si="663"/>
        <v>0.99930963065239897</v>
      </c>
      <c r="CC259" s="812">
        <f t="shared" si="663"/>
        <v>1.0010570824524312</v>
      </c>
      <c r="CD259" s="812">
        <f t="shared" si="663"/>
        <v>0.99897330595482536</v>
      </c>
      <c r="CE259" s="812">
        <f t="shared" si="663"/>
        <v>1.0014204545454546</v>
      </c>
      <c r="CF259" s="812">
        <f t="shared" si="663"/>
        <v>0.99835255354200991</v>
      </c>
      <c r="CG259" s="812">
        <f t="shared" si="663"/>
        <v>1.0011971268954509</v>
      </c>
      <c r="CH259" s="812">
        <f t="shared" si="663"/>
        <v>0.99874476987447702</v>
      </c>
      <c r="CI259" s="812">
        <f t="shared" si="663"/>
        <v>1.0004103405826836</v>
      </c>
      <c r="CJ259" s="812">
        <f t="shared" si="663"/>
        <v>0.9990859232175503</v>
      </c>
      <c r="CK259" s="812">
        <f t="shared" si="663"/>
        <v>1.0009832841691249</v>
      </c>
      <c r="CL259" s="812">
        <f t="shared" si="663"/>
        <v>0.9983776768332252</v>
      </c>
      <c r="CM259" s="696"/>
      <c r="CN259" s="904"/>
      <c r="CO259" s="904"/>
      <c r="CP259" s="904"/>
      <c r="CQ259" s="904"/>
      <c r="CR259" s="904"/>
      <c r="CS259" s="904"/>
      <c r="CT259" s="904"/>
    </row>
    <row r="260" spans="1:98" s="603" customFormat="1" x14ac:dyDescent="0.3">
      <c r="A260" s="314">
        <v>260</v>
      </c>
      <c r="B260" s="1222"/>
      <c r="C260" s="315"/>
      <c r="D260" s="316" t="s">
        <v>614</v>
      </c>
      <c r="E260" s="850">
        <f>SUM(E256:E257)</f>
        <v>452000</v>
      </c>
      <c r="F260" s="850">
        <f>SUM(F256:F257)</f>
        <v>33245</v>
      </c>
      <c r="G260" s="851">
        <f>SUM(G256:G257)</f>
        <v>1.0000902472775404</v>
      </c>
      <c r="H260" s="319"/>
      <c r="I260" s="812">
        <f>SUM(I256:I257)</f>
        <v>1.1285117442963406</v>
      </c>
      <c r="J260" s="812">
        <f>SUM(J256:J257)</f>
        <v>0.87465132170136295</v>
      </c>
      <c r="K260" s="850">
        <f>SUM(K256:K257)</f>
        <v>2220</v>
      </c>
      <c r="L260" s="812">
        <f>SUM(L256:L257)</f>
        <v>1.0018050541516246</v>
      </c>
      <c r="M260" s="322"/>
      <c r="N260" s="850">
        <f>SUM(N256:N257)</f>
        <v>2753</v>
      </c>
      <c r="O260" s="812">
        <f>SUM(O256:O257)</f>
        <v>0.99891146589259794</v>
      </c>
      <c r="P260" s="322"/>
      <c r="Q260" s="850">
        <f>SUM(Q256:Q257)</f>
        <v>1250</v>
      </c>
      <c r="R260" s="812">
        <f>SUM(R256:R257)</f>
        <v>0.99840255591054317</v>
      </c>
      <c r="S260" s="322"/>
      <c r="T260" s="850">
        <f>SUM(T256:T257)</f>
        <v>3401</v>
      </c>
      <c r="U260" s="812">
        <f>SUM(U256:U257)</f>
        <v>1.0005884083553986</v>
      </c>
      <c r="V260" s="322"/>
      <c r="W260" s="850">
        <f>SUM(W256:W257)</f>
        <v>1110</v>
      </c>
      <c r="X260" s="812">
        <f>SUM(X256:X257)</f>
        <v>0.99909990999099907</v>
      </c>
      <c r="Y260" s="322"/>
      <c r="Z260" s="850">
        <f>SUM(Z256:Z257)</f>
        <v>608</v>
      </c>
      <c r="AA260" s="812">
        <f>SUM(AA256:AA257)</f>
        <v>0.99835796387520526</v>
      </c>
      <c r="AB260" s="322"/>
      <c r="AC260" s="850">
        <f>SUM(AC256:AC257)</f>
        <v>2895</v>
      </c>
      <c r="AD260" s="812">
        <f>SUM(AD256:AD257)</f>
        <v>0.99930963065239897</v>
      </c>
      <c r="AE260" s="322"/>
      <c r="AF260" s="850">
        <f>SUM(AF256:AF257)</f>
        <v>948</v>
      </c>
      <c r="AG260" s="812">
        <f>SUM(AG256:AG257)</f>
        <v>1.0021141649048626</v>
      </c>
      <c r="AH260" s="322"/>
      <c r="AI260" s="850">
        <f>SUM(AI256:AI257)</f>
        <v>971</v>
      </c>
      <c r="AJ260" s="812">
        <f>SUM(AJ256:AJ257)</f>
        <v>0.99691991786447631</v>
      </c>
      <c r="AK260" s="322"/>
      <c r="AL260" s="850">
        <f>SUM(AL256:AL257)</f>
        <v>707</v>
      </c>
      <c r="AM260" s="812">
        <f>SUM(AM256:AM257)</f>
        <v>1.0042613636363638</v>
      </c>
      <c r="AN260" s="322"/>
      <c r="AO260" s="850">
        <f>SUM(AO256:AO257)</f>
        <v>1819</v>
      </c>
      <c r="AP260" s="812">
        <f>SUM(AP256:AP257)</f>
        <v>0.99890170236134002</v>
      </c>
      <c r="AQ260" s="322"/>
      <c r="AR260" s="850">
        <f>SUM(AR256:AR257)</f>
        <v>2508</v>
      </c>
      <c r="AS260" s="812">
        <f>SUM(AS256:AS257)</f>
        <v>1.0007980845969673</v>
      </c>
      <c r="AT260" s="322"/>
      <c r="AU260" s="850">
        <f>SUM(AU256:AU257)</f>
        <v>2388</v>
      </c>
      <c r="AV260" s="812">
        <f>SUM(AV256:AV257)</f>
        <v>0.99916317991631809</v>
      </c>
      <c r="AW260" s="322"/>
      <c r="AX260" s="850">
        <f>SUM(AX256:AX257)</f>
        <v>2432</v>
      </c>
      <c r="AY260" s="812">
        <f>SUM(AY256:AY257)</f>
        <v>0.99794829708658184</v>
      </c>
      <c r="AZ260" s="322"/>
      <c r="BA260" s="850">
        <f>SUM(BA256:BA257)</f>
        <v>1091</v>
      </c>
      <c r="BB260" s="812">
        <f>SUM(BB256:BB257)</f>
        <v>0.99725776965265078</v>
      </c>
      <c r="BC260" s="322"/>
      <c r="BD260" s="850">
        <f>SUM(BD256:BD257)</f>
        <v>3054</v>
      </c>
      <c r="BE260" s="812">
        <f>SUM(BE256:BE257)</f>
        <v>1.0009832841691249</v>
      </c>
      <c r="BF260" s="322"/>
      <c r="BG260" s="850">
        <f>SUM(BG256:BG257)</f>
        <v>3075</v>
      </c>
      <c r="BH260" s="812">
        <f>SUM(BH256:BH257)</f>
        <v>0.99772874756651531</v>
      </c>
      <c r="BI260" s="322"/>
      <c r="BJ260" s="850">
        <f>SUM(BJ256:BJ257)</f>
        <v>8589</v>
      </c>
      <c r="BK260" s="812">
        <f>SUM(BK256:BK257)</f>
        <v>1.0002329102131129</v>
      </c>
      <c r="BL260" s="322"/>
      <c r="BM260" s="850">
        <f>SUM(BM256:BM257)</f>
        <v>10403</v>
      </c>
      <c r="BN260" s="812">
        <f>SUM(BN256:BN257)</f>
        <v>0.99884781565050407</v>
      </c>
      <c r="BO260" s="325"/>
      <c r="BP260" s="850">
        <f>SUM(BP256:BP257)</f>
        <v>6671</v>
      </c>
      <c r="BQ260" s="812">
        <f>SUM(BQ256:BQ257)</f>
        <v>1.0001499250374812</v>
      </c>
      <c r="BR260" s="325"/>
      <c r="BS260" s="850">
        <f>SUM(BS256:BS257)</f>
        <v>7567</v>
      </c>
      <c r="BT260" s="812">
        <f>SUM(BT256:BT257)</f>
        <v>0.99920771160702493</v>
      </c>
      <c r="BU260" s="325"/>
      <c r="BV260" s="812">
        <f>SUM(BV256:BV257)</f>
        <v>1.0018050541516246</v>
      </c>
      <c r="BW260" s="811"/>
      <c r="BX260" s="812">
        <f t="shared" ref="BX260:CL260" si="664">SUM(BX256:BX257)</f>
        <v>0.99840255591054317</v>
      </c>
      <c r="BY260" s="812">
        <f t="shared" si="664"/>
        <v>1.0005884083553986</v>
      </c>
      <c r="BZ260" s="812">
        <f t="shared" si="664"/>
        <v>0.99909990999099907</v>
      </c>
      <c r="CA260" s="812">
        <f t="shared" si="664"/>
        <v>0.99835796387520526</v>
      </c>
      <c r="CB260" s="812">
        <f t="shared" si="664"/>
        <v>0.99930963065239897</v>
      </c>
      <c r="CC260" s="812">
        <f t="shared" si="664"/>
        <v>1.0021141649048626</v>
      </c>
      <c r="CD260" s="812">
        <f t="shared" si="664"/>
        <v>0.99691991786447631</v>
      </c>
      <c r="CE260" s="812">
        <f t="shared" si="664"/>
        <v>1.0042613636363638</v>
      </c>
      <c r="CF260" s="812">
        <f t="shared" si="664"/>
        <v>0.99890170236134002</v>
      </c>
      <c r="CG260" s="812">
        <f t="shared" si="664"/>
        <v>1.0007980845969673</v>
      </c>
      <c r="CH260" s="812">
        <f t="shared" si="664"/>
        <v>0.99916317991631809</v>
      </c>
      <c r="CI260" s="812">
        <f t="shared" si="664"/>
        <v>0.99794829708658184</v>
      </c>
      <c r="CJ260" s="812">
        <f t="shared" si="664"/>
        <v>0.99725776965265078</v>
      </c>
      <c r="CK260" s="812">
        <f t="shared" si="664"/>
        <v>1.0009832841691249</v>
      </c>
      <c r="CL260" s="812">
        <f t="shared" si="664"/>
        <v>0.99772874756651531</v>
      </c>
      <c r="CM260" s="696"/>
      <c r="CN260" s="904"/>
      <c r="CO260" s="904"/>
      <c r="CP260" s="904"/>
      <c r="CQ260" s="904"/>
      <c r="CR260" s="904"/>
      <c r="CS260" s="904"/>
      <c r="CT260" s="904"/>
    </row>
    <row r="261" spans="1:98" s="603" customFormat="1" ht="12.75" customHeight="1" x14ac:dyDescent="0.3">
      <c r="A261" s="314">
        <v>261</v>
      </c>
      <c r="B261" s="1223" t="s">
        <v>583</v>
      </c>
      <c r="C261" s="1223"/>
      <c r="D261" s="640" t="s">
        <v>615</v>
      </c>
      <c r="E261" s="641">
        <f>SUM(E259-E251)</f>
        <v>1</v>
      </c>
      <c r="F261" s="641">
        <f>SUM(F259-F251)</f>
        <v>3</v>
      </c>
      <c r="G261" s="642"/>
      <c r="H261" s="643"/>
      <c r="I261" s="644"/>
      <c r="J261" s="644"/>
      <c r="K261" s="641">
        <f>SUM(K259-K251)</f>
        <v>2</v>
      </c>
      <c r="L261" s="641">
        <f>SUM(L259-L251)</f>
        <v>0.93423987139925857</v>
      </c>
      <c r="M261" s="641"/>
      <c r="N261" s="641">
        <f>SUM(N259-N251)</f>
        <v>-1</v>
      </c>
      <c r="O261" s="642">
        <f>SUM(O259-O251)</f>
        <v>0.91672998966369601</v>
      </c>
      <c r="P261" s="641"/>
      <c r="Q261" s="641">
        <f>SUM(Q259-Q251)</f>
        <v>-2</v>
      </c>
      <c r="R261" s="642">
        <f>SUM(R259-R251)</f>
        <v>0.96073935875032412</v>
      </c>
      <c r="S261" s="641"/>
      <c r="T261" s="641">
        <f>SUM(T259-T251)</f>
        <v>3</v>
      </c>
      <c r="U261" s="642">
        <f>SUM(U259-U251)</f>
        <v>0.89863244707975565</v>
      </c>
      <c r="V261" s="641"/>
      <c r="W261" s="641">
        <f>SUM(W259-W251)</f>
        <v>-5</v>
      </c>
      <c r="X261" s="642">
        <f>SUM(X259-X251)</f>
        <v>0.96207797483917812</v>
      </c>
      <c r="Y261" s="641"/>
      <c r="Z261" s="641">
        <f>SUM(Z259-Z251)</f>
        <v>1</v>
      </c>
      <c r="AA261" s="642">
        <f>SUM(AA259-AA251)</f>
        <v>0.9833218387840813</v>
      </c>
      <c r="AB261" s="641"/>
      <c r="AC261" s="641">
        <f>SUM(AC259-AC251)</f>
        <v>-2</v>
      </c>
      <c r="AD261" s="642">
        <f>SUM(AD259-AD251)</f>
        <v>0.91216084297416056</v>
      </c>
      <c r="AE261" s="641"/>
      <c r="AF261" s="641">
        <f>SUM(AF259-AF251)</f>
        <v>1</v>
      </c>
      <c r="AG261" s="642">
        <f>SUM(AG259-AG251)</f>
        <v>0.97259910760133916</v>
      </c>
      <c r="AH261" s="641"/>
      <c r="AI261" s="641">
        <f>SUM(AI259-AI251)</f>
        <v>-1</v>
      </c>
      <c r="AJ261" s="642">
        <f>SUM(AJ259-AJ251)</f>
        <v>0.96967302318002235</v>
      </c>
      <c r="AK261" s="641"/>
      <c r="AL261" s="641">
        <f>SUM(AL259-AL251)</f>
        <v>1</v>
      </c>
      <c r="AM261" s="642">
        <f>SUM(AM259-AM251)</f>
        <v>0.98024242674929307</v>
      </c>
      <c r="AN261" s="641"/>
      <c r="AO261" s="641">
        <f>SUM(AO259-AO251)</f>
        <v>-3</v>
      </c>
      <c r="AQ261" s="641"/>
      <c r="AR261" s="641">
        <f>SUM(AR259-AR251)</f>
        <v>3</v>
      </c>
      <c r="AT261" s="641"/>
      <c r="AU261" s="641">
        <f>SUM(AU259-AU251)</f>
        <v>-3</v>
      </c>
      <c r="AW261" s="641"/>
      <c r="AX261" s="641">
        <f>SUM(AX259-AX251)</f>
        <v>1</v>
      </c>
      <c r="AZ261" s="641"/>
      <c r="BA261" s="641">
        <f>SUM(BA259-BA251)</f>
        <v>-1</v>
      </c>
      <c r="BC261" s="641"/>
      <c r="BD261" s="641">
        <f>SUM(BD259-BD251)</f>
        <v>3</v>
      </c>
      <c r="BF261" s="641"/>
      <c r="BG261" s="641">
        <f>SUM(BG259-BG251)</f>
        <v>-5</v>
      </c>
      <c r="BI261" s="641"/>
      <c r="BJ261" s="641">
        <f>SUM(BJ259-BJ251)</f>
        <v>-1</v>
      </c>
      <c r="BL261" s="641"/>
      <c r="BM261" s="641">
        <f>SUM(BM259-BM251)</f>
        <v>-4</v>
      </c>
      <c r="BO261" s="641"/>
      <c r="BP261" s="641">
        <f>SUM(BP259-BP251)</f>
        <v>0</v>
      </c>
      <c r="BR261" s="641"/>
      <c r="BS261" s="641">
        <f>SUM(BS259-BS251)</f>
        <v>-3</v>
      </c>
      <c r="BU261" s="325"/>
      <c r="BW261" s="320"/>
      <c r="CM261" s="904"/>
      <c r="CN261" s="904"/>
      <c r="CO261" s="904"/>
      <c r="CP261" s="904"/>
      <c r="CQ261" s="904"/>
      <c r="CR261" s="904"/>
      <c r="CS261" s="904"/>
      <c r="CT261" s="904"/>
    </row>
    <row r="262" spans="1:98" s="603" customFormat="1" ht="12.75" customHeight="1" x14ac:dyDescent="0.3">
      <c r="A262" s="314">
        <v>262</v>
      </c>
      <c r="B262" s="1223"/>
      <c r="C262" s="1223"/>
      <c r="D262" s="640" t="s">
        <v>615</v>
      </c>
      <c r="E262" s="641">
        <f>SUM(E260-E255)</f>
        <v>1</v>
      </c>
      <c r="F262" s="641">
        <f>SUM(F260-F255)</f>
        <v>3</v>
      </c>
      <c r="G262" s="642"/>
      <c r="H262" s="643"/>
      <c r="I262" s="644"/>
      <c r="J262" s="644"/>
      <c r="K262" s="641">
        <f>SUM(K260-K255)</f>
        <v>4</v>
      </c>
      <c r="L262" s="641">
        <f>SUM(L260-L255)</f>
        <v>0.93514239847507086</v>
      </c>
      <c r="M262" s="645"/>
      <c r="N262" s="641">
        <f>SUM(N260-N255)</f>
        <v>-3</v>
      </c>
      <c r="O262" s="642">
        <f>SUM(O260-O255)</f>
        <v>0.91600430025876123</v>
      </c>
      <c r="P262" s="645"/>
      <c r="Q262" s="641">
        <f>SUM(Q260-Q255)</f>
        <v>-2</v>
      </c>
      <c r="R262" s="642">
        <f>SUM(R260-R255)</f>
        <v>0.96073935875032412</v>
      </c>
      <c r="S262" s="645"/>
      <c r="T262" s="641">
        <f>SUM(T260-T255)</f>
        <v>2</v>
      </c>
      <c r="U262" s="642">
        <f>SUM(U260-U255)</f>
        <v>0.89833824290205644</v>
      </c>
      <c r="V262" s="645"/>
      <c r="W262" s="641">
        <f>SUM(W260-W255)</f>
        <v>-1</v>
      </c>
      <c r="X262" s="642">
        <f>SUM(X260-X255)</f>
        <v>0.96567833487518173</v>
      </c>
      <c r="Y262" s="645"/>
      <c r="Z262" s="641">
        <f>SUM(Z260-Z255)</f>
        <v>-1</v>
      </c>
      <c r="AA262" s="642">
        <f>SUM(AA260-AA255)</f>
        <v>0.98003776653449171</v>
      </c>
      <c r="AB262" s="645"/>
      <c r="AC262" s="641">
        <f>SUM(AC260-AC255)</f>
        <v>-2</v>
      </c>
      <c r="AD262" s="642">
        <f>SUM(AD260-AD255)</f>
        <v>0.91216084297416056</v>
      </c>
      <c r="AE262" s="645"/>
      <c r="AF262" s="641">
        <f>SUM(AF260-AF255)</f>
        <v>2</v>
      </c>
      <c r="AG262" s="642">
        <f>SUM(AG260-AG255)</f>
        <v>0.97365619005377058</v>
      </c>
      <c r="AH262" s="645"/>
      <c r="AI262" s="641">
        <f>SUM(AI260-AI255)</f>
        <v>-3</v>
      </c>
      <c r="AJ262" s="642">
        <f>SUM(AJ260-AJ255)</f>
        <v>0.9676196350896733</v>
      </c>
      <c r="AK262" s="645"/>
      <c r="AL262" s="641">
        <f>SUM(AL260-AL255)</f>
        <v>3</v>
      </c>
      <c r="AM262" s="642">
        <f>SUM(AM260-AM255)</f>
        <v>0.98308333584020224</v>
      </c>
      <c r="AN262" s="645"/>
      <c r="AO262" s="641">
        <f>SUM(AO260-AO255)</f>
        <v>-2</v>
      </c>
      <c r="AP262" s="813"/>
      <c r="AQ262" s="645"/>
      <c r="AR262" s="641">
        <f>SUM(AR260-AR255)</f>
        <v>2</v>
      </c>
      <c r="AS262" s="813"/>
      <c r="AT262" s="645"/>
      <c r="AU262" s="641">
        <f>SUM(AU260-AU255)</f>
        <v>-2</v>
      </c>
      <c r="AV262" s="813"/>
      <c r="AW262" s="645"/>
      <c r="AX262" s="641">
        <f>SUM(AX260-AX255)</f>
        <v>-5</v>
      </c>
      <c r="AY262" s="813"/>
      <c r="AZ262" s="645"/>
      <c r="BA262" s="641">
        <f>SUM(BA260-BA255)</f>
        <v>-3</v>
      </c>
      <c r="BB262" s="813"/>
      <c r="BC262" s="645"/>
      <c r="BD262" s="641">
        <f>SUM(BD260-BD255)</f>
        <v>3</v>
      </c>
      <c r="BE262" s="813"/>
      <c r="BF262" s="645"/>
      <c r="BG262" s="641">
        <f>SUM(BG260-BG255)</f>
        <v>-7</v>
      </c>
      <c r="BH262" s="813"/>
      <c r="BI262" s="645"/>
      <c r="BJ262" s="641">
        <f>SUM(BJ260-BJ255)</f>
        <v>2</v>
      </c>
      <c r="BK262" s="813"/>
      <c r="BL262" s="645"/>
      <c r="BM262" s="641">
        <f>SUM(BM260-BM255)</f>
        <v>-12</v>
      </c>
      <c r="BN262" s="813"/>
      <c r="BO262" s="646"/>
      <c r="BP262" s="641">
        <f>SUM(BP260-BP255)</f>
        <v>1</v>
      </c>
      <c r="BQ262" s="813"/>
      <c r="BR262" s="646"/>
      <c r="BS262" s="641">
        <f>SUM(BS260-BS255)</f>
        <v>-6</v>
      </c>
      <c r="BT262" s="813"/>
      <c r="BU262" s="325"/>
      <c r="BV262" s="813"/>
      <c r="BW262" s="320"/>
      <c r="BX262" s="813"/>
      <c r="BY262" s="813"/>
      <c r="BZ262" s="813"/>
      <c r="CA262" s="813"/>
      <c r="CB262" s="813"/>
      <c r="CC262" s="813"/>
      <c r="CD262" s="813"/>
      <c r="CE262" s="813"/>
      <c r="CF262" s="813"/>
      <c r="CG262" s="813"/>
      <c r="CH262" s="813"/>
      <c r="CI262" s="813"/>
      <c r="CJ262" s="813"/>
      <c r="CK262" s="813"/>
      <c r="CL262" s="813"/>
      <c r="CM262" s="904"/>
      <c r="CN262" s="904"/>
      <c r="CO262" s="904"/>
      <c r="CP262" s="904"/>
      <c r="CQ262" s="904"/>
      <c r="CR262" s="904"/>
      <c r="CS262" s="904"/>
      <c r="CT262" s="904"/>
    </row>
    <row r="263" spans="1:98" s="601" customFormat="1" x14ac:dyDescent="0.3">
      <c r="A263" s="312">
        <v>263</v>
      </c>
      <c r="B263" s="1223"/>
      <c r="C263" s="1223"/>
      <c r="D263" s="640" t="s">
        <v>615</v>
      </c>
      <c r="E263" s="814">
        <f>E255-E251</f>
        <v>0</v>
      </c>
      <c r="F263" s="814">
        <f>F255-F251</f>
        <v>0</v>
      </c>
      <c r="G263" s="815"/>
      <c r="H263" s="816"/>
      <c r="I263" s="817"/>
      <c r="J263" s="817"/>
      <c r="K263" s="814">
        <f>K255-K251</f>
        <v>0</v>
      </c>
      <c r="L263" s="814">
        <f>L255-L251</f>
        <v>0</v>
      </c>
      <c r="M263" s="818"/>
      <c r="N263" s="814">
        <f>N255-N251</f>
        <v>0</v>
      </c>
      <c r="O263" s="819">
        <f>O259-O260</f>
        <v>7.2568940493478173E-4</v>
      </c>
      <c r="P263" s="818"/>
      <c r="Q263" s="814">
        <f>Q255-Q251</f>
        <v>0</v>
      </c>
      <c r="R263" s="819">
        <f>R259-R260</f>
        <v>0</v>
      </c>
      <c r="S263" s="818"/>
      <c r="T263" s="814">
        <f>T255-T251</f>
        <v>0</v>
      </c>
      <c r="U263" s="819">
        <f>U259-U260</f>
        <v>2.9420417769920881E-4</v>
      </c>
      <c r="V263" s="818"/>
      <c r="W263" s="814">
        <f>W255-W251</f>
        <v>0</v>
      </c>
      <c r="X263" s="819">
        <f>X259-X260</f>
        <v>-3.6003600360036137E-3</v>
      </c>
      <c r="Y263" s="818"/>
      <c r="Z263" s="814">
        <f>Z255-Z251</f>
        <v>0</v>
      </c>
      <c r="AA263" s="819">
        <f>AA259-AA260</f>
        <v>3.284072249589598E-3</v>
      </c>
      <c r="AB263" s="818"/>
      <c r="AC263" s="814">
        <f>AC255-AC251</f>
        <v>0</v>
      </c>
      <c r="AD263" s="819">
        <f>AD259-AD260</f>
        <v>0</v>
      </c>
      <c r="AE263" s="818"/>
      <c r="AF263" s="814">
        <f>AF255-AF251</f>
        <v>0</v>
      </c>
      <c r="AG263" s="819">
        <f>AG259-AG260</f>
        <v>-1.0570824524314126E-3</v>
      </c>
      <c r="AH263" s="818"/>
      <c r="AI263" s="814">
        <f>AI255-AI251</f>
        <v>0</v>
      </c>
      <c r="AJ263" s="819">
        <f>AJ259-AJ260</f>
        <v>2.0533880903490509E-3</v>
      </c>
      <c r="AK263" s="818"/>
      <c r="AL263" s="814">
        <f>AL255-AL251</f>
        <v>0</v>
      </c>
      <c r="AM263" s="819">
        <f>AM259-AM260</f>
        <v>-2.8409090909091717E-3</v>
      </c>
      <c r="AN263" s="818"/>
      <c r="AO263" s="814">
        <f>AO255-AO251</f>
        <v>0</v>
      </c>
      <c r="AP263" s="819">
        <f>AP259-AP260</f>
        <v>-5.4914881933010307E-4</v>
      </c>
      <c r="AQ263" s="818"/>
      <c r="AR263" s="814">
        <f>AR255-AR251</f>
        <v>0</v>
      </c>
      <c r="AS263" s="819">
        <f>AS259-AS260</f>
        <v>3.9904229848364281E-4</v>
      </c>
      <c r="AT263" s="818"/>
      <c r="AU263" s="814">
        <f>AU255-AU251</f>
        <v>0</v>
      </c>
      <c r="AV263" s="819">
        <f>AV259-AV260</f>
        <v>-4.1841004184106634E-4</v>
      </c>
      <c r="AW263" s="818"/>
      <c r="AX263" s="814">
        <f>AX255-AX251</f>
        <v>0</v>
      </c>
      <c r="AY263" s="819">
        <f>AY259-AY260</f>
        <v>2.4620434961017956E-3</v>
      </c>
      <c r="AZ263" s="818"/>
      <c r="BA263" s="814">
        <f>BA255-BA251</f>
        <v>0</v>
      </c>
      <c r="BB263" s="819">
        <f>BB259-BB260</f>
        <v>1.8281535648995151E-3</v>
      </c>
      <c r="BC263" s="818"/>
      <c r="BD263" s="814">
        <f>BD255-BD251</f>
        <v>0</v>
      </c>
      <c r="BE263" s="819">
        <f>BE259-BE260</f>
        <v>0</v>
      </c>
      <c r="BF263" s="818"/>
      <c r="BG263" s="814">
        <f>BG255-BG251</f>
        <v>0</v>
      </c>
      <c r="BH263" s="819">
        <f>BH259-BH260</f>
        <v>6.489292667098967E-4</v>
      </c>
      <c r="BI263" s="818"/>
      <c r="BJ263" s="814">
        <f>BJ255-BJ251</f>
        <v>0</v>
      </c>
      <c r="BK263" s="819">
        <f>BK259-BK260</f>
        <v>-3.4936531966933693E-4</v>
      </c>
      <c r="BL263" s="818"/>
      <c r="BM263" s="814">
        <f>BM255-BM251</f>
        <v>0</v>
      </c>
      <c r="BN263" s="819">
        <f>BN259-BN260</f>
        <v>7.6812289966399216E-4</v>
      </c>
      <c r="BO263" s="820"/>
      <c r="BP263" s="814">
        <f>BP255-BP251</f>
        <v>0</v>
      </c>
      <c r="BQ263" s="819">
        <f>BQ259-BQ260</f>
        <v>-1.4992503748123553E-4</v>
      </c>
      <c r="BR263" s="820"/>
      <c r="BS263" s="814">
        <f>BS255-BS251</f>
        <v>0</v>
      </c>
      <c r="BT263" s="819">
        <f>BT259-BT260</f>
        <v>3.9614419648759114E-4</v>
      </c>
      <c r="BU263" s="820"/>
      <c r="BV263" s="819">
        <f>BV259-BV260</f>
        <v>-9.0252707581228719E-4</v>
      </c>
      <c r="BW263" s="817"/>
      <c r="BX263" s="819">
        <f t="shared" ref="BX263:CL263" si="665">BX259-BX260</f>
        <v>0</v>
      </c>
      <c r="BY263" s="819">
        <f t="shared" si="665"/>
        <v>2.9420417769920881E-4</v>
      </c>
      <c r="BZ263" s="819">
        <f t="shared" si="665"/>
        <v>-3.6003600360036137E-3</v>
      </c>
      <c r="CA263" s="819">
        <f t="shared" si="665"/>
        <v>3.284072249589598E-3</v>
      </c>
      <c r="CB263" s="819">
        <f t="shared" si="665"/>
        <v>0</v>
      </c>
      <c r="CC263" s="819">
        <f t="shared" si="665"/>
        <v>-1.0570824524314126E-3</v>
      </c>
      <c r="CD263" s="819">
        <f t="shared" si="665"/>
        <v>2.0533880903490509E-3</v>
      </c>
      <c r="CE263" s="819">
        <f t="shared" si="665"/>
        <v>-2.8409090909091717E-3</v>
      </c>
      <c r="CF263" s="819">
        <f t="shared" si="665"/>
        <v>-5.4914881933010307E-4</v>
      </c>
      <c r="CG263" s="819">
        <f t="shared" si="665"/>
        <v>3.9904229848364281E-4</v>
      </c>
      <c r="CH263" s="819">
        <f t="shared" si="665"/>
        <v>-4.1841004184106634E-4</v>
      </c>
      <c r="CI263" s="819">
        <f t="shared" si="665"/>
        <v>2.4620434961017956E-3</v>
      </c>
      <c r="CJ263" s="819">
        <f t="shared" si="665"/>
        <v>1.8281535648995151E-3</v>
      </c>
      <c r="CK263" s="819">
        <f t="shared" si="665"/>
        <v>0</v>
      </c>
      <c r="CL263" s="819">
        <f t="shared" si="665"/>
        <v>6.489292667098967E-4</v>
      </c>
      <c r="CM263" s="822"/>
      <c r="CN263" s="822"/>
      <c r="CO263" s="822"/>
      <c r="CP263" s="822"/>
      <c r="CQ263" s="822"/>
      <c r="CR263" s="822"/>
      <c r="CS263" s="822"/>
      <c r="CT263" s="822"/>
    </row>
    <row r="264" spans="1:98" s="601" customFormat="1" x14ac:dyDescent="0.3">
      <c r="A264" s="312">
        <v>264</v>
      </c>
      <c r="B264" s="1223"/>
      <c r="C264" s="1223"/>
      <c r="D264" s="316"/>
      <c r="E264" s="317"/>
      <c r="F264" s="317"/>
      <c r="G264" s="318"/>
      <c r="H264" s="319"/>
      <c r="I264" s="320"/>
      <c r="J264" s="320"/>
      <c r="K264" s="321"/>
      <c r="L264" s="318"/>
      <c r="M264" s="322"/>
      <c r="N264" s="317"/>
      <c r="O264" s="318"/>
      <c r="P264" s="322"/>
      <c r="Q264" s="321"/>
      <c r="R264" s="318"/>
      <c r="S264" s="322"/>
      <c r="T264" s="317"/>
      <c r="U264" s="318"/>
      <c r="V264" s="322"/>
      <c r="W264" s="321"/>
      <c r="X264" s="318"/>
      <c r="Y264" s="322"/>
      <c r="Z264" s="317"/>
      <c r="AA264" s="317"/>
      <c r="AB264" s="322"/>
      <c r="AC264" s="317"/>
      <c r="AD264" s="318"/>
      <c r="AE264" s="322"/>
      <c r="AF264" s="317"/>
      <c r="AG264" s="318"/>
      <c r="AH264" s="322"/>
      <c r="AI264" s="317"/>
      <c r="AJ264" s="318"/>
      <c r="AK264" s="322"/>
      <c r="AL264" s="317"/>
      <c r="AM264" s="318"/>
      <c r="AN264" s="322"/>
      <c r="AO264" s="317"/>
      <c r="AP264" s="318"/>
      <c r="AQ264" s="322"/>
      <c r="AR264" s="317"/>
      <c r="AS264" s="318"/>
      <c r="AT264" s="322"/>
      <c r="AU264" s="317"/>
      <c r="AV264" s="318"/>
      <c r="AW264" s="322"/>
      <c r="AX264" s="317"/>
      <c r="AY264" s="318"/>
      <c r="AZ264" s="322"/>
      <c r="BA264" s="317"/>
      <c r="BB264" s="318"/>
      <c r="BC264" s="322"/>
      <c r="BD264" s="317"/>
      <c r="BE264" s="318"/>
      <c r="BF264" s="322"/>
      <c r="BG264" s="317"/>
      <c r="BH264" s="318"/>
      <c r="BI264" s="322"/>
      <c r="BJ264" s="317"/>
      <c r="BK264" s="318"/>
      <c r="BL264" s="322"/>
      <c r="BM264" s="323"/>
      <c r="BN264" s="324"/>
      <c r="BO264" s="325"/>
      <c r="BP264" s="323"/>
      <c r="BQ264" s="324"/>
      <c r="BR264" s="325"/>
      <c r="BS264" s="345"/>
      <c r="BT264" s="324"/>
      <c r="BU264" s="325"/>
      <c r="BV264" s="320"/>
      <c r="BW264" s="320"/>
      <c r="BX264" s="320"/>
      <c r="BY264" s="320"/>
      <c r="BZ264" s="320"/>
      <c r="CA264" s="320"/>
      <c r="CB264" s="320"/>
      <c r="CC264" s="320"/>
      <c r="CD264" s="320"/>
      <c r="CE264" s="320"/>
      <c r="CF264" s="320"/>
      <c r="CG264" s="320"/>
      <c r="CH264" s="320"/>
      <c r="CI264" s="320"/>
      <c r="CJ264" s="320"/>
      <c r="CK264" s="320"/>
      <c r="CL264" s="320"/>
      <c r="CM264" s="822"/>
      <c r="CN264" s="822"/>
      <c r="CO264" s="822"/>
      <c r="CP264" s="822"/>
      <c r="CQ264" s="822"/>
      <c r="CR264" s="822"/>
      <c r="CS264" s="822"/>
      <c r="CT264" s="822"/>
    </row>
    <row r="265" spans="1:98" s="601" customFormat="1" x14ac:dyDescent="0.3">
      <c r="A265" s="312">
        <v>265</v>
      </c>
      <c r="B265" s="1223"/>
      <c r="C265" s="1223"/>
      <c r="D265" s="316"/>
      <c r="E265" s="1010"/>
      <c r="F265" s="1010"/>
      <c r="G265" s="318"/>
      <c r="H265" s="319"/>
      <c r="I265" s="320"/>
      <c r="J265" s="320"/>
      <c r="K265" s="1011"/>
      <c r="L265" s="318"/>
      <c r="M265" s="322"/>
      <c r="N265" s="1010"/>
      <c r="O265" s="318"/>
      <c r="P265" s="322"/>
      <c r="Q265" s="1011"/>
      <c r="R265" s="318"/>
      <c r="S265" s="322"/>
      <c r="T265" s="1010"/>
      <c r="U265" s="318"/>
      <c r="V265" s="322"/>
      <c r="W265" s="321"/>
      <c r="X265" s="318"/>
      <c r="Y265" s="322"/>
      <c r="Z265" s="1010"/>
      <c r="AA265" s="317"/>
      <c r="AB265" s="322"/>
      <c r="AC265" s="1010"/>
      <c r="AD265" s="318"/>
      <c r="AE265" s="322"/>
      <c r="AF265" s="1010"/>
      <c r="AG265" s="318"/>
      <c r="AH265" s="322"/>
      <c r="AI265" s="1010"/>
      <c r="AJ265" s="318"/>
      <c r="AK265" s="322"/>
      <c r="AL265" s="1010"/>
      <c r="AM265" s="318"/>
      <c r="AN265" s="322"/>
      <c r="AO265" s="1010"/>
      <c r="AP265" s="318"/>
      <c r="AQ265" s="322"/>
      <c r="AR265" s="1010"/>
      <c r="AS265" s="318"/>
      <c r="AT265" s="322"/>
      <c r="AU265" s="1010"/>
      <c r="AV265" s="318"/>
      <c r="AW265" s="322"/>
      <c r="AX265" s="1010"/>
      <c r="AY265" s="318"/>
      <c r="AZ265" s="322"/>
      <c r="BA265" s="1010"/>
      <c r="BB265" s="318"/>
      <c r="BC265" s="322"/>
      <c r="BD265" s="1010"/>
      <c r="BE265" s="318"/>
      <c r="BF265" s="322"/>
      <c r="BG265" s="1010"/>
      <c r="BH265" s="318"/>
      <c r="BI265" s="322"/>
      <c r="BJ265" s="317"/>
      <c r="BK265" s="318"/>
      <c r="BL265" s="322"/>
      <c r="BM265" s="323"/>
      <c r="BN265" s="324"/>
      <c r="BO265" s="325"/>
      <c r="BP265" s="323"/>
      <c r="BQ265" s="324"/>
      <c r="BR265" s="325"/>
      <c r="BS265" s="345"/>
      <c r="BT265" s="324"/>
      <c r="BU265" s="325"/>
      <c r="BV265" s="320"/>
      <c r="BW265" s="320"/>
      <c r="BX265" s="320"/>
      <c r="BY265" s="320"/>
      <c r="BZ265" s="320"/>
      <c r="CA265" s="320"/>
      <c r="CB265" s="320"/>
      <c r="CC265" s="320"/>
      <c r="CD265" s="320"/>
      <c r="CE265" s="320"/>
      <c r="CF265" s="320"/>
      <c r="CG265" s="320"/>
      <c r="CH265" s="320"/>
      <c r="CI265" s="320"/>
      <c r="CJ265" s="320"/>
      <c r="CK265" s="320"/>
      <c r="CL265" s="320"/>
      <c r="CM265" s="822"/>
      <c r="CN265" s="822"/>
      <c r="CO265" s="822"/>
      <c r="CP265" s="822"/>
      <c r="CQ265" s="822"/>
      <c r="CR265" s="822"/>
      <c r="CS265" s="822"/>
      <c r="CT265" s="822"/>
    </row>
    <row r="266" spans="1:98" x14ac:dyDescent="0.3">
      <c r="A266" s="163">
        <v>266</v>
      </c>
      <c r="B266" s="1223"/>
      <c r="C266" s="1223"/>
      <c r="D266" s="236"/>
      <c r="E266" s="237"/>
      <c r="F266" s="237"/>
      <c r="G266" s="238"/>
      <c r="H266" s="310"/>
      <c r="I266" s="239"/>
      <c r="J266" s="239"/>
      <c r="K266" s="240"/>
      <c r="L266" s="238"/>
      <c r="M266" s="241"/>
      <c r="N266" s="237"/>
      <c r="O266" s="238"/>
      <c r="P266" s="241"/>
      <c r="Q266" s="240"/>
      <c r="R266" s="238"/>
      <c r="S266" s="241"/>
      <c r="T266" s="237"/>
      <c r="U266" s="238"/>
      <c r="V266" s="241"/>
      <c r="W266" s="240"/>
      <c r="X266" s="238"/>
      <c r="Y266" s="241"/>
      <c r="Z266" s="237"/>
      <c r="AA266" s="237"/>
      <c r="AB266" s="241"/>
      <c r="AC266" s="237"/>
      <c r="AD266" s="238"/>
      <c r="AE266" s="241"/>
      <c r="AF266" s="237"/>
      <c r="AG266" s="238"/>
      <c r="AH266" s="241"/>
      <c r="AI266" s="237"/>
      <c r="AJ266" s="238"/>
      <c r="AK266" s="241"/>
      <c r="AL266" s="237"/>
      <c r="AM266" s="238"/>
      <c r="AN266" s="241"/>
      <c r="AO266" s="237"/>
      <c r="AP266" s="238"/>
      <c r="AQ266" s="241"/>
      <c r="AR266" s="237"/>
      <c r="AS266" s="238"/>
      <c r="AT266" s="241"/>
      <c r="AU266" s="237"/>
      <c r="AV266" s="238"/>
      <c r="AW266" s="241"/>
      <c r="AX266" s="237"/>
      <c r="AY266" s="238"/>
      <c r="AZ266" s="241"/>
      <c r="BA266" s="237"/>
      <c r="BB266" s="238"/>
      <c r="BC266" s="241"/>
      <c r="BD266" s="237"/>
      <c r="BE266" s="238"/>
      <c r="BF266" s="241"/>
      <c r="BG266" s="237"/>
      <c r="BH266" s="238"/>
      <c r="BI266" s="241"/>
      <c r="BJ266" s="237"/>
      <c r="BK266" s="238"/>
      <c r="BL266" s="241"/>
      <c r="BM266" s="242"/>
      <c r="BN266" s="243"/>
      <c r="BO266" s="244"/>
      <c r="BP266" s="242"/>
      <c r="BQ266" s="243"/>
      <c r="BR266" s="244"/>
      <c r="BS266" s="344"/>
      <c r="BT266" s="337"/>
      <c r="BU266" s="244"/>
      <c r="BV266" s="286"/>
      <c r="BW266" s="286"/>
      <c r="BX266" s="286"/>
      <c r="BY266" s="286"/>
      <c r="BZ266" s="286"/>
      <c r="CA266" s="286"/>
      <c r="CB266" s="286"/>
      <c r="CC266" s="286"/>
      <c r="CD266" s="286"/>
      <c r="CE266" s="286"/>
      <c r="CF266" s="286"/>
      <c r="CG266" s="286"/>
      <c r="CH266" s="286"/>
      <c r="CI266" s="286"/>
      <c r="CJ266" s="286"/>
      <c r="CK266" s="286"/>
      <c r="CL266" s="286"/>
    </row>
    <row r="267" spans="1:98" x14ac:dyDescent="0.3">
      <c r="A267" s="163">
        <v>267</v>
      </c>
      <c r="B267" s="874" t="s">
        <v>631</v>
      </c>
      <c r="C267" s="24"/>
      <c r="D267" s="236"/>
      <c r="E267" s="237"/>
      <c r="F267" s="1027"/>
      <c r="G267" s="238"/>
      <c r="H267" s="310"/>
      <c r="I267" s="239"/>
      <c r="J267" s="239"/>
      <c r="K267" s="240"/>
      <c r="L267" s="238"/>
      <c r="M267" s="241"/>
      <c r="N267" s="237"/>
      <c r="O267" s="238"/>
      <c r="P267" s="241"/>
      <c r="Q267" s="240"/>
      <c r="R267" s="238"/>
      <c r="S267" s="241"/>
      <c r="T267" s="237"/>
      <c r="U267" s="238"/>
      <c r="V267" s="241"/>
      <c r="W267" s="240"/>
      <c r="X267" s="238"/>
      <c r="Y267" s="241"/>
      <c r="Z267" s="237"/>
      <c r="AA267" s="237"/>
      <c r="AB267" s="241"/>
      <c r="AC267" s="237"/>
      <c r="AD267" s="238"/>
      <c r="AE267" s="241"/>
      <c r="AF267" s="237"/>
      <c r="AG267" s="238"/>
      <c r="AH267" s="241"/>
      <c r="AI267" s="237"/>
      <c r="AJ267" s="238"/>
      <c r="AK267" s="241"/>
      <c r="AL267" s="237"/>
      <c r="AM267" s="238"/>
      <c r="AN267" s="241"/>
      <c r="AO267" s="237"/>
      <c r="AP267" s="238"/>
      <c r="AQ267" s="241"/>
      <c r="AR267" s="237"/>
      <c r="AS267" s="238"/>
      <c r="AT267" s="241"/>
      <c r="AU267" s="237"/>
      <c r="AV267" s="238"/>
      <c r="AW267" s="241"/>
      <c r="AX267" s="237"/>
      <c r="AY267" s="238"/>
      <c r="AZ267" s="241"/>
      <c r="BA267" s="237"/>
      <c r="BB267" s="238"/>
      <c r="BC267" s="241"/>
      <c r="BD267" s="237"/>
      <c r="BE267" s="238"/>
      <c r="BF267" s="241"/>
      <c r="BG267" s="237"/>
      <c r="BH267" s="238"/>
      <c r="BI267" s="241"/>
      <c r="BJ267" s="237"/>
      <c r="BK267" s="238"/>
      <c r="BL267" s="241"/>
      <c r="BM267" s="242"/>
      <c r="BN267" s="243"/>
      <c r="BO267" s="244"/>
      <c r="BP267" s="242"/>
      <c r="BQ267" s="243"/>
      <c r="BR267" s="244"/>
      <c r="BS267" s="344"/>
      <c r="BT267" s="337"/>
      <c r="BU267" s="244"/>
      <c r="BV267" s="286"/>
      <c r="BW267" s="286"/>
      <c r="BX267" s="286"/>
      <c r="BY267" s="286"/>
      <c r="BZ267" s="286"/>
      <c r="CA267" s="286"/>
      <c r="CB267" s="286"/>
      <c r="CC267" s="286"/>
      <c r="CD267" s="286"/>
      <c r="CE267" s="286"/>
      <c r="CF267" s="286"/>
      <c r="CG267" s="286"/>
      <c r="CH267" s="286"/>
      <c r="CI267" s="286"/>
      <c r="CJ267" s="286"/>
      <c r="CK267" s="286"/>
      <c r="CL267" s="286"/>
    </row>
    <row r="268" spans="1:98" ht="14.5" x14ac:dyDescent="0.35">
      <c r="A268" s="163">
        <v>268</v>
      </c>
      <c r="B268" s="1029" t="s">
        <v>638</v>
      </c>
      <c r="C268" s="875"/>
      <c r="D268" s="236"/>
      <c r="E268" s="237"/>
      <c r="F268" s="237"/>
      <c r="G268" s="238"/>
      <c r="H268" s="238"/>
      <c r="I268" s="239"/>
      <c r="J268" s="239"/>
      <c r="K268" s="240"/>
      <c r="L268" s="238"/>
      <c r="M268" s="241"/>
      <c r="N268" s="237"/>
      <c r="O268" s="238"/>
      <c r="P268" s="241"/>
      <c r="Q268" s="240"/>
      <c r="R268" s="238"/>
      <c r="S268" s="241"/>
      <c r="T268" s="237"/>
      <c r="U268" s="238"/>
      <c r="V268" s="241"/>
      <c r="W268" s="240"/>
      <c r="X268" s="238"/>
      <c r="Y268" s="241"/>
      <c r="Z268" s="237"/>
      <c r="AA268" s="237"/>
      <c r="AB268" s="241"/>
      <c r="AC268" s="237"/>
      <c r="AD268" s="238"/>
      <c r="AE268" s="241"/>
      <c r="AF268" s="237"/>
      <c r="AG268" s="238"/>
      <c r="AH268" s="241"/>
      <c r="AI268" s="237"/>
      <c r="AJ268" s="238"/>
      <c r="AK268" s="241"/>
      <c r="AL268" s="237"/>
      <c r="AM268" s="238"/>
      <c r="AN268" s="241"/>
      <c r="AO268" s="237"/>
      <c r="AP268" s="238"/>
      <c r="AQ268" s="241"/>
      <c r="AR268" s="237"/>
      <c r="AS268" s="238"/>
      <c r="AT268" s="241"/>
      <c r="AU268" s="237"/>
      <c r="AV268" s="238"/>
      <c r="AW268" s="241"/>
      <c r="AX268" s="237"/>
      <c r="AY268" s="238"/>
      <c r="AZ268" s="241"/>
      <c r="BA268" s="237"/>
      <c r="BB268" s="238"/>
      <c r="BC268" s="241"/>
      <c r="BD268" s="237"/>
      <c r="BE268" s="238"/>
      <c r="BF268" s="241"/>
      <c r="BG268" s="237"/>
      <c r="BH268" s="238"/>
      <c r="BI268" s="241"/>
      <c r="BJ268" s="237"/>
      <c r="BK268" s="238"/>
      <c r="BL268" s="241"/>
      <c r="BM268" s="242"/>
      <c r="BN268" s="243"/>
      <c r="BO268" s="244"/>
      <c r="BP268" s="242"/>
      <c r="BQ268" s="243"/>
      <c r="BR268" s="244"/>
      <c r="BS268" s="344"/>
      <c r="BT268" s="337"/>
      <c r="BU268" s="244"/>
      <c r="BV268" s="286"/>
      <c r="BW268" s="286"/>
      <c r="BX268" s="286"/>
      <c r="BY268" s="286"/>
      <c r="BZ268" s="286"/>
      <c r="CA268" s="286"/>
      <c r="CB268" s="286"/>
      <c r="CC268" s="286"/>
      <c r="CD268" s="286"/>
      <c r="CE268" s="286"/>
      <c r="CF268" s="286"/>
      <c r="CG268" s="286"/>
      <c r="CH268" s="286"/>
      <c r="CI268" s="286"/>
      <c r="CJ268" s="286"/>
      <c r="CK268" s="286"/>
      <c r="CL268" s="286"/>
    </row>
    <row r="269" spans="1:98" ht="13.5" thickBot="1" x14ac:dyDescent="0.35">
      <c r="A269" s="163">
        <v>269</v>
      </c>
      <c r="B269" s="179"/>
      <c r="C269" s="235"/>
      <c r="D269" s="236"/>
      <c r="E269" s="237"/>
      <c r="F269" s="237"/>
      <c r="G269" s="238"/>
      <c r="H269" s="238"/>
      <c r="I269" s="239"/>
      <c r="J269" s="239"/>
      <c r="K269" s="240"/>
      <c r="L269" s="238"/>
      <c r="M269" s="241"/>
      <c r="N269" s="237"/>
      <c r="O269" s="238"/>
      <c r="P269" s="241"/>
      <c r="Q269" s="240"/>
      <c r="R269" s="238"/>
      <c r="S269" s="241"/>
      <c r="T269" s="237"/>
      <c r="U269" s="238"/>
      <c r="V269" s="241"/>
      <c r="W269" s="240"/>
      <c r="X269" s="238"/>
      <c r="Y269" s="241"/>
      <c r="Z269" s="237"/>
      <c r="AA269" s="237"/>
      <c r="AB269" s="241"/>
      <c r="AC269" s="237"/>
      <c r="AD269" s="238"/>
      <c r="AE269" s="241"/>
      <c r="AF269" s="237"/>
      <c r="AG269" s="238"/>
      <c r="AH269" s="241"/>
      <c r="AI269" s="237"/>
      <c r="AJ269" s="238"/>
      <c r="AK269" s="241"/>
      <c r="AL269" s="237"/>
      <c r="AM269" s="238"/>
      <c r="AN269" s="241"/>
      <c r="AO269" s="237"/>
      <c r="AP269" s="238"/>
      <c r="AQ269" s="241"/>
      <c r="AR269" s="237"/>
      <c r="AS269" s="238"/>
      <c r="AT269" s="241"/>
      <c r="AU269" s="237"/>
      <c r="AV269" s="238"/>
      <c r="AW269" s="241"/>
      <c r="AX269" s="237"/>
      <c r="AY269" s="238"/>
      <c r="AZ269" s="241"/>
      <c r="BA269" s="237"/>
      <c r="BB269" s="238"/>
      <c r="BC269" s="241"/>
      <c r="BD269" s="237"/>
      <c r="BE269" s="238"/>
      <c r="BF269" s="241"/>
      <c r="BG269" s="237"/>
      <c r="BH269" s="238"/>
      <c r="BI269" s="241"/>
      <c r="BJ269" s="237"/>
      <c r="BK269" s="238"/>
      <c r="BL269" s="241"/>
      <c r="BM269" s="242"/>
      <c r="BN269" s="243"/>
      <c r="BO269" s="244"/>
      <c r="BP269" s="242"/>
      <c r="BQ269" s="243"/>
      <c r="BR269" s="244"/>
      <c r="BS269" s="344"/>
      <c r="BT269" s="337"/>
      <c r="BU269" s="244"/>
      <c r="BV269" s="286"/>
      <c r="BW269" s="286"/>
      <c r="BX269" s="286"/>
      <c r="BY269" s="286"/>
      <c r="BZ269" s="286"/>
      <c r="CA269" s="286"/>
      <c r="CB269" s="286"/>
      <c r="CC269" s="286"/>
      <c r="CD269" s="286"/>
      <c r="CE269" s="286"/>
      <c r="CF269" s="286"/>
      <c r="CG269" s="286"/>
      <c r="CH269" s="286"/>
      <c r="CI269" s="286"/>
      <c r="CJ269" s="286"/>
      <c r="CK269" s="286"/>
      <c r="CL269" s="286"/>
    </row>
    <row r="270" spans="1:98" ht="13.5" thickBot="1" x14ac:dyDescent="0.35">
      <c r="A270" s="232">
        <v>270</v>
      </c>
      <c r="B270" s="498" t="s">
        <v>530</v>
      </c>
      <c r="C270" s="499" t="s">
        <v>581</v>
      </c>
      <c r="D270" s="500"/>
      <c r="E270" s="524"/>
      <c r="F270" s="525"/>
      <c r="G270" s="526"/>
      <c r="H270" s="526"/>
      <c r="I270" s="527"/>
      <c r="J270" s="527"/>
      <c r="K270" s="528"/>
      <c r="L270" s="526"/>
      <c r="M270" s="529"/>
      <c r="N270" s="528"/>
      <c r="O270" s="526"/>
      <c r="P270" s="529"/>
      <c r="Q270" s="528"/>
      <c r="R270" s="526"/>
      <c r="S270" s="529"/>
      <c r="T270" s="528"/>
      <c r="U270" s="526"/>
      <c r="V270" s="529"/>
      <c r="W270" s="528"/>
      <c r="X270" s="526"/>
      <c r="Y270" s="529"/>
      <c r="Z270" s="528"/>
      <c r="AA270" s="526"/>
      <c r="AB270" s="529"/>
      <c r="AC270" s="528"/>
      <c r="AD270" s="526"/>
      <c r="AE270" s="529"/>
      <c r="AF270" s="528"/>
      <c r="AG270" s="526"/>
      <c r="AH270" s="529"/>
      <c r="AI270" s="528"/>
      <c r="AJ270" s="526"/>
      <c r="AK270" s="529"/>
      <c r="AL270" s="528"/>
      <c r="AM270" s="526"/>
      <c r="AN270" s="529"/>
      <c r="AO270" s="528"/>
      <c r="AP270" s="526"/>
      <c r="AQ270" s="529"/>
      <c r="AR270" s="528"/>
      <c r="AS270" s="526"/>
      <c r="AT270" s="529"/>
      <c r="AU270" s="530"/>
      <c r="AV270" s="526"/>
      <c r="AW270" s="529"/>
      <c r="AX270" s="528"/>
      <c r="AY270" s="526"/>
      <c r="AZ270" s="529"/>
      <c r="BA270" s="531"/>
      <c r="BB270" s="526"/>
      <c r="BC270" s="526"/>
      <c r="BD270" s="532"/>
      <c r="BE270" s="526"/>
      <c r="BF270" s="529"/>
      <c r="BG270" s="533"/>
      <c r="BH270" s="526"/>
      <c r="BI270" s="529"/>
      <c r="BJ270" s="534"/>
      <c r="BK270" s="526"/>
      <c r="BL270" s="526"/>
      <c r="BM270" s="535"/>
      <c r="BN270" s="536"/>
      <c r="BO270" s="537"/>
      <c r="BP270" s="535"/>
      <c r="BQ270" s="537"/>
      <c r="BR270" s="537"/>
      <c r="BS270" s="507"/>
      <c r="BT270" s="506"/>
      <c r="BU270" s="536"/>
      <c r="BV270" s="508"/>
      <c r="BW270" s="508"/>
      <c r="BX270" s="508"/>
      <c r="BY270" s="508"/>
      <c r="BZ270" s="508"/>
      <c r="CA270" s="508"/>
      <c r="CB270" s="508"/>
      <c r="CC270" s="508"/>
      <c r="CD270" s="508"/>
      <c r="CE270" s="508"/>
      <c r="CF270" s="508"/>
      <c r="CG270" s="508"/>
      <c r="CH270" s="508"/>
      <c r="CI270" s="508"/>
      <c r="CJ270" s="508"/>
      <c r="CK270" s="508"/>
      <c r="CL270" s="509"/>
    </row>
    <row r="271" spans="1:98" s="601" customFormat="1" ht="13.5" thickBot="1" x14ac:dyDescent="0.35">
      <c r="A271" s="397">
        <v>271</v>
      </c>
      <c r="B271" s="510" t="s">
        <v>586</v>
      </c>
      <c r="C271" s="511" t="s">
        <v>581</v>
      </c>
      <c r="D271" s="512">
        <v>44317</v>
      </c>
      <c r="E271" s="555">
        <v>141394</v>
      </c>
      <c r="F271" s="556">
        <v>7078</v>
      </c>
      <c r="G271" s="557">
        <f>F271/E271</f>
        <v>5.0058701217873459E-2</v>
      </c>
      <c r="H271" s="557"/>
      <c r="I271" s="559">
        <f>LARGE(BV271:CL271,1)</f>
        <v>798</v>
      </c>
      <c r="J271" s="559">
        <f>SMALL(BV271:CL271,1)</f>
        <v>189</v>
      </c>
      <c r="K271" s="561">
        <v>548</v>
      </c>
      <c r="L271" s="557">
        <f>K271/$F$271</f>
        <v>7.7423000847697085E-2</v>
      </c>
      <c r="M271" s="560">
        <f>L271/$G$271</f>
        <v>1.5466442189685337</v>
      </c>
      <c r="N271" s="561">
        <v>545</v>
      </c>
      <c r="O271" s="557">
        <f>N271/$F$271</f>
        <v>7.699915230291042E-2</v>
      </c>
      <c r="P271" s="560">
        <f>O271/$G$271</f>
        <v>1.5381771885727205</v>
      </c>
      <c r="Q271" s="561">
        <v>339</v>
      </c>
      <c r="R271" s="557">
        <f>Q271/$F$271</f>
        <v>4.7894885560892907E-2</v>
      </c>
      <c r="S271" s="560">
        <f>R271/$G$271</f>
        <v>0.95677443472688495</v>
      </c>
      <c r="T271" s="561">
        <v>565</v>
      </c>
      <c r="U271" s="557">
        <f>T271/$F$271</f>
        <v>7.9824809268154842E-2</v>
      </c>
      <c r="V271" s="560">
        <f>U271/$G$271</f>
        <v>1.5946240578781417</v>
      </c>
      <c r="W271" s="561">
        <v>310</v>
      </c>
      <c r="X271" s="557">
        <f>W271/$F$271</f>
        <v>4.3797682961288498E-2</v>
      </c>
      <c r="Y271" s="560">
        <f>X271/$G$271</f>
        <v>0.87492647423402459</v>
      </c>
      <c r="Z271" s="561">
        <v>244</v>
      </c>
      <c r="AA271" s="557">
        <f>Z271/$F$271</f>
        <v>3.4473014975981917E-2</v>
      </c>
      <c r="AB271" s="560">
        <f>AA271/$G$271</f>
        <v>0.68865180552613547</v>
      </c>
      <c r="AC271" s="561">
        <v>532</v>
      </c>
      <c r="AD271" s="557">
        <f>AC271/$F$271</f>
        <v>7.5162475275501558E-2</v>
      </c>
      <c r="AE271" s="560">
        <f>AD271/$G$271</f>
        <v>1.5014867235241971</v>
      </c>
      <c r="AF271" s="561">
        <v>289</v>
      </c>
      <c r="AG271" s="557">
        <f>AF271/$F$271</f>
        <v>4.0830743147781859E-2</v>
      </c>
      <c r="AH271" s="560">
        <f>AG271/$G$271</f>
        <v>0.81565726146333262</v>
      </c>
      <c r="AI271" s="561">
        <v>220</v>
      </c>
      <c r="AJ271" s="557">
        <f>AI271/$F$271</f>
        <v>3.1082226617688613E-2</v>
      </c>
      <c r="AK271" s="560">
        <f>AJ271/$G$271</f>
        <v>0.62091556235963041</v>
      </c>
      <c r="AL271" s="561">
        <v>189</v>
      </c>
      <c r="AM271" s="557">
        <f>AL271/$F$271</f>
        <v>2.6702458321559763E-2</v>
      </c>
      <c r="AN271" s="560">
        <f>AM271/$G$271</f>
        <v>0.53342291493622795</v>
      </c>
      <c r="AO271" s="561">
        <v>234</v>
      </c>
      <c r="AP271" s="557">
        <f>AO271/$F$271</f>
        <v>3.3060186493359706E-2</v>
      </c>
      <c r="AQ271" s="560">
        <f>AP271/$G$271</f>
        <v>0.66042837087342499</v>
      </c>
      <c r="AR271" s="561">
        <v>323</v>
      </c>
      <c r="AS271" s="557">
        <f>AR271/$F$271</f>
        <v>4.5634359988697373E-2</v>
      </c>
      <c r="AT271" s="560">
        <f>AS271/$G$271</f>
        <v>0.91161693928254828</v>
      </c>
      <c r="AU271" s="567">
        <v>382</v>
      </c>
      <c r="AV271" s="557">
        <f>AU271/$F$271</f>
        <v>5.3970048036168408E-2</v>
      </c>
      <c r="AW271" s="560">
        <f>AV271/$G$271</f>
        <v>1.0781352037335399</v>
      </c>
      <c r="AX271" s="561">
        <v>481</v>
      </c>
      <c r="AY271" s="557">
        <f>AX271/$F$271</f>
        <v>6.7957050014128287E-2</v>
      </c>
      <c r="AZ271" s="560">
        <f>AY271/$G$271</f>
        <v>1.3575472067953738</v>
      </c>
      <c r="BA271" s="855">
        <v>282</v>
      </c>
      <c r="BB271" s="557">
        <f>BA271/$F$271</f>
        <v>3.9841763209946313E-2</v>
      </c>
      <c r="BC271" s="560">
        <f>BB271/$G$271</f>
        <v>0.79590085720643533</v>
      </c>
      <c r="BD271" s="568">
        <v>798</v>
      </c>
      <c r="BE271" s="557">
        <f>BD271/$F$271</f>
        <v>0.11274371291325233</v>
      </c>
      <c r="BF271" s="560">
        <f>BE271/$G$271</f>
        <v>2.2522300852862958</v>
      </c>
      <c r="BG271" s="568">
        <v>794</v>
      </c>
      <c r="BH271" s="557">
        <f>BG271/$F$271</f>
        <v>0.11217858152020345</v>
      </c>
      <c r="BI271" s="560">
        <f>BH271/$G$271</f>
        <v>2.2409407114252113</v>
      </c>
      <c r="BJ271" s="565">
        <f>K271+T271+W271+Z271+Q271</f>
        <v>2006</v>
      </c>
      <c r="BK271" s="557">
        <f>BJ271/$F$271</f>
        <v>0.28341339361401524</v>
      </c>
      <c r="BL271" s="560">
        <f>BK271/$G$271</f>
        <v>5.6616209913337201</v>
      </c>
      <c r="BM271" s="569">
        <f>BG271+AU271+AR271+AX271</f>
        <v>1980</v>
      </c>
      <c r="BN271" s="557">
        <f>BM271/$F$271</f>
        <v>0.27974003955919752</v>
      </c>
      <c r="BO271" s="560">
        <f>BN271/$G$271</f>
        <v>5.5882400612366734</v>
      </c>
      <c r="BP271" s="569">
        <f>BA271+AO271+AL271+BD271</f>
        <v>1503</v>
      </c>
      <c r="BQ271" s="557">
        <f>BP271/$F$271</f>
        <v>0.21234812093811811</v>
      </c>
      <c r="BR271" s="560">
        <f>BQ271/$G$271</f>
        <v>4.2419822283023843</v>
      </c>
      <c r="BS271" s="521">
        <f>AI271+AF271+AC271+N271</f>
        <v>1586</v>
      </c>
      <c r="BT271" s="557">
        <f>BS271/$F$271</f>
        <v>0.22407459734388246</v>
      </c>
      <c r="BU271" s="560">
        <f>BT271/$G$271</f>
        <v>4.4762367359198807</v>
      </c>
      <c r="BV271" s="809">
        <f>K271</f>
        <v>548</v>
      </c>
      <c r="BW271" s="809">
        <f>N271</f>
        <v>545</v>
      </c>
      <c r="BX271" s="809">
        <f>Q271</f>
        <v>339</v>
      </c>
      <c r="BY271" s="809">
        <f>T271</f>
        <v>565</v>
      </c>
      <c r="BZ271" s="809">
        <f>W271</f>
        <v>310</v>
      </c>
      <c r="CA271" s="809">
        <f>Z271</f>
        <v>244</v>
      </c>
      <c r="CB271" s="809">
        <f>AC271</f>
        <v>532</v>
      </c>
      <c r="CC271" s="809">
        <f>AF271</f>
        <v>289</v>
      </c>
      <c r="CD271" s="809">
        <f>AI271</f>
        <v>220</v>
      </c>
      <c r="CE271" s="809">
        <f>AL271</f>
        <v>189</v>
      </c>
      <c r="CF271" s="809">
        <f>AO271</f>
        <v>234</v>
      </c>
      <c r="CG271" s="809">
        <f>AR271</f>
        <v>323</v>
      </c>
      <c r="CH271" s="809">
        <f>AU271</f>
        <v>382</v>
      </c>
      <c r="CI271" s="809">
        <f>AX271</f>
        <v>481</v>
      </c>
      <c r="CJ271" s="809">
        <f>BA271</f>
        <v>282</v>
      </c>
      <c r="CK271" s="809">
        <f>BD271</f>
        <v>798</v>
      </c>
      <c r="CL271" s="810">
        <f>BG271</f>
        <v>794</v>
      </c>
      <c r="CM271" s="822"/>
      <c r="CN271" s="822"/>
      <c r="CO271" s="822"/>
      <c r="CP271" s="822"/>
      <c r="CQ271" s="822"/>
      <c r="CR271" s="822"/>
      <c r="CS271" s="822"/>
      <c r="CT271" s="822"/>
    </row>
    <row r="272" spans="1:98" s="601" customFormat="1" x14ac:dyDescent="0.3">
      <c r="A272" s="397">
        <v>272</v>
      </c>
      <c r="B272" s="398" t="s">
        <v>326</v>
      </c>
      <c r="C272" s="407" t="s">
        <v>581</v>
      </c>
      <c r="D272" s="421">
        <v>44317</v>
      </c>
      <c r="E272" s="416">
        <v>42524</v>
      </c>
      <c r="F272" s="416">
        <v>2886</v>
      </c>
      <c r="G272" s="409">
        <f t="shared" ref="G272:G290" si="666">F272/F$271</f>
        <v>0.40774230008476969</v>
      </c>
      <c r="H272" s="409"/>
      <c r="I272" s="411">
        <f t="shared" ref="I272:I290" si="667">LARGE(BV272:CL272,1)</f>
        <v>0.56146788990825691</v>
      </c>
      <c r="J272" s="411">
        <f t="shared" ref="J272:J290" si="668">SMALL(BV272:CL272,1)</f>
        <v>0.1623931623931624</v>
      </c>
      <c r="K272" s="414">
        <v>302</v>
      </c>
      <c r="L272" s="409">
        <f>K272/K$271</f>
        <v>0.55109489051094895</v>
      </c>
      <c r="M272" s="413">
        <f t="shared" ref="M272:M290" si="669">L272/$I272</f>
        <v>0.98152521349172273</v>
      </c>
      <c r="N272" s="414">
        <v>306</v>
      </c>
      <c r="O272" s="409">
        <f>N272/N$271</f>
        <v>0.56146788990825691</v>
      </c>
      <c r="P272" s="413">
        <f t="shared" ref="P272:P290" si="670">O272/$I272</f>
        <v>1</v>
      </c>
      <c r="Q272" s="414">
        <v>142</v>
      </c>
      <c r="R272" s="409">
        <f>Q272/Q$271</f>
        <v>0.41887905604719766</v>
      </c>
      <c r="S272" s="413">
        <f t="shared" ref="S272:S290" si="671">R272/$I272</f>
        <v>0.74604276322131602</v>
      </c>
      <c r="T272" s="414">
        <v>276</v>
      </c>
      <c r="U272" s="409">
        <f>T272/T$271</f>
        <v>0.48849557522123893</v>
      </c>
      <c r="V272" s="413">
        <f t="shared" ref="V272:V290" si="672">U272/$I272</f>
        <v>0.87003296893978821</v>
      </c>
      <c r="W272" s="414">
        <v>108</v>
      </c>
      <c r="X272" s="409">
        <f>W272/W$271</f>
        <v>0.34838709677419355</v>
      </c>
      <c r="Y272" s="413">
        <f t="shared" ref="Y272:Y290" si="673">X272/$I272</f>
        <v>0.62049335863377608</v>
      </c>
      <c r="Z272" s="414">
        <v>94</v>
      </c>
      <c r="AA272" s="409">
        <f>Z272/Z$271</f>
        <v>0.38524590163934425</v>
      </c>
      <c r="AB272" s="413">
        <f t="shared" ref="AB272:AB290" si="674">AA272/$I272</f>
        <v>0.68614057644915882</v>
      </c>
      <c r="AC272" s="414">
        <v>212</v>
      </c>
      <c r="AD272" s="409">
        <f>AC272/AC$271</f>
        <v>0.39849624060150374</v>
      </c>
      <c r="AE272" s="413">
        <f t="shared" ref="AE272:AE290" si="675">AD272/$I272</f>
        <v>0.70974003636542327</v>
      </c>
      <c r="AF272" s="414">
        <v>136</v>
      </c>
      <c r="AG272" s="409">
        <f>AF272/AF$271</f>
        <v>0.47058823529411764</v>
      </c>
      <c r="AH272" s="413">
        <f t="shared" ref="AH272:AH290" si="676">AG272/$I272</f>
        <v>0.83813917723952325</v>
      </c>
      <c r="AI272" s="414">
        <v>68</v>
      </c>
      <c r="AJ272" s="409">
        <f>AI272/AI$271</f>
        <v>0.30909090909090908</v>
      </c>
      <c r="AK272" s="413">
        <f t="shared" ref="AK272:AK290" si="677">AJ272/$I272</f>
        <v>0.5505050505050505</v>
      </c>
      <c r="AL272" s="414">
        <v>58</v>
      </c>
      <c r="AM272" s="409">
        <f>AL272/AL$271</f>
        <v>0.30687830687830686</v>
      </c>
      <c r="AN272" s="413">
        <f t="shared" ref="AN272:AN290" si="678">AM272/$I272</f>
        <v>0.54656430473423934</v>
      </c>
      <c r="AO272" s="414">
        <v>38</v>
      </c>
      <c r="AP272" s="409">
        <f>AO272/AO$271</f>
        <v>0.1623931623931624</v>
      </c>
      <c r="AQ272" s="413">
        <f t="shared" ref="AQ272:AQ290" si="679">AP272/$I272</f>
        <v>0.28922965197475003</v>
      </c>
      <c r="AR272" s="414">
        <v>92</v>
      </c>
      <c r="AS272" s="409">
        <f>AR272/AR$271</f>
        <v>0.28482972136222912</v>
      </c>
      <c r="AT272" s="413">
        <f t="shared" ref="AT272:AT290" si="680">AS272/$I272</f>
        <v>0.50729476517129035</v>
      </c>
      <c r="AU272" s="414">
        <v>169</v>
      </c>
      <c r="AV272" s="409">
        <f>AU272/AU$271</f>
        <v>0.44240837696335078</v>
      </c>
      <c r="AW272" s="413">
        <f t="shared" ref="AW272:AW290" si="681">AV272/$I272</f>
        <v>0.78794956027786323</v>
      </c>
      <c r="AX272" s="414">
        <v>145</v>
      </c>
      <c r="AY272" s="409">
        <f>AX272/AX$271</f>
        <v>0.30145530145530147</v>
      </c>
      <c r="AZ272" s="413">
        <f t="shared" ref="AZ272:AZ290" si="682">AY272/$I272</f>
        <v>0.53690568396450744</v>
      </c>
      <c r="BA272" s="416">
        <v>72</v>
      </c>
      <c r="BB272" s="409">
        <f>BA272/BA$271</f>
        <v>0.25531914893617019</v>
      </c>
      <c r="BC272" s="413">
        <f t="shared" ref="BC272:BC290" si="683">BB272/$I272</f>
        <v>0.45473508552357106</v>
      </c>
      <c r="BD272" s="423">
        <v>326</v>
      </c>
      <c r="BE272" s="409">
        <f>BD272/BD$271</f>
        <v>0.40852130325814534</v>
      </c>
      <c r="BF272" s="413">
        <f t="shared" ref="BF272:BF290" si="684">BE272/$I272</f>
        <v>0.7275951316198993</v>
      </c>
      <c r="BG272" s="415">
        <v>308</v>
      </c>
      <c r="BH272" s="409">
        <f>BG272/BG$271</f>
        <v>0.38790931989924432</v>
      </c>
      <c r="BI272" s="413">
        <f t="shared" ref="BI272:BI290" si="685">BH272/$I272</f>
        <v>0.69088424622577826</v>
      </c>
      <c r="BJ272" s="416">
        <f>K272+T272+W272+Z272+Q272</f>
        <v>922</v>
      </c>
      <c r="BK272" s="409">
        <f>BJ272/BJ$271</f>
        <v>0.4596211365902293</v>
      </c>
      <c r="BL272" s="413">
        <f>BK272/$G272</f>
        <v>1.1272343744925999</v>
      </c>
      <c r="BM272" s="416">
        <f>BG272+AU272+AR272+AX272</f>
        <v>714</v>
      </c>
      <c r="BN272" s="409">
        <f>BM272/BM$271</f>
        <v>0.3606060606060606</v>
      </c>
      <c r="BO272" s="413">
        <f>BN272/$G272</f>
        <v>0.88439698439698444</v>
      </c>
      <c r="BP272" s="416">
        <f>BA272+AO272+AL272+BD272</f>
        <v>494</v>
      </c>
      <c r="BQ272" s="409">
        <f>BP272/BP$271</f>
        <v>0.32867598137059217</v>
      </c>
      <c r="BR272" s="413">
        <f>BQ272/$G272</f>
        <v>0.80608752465039901</v>
      </c>
      <c r="BS272" s="406">
        <f>AI272+AF272+AC272+N272</f>
        <v>722</v>
      </c>
      <c r="BT272" s="409">
        <f>BS272/BS$271</f>
        <v>0.45523329129886508</v>
      </c>
      <c r="BU272" s="413">
        <f>BT272/$G272</f>
        <v>1.1164730546823864</v>
      </c>
      <c r="BV272" s="411">
        <f>L272</f>
        <v>0.55109489051094895</v>
      </c>
      <c r="BW272" s="411">
        <f t="shared" ref="BW272:BW290" si="686">O272</f>
        <v>0.56146788990825691</v>
      </c>
      <c r="BX272" s="411">
        <f t="shared" ref="BX272:BX290" si="687">R272</f>
        <v>0.41887905604719766</v>
      </c>
      <c r="BY272" s="411">
        <f t="shared" ref="BY272:BY290" si="688">U272</f>
        <v>0.48849557522123893</v>
      </c>
      <c r="BZ272" s="411">
        <f t="shared" ref="BZ272:BZ290" si="689">X272</f>
        <v>0.34838709677419355</v>
      </c>
      <c r="CA272" s="411">
        <f t="shared" ref="CA272:CA290" si="690">AA272</f>
        <v>0.38524590163934425</v>
      </c>
      <c r="CB272" s="411">
        <f t="shared" ref="CB272:CB290" si="691">AD272</f>
        <v>0.39849624060150374</v>
      </c>
      <c r="CC272" s="411">
        <f t="shared" ref="CC272:CC290" si="692">AG272</f>
        <v>0.47058823529411764</v>
      </c>
      <c r="CD272" s="411">
        <f t="shared" ref="CD272:CD290" si="693">AJ272</f>
        <v>0.30909090909090908</v>
      </c>
      <c r="CE272" s="411">
        <f t="shared" ref="CE272:CE290" si="694">AM272</f>
        <v>0.30687830687830686</v>
      </c>
      <c r="CF272" s="411">
        <f t="shared" ref="CF272:CF290" si="695">AP272</f>
        <v>0.1623931623931624</v>
      </c>
      <c r="CG272" s="411">
        <f t="shared" ref="CG272:CG290" si="696">AS272</f>
        <v>0.28482972136222912</v>
      </c>
      <c r="CH272" s="411">
        <f t="shared" ref="CH272:CH290" si="697">AV272</f>
        <v>0.44240837696335078</v>
      </c>
      <c r="CI272" s="411">
        <f t="shared" ref="CI272:CI290" si="698">AY272</f>
        <v>0.30145530145530147</v>
      </c>
      <c r="CJ272" s="411">
        <f t="shared" ref="CJ272:CJ290" si="699">BB272</f>
        <v>0.25531914893617019</v>
      </c>
      <c r="CK272" s="411">
        <f t="shared" ref="CK272:CK290" si="700">BE272</f>
        <v>0.40852130325814534</v>
      </c>
      <c r="CL272" s="411">
        <f t="shared" ref="CL272:CL290" si="701">BH272</f>
        <v>0.38790931989924432</v>
      </c>
      <c r="CM272" s="822"/>
      <c r="CN272" s="822"/>
      <c r="CO272" s="822"/>
      <c r="CP272" s="822"/>
      <c r="CQ272" s="822"/>
      <c r="CR272" s="822"/>
      <c r="CS272" s="822"/>
      <c r="CT272" s="822"/>
    </row>
    <row r="273" spans="1:98" s="601" customFormat="1" x14ac:dyDescent="0.3">
      <c r="A273" s="397">
        <v>273</v>
      </c>
      <c r="B273" s="398" t="s">
        <v>320</v>
      </c>
      <c r="C273" s="407" t="s">
        <v>581</v>
      </c>
      <c r="D273" s="421">
        <v>44317</v>
      </c>
      <c r="E273" s="416">
        <v>4060</v>
      </c>
      <c r="F273" s="416">
        <v>232</v>
      </c>
      <c r="G273" s="409">
        <f t="shared" si="666"/>
        <v>3.2777620796835265E-2</v>
      </c>
      <c r="H273" s="409"/>
      <c r="I273" s="411">
        <f t="shared" si="667"/>
        <v>5.1612903225806452E-2</v>
      </c>
      <c r="J273" s="411">
        <f t="shared" si="668"/>
        <v>0</v>
      </c>
      <c r="K273" s="414">
        <v>19</v>
      </c>
      <c r="L273" s="409">
        <f t="shared" ref="L273:L290" si="702">K273/K$271</f>
        <v>3.4671532846715328E-2</v>
      </c>
      <c r="M273" s="413">
        <f t="shared" si="669"/>
        <v>0.67176094890510951</v>
      </c>
      <c r="N273" s="414">
        <v>23</v>
      </c>
      <c r="O273" s="409">
        <f t="shared" ref="O273:O290" si="703">N273/N$271</f>
        <v>4.2201834862385323E-2</v>
      </c>
      <c r="P273" s="413">
        <f t="shared" si="670"/>
        <v>0.81766055045871566</v>
      </c>
      <c r="Q273" s="414">
        <v>0</v>
      </c>
      <c r="R273" s="409">
        <f t="shared" ref="R273:R290" si="704">Q273/Q$271</f>
        <v>0</v>
      </c>
      <c r="S273" s="413">
        <f t="shared" si="671"/>
        <v>0</v>
      </c>
      <c r="T273" s="414">
        <v>12</v>
      </c>
      <c r="U273" s="409">
        <f t="shared" ref="U273:U290" si="705">T273/T$271</f>
        <v>2.1238938053097345E-2</v>
      </c>
      <c r="V273" s="413">
        <f t="shared" si="672"/>
        <v>0.41150442477876104</v>
      </c>
      <c r="W273" s="414">
        <v>16</v>
      </c>
      <c r="X273" s="409">
        <f t="shared" ref="X273:X290" si="706">W273/W$271</f>
        <v>5.1612903225806452E-2</v>
      </c>
      <c r="Y273" s="413">
        <f t="shared" si="673"/>
        <v>1</v>
      </c>
      <c r="Z273" s="414">
        <v>11</v>
      </c>
      <c r="AA273" s="409">
        <f t="shared" ref="AA273:AA290" si="707">Z273/Z$271</f>
        <v>4.5081967213114756E-2</v>
      </c>
      <c r="AB273" s="413">
        <f t="shared" si="674"/>
        <v>0.87346311475409844</v>
      </c>
      <c r="AC273" s="414">
        <v>17</v>
      </c>
      <c r="AD273" s="409">
        <f t="shared" ref="AD273:AD290" si="708">AC273/AC$271</f>
        <v>3.1954887218045111E-2</v>
      </c>
      <c r="AE273" s="413">
        <f t="shared" si="675"/>
        <v>0.61912593984962405</v>
      </c>
      <c r="AF273" s="414">
        <v>6</v>
      </c>
      <c r="AG273" s="409">
        <f t="shared" ref="AG273:AG290" si="709">AF273/AF$271</f>
        <v>2.0761245674740483E-2</v>
      </c>
      <c r="AH273" s="413">
        <f t="shared" si="676"/>
        <v>0.40224913494809689</v>
      </c>
      <c r="AI273" s="414">
        <v>0</v>
      </c>
      <c r="AJ273" s="409">
        <f t="shared" ref="AJ273:AJ290" si="710">AI273/AI$271</f>
        <v>0</v>
      </c>
      <c r="AK273" s="413">
        <f t="shared" si="677"/>
        <v>0</v>
      </c>
      <c r="AL273" s="414">
        <v>6</v>
      </c>
      <c r="AM273" s="409">
        <f t="shared" ref="AM273:AM290" si="711">AL273/AL$271</f>
        <v>3.1746031746031744E-2</v>
      </c>
      <c r="AN273" s="413">
        <f t="shared" si="678"/>
        <v>0.615079365079365</v>
      </c>
      <c r="AO273" s="414">
        <v>0</v>
      </c>
      <c r="AP273" s="409">
        <f t="shared" ref="AP273:AP290" si="712">AO273/AO$271</f>
        <v>0</v>
      </c>
      <c r="AQ273" s="413">
        <f t="shared" si="679"/>
        <v>0</v>
      </c>
      <c r="AR273" s="414">
        <v>6</v>
      </c>
      <c r="AS273" s="409">
        <f t="shared" ref="AS273:AS290" si="713">AR273/AR$271</f>
        <v>1.8575851393188854E-2</v>
      </c>
      <c r="AT273" s="413">
        <f t="shared" si="680"/>
        <v>0.35990712074303405</v>
      </c>
      <c r="AU273" s="414">
        <v>7</v>
      </c>
      <c r="AV273" s="409">
        <f t="shared" ref="AV273:AV290" si="714">AU273/AU$271</f>
        <v>1.832460732984293E-2</v>
      </c>
      <c r="AW273" s="413">
        <f t="shared" si="681"/>
        <v>0.35503926701570676</v>
      </c>
      <c r="AX273" s="414">
        <v>16</v>
      </c>
      <c r="AY273" s="409">
        <f t="shared" ref="AY273:AY290" si="715">AX273/AX$271</f>
        <v>3.3264033264033266E-2</v>
      </c>
      <c r="AZ273" s="413">
        <f t="shared" si="682"/>
        <v>0.64449064449064453</v>
      </c>
      <c r="BA273" s="416">
        <v>0</v>
      </c>
      <c r="BB273" s="409">
        <f t="shared" ref="BB273:BB290" si="716">BA273/BA$271</f>
        <v>0</v>
      </c>
      <c r="BC273" s="413">
        <f t="shared" si="683"/>
        <v>0</v>
      </c>
      <c r="BD273" s="423">
        <v>29</v>
      </c>
      <c r="BE273" s="409">
        <f t="shared" ref="BE273:BE290" si="717">BD273/BD$271</f>
        <v>3.6340852130325813E-2</v>
      </c>
      <c r="BF273" s="413">
        <f t="shared" si="684"/>
        <v>0.70410401002506262</v>
      </c>
      <c r="BG273" s="415">
        <v>31</v>
      </c>
      <c r="BH273" s="409">
        <f t="shared" ref="BH273:BH290" si="718">BG273/BG$271</f>
        <v>3.9042821158690177E-2</v>
      </c>
      <c r="BI273" s="413">
        <f t="shared" si="685"/>
        <v>0.75645465994962224</v>
      </c>
      <c r="BJ273" s="416">
        <f t="shared" ref="BJ273:BJ290" si="719">K273+T273+W273+Z273+Q273</f>
        <v>58</v>
      </c>
      <c r="BK273" s="409">
        <f t="shared" ref="BK273:BK290" si="720">BJ273/BJ$271</f>
        <v>2.8913260219341975E-2</v>
      </c>
      <c r="BL273" s="413">
        <f t="shared" ref="BL273:BL290" si="721">BK273/$G273</f>
        <v>0.88210368893320046</v>
      </c>
      <c r="BM273" s="416">
        <f t="shared" ref="BM273:BM290" si="722">BG273+AU273+AR273+AX273</f>
        <v>60</v>
      </c>
      <c r="BN273" s="409">
        <f t="shared" ref="BN273:BN290" si="723">BM273/BM$271</f>
        <v>3.0303030303030304E-2</v>
      </c>
      <c r="BO273" s="413">
        <f t="shared" ref="BO273:BO290" si="724">BN273/$G273</f>
        <v>0.92450365726227801</v>
      </c>
      <c r="BP273" s="416">
        <f t="shared" ref="BP273:BP290" si="725">BA273+AO273+AL273+BD273</f>
        <v>35</v>
      </c>
      <c r="BQ273" s="409">
        <f t="shared" ref="BQ273:BQ290" si="726">BP273/BP$271</f>
        <v>2.3286759813705923E-2</v>
      </c>
      <c r="BR273" s="413">
        <f t="shared" ref="BR273:BR290" si="727">BQ273/$G273</f>
        <v>0.71044692224745909</v>
      </c>
      <c r="BS273" s="406">
        <f t="shared" ref="BS273:BS290" si="728">AI273+AF273+AC273+N273</f>
        <v>46</v>
      </c>
      <c r="BT273" s="409">
        <f t="shared" ref="BT273:BT290" si="729">BS273/BS$271</f>
        <v>2.9003783102143757E-2</v>
      </c>
      <c r="BU273" s="413">
        <f t="shared" ref="BU273:BU290" si="730">BT273/$G273</f>
        <v>0.88486541722833412</v>
      </c>
      <c r="BV273" s="411">
        <f t="shared" ref="BV273:BV290" si="731">L273</f>
        <v>3.4671532846715328E-2</v>
      </c>
      <c r="BW273" s="411">
        <f t="shared" si="686"/>
        <v>4.2201834862385323E-2</v>
      </c>
      <c r="BX273" s="411">
        <f t="shared" si="687"/>
        <v>0</v>
      </c>
      <c r="BY273" s="411">
        <f t="shared" si="688"/>
        <v>2.1238938053097345E-2</v>
      </c>
      <c r="BZ273" s="411">
        <f t="shared" si="689"/>
        <v>5.1612903225806452E-2</v>
      </c>
      <c r="CA273" s="411">
        <f t="shared" si="690"/>
        <v>4.5081967213114756E-2</v>
      </c>
      <c r="CB273" s="411">
        <f t="shared" si="691"/>
        <v>3.1954887218045111E-2</v>
      </c>
      <c r="CC273" s="411">
        <f t="shared" si="692"/>
        <v>2.0761245674740483E-2</v>
      </c>
      <c r="CD273" s="411">
        <f t="shared" si="693"/>
        <v>0</v>
      </c>
      <c r="CE273" s="411">
        <f t="shared" si="694"/>
        <v>3.1746031746031744E-2</v>
      </c>
      <c r="CF273" s="411">
        <f t="shared" si="695"/>
        <v>0</v>
      </c>
      <c r="CG273" s="411">
        <f t="shared" si="696"/>
        <v>1.8575851393188854E-2</v>
      </c>
      <c r="CH273" s="411">
        <f t="shared" si="697"/>
        <v>1.832460732984293E-2</v>
      </c>
      <c r="CI273" s="411">
        <f t="shared" si="698"/>
        <v>3.3264033264033266E-2</v>
      </c>
      <c r="CJ273" s="411">
        <f t="shared" si="699"/>
        <v>0</v>
      </c>
      <c r="CK273" s="411">
        <f t="shared" si="700"/>
        <v>3.6340852130325813E-2</v>
      </c>
      <c r="CL273" s="411">
        <f t="shared" si="701"/>
        <v>3.9042821158690177E-2</v>
      </c>
      <c r="CM273" s="822"/>
      <c r="CN273" s="822"/>
      <c r="CO273" s="822"/>
      <c r="CP273" s="822"/>
      <c r="CQ273" s="822"/>
      <c r="CR273" s="822"/>
      <c r="CS273" s="822"/>
      <c r="CT273" s="822"/>
    </row>
    <row r="274" spans="1:98" s="601" customFormat="1" x14ac:dyDescent="0.3">
      <c r="A274" s="397">
        <v>274</v>
      </c>
      <c r="B274" s="398" t="s">
        <v>321</v>
      </c>
      <c r="C274" s="407" t="s">
        <v>581</v>
      </c>
      <c r="D274" s="421">
        <v>44317</v>
      </c>
      <c r="E274" s="416">
        <v>12802</v>
      </c>
      <c r="F274" s="416">
        <v>475</v>
      </c>
      <c r="G274" s="409">
        <f t="shared" si="666"/>
        <v>6.7109352924554957E-2</v>
      </c>
      <c r="H274" s="409"/>
      <c r="I274" s="411">
        <f t="shared" si="667"/>
        <v>0.10526315789473684</v>
      </c>
      <c r="J274" s="411">
        <f t="shared" si="668"/>
        <v>0</v>
      </c>
      <c r="K274" s="414">
        <v>29</v>
      </c>
      <c r="L274" s="409">
        <f t="shared" si="702"/>
        <v>5.2919708029197078E-2</v>
      </c>
      <c r="M274" s="413">
        <f t="shared" si="669"/>
        <v>0.50273722627737227</v>
      </c>
      <c r="N274" s="414">
        <v>29</v>
      </c>
      <c r="O274" s="409">
        <f t="shared" si="703"/>
        <v>5.321100917431193E-2</v>
      </c>
      <c r="P274" s="413">
        <f t="shared" si="670"/>
        <v>0.50550458715596336</v>
      </c>
      <c r="Q274" s="414">
        <v>16</v>
      </c>
      <c r="R274" s="409">
        <f t="shared" si="704"/>
        <v>4.71976401179941E-2</v>
      </c>
      <c r="S274" s="413">
        <f t="shared" si="671"/>
        <v>0.44837758112094395</v>
      </c>
      <c r="T274" s="414">
        <v>41</v>
      </c>
      <c r="U274" s="409">
        <f t="shared" si="705"/>
        <v>7.2566371681415928E-2</v>
      </c>
      <c r="V274" s="413">
        <f t="shared" si="672"/>
        <v>0.68938053097345131</v>
      </c>
      <c r="W274" s="414">
        <v>9</v>
      </c>
      <c r="X274" s="409">
        <f t="shared" si="706"/>
        <v>2.903225806451613E-2</v>
      </c>
      <c r="Y274" s="413">
        <f t="shared" si="673"/>
        <v>0.27580645161290324</v>
      </c>
      <c r="Z274" s="414">
        <v>0</v>
      </c>
      <c r="AA274" s="409">
        <f t="shared" si="707"/>
        <v>0</v>
      </c>
      <c r="AB274" s="413">
        <f t="shared" si="674"/>
        <v>0</v>
      </c>
      <c r="AC274" s="414">
        <v>50</v>
      </c>
      <c r="AD274" s="409">
        <f t="shared" si="708"/>
        <v>9.3984962406015032E-2</v>
      </c>
      <c r="AE274" s="413">
        <f t="shared" si="675"/>
        <v>0.8928571428571429</v>
      </c>
      <c r="AF274" s="414">
        <v>6</v>
      </c>
      <c r="AG274" s="409">
        <f t="shared" si="709"/>
        <v>2.0761245674740483E-2</v>
      </c>
      <c r="AH274" s="413">
        <f t="shared" si="676"/>
        <v>0.1972318339100346</v>
      </c>
      <c r="AI274" s="414">
        <v>23</v>
      </c>
      <c r="AJ274" s="409">
        <f t="shared" si="710"/>
        <v>0.10454545454545454</v>
      </c>
      <c r="AK274" s="413">
        <f t="shared" si="677"/>
        <v>0.99318181818181817</v>
      </c>
      <c r="AL274" s="414">
        <v>12</v>
      </c>
      <c r="AM274" s="409">
        <f t="shared" si="711"/>
        <v>6.3492063492063489E-2</v>
      </c>
      <c r="AN274" s="413">
        <f t="shared" si="678"/>
        <v>0.60317460317460314</v>
      </c>
      <c r="AO274" s="414">
        <v>16</v>
      </c>
      <c r="AP274" s="409">
        <f t="shared" si="712"/>
        <v>6.8376068376068383E-2</v>
      </c>
      <c r="AQ274" s="413">
        <f t="shared" si="679"/>
        <v>0.64957264957264971</v>
      </c>
      <c r="AR274" s="414">
        <v>34</v>
      </c>
      <c r="AS274" s="409">
        <f t="shared" si="713"/>
        <v>0.10526315789473684</v>
      </c>
      <c r="AT274" s="413">
        <f t="shared" si="680"/>
        <v>1</v>
      </c>
      <c r="AU274" s="414">
        <v>30</v>
      </c>
      <c r="AV274" s="409">
        <f t="shared" si="714"/>
        <v>7.8534031413612565E-2</v>
      </c>
      <c r="AW274" s="413">
        <f t="shared" si="681"/>
        <v>0.74607329842931935</v>
      </c>
      <c r="AX274" s="414">
        <v>41</v>
      </c>
      <c r="AY274" s="409">
        <f t="shared" si="715"/>
        <v>8.5239085239085244E-2</v>
      </c>
      <c r="AZ274" s="413">
        <f t="shared" si="682"/>
        <v>0.80977130977130984</v>
      </c>
      <c r="BA274" s="416">
        <v>14</v>
      </c>
      <c r="BB274" s="409">
        <f t="shared" si="716"/>
        <v>4.9645390070921988E-2</v>
      </c>
      <c r="BC274" s="413">
        <f t="shared" si="683"/>
        <v>0.47163120567375894</v>
      </c>
      <c r="BD274" s="423">
        <v>49</v>
      </c>
      <c r="BE274" s="409">
        <f t="shared" si="717"/>
        <v>6.1403508771929821E-2</v>
      </c>
      <c r="BF274" s="413">
        <f t="shared" si="684"/>
        <v>0.58333333333333337</v>
      </c>
      <c r="BG274" s="415">
        <v>47</v>
      </c>
      <c r="BH274" s="409">
        <f t="shared" si="718"/>
        <v>5.9193954659949623E-2</v>
      </c>
      <c r="BI274" s="413">
        <f t="shared" si="685"/>
        <v>0.56234256926952142</v>
      </c>
      <c r="BJ274" s="416">
        <f t="shared" si="719"/>
        <v>95</v>
      </c>
      <c r="BK274" s="409">
        <f t="shared" si="720"/>
        <v>4.7357926221335993E-2</v>
      </c>
      <c r="BL274" s="413">
        <f t="shared" si="721"/>
        <v>0.70568295114656032</v>
      </c>
      <c r="BM274" s="416">
        <f t="shared" si="722"/>
        <v>152</v>
      </c>
      <c r="BN274" s="409">
        <f t="shared" si="723"/>
        <v>7.6767676767676762E-2</v>
      </c>
      <c r="BO274" s="413">
        <f t="shared" si="724"/>
        <v>1.1439191919191918</v>
      </c>
      <c r="BP274" s="416">
        <f t="shared" si="725"/>
        <v>91</v>
      </c>
      <c r="BQ274" s="409">
        <f t="shared" si="726"/>
        <v>6.0545575515635393E-2</v>
      </c>
      <c r="BR274" s="413">
        <f t="shared" si="727"/>
        <v>0.90219280736772067</v>
      </c>
      <c r="BS274" s="406">
        <f t="shared" si="728"/>
        <v>108</v>
      </c>
      <c r="BT274" s="409">
        <f t="shared" si="729"/>
        <v>6.8095838587641871E-2</v>
      </c>
      <c r="BU274" s="413">
        <f t="shared" si="730"/>
        <v>1.0146996747859562</v>
      </c>
      <c r="BV274" s="411">
        <f t="shared" si="731"/>
        <v>5.2919708029197078E-2</v>
      </c>
      <c r="BW274" s="411">
        <f t="shared" si="686"/>
        <v>5.321100917431193E-2</v>
      </c>
      <c r="BX274" s="411">
        <f t="shared" si="687"/>
        <v>4.71976401179941E-2</v>
      </c>
      <c r="BY274" s="411">
        <f t="shared" si="688"/>
        <v>7.2566371681415928E-2</v>
      </c>
      <c r="BZ274" s="411">
        <f t="shared" si="689"/>
        <v>2.903225806451613E-2</v>
      </c>
      <c r="CA274" s="411">
        <f t="shared" si="690"/>
        <v>0</v>
      </c>
      <c r="CB274" s="411">
        <f t="shared" si="691"/>
        <v>9.3984962406015032E-2</v>
      </c>
      <c r="CC274" s="411">
        <f t="shared" si="692"/>
        <v>2.0761245674740483E-2</v>
      </c>
      <c r="CD274" s="411">
        <f t="shared" si="693"/>
        <v>0.10454545454545454</v>
      </c>
      <c r="CE274" s="411">
        <f t="shared" si="694"/>
        <v>6.3492063492063489E-2</v>
      </c>
      <c r="CF274" s="411">
        <f t="shared" si="695"/>
        <v>6.8376068376068383E-2</v>
      </c>
      <c r="CG274" s="411">
        <f t="shared" si="696"/>
        <v>0.10526315789473684</v>
      </c>
      <c r="CH274" s="411">
        <f t="shared" si="697"/>
        <v>7.8534031413612565E-2</v>
      </c>
      <c r="CI274" s="411">
        <f t="shared" si="698"/>
        <v>8.5239085239085244E-2</v>
      </c>
      <c r="CJ274" s="411">
        <f t="shared" si="699"/>
        <v>4.9645390070921988E-2</v>
      </c>
      <c r="CK274" s="411">
        <f t="shared" si="700"/>
        <v>6.1403508771929821E-2</v>
      </c>
      <c r="CL274" s="411">
        <f t="shared" si="701"/>
        <v>5.9193954659949623E-2</v>
      </c>
      <c r="CM274" s="822"/>
      <c r="CN274" s="822"/>
      <c r="CO274" s="822"/>
      <c r="CP274" s="822"/>
      <c r="CQ274" s="822"/>
      <c r="CR274" s="822"/>
      <c r="CS274" s="822"/>
      <c r="CT274" s="822"/>
    </row>
    <row r="275" spans="1:98" s="601" customFormat="1" x14ac:dyDescent="0.3">
      <c r="A275" s="397">
        <v>275</v>
      </c>
      <c r="B275" s="398" t="s">
        <v>322</v>
      </c>
      <c r="C275" s="407" t="s">
        <v>581</v>
      </c>
      <c r="D275" s="421">
        <v>44317</v>
      </c>
      <c r="E275" s="416">
        <v>11432</v>
      </c>
      <c r="F275" s="416">
        <v>415</v>
      </c>
      <c r="G275" s="409">
        <f t="shared" si="666"/>
        <v>5.8632382028821699E-2</v>
      </c>
      <c r="H275" s="409"/>
      <c r="I275" s="411">
        <f t="shared" si="667"/>
        <v>0.11455108359133127</v>
      </c>
      <c r="J275" s="411">
        <f t="shared" si="668"/>
        <v>2.8688524590163935E-2</v>
      </c>
      <c r="K275" s="414">
        <v>27</v>
      </c>
      <c r="L275" s="409">
        <f t="shared" si="702"/>
        <v>4.9270072992700732E-2</v>
      </c>
      <c r="M275" s="413">
        <f t="shared" si="669"/>
        <v>0.43011442099033342</v>
      </c>
      <c r="N275" s="414">
        <v>20</v>
      </c>
      <c r="O275" s="409">
        <f t="shared" si="703"/>
        <v>3.669724770642202E-2</v>
      </c>
      <c r="P275" s="413">
        <f t="shared" si="670"/>
        <v>0.32035705430200845</v>
      </c>
      <c r="Q275" s="414">
        <v>21</v>
      </c>
      <c r="R275" s="409">
        <f t="shared" si="704"/>
        <v>6.1946902654867256E-2</v>
      </c>
      <c r="S275" s="413">
        <f t="shared" si="671"/>
        <v>0.5407797177708682</v>
      </c>
      <c r="T275" s="414">
        <v>29</v>
      </c>
      <c r="U275" s="409">
        <f t="shared" si="705"/>
        <v>5.1327433628318583E-2</v>
      </c>
      <c r="V275" s="413">
        <f t="shared" si="672"/>
        <v>0.44807462329586223</v>
      </c>
      <c r="W275" s="414">
        <v>10</v>
      </c>
      <c r="X275" s="409">
        <f t="shared" si="706"/>
        <v>3.2258064516129031E-2</v>
      </c>
      <c r="Y275" s="413">
        <f t="shared" si="673"/>
        <v>0.28160418482999128</v>
      </c>
      <c r="Z275" s="414">
        <v>7</v>
      </c>
      <c r="AA275" s="409">
        <f t="shared" si="707"/>
        <v>2.8688524590163935E-2</v>
      </c>
      <c r="AB275" s="413">
        <f t="shared" si="674"/>
        <v>0.25044306601683652</v>
      </c>
      <c r="AC275" s="414">
        <v>32</v>
      </c>
      <c r="AD275" s="409">
        <f t="shared" si="708"/>
        <v>6.0150375939849621E-2</v>
      </c>
      <c r="AE275" s="413">
        <f t="shared" si="675"/>
        <v>0.52509652509652505</v>
      </c>
      <c r="AF275" s="414">
        <v>21</v>
      </c>
      <c r="AG275" s="409">
        <f t="shared" si="709"/>
        <v>7.2664359861591699E-2</v>
      </c>
      <c r="AH275" s="413">
        <f t="shared" si="676"/>
        <v>0.6343402225755167</v>
      </c>
      <c r="AI275" s="414">
        <v>11</v>
      </c>
      <c r="AJ275" s="409">
        <f t="shared" si="710"/>
        <v>0.05</v>
      </c>
      <c r="AK275" s="413">
        <f t="shared" si="677"/>
        <v>0.43648648648648647</v>
      </c>
      <c r="AL275" s="414">
        <v>15</v>
      </c>
      <c r="AM275" s="409">
        <f t="shared" si="711"/>
        <v>7.9365079365079361E-2</v>
      </c>
      <c r="AN275" s="413">
        <f t="shared" si="678"/>
        <v>0.6928356928356928</v>
      </c>
      <c r="AO275" s="414">
        <v>19</v>
      </c>
      <c r="AP275" s="409">
        <f t="shared" si="712"/>
        <v>8.11965811965812E-2</v>
      </c>
      <c r="AQ275" s="413">
        <f t="shared" si="679"/>
        <v>0.70882420882420882</v>
      </c>
      <c r="AR275" s="414">
        <v>37</v>
      </c>
      <c r="AS275" s="409">
        <f t="shared" si="713"/>
        <v>0.11455108359133127</v>
      </c>
      <c r="AT275" s="413">
        <f t="shared" si="680"/>
        <v>1</v>
      </c>
      <c r="AU275" s="414">
        <v>27</v>
      </c>
      <c r="AV275" s="409">
        <f t="shared" si="714"/>
        <v>7.0680628272251314E-2</v>
      </c>
      <c r="AW275" s="413">
        <f t="shared" si="681"/>
        <v>0.61702278194424798</v>
      </c>
      <c r="AX275" s="414">
        <v>26</v>
      </c>
      <c r="AY275" s="409">
        <f t="shared" si="715"/>
        <v>5.4054054054054057E-2</v>
      </c>
      <c r="AZ275" s="413">
        <f t="shared" si="682"/>
        <v>0.47187728268809348</v>
      </c>
      <c r="BA275" s="416">
        <v>30</v>
      </c>
      <c r="BB275" s="409">
        <f t="shared" si="716"/>
        <v>0.10638297872340426</v>
      </c>
      <c r="BC275" s="413">
        <f t="shared" si="683"/>
        <v>0.92869465209890734</v>
      </c>
      <c r="BD275" s="423">
        <v>37</v>
      </c>
      <c r="BE275" s="409">
        <f t="shared" si="717"/>
        <v>4.6365914786967416E-2</v>
      </c>
      <c r="BF275" s="413">
        <f t="shared" si="684"/>
        <v>0.40476190476190471</v>
      </c>
      <c r="BG275" s="415">
        <v>30</v>
      </c>
      <c r="BH275" s="409">
        <f t="shared" si="718"/>
        <v>3.7783375314861464E-2</v>
      </c>
      <c r="BI275" s="413">
        <f t="shared" si="685"/>
        <v>0.32983865477568253</v>
      </c>
      <c r="BJ275" s="416">
        <f t="shared" si="719"/>
        <v>94</v>
      </c>
      <c r="BK275" s="409">
        <f t="shared" si="720"/>
        <v>4.6859421734795612E-2</v>
      </c>
      <c r="BL275" s="413">
        <f t="shared" si="721"/>
        <v>0.79920719768405624</v>
      </c>
      <c r="BM275" s="416">
        <f t="shared" si="722"/>
        <v>120</v>
      </c>
      <c r="BN275" s="409">
        <f t="shared" si="723"/>
        <v>6.0606060606060608E-2</v>
      </c>
      <c r="BO275" s="413">
        <f t="shared" si="724"/>
        <v>1.0336619204089084</v>
      </c>
      <c r="BP275" s="416">
        <f t="shared" si="725"/>
        <v>101</v>
      </c>
      <c r="BQ275" s="409">
        <f t="shared" si="726"/>
        <v>6.7198935462408516E-2</v>
      </c>
      <c r="BR275" s="413">
        <f t="shared" si="727"/>
        <v>1.1461061812118736</v>
      </c>
      <c r="BS275" s="406">
        <f t="shared" si="728"/>
        <v>84</v>
      </c>
      <c r="BT275" s="409">
        <f t="shared" si="729"/>
        <v>5.2963430012610342E-2</v>
      </c>
      <c r="BU275" s="413">
        <f t="shared" si="730"/>
        <v>0.90331363284158073</v>
      </c>
      <c r="BV275" s="411">
        <f t="shared" si="731"/>
        <v>4.9270072992700732E-2</v>
      </c>
      <c r="BW275" s="411">
        <f t="shared" si="686"/>
        <v>3.669724770642202E-2</v>
      </c>
      <c r="BX275" s="411">
        <f t="shared" si="687"/>
        <v>6.1946902654867256E-2</v>
      </c>
      <c r="BY275" s="411">
        <f t="shared" si="688"/>
        <v>5.1327433628318583E-2</v>
      </c>
      <c r="BZ275" s="411">
        <f t="shared" si="689"/>
        <v>3.2258064516129031E-2</v>
      </c>
      <c r="CA275" s="411">
        <f t="shared" si="690"/>
        <v>2.8688524590163935E-2</v>
      </c>
      <c r="CB275" s="411">
        <f t="shared" si="691"/>
        <v>6.0150375939849621E-2</v>
      </c>
      <c r="CC275" s="411">
        <f t="shared" si="692"/>
        <v>7.2664359861591699E-2</v>
      </c>
      <c r="CD275" s="411">
        <f t="shared" si="693"/>
        <v>0.05</v>
      </c>
      <c r="CE275" s="411">
        <f t="shared" si="694"/>
        <v>7.9365079365079361E-2</v>
      </c>
      <c r="CF275" s="411">
        <f t="shared" si="695"/>
        <v>8.11965811965812E-2</v>
      </c>
      <c r="CG275" s="411">
        <f t="shared" si="696"/>
        <v>0.11455108359133127</v>
      </c>
      <c r="CH275" s="411">
        <f t="shared" si="697"/>
        <v>7.0680628272251314E-2</v>
      </c>
      <c r="CI275" s="411">
        <f t="shared" si="698"/>
        <v>5.4054054054054057E-2</v>
      </c>
      <c r="CJ275" s="411">
        <f t="shared" si="699"/>
        <v>0.10638297872340426</v>
      </c>
      <c r="CK275" s="411">
        <f t="shared" si="700"/>
        <v>4.6365914786967416E-2</v>
      </c>
      <c r="CL275" s="411">
        <f t="shared" si="701"/>
        <v>3.7783375314861464E-2</v>
      </c>
      <c r="CM275" s="822"/>
      <c r="CN275" s="822"/>
      <c r="CO275" s="822"/>
      <c r="CP275" s="822"/>
      <c r="CQ275" s="822"/>
      <c r="CR275" s="822"/>
      <c r="CS275" s="822"/>
      <c r="CT275" s="822"/>
    </row>
    <row r="276" spans="1:98" s="601" customFormat="1" x14ac:dyDescent="0.3">
      <c r="A276" s="397">
        <v>276</v>
      </c>
      <c r="B276" s="398" t="s">
        <v>327</v>
      </c>
      <c r="C276" s="407" t="s">
        <v>581</v>
      </c>
      <c r="D276" s="421">
        <v>44317</v>
      </c>
      <c r="E276" s="416">
        <v>15935</v>
      </c>
      <c r="F276" s="416">
        <v>452</v>
      </c>
      <c r="G276" s="409">
        <f t="shared" si="666"/>
        <v>6.3859847414523871E-2</v>
      </c>
      <c r="H276" s="409"/>
      <c r="I276" s="411">
        <f t="shared" si="667"/>
        <v>9.8290598290598288E-2</v>
      </c>
      <c r="J276" s="411">
        <f t="shared" si="668"/>
        <v>3.669724770642202E-2</v>
      </c>
      <c r="K276" s="412">
        <v>21</v>
      </c>
      <c r="L276" s="409">
        <f t="shared" si="702"/>
        <v>3.8321167883211681E-2</v>
      </c>
      <c r="M276" s="410">
        <f t="shared" si="669"/>
        <v>0.38987622976832753</v>
      </c>
      <c r="N276" s="412">
        <v>20</v>
      </c>
      <c r="O276" s="409">
        <f t="shared" si="703"/>
        <v>3.669724770642202E-2</v>
      </c>
      <c r="P276" s="410">
        <f t="shared" si="670"/>
        <v>0.3733546071001197</v>
      </c>
      <c r="Q276" s="412">
        <v>24</v>
      </c>
      <c r="R276" s="409">
        <f t="shared" si="704"/>
        <v>7.0796460176991149E-2</v>
      </c>
      <c r="S276" s="410">
        <f t="shared" si="671"/>
        <v>0.72027702962677953</v>
      </c>
      <c r="T276" s="412">
        <v>29</v>
      </c>
      <c r="U276" s="409">
        <f t="shared" si="705"/>
        <v>5.1327433628318583E-2</v>
      </c>
      <c r="V276" s="410">
        <f t="shared" si="672"/>
        <v>0.52220084647941512</v>
      </c>
      <c r="W276" s="412">
        <v>19</v>
      </c>
      <c r="X276" s="409">
        <f t="shared" si="706"/>
        <v>6.1290322580645158E-2</v>
      </c>
      <c r="Y276" s="410">
        <f t="shared" si="673"/>
        <v>0.62356241234221599</v>
      </c>
      <c r="Z276" s="412">
        <v>16</v>
      </c>
      <c r="AA276" s="409">
        <f t="shared" si="707"/>
        <v>6.5573770491803282E-2</v>
      </c>
      <c r="AB276" s="410">
        <f t="shared" si="674"/>
        <v>0.66714183891660728</v>
      </c>
      <c r="AC276" s="412">
        <v>37</v>
      </c>
      <c r="AD276" s="409">
        <f t="shared" si="708"/>
        <v>6.9548872180451124E-2</v>
      </c>
      <c r="AE276" s="410">
        <f t="shared" si="675"/>
        <v>0.70758417783589411</v>
      </c>
      <c r="AF276" s="412">
        <v>17</v>
      </c>
      <c r="AG276" s="409">
        <f t="shared" si="709"/>
        <v>5.8823529411764705E-2</v>
      </c>
      <c r="AH276" s="410">
        <f t="shared" si="676"/>
        <v>0.59846547314578002</v>
      </c>
      <c r="AI276" s="412">
        <v>11</v>
      </c>
      <c r="AJ276" s="409">
        <f t="shared" si="710"/>
        <v>0.05</v>
      </c>
      <c r="AK276" s="410">
        <f t="shared" si="677"/>
        <v>0.5086956521739131</v>
      </c>
      <c r="AL276" s="412">
        <v>14</v>
      </c>
      <c r="AM276" s="409">
        <f t="shared" si="711"/>
        <v>7.407407407407407E-2</v>
      </c>
      <c r="AN276" s="410">
        <f t="shared" si="678"/>
        <v>0.75362318840579712</v>
      </c>
      <c r="AO276" s="412">
        <v>23</v>
      </c>
      <c r="AP276" s="409">
        <f t="shared" si="712"/>
        <v>9.8290598290598288E-2</v>
      </c>
      <c r="AQ276" s="410">
        <f t="shared" si="679"/>
        <v>1</v>
      </c>
      <c r="AR276" s="412">
        <v>31</v>
      </c>
      <c r="AS276" s="409">
        <f t="shared" si="713"/>
        <v>9.5975232198142413E-2</v>
      </c>
      <c r="AT276" s="410">
        <f t="shared" si="680"/>
        <v>0.97644366671153593</v>
      </c>
      <c r="AU276" s="414">
        <v>26</v>
      </c>
      <c r="AV276" s="409">
        <f t="shared" si="714"/>
        <v>6.8062827225130892E-2</v>
      </c>
      <c r="AW276" s="410">
        <f t="shared" si="681"/>
        <v>0.69246528568176646</v>
      </c>
      <c r="AX276" s="412">
        <v>24</v>
      </c>
      <c r="AY276" s="409">
        <f t="shared" si="715"/>
        <v>4.9896049896049899E-2</v>
      </c>
      <c r="AZ276" s="410">
        <f t="shared" si="682"/>
        <v>0.50763807285546425</v>
      </c>
      <c r="BA276" s="416">
        <v>22</v>
      </c>
      <c r="BB276" s="409">
        <f t="shared" si="716"/>
        <v>7.8014184397163122E-2</v>
      </c>
      <c r="BC276" s="410">
        <f t="shared" si="683"/>
        <v>0.79370952821461616</v>
      </c>
      <c r="BD276" s="416">
        <v>40</v>
      </c>
      <c r="BE276" s="409">
        <f t="shared" si="717"/>
        <v>5.0125313283208017E-2</v>
      </c>
      <c r="BF276" s="410">
        <f t="shared" si="684"/>
        <v>0.50997057862046413</v>
      </c>
      <c r="BG276" s="414">
        <v>66</v>
      </c>
      <c r="BH276" s="409">
        <f t="shared" si="718"/>
        <v>8.3123425692695208E-2</v>
      </c>
      <c r="BI276" s="410">
        <f t="shared" si="685"/>
        <v>0.84569050487350783</v>
      </c>
      <c r="BJ276" s="416">
        <f t="shared" si="719"/>
        <v>109</v>
      </c>
      <c r="BK276" s="409">
        <f t="shared" si="720"/>
        <v>5.4336989032901295E-2</v>
      </c>
      <c r="BL276" s="410">
        <f t="shared" si="721"/>
        <v>0.85087877959043234</v>
      </c>
      <c r="BM276" s="416">
        <f t="shared" si="722"/>
        <v>147</v>
      </c>
      <c r="BN276" s="409">
        <f t="shared" si="723"/>
        <v>7.4242424242424249E-2</v>
      </c>
      <c r="BO276" s="410">
        <f t="shared" si="724"/>
        <v>1.1625838026280506</v>
      </c>
      <c r="BP276" s="416">
        <f t="shared" si="725"/>
        <v>99</v>
      </c>
      <c r="BQ276" s="409">
        <f t="shared" si="726"/>
        <v>6.5868263473053898E-2</v>
      </c>
      <c r="BR276" s="410">
        <f t="shared" si="727"/>
        <v>1.0314503735891052</v>
      </c>
      <c r="BS276" s="406">
        <f t="shared" si="728"/>
        <v>85</v>
      </c>
      <c r="BT276" s="409">
        <f t="shared" si="729"/>
        <v>5.3593947036569986E-2</v>
      </c>
      <c r="BU276" s="410">
        <f t="shared" si="730"/>
        <v>0.83924326797531501</v>
      </c>
      <c r="BV276" s="411">
        <f t="shared" si="731"/>
        <v>3.8321167883211681E-2</v>
      </c>
      <c r="BW276" s="411">
        <f t="shared" si="686"/>
        <v>3.669724770642202E-2</v>
      </c>
      <c r="BX276" s="411">
        <f t="shared" si="687"/>
        <v>7.0796460176991149E-2</v>
      </c>
      <c r="BY276" s="411">
        <f t="shared" si="688"/>
        <v>5.1327433628318583E-2</v>
      </c>
      <c r="BZ276" s="411">
        <f t="shared" si="689"/>
        <v>6.1290322580645158E-2</v>
      </c>
      <c r="CA276" s="411">
        <f t="shared" si="690"/>
        <v>6.5573770491803282E-2</v>
      </c>
      <c r="CB276" s="411">
        <f t="shared" si="691"/>
        <v>6.9548872180451124E-2</v>
      </c>
      <c r="CC276" s="411">
        <f t="shared" si="692"/>
        <v>5.8823529411764705E-2</v>
      </c>
      <c r="CD276" s="411">
        <f t="shared" si="693"/>
        <v>0.05</v>
      </c>
      <c r="CE276" s="411">
        <f t="shared" si="694"/>
        <v>7.407407407407407E-2</v>
      </c>
      <c r="CF276" s="411">
        <f t="shared" si="695"/>
        <v>9.8290598290598288E-2</v>
      </c>
      <c r="CG276" s="411">
        <f t="shared" si="696"/>
        <v>9.5975232198142413E-2</v>
      </c>
      <c r="CH276" s="411">
        <f t="shared" si="697"/>
        <v>6.8062827225130892E-2</v>
      </c>
      <c r="CI276" s="411">
        <f t="shared" si="698"/>
        <v>4.9896049896049899E-2</v>
      </c>
      <c r="CJ276" s="411">
        <f t="shared" si="699"/>
        <v>7.8014184397163122E-2</v>
      </c>
      <c r="CK276" s="411">
        <f t="shared" si="700"/>
        <v>5.0125313283208017E-2</v>
      </c>
      <c r="CL276" s="411">
        <f t="shared" si="701"/>
        <v>8.3123425692695208E-2</v>
      </c>
      <c r="CM276" s="822"/>
      <c r="CN276" s="822"/>
      <c r="CO276" s="822"/>
      <c r="CP276" s="822"/>
      <c r="CQ276" s="822"/>
      <c r="CR276" s="822"/>
      <c r="CS276" s="822"/>
      <c r="CT276" s="822"/>
    </row>
    <row r="277" spans="1:98" s="601" customFormat="1" x14ac:dyDescent="0.3">
      <c r="A277" s="397">
        <v>277</v>
      </c>
      <c r="B277" s="638" t="s">
        <v>328</v>
      </c>
      <c r="C277" s="1016" t="s">
        <v>581</v>
      </c>
      <c r="D277" s="1017">
        <v>44317</v>
      </c>
      <c r="E277" s="1018">
        <v>54649</v>
      </c>
      <c r="F277" s="1018">
        <v>2619</v>
      </c>
      <c r="G277" s="1019">
        <f t="shared" si="666"/>
        <v>0.3700197795987567</v>
      </c>
      <c r="H277" s="1019"/>
      <c r="I277" s="1020">
        <f t="shared" si="667"/>
        <v>0.54273504273504269</v>
      </c>
      <c r="J277" s="1020">
        <f t="shared" si="668"/>
        <v>0.23119266055045873</v>
      </c>
      <c r="K277" s="1021">
        <v>136</v>
      </c>
      <c r="L277" s="1019">
        <f t="shared" si="702"/>
        <v>0.24817518248175183</v>
      </c>
      <c r="M277" s="1022">
        <f t="shared" si="669"/>
        <v>0.45726765906086558</v>
      </c>
      <c r="N277" s="1021">
        <v>126</v>
      </c>
      <c r="O277" s="1019">
        <f t="shared" si="703"/>
        <v>0.23119266055045873</v>
      </c>
      <c r="P277" s="1022">
        <f t="shared" si="670"/>
        <v>0.42597702810084526</v>
      </c>
      <c r="Q277" s="1021">
        <v>122</v>
      </c>
      <c r="R277" s="1019">
        <f t="shared" si="704"/>
        <v>0.35988200589970504</v>
      </c>
      <c r="S277" s="1022">
        <f t="shared" si="671"/>
        <v>0.66308968016166125</v>
      </c>
      <c r="T277" s="1021">
        <v>170</v>
      </c>
      <c r="U277" s="1019">
        <f t="shared" si="705"/>
        <v>0.30088495575221241</v>
      </c>
      <c r="V277" s="1022">
        <f t="shared" si="672"/>
        <v>0.55438645390565122</v>
      </c>
      <c r="W277" s="1021">
        <v>131</v>
      </c>
      <c r="X277" s="1019">
        <f t="shared" si="706"/>
        <v>0.42258064516129035</v>
      </c>
      <c r="Y277" s="1022">
        <f t="shared" si="673"/>
        <v>0.77861315722631452</v>
      </c>
      <c r="Z277" s="1021">
        <v>100</v>
      </c>
      <c r="AA277" s="1019">
        <f t="shared" si="707"/>
        <v>0.4098360655737705</v>
      </c>
      <c r="AB277" s="1022">
        <f t="shared" si="674"/>
        <v>0.7551310184587583</v>
      </c>
      <c r="AC277" s="1021">
        <v>186</v>
      </c>
      <c r="AD277" s="1019">
        <f t="shared" si="708"/>
        <v>0.34962406015037595</v>
      </c>
      <c r="AE277" s="1022">
        <f t="shared" si="675"/>
        <v>0.64418921319045652</v>
      </c>
      <c r="AF277" s="1021">
        <v>83</v>
      </c>
      <c r="AG277" s="1019">
        <f t="shared" si="709"/>
        <v>0.28719723183391005</v>
      </c>
      <c r="AH277" s="1022">
        <f t="shared" si="676"/>
        <v>0.52916655314279493</v>
      </c>
      <c r="AI277" s="1021">
        <v>108</v>
      </c>
      <c r="AJ277" s="1019">
        <f t="shared" si="710"/>
        <v>0.49090909090909091</v>
      </c>
      <c r="AK277" s="1022">
        <f t="shared" si="677"/>
        <v>0.90450966356478169</v>
      </c>
      <c r="AL277" s="1021">
        <v>76</v>
      </c>
      <c r="AM277" s="1019">
        <f t="shared" si="711"/>
        <v>0.40211640211640209</v>
      </c>
      <c r="AN277" s="1022">
        <f t="shared" si="678"/>
        <v>0.74090738657667798</v>
      </c>
      <c r="AO277" s="1021">
        <v>127</v>
      </c>
      <c r="AP277" s="1019">
        <f t="shared" si="712"/>
        <v>0.54273504273504269</v>
      </c>
      <c r="AQ277" s="1022">
        <f t="shared" si="679"/>
        <v>1</v>
      </c>
      <c r="AR277" s="1021">
        <v>127</v>
      </c>
      <c r="AS277" s="1019">
        <f t="shared" si="713"/>
        <v>0.39318885448916407</v>
      </c>
      <c r="AT277" s="1022">
        <f t="shared" si="680"/>
        <v>0.72445820433436536</v>
      </c>
      <c r="AU277" s="1023">
        <v>117</v>
      </c>
      <c r="AV277" s="1019">
        <f t="shared" si="714"/>
        <v>0.30628272251308902</v>
      </c>
      <c r="AW277" s="1022">
        <f t="shared" si="681"/>
        <v>0.56433194541781762</v>
      </c>
      <c r="AX277" s="1021">
        <v>225</v>
      </c>
      <c r="AY277" s="1019">
        <f t="shared" si="715"/>
        <v>0.4677754677754678</v>
      </c>
      <c r="AZ277" s="1022">
        <f t="shared" si="682"/>
        <v>0.86188550755479898</v>
      </c>
      <c r="BA277" s="1018">
        <v>143</v>
      </c>
      <c r="BB277" s="1019">
        <f t="shared" si="716"/>
        <v>0.50709219858156029</v>
      </c>
      <c r="BC277" s="1022">
        <f t="shared" si="683"/>
        <v>0.9343273580164182</v>
      </c>
      <c r="BD277" s="1024">
        <v>326</v>
      </c>
      <c r="BE277" s="1019">
        <f t="shared" si="717"/>
        <v>0.40852130325814534</v>
      </c>
      <c r="BF277" s="1022">
        <f t="shared" si="684"/>
        <v>0.75270854301107104</v>
      </c>
      <c r="BG277" s="1025">
        <v>307</v>
      </c>
      <c r="BH277" s="1019">
        <f t="shared" si="718"/>
        <v>0.38664987405541562</v>
      </c>
      <c r="BI277" s="1022">
        <f t="shared" si="685"/>
        <v>0.71241000416509659</v>
      </c>
      <c r="BJ277" s="1018">
        <f t="shared" si="719"/>
        <v>659</v>
      </c>
      <c r="BK277" s="1019">
        <f t="shared" si="720"/>
        <v>0.3285144566301097</v>
      </c>
      <c r="BL277" s="1022">
        <f t="shared" si="721"/>
        <v>0.88782944789152973</v>
      </c>
      <c r="BM277" s="1018">
        <f t="shared" si="722"/>
        <v>776</v>
      </c>
      <c r="BN277" s="1019">
        <f t="shared" si="723"/>
        <v>0.39191919191919194</v>
      </c>
      <c r="BO277" s="1022">
        <f t="shared" si="724"/>
        <v>1.0591844369622148</v>
      </c>
      <c r="BP277" s="1018">
        <f t="shared" si="725"/>
        <v>672</v>
      </c>
      <c r="BQ277" s="1019">
        <f t="shared" si="726"/>
        <v>0.44710578842315368</v>
      </c>
      <c r="BR277" s="1022">
        <f t="shared" si="727"/>
        <v>1.2083294274376029</v>
      </c>
      <c r="BS277" s="1026">
        <f t="shared" si="728"/>
        <v>503</v>
      </c>
      <c r="BT277" s="1019">
        <f t="shared" si="729"/>
        <v>0.3171500630517024</v>
      </c>
      <c r="BU277" s="1022">
        <f t="shared" si="730"/>
        <v>0.85711651251620835</v>
      </c>
      <c r="BV277" s="1020">
        <f t="shared" si="731"/>
        <v>0.24817518248175183</v>
      </c>
      <c r="BW277" s="1020">
        <f t="shared" si="686"/>
        <v>0.23119266055045873</v>
      </c>
      <c r="BX277" s="1020">
        <f t="shared" si="687"/>
        <v>0.35988200589970504</v>
      </c>
      <c r="BY277" s="1020">
        <f t="shared" si="688"/>
        <v>0.30088495575221241</v>
      </c>
      <c r="BZ277" s="1020">
        <f t="shared" si="689"/>
        <v>0.42258064516129035</v>
      </c>
      <c r="CA277" s="1020">
        <f t="shared" si="690"/>
        <v>0.4098360655737705</v>
      </c>
      <c r="CB277" s="1020">
        <f t="shared" si="691"/>
        <v>0.34962406015037595</v>
      </c>
      <c r="CC277" s="1020">
        <f t="shared" si="692"/>
        <v>0.28719723183391005</v>
      </c>
      <c r="CD277" s="1020">
        <f t="shared" si="693"/>
        <v>0.49090909090909091</v>
      </c>
      <c r="CE277" s="1020">
        <f t="shared" si="694"/>
        <v>0.40211640211640209</v>
      </c>
      <c r="CF277" s="1020">
        <f t="shared" si="695"/>
        <v>0.54273504273504269</v>
      </c>
      <c r="CG277" s="1020">
        <f t="shared" si="696"/>
        <v>0.39318885448916407</v>
      </c>
      <c r="CH277" s="1020">
        <f t="shared" si="697"/>
        <v>0.30628272251308902</v>
      </c>
      <c r="CI277" s="1020">
        <f t="shared" si="698"/>
        <v>0.4677754677754678</v>
      </c>
      <c r="CJ277" s="1020">
        <f t="shared" si="699"/>
        <v>0.50709219858156029</v>
      </c>
      <c r="CK277" s="1020">
        <f t="shared" si="700"/>
        <v>0.40852130325814534</v>
      </c>
      <c r="CL277" s="1020">
        <f t="shared" si="701"/>
        <v>0.38664987405541562</v>
      </c>
      <c r="CM277" s="822"/>
      <c r="CN277" s="822"/>
      <c r="CO277" s="822"/>
      <c r="CP277" s="822"/>
      <c r="CQ277" s="822"/>
      <c r="CR277" s="822"/>
      <c r="CS277" s="822"/>
      <c r="CT277" s="822"/>
    </row>
    <row r="278" spans="1:98" s="601" customFormat="1" x14ac:dyDescent="0.3">
      <c r="A278" s="397">
        <v>278</v>
      </c>
      <c r="B278" s="398" t="s">
        <v>324</v>
      </c>
      <c r="C278" s="407" t="s">
        <v>581</v>
      </c>
      <c r="D278" s="421">
        <v>44317</v>
      </c>
      <c r="E278" s="416">
        <v>74539</v>
      </c>
      <c r="F278" s="416">
        <v>3940</v>
      </c>
      <c r="G278" s="409">
        <f t="shared" si="666"/>
        <v>0.55665442215315064</v>
      </c>
      <c r="H278" s="409"/>
      <c r="I278" s="411">
        <f t="shared" si="667"/>
        <v>0.62568807339449539</v>
      </c>
      <c r="J278" s="411">
        <f t="shared" si="668"/>
        <v>0.5</v>
      </c>
      <c r="K278" s="412">
        <v>326</v>
      </c>
      <c r="L278" s="409">
        <f t="shared" si="702"/>
        <v>0.5948905109489051</v>
      </c>
      <c r="M278" s="413">
        <f t="shared" si="669"/>
        <v>0.95077808934649055</v>
      </c>
      <c r="N278" s="412">
        <v>341</v>
      </c>
      <c r="O278" s="409">
        <f t="shared" si="703"/>
        <v>0.62568807339449539</v>
      </c>
      <c r="P278" s="413">
        <f t="shared" si="670"/>
        <v>1</v>
      </c>
      <c r="Q278" s="412">
        <v>186</v>
      </c>
      <c r="R278" s="409">
        <f t="shared" si="704"/>
        <v>0.54867256637168138</v>
      </c>
      <c r="S278" s="413">
        <f t="shared" si="671"/>
        <v>0.8769106999195494</v>
      </c>
      <c r="T278" s="412">
        <v>320</v>
      </c>
      <c r="U278" s="409">
        <f t="shared" si="705"/>
        <v>0.5663716814159292</v>
      </c>
      <c r="V278" s="413">
        <f t="shared" si="672"/>
        <v>0.90519814185243819</v>
      </c>
      <c r="W278" s="412">
        <v>156</v>
      </c>
      <c r="X278" s="409">
        <f t="shared" si="706"/>
        <v>0.50322580645161286</v>
      </c>
      <c r="Y278" s="413">
        <f t="shared" si="673"/>
        <v>0.80427584902090621</v>
      </c>
      <c r="Z278" s="412">
        <v>126</v>
      </c>
      <c r="AA278" s="409">
        <f t="shared" si="707"/>
        <v>0.51639344262295084</v>
      </c>
      <c r="AB278" s="413">
        <f t="shared" si="674"/>
        <v>0.82532089803374842</v>
      </c>
      <c r="AC278" s="412">
        <v>305</v>
      </c>
      <c r="AD278" s="409">
        <f t="shared" si="708"/>
        <v>0.57330827067669177</v>
      </c>
      <c r="AE278" s="413">
        <f t="shared" si="675"/>
        <v>0.916284479527264</v>
      </c>
      <c r="AF278" s="412">
        <v>158</v>
      </c>
      <c r="AG278" s="409">
        <f t="shared" si="709"/>
        <v>0.54671280276816614</v>
      </c>
      <c r="AH278" s="413">
        <f t="shared" si="676"/>
        <v>0.87377852641833009</v>
      </c>
      <c r="AI278" s="412">
        <v>110</v>
      </c>
      <c r="AJ278" s="409">
        <f t="shared" si="710"/>
        <v>0.5</v>
      </c>
      <c r="AK278" s="413">
        <f t="shared" si="677"/>
        <v>0.79912023460410564</v>
      </c>
      <c r="AL278" s="412">
        <v>97</v>
      </c>
      <c r="AM278" s="409">
        <f t="shared" si="711"/>
        <v>0.51322751322751325</v>
      </c>
      <c r="AN278" s="413">
        <f t="shared" si="678"/>
        <v>0.82026098155130422</v>
      </c>
      <c r="AO278" s="412">
        <v>128</v>
      </c>
      <c r="AP278" s="409">
        <f t="shared" si="712"/>
        <v>0.54700854700854706</v>
      </c>
      <c r="AQ278" s="413">
        <f t="shared" si="679"/>
        <v>0.87425119683184216</v>
      </c>
      <c r="AR278" s="412">
        <v>188</v>
      </c>
      <c r="AS278" s="409">
        <f t="shared" si="713"/>
        <v>0.58204334365325072</v>
      </c>
      <c r="AT278" s="413">
        <f t="shared" si="680"/>
        <v>0.93024522665988751</v>
      </c>
      <c r="AU278" s="414">
        <v>224</v>
      </c>
      <c r="AV278" s="409">
        <f t="shared" si="714"/>
        <v>0.58638743455497377</v>
      </c>
      <c r="AW278" s="413">
        <f t="shared" si="681"/>
        <v>0.93718812854094047</v>
      </c>
      <c r="AX278" s="412">
        <v>264</v>
      </c>
      <c r="AY278" s="409">
        <f t="shared" si="715"/>
        <v>0.54885654885654889</v>
      </c>
      <c r="AZ278" s="413">
        <f t="shared" si="682"/>
        <v>0.87720474817249017</v>
      </c>
      <c r="BA278" s="416">
        <v>148</v>
      </c>
      <c r="BB278" s="409">
        <f t="shared" si="716"/>
        <v>0.52482269503546097</v>
      </c>
      <c r="BC278" s="413">
        <f t="shared" si="683"/>
        <v>0.83879287036459305</v>
      </c>
      <c r="BD278" s="423">
        <v>438</v>
      </c>
      <c r="BE278" s="409">
        <f t="shared" si="717"/>
        <v>0.54887218045112784</v>
      </c>
      <c r="BF278" s="413">
        <f t="shared" si="684"/>
        <v>0.87722973121954451</v>
      </c>
      <c r="BG278" s="415">
        <v>427</v>
      </c>
      <c r="BH278" s="409">
        <f t="shared" si="718"/>
        <v>0.53778337531486142</v>
      </c>
      <c r="BI278" s="413">
        <f t="shared" si="685"/>
        <v>0.85950715409559963</v>
      </c>
      <c r="BJ278" s="416">
        <f t="shared" si="719"/>
        <v>1114</v>
      </c>
      <c r="BK278" s="409">
        <f t="shared" si="720"/>
        <v>0.55533399800598204</v>
      </c>
      <c r="BL278" s="413">
        <f t="shared" si="721"/>
        <v>0.99762792839754844</v>
      </c>
      <c r="BM278" s="416">
        <f t="shared" si="722"/>
        <v>1103</v>
      </c>
      <c r="BN278" s="409">
        <f t="shared" si="723"/>
        <v>0.55707070707070705</v>
      </c>
      <c r="BO278" s="413">
        <f t="shared" si="724"/>
        <v>1.0007478336666153</v>
      </c>
      <c r="BP278" s="416">
        <f t="shared" si="725"/>
        <v>811</v>
      </c>
      <c r="BQ278" s="409">
        <f t="shared" si="726"/>
        <v>0.53958749168330011</v>
      </c>
      <c r="BR278" s="413">
        <f t="shared" si="727"/>
        <v>0.96934016906964415</v>
      </c>
      <c r="BS278" s="406">
        <f t="shared" si="728"/>
        <v>914</v>
      </c>
      <c r="BT278" s="409">
        <f t="shared" si="729"/>
        <v>0.57629255989911732</v>
      </c>
      <c r="BU278" s="413">
        <f t="shared" si="730"/>
        <v>1.0352788677578559</v>
      </c>
      <c r="BV278" s="411">
        <f t="shared" si="731"/>
        <v>0.5948905109489051</v>
      </c>
      <c r="BW278" s="411">
        <f t="shared" si="686"/>
        <v>0.62568807339449539</v>
      </c>
      <c r="BX278" s="411">
        <f t="shared" si="687"/>
        <v>0.54867256637168138</v>
      </c>
      <c r="BY278" s="411">
        <f t="shared" si="688"/>
        <v>0.5663716814159292</v>
      </c>
      <c r="BZ278" s="411">
        <f t="shared" si="689"/>
        <v>0.50322580645161286</v>
      </c>
      <c r="CA278" s="411">
        <f t="shared" si="690"/>
        <v>0.51639344262295084</v>
      </c>
      <c r="CB278" s="411">
        <f t="shared" si="691"/>
        <v>0.57330827067669177</v>
      </c>
      <c r="CC278" s="411">
        <f t="shared" si="692"/>
        <v>0.54671280276816614</v>
      </c>
      <c r="CD278" s="411">
        <f t="shared" si="693"/>
        <v>0.5</v>
      </c>
      <c r="CE278" s="411">
        <f t="shared" si="694"/>
        <v>0.51322751322751325</v>
      </c>
      <c r="CF278" s="411">
        <f t="shared" si="695"/>
        <v>0.54700854700854706</v>
      </c>
      <c r="CG278" s="411">
        <f t="shared" si="696"/>
        <v>0.58204334365325072</v>
      </c>
      <c r="CH278" s="411">
        <f t="shared" si="697"/>
        <v>0.58638743455497377</v>
      </c>
      <c r="CI278" s="411">
        <f t="shared" si="698"/>
        <v>0.54885654885654889</v>
      </c>
      <c r="CJ278" s="411">
        <f t="shared" si="699"/>
        <v>0.52482269503546097</v>
      </c>
      <c r="CK278" s="411">
        <f t="shared" si="700"/>
        <v>0.54887218045112784</v>
      </c>
      <c r="CL278" s="411">
        <f t="shared" si="701"/>
        <v>0.53778337531486142</v>
      </c>
      <c r="CM278" s="822"/>
      <c r="CN278" s="822"/>
      <c r="CO278" s="822"/>
      <c r="CP278" s="822"/>
      <c r="CQ278" s="822"/>
      <c r="CR278" s="822"/>
      <c r="CS278" s="822"/>
      <c r="CT278" s="822"/>
    </row>
    <row r="279" spans="1:98" s="601" customFormat="1" x14ac:dyDescent="0.3">
      <c r="A279" s="397">
        <v>279</v>
      </c>
      <c r="B279" s="638" t="s">
        <v>325</v>
      </c>
      <c r="C279" s="1016" t="s">
        <v>581</v>
      </c>
      <c r="D279" s="1017">
        <v>44317</v>
      </c>
      <c r="E279" s="1018">
        <v>66856</v>
      </c>
      <c r="F279" s="1018">
        <v>3141</v>
      </c>
      <c r="G279" s="1019">
        <f t="shared" si="666"/>
        <v>0.44376942639163608</v>
      </c>
      <c r="H279" s="1019"/>
      <c r="I279" s="1020">
        <f t="shared" si="667"/>
        <v>0.50264550264550267</v>
      </c>
      <c r="J279" s="1020">
        <f t="shared" si="668"/>
        <v>0.37247706422018351</v>
      </c>
      <c r="K279" s="1021">
        <v>220</v>
      </c>
      <c r="L279" s="1019">
        <f t="shared" si="702"/>
        <v>0.40145985401459855</v>
      </c>
      <c r="M279" s="1022">
        <f t="shared" si="669"/>
        <v>0.79869381482904334</v>
      </c>
      <c r="N279" s="1021">
        <v>203</v>
      </c>
      <c r="O279" s="1019">
        <f t="shared" si="703"/>
        <v>0.37247706422018351</v>
      </c>
      <c r="P279" s="1022">
        <f t="shared" si="670"/>
        <v>0.74103331723804922</v>
      </c>
      <c r="Q279" s="1021">
        <v>160</v>
      </c>
      <c r="R279" s="1019">
        <f t="shared" si="704"/>
        <v>0.471976401179941</v>
      </c>
      <c r="S279" s="1022">
        <f t="shared" si="671"/>
        <v>0.93898462971588259</v>
      </c>
      <c r="T279" s="1021">
        <v>247</v>
      </c>
      <c r="U279" s="1019">
        <f t="shared" si="705"/>
        <v>0.43716814159292033</v>
      </c>
      <c r="V279" s="1022">
        <f t="shared" si="672"/>
        <v>0.86973451327433615</v>
      </c>
      <c r="W279" s="1021">
        <v>154</v>
      </c>
      <c r="X279" s="1019">
        <f t="shared" si="706"/>
        <v>0.49677419354838709</v>
      </c>
      <c r="Y279" s="1022">
        <f t="shared" si="673"/>
        <v>0.98831918505942273</v>
      </c>
      <c r="Z279" s="1021">
        <v>116</v>
      </c>
      <c r="AA279" s="1019">
        <f t="shared" si="707"/>
        <v>0.47540983606557374</v>
      </c>
      <c r="AB279" s="1022">
        <f t="shared" si="674"/>
        <v>0.94581535806729933</v>
      </c>
      <c r="AC279" s="1021">
        <v>227</v>
      </c>
      <c r="AD279" s="1019">
        <f t="shared" si="708"/>
        <v>0.42669172932330829</v>
      </c>
      <c r="AE279" s="1022">
        <f t="shared" si="675"/>
        <v>0.8488919667590028</v>
      </c>
      <c r="AF279" s="1021">
        <v>129</v>
      </c>
      <c r="AG279" s="1019">
        <f t="shared" si="709"/>
        <v>0.44636678200692043</v>
      </c>
      <c r="AH279" s="1022">
        <f t="shared" si="676"/>
        <v>0.88803496630850476</v>
      </c>
      <c r="AI279" s="1021">
        <v>109</v>
      </c>
      <c r="AJ279" s="1019">
        <f t="shared" si="710"/>
        <v>0.49545454545454548</v>
      </c>
      <c r="AK279" s="1022">
        <f t="shared" si="677"/>
        <v>0.98569377990430618</v>
      </c>
      <c r="AL279" s="1021">
        <v>95</v>
      </c>
      <c r="AM279" s="1019">
        <f t="shared" si="711"/>
        <v>0.50264550264550267</v>
      </c>
      <c r="AN279" s="1022">
        <f t="shared" si="678"/>
        <v>1</v>
      </c>
      <c r="AO279" s="1021">
        <v>105</v>
      </c>
      <c r="AP279" s="1019">
        <f t="shared" si="712"/>
        <v>0.44871794871794873</v>
      </c>
      <c r="AQ279" s="1022">
        <f t="shared" si="679"/>
        <v>0.89271255060728738</v>
      </c>
      <c r="AR279" s="1021">
        <v>139</v>
      </c>
      <c r="AS279" s="1019">
        <f t="shared" si="713"/>
        <v>0.43034055727554177</v>
      </c>
      <c r="AT279" s="1022">
        <f t="shared" si="680"/>
        <v>0.85615121394818305</v>
      </c>
      <c r="AU279" s="1023">
        <v>161</v>
      </c>
      <c r="AV279" s="1019">
        <f t="shared" si="714"/>
        <v>0.42146596858638741</v>
      </c>
      <c r="AW279" s="1022">
        <f t="shared" si="681"/>
        <v>0.83849545329291808</v>
      </c>
      <c r="AX279" s="1021">
        <v>215</v>
      </c>
      <c r="AY279" s="1019">
        <f t="shared" si="715"/>
        <v>0.44698544698544701</v>
      </c>
      <c r="AZ279" s="1022">
        <f t="shared" si="682"/>
        <v>0.88926578400262613</v>
      </c>
      <c r="BA279" s="1018">
        <v>136</v>
      </c>
      <c r="BB279" s="1019">
        <f t="shared" si="716"/>
        <v>0.48226950354609927</v>
      </c>
      <c r="BC279" s="1022">
        <f t="shared" si="683"/>
        <v>0.95946248600223949</v>
      </c>
      <c r="BD279" s="1024">
        <v>361</v>
      </c>
      <c r="BE279" s="1019">
        <f t="shared" si="717"/>
        <v>0.45238095238095238</v>
      </c>
      <c r="BF279" s="1022">
        <f t="shared" si="684"/>
        <v>0.89999999999999991</v>
      </c>
      <c r="BG279" s="1025">
        <v>371</v>
      </c>
      <c r="BH279" s="1019">
        <f t="shared" si="718"/>
        <v>0.46725440806045337</v>
      </c>
      <c r="BI279" s="1022">
        <f t="shared" si="685"/>
        <v>0.92959034866763879</v>
      </c>
      <c r="BJ279" s="1018">
        <f t="shared" si="719"/>
        <v>897</v>
      </c>
      <c r="BK279" s="1019">
        <f t="shared" si="720"/>
        <v>0.44715852442671983</v>
      </c>
      <c r="BL279" s="1022">
        <f t="shared" si="721"/>
        <v>1.0076370696887369</v>
      </c>
      <c r="BM279" s="1018">
        <f t="shared" si="722"/>
        <v>886</v>
      </c>
      <c r="BN279" s="1019">
        <f t="shared" si="723"/>
        <v>0.44747474747474747</v>
      </c>
      <c r="BO279" s="1022">
        <f t="shared" si="724"/>
        <v>1.008349653812882</v>
      </c>
      <c r="BP279" s="1018">
        <f t="shared" si="725"/>
        <v>697</v>
      </c>
      <c r="BQ279" s="1019">
        <f t="shared" si="726"/>
        <v>0.46373918829008648</v>
      </c>
      <c r="BR279" s="1022">
        <f t="shared" si="727"/>
        <v>1.0450003103206724</v>
      </c>
      <c r="BS279" s="1026">
        <f t="shared" si="728"/>
        <v>668</v>
      </c>
      <c r="BT279" s="1019">
        <f t="shared" si="729"/>
        <v>0.42118537200504413</v>
      </c>
      <c r="BU279" s="1022">
        <f t="shared" si="730"/>
        <v>0.94910858422531108</v>
      </c>
      <c r="BV279" s="1020">
        <f t="shared" si="731"/>
        <v>0.40145985401459855</v>
      </c>
      <c r="BW279" s="1020">
        <f t="shared" si="686"/>
        <v>0.37247706422018351</v>
      </c>
      <c r="BX279" s="1020">
        <f t="shared" si="687"/>
        <v>0.471976401179941</v>
      </c>
      <c r="BY279" s="1020">
        <f t="shared" si="688"/>
        <v>0.43716814159292033</v>
      </c>
      <c r="BZ279" s="1020">
        <f t="shared" si="689"/>
        <v>0.49677419354838709</v>
      </c>
      <c r="CA279" s="1020">
        <f t="shared" si="690"/>
        <v>0.47540983606557374</v>
      </c>
      <c r="CB279" s="1020">
        <f t="shared" si="691"/>
        <v>0.42669172932330829</v>
      </c>
      <c r="CC279" s="1020">
        <f t="shared" si="692"/>
        <v>0.44636678200692043</v>
      </c>
      <c r="CD279" s="1020">
        <f t="shared" si="693"/>
        <v>0.49545454545454548</v>
      </c>
      <c r="CE279" s="1020">
        <f t="shared" si="694"/>
        <v>0.50264550264550267</v>
      </c>
      <c r="CF279" s="1020">
        <f t="shared" si="695"/>
        <v>0.44871794871794873</v>
      </c>
      <c r="CG279" s="1020">
        <f t="shared" si="696"/>
        <v>0.43034055727554177</v>
      </c>
      <c r="CH279" s="1020">
        <f t="shared" si="697"/>
        <v>0.42146596858638741</v>
      </c>
      <c r="CI279" s="1020">
        <f t="shared" si="698"/>
        <v>0.44698544698544701</v>
      </c>
      <c r="CJ279" s="1020">
        <f t="shared" si="699"/>
        <v>0.48226950354609927</v>
      </c>
      <c r="CK279" s="1020">
        <f t="shared" si="700"/>
        <v>0.45238095238095238</v>
      </c>
      <c r="CL279" s="1020">
        <f t="shared" si="701"/>
        <v>0.46725440806045337</v>
      </c>
      <c r="CM279" s="822"/>
      <c r="CN279" s="822"/>
      <c r="CO279" s="822"/>
      <c r="CP279" s="822"/>
      <c r="CQ279" s="822"/>
      <c r="CR279" s="822"/>
      <c r="CS279" s="822"/>
      <c r="CT279" s="822"/>
    </row>
    <row r="280" spans="1:98" s="601" customFormat="1" x14ac:dyDescent="0.3">
      <c r="A280" s="397">
        <v>280</v>
      </c>
      <c r="B280" s="398" t="s">
        <v>329</v>
      </c>
      <c r="C280" s="407" t="s">
        <v>581</v>
      </c>
      <c r="D280" s="421">
        <v>44317</v>
      </c>
      <c r="E280" s="416">
        <v>5631</v>
      </c>
      <c r="F280" s="416">
        <v>347</v>
      </c>
      <c r="G280" s="409">
        <f t="shared" si="666"/>
        <v>4.9025148346990677E-2</v>
      </c>
      <c r="H280" s="409"/>
      <c r="I280" s="411">
        <f t="shared" si="667"/>
        <v>7.7868852459016397E-2</v>
      </c>
      <c r="J280" s="411">
        <f t="shared" si="668"/>
        <v>0</v>
      </c>
      <c r="K280" s="412">
        <v>35</v>
      </c>
      <c r="L280" s="409">
        <f t="shared" si="702"/>
        <v>6.3868613138686137E-2</v>
      </c>
      <c r="M280" s="413">
        <f t="shared" si="669"/>
        <v>0.82020745293891661</v>
      </c>
      <c r="N280" s="412">
        <v>30</v>
      </c>
      <c r="O280" s="409">
        <f t="shared" si="703"/>
        <v>5.5045871559633031E-2</v>
      </c>
      <c r="P280" s="413">
        <f t="shared" si="670"/>
        <v>0.70690487687107684</v>
      </c>
      <c r="Q280" s="412">
        <v>16</v>
      </c>
      <c r="R280" s="409">
        <f t="shared" si="704"/>
        <v>4.71976401179941E-2</v>
      </c>
      <c r="S280" s="413">
        <f t="shared" si="671"/>
        <v>0.60611706256792419</v>
      </c>
      <c r="T280" s="412">
        <v>37</v>
      </c>
      <c r="U280" s="409">
        <f t="shared" si="705"/>
        <v>6.5486725663716813E-2</v>
      </c>
      <c r="V280" s="413">
        <f t="shared" si="672"/>
        <v>0.84098742431299478</v>
      </c>
      <c r="W280" s="412">
        <v>7</v>
      </c>
      <c r="X280" s="409">
        <f t="shared" si="706"/>
        <v>2.2580645161290321E-2</v>
      </c>
      <c r="Y280" s="413">
        <f t="shared" si="673"/>
        <v>0.28998302207130727</v>
      </c>
      <c r="Z280" s="412">
        <v>19</v>
      </c>
      <c r="AA280" s="409">
        <f t="shared" si="707"/>
        <v>7.7868852459016397E-2</v>
      </c>
      <c r="AB280" s="413">
        <f t="shared" si="674"/>
        <v>1</v>
      </c>
      <c r="AC280" s="412">
        <v>24</v>
      </c>
      <c r="AD280" s="409">
        <f t="shared" si="708"/>
        <v>4.5112781954887216E-2</v>
      </c>
      <c r="AE280" s="413">
        <f t="shared" si="675"/>
        <v>0.5793430945785516</v>
      </c>
      <c r="AF280" s="412">
        <v>21</v>
      </c>
      <c r="AG280" s="409">
        <f t="shared" si="709"/>
        <v>7.2664359861591699E-2</v>
      </c>
      <c r="AH280" s="413">
        <f t="shared" si="676"/>
        <v>0.93316335822254604</v>
      </c>
      <c r="AI280" s="412">
        <v>0</v>
      </c>
      <c r="AJ280" s="409">
        <f t="shared" si="710"/>
        <v>0</v>
      </c>
      <c r="AK280" s="413">
        <f t="shared" si="677"/>
        <v>0</v>
      </c>
      <c r="AL280" s="412">
        <v>7</v>
      </c>
      <c r="AM280" s="409">
        <f t="shared" si="711"/>
        <v>3.7037037037037035E-2</v>
      </c>
      <c r="AN280" s="413">
        <f t="shared" si="678"/>
        <v>0.47563352826510719</v>
      </c>
      <c r="AO280" s="412">
        <v>5</v>
      </c>
      <c r="AP280" s="409">
        <f t="shared" si="712"/>
        <v>2.1367521367521368E-2</v>
      </c>
      <c r="AQ280" s="413">
        <f t="shared" si="679"/>
        <v>0.27440395861448491</v>
      </c>
      <c r="AR280" s="412">
        <v>21</v>
      </c>
      <c r="AS280" s="409">
        <f t="shared" si="713"/>
        <v>6.5015479876160992E-2</v>
      </c>
      <c r="AT280" s="413">
        <f t="shared" si="680"/>
        <v>0.83493563630438328</v>
      </c>
      <c r="AU280" s="414">
        <v>28</v>
      </c>
      <c r="AV280" s="409">
        <f t="shared" si="714"/>
        <v>7.3298429319371722E-2</v>
      </c>
      <c r="AW280" s="413">
        <f t="shared" si="681"/>
        <v>0.9413061449435105</v>
      </c>
      <c r="AX280" s="412">
        <v>24</v>
      </c>
      <c r="AY280" s="409">
        <f t="shared" si="715"/>
        <v>4.9896049896049899E-2</v>
      </c>
      <c r="AZ280" s="413">
        <f t="shared" si="682"/>
        <v>0.64077032498085129</v>
      </c>
      <c r="BA280" s="416">
        <v>0</v>
      </c>
      <c r="BB280" s="409">
        <f t="shared" si="716"/>
        <v>0</v>
      </c>
      <c r="BC280" s="413">
        <f t="shared" si="683"/>
        <v>0</v>
      </c>
      <c r="BD280" s="423">
        <v>32</v>
      </c>
      <c r="BE280" s="409">
        <f t="shared" si="717"/>
        <v>4.0100250626566414E-2</v>
      </c>
      <c r="BF280" s="413">
        <f t="shared" si="684"/>
        <v>0.51497163962537917</v>
      </c>
      <c r="BG280" s="415">
        <v>36</v>
      </c>
      <c r="BH280" s="409">
        <f t="shared" si="718"/>
        <v>4.534005037783375E-2</v>
      </c>
      <c r="BI280" s="413">
        <f t="shared" si="685"/>
        <v>0.58226169958902285</v>
      </c>
      <c r="BJ280" s="416">
        <f t="shared" si="719"/>
        <v>114</v>
      </c>
      <c r="BK280" s="409">
        <f t="shared" si="720"/>
        <v>5.6829511465603187E-2</v>
      </c>
      <c r="BL280" s="413">
        <f t="shared" si="721"/>
        <v>1.1591910148516984</v>
      </c>
      <c r="BM280" s="416">
        <f t="shared" si="722"/>
        <v>109</v>
      </c>
      <c r="BN280" s="409">
        <f t="shared" si="723"/>
        <v>5.5050505050505051E-2</v>
      </c>
      <c r="BO280" s="413">
        <f t="shared" si="724"/>
        <v>1.1229033854394084</v>
      </c>
      <c r="BP280" s="416">
        <f t="shared" si="725"/>
        <v>44</v>
      </c>
      <c r="BQ280" s="409">
        <f t="shared" si="726"/>
        <v>2.927478376580173E-2</v>
      </c>
      <c r="BR280" s="413">
        <f t="shared" si="727"/>
        <v>0.59713809652548888</v>
      </c>
      <c r="BS280" s="406">
        <f t="shared" si="728"/>
        <v>75</v>
      </c>
      <c r="BT280" s="409">
        <f t="shared" si="729"/>
        <v>4.728877679697352E-2</v>
      </c>
      <c r="BU280" s="413">
        <f t="shared" si="730"/>
        <v>0.96458202354172495</v>
      </c>
      <c r="BV280" s="411">
        <f t="shared" si="731"/>
        <v>6.3868613138686137E-2</v>
      </c>
      <c r="BW280" s="411">
        <f t="shared" si="686"/>
        <v>5.5045871559633031E-2</v>
      </c>
      <c r="BX280" s="411">
        <f t="shared" si="687"/>
        <v>4.71976401179941E-2</v>
      </c>
      <c r="BY280" s="411">
        <f t="shared" si="688"/>
        <v>6.5486725663716813E-2</v>
      </c>
      <c r="BZ280" s="411">
        <f t="shared" si="689"/>
        <v>2.2580645161290321E-2</v>
      </c>
      <c r="CA280" s="411">
        <f t="shared" si="690"/>
        <v>7.7868852459016397E-2</v>
      </c>
      <c r="CB280" s="411">
        <f t="shared" si="691"/>
        <v>4.5112781954887216E-2</v>
      </c>
      <c r="CC280" s="411">
        <f t="shared" si="692"/>
        <v>7.2664359861591699E-2</v>
      </c>
      <c r="CD280" s="411">
        <f t="shared" si="693"/>
        <v>0</v>
      </c>
      <c r="CE280" s="411">
        <f t="shared" si="694"/>
        <v>3.7037037037037035E-2</v>
      </c>
      <c r="CF280" s="411">
        <f t="shared" si="695"/>
        <v>2.1367521367521368E-2</v>
      </c>
      <c r="CG280" s="411">
        <f t="shared" si="696"/>
        <v>6.5015479876160992E-2</v>
      </c>
      <c r="CH280" s="411">
        <f t="shared" si="697"/>
        <v>7.3298429319371722E-2</v>
      </c>
      <c r="CI280" s="411">
        <f t="shared" si="698"/>
        <v>4.9896049896049899E-2</v>
      </c>
      <c r="CJ280" s="411">
        <f t="shared" si="699"/>
        <v>0</v>
      </c>
      <c r="CK280" s="411">
        <f t="shared" si="700"/>
        <v>4.0100250626566414E-2</v>
      </c>
      <c r="CL280" s="411">
        <f t="shared" si="701"/>
        <v>4.534005037783375E-2</v>
      </c>
      <c r="CM280" s="822"/>
      <c r="CN280" s="822"/>
      <c r="CO280" s="822"/>
      <c r="CP280" s="822"/>
      <c r="CQ280" s="822"/>
      <c r="CR280" s="822"/>
      <c r="CS280" s="822"/>
      <c r="CT280" s="822"/>
    </row>
    <row r="281" spans="1:98" s="601" customFormat="1" x14ac:dyDescent="0.3">
      <c r="A281" s="397">
        <v>281</v>
      </c>
      <c r="B281" s="398" t="s">
        <v>330</v>
      </c>
      <c r="C281" s="407" t="s">
        <v>581</v>
      </c>
      <c r="D281" s="421">
        <v>44317</v>
      </c>
      <c r="E281" s="416">
        <v>5889</v>
      </c>
      <c r="F281" s="416">
        <v>403</v>
      </c>
      <c r="G281" s="409">
        <f t="shared" si="666"/>
        <v>5.6936987849675047E-2</v>
      </c>
      <c r="H281" s="409"/>
      <c r="I281" s="411">
        <f t="shared" si="667"/>
        <v>9.5412844036697253E-2</v>
      </c>
      <c r="J281" s="411">
        <f t="shared" si="668"/>
        <v>2.9914529914529916E-2</v>
      </c>
      <c r="K281" s="414">
        <v>37</v>
      </c>
      <c r="L281" s="409">
        <f t="shared" si="702"/>
        <v>6.7518248175182483E-2</v>
      </c>
      <c r="M281" s="413">
        <f t="shared" si="669"/>
        <v>0.70764317798989329</v>
      </c>
      <c r="N281" s="414">
        <v>52</v>
      </c>
      <c r="O281" s="409">
        <f t="shared" si="703"/>
        <v>9.5412844036697253E-2</v>
      </c>
      <c r="P281" s="413">
        <f t="shared" si="670"/>
        <v>1</v>
      </c>
      <c r="Q281" s="414">
        <v>13</v>
      </c>
      <c r="R281" s="409">
        <f t="shared" si="704"/>
        <v>3.8348082595870206E-2</v>
      </c>
      <c r="S281" s="413">
        <f t="shared" si="671"/>
        <v>0.40191740412979349</v>
      </c>
      <c r="T281" s="414">
        <v>35</v>
      </c>
      <c r="U281" s="409">
        <f t="shared" si="705"/>
        <v>6.1946902654867256E-2</v>
      </c>
      <c r="V281" s="413">
        <f t="shared" si="672"/>
        <v>0.64925119128658948</v>
      </c>
      <c r="W281" s="414">
        <v>16</v>
      </c>
      <c r="X281" s="409">
        <f t="shared" si="706"/>
        <v>5.1612903225806452E-2</v>
      </c>
      <c r="Y281" s="413">
        <f t="shared" si="673"/>
        <v>0.54094292803970223</v>
      </c>
      <c r="Z281" s="414">
        <v>13</v>
      </c>
      <c r="AA281" s="409">
        <f t="shared" si="707"/>
        <v>5.3278688524590161E-2</v>
      </c>
      <c r="AB281" s="413">
        <f t="shared" si="674"/>
        <v>0.55840163934426224</v>
      </c>
      <c r="AC281" s="414">
        <v>25</v>
      </c>
      <c r="AD281" s="409">
        <f t="shared" si="708"/>
        <v>4.6992481203007516E-2</v>
      </c>
      <c r="AE281" s="413">
        <f t="shared" si="675"/>
        <v>0.49251735106998257</v>
      </c>
      <c r="AF281" s="414">
        <v>21</v>
      </c>
      <c r="AG281" s="409">
        <f t="shared" si="709"/>
        <v>7.2664359861591699E-2</v>
      </c>
      <c r="AH281" s="413">
        <f t="shared" si="676"/>
        <v>0.76157838701091296</v>
      </c>
      <c r="AI281" s="414">
        <v>10</v>
      </c>
      <c r="AJ281" s="409">
        <f t="shared" si="710"/>
        <v>4.5454545454545456E-2</v>
      </c>
      <c r="AK281" s="413">
        <f t="shared" si="677"/>
        <v>0.47639860139860141</v>
      </c>
      <c r="AL281" s="414">
        <v>9</v>
      </c>
      <c r="AM281" s="409">
        <f t="shared" si="711"/>
        <v>4.7619047619047616E-2</v>
      </c>
      <c r="AN281" s="413">
        <f t="shared" si="678"/>
        <v>0.49908424908424903</v>
      </c>
      <c r="AO281" s="414">
        <v>7</v>
      </c>
      <c r="AP281" s="409">
        <f t="shared" si="712"/>
        <v>2.9914529914529916E-2</v>
      </c>
      <c r="AQ281" s="413">
        <f t="shared" si="679"/>
        <v>0.31352728468113084</v>
      </c>
      <c r="AR281" s="414">
        <v>10</v>
      </c>
      <c r="AS281" s="409">
        <f t="shared" si="713"/>
        <v>3.0959752321981424E-2</v>
      </c>
      <c r="AT281" s="413">
        <f t="shared" si="680"/>
        <v>0.32448201952845912</v>
      </c>
      <c r="AU281" s="414">
        <v>19</v>
      </c>
      <c r="AV281" s="409">
        <f t="shared" si="714"/>
        <v>4.9738219895287955E-2</v>
      </c>
      <c r="AW281" s="413">
        <f t="shared" si="681"/>
        <v>0.52129480467176792</v>
      </c>
      <c r="AX281" s="414">
        <v>24</v>
      </c>
      <c r="AY281" s="409">
        <f t="shared" si="715"/>
        <v>4.9896049896049899E-2</v>
      </c>
      <c r="AZ281" s="413">
        <f t="shared" si="682"/>
        <v>0.52294898448744598</v>
      </c>
      <c r="BA281" s="416">
        <v>9</v>
      </c>
      <c r="BB281" s="409">
        <f t="shared" si="716"/>
        <v>3.1914893617021274E-2</v>
      </c>
      <c r="BC281" s="413">
        <f t="shared" si="683"/>
        <v>0.3344926350245499</v>
      </c>
      <c r="BD281" s="423">
        <v>50</v>
      </c>
      <c r="BE281" s="409">
        <f t="shared" si="717"/>
        <v>6.2656641604010022E-2</v>
      </c>
      <c r="BF281" s="413">
        <f t="shared" si="684"/>
        <v>0.65668980142664346</v>
      </c>
      <c r="BG281" s="415">
        <v>53</v>
      </c>
      <c r="BH281" s="409">
        <f t="shared" si="718"/>
        <v>6.6750629722921909E-2</v>
      </c>
      <c r="BI281" s="413">
        <f t="shared" si="685"/>
        <v>0.69959794613447002</v>
      </c>
      <c r="BJ281" s="416">
        <f t="shared" si="719"/>
        <v>114</v>
      </c>
      <c r="BK281" s="409">
        <f t="shared" si="720"/>
        <v>5.6829511465603187E-2</v>
      </c>
      <c r="BL281" s="413">
        <f t="shared" si="721"/>
        <v>0.99811236266386938</v>
      </c>
      <c r="BM281" s="416">
        <f t="shared" si="722"/>
        <v>106</v>
      </c>
      <c r="BN281" s="409">
        <f t="shared" si="723"/>
        <v>5.3535353535353533E-2</v>
      </c>
      <c r="BO281" s="413">
        <f t="shared" si="724"/>
        <v>0.94025615961099829</v>
      </c>
      <c r="BP281" s="416">
        <f t="shared" si="725"/>
        <v>75</v>
      </c>
      <c r="BQ281" s="409">
        <f t="shared" si="726"/>
        <v>4.9900199600798403E-2</v>
      </c>
      <c r="BR281" s="413">
        <f t="shared" si="727"/>
        <v>0.87641094981253376</v>
      </c>
      <c r="BS281" s="406">
        <f t="shared" si="728"/>
        <v>108</v>
      </c>
      <c r="BT281" s="409">
        <f t="shared" si="729"/>
        <v>6.8095838587641871E-2</v>
      </c>
      <c r="BU281" s="413">
        <f t="shared" si="730"/>
        <v>1.195985969040519</v>
      </c>
      <c r="BV281" s="411">
        <f t="shared" si="731"/>
        <v>6.7518248175182483E-2</v>
      </c>
      <c r="BW281" s="411">
        <f t="shared" si="686"/>
        <v>9.5412844036697253E-2</v>
      </c>
      <c r="BX281" s="411">
        <f t="shared" si="687"/>
        <v>3.8348082595870206E-2</v>
      </c>
      <c r="BY281" s="411">
        <f t="shared" si="688"/>
        <v>6.1946902654867256E-2</v>
      </c>
      <c r="BZ281" s="411">
        <f t="shared" si="689"/>
        <v>5.1612903225806452E-2</v>
      </c>
      <c r="CA281" s="411">
        <f t="shared" si="690"/>
        <v>5.3278688524590161E-2</v>
      </c>
      <c r="CB281" s="411">
        <f t="shared" si="691"/>
        <v>4.6992481203007516E-2</v>
      </c>
      <c r="CC281" s="411">
        <f t="shared" si="692"/>
        <v>7.2664359861591699E-2</v>
      </c>
      <c r="CD281" s="411">
        <f t="shared" si="693"/>
        <v>4.5454545454545456E-2</v>
      </c>
      <c r="CE281" s="411">
        <f t="shared" si="694"/>
        <v>4.7619047619047616E-2</v>
      </c>
      <c r="CF281" s="411">
        <f t="shared" si="695"/>
        <v>2.9914529914529916E-2</v>
      </c>
      <c r="CG281" s="411">
        <f t="shared" si="696"/>
        <v>3.0959752321981424E-2</v>
      </c>
      <c r="CH281" s="411">
        <f t="shared" si="697"/>
        <v>4.9738219895287955E-2</v>
      </c>
      <c r="CI281" s="411">
        <f t="shared" si="698"/>
        <v>4.9896049896049899E-2</v>
      </c>
      <c r="CJ281" s="411">
        <f t="shared" si="699"/>
        <v>3.1914893617021274E-2</v>
      </c>
      <c r="CK281" s="411">
        <f t="shared" si="700"/>
        <v>6.2656641604010022E-2</v>
      </c>
      <c r="CL281" s="411">
        <f t="shared" si="701"/>
        <v>6.6750629722921909E-2</v>
      </c>
      <c r="CM281" s="822"/>
      <c r="CN281" s="822"/>
      <c r="CO281" s="822"/>
      <c r="CP281" s="822"/>
      <c r="CQ281" s="822"/>
      <c r="CR281" s="822"/>
      <c r="CS281" s="822"/>
      <c r="CT281" s="822"/>
    </row>
    <row r="282" spans="1:98" s="601" customFormat="1" x14ac:dyDescent="0.3">
      <c r="A282" s="397">
        <v>282</v>
      </c>
      <c r="B282" s="398" t="s">
        <v>331</v>
      </c>
      <c r="C282" s="407" t="s">
        <v>581</v>
      </c>
      <c r="D282" s="421">
        <v>44317</v>
      </c>
      <c r="E282" s="416">
        <v>15023</v>
      </c>
      <c r="F282" s="416">
        <v>1014</v>
      </c>
      <c r="G282" s="409">
        <f t="shared" si="666"/>
        <v>0.14326080813789205</v>
      </c>
      <c r="H282" s="409"/>
      <c r="I282" s="411">
        <f t="shared" si="667"/>
        <v>0.1989051094890511</v>
      </c>
      <c r="J282" s="411">
        <f t="shared" si="668"/>
        <v>6.8376068376068383E-2</v>
      </c>
      <c r="K282" s="414">
        <v>109</v>
      </c>
      <c r="L282" s="409">
        <f t="shared" si="702"/>
        <v>0.1989051094890511</v>
      </c>
      <c r="M282" s="413">
        <f t="shared" si="669"/>
        <v>1</v>
      </c>
      <c r="N282" s="414">
        <v>106</v>
      </c>
      <c r="O282" s="409">
        <f t="shared" si="703"/>
        <v>0.19449541284403671</v>
      </c>
      <c r="P282" s="413">
        <f t="shared" si="670"/>
        <v>0.97783014897735887</v>
      </c>
      <c r="Q282" s="414">
        <v>51</v>
      </c>
      <c r="R282" s="409">
        <f t="shared" si="704"/>
        <v>0.15044247787610621</v>
      </c>
      <c r="S282" s="413">
        <f t="shared" si="671"/>
        <v>0.75635300803767158</v>
      </c>
      <c r="T282" s="414">
        <v>108</v>
      </c>
      <c r="U282" s="409">
        <f t="shared" si="705"/>
        <v>0.1911504424778761</v>
      </c>
      <c r="V282" s="413">
        <f t="shared" si="672"/>
        <v>0.96101323374198255</v>
      </c>
      <c r="W282" s="414">
        <v>35</v>
      </c>
      <c r="X282" s="409">
        <f t="shared" si="706"/>
        <v>0.11290322580645161</v>
      </c>
      <c r="Y282" s="413">
        <f t="shared" si="673"/>
        <v>0.5676235572654631</v>
      </c>
      <c r="Z282" s="414">
        <v>33</v>
      </c>
      <c r="AA282" s="409">
        <f t="shared" si="707"/>
        <v>0.13524590163934427</v>
      </c>
      <c r="AB282" s="413">
        <f t="shared" si="674"/>
        <v>0.67995187246202438</v>
      </c>
      <c r="AC282" s="414">
        <v>73</v>
      </c>
      <c r="AD282" s="409">
        <f t="shared" si="708"/>
        <v>0.13721804511278196</v>
      </c>
      <c r="AE282" s="413">
        <f t="shared" si="675"/>
        <v>0.68986686900738081</v>
      </c>
      <c r="AF282" s="414">
        <v>46</v>
      </c>
      <c r="AG282" s="409">
        <f t="shared" si="709"/>
        <v>0.15916955017301038</v>
      </c>
      <c r="AH282" s="413">
        <f t="shared" si="676"/>
        <v>0.80022856417256594</v>
      </c>
      <c r="AI282" s="414">
        <v>20</v>
      </c>
      <c r="AJ282" s="409">
        <f t="shared" si="710"/>
        <v>9.0909090909090912E-2</v>
      </c>
      <c r="AK282" s="413">
        <f t="shared" si="677"/>
        <v>0.45704753961634698</v>
      </c>
      <c r="AL282" s="414">
        <v>21</v>
      </c>
      <c r="AM282" s="409">
        <f t="shared" si="711"/>
        <v>0.1111111111111111</v>
      </c>
      <c r="AN282" s="413">
        <f t="shared" si="678"/>
        <v>0.55861365953109066</v>
      </c>
      <c r="AO282" s="414">
        <v>16</v>
      </c>
      <c r="AP282" s="409">
        <f t="shared" si="712"/>
        <v>6.8376068376068383E-2</v>
      </c>
      <c r="AQ282" s="413">
        <f t="shared" si="679"/>
        <v>0.3437622520191328</v>
      </c>
      <c r="AR282" s="414">
        <v>31</v>
      </c>
      <c r="AS282" s="409">
        <f t="shared" si="713"/>
        <v>9.5975232198142413E-2</v>
      </c>
      <c r="AT282" s="413">
        <f t="shared" si="680"/>
        <v>0.48251768114295451</v>
      </c>
      <c r="AU282" s="414">
        <v>57</v>
      </c>
      <c r="AV282" s="409">
        <f t="shared" si="714"/>
        <v>0.14921465968586387</v>
      </c>
      <c r="AW282" s="413">
        <f t="shared" si="681"/>
        <v>0.75018012392526046</v>
      </c>
      <c r="AX282" s="414">
        <v>56</v>
      </c>
      <c r="AY282" s="409">
        <f t="shared" si="715"/>
        <v>0.11642411642411643</v>
      </c>
      <c r="AZ282" s="413">
        <f t="shared" si="682"/>
        <v>0.58532491560014499</v>
      </c>
      <c r="BA282" s="416">
        <v>22</v>
      </c>
      <c r="BB282" s="409">
        <f t="shared" si="716"/>
        <v>7.8014184397163122E-2</v>
      </c>
      <c r="BC282" s="413">
        <f t="shared" si="683"/>
        <v>0.39221810137289348</v>
      </c>
      <c r="BD282" s="423">
        <v>117</v>
      </c>
      <c r="BE282" s="409">
        <f t="shared" si="717"/>
        <v>0.14661654135338345</v>
      </c>
      <c r="BF282" s="413">
        <f t="shared" si="684"/>
        <v>0.73711802441884522</v>
      </c>
      <c r="BG282" s="415">
        <v>110</v>
      </c>
      <c r="BH282" s="409">
        <f t="shared" si="718"/>
        <v>0.1385390428211587</v>
      </c>
      <c r="BI282" s="413">
        <f t="shared" si="685"/>
        <v>0.69650821528435747</v>
      </c>
      <c r="BJ282" s="416">
        <f t="shared" si="719"/>
        <v>336</v>
      </c>
      <c r="BK282" s="409">
        <f t="shared" si="720"/>
        <v>0.16749750747756731</v>
      </c>
      <c r="BL282" s="413">
        <f t="shared" si="721"/>
        <v>1.1691788539706327</v>
      </c>
      <c r="BM282" s="416">
        <f t="shared" si="722"/>
        <v>254</v>
      </c>
      <c r="BN282" s="409">
        <f t="shared" si="723"/>
        <v>0.12828282828282828</v>
      </c>
      <c r="BO282" s="413">
        <f t="shared" si="724"/>
        <v>0.89544956468033399</v>
      </c>
      <c r="BP282" s="416">
        <f t="shared" si="725"/>
        <v>176</v>
      </c>
      <c r="BQ282" s="409">
        <f t="shared" si="726"/>
        <v>0.11709913506320692</v>
      </c>
      <c r="BR282" s="413">
        <f t="shared" si="727"/>
        <v>0.81738429780806576</v>
      </c>
      <c r="BS282" s="406">
        <f t="shared" si="728"/>
        <v>245</v>
      </c>
      <c r="BT282" s="409">
        <f t="shared" si="729"/>
        <v>0.15447667087011349</v>
      </c>
      <c r="BU282" s="413">
        <f t="shared" si="730"/>
        <v>1.078289818953317</v>
      </c>
      <c r="BV282" s="411">
        <f t="shared" si="731"/>
        <v>0.1989051094890511</v>
      </c>
      <c r="BW282" s="411">
        <f t="shared" si="686"/>
        <v>0.19449541284403671</v>
      </c>
      <c r="BX282" s="411">
        <f t="shared" si="687"/>
        <v>0.15044247787610621</v>
      </c>
      <c r="BY282" s="411">
        <f t="shared" si="688"/>
        <v>0.1911504424778761</v>
      </c>
      <c r="BZ282" s="411">
        <f t="shared" si="689"/>
        <v>0.11290322580645161</v>
      </c>
      <c r="CA282" s="411">
        <f t="shared" si="690"/>
        <v>0.13524590163934427</v>
      </c>
      <c r="CB282" s="411">
        <f t="shared" si="691"/>
        <v>0.13721804511278196</v>
      </c>
      <c r="CC282" s="411">
        <f t="shared" si="692"/>
        <v>0.15916955017301038</v>
      </c>
      <c r="CD282" s="411">
        <f t="shared" si="693"/>
        <v>9.0909090909090912E-2</v>
      </c>
      <c r="CE282" s="411">
        <f t="shared" si="694"/>
        <v>0.1111111111111111</v>
      </c>
      <c r="CF282" s="411">
        <f t="shared" si="695"/>
        <v>6.8376068376068383E-2</v>
      </c>
      <c r="CG282" s="411">
        <f t="shared" si="696"/>
        <v>9.5975232198142413E-2</v>
      </c>
      <c r="CH282" s="411">
        <f t="shared" si="697"/>
        <v>0.14921465968586387</v>
      </c>
      <c r="CI282" s="411">
        <f t="shared" si="698"/>
        <v>0.11642411642411643</v>
      </c>
      <c r="CJ282" s="411">
        <f t="shared" si="699"/>
        <v>7.8014184397163122E-2</v>
      </c>
      <c r="CK282" s="411">
        <f t="shared" si="700"/>
        <v>0.14661654135338345</v>
      </c>
      <c r="CL282" s="411">
        <f t="shared" si="701"/>
        <v>0.1385390428211587</v>
      </c>
      <c r="CM282" s="822"/>
      <c r="CN282" s="822"/>
      <c r="CO282" s="822"/>
      <c r="CP282" s="822"/>
      <c r="CQ282" s="822"/>
      <c r="CR282" s="822"/>
      <c r="CS282" s="822"/>
      <c r="CT282" s="822"/>
    </row>
    <row r="283" spans="1:98" s="601" customFormat="1" x14ac:dyDescent="0.3">
      <c r="A283" s="397">
        <v>283</v>
      </c>
      <c r="B283" s="638" t="s">
        <v>332</v>
      </c>
      <c r="C283" s="1016" t="s">
        <v>581</v>
      </c>
      <c r="D283" s="1017">
        <v>44317</v>
      </c>
      <c r="E283" s="1018">
        <v>114844</v>
      </c>
      <c r="F283" s="1018">
        <v>5312</v>
      </c>
      <c r="G283" s="1019">
        <f t="shared" si="666"/>
        <v>0.75049448996891777</v>
      </c>
      <c r="H283" s="1019"/>
      <c r="I283" s="1020">
        <f t="shared" si="667"/>
        <v>0.88034188034188032</v>
      </c>
      <c r="J283" s="1020">
        <f t="shared" si="668"/>
        <v>0.65688073394495416</v>
      </c>
      <c r="K283" s="1023">
        <v>365</v>
      </c>
      <c r="L283" s="1019">
        <f t="shared" si="702"/>
        <v>0.66605839416058399</v>
      </c>
      <c r="M283" s="1022">
        <f t="shared" si="669"/>
        <v>0.75659060307561488</v>
      </c>
      <c r="N283" s="1023">
        <v>358</v>
      </c>
      <c r="O283" s="1019">
        <f t="shared" si="703"/>
        <v>0.65688073394495416</v>
      </c>
      <c r="P283" s="1022">
        <f t="shared" si="670"/>
        <v>0.74616549389863729</v>
      </c>
      <c r="Q283" s="1023">
        <v>266</v>
      </c>
      <c r="R283" s="1019">
        <f t="shared" si="704"/>
        <v>0.78466076696165188</v>
      </c>
      <c r="S283" s="1022">
        <f t="shared" si="671"/>
        <v>0.89131368674284728</v>
      </c>
      <c r="T283" s="1023">
        <v>393</v>
      </c>
      <c r="U283" s="1019">
        <f t="shared" si="705"/>
        <v>0.695575221238938</v>
      </c>
      <c r="V283" s="1022">
        <f t="shared" si="672"/>
        <v>0.79011942606753149</v>
      </c>
      <c r="W283" s="1023">
        <v>241</v>
      </c>
      <c r="X283" s="1019">
        <f t="shared" si="706"/>
        <v>0.77741935483870972</v>
      </c>
      <c r="Y283" s="1022">
        <f t="shared" si="673"/>
        <v>0.88308800501096152</v>
      </c>
      <c r="Z283" s="1023">
        <v>185</v>
      </c>
      <c r="AA283" s="1019">
        <f t="shared" si="707"/>
        <v>0.75819672131147542</v>
      </c>
      <c r="AB283" s="1022">
        <f t="shared" si="674"/>
        <v>0.86125258634410318</v>
      </c>
      <c r="AC283" s="1023">
        <v>407</v>
      </c>
      <c r="AD283" s="1019">
        <f t="shared" si="708"/>
        <v>0.76503759398496241</v>
      </c>
      <c r="AE283" s="1022">
        <f t="shared" si="675"/>
        <v>0.86902328637126802</v>
      </c>
      <c r="AF283" s="1023">
        <v>195</v>
      </c>
      <c r="AG283" s="1019">
        <f t="shared" si="709"/>
        <v>0.67474048442906576</v>
      </c>
      <c r="AH283" s="1022">
        <f t="shared" si="676"/>
        <v>0.76645278328350186</v>
      </c>
      <c r="AI283" s="1023">
        <v>180</v>
      </c>
      <c r="AJ283" s="1019">
        <f t="shared" si="710"/>
        <v>0.81818181818181823</v>
      </c>
      <c r="AK283" s="1022">
        <f t="shared" si="677"/>
        <v>0.92939099735216246</v>
      </c>
      <c r="AL283" s="1023">
        <v>151</v>
      </c>
      <c r="AM283" s="1019">
        <f t="shared" si="711"/>
        <v>0.79894179894179895</v>
      </c>
      <c r="AN283" s="1022">
        <f t="shared" si="678"/>
        <v>0.90753582986592696</v>
      </c>
      <c r="AO283" s="1023">
        <v>206</v>
      </c>
      <c r="AP283" s="1019">
        <f t="shared" si="712"/>
        <v>0.88034188034188032</v>
      </c>
      <c r="AQ283" s="1022">
        <f t="shared" si="679"/>
        <v>1</v>
      </c>
      <c r="AR283" s="1023">
        <v>262</v>
      </c>
      <c r="AS283" s="1019">
        <f t="shared" si="713"/>
        <v>0.81114551083591335</v>
      </c>
      <c r="AT283" s="1022">
        <f t="shared" si="680"/>
        <v>0.9213982987165229</v>
      </c>
      <c r="AU283" s="1023">
        <v>279</v>
      </c>
      <c r="AV283" s="1019">
        <f t="shared" si="714"/>
        <v>0.73036649214659688</v>
      </c>
      <c r="AW283" s="1022">
        <f t="shared" si="681"/>
        <v>0.82963960758399846</v>
      </c>
      <c r="AX283" s="1023">
        <v>382</v>
      </c>
      <c r="AY283" s="1019">
        <f t="shared" si="715"/>
        <v>0.79417879417879422</v>
      </c>
      <c r="AZ283" s="1022">
        <f t="shared" si="682"/>
        <v>0.90212542639727111</v>
      </c>
      <c r="BA283" s="1018">
        <v>243</v>
      </c>
      <c r="BB283" s="1019">
        <f t="shared" si="716"/>
        <v>0.86170212765957444</v>
      </c>
      <c r="BC283" s="1022">
        <f t="shared" si="683"/>
        <v>0.97882668870068168</v>
      </c>
      <c r="BD283" s="1024">
        <v>602</v>
      </c>
      <c r="BE283" s="1019">
        <f t="shared" si="717"/>
        <v>0.75438596491228072</v>
      </c>
      <c r="BF283" s="1022">
        <f t="shared" si="684"/>
        <v>0.85692386305569757</v>
      </c>
      <c r="BG283" s="1025">
        <v>595</v>
      </c>
      <c r="BH283" s="1019">
        <f t="shared" si="718"/>
        <v>0.74937027707808568</v>
      </c>
      <c r="BI283" s="1022">
        <f t="shared" si="685"/>
        <v>0.85122643124403907</v>
      </c>
      <c r="BJ283" s="1018">
        <f t="shared" si="719"/>
        <v>1450</v>
      </c>
      <c r="BK283" s="1019">
        <f t="shared" si="720"/>
        <v>0.72283150548354935</v>
      </c>
      <c r="BL283" s="1022">
        <f t="shared" si="721"/>
        <v>0.96314032300688301</v>
      </c>
      <c r="BM283" s="1018">
        <f t="shared" si="722"/>
        <v>1518</v>
      </c>
      <c r="BN283" s="1019">
        <f t="shared" si="723"/>
        <v>0.76666666666666672</v>
      </c>
      <c r="BO283" s="1022">
        <f t="shared" si="724"/>
        <v>1.0215486947791166</v>
      </c>
      <c r="BP283" s="1018">
        <f t="shared" si="725"/>
        <v>1202</v>
      </c>
      <c r="BQ283" s="1019">
        <f t="shared" si="726"/>
        <v>0.79973386560212911</v>
      </c>
      <c r="BR283" s="1022">
        <f t="shared" si="727"/>
        <v>1.0656092433606683</v>
      </c>
      <c r="BS283" s="1026">
        <f t="shared" si="728"/>
        <v>1140</v>
      </c>
      <c r="BT283" s="1019">
        <f t="shared" si="729"/>
        <v>0.71878940731399743</v>
      </c>
      <c r="BU283" s="1022">
        <f t="shared" si="730"/>
        <v>0.95775440982087234</v>
      </c>
      <c r="BV283" s="1020">
        <f t="shared" si="731"/>
        <v>0.66605839416058399</v>
      </c>
      <c r="BW283" s="1020">
        <f t="shared" si="686"/>
        <v>0.65688073394495416</v>
      </c>
      <c r="BX283" s="1020">
        <f t="shared" si="687"/>
        <v>0.78466076696165188</v>
      </c>
      <c r="BY283" s="1020">
        <f t="shared" si="688"/>
        <v>0.695575221238938</v>
      </c>
      <c r="BZ283" s="1020">
        <f t="shared" si="689"/>
        <v>0.77741935483870972</v>
      </c>
      <c r="CA283" s="1020">
        <f t="shared" si="690"/>
        <v>0.75819672131147542</v>
      </c>
      <c r="CB283" s="1020">
        <f t="shared" si="691"/>
        <v>0.76503759398496241</v>
      </c>
      <c r="CC283" s="1020">
        <f t="shared" si="692"/>
        <v>0.67474048442906576</v>
      </c>
      <c r="CD283" s="1020">
        <f t="shared" si="693"/>
        <v>0.81818181818181823</v>
      </c>
      <c r="CE283" s="1020">
        <f t="shared" si="694"/>
        <v>0.79894179894179895</v>
      </c>
      <c r="CF283" s="1020">
        <f t="shared" si="695"/>
        <v>0.88034188034188032</v>
      </c>
      <c r="CG283" s="1020">
        <f t="shared" si="696"/>
        <v>0.81114551083591335</v>
      </c>
      <c r="CH283" s="1020">
        <f t="shared" si="697"/>
        <v>0.73036649214659688</v>
      </c>
      <c r="CI283" s="1020">
        <f t="shared" si="698"/>
        <v>0.79417879417879422</v>
      </c>
      <c r="CJ283" s="1020">
        <f t="shared" si="699"/>
        <v>0.86170212765957444</v>
      </c>
      <c r="CK283" s="1020">
        <f t="shared" si="700"/>
        <v>0.75438596491228072</v>
      </c>
      <c r="CL283" s="1020">
        <f t="shared" si="701"/>
        <v>0.74937027707808568</v>
      </c>
      <c r="CM283" s="822"/>
      <c r="CN283" s="822"/>
      <c r="CO283" s="822"/>
      <c r="CP283" s="822"/>
      <c r="CQ283" s="822"/>
      <c r="CR283" s="822"/>
      <c r="CS283" s="822"/>
      <c r="CT283" s="822"/>
    </row>
    <row r="284" spans="1:98" s="601" customFormat="1" x14ac:dyDescent="0.3">
      <c r="A284" s="397">
        <v>284</v>
      </c>
      <c r="B284" s="398" t="s">
        <v>334</v>
      </c>
      <c r="C284" s="407" t="s">
        <v>581</v>
      </c>
      <c r="D284" s="421">
        <v>44317</v>
      </c>
      <c r="E284" s="416">
        <v>67551</v>
      </c>
      <c r="F284" s="416">
        <v>2903</v>
      </c>
      <c r="G284" s="409">
        <f t="shared" si="666"/>
        <v>0.41014410850522748</v>
      </c>
      <c r="H284" s="409"/>
      <c r="I284" s="411">
        <f t="shared" si="667"/>
        <v>0.49545454545454548</v>
      </c>
      <c r="J284" s="411">
        <f t="shared" si="668"/>
        <v>0.31009174311926607</v>
      </c>
      <c r="K284" s="414">
        <v>181</v>
      </c>
      <c r="L284" s="409">
        <f t="shared" si="702"/>
        <v>0.33029197080291972</v>
      </c>
      <c r="M284" s="413">
        <f t="shared" si="669"/>
        <v>0.66664434473983791</v>
      </c>
      <c r="N284" s="414">
        <v>169</v>
      </c>
      <c r="O284" s="409">
        <f t="shared" si="703"/>
        <v>0.31009174311926607</v>
      </c>
      <c r="P284" s="413">
        <f t="shared" si="670"/>
        <v>0.62587324299301406</v>
      </c>
      <c r="Q284" s="414">
        <v>151</v>
      </c>
      <c r="R284" s="409">
        <f t="shared" si="704"/>
        <v>0.44542772861356933</v>
      </c>
      <c r="S284" s="413">
        <f t="shared" si="671"/>
        <v>0.89902844307325913</v>
      </c>
      <c r="T284" s="414">
        <v>201</v>
      </c>
      <c r="U284" s="409">
        <f t="shared" si="705"/>
        <v>0.35575221238938054</v>
      </c>
      <c r="V284" s="413">
        <f t="shared" si="672"/>
        <v>0.71803198830884141</v>
      </c>
      <c r="W284" s="414">
        <v>126</v>
      </c>
      <c r="X284" s="409">
        <f t="shared" si="706"/>
        <v>0.40645161290322579</v>
      </c>
      <c r="Y284" s="413">
        <f t="shared" si="673"/>
        <v>0.82036105356614375</v>
      </c>
      <c r="Z284" s="414">
        <v>100</v>
      </c>
      <c r="AA284" s="409">
        <f t="shared" si="707"/>
        <v>0.4098360655737705</v>
      </c>
      <c r="AB284" s="413">
        <f t="shared" si="674"/>
        <v>0.82719205895623404</v>
      </c>
      <c r="AC284" s="414">
        <v>204</v>
      </c>
      <c r="AD284" s="409">
        <f t="shared" si="708"/>
        <v>0.38345864661654133</v>
      </c>
      <c r="AE284" s="413">
        <f t="shared" si="675"/>
        <v>0.77395323170311092</v>
      </c>
      <c r="AF284" s="414">
        <v>119</v>
      </c>
      <c r="AG284" s="409">
        <f t="shared" si="709"/>
        <v>0.41176470588235292</v>
      </c>
      <c r="AH284" s="413">
        <f t="shared" si="676"/>
        <v>0.83108472746896911</v>
      </c>
      <c r="AI284" s="414">
        <v>109</v>
      </c>
      <c r="AJ284" s="409">
        <f t="shared" si="710"/>
        <v>0.49545454545454548</v>
      </c>
      <c r="AK284" s="413">
        <f t="shared" si="677"/>
        <v>1</v>
      </c>
      <c r="AL284" s="414">
        <v>74</v>
      </c>
      <c r="AM284" s="409">
        <f t="shared" si="711"/>
        <v>0.39153439153439151</v>
      </c>
      <c r="AN284" s="413">
        <f t="shared" si="678"/>
        <v>0.79025290034464335</v>
      </c>
      <c r="AO284" s="414">
        <v>115</v>
      </c>
      <c r="AP284" s="409">
        <f t="shared" si="712"/>
        <v>0.49145299145299143</v>
      </c>
      <c r="AQ284" s="413">
        <f t="shared" si="679"/>
        <v>0.99192346898768902</v>
      </c>
      <c r="AR284" s="414">
        <v>135</v>
      </c>
      <c r="AS284" s="409">
        <f t="shared" si="713"/>
        <v>0.41795665634674922</v>
      </c>
      <c r="AT284" s="413">
        <f t="shared" si="680"/>
        <v>0.84358224216775068</v>
      </c>
      <c r="AU284" s="414">
        <v>150</v>
      </c>
      <c r="AV284" s="409">
        <f t="shared" si="714"/>
        <v>0.39267015706806285</v>
      </c>
      <c r="AW284" s="413">
        <f t="shared" si="681"/>
        <v>0.79254527114654882</v>
      </c>
      <c r="AX284" s="414">
        <v>221</v>
      </c>
      <c r="AY284" s="409">
        <f t="shared" si="715"/>
        <v>0.45945945945945948</v>
      </c>
      <c r="AZ284" s="413">
        <f t="shared" si="682"/>
        <v>0.92734936771634024</v>
      </c>
      <c r="BA284" s="416">
        <v>138</v>
      </c>
      <c r="BB284" s="409">
        <f t="shared" si="716"/>
        <v>0.48936170212765956</v>
      </c>
      <c r="BC284" s="413">
        <f t="shared" si="683"/>
        <v>0.98770251805582654</v>
      </c>
      <c r="BD284" s="423">
        <v>350</v>
      </c>
      <c r="BE284" s="409">
        <f t="shared" si="717"/>
        <v>0.43859649122807015</v>
      </c>
      <c r="BF284" s="413">
        <f t="shared" si="684"/>
        <v>0.88524062449702223</v>
      </c>
      <c r="BG284" s="415">
        <v>352</v>
      </c>
      <c r="BH284" s="409">
        <f t="shared" si="718"/>
        <v>0.44332493702770781</v>
      </c>
      <c r="BI284" s="413">
        <f t="shared" si="685"/>
        <v>0.8947842765696854</v>
      </c>
      <c r="BJ284" s="416">
        <f t="shared" si="719"/>
        <v>759</v>
      </c>
      <c r="BK284" s="409">
        <f t="shared" si="720"/>
        <v>0.37836490528414757</v>
      </c>
      <c r="BL284" s="413">
        <f t="shared" si="721"/>
        <v>0.92251698229459056</v>
      </c>
      <c r="BM284" s="416">
        <f t="shared" si="722"/>
        <v>858</v>
      </c>
      <c r="BN284" s="409">
        <f t="shared" si="723"/>
        <v>0.43333333333333335</v>
      </c>
      <c r="BO284" s="413">
        <f t="shared" si="724"/>
        <v>1.0565392123091055</v>
      </c>
      <c r="BP284" s="416">
        <f t="shared" si="725"/>
        <v>677</v>
      </c>
      <c r="BQ284" s="409">
        <f t="shared" si="726"/>
        <v>0.45043246839654028</v>
      </c>
      <c r="BR284" s="413">
        <f t="shared" si="727"/>
        <v>1.0982297662110616</v>
      </c>
      <c r="BS284" s="406">
        <f t="shared" si="728"/>
        <v>601</v>
      </c>
      <c r="BT284" s="409">
        <f t="shared" si="729"/>
        <v>0.37894073139974777</v>
      </c>
      <c r="BU284" s="413">
        <f t="shared" si="730"/>
        <v>0.92392094276521342</v>
      </c>
      <c r="BV284" s="411">
        <f t="shared" si="731"/>
        <v>0.33029197080291972</v>
      </c>
      <c r="BW284" s="411">
        <f t="shared" si="686"/>
        <v>0.31009174311926607</v>
      </c>
      <c r="BX284" s="411">
        <f t="shared" si="687"/>
        <v>0.44542772861356933</v>
      </c>
      <c r="BY284" s="411">
        <f t="shared" si="688"/>
        <v>0.35575221238938054</v>
      </c>
      <c r="BZ284" s="411">
        <f t="shared" si="689"/>
        <v>0.40645161290322579</v>
      </c>
      <c r="CA284" s="411">
        <f t="shared" si="690"/>
        <v>0.4098360655737705</v>
      </c>
      <c r="CB284" s="411">
        <f t="shared" si="691"/>
        <v>0.38345864661654133</v>
      </c>
      <c r="CC284" s="411">
        <f t="shared" si="692"/>
        <v>0.41176470588235292</v>
      </c>
      <c r="CD284" s="411">
        <f t="shared" si="693"/>
        <v>0.49545454545454548</v>
      </c>
      <c r="CE284" s="411">
        <f t="shared" si="694"/>
        <v>0.39153439153439151</v>
      </c>
      <c r="CF284" s="411">
        <f t="shared" si="695"/>
        <v>0.49145299145299143</v>
      </c>
      <c r="CG284" s="411">
        <f t="shared" si="696"/>
        <v>0.41795665634674922</v>
      </c>
      <c r="CH284" s="411">
        <f t="shared" si="697"/>
        <v>0.39267015706806285</v>
      </c>
      <c r="CI284" s="411">
        <f t="shared" si="698"/>
        <v>0.45945945945945948</v>
      </c>
      <c r="CJ284" s="411">
        <f t="shared" si="699"/>
        <v>0.48936170212765956</v>
      </c>
      <c r="CK284" s="411">
        <f t="shared" si="700"/>
        <v>0.43859649122807015</v>
      </c>
      <c r="CL284" s="411">
        <f t="shared" si="701"/>
        <v>0.44332493702770781</v>
      </c>
      <c r="CM284" s="822"/>
      <c r="CN284" s="822"/>
      <c r="CO284" s="822"/>
      <c r="CP284" s="822"/>
      <c r="CQ284" s="822"/>
      <c r="CR284" s="822"/>
      <c r="CS284" s="822"/>
      <c r="CT284" s="822"/>
    </row>
    <row r="285" spans="1:98" s="601" customFormat="1" x14ac:dyDescent="0.3">
      <c r="A285" s="397">
        <v>285</v>
      </c>
      <c r="B285" s="398" t="s">
        <v>333</v>
      </c>
      <c r="C285" s="407" t="s">
        <v>581</v>
      </c>
      <c r="D285" s="421">
        <v>44317</v>
      </c>
      <c r="E285" s="416">
        <v>52170</v>
      </c>
      <c r="F285" s="416">
        <v>2965</v>
      </c>
      <c r="G285" s="409">
        <f t="shared" si="666"/>
        <v>0.41890364509748518</v>
      </c>
      <c r="H285" s="409"/>
      <c r="I285" s="411">
        <f t="shared" si="667"/>
        <v>0.46897810218978103</v>
      </c>
      <c r="J285" s="411">
        <f t="shared" si="668"/>
        <v>0.34090909090909088</v>
      </c>
      <c r="K285" s="414">
        <v>257</v>
      </c>
      <c r="L285" s="409">
        <f t="shared" si="702"/>
        <v>0.46897810218978103</v>
      </c>
      <c r="M285" s="413">
        <f t="shared" si="669"/>
        <v>1</v>
      </c>
      <c r="N285" s="414">
        <v>249</v>
      </c>
      <c r="O285" s="409">
        <f t="shared" si="703"/>
        <v>0.45688073394495415</v>
      </c>
      <c r="P285" s="413">
        <f t="shared" si="670"/>
        <v>0.97420483347017461</v>
      </c>
      <c r="Q285" s="414">
        <v>135</v>
      </c>
      <c r="R285" s="409">
        <f t="shared" si="704"/>
        <v>0.39823008849557523</v>
      </c>
      <c r="S285" s="413">
        <f t="shared" si="671"/>
        <v>0.84914431321235495</v>
      </c>
      <c r="T285" s="414">
        <v>245</v>
      </c>
      <c r="U285" s="409">
        <f t="shared" si="705"/>
        <v>0.4336283185840708</v>
      </c>
      <c r="V285" s="413">
        <f t="shared" si="672"/>
        <v>0.92462380772011987</v>
      </c>
      <c r="W285" s="414">
        <v>130</v>
      </c>
      <c r="X285" s="409">
        <f t="shared" si="706"/>
        <v>0.41935483870967744</v>
      </c>
      <c r="Y285" s="413">
        <f t="shared" si="673"/>
        <v>0.89418852767666623</v>
      </c>
      <c r="Z285" s="414">
        <v>89</v>
      </c>
      <c r="AA285" s="409">
        <f t="shared" si="707"/>
        <v>0.36475409836065575</v>
      </c>
      <c r="AB285" s="413">
        <f t="shared" si="674"/>
        <v>0.77776360273011425</v>
      </c>
      <c r="AC285" s="414">
        <v>239</v>
      </c>
      <c r="AD285" s="409">
        <f t="shared" si="708"/>
        <v>0.4492481203007519</v>
      </c>
      <c r="AE285" s="413">
        <f t="shared" si="675"/>
        <v>0.95792984406541648</v>
      </c>
      <c r="AF285" s="414">
        <v>126</v>
      </c>
      <c r="AG285" s="409">
        <f t="shared" si="709"/>
        <v>0.43598615916955019</v>
      </c>
      <c r="AH285" s="413">
        <f t="shared" si="676"/>
        <v>0.92965142110861287</v>
      </c>
      <c r="AI285" s="414">
        <v>75</v>
      </c>
      <c r="AJ285" s="409">
        <f t="shared" si="710"/>
        <v>0.34090909090909088</v>
      </c>
      <c r="AK285" s="413">
        <f t="shared" si="677"/>
        <v>0.72691899540148563</v>
      </c>
      <c r="AL285" s="414">
        <v>86</v>
      </c>
      <c r="AM285" s="409">
        <f t="shared" si="711"/>
        <v>0.455026455026455</v>
      </c>
      <c r="AN285" s="413">
        <f t="shared" si="678"/>
        <v>0.97025096246886122</v>
      </c>
      <c r="AO285" s="414">
        <v>99</v>
      </c>
      <c r="AP285" s="409">
        <f t="shared" si="712"/>
        <v>0.42307692307692307</v>
      </c>
      <c r="AQ285" s="413">
        <f t="shared" si="679"/>
        <v>0.90212511224184377</v>
      </c>
      <c r="AR285" s="414">
        <v>137</v>
      </c>
      <c r="AS285" s="409">
        <f t="shared" si="713"/>
        <v>0.42414860681114552</v>
      </c>
      <c r="AT285" s="413">
        <f t="shared" si="680"/>
        <v>0.90441025888135307</v>
      </c>
      <c r="AU285" s="414">
        <v>173</v>
      </c>
      <c r="AV285" s="409">
        <f t="shared" si="714"/>
        <v>0.45287958115183247</v>
      </c>
      <c r="AW285" s="413">
        <f t="shared" si="681"/>
        <v>0.96567319249495798</v>
      </c>
      <c r="AX285" s="414">
        <v>186</v>
      </c>
      <c r="AY285" s="409">
        <f t="shared" si="715"/>
        <v>0.38669438669438672</v>
      </c>
      <c r="AZ285" s="413">
        <f t="shared" si="682"/>
        <v>0.82454678563627981</v>
      </c>
      <c r="BA285" s="416">
        <v>110</v>
      </c>
      <c r="BB285" s="409">
        <f t="shared" si="716"/>
        <v>0.39007092198581561</v>
      </c>
      <c r="BC285" s="413">
        <f t="shared" si="683"/>
        <v>0.83174655738609704</v>
      </c>
      <c r="BD285" s="423">
        <v>318</v>
      </c>
      <c r="BE285" s="409">
        <f t="shared" si="717"/>
        <v>0.39849624060150374</v>
      </c>
      <c r="BF285" s="413">
        <f t="shared" si="684"/>
        <v>0.84971182820865387</v>
      </c>
      <c r="BG285" s="415">
        <v>304</v>
      </c>
      <c r="BH285" s="409">
        <f t="shared" si="718"/>
        <v>0.38287153652392947</v>
      </c>
      <c r="BI285" s="413">
        <f t="shared" si="685"/>
        <v>0.81639533858020752</v>
      </c>
      <c r="BJ285" s="416">
        <f t="shared" si="719"/>
        <v>856</v>
      </c>
      <c r="BK285" s="409">
        <f t="shared" si="720"/>
        <v>0.42671984047856432</v>
      </c>
      <c r="BL285" s="413">
        <f t="shared" si="721"/>
        <v>1.0186586950783401</v>
      </c>
      <c r="BM285" s="416">
        <f t="shared" si="722"/>
        <v>800</v>
      </c>
      <c r="BN285" s="409">
        <f t="shared" si="723"/>
        <v>0.40404040404040403</v>
      </c>
      <c r="BO285" s="413">
        <f t="shared" si="724"/>
        <v>0.96451871156761537</v>
      </c>
      <c r="BP285" s="416">
        <f t="shared" si="725"/>
        <v>613</v>
      </c>
      <c r="BQ285" s="409">
        <f t="shared" si="726"/>
        <v>0.40785096473719229</v>
      </c>
      <c r="BR285" s="413">
        <f t="shared" si="727"/>
        <v>0.97361522037431603</v>
      </c>
      <c r="BS285" s="406">
        <f t="shared" si="728"/>
        <v>689</v>
      </c>
      <c r="BT285" s="409">
        <f t="shared" si="729"/>
        <v>0.4344262295081967</v>
      </c>
      <c r="BU285" s="413">
        <f t="shared" si="730"/>
        <v>1.0370552622121472</v>
      </c>
      <c r="BV285" s="411">
        <f t="shared" si="731"/>
        <v>0.46897810218978103</v>
      </c>
      <c r="BW285" s="411">
        <f t="shared" si="686"/>
        <v>0.45688073394495415</v>
      </c>
      <c r="BX285" s="411">
        <f t="shared" si="687"/>
        <v>0.39823008849557523</v>
      </c>
      <c r="BY285" s="411">
        <f t="shared" si="688"/>
        <v>0.4336283185840708</v>
      </c>
      <c r="BZ285" s="411">
        <f t="shared" si="689"/>
        <v>0.41935483870967744</v>
      </c>
      <c r="CA285" s="411">
        <f t="shared" si="690"/>
        <v>0.36475409836065575</v>
      </c>
      <c r="CB285" s="411">
        <f t="shared" si="691"/>
        <v>0.4492481203007519</v>
      </c>
      <c r="CC285" s="411">
        <f t="shared" si="692"/>
        <v>0.43598615916955019</v>
      </c>
      <c r="CD285" s="411">
        <f t="shared" si="693"/>
        <v>0.34090909090909088</v>
      </c>
      <c r="CE285" s="411">
        <f t="shared" si="694"/>
        <v>0.455026455026455</v>
      </c>
      <c r="CF285" s="411">
        <f t="shared" si="695"/>
        <v>0.42307692307692307</v>
      </c>
      <c r="CG285" s="411">
        <f t="shared" si="696"/>
        <v>0.42414860681114552</v>
      </c>
      <c r="CH285" s="411">
        <f t="shared" si="697"/>
        <v>0.45287958115183247</v>
      </c>
      <c r="CI285" s="411">
        <f t="shared" si="698"/>
        <v>0.38669438669438672</v>
      </c>
      <c r="CJ285" s="411">
        <f t="shared" si="699"/>
        <v>0.39007092198581561</v>
      </c>
      <c r="CK285" s="411">
        <f t="shared" si="700"/>
        <v>0.39849624060150374</v>
      </c>
      <c r="CL285" s="411">
        <f t="shared" si="701"/>
        <v>0.38287153652392947</v>
      </c>
      <c r="CM285" s="822"/>
      <c r="CN285" s="822"/>
      <c r="CO285" s="822"/>
      <c r="CP285" s="822"/>
      <c r="CQ285" s="822"/>
      <c r="CR285" s="822"/>
      <c r="CS285" s="822"/>
      <c r="CT285" s="822"/>
    </row>
    <row r="286" spans="1:98" s="601" customFormat="1" x14ac:dyDescent="0.3">
      <c r="A286" s="397">
        <v>286</v>
      </c>
      <c r="B286" s="638" t="s">
        <v>335</v>
      </c>
      <c r="C286" s="1016" t="s">
        <v>581</v>
      </c>
      <c r="D286" s="1017">
        <v>44317</v>
      </c>
      <c r="E286" s="1018">
        <v>21671</v>
      </c>
      <c r="F286" s="1018">
        <v>1205</v>
      </c>
      <c r="G286" s="1019">
        <f t="shared" si="666"/>
        <v>0.17024583215597627</v>
      </c>
      <c r="H286" s="1019"/>
      <c r="I286" s="1020">
        <f t="shared" si="667"/>
        <v>0.22568807339449543</v>
      </c>
      <c r="J286" s="1020">
        <f t="shared" si="668"/>
        <v>9.8290598290598288E-2</v>
      </c>
      <c r="K286" s="1023">
        <v>106</v>
      </c>
      <c r="L286" s="1019">
        <f t="shared" si="702"/>
        <v>0.19343065693430658</v>
      </c>
      <c r="M286" s="1022">
        <f t="shared" si="669"/>
        <v>0.85707079698534216</v>
      </c>
      <c r="N286" s="1023">
        <v>123</v>
      </c>
      <c r="O286" s="1019">
        <f t="shared" si="703"/>
        <v>0.22568807339449543</v>
      </c>
      <c r="P286" s="1022">
        <f t="shared" si="670"/>
        <v>1</v>
      </c>
      <c r="Q286" s="1023">
        <v>58</v>
      </c>
      <c r="R286" s="1019">
        <f t="shared" si="704"/>
        <v>0.17109144542772861</v>
      </c>
      <c r="S286" s="1022">
        <f t="shared" si="671"/>
        <v>0.75808811185456981</v>
      </c>
      <c r="T286" s="1023">
        <v>123</v>
      </c>
      <c r="U286" s="1019">
        <f t="shared" si="705"/>
        <v>0.2176991150442478</v>
      </c>
      <c r="V286" s="1022">
        <f t="shared" si="672"/>
        <v>0.96460176991150437</v>
      </c>
      <c r="W286" s="1023">
        <v>52</v>
      </c>
      <c r="X286" s="1019">
        <f t="shared" si="706"/>
        <v>0.16774193548387098</v>
      </c>
      <c r="Y286" s="1022">
        <f t="shared" si="673"/>
        <v>0.74324678730658278</v>
      </c>
      <c r="Z286" s="1023">
        <v>49</v>
      </c>
      <c r="AA286" s="1019">
        <f t="shared" si="707"/>
        <v>0.20081967213114754</v>
      </c>
      <c r="AB286" s="1022">
        <f t="shared" si="674"/>
        <v>0.88981074236971869</v>
      </c>
      <c r="AC286" s="1023">
        <v>87</v>
      </c>
      <c r="AD286" s="1019">
        <f t="shared" si="708"/>
        <v>0.16353383458646617</v>
      </c>
      <c r="AE286" s="1022">
        <f t="shared" si="675"/>
        <v>0.72460113698881345</v>
      </c>
      <c r="AF286" s="1023">
        <v>44</v>
      </c>
      <c r="AG286" s="1019">
        <f t="shared" si="709"/>
        <v>0.15224913494809689</v>
      </c>
      <c r="AH286" s="1022">
        <f t="shared" si="676"/>
        <v>0.67459982558303089</v>
      </c>
      <c r="AI286" s="1023">
        <v>39</v>
      </c>
      <c r="AJ286" s="1019">
        <f t="shared" si="710"/>
        <v>0.17727272727272728</v>
      </c>
      <c r="AK286" s="1022">
        <f t="shared" si="677"/>
        <v>0.7854767184035476</v>
      </c>
      <c r="AL286" s="1023">
        <v>28</v>
      </c>
      <c r="AM286" s="1019">
        <f t="shared" si="711"/>
        <v>0.14814814814814814</v>
      </c>
      <c r="AN286" s="1022">
        <f t="shared" si="678"/>
        <v>0.65642878651008729</v>
      </c>
      <c r="AO286" s="1023">
        <v>23</v>
      </c>
      <c r="AP286" s="1019">
        <f t="shared" si="712"/>
        <v>9.8290598290598288E-2</v>
      </c>
      <c r="AQ286" s="1022">
        <f t="shared" si="679"/>
        <v>0.43551525258842327</v>
      </c>
      <c r="AR286" s="1023">
        <v>49</v>
      </c>
      <c r="AS286" s="1019">
        <f t="shared" si="713"/>
        <v>0.15170278637770898</v>
      </c>
      <c r="AT286" s="1022">
        <f t="shared" si="680"/>
        <v>0.67217901281179993</v>
      </c>
      <c r="AU286" s="1023">
        <v>61</v>
      </c>
      <c r="AV286" s="1019">
        <f t="shared" si="714"/>
        <v>0.15968586387434555</v>
      </c>
      <c r="AW286" s="1022">
        <f t="shared" si="681"/>
        <v>0.70755118545949858</v>
      </c>
      <c r="AX286" s="1023">
        <v>76</v>
      </c>
      <c r="AY286" s="1019">
        <f t="shared" si="715"/>
        <v>0.15800415800415801</v>
      </c>
      <c r="AZ286" s="1022">
        <f t="shared" si="682"/>
        <v>0.70009972448996838</v>
      </c>
      <c r="BA286" s="1018">
        <v>37</v>
      </c>
      <c r="BB286" s="1019">
        <f t="shared" si="716"/>
        <v>0.13120567375886524</v>
      </c>
      <c r="BC286" s="1022">
        <f t="shared" si="683"/>
        <v>0.58135847315919964</v>
      </c>
      <c r="BD286" s="1024">
        <v>131</v>
      </c>
      <c r="BE286" s="1019">
        <f t="shared" si="717"/>
        <v>0.16416040100250626</v>
      </c>
      <c r="BF286" s="1022">
        <f t="shared" si="684"/>
        <v>0.7273773865558204</v>
      </c>
      <c r="BG286" s="1025">
        <v>135</v>
      </c>
      <c r="BH286" s="1019">
        <f t="shared" si="718"/>
        <v>0.17002518891687657</v>
      </c>
      <c r="BI286" s="1022">
        <f t="shared" si="685"/>
        <v>0.75336364194876204</v>
      </c>
      <c r="BJ286" s="1018">
        <f t="shared" si="719"/>
        <v>388</v>
      </c>
      <c r="BK286" s="1019">
        <f t="shared" si="720"/>
        <v>0.19341974077766699</v>
      </c>
      <c r="BL286" s="1022">
        <f t="shared" si="721"/>
        <v>1.1361202698957069</v>
      </c>
      <c r="BM286" s="1018">
        <f t="shared" si="722"/>
        <v>321</v>
      </c>
      <c r="BN286" s="1019">
        <f t="shared" si="723"/>
        <v>0.16212121212121211</v>
      </c>
      <c r="BO286" s="1022">
        <f t="shared" si="724"/>
        <v>0.95227712812775045</v>
      </c>
      <c r="BP286" s="1018">
        <f t="shared" si="725"/>
        <v>219</v>
      </c>
      <c r="BQ286" s="1019">
        <f t="shared" si="726"/>
        <v>0.14570858283433133</v>
      </c>
      <c r="BR286" s="1022">
        <f t="shared" si="727"/>
        <v>0.85587165917128394</v>
      </c>
      <c r="BS286" s="1026">
        <f t="shared" si="728"/>
        <v>293</v>
      </c>
      <c r="BT286" s="1019">
        <f t="shared" si="729"/>
        <v>0.18474148802017654</v>
      </c>
      <c r="BU286" s="1022">
        <f t="shared" si="730"/>
        <v>1.0851454375160245</v>
      </c>
      <c r="BV286" s="1020">
        <f t="shared" si="731"/>
        <v>0.19343065693430658</v>
      </c>
      <c r="BW286" s="1020">
        <f t="shared" si="686"/>
        <v>0.22568807339449543</v>
      </c>
      <c r="BX286" s="1020">
        <f t="shared" si="687"/>
        <v>0.17109144542772861</v>
      </c>
      <c r="BY286" s="1020">
        <f t="shared" si="688"/>
        <v>0.2176991150442478</v>
      </c>
      <c r="BZ286" s="1020">
        <f t="shared" si="689"/>
        <v>0.16774193548387098</v>
      </c>
      <c r="CA286" s="1020">
        <f t="shared" si="690"/>
        <v>0.20081967213114754</v>
      </c>
      <c r="CB286" s="1020">
        <f t="shared" si="691"/>
        <v>0.16353383458646617</v>
      </c>
      <c r="CC286" s="1020">
        <f t="shared" si="692"/>
        <v>0.15224913494809689</v>
      </c>
      <c r="CD286" s="1020">
        <f t="shared" si="693"/>
        <v>0.17727272727272728</v>
      </c>
      <c r="CE286" s="1020">
        <f t="shared" si="694"/>
        <v>0.14814814814814814</v>
      </c>
      <c r="CF286" s="1020">
        <f t="shared" si="695"/>
        <v>9.8290598290598288E-2</v>
      </c>
      <c r="CG286" s="1020">
        <f t="shared" si="696"/>
        <v>0.15170278637770898</v>
      </c>
      <c r="CH286" s="1020">
        <f t="shared" si="697"/>
        <v>0.15968586387434555</v>
      </c>
      <c r="CI286" s="1020">
        <f t="shared" si="698"/>
        <v>0.15800415800415801</v>
      </c>
      <c r="CJ286" s="1020">
        <f t="shared" si="699"/>
        <v>0.13120567375886524</v>
      </c>
      <c r="CK286" s="1020">
        <f t="shared" si="700"/>
        <v>0.16416040100250626</v>
      </c>
      <c r="CL286" s="1020">
        <f t="shared" si="701"/>
        <v>0.17002518891687657</v>
      </c>
      <c r="CM286" s="822"/>
      <c r="CN286" s="822"/>
      <c r="CO286" s="822"/>
      <c r="CP286" s="822"/>
      <c r="CQ286" s="822"/>
      <c r="CR286" s="822"/>
      <c r="CS286" s="822"/>
      <c r="CT286" s="822"/>
    </row>
    <row r="287" spans="1:98" s="601" customFormat="1" x14ac:dyDescent="0.3">
      <c r="A287" s="397">
        <v>287</v>
      </c>
      <c r="B287" s="398" t="s">
        <v>338</v>
      </c>
      <c r="C287" s="407" t="s">
        <v>581</v>
      </c>
      <c r="D287" s="421">
        <v>44317</v>
      </c>
      <c r="E287" s="416">
        <v>40702</v>
      </c>
      <c r="F287" s="416">
        <v>1996</v>
      </c>
      <c r="G287" s="409">
        <f t="shared" si="666"/>
        <v>0.28200056513139304</v>
      </c>
      <c r="H287" s="409"/>
      <c r="I287" s="411">
        <f t="shared" si="667"/>
        <v>0.33548387096774196</v>
      </c>
      <c r="J287" s="411">
        <f t="shared" si="668"/>
        <v>0.20634920634920634</v>
      </c>
      <c r="K287" s="414">
        <v>170</v>
      </c>
      <c r="L287" s="409">
        <f t="shared" si="702"/>
        <v>0.31021897810218979</v>
      </c>
      <c r="M287" s="413">
        <f t="shared" si="669"/>
        <v>0.92469118472768108</v>
      </c>
      <c r="N287" s="414">
        <v>158</v>
      </c>
      <c r="O287" s="409">
        <f t="shared" si="703"/>
        <v>0.28990825688073396</v>
      </c>
      <c r="P287" s="413">
        <f t="shared" si="670"/>
        <v>0.86414961185603389</v>
      </c>
      <c r="Q287" s="414">
        <v>92</v>
      </c>
      <c r="R287" s="409">
        <f t="shared" si="704"/>
        <v>0.27138643067846607</v>
      </c>
      <c r="S287" s="413">
        <f t="shared" si="671"/>
        <v>0.80894032221465839</v>
      </c>
      <c r="T287" s="414">
        <v>141</v>
      </c>
      <c r="U287" s="409">
        <f t="shared" si="705"/>
        <v>0.24955752212389382</v>
      </c>
      <c r="V287" s="413">
        <f t="shared" si="672"/>
        <v>0.74387338325391417</v>
      </c>
      <c r="W287" s="414">
        <v>104</v>
      </c>
      <c r="X287" s="409">
        <f t="shared" si="706"/>
        <v>0.33548387096774196</v>
      </c>
      <c r="Y287" s="413">
        <f t="shared" si="673"/>
        <v>1</v>
      </c>
      <c r="Z287" s="414">
        <v>65</v>
      </c>
      <c r="AA287" s="409">
        <f t="shared" si="707"/>
        <v>0.26639344262295084</v>
      </c>
      <c r="AB287" s="413">
        <f t="shared" si="674"/>
        <v>0.79405737704918034</v>
      </c>
      <c r="AC287" s="414">
        <v>149</v>
      </c>
      <c r="AD287" s="409">
        <f t="shared" si="708"/>
        <v>0.28007518796992481</v>
      </c>
      <c r="AE287" s="413">
        <f t="shared" si="675"/>
        <v>0.83483950260266049</v>
      </c>
      <c r="AF287" s="414">
        <v>90</v>
      </c>
      <c r="AG287" s="409">
        <f t="shared" si="709"/>
        <v>0.31141868512110726</v>
      </c>
      <c r="AH287" s="413">
        <f t="shared" si="676"/>
        <v>0.92826723449560811</v>
      </c>
      <c r="AI287" s="414">
        <v>64</v>
      </c>
      <c r="AJ287" s="409">
        <f t="shared" si="710"/>
        <v>0.29090909090909089</v>
      </c>
      <c r="AK287" s="413">
        <f t="shared" si="677"/>
        <v>0.86713286713286708</v>
      </c>
      <c r="AL287" s="414">
        <v>39</v>
      </c>
      <c r="AM287" s="409">
        <f t="shared" si="711"/>
        <v>0.20634920634920634</v>
      </c>
      <c r="AN287" s="413">
        <f t="shared" si="678"/>
        <v>0.615079365079365</v>
      </c>
      <c r="AO287" s="414">
        <v>64</v>
      </c>
      <c r="AP287" s="409">
        <f t="shared" si="712"/>
        <v>0.27350427350427353</v>
      </c>
      <c r="AQ287" s="413">
        <f t="shared" si="679"/>
        <v>0.81525312294543062</v>
      </c>
      <c r="AR287" s="414">
        <v>84</v>
      </c>
      <c r="AS287" s="409">
        <f t="shared" si="713"/>
        <v>0.26006191950464397</v>
      </c>
      <c r="AT287" s="413">
        <f t="shared" si="680"/>
        <v>0.77518456775422717</v>
      </c>
      <c r="AU287" s="414">
        <v>110</v>
      </c>
      <c r="AV287" s="409">
        <f t="shared" si="714"/>
        <v>0.2879581151832461</v>
      </c>
      <c r="AW287" s="413">
        <f t="shared" si="681"/>
        <v>0.85833668948852193</v>
      </c>
      <c r="AX287" s="414">
        <v>136</v>
      </c>
      <c r="AY287" s="409">
        <f t="shared" si="715"/>
        <v>0.28274428274428276</v>
      </c>
      <c r="AZ287" s="413">
        <f t="shared" si="682"/>
        <v>0.84279545818007351</v>
      </c>
      <c r="BA287" s="416">
        <v>85</v>
      </c>
      <c r="BB287" s="409">
        <f t="shared" si="716"/>
        <v>0.30141843971631205</v>
      </c>
      <c r="BC287" s="413">
        <f t="shared" si="683"/>
        <v>0.89845881069285316</v>
      </c>
      <c r="BD287" s="423">
        <v>220</v>
      </c>
      <c r="BE287" s="409">
        <f t="shared" si="717"/>
        <v>0.27568922305764409</v>
      </c>
      <c r="BF287" s="413">
        <f t="shared" si="684"/>
        <v>0.82176595334490066</v>
      </c>
      <c r="BG287" s="415">
        <v>225</v>
      </c>
      <c r="BH287" s="409">
        <f t="shared" si="718"/>
        <v>0.28337531486146095</v>
      </c>
      <c r="BI287" s="413">
        <f t="shared" si="685"/>
        <v>0.8446764192985855</v>
      </c>
      <c r="BJ287" s="416">
        <f t="shared" si="719"/>
        <v>572</v>
      </c>
      <c r="BK287" s="409">
        <f t="shared" si="720"/>
        <v>0.28514456630109669</v>
      </c>
      <c r="BL287" s="413">
        <f t="shared" si="721"/>
        <v>1.0111489179755322</v>
      </c>
      <c r="BM287" s="416">
        <f t="shared" si="722"/>
        <v>555</v>
      </c>
      <c r="BN287" s="409">
        <f t="shared" si="723"/>
        <v>0.28030303030303028</v>
      </c>
      <c r="BO287" s="413">
        <f t="shared" si="724"/>
        <v>0.99398038501244901</v>
      </c>
      <c r="BP287" s="416">
        <f t="shared" si="725"/>
        <v>408</v>
      </c>
      <c r="BQ287" s="409">
        <f t="shared" si="726"/>
        <v>0.27145708582834333</v>
      </c>
      <c r="BR287" s="413">
        <f t="shared" si="727"/>
        <v>0.96261185044740183</v>
      </c>
      <c r="BS287" s="406">
        <f t="shared" si="728"/>
        <v>461</v>
      </c>
      <c r="BT287" s="409">
        <f t="shared" si="729"/>
        <v>0.29066834804539721</v>
      </c>
      <c r="BU287" s="413">
        <f t="shared" si="730"/>
        <v>1.0307367572471551</v>
      </c>
      <c r="BV287" s="411">
        <f t="shared" si="731"/>
        <v>0.31021897810218979</v>
      </c>
      <c r="BW287" s="411">
        <f t="shared" si="686"/>
        <v>0.28990825688073396</v>
      </c>
      <c r="BX287" s="411">
        <f t="shared" si="687"/>
        <v>0.27138643067846607</v>
      </c>
      <c r="BY287" s="411">
        <f t="shared" si="688"/>
        <v>0.24955752212389382</v>
      </c>
      <c r="BZ287" s="411">
        <f t="shared" si="689"/>
        <v>0.33548387096774196</v>
      </c>
      <c r="CA287" s="411">
        <f t="shared" si="690"/>
        <v>0.26639344262295084</v>
      </c>
      <c r="CB287" s="411">
        <f t="shared" si="691"/>
        <v>0.28007518796992481</v>
      </c>
      <c r="CC287" s="411">
        <f t="shared" si="692"/>
        <v>0.31141868512110726</v>
      </c>
      <c r="CD287" s="411">
        <f t="shared" si="693"/>
        <v>0.29090909090909089</v>
      </c>
      <c r="CE287" s="411">
        <f t="shared" si="694"/>
        <v>0.20634920634920634</v>
      </c>
      <c r="CF287" s="411">
        <f t="shared" si="695"/>
        <v>0.27350427350427353</v>
      </c>
      <c r="CG287" s="411">
        <f t="shared" si="696"/>
        <v>0.26006191950464397</v>
      </c>
      <c r="CH287" s="411">
        <f t="shared" si="697"/>
        <v>0.2879581151832461</v>
      </c>
      <c r="CI287" s="411">
        <f t="shared" si="698"/>
        <v>0.28274428274428276</v>
      </c>
      <c r="CJ287" s="411">
        <f t="shared" si="699"/>
        <v>0.30141843971631205</v>
      </c>
      <c r="CK287" s="411">
        <f t="shared" si="700"/>
        <v>0.27568922305764409</v>
      </c>
      <c r="CL287" s="411">
        <f t="shared" si="701"/>
        <v>0.28337531486146095</v>
      </c>
      <c r="CM287" s="822"/>
      <c r="CN287" s="822"/>
      <c r="CO287" s="822"/>
      <c r="CP287" s="822"/>
      <c r="CQ287" s="822"/>
      <c r="CR287" s="822"/>
      <c r="CS287" s="822"/>
      <c r="CT287" s="822"/>
    </row>
    <row r="288" spans="1:98" s="601" customFormat="1" x14ac:dyDescent="0.3">
      <c r="A288" s="397">
        <v>288</v>
      </c>
      <c r="B288" s="398" t="s">
        <v>337</v>
      </c>
      <c r="C288" s="407" t="s">
        <v>581</v>
      </c>
      <c r="D288" s="421">
        <v>44317</v>
      </c>
      <c r="E288" s="416">
        <v>57742</v>
      </c>
      <c r="F288" s="416">
        <v>3181</v>
      </c>
      <c r="G288" s="409">
        <f t="shared" si="666"/>
        <v>0.44942074032212487</v>
      </c>
      <c r="H288" s="409"/>
      <c r="I288" s="411">
        <f t="shared" si="667"/>
        <v>0.51047120418848169</v>
      </c>
      <c r="J288" s="411">
        <f t="shared" si="668"/>
        <v>0.3783783783783784</v>
      </c>
      <c r="K288" s="414">
        <v>257</v>
      </c>
      <c r="L288" s="409">
        <f t="shared" si="702"/>
        <v>0.46897810218978103</v>
      </c>
      <c r="M288" s="413">
        <f t="shared" si="669"/>
        <v>0.91871607711023773</v>
      </c>
      <c r="N288" s="414">
        <v>254</v>
      </c>
      <c r="O288" s="409">
        <f t="shared" si="703"/>
        <v>0.46605504587155966</v>
      </c>
      <c r="P288" s="413">
        <f t="shared" si="670"/>
        <v>0.91298988473300402</v>
      </c>
      <c r="Q288" s="414">
        <v>164</v>
      </c>
      <c r="R288" s="409">
        <f t="shared" si="704"/>
        <v>0.48377581120943952</v>
      </c>
      <c r="S288" s="413">
        <f t="shared" si="671"/>
        <v>0.94770440965131231</v>
      </c>
      <c r="T288" s="414">
        <v>278</v>
      </c>
      <c r="U288" s="409">
        <f t="shared" si="705"/>
        <v>0.49203539823008852</v>
      </c>
      <c r="V288" s="413">
        <f t="shared" si="672"/>
        <v>0.96388472884048104</v>
      </c>
      <c r="W288" s="414">
        <v>119</v>
      </c>
      <c r="X288" s="409">
        <f t="shared" si="706"/>
        <v>0.38387096774193546</v>
      </c>
      <c r="Y288" s="413">
        <f t="shared" si="673"/>
        <v>0.75199338296112483</v>
      </c>
      <c r="Z288" s="414">
        <v>111</v>
      </c>
      <c r="AA288" s="409">
        <f t="shared" si="707"/>
        <v>0.45491803278688525</v>
      </c>
      <c r="AB288" s="413">
        <f t="shared" si="674"/>
        <v>0.89117276166456494</v>
      </c>
      <c r="AC288" s="414">
        <v>252</v>
      </c>
      <c r="AD288" s="409">
        <f t="shared" si="708"/>
        <v>0.47368421052631576</v>
      </c>
      <c r="AE288" s="413">
        <f t="shared" si="675"/>
        <v>0.92793522267206474</v>
      </c>
      <c r="AF288" s="414">
        <v>121</v>
      </c>
      <c r="AG288" s="409">
        <f t="shared" si="709"/>
        <v>0.41868512110726641</v>
      </c>
      <c r="AH288" s="413">
        <f t="shared" si="676"/>
        <v>0.820193416733209</v>
      </c>
      <c r="AI288" s="414">
        <v>91</v>
      </c>
      <c r="AJ288" s="409">
        <f t="shared" si="710"/>
        <v>0.41363636363636364</v>
      </c>
      <c r="AK288" s="413">
        <f t="shared" si="677"/>
        <v>0.8103030303030303</v>
      </c>
      <c r="AL288" s="414">
        <v>96</v>
      </c>
      <c r="AM288" s="409">
        <f t="shared" si="711"/>
        <v>0.50793650793650791</v>
      </c>
      <c r="AN288" s="413">
        <f t="shared" si="678"/>
        <v>0.9950345950345949</v>
      </c>
      <c r="AO288" s="414">
        <v>94</v>
      </c>
      <c r="AP288" s="409">
        <f t="shared" si="712"/>
        <v>0.40170940170940173</v>
      </c>
      <c r="AQ288" s="413">
        <f t="shared" si="679"/>
        <v>0.7869384177076485</v>
      </c>
      <c r="AR288" s="414">
        <v>145</v>
      </c>
      <c r="AS288" s="409">
        <f t="shared" si="713"/>
        <v>0.44891640866873067</v>
      </c>
      <c r="AT288" s="413">
        <f t="shared" si="680"/>
        <v>0.87941573390489802</v>
      </c>
      <c r="AU288" s="414">
        <v>195</v>
      </c>
      <c r="AV288" s="409">
        <f t="shared" si="714"/>
        <v>0.51047120418848169</v>
      </c>
      <c r="AW288" s="413">
        <f t="shared" si="681"/>
        <v>1</v>
      </c>
      <c r="AX288" s="414">
        <v>182</v>
      </c>
      <c r="AY288" s="409">
        <f t="shared" si="715"/>
        <v>0.3783783783783784</v>
      </c>
      <c r="AZ288" s="413">
        <f t="shared" si="682"/>
        <v>0.74123354123354124</v>
      </c>
      <c r="BA288" s="416">
        <v>118</v>
      </c>
      <c r="BB288" s="409">
        <f t="shared" si="716"/>
        <v>0.41843971631205673</v>
      </c>
      <c r="BC288" s="413">
        <f t="shared" si="683"/>
        <v>0.81971267503182399</v>
      </c>
      <c r="BD288" s="423">
        <v>349</v>
      </c>
      <c r="BE288" s="409">
        <f t="shared" si="717"/>
        <v>0.43734335839598998</v>
      </c>
      <c r="BF288" s="413">
        <f t="shared" si="684"/>
        <v>0.85674442516547777</v>
      </c>
      <c r="BG288" s="415">
        <v>364</v>
      </c>
      <c r="BH288" s="409">
        <f t="shared" si="718"/>
        <v>0.45843828715365237</v>
      </c>
      <c r="BI288" s="413">
        <f t="shared" si="685"/>
        <v>0.89806884970612921</v>
      </c>
      <c r="BJ288" s="416">
        <f t="shared" si="719"/>
        <v>929</v>
      </c>
      <c r="BK288" s="409">
        <f t="shared" si="720"/>
        <v>0.46311066799601197</v>
      </c>
      <c r="BL288" s="413">
        <f t="shared" si="721"/>
        <v>1.0304612725796205</v>
      </c>
      <c r="BM288" s="416">
        <f t="shared" si="722"/>
        <v>886</v>
      </c>
      <c r="BN288" s="409">
        <f t="shared" si="723"/>
        <v>0.44747474747474747</v>
      </c>
      <c r="BO288" s="413">
        <f t="shared" si="724"/>
        <v>0.99566999768194364</v>
      </c>
      <c r="BP288" s="416">
        <f t="shared" si="725"/>
        <v>657</v>
      </c>
      <c r="BQ288" s="409">
        <f t="shared" si="726"/>
        <v>0.43712574850299402</v>
      </c>
      <c r="BR288" s="413">
        <f t="shared" si="727"/>
        <v>0.97264258029053496</v>
      </c>
      <c r="BS288" s="406">
        <f t="shared" si="728"/>
        <v>718</v>
      </c>
      <c r="BT288" s="409">
        <f t="shared" si="729"/>
        <v>0.45271122320302648</v>
      </c>
      <c r="BU288" s="413">
        <f t="shared" si="730"/>
        <v>1.0073216088748889</v>
      </c>
      <c r="BV288" s="411">
        <f t="shared" si="731"/>
        <v>0.46897810218978103</v>
      </c>
      <c r="BW288" s="411">
        <f t="shared" si="686"/>
        <v>0.46605504587155966</v>
      </c>
      <c r="BX288" s="411">
        <f t="shared" si="687"/>
        <v>0.48377581120943952</v>
      </c>
      <c r="BY288" s="411">
        <f t="shared" si="688"/>
        <v>0.49203539823008852</v>
      </c>
      <c r="BZ288" s="411">
        <f t="shared" si="689"/>
        <v>0.38387096774193546</v>
      </c>
      <c r="CA288" s="411">
        <f t="shared" si="690"/>
        <v>0.45491803278688525</v>
      </c>
      <c r="CB288" s="411">
        <f t="shared" si="691"/>
        <v>0.47368421052631576</v>
      </c>
      <c r="CC288" s="411">
        <f t="shared" si="692"/>
        <v>0.41868512110726641</v>
      </c>
      <c r="CD288" s="411">
        <f t="shared" si="693"/>
        <v>0.41363636363636364</v>
      </c>
      <c r="CE288" s="411">
        <f t="shared" si="694"/>
        <v>0.50793650793650791</v>
      </c>
      <c r="CF288" s="411">
        <f t="shared" si="695"/>
        <v>0.40170940170940173</v>
      </c>
      <c r="CG288" s="411">
        <f t="shared" si="696"/>
        <v>0.44891640866873067</v>
      </c>
      <c r="CH288" s="411">
        <f t="shared" si="697"/>
        <v>0.51047120418848169</v>
      </c>
      <c r="CI288" s="411">
        <f t="shared" si="698"/>
        <v>0.3783783783783784</v>
      </c>
      <c r="CJ288" s="411">
        <f t="shared" si="699"/>
        <v>0.41843971631205673</v>
      </c>
      <c r="CK288" s="411">
        <f t="shared" si="700"/>
        <v>0.43734335839598998</v>
      </c>
      <c r="CL288" s="411">
        <f t="shared" si="701"/>
        <v>0.45843828715365237</v>
      </c>
      <c r="CM288" s="822"/>
      <c r="CN288" s="822"/>
      <c r="CO288" s="822"/>
      <c r="CP288" s="822"/>
      <c r="CQ288" s="822"/>
      <c r="CR288" s="822"/>
      <c r="CS288" s="822"/>
      <c r="CT288" s="822"/>
    </row>
    <row r="289" spans="1:98" s="601" customFormat="1" x14ac:dyDescent="0.3">
      <c r="A289" s="397">
        <v>289</v>
      </c>
      <c r="B289" s="398" t="s">
        <v>336</v>
      </c>
      <c r="C289" s="407" t="s">
        <v>581</v>
      </c>
      <c r="D289" s="421">
        <v>44317</v>
      </c>
      <c r="E289" s="416">
        <v>26410</v>
      </c>
      <c r="F289" s="416">
        <v>1149</v>
      </c>
      <c r="G289" s="409">
        <f t="shared" si="666"/>
        <v>0.1623339926532919</v>
      </c>
      <c r="H289" s="409"/>
      <c r="I289" s="411">
        <f t="shared" si="667"/>
        <v>0.21794871794871795</v>
      </c>
      <c r="J289" s="411">
        <f t="shared" si="668"/>
        <v>0.1256544502617801</v>
      </c>
      <c r="K289" s="414">
        <v>78</v>
      </c>
      <c r="L289" s="409">
        <f t="shared" si="702"/>
        <v>0.14233576642335766</v>
      </c>
      <c r="M289" s="413">
        <f t="shared" si="669"/>
        <v>0.65306998711893516</v>
      </c>
      <c r="N289" s="414">
        <v>90</v>
      </c>
      <c r="O289" s="409">
        <f t="shared" si="703"/>
        <v>0.16513761467889909</v>
      </c>
      <c r="P289" s="413">
        <f t="shared" si="670"/>
        <v>0.75769023205612518</v>
      </c>
      <c r="Q289" s="414">
        <v>49</v>
      </c>
      <c r="R289" s="409">
        <f t="shared" si="704"/>
        <v>0.14454277286135694</v>
      </c>
      <c r="S289" s="413">
        <f t="shared" si="671"/>
        <v>0.6631962519521083</v>
      </c>
      <c r="T289" s="414">
        <v>87</v>
      </c>
      <c r="U289" s="409">
        <f t="shared" si="705"/>
        <v>0.15398230088495576</v>
      </c>
      <c r="V289" s="413">
        <f t="shared" si="672"/>
        <v>0.706507027589797</v>
      </c>
      <c r="W289" s="414">
        <v>51</v>
      </c>
      <c r="X289" s="409">
        <f t="shared" si="706"/>
        <v>0.16451612903225807</v>
      </c>
      <c r="Y289" s="413">
        <f t="shared" si="673"/>
        <v>0.75483870967741939</v>
      </c>
      <c r="Z289" s="414">
        <v>41</v>
      </c>
      <c r="AA289" s="409">
        <f t="shared" si="707"/>
        <v>0.16803278688524589</v>
      </c>
      <c r="AB289" s="413">
        <f t="shared" si="674"/>
        <v>0.77097396335583412</v>
      </c>
      <c r="AC289" s="414">
        <v>80</v>
      </c>
      <c r="AD289" s="409">
        <f t="shared" si="708"/>
        <v>0.15037593984962405</v>
      </c>
      <c r="AE289" s="413">
        <f t="shared" si="675"/>
        <v>0.68996019460415736</v>
      </c>
      <c r="AF289" s="414">
        <v>39</v>
      </c>
      <c r="AG289" s="409">
        <f t="shared" si="709"/>
        <v>0.13494809688581316</v>
      </c>
      <c r="AH289" s="413">
        <f t="shared" si="676"/>
        <v>0.61917362100549567</v>
      </c>
      <c r="AI289" s="414">
        <v>30</v>
      </c>
      <c r="AJ289" s="409">
        <f t="shared" si="710"/>
        <v>0.13636363636363635</v>
      </c>
      <c r="AK289" s="413">
        <f t="shared" si="677"/>
        <v>0.62566844919786091</v>
      </c>
      <c r="AL289" s="414">
        <v>29</v>
      </c>
      <c r="AM289" s="409">
        <f t="shared" si="711"/>
        <v>0.15343915343915343</v>
      </c>
      <c r="AN289" s="413">
        <f t="shared" si="678"/>
        <v>0.7040149393090569</v>
      </c>
      <c r="AO289" s="414">
        <v>51</v>
      </c>
      <c r="AP289" s="409">
        <f t="shared" si="712"/>
        <v>0.21794871794871795</v>
      </c>
      <c r="AQ289" s="413">
        <f t="shared" si="679"/>
        <v>1</v>
      </c>
      <c r="AR289" s="414">
        <v>48</v>
      </c>
      <c r="AS289" s="409">
        <f t="shared" si="713"/>
        <v>0.14860681114551083</v>
      </c>
      <c r="AT289" s="413">
        <f t="shared" si="680"/>
        <v>0.68184301584410856</v>
      </c>
      <c r="AU289" s="414">
        <v>48</v>
      </c>
      <c r="AV289" s="409">
        <f t="shared" si="714"/>
        <v>0.1256544502617801</v>
      </c>
      <c r="AW289" s="413">
        <f t="shared" si="681"/>
        <v>0.57653218355404989</v>
      </c>
      <c r="AX289" s="414">
        <v>104</v>
      </c>
      <c r="AY289" s="409">
        <f t="shared" si="715"/>
        <v>0.21621621621621623</v>
      </c>
      <c r="AZ289" s="413">
        <f t="shared" si="682"/>
        <v>0.99205087440381567</v>
      </c>
      <c r="BA289" s="416">
        <v>41</v>
      </c>
      <c r="BB289" s="409">
        <f t="shared" si="716"/>
        <v>0.1453900709219858</v>
      </c>
      <c r="BC289" s="413">
        <f t="shared" si="683"/>
        <v>0.66708385481852306</v>
      </c>
      <c r="BD289" s="423">
        <v>154</v>
      </c>
      <c r="BE289" s="409">
        <f t="shared" si="717"/>
        <v>0.19298245614035087</v>
      </c>
      <c r="BF289" s="413">
        <f t="shared" si="684"/>
        <v>0.88544891640866863</v>
      </c>
      <c r="BG289" s="415">
        <v>134</v>
      </c>
      <c r="BH289" s="409">
        <f t="shared" si="718"/>
        <v>0.16876574307304787</v>
      </c>
      <c r="BI289" s="413">
        <f t="shared" si="685"/>
        <v>0.77433693880574905</v>
      </c>
      <c r="BJ289" s="416">
        <f t="shared" si="719"/>
        <v>306</v>
      </c>
      <c r="BK289" s="409">
        <f t="shared" si="720"/>
        <v>0.15254237288135594</v>
      </c>
      <c r="BL289" s="413">
        <f t="shared" si="721"/>
        <v>0.93968225870690802</v>
      </c>
      <c r="BM289" s="416">
        <f t="shared" si="722"/>
        <v>334</v>
      </c>
      <c r="BN289" s="409">
        <f t="shared" si="723"/>
        <v>0.16868686868686869</v>
      </c>
      <c r="BO289" s="413">
        <f t="shared" si="724"/>
        <v>1.0391346010144966</v>
      </c>
      <c r="BP289" s="416">
        <f t="shared" si="725"/>
        <v>275</v>
      </c>
      <c r="BQ289" s="409">
        <f t="shared" si="726"/>
        <v>0.18296739853626082</v>
      </c>
      <c r="BR289" s="413">
        <f t="shared" si="727"/>
        <v>1.1271046534722837</v>
      </c>
      <c r="BS289" s="406">
        <f t="shared" si="728"/>
        <v>239</v>
      </c>
      <c r="BT289" s="409">
        <f t="shared" si="729"/>
        <v>0.15069356872635561</v>
      </c>
      <c r="BU289" s="413">
        <f t="shared" si="730"/>
        <v>0.9282933676633115</v>
      </c>
      <c r="BV289" s="411">
        <f t="shared" si="731"/>
        <v>0.14233576642335766</v>
      </c>
      <c r="BW289" s="411">
        <f t="shared" si="686"/>
        <v>0.16513761467889909</v>
      </c>
      <c r="BX289" s="411">
        <f t="shared" si="687"/>
        <v>0.14454277286135694</v>
      </c>
      <c r="BY289" s="411">
        <f t="shared" si="688"/>
        <v>0.15398230088495576</v>
      </c>
      <c r="BZ289" s="411">
        <f t="shared" si="689"/>
        <v>0.16451612903225807</v>
      </c>
      <c r="CA289" s="411">
        <f t="shared" si="690"/>
        <v>0.16803278688524589</v>
      </c>
      <c r="CB289" s="411">
        <f t="shared" si="691"/>
        <v>0.15037593984962405</v>
      </c>
      <c r="CC289" s="411">
        <f t="shared" si="692"/>
        <v>0.13494809688581316</v>
      </c>
      <c r="CD289" s="411">
        <f t="shared" si="693"/>
        <v>0.13636363636363635</v>
      </c>
      <c r="CE289" s="411">
        <f t="shared" si="694"/>
        <v>0.15343915343915343</v>
      </c>
      <c r="CF289" s="411">
        <f t="shared" si="695"/>
        <v>0.21794871794871795</v>
      </c>
      <c r="CG289" s="411">
        <f t="shared" si="696"/>
        <v>0.14860681114551083</v>
      </c>
      <c r="CH289" s="411">
        <f t="shared" si="697"/>
        <v>0.1256544502617801</v>
      </c>
      <c r="CI289" s="411">
        <f t="shared" si="698"/>
        <v>0.21621621621621623</v>
      </c>
      <c r="CJ289" s="411">
        <f t="shared" si="699"/>
        <v>0.1453900709219858</v>
      </c>
      <c r="CK289" s="411">
        <f t="shared" si="700"/>
        <v>0.19298245614035087</v>
      </c>
      <c r="CL289" s="411">
        <f t="shared" si="701"/>
        <v>0.16876574307304787</v>
      </c>
      <c r="CM289" s="822"/>
      <c r="CN289" s="822"/>
      <c r="CO289" s="822"/>
      <c r="CP289" s="822"/>
      <c r="CQ289" s="822"/>
      <c r="CR289" s="822"/>
      <c r="CS289" s="822"/>
      <c r="CT289" s="822"/>
    </row>
    <row r="290" spans="1:98" s="601" customFormat="1" x14ac:dyDescent="0.3">
      <c r="A290" s="397">
        <v>290</v>
      </c>
      <c r="B290" s="638" t="s">
        <v>336</v>
      </c>
      <c r="C290" s="1016" t="s">
        <v>581</v>
      </c>
      <c r="D290" s="1017">
        <v>44317</v>
      </c>
      <c r="E290" s="1018">
        <v>16538</v>
      </c>
      <c r="F290" s="1018">
        <v>744</v>
      </c>
      <c r="G290" s="1019">
        <f t="shared" si="666"/>
        <v>0.10511443910709239</v>
      </c>
      <c r="H290" s="1019"/>
      <c r="I290" s="1020">
        <f t="shared" si="667"/>
        <v>0.14285714285714285</v>
      </c>
      <c r="J290" s="1020">
        <f t="shared" si="668"/>
        <v>7.155963302752294E-2</v>
      </c>
      <c r="K290" s="1023">
        <v>42</v>
      </c>
      <c r="L290" s="1019">
        <f t="shared" si="702"/>
        <v>7.6642335766423361E-2</v>
      </c>
      <c r="M290" s="1022">
        <f t="shared" si="669"/>
        <v>0.53649635036496357</v>
      </c>
      <c r="N290" s="1023">
        <v>39</v>
      </c>
      <c r="O290" s="1019">
        <f t="shared" si="703"/>
        <v>7.155963302752294E-2</v>
      </c>
      <c r="P290" s="1022">
        <f t="shared" si="670"/>
        <v>0.50091743119266063</v>
      </c>
      <c r="Q290" s="1023">
        <v>39</v>
      </c>
      <c r="R290" s="1019">
        <f t="shared" si="704"/>
        <v>0.11504424778761062</v>
      </c>
      <c r="S290" s="1022">
        <f t="shared" si="671"/>
        <v>0.80530973451327437</v>
      </c>
      <c r="T290" s="1023">
        <v>63</v>
      </c>
      <c r="U290" s="1019">
        <f t="shared" si="705"/>
        <v>0.11150442477876106</v>
      </c>
      <c r="V290" s="1022">
        <f t="shared" si="672"/>
        <v>0.78053097345132749</v>
      </c>
      <c r="W290" s="1023">
        <v>38</v>
      </c>
      <c r="X290" s="1019">
        <f t="shared" si="706"/>
        <v>0.12258064516129032</v>
      </c>
      <c r="Y290" s="1022">
        <f t="shared" si="673"/>
        <v>0.85806451612903223</v>
      </c>
      <c r="Z290" s="1023">
        <v>25</v>
      </c>
      <c r="AA290" s="1019">
        <f t="shared" si="707"/>
        <v>0.10245901639344263</v>
      </c>
      <c r="AB290" s="1022">
        <f t="shared" si="674"/>
        <v>0.71721311475409844</v>
      </c>
      <c r="AC290" s="1023">
        <v>51</v>
      </c>
      <c r="AD290" s="1019">
        <f t="shared" si="708"/>
        <v>9.5864661654135333E-2</v>
      </c>
      <c r="AE290" s="1022">
        <f t="shared" si="675"/>
        <v>0.67105263157894735</v>
      </c>
      <c r="AF290" s="1023">
        <v>38</v>
      </c>
      <c r="AG290" s="1019">
        <f t="shared" si="709"/>
        <v>0.13148788927335639</v>
      </c>
      <c r="AH290" s="1022">
        <f t="shared" si="676"/>
        <v>0.92041522491349481</v>
      </c>
      <c r="AI290" s="1023">
        <v>31</v>
      </c>
      <c r="AJ290" s="1019">
        <f t="shared" si="710"/>
        <v>0.1409090909090909</v>
      </c>
      <c r="AK290" s="1022">
        <f t="shared" si="677"/>
        <v>0.98636363636363633</v>
      </c>
      <c r="AL290" s="1023">
        <v>27</v>
      </c>
      <c r="AM290" s="1019">
        <f t="shared" si="711"/>
        <v>0.14285714285714285</v>
      </c>
      <c r="AN290" s="1022">
        <f t="shared" si="678"/>
        <v>1</v>
      </c>
      <c r="AO290" s="1023">
        <v>31</v>
      </c>
      <c r="AP290" s="1019">
        <f t="shared" si="712"/>
        <v>0.13247863247863248</v>
      </c>
      <c r="AQ290" s="1022">
        <f t="shared" si="679"/>
        <v>0.92735042735042739</v>
      </c>
      <c r="AR290" s="1023">
        <v>46</v>
      </c>
      <c r="AS290" s="1019">
        <f t="shared" si="713"/>
        <v>0.14241486068111456</v>
      </c>
      <c r="AT290" s="1022">
        <f t="shared" si="680"/>
        <v>0.99690402476780193</v>
      </c>
      <c r="AU290" s="1023">
        <v>33</v>
      </c>
      <c r="AV290" s="1019">
        <f t="shared" si="714"/>
        <v>8.6387434554973816E-2</v>
      </c>
      <c r="AW290" s="1022">
        <f t="shared" si="681"/>
        <v>0.60471204188481675</v>
      </c>
      <c r="AX290" s="1023">
        <v>57</v>
      </c>
      <c r="AY290" s="1019">
        <f t="shared" si="715"/>
        <v>0.11850311850311851</v>
      </c>
      <c r="AZ290" s="1022">
        <f t="shared" si="682"/>
        <v>0.82952182952182962</v>
      </c>
      <c r="BA290" s="1018">
        <v>37</v>
      </c>
      <c r="BB290" s="1019">
        <f t="shared" si="716"/>
        <v>0.13120567375886524</v>
      </c>
      <c r="BC290" s="1022">
        <f t="shared" si="683"/>
        <v>0.91843971631205679</v>
      </c>
      <c r="BD290" s="1024">
        <v>81</v>
      </c>
      <c r="BE290" s="1019">
        <f t="shared" si="717"/>
        <v>0.10150375939849623</v>
      </c>
      <c r="BF290" s="1022">
        <f t="shared" si="684"/>
        <v>0.71052631578947367</v>
      </c>
      <c r="BG290" s="1025">
        <v>68</v>
      </c>
      <c r="BH290" s="1019">
        <f t="shared" si="718"/>
        <v>8.5642317380352648E-2</v>
      </c>
      <c r="BI290" s="1022">
        <f t="shared" si="685"/>
        <v>0.59949622166246852</v>
      </c>
      <c r="BJ290" s="1018">
        <f t="shared" si="719"/>
        <v>207</v>
      </c>
      <c r="BK290" s="1019">
        <f t="shared" si="720"/>
        <v>0.10319042871385843</v>
      </c>
      <c r="BL290" s="1022">
        <f t="shared" si="721"/>
        <v>0.98169604090952955</v>
      </c>
      <c r="BM290" s="1018">
        <f t="shared" si="722"/>
        <v>204</v>
      </c>
      <c r="BN290" s="1019">
        <f t="shared" si="723"/>
        <v>0.10303030303030303</v>
      </c>
      <c r="BO290" s="1022">
        <f t="shared" si="724"/>
        <v>0.98017269468882373</v>
      </c>
      <c r="BP290" s="1018">
        <f t="shared" si="725"/>
        <v>176</v>
      </c>
      <c r="BQ290" s="1019">
        <f t="shared" si="726"/>
        <v>0.11709913506320692</v>
      </c>
      <c r="BR290" s="1022">
        <f t="shared" si="727"/>
        <v>1.114015696206154</v>
      </c>
      <c r="BS290" s="1026">
        <f t="shared" si="728"/>
        <v>159</v>
      </c>
      <c r="BT290" s="1019">
        <f t="shared" si="729"/>
        <v>0.10025220680958385</v>
      </c>
      <c r="BU290" s="1022">
        <f t="shared" si="730"/>
        <v>0.95374344058902494</v>
      </c>
      <c r="BV290" s="1020">
        <f t="shared" si="731"/>
        <v>7.6642335766423361E-2</v>
      </c>
      <c r="BW290" s="1020">
        <f t="shared" si="686"/>
        <v>7.155963302752294E-2</v>
      </c>
      <c r="BX290" s="1020">
        <f t="shared" si="687"/>
        <v>0.11504424778761062</v>
      </c>
      <c r="BY290" s="1020">
        <f t="shared" si="688"/>
        <v>0.11150442477876106</v>
      </c>
      <c r="BZ290" s="1020">
        <f t="shared" si="689"/>
        <v>0.12258064516129032</v>
      </c>
      <c r="CA290" s="1020">
        <f t="shared" si="690"/>
        <v>0.10245901639344263</v>
      </c>
      <c r="CB290" s="1020">
        <f t="shared" si="691"/>
        <v>9.5864661654135333E-2</v>
      </c>
      <c r="CC290" s="1020">
        <f t="shared" si="692"/>
        <v>0.13148788927335639</v>
      </c>
      <c r="CD290" s="1020">
        <f t="shared" si="693"/>
        <v>0.1409090909090909</v>
      </c>
      <c r="CE290" s="1020">
        <f t="shared" si="694"/>
        <v>0.14285714285714285</v>
      </c>
      <c r="CF290" s="1020">
        <f t="shared" si="695"/>
        <v>0.13247863247863248</v>
      </c>
      <c r="CG290" s="1020">
        <f t="shared" si="696"/>
        <v>0.14241486068111456</v>
      </c>
      <c r="CH290" s="1020">
        <f t="shared" si="697"/>
        <v>8.6387434554973816E-2</v>
      </c>
      <c r="CI290" s="1020">
        <f t="shared" si="698"/>
        <v>0.11850311850311851</v>
      </c>
      <c r="CJ290" s="1020">
        <f t="shared" si="699"/>
        <v>0.13120567375886524</v>
      </c>
      <c r="CK290" s="1020">
        <f t="shared" si="700"/>
        <v>0.10150375939849623</v>
      </c>
      <c r="CL290" s="1020">
        <f t="shared" si="701"/>
        <v>8.5642317380352648E-2</v>
      </c>
      <c r="CM290" s="822"/>
      <c r="CN290" s="822"/>
      <c r="CO290" s="822"/>
      <c r="CP290" s="822"/>
      <c r="CQ290" s="822"/>
      <c r="CR290" s="822"/>
      <c r="CS290" s="822"/>
      <c r="CT290" s="822"/>
    </row>
    <row r="291" spans="1:98" ht="14.5" x14ac:dyDescent="0.35">
      <c r="A291" s="163">
        <v>291</v>
      </c>
      <c r="B291" s="4" t="s">
        <v>637</v>
      </c>
      <c r="C291" s="24"/>
      <c r="D291" s="1029" t="s">
        <v>632</v>
      </c>
      <c r="E291" s="1030" t="s">
        <v>633</v>
      </c>
      <c r="F291" s="1031" t="s">
        <v>634</v>
      </c>
      <c r="G291" s="1032" t="s">
        <v>635</v>
      </c>
      <c r="H291" s="1032" t="s">
        <v>636</v>
      </c>
      <c r="I291" s="15"/>
      <c r="J291" s="15"/>
      <c r="K291" s="40"/>
      <c r="L291" s="137"/>
      <c r="M291" s="22"/>
      <c r="N291" s="40"/>
      <c r="O291" s="137"/>
      <c r="P291" s="22"/>
      <c r="Q291" s="40"/>
      <c r="R291" s="137"/>
      <c r="S291" s="22"/>
      <c r="T291" s="40"/>
      <c r="U291" s="137"/>
      <c r="V291" s="22"/>
      <c r="W291" s="40"/>
      <c r="X291" s="137"/>
      <c r="Y291" s="22"/>
      <c r="Z291" s="40"/>
      <c r="AA291" s="137"/>
      <c r="AB291" s="22"/>
      <c r="AC291" s="40"/>
      <c r="AD291" s="137"/>
      <c r="AE291" s="22"/>
      <c r="AF291" s="40"/>
      <c r="AG291" s="137"/>
      <c r="AH291" s="22"/>
      <c r="AI291" s="40"/>
      <c r="AJ291" s="137"/>
      <c r="AK291" s="22"/>
      <c r="AL291" s="40"/>
      <c r="AM291" s="137"/>
      <c r="AN291" s="22"/>
      <c r="AO291" s="40"/>
      <c r="AP291" s="137"/>
      <c r="AQ291" s="22"/>
      <c r="AR291" s="40"/>
      <c r="AS291" s="137"/>
      <c r="AT291" s="22"/>
      <c r="AU291" s="40"/>
      <c r="AV291" s="137"/>
      <c r="AW291" s="22"/>
      <c r="AX291" s="40"/>
      <c r="AY291" s="137"/>
      <c r="AZ291" s="22"/>
      <c r="BA291" s="8"/>
      <c r="BB291" s="13"/>
      <c r="BC291" s="22"/>
      <c r="BD291" s="29"/>
      <c r="BE291" s="137"/>
      <c r="BF291" s="22"/>
      <c r="BG291" s="248"/>
      <c r="BH291" s="137"/>
      <c r="BI291" s="22"/>
      <c r="BJ291" s="22"/>
      <c r="BK291" s="22"/>
      <c r="BL291" s="22"/>
      <c r="BM291" s="22"/>
      <c r="BN291" s="247"/>
      <c r="BO291" s="22"/>
      <c r="BP291" s="22"/>
      <c r="BQ291" s="22"/>
      <c r="BR291" s="22"/>
      <c r="BS291" s="348"/>
      <c r="BT291" s="334"/>
      <c r="BU291" s="247"/>
      <c r="BV291" s="100"/>
      <c r="BW291" s="100"/>
      <c r="BX291" s="100"/>
      <c r="BY291" s="100"/>
      <c r="BZ291" s="100"/>
      <c r="CA291" s="100"/>
      <c r="CB291" s="100"/>
      <c r="CC291" s="100"/>
      <c r="CD291" s="100"/>
      <c r="CE291" s="100"/>
      <c r="CF291" s="100"/>
      <c r="CG291" s="100"/>
      <c r="CH291" s="100"/>
      <c r="CI291" s="100"/>
      <c r="CJ291" s="100"/>
      <c r="CK291" s="100"/>
      <c r="CL291" s="100"/>
    </row>
    <row r="292" spans="1:98" ht="13.5" thickBot="1" x14ac:dyDescent="0.35">
      <c r="A292" s="163">
        <v>292</v>
      </c>
      <c r="C292" s="24"/>
      <c r="E292" s="10"/>
      <c r="F292" s="7"/>
      <c r="G292" s="13"/>
      <c r="H292" s="13"/>
      <c r="I292" s="15"/>
      <c r="J292" s="15"/>
      <c r="K292" s="40"/>
      <c r="L292" s="13"/>
      <c r="M292" s="22"/>
      <c r="N292" s="40"/>
      <c r="O292" s="13"/>
      <c r="P292" s="22"/>
      <c r="Q292" s="40"/>
      <c r="R292" s="13"/>
      <c r="S292" s="22"/>
      <c r="T292" s="40"/>
      <c r="U292" s="13"/>
      <c r="V292" s="22"/>
      <c r="W292" s="40"/>
      <c r="X292" s="13"/>
      <c r="Y292" s="22"/>
      <c r="Z292" s="40"/>
      <c r="AA292" s="13"/>
      <c r="AB292" s="22"/>
      <c r="AC292" s="40"/>
      <c r="AD292" s="13"/>
      <c r="AE292" s="22"/>
      <c r="AF292" s="40"/>
      <c r="AG292" s="13"/>
      <c r="AH292" s="22"/>
      <c r="AI292" s="40"/>
      <c r="AJ292" s="13"/>
      <c r="AK292" s="22"/>
      <c r="AL292" s="40"/>
      <c r="AM292" s="13"/>
      <c r="AN292" s="22"/>
      <c r="AO292" s="40"/>
      <c r="AP292" s="13"/>
      <c r="AQ292" s="22"/>
      <c r="AR292" s="40"/>
      <c r="AS292" s="13"/>
      <c r="AT292" s="22"/>
      <c r="AU292" s="40"/>
      <c r="AV292" s="13"/>
      <c r="AW292" s="22"/>
      <c r="AX292" s="40"/>
      <c r="AY292" s="13"/>
      <c r="AZ292" s="22"/>
      <c r="BA292" s="8"/>
      <c r="BB292" s="13"/>
      <c r="BC292" s="22"/>
      <c r="BD292" s="29"/>
      <c r="BE292" s="13"/>
      <c r="BF292" s="22"/>
      <c r="BG292" s="248"/>
      <c r="BH292" s="13"/>
      <c r="BI292" s="22"/>
      <c r="BJ292" s="22"/>
      <c r="BK292" s="22"/>
      <c r="BL292" s="22"/>
      <c r="BM292" s="22"/>
      <c r="BN292" s="247"/>
      <c r="BO292" s="22"/>
      <c r="BP292" s="22"/>
      <c r="BQ292" s="22"/>
      <c r="BR292" s="22"/>
      <c r="BS292" s="348"/>
      <c r="BT292" s="334"/>
      <c r="BU292" s="247"/>
      <c r="BV292" s="100"/>
      <c r="BW292" s="100"/>
      <c r="BX292" s="100"/>
      <c r="BY292" s="100"/>
      <c r="BZ292" s="100"/>
      <c r="CA292" s="100"/>
      <c r="CB292" s="100"/>
      <c r="CC292" s="100"/>
      <c r="CD292" s="100"/>
      <c r="CE292" s="100"/>
      <c r="CF292" s="100"/>
      <c r="CG292" s="100"/>
      <c r="CH292" s="100"/>
      <c r="CI292" s="100"/>
      <c r="CJ292" s="100"/>
      <c r="CK292" s="100"/>
      <c r="CL292" s="100"/>
    </row>
    <row r="293" spans="1:98" s="601" customFormat="1" ht="13.5" thickBot="1" x14ac:dyDescent="0.35">
      <c r="A293" s="397">
        <v>293</v>
      </c>
      <c r="B293" s="510" t="s">
        <v>584</v>
      </c>
      <c r="C293" s="511" t="s">
        <v>581</v>
      </c>
      <c r="D293" s="512"/>
      <c r="E293" s="563">
        <f>E251</f>
        <v>451999</v>
      </c>
      <c r="F293" s="563">
        <f>F251</f>
        <v>33242</v>
      </c>
      <c r="G293" s="515">
        <f>F293/E293</f>
        <v>7.3544410496483401E-2</v>
      </c>
      <c r="H293" s="515"/>
      <c r="I293" s="514"/>
      <c r="J293" s="514"/>
      <c r="K293" s="563">
        <v>2216</v>
      </c>
      <c r="L293" s="515">
        <f>K293/$F$293</f>
        <v>6.6662655676553759E-2</v>
      </c>
      <c r="M293" s="564">
        <f>L293/$G$293</f>
        <v>0.90642722168180678</v>
      </c>
      <c r="N293" s="563">
        <v>2756</v>
      </c>
      <c r="O293" s="515">
        <f>N293/$F$293</f>
        <v>8.290716563383671E-2</v>
      </c>
      <c r="P293" s="564">
        <f>O293/$G$293</f>
        <v>1.1273075013335105</v>
      </c>
      <c r="Q293" s="563">
        <v>1252</v>
      </c>
      <c r="R293" s="515">
        <f>Q293/$F$293</f>
        <v>3.7663197160219E-2</v>
      </c>
      <c r="S293" s="564">
        <f>R293/$G$293</f>
        <v>0.51211501874802445</v>
      </c>
      <c r="T293" s="563">
        <v>3399</v>
      </c>
      <c r="U293" s="515">
        <f>T293/$F$293</f>
        <v>0.10225016545334216</v>
      </c>
      <c r="V293" s="564">
        <f>U293/$G$293</f>
        <v>1.3903186491410024</v>
      </c>
      <c r="W293" s="563">
        <f>W251</f>
        <v>1111</v>
      </c>
      <c r="X293" s="515">
        <f>W293/$F$293</f>
        <v>3.3421575115817337E-2</v>
      </c>
      <c r="Y293" s="564">
        <f>X293/$G$293</f>
        <v>0.45444072350563502</v>
      </c>
      <c r="Z293" s="563">
        <v>609</v>
      </c>
      <c r="AA293" s="515">
        <f>Z293/$F$293</f>
        <v>1.8320197340713554E-2</v>
      </c>
      <c r="AB293" s="564">
        <f>AA293/$G$293</f>
        <v>0.24910387094053263</v>
      </c>
      <c r="AC293" s="563">
        <v>2897</v>
      </c>
      <c r="AD293" s="515">
        <f>AC293/$F$293</f>
        <v>8.7148787678238374E-2</v>
      </c>
      <c r="AE293" s="564">
        <f>AD293/$G$293</f>
        <v>1.1849817965759</v>
      </c>
      <c r="AF293" s="563">
        <v>946</v>
      </c>
      <c r="AG293" s="515">
        <f>AF293/$F$293</f>
        <v>2.8457974851091992E-2</v>
      </c>
      <c r="AH293" s="564">
        <f>AG293/$G$293</f>
        <v>0.38694952694539225</v>
      </c>
      <c r="AI293" s="563">
        <v>974</v>
      </c>
      <c r="AJ293" s="515">
        <f>AI293/$F$293</f>
        <v>2.9300282774802962E-2</v>
      </c>
      <c r="AK293" s="564">
        <f>AJ293/$G$293</f>
        <v>0.39840257848288801</v>
      </c>
      <c r="AL293" s="563">
        <v>704</v>
      </c>
      <c r="AM293" s="515">
        <f>AL293/$F$293</f>
        <v>2.1178027796161483E-2</v>
      </c>
      <c r="AN293" s="564">
        <f>AM293/$G$293</f>
        <v>0.28796243865703608</v>
      </c>
      <c r="AO293" s="563">
        <v>1821</v>
      </c>
      <c r="AP293" s="515">
        <f>AO293/$F$293</f>
        <v>5.4780097467059745E-2</v>
      </c>
      <c r="AQ293" s="564">
        <f>AP293/$G$293</f>
        <v>0.74485738749213459</v>
      </c>
      <c r="AR293" s="563">
        <v>2506</v>
      </c>
      <c r="AS293" s="515">
        <f>AR293/$F$293</f>
        <v>7.5386559172131634E-2</v>
      </c>
      <c r="AT293" s="564">
        <f>AS293/$G$293</f>
        <v>1.0250481126058699</v>
      </c>
      <c r="AU293" s="563">
        <f>AU251</f>
        <v>2390</v>
      </c>
      <c r="AV293" s="515">
        <f>AU293/$F$293</f>
        <v>7.189699777390049E-2</v>
      </c>
      <c r="AW293" s="564">
        <f>AV293/$G$293</f>
        <v>0.97759975623624473</v>
      </c>
      <c r="AX293" s="563">
        <f>AX251</f>
        <v>2437</v>
      </c>
      <c r="AY293" s="515">
        <f>AX293/$F$293</f>
        <v>7.3310871788701035E-2</v>
      </c>
      <c r="AZ293" s="564">
        <f>AY293/$G$293</f>
        <v>0.99682452131704102</v>
      </c>
      <c r="BA293" s="563">
        <v>1094</v>
      </c>
      <c r="BB293" s="515">
        <f>BA293/$F$293</f>
        <v>3.2910173876421395E-2</v>
      </c>
      <c r="BC293" s="564">
        <f>BB293/$G$293</f>
        <v>0.44748708507215551</v>
      </c>
      <c r="BD293" s="563">
        <v>3051</v>
      </c>
      <c r="BE293" s="515">
        <f>BD293/$F$293</f>
        <v>9.1781481258648698E-2</v>
      </c>
      <c r="BF293" s="564">
        <f>BE293/$G$293</f>
        <v>1.2479735800321266</v>
      </c>
      <c r="BG293" s="563">
        <f>BG251</f>
        <v>3082</v>
      </c>
      <c r="BH293" s="515">
        <f>BG293/$F$293</f>
        <v>9.2714036459900132E-2</v>
      </c>
      <c r="BI293" s="564">
        <f>BH293/$G$293</f>
        <v>1.2606537442343542</v>
      </c>
      <c r="BJ293" s="563">
        <f>SUM(K293,Q293,T293,W293,Z293)</f>
        <v>8587</v>
      </c>
      <c r="BK293" s="515">
        <f>BJ293/$F$293</f>
        <v>0.25831779074664579</v>
      </c>
      <c r="BL293" s="564">
        <f>BK293/$G$293</f>
        <v>3.5124054840170009</v>
      </c>
      <c r="BM293" s="569">
        <f>SUM(AR293,AU293,AX293,BG293)</f>
        <v>10415</v>
      </c>
      <c r="BN293" s="515">
        <f>BM293/$F$293</f>
        <v>0.31330846519463329</v>
      </c>
      <c r="BO293" s="564">
        <f>BN293/$G$293</f>
        <v>4.2601261343935093</v>
      </c>
      <c r="BP293" s="563">
        <f>SUM(AO293,BA293,BD293,AL293)</f>
        <v>6670</v>
      </c>
      <c r="BQ293" s="515">
        <f>BP293/$F$293</f>
        <v>0.20064978039829132</v>
      </c>
      <c r="BR293" s="564">
        <f>BQ293/$G$293</f>
        <v>2.7282804912534528</v>
      </c>
      <c r="BS293" s="563">
        <f>SUM(N293,AC293,AI293,AF293)</f>
        <v>7573</v>
      </c>
      <c r="BT293" s="515">
        <f>BS293/$F$293</f>
        <v>0.22781421093797002</v>
      </c>
      <c r="BU293" s="564">
        <f>BT293/$G$293</f>
        <v>3.0976414033376907</v>
      </c>
      <c r="BV293" s="848">
        <f>K293</f>
        <v>2216</v>
      </c>
      <c r="BW293" s="848">
        <f>N293</f>
        <v>2756</v>
      </c>
      <c r="BX293" s="848">
        <f>Q293</f>
        <v>1252</v>
      </c>
      <c r="BY293" s="848">
        <f>T293</f>
        <v>3399</v>
      </c>
      <c r="BZ293" s="848">
        <f>W293</f>
        <v>1111</v>
      </c>
      <c r="CA293" s="848">
        <f>Z293</f>
        <v>609</v>
      </c>
      <c r="CB293" s="848">
        <f>AC293</f>
        <v>2897</v>
      </c>
      <c r="CC293" s="848">
        <f>AF293</f>
        <v>946</v>
      </c>
      <c r="CD293" s="848">
        <f>AI293</f>
        <v>974</v>
      </c>
      <c r="CE293" s="848">
        <f>AL293</f>
        <v>704</v>
      </c>
      <c r="CF293" s="848">
        <f>AO293</f>
        <v>1821</v>
      </c>
      <c r="CG293" s="848">
        <f>AR293</f>
        <v>2506</v>
      </c>
      <c r="CH293" s="848">
        <f>AU293</f>
        <v>2390</v>
      </c>
      <c r="CI293" s="848">
        <f>AX293</f>
        <v>2437</v>
      </c>
      <c r="CJ293" s="848">
        <f>BA293</f>
        <v>1094</v>
      </c>
      <c r="CK293" s="848">
        <f>BD293</f>
        <v>3051</v>
      </c>
      <c r="CL293" s="849">
        <f>BG293</f>
        <v>3082</v>
      </c>
      <c r="CM293" s="822"/>
      <c r="CN293" s="822"/>
      <c r="CO293" s="822"/>
      <c r="CP293" s="822"/>
      <c r="CQ293" s="822"/>
      <c r="CR293" s="822"/>
      <c r="CS293" s="822"/>
      <c r="CT293" s="822"/>
    </row>
    <row r="294" spans="1:98" s="604" customFormat="1" x14ac:dyDescent="0.3">
      <c r="A294" s="397">
        <v>294</v>
      </c>
      <c r="B294" s="372" t="s">
        <v>618</v>
      </c>
      <c r="C294" s="407" t="s">
        <v>581</v>
      </c>
      <c r="D294" s="421">
        <v>44501</v>
      </c>
      <c r="E294" s="416">
        <v>66674</v>
      </c>
      <c r="F294" s="401">
        <v>4374</v>
      </c>
      <c r="G294" s="409">
        <f>F294/F$293</f>
        <v>0.13158053065399195</v>
      </c>
      <c r="H294" s="402"/>
      <c r="I294" s="411">
        <f t="shared" ref="I294:I296" si="732">LARGE(BV294:CL294,1)</f>
        <v>0.21022727272727273</v>
      </c>
      <c r="J294" s="411">
        <f t="shared" ref="J294:J296" si="733">SMALL(BV294:CL294,1)</f>
        <v>0.100418410041841</v>
      </c>
      <c r="K294" s="404">
        <v>274</v>
      </c>
      <c r="L294" s="409">
        <f>K294/$K$293</f>
        <v>0.12364620938628158</v>
      </c>
      <c r="M294" s="413">
        <f>L294/$I294</f>
        <v>0.58815494194555562</v>
      </c>
      <c r="N294" s="424">
        <v>362</v>
      </c>
      <c r="O294" s="409">
        <f>N294/N293</f>
        <v>0.13134978229317851</v>
      </c>
      <c r="P294" s="413">
        <f t="shared" ref="P294:P296" si="734">O294/$I294</f>
        <v>0.62479896442160587</v>
      </c>
      <c r="Q294" s="424">
        <v>148</v>
      </c>
      <c r="R294" s="409">
        <f>Q294/Q293</f>
        <v>0.1182108626198083</v>
      </c>
      <c r="S294" s="413">
        <f t="shared" ref="S294:S296" si="735">R294/$I294</f>
        <v>0.56230031948881787</v>
      </c>
      <c r="T294" s="424">
        <v>415</v>
      </c>
      <c r="U294" s="409">
        <f>T294/T293</f>
        <v>0.12209473374521919</v>
      </c>
      <c r="V294" s="413">
        <f t="shared" ref="V294:V296" si="736">U294/$I294</f>
        <v>0.58077494970698851</v>
      </c>
      <c r="W294" s="424">
        <v>167</v>
      </c>
      <c r="X294" s="409">
        <f>W294/W293</f>
        <v>0.15031503150315031</v>
      </c>
      <c r="Y294" s="413">
        <f t="shared" ref="Y294:Y296" si="737">X294/$I294</f>
        <v>0.715012041744715</v>
      </c>
      <c r="Z294" s="424">
        <v>74</v>
      </c>
      <c r="AA294" s="409">
        <f>Z294/Z293</f>
        <v>0.12151067323481117</v>
      </c>
      <c r="AB294" s="413">
        <f t="shared" ref="AB294:AB296" si="738">AA294/$I294</f>
        <v>0.57799671592775037</v>
      </c>
      <c r="AC294" s="424">
        <v>381</v>
      </c>
      <c r="AD294" s="409">
        <f>AC294/AC293</f>
        <v>0.13151536071798411</v>
      </c>
      <c r="AE294" s="413">
        <f t="shared" ref="AE294:AE296" si="739">AD294/$I294</f>
        <v>0.62558658071257311</v>
      </c>
      <c r="AF294" s="404">
        <v>138</v>
      </c>
      <c r="AG294" s="409">
        <f>AF294/AF293</f>
        <v>0.14587737843551796</v>
      </c>
      <c r="AH294" s="413">
        <f t="shared" ref="AH294:AH296" si="740">AG294/$I294</f>
        <v>0.6939032055311124</v>
      </c>
      <c r="AI294" s="424">
        <v>161</v>
      </c>
      <c r="AJ294" s="409">
        <f>AI294/AI293</f>
        <v>0.16529774127310062</v>
      </c>
      <c r="AK294" s="413">
        <f t="shared" ref="AK294:AK296" si="741">AJ294/$I294</f>
        <v>0.78628114767745161</v>
      </c>
      <c r="AL294" s="424">
        <v>148</v>
      </c>
      <c r="AM294" s="409">
        <f>AL294/AL293</f>
        <v>0.21022727272727273</v>
      </c>
      <c r="AN294" s="413">
        <f t="shared" ref="AN294:AN296" si="742">AM294/$I294</f>
        <v>1</v>
      </c>
      <c r="AO294" s="404">
        <v>249</v>
      </c>
      <c r="AP294" s="409">
        <f>AO294/AO293</f>
        <v>0.13673805601317957</v>
      </c>
      <c r="AQ294" s="413">
        <f t="shared" ref="AQ294:AQ296" si="743">AP294/$I294</f>
        <v>0.65042967184647571</v>
      </c>
      <c r="AR294" s="424">
        <v>275</v>
      </c>
      <c r="AS294" s="409">
        <f>AR294/AR293</f>
        <v>0.1097366320830008</v>
      </c>
      <c r="AT294" s="413">
        <f t="shared" ref="AT294:AT296" si="744">AS294/$I294</f>
        <v>0.52199046612454436</v>
      </c>
      <c r="AU294" s="424">
        <v>240</v>
      </c>
      <c r="AV294" s="409">
        <f>AU294/AU293</f>
        <v>0.100418410041841</v>
      </c>
      <c r="AW294" s="413">
        <f t="shared" ref="AW294:AW296" si="745">AV294/$I294</f>
        <v>0.47766595046929772</v>
      </c>
      <c r="AX294" s="424">
        <v>301</v>
      </c>
      <c r="AY294" s="409">
        <f>AX294/AX293</f>
        <v>0.12351251538777185</v>
      </c>
      <c r="AZ294" s="413">
        <f t="shared" ref="AZ294:AZ296" si="746">AY294/$I294</f>
        <v>0.58751899211480663</v>
      </c>
      <c r="BA294" s="424">
        <v>166</v>
      </c>
      <c r="BB294" s="409">
        <f>BA294/BA293</f>
        <v>0.15173674588665448</v>
      </c>
      <c r="BC294" s="413">
        <f t="shared" ref="BC294:BC296" si="747">BB294/$I294</f>
        <v>0.72177479124462673</v>
      </c>
      <c r="BD294" s="424">
        <v>446</v>
      </c>
      <c r="BE294" s="409">
        <f>BD294/BD293</f>
        <v>0.1461815798098984</v>
      </c>
      <c r="BF294" s="413">
        <f t="shared" ref="BF294:BF296" si="748">BE294/$I294</f>
        <v>0.6953502174741113</v>
      </c>
      <c r="BG294" s="424">
        <v>404</v>
      </c>
      <c r="BH294" s="409">
        <f>BG294/BG293</f>
        <v>0.13108371187540557</v>
      </c>
      <c r="BI294" s="413">
        <f t="shared" ref="BI294:BI296" si="749">BH294/$I294</f>
        <v>0.62353333216409135</v>
      </c>
      <c r="BJ294" s="416">
        <f t="shared" ref="BJ294:BJ296" si="750">K294+T294+W294+Z294+Q294</f>
        <v>1078</v>
      </c>
      <c r="BK294" s="409">
        <f>BJ294/BJ293</f>
        <v>0.12553860486782345</v>
      </c>
      <c r="BL294" s="413">
        <f t="shared" ref="BL294:BL296" si="751">BK294/$G294</f>
        <v>0.95408191655605556</v>
      </c>
      <c r="BM294" s="416">
        <f t="shared" ref="BM294:BM296" si="752">BG294+AU294+AR294+AX294</f>
        <v>1220</v>
      </c>
      <c r="BN294" s="409">
        <f>BM294/BM293</f>
        <v>0.1171387421987518</v>
      </c>
      <c r="BO294" s="413">
        <f t="shared" ref="BO294:BO296" si="753">BN294/$G294</f>
        <v>0.89024372843413513</v>
      </c>
      <c r="BP294" s="416">
        <f t="shared" ref="BP294:BP296" si="754">BA294+AO294+AL294+BD294</f>
        <v>1009</v>
      </c>
      <c r="BQ294" s="409">
        <f>BP294/BP293</f>
        <v>0.15127436281859069</v>
      </c>
      <c r="BR294" s="413">
        <f t="shared" ref="BR294:BR296" si="755">BQ294/$G294</f>
        <v>1.1496713234603546</v>
      </c>
      <c r="BS294" s="406">
        <f>AI294+AF294+AC294+N294</f>
        <v>1042</v>
      </c>
      <c r="BT294" s="409">
        <f>BS294/BS293</f>
        <v>0.13759408424666578</v>
      </c>
      <c r="BU294" s="413">
        <f>BT294/$G294</f>
        <v>1.0457024573680072</v>
      </c>
      <c r="BV294" s="411">
        <f>L294</f>
        <v>0.12364620938628158</v>
      </c>
      <c r="BW294" s="411">
        <f>O294</f>
        <v>0.13134978229317851</v>
      </c>
      <c r="BX294" s="411">
        <f>R294</f>
        <v>0.1182108626198083</v>
      </c>
      <c r="BY294" s="411">
        <f>U294</f>
        <v>0.12209473374521919</v>
      </c>
      <c r="BZ294" s="411">
        <f>X294</f>
        <v>0.15031503150315031</v>
      </c>
      <c r="CA294" s="411">
        <f>AA294</f>
        <v>0.12151067323481117</v>
      </c>
      <c r="CB294" s="411">
        <f>AD294</f>
        <v>0.13151536071798411</v>
      </c>
      <c r="CC294" s="411">
        <f>AG294</f>
        <v>0.14587737843551796</v>
      </c>
      <c r="CD294" s="411">
        <f>AJ294</f>
        <v>0.16529774127310062</v>
      </c>
      <c r="CE294" s="411">
        <f>AM294</f>
        <v>0.21022727272727273</v>
      </c>
      <c r="CF294" s="411">
        <f>AP294</f>
        <v>0.13673805601317957</v>
      </c>
      <c r="CG294" s="411">
        <f>AS294</f>
        <v>0.1097366320830008</v>
      </c>
      <c r="CH294" s="411">
        <f>AV294</f>
        <v>0.100418410041841</v>
      </c>
      <c r="CI294" s="411">
        <f>AY294</f>
        <v>0.12351251538777185</v>
      </c>
      <c r="CJ294" s="411">
        <f>BB294</f>
        <v>0.15173674588665448</v>
      </c>
      <c r="CK294" s="411">
        <f>BE294</f>
        <v>0.1461815798098984</v>
      </c>
      <c r="CL294" s="411">
        <f>BH294</f>
        <v>0.13108371187540557</v>
      </c>
      <c r="CM294" s="821"/>
      <c r="CN294" s="821"/>
      <c r="CO294" s="821"/>
      <c r="CP294" s="821"/>
      <c r="CQ294" s="821"/>
      <c r="CR294" s="821"/>
      <c r="CS294" s="821"/>
      <c r="CT294" s="821"/>
    </row>
    <row r="295" spans="1:98" s="604" customFormat="1" x14ac:dyDescent="0.3">
      <c r="A295" s="397">
        <v>295</v>
      </c>
      <c r="B295" s="372" t="s">
        <v>619</v>
      </c>
      <c r="C295" s="407" t="s">
        <v>581</v>
      </c>
      <c r="D295" s="421">
        <v>44501</v>
      </c>
      <c r="E295" s="416">
        <v>281576</v>
      </c>
      <c r="F295" s="401">
        <v>21967</v>
      </c>
      <c r="G295" s="409">
        <f>F295/F$293</f>
        <v>0.66082064857710121</v>
      </c>
      <c r="H295" s="402"/>
      <c r="I295" s="411">
        <f t="shared" si="732"/>
        <v>0.70071827613727056</v>
      </c>
      <c r="J295" s="411">
        <f t="shared" si="733"/>
        <v>0.60511363636363635</v>
      </c>
      <c r="K295" s="401">
        <v>1504</v>
      </c>
      <c r="L295" s="409">
        <f t="shared" ref="L295:L296" si="756">K295/$K$293</f>
        <v>0.67870036101083031</v>
      </c>
      <c r="M295" s="413">
        <f t="shared" ref="M295:M296" si="757">L295/$I295</f>
        <v>0.96857807784347427</v>
      </c>
      <c r="N295" s="424">
        <v>1821</v>
      </c>
      <c r="O295" s="409">
        <f>N295/N293</f>
        <v>0.66074020319303339</v>
      </c>
      <c r="P295" s="413">
        <f t="shared" si="734"/>
        <v>0.94294700979598045</v>
      </c>
      <c r="Q295" s="424">
        <v>820</v>
      </c>
      <c r="R295" s="409">
        <f>Q295/Q293</f>
        <v>0.65495207667731625</v>
      </c>
      <c r="S295" s="413">
        <f t="shared" si="735"/>
        <v>0.9346867335725253</v>
      </c>
      <c r="T295" s="424">
        <v>2318</v>
      </c>
      <c r="U295" s="409">
        <f>T295/T293</f>
        <v>0.68196528390703148</v>
      </c>
      <c r="V295" s="413">
        <f t="shared" si="736"/>
        <v>0.97323747236390712</v>
      </c>
      <c r="W295" s="424">
        <v>686</v>
      </c>
      <c r="X295" s="409">
        <f>W295/W293</f>
        <v>0.61746174617461747</v>
      </c>
      <c r="Y295" s="413">
        <f t="shared" si="737"/>
        <v>0.88118401817402692</v>
      </c>
      <c r="Z295" s="424">
        <v>404</v>
      </c>
      <c r="AA295" s="409">
        <f>Z295/Z293</f>
        <v>0.66338259441707714</v>
      </c>
      <c r="AB295" s="413">
        <f t="shared" si="738"/>
        <v>0.94671798497106796</v>
      </c>
      <c r="AC295" s="424">
        <v>1934</v>
      </c>
      <c r="AD295" s="409">
        <f>AC295/AC293</f>
        <v>0.66758715913013467</v>
      </c>
      <c r="AE295" s="413">
        <f t="shared" si="739"/>
        <v>0.9527183489636204</v>
      </c>
      <c r="AF295" s="404">
        <v>603</v>
      </c>
      <c r="AG295" s="409">
        <f>AF295/AF293</f>
        <v>0.63742071881606766</v>
      </c>
      <c r="AH295" s="413">
        <f t="shared" si="740"/>
        <v>0.90966760897099408</v>
      </c>
      <c r="AI295" s="424">
        <v>603</v>
      </c>
      <c r="AJ295" s="409">
        <f>AI295/AI293</f>
        <v>0.6190965092402464</v>
      </c>
      <c r="AK295" s="413">
        <f t="shared" si="741"/>
        <v>0.88351700008887102</v>
      </c>
      <c r="AL295" s="424">
        <v>426</v>
      </c>
      <c r="AM295" s="409">
        <f>AL295/AL293</f>
        <v>0.60511363636363635</v>
      </c>
      <c r="AN295" s="413">
        <f t="shared" si="742"/>
        <v>0.86356194346655624</v>
      </c>
      <c r="AO295" s="401">
        <v>1165</v>
      </c>
      <c r="AP295" s="409">
        <f>AO295/AO293</f>
        <v>0.6397583745194948</v>
      </c>
      <c r="AQ295" s="413">
        <f t="shared" si="743"/>
        <v>0.91300369393271863</v>
      </c>
      <c r="AR295" s="424">
        <v>1756</v>
      </c>
      <c r="AS295" s="409">
        <f>AR295/AR293</f>
        <v>0.70071827613727056</v>
      </c>
      <c r="AT295" s="413">
        <f t="shared" si="744"/>
        <v>1</v>
      </c>
      <c r="AU295" s="424">
        <v>1671</v>
      </c>
      <c r="AV295" s="409">
        <f>AU295/AU293</f>
        <v>0.69916317991631804</v>
      </c>
      <c r="AW295" s="413">
        <f t="shared" si="745"/>
        <v>0.99778071120176137</v>
      </c>
      <c r="AX295" s="424">
        <v>1643</v>
      </c>
      <c r="AY295" s="409">
        <f>AX295/AX293</f>
        <v>0.67418957734919982</v>
      </c>
      <c r="AZ295" s="413">
        <f t="shared" si="746"/>
        <v>0.96214070662704709</v>
      </c>
      <c r="BA295" s="424">
        <v>663</v>
      </c>
      <c r="BB295" s="409">
        <f>BA295/BA293</f>
        <v>0.60603290676416821</v>
      </c>
      <c r="BC295" s="413">
        <f t="shared" si="747"/>
        <v>0.86487384074658624</v>
      </c>
      <c r="BD295" s="424">
        <v>1887</v>
      </c>
      <c r="BE295" s="409">
        <f>BD295/BD293</f>
        <v>0.61848574237954768</v>
      </c>
      <c r="BF295" s="413">
        <f t="shared" si="748"/>
        <v>0.88264537038903557</v>
      </c>
      <c r="BG295" s="424">
        <v>2034</v>
      </c>
      <c r="BH295" s="409">
        <f>BG295/BG293</f>
        <v>0.65996106424399736</v>
      </c>
      <c r="BI295" s="413">
        <f t="shared" si="749"/>
        <v>0.94183509509991881</v>
      </c>
      <c r="BJ295" s="416">
        <f t="shared" si="750"/>
        <v>5732</v>
      </c>
      <c r="BK295" s="409">
        <f>BJ295/BJ293</f>
        <v>0.66752067078141375</v>
      </c>
      <c r="BL295" s="413">
        <f t="shared" si="751"/>
        <v>1.0101389419636617</v>
      </c>
      <c r="BM295" s="416">
        <f t="shared" si="752"/>
        <v>7104</v>
      </c>
      <c r="BN295" s="409">
        <f>BM295/BM293</f>
        <v>0.6820931349015843</v>
      </c>
      <c r="BO295" s="413">
        <f t="shared" si="753"/>
        <v>1.0321910133563283</v>
      </c>
      <c r="BP295" s="416">
        <f t="shared" si="754"/>
        <v>4141</v>
      </c>
      <c r="BQ295" s="409">
        <f>BP295/BP293</f>
        <v>0.62083958020989505</v>
      </c>
      <c r="BR295" s="413">
        <f t="shared" si="755"/>
        <v>0.93949785247586526</v>
      </c>
      <c r="BS295" s="406">
        <f t="shared" ref="BS295:BS296" si="758">AI295+AF295+AC295+N295</f>
        <v>4961</v>
      </c>
      <c r="BT295" s="409">
        <f>BS295/BS293</f>
        <v>0.65509045292486467</v>
      </c>
      <c r="BU295" s="413">
        <f t="shared" ref="BU295:BU296" si="759">BT295/$G295</f>
        <v>0.99132866737052638</v>
      </c>
      <c r="BV295" s="411">
        <f t="shared" ref="BV295:BV296" si="760">L295</f>
        <v>0.67870036101083031</v>
      </c>
      <c r="BW295" s="411">
        <f t="shared" ref="BW295:BW296" si="761">O295</f>
        <v>0.66074020319303339</v>
      </c>
      <c r="BX295" s="411">
        <f t="shared" ref="BX295:BX296" si="762">R295</f>
        <v>0.65495207667731625</v>
      </c>
      <c r="BY295" s="411">
        <f t="shared" ref="BY295:BY296" si="763">U295</f>
        <v>0.68196528390703148</v>
      </c>
      <c r="BZ295" s="411">
        <f t="shared" ref="BZ295:BZ296" si="764">X295</f>
        <v>0.61746174617461747</v>
      </c>
      <c r="CA295" s="411">
        <f t="shared" ref="CA295:CA296" si="765">AA295</f>
        <v>0.66338259441707714</v>
      </c>
      <c r="CB295" s="411">
        <f t="shared" ref="CB295:CB296" si="766">AD295</f>
        <v>0.66758715913013467</v>
      </c>
      <c r="CC295" s="411">
        <f t="shared" ref="CC295:CC296" si="767">AG295</f>
        <v>0.63742071881606766</v>
      </c>
      <c r="CD295" s="411">
        <f t="shared" ref="CD295:CD296" si="768">AJ295</f>
        <v>0.6190965092402464</v>
      </c>
      <c r="CE295" s="411">
        <f t="shared" ref="CE295:CE296" si="769">AM295</f>
        <v>0.60511363636363635</v>
      </c>
      <c r="CF295" s="411">
        <f t="shared" ref="CF295:CF296" si="770">AP295</f>
        <v>0.6397583745194948</v>
      </c>
      <c r="CG295" s="411">
        <f t="shared" ref="CG295:CG296" si="771">AS295</f>
        <v>0.70071827613727056</v>
      </c>
      <c r="CH295" s="411">
        <f t="shared" ref="CH295:CH296" si="772">AV295</f>
        <v>0.69916317991631804</v>
      </c>
      <c r="CI295" s="411">
        <f t="shared" ref="CI295:CI296" si="773">AY295</f>
        <v>0.67418957734919982</v>
      </c>
      <c r="CJ295" s="411">
        <f t="shared" ref="CJ295:CJ296" si="774">BB295</f>
        <v>0.60603290676416821</v>
      </c>
      <c r="CK295" s="411">
        <f t="shared" ref="CK295:CK296" si="775">BE295</f>
        <v>0.61848574237954768</v>
      </c>
      <c r="CL295" s="411">
        <f t="shared" ref="CL295:CL296" si="776">BH295</f>
        <v>0.65996106424399736</v>
      </c>
      <c r="CM295" s="821"/>
      <c r="CN295" s="821"/>
      <c r="CO295" s="821"/>
      <c r="CP295" s="821"/>
      <c r="CQ295" s="821"/>
      <c r="CR295" s="821"/>
      <c r="CS295" s="821"/>
      <c r="CT295" s="821"/>
    </row>
    <row r="296" spans="1:98" s="604" customFormat="1" x14ac:dyDescent="0.3">
      <c r="A296" s="397">
        <v>296</v>
      </c>
      <c r="B296" s="371" t="s">
        <v>620</v>
      </c>
      <c r="C296" s="407" t="s">
        <v>581</v>
      </c>
      <c r="D296" s="421">
        <v>44501</v>
      </c>
      <c r="E296" s="401">
        <v>103758</v>
      </c>
      <c r="F296" s="401">
        <v>6903</v>
      </c>
      <c r="G296" s="409">
        <f>F296/F$293</f>
        <v>0.20765898562060045</v>
      </c>
      <c r="H296" s="402"/>
      <c r="I296" s="411">
        <f t="shared" si="732"/>
        <v>0.24482448244824481</v>
      </c>
      <c r="J296" s="411">
        <f t="shared" si="733"/>
        <v>0.18181818181818182</v>
      </c>
      <c r="K296" s="425">
        <v>439</v>
      </c>
      <c r="L296" s="409">
        <f t="shared" si="756"/>
        <v>0.19810469314079424</v>
      </c>
      <c r="M296" s="413">
        <f t="shared" si="757"/>
        <v>0.80917027235081762</v>
      </c>
      <c r="N296" s="425">
        <v>573</v>
      </c>
      <c r="O296" s="409">
        <f>N296/N293</f>
        <v>0.2079100145137881</v>
      </c>
      <c r="P296" s="413">
        <f t="shared" si="734"/>
        <v>0.84922068428242126</v>
      </c>
      <c r="Q296" s="425">
        <v>269</v>
      </c>
      <c r="R296" s="409">
        <f>Q296/Q293</f>
        <v>0.21485623003194887</v>
      </c>
      <c r="S296" s="413">
        <f t="shared" si="735"/>
        <v>0.87759291016726182</v>
      </c>
      <c r="T296" s="425">
        <v>654</v>
      </c>
      <c r="U296" s="409">
        <f>T296/T293</f>
        <v>0.19240953221535745</v>
      </c>
      <c r="V296" s="413">
        <f t="shared" si="736"/>
        <v>0.78590805254140494</v>
      </c>
      <c r="W296" s="425">
        <v>272</v>
      </c>
      <c r="X296" s="409">
        <f>W296/W293</f>
        <v>0.24482448244824481</v>
      </c>
      <c r="Y296" s="413">
        <f t="shared" si="737"/>
        <v>1</v>
      </c>
      <c r="Z296" s="425">
        <v>127</v>
      </c>
      <c r="AA296" s="409">
        <f>Z296/Z293</f>
        <v>0.20853858784893267</v>
      </c>
      <c r="AB296" s="413">
        <f t="shared" si="738"/>
        <v>0.85178812904472134</v>
      </c>
      <c r="AC296" s="425">
        <v>582</v>
      </c>
      <c r="AD296" s="409">
        <f>AC296/AC293</f>
        <v>0.20089748015188125</v>
      </c>
      <c r="AE296" s="413">
        <f t="shared" si="739"/>
        <v>0.8205775751791915</v>
      </c>
      <c r="AF296" s="425">
        <v>203</v>
      </c>
      <c r="AG296" s="409">
        <f>AF296/AF293</f>
        <v>0.21458773784355178</v>
      </c>
      <c r="AH296" s="413">
        <f t="shared" si="740"/>
        <v>0.8764962380300958</v>
      </c>
      <c r="AI296" s="425">
        <v>214</v>
      </c>
      <c r="AJ296" s="409">
        <f>AI296/AI293</f>
        <v>0.21971252566735114</v>
      </c>
      <c r="AK296" s="413">
        <f t="shared" si="741"/>
        <v>0.89742873535451151</v>
      </c>
      <c r="AL296" s="425">
        <v>128</v>
      </c>
      <c r="AM296" s="409">
        <f>AL296/AL293</f>
        <v>0.18181818181818182</v>
      </c>
      <c r="AN296" s="413">
        <f t="shared" si="742"/>
        <v>0.74264705882352944</v>
      </c>
      <c r="AO296" s="425">
        <v>395</v>
      </c>
      <c r="AP296" s="409">
        <f>AO296/AO293</f>
        <v>0.21691378363536518</v>
      </c>
      <c r="AQ296" s="413">
        <f t="shared" si="743"/>
        <v>0.88599710889298056</v>
      </c>
      <c r="AR296" s="425">
        <v>472</v>
      </c>
      <c r="AS296" s="409">
        <f>AR296/AR293</f>
        <v>0.18834796488427774</v>
      </c>
      <c r="AT296" s="413">
        <f t="shared" si="744"/>
        <v>0.76931834186188452</v>
      </c>
      <c r="AU296" s="425">
        <v>476</v>
      </c>
      <c r="AV296" s="409">
        <f>AU296/AU293</f>
        <v>0.19916317991631799</v>
      </c>
      <c r="AW296" s="413">
        <f t="shared" si="745"/>
        <v>0.81349372384937246</v>
      </c>
      <c r="AX296" s="425">
        <v>495</v>
      </c>
      <c r="AY296" s="409">
        <f>AX296/AX293</f>
        <v>0.20311858842839556</v>
      </c>
      <c r="AZ296" s="413">
        <f t="shared" si="746"/>
        <v>0.82964982258804221</v>
      </c>
      <c r="BA296" s="425">
        <v>260</v>
      </c>
      <c r="BB296" s="409">
        <f>BA296/BA293</f>
        <v>0.23765996343692869</v>
      </c>
      <c r="BC296" s="413">
        <f t="shared" si="747"/>
        <v>0.97073610065598448</v>
      </c>
      <c r="BD296" s="425">
        <v>716</v>
      </c>
      <c r="BE296" s="409">
        <f>BD296/BD293</f>
        <v>0.23467715503113734</v>
      </c>
      <c r="BF296" s="413">
        <f t="shared" si="748"/>
        <v>0.95855264426321174</v>
      </c>
      <c r="BG296" s="425">
        <v>640</v>
      </c>
      <c r="BH296" s="409">
        <f>BG296/BG293</f>
        <v>0.20765736534717716</v>
      </c>
      <c r="BI296" s="413">
        <f t="shared" si="749"/>
        <v>0.84818872389968325</v>
      </c>
      <c r="BJ296" s="416">
        <f t="shared" si="750"/>
        <v>1761</v>
      </c>
      <c r="BK296" s="409">
        <f>BJ296/BJ293</f>
        <v>0.20507744264586003</v>
      </c>
      <c r="BL296" s="413">
        <f t="shared" si="751"/>
        <v>0.98756835411178889</v>
      </c>
      <c r="BM296" s="416">
        <f t="shared" si="752"/>
        <v>2083</v>
      </c>
      <c r="BN296" s="409">
        <f>BM296/BM293</f>
        <v>0.2</v>
      </c>
      <c r="BO296" s="413">
        <f t="shared" si="753"/>
        <v>0.96311748515138351</v>
      </c>
      <c r="BP296" s="416">
        <f t="shared" si="754"/>
        <v>1499</v>
      </c>
      <c r="BQ296" s="409">
        <f>BP296/BP293</f>
        <v>0.22473763118440779</v>
      </c>
      <c r="BR296" s="413">
        <f t="shared" si="755"/>
        <v>1.0822437108260297</v>
      </c>
      <c r="BS296" s="406">
        <f t="shared" si="758"/>
        <v>1572</v>
      </c>
      <c r="BT296" s="409">
        <f>BS296/BS293</f>
        <v>0.20757955895946123</v>
      </c>
      <c r="BU296" s="413">
        <f t="shared" si="759"/>
        <v>0.99961751396934817</v>
      </c>
      <c r="BV296" s="411">
        <f t="shared" si="760"/>
        <v>0.19810469314079424</v>
      </c>
      <c r="BW296" s="411">
        <f t="shared" si="761"/>
        <v>0.2079100145137881</v>
      </c>
      <c r="BX296" s="411">
        <f t="shared" si="762"/>
        <v>0.21485623003194887</v>
      </c>
      <c r="BY296" s="411">
        <f t="shared" si="763"/>
        <v>0.19240953221535745</v>
      </c>
      <c r="BZ296" s="411">
        <f t="shared" si="764"/>
        <v>0.24482448244824481</v>
      </c>
      <c r="CA296" s="411">
        <f t="shared" si="765"/>
        <v>0.20853858784893267</v>
      </c>
      <c r="CB296" s="411">
        <f t="shared" si="766"/>
        <v>0.20089748015188125</v>
      </c>
      <c r="CC296" s="411">
        <f t="shared" si="767"/>
        <v>0.21458773784355178</v>
      </c>
      <c r="CD296" s="411">
        <f t="shared" si="768"/>
        <v>0.21971252566735114</v>
      </c>
      <c r="CE296" s="411">
        <f t="shared" si="769"/>
        <v>0.18181818181818182</v>
      </c>
      <c r="CF296" s="411">
        <f t="shared" si="770"/>
        <v>0.21691378363536518</v>
      </c>
      <c r="CG296" s="411">
        <f t="shared" si="771"/>
        <v>0.18834796488427774</v>
      </c>
      <c r="CH296" s="411">
        <f t="shared" si="772"/>
        <v>0.19916317991631799</v>
      </c>
      <c r="CI296" s="411">
        <f t="shared" si="773"/>
        <v>0.20311858842839556</v>
      </c>
      <c r="CJ296" s="411">
        <f t="shared" si="774"/>
        <v>0.23765996343692869</v>
      </c>
      <c r="CK296" s="411">
        <f t="shared" si="775"/>
        <v>0.23467715503113734</v>
      </c>
      <c r="CL296" s="411">
        <f t="shared" si="776"/>
        <v>0.20765736534717716</v>
      </c>
      <c r="CM296" s="821"/>
      <c r="CN296" s="821"/>
      <c r="CO296" s="821"/>
      <c r="CP296" s="821"/>
      <c r="CQ296" s="821"/>
      <c r="CR296" s="821"/>
      <c r="CS296" s="821"/>
      <c r="CT296" s="821"/>
    </row>
    <row r="297" spans="1:98" s="821" customFormat="1" x14ac:dyDescent="0.3">
      <c r="A297" s="647">
        <v>297</v>
      </c>
      <c r="B297" s="12"/>
      <c r="C297" s="823"/>
      <c r="D297" s="824" t="s">
        <v>613</v>
      </c>
      <c r="E297" s="825">
        <f>E293</f>
        <v>451999</v>
      </c>
      <c r="F297" s="825">
        <f>F293</f>
        <v>33242</v>
      </c>
      <c r="G297" s="190"/>
      <c r="H297" s="186"/>
      <c r="I297" s="191"/>
      <c r="J297" s="191"/>
      <c r="K297" s="825">
        <f>K293</f>
        <v>2216</v>
      </c>
      <c r="L297" s="827"/>
      <c r="M297" s="830"/>
      <c r="N297" s="825">
        <f>N293</f>
        <v>2756</v>
      </c>
      <c r="O297" s="827"/>
      <c r="P297" s="830"/>
      <c r="Q297" s="825">
        <f>Q293</f>
        <v>1252</v>
      </c>
      <c r="R297" s="827"/>
      <c r="S297" s="830"/>
      <c r="T297" s="825">
        <f>T293</f>
        <v>3399</v>
      </c>
      <c r="U297" s="827"/>
      <c r="V297" s="830"/>
      <c r="W297" s="825">
        <f>W293</f>
        <v>1111</v>
      </c>
      <c r="X297" s="827"/>
      <c r="Y297" s="831"/>
      <c r="Z297" s="825">
        <f>Z293</f>
        <v>609</v>
      </c>
      <c r="AA297" s="827"/>
      <c r="AB297" s="830"/>
      <c r="AC297" s="825">
        <f>AC293</f>
        <v>2897</v>
      </c>
      <c r="AD297" s="827"/>
      <c r="AE297" s="830"/>
      <c r="AF297" s="825">
        <f>AF293</f>
        <v>946</v>
      </c>
      <c r="AG297" s="827"/>
      <c r="AH297" s="830"/>
      <c r="AI297" s="825">
        <f>AI293</f>
        <v>974</v>
      </c>
      <c r="AJ297" s="827"/>
      <c r="AK297" s="830"/>
      <c r="AL297" s="825">
        <f>AL293</f>
        <v>704</v>
      </c>
      <c r="AM297" s="827"/>
      <c r="AN297" s="830"/>
      <c r="AO297" s="825">
        <f>AO293</f>
        <v>1821</v>
      </c>
      <c r="AP297" s="827"/>
      <c r="AQ297" s="830"/>
      <c r="AR297" s="825">
        <f>AR293</f>
        <v>2506</v>
      </c>
      <c r="AS297" s="827"/>
      <c r="AT297" s="830"/>
      <c r="AU297" s="825">
        <f>AU293</f>
        <v>2390</v>
      </c>
      <c r="AV297" s="827"/>
      <c r="AW297" s="830"/>
      <c r="AX297" s="825">
        <f>AX293</f>
        <v>2437</v>
      </c>
      <c r="AY297" s="827"/>
      <c r="AZ297" s="830"/>
      <c r="BA297" s="825">
        <f>BA293</f>
        <v>1094</v>
      </c>
      <c r="BB297" s="827"/>
      <c r="BC297" s="830"/>
      <c r="BD297" s="825">
        <f>BD293</f>
        <v>3051</v>
      </c>
      <c r="BE297" s="827"/>
      <c r="BF297" s="830"/>
      <c r="BG297" s="825">
        <f>BG293</f>
        <v>3082</v>
      </c>
      <c r="BH297" s="827"/>
      <c r="BI297" s="830"/>
      <c r="BJ297" s="825"/>
      <c r="BK297" s="827"/>
      <c r="BL297" s="830"/>
      <c r="BM297" s="825"/>
      <c r="BN297" s="827"/>
      <c r="BO297" s="830"/>
      <c r="BP297" s="825"/>
      <c r="BQ297" s="827"/>
      <c r="BR297" s="830"/>
      <c r="BS297" s="825"/>
      <c r="BT297" s="827"/>
      <c r="BU297" s="830"/>
      <c r="BV297" s="829"/>
      <c r="BW297" s="829"/>
      <c r="BX297" s="829"/>
      <c r="BY297" s="829"/>
      <c r="BZ297" s="829"/>
      <c r="CA297" s="829"/>
      <c r="CB297" s="829"/>
      <c r="CC297" s="829"/>
      <c r="CD297" s="829"/>
      <c r="CE297" s="829"/>
      <c r="CF297" s="829"/>
      <c r="CG297" s="829"/>
      <c r="CH297" s="829"/>
      <c r="CI297" s="829"/>
      <c r="CJ297" s="829"/>
      <c r="CK297" s="829"/>
      <c r="CL297" s="829"/>
    </row>
    <row r="298" spans="1:98" s="821" customFormat="1" x14ac:dyDescent="0.3">
      <c r="A298" s="647">
        <v>298</v>
      </c>
      <c r="B298" s="4" t="s">
        <v>639</v>
      </c>
      <c r="C298" s="823"/>
      <c r="D298" s="824" t="s">
        <v>613</v>
      </c>
      <c r="E298" s="826">
        <f>SUM(E294:E296)</f>
        <v>452008</v>
      </c>
      <c r="F298" s="826">
        <f>SUM(F294:F296)</f>
        <v>33244</v>
      </c>
      <c r="G298" s="13"/>
      <c r="H298" s="13"/>
      <c r="I298" s="15"/>
      <c r="J298" s="15"/>
      <c r="K298" s="826">
        <f>SUM(K294:K296)</f>
        <v>2217</v>
      </c>
      <c r="L298" s="827"/>
      <c r="M298" s="830"/>
      <c r="N298" s="826">
        <f>SUM(N294:N296)</f>
        <v>2756</v>
      </c>
      <c r="O298" s="827"/>
      <c r="P298" s="830"/>
      <c r="Q298" s="826">
        <f>SUM(Q294:Q296)</f>
        <v>1237</v>
      </c>
      <c r="R298" s="827"/>
      <c r="S298" s="830"/>
      <c r="T298" s="826">
        <f>SUM(T294:T296)</f>
        <v>3387</v>
      </c>
      <c r="U298" s="827"/>
      <c r="V298" s="830"/>
      <c r="W298" s="826">
        <f>SUM(W294:W296)</f>
        <v>1125</v>
      </c>
      <c r="X298" s="827"/>
      <c r="Y298" s="830"/>
      <c r="Z298" s="826">
        <f>SUM(Z294:Z296)</f>
        <v>605</v>
      </c>
      <c r="AA298" s="827"/>
      <c r="AB298" s="830"/>
      <c r="AC298" s="826">
        <f>SUM(AC294:AC296)</f>
        <v>2897</v>
      </c>
      <c r="AD298" s="827"/>
      <c r="AE298" s="830"/>
      <c r="AF298" s="826">
        <f>SUM(AF294:AF296)</f>
        <v>944</v>
      </c>
      <c r="AG298" s="827"/>
      <c r="AH298" s="830"/>
      <c r="AI298" s="826">
        <f>SUM(AI294:AI296)</f>
        <v>978</v>
      </c>
      <c r="AJ298" s="827"/>
      <c r="AK298" s="830"/>
      <c r="AL298" s="826">
        <f>SUM(AL294:AL296)</f>
        <v>702</v>
      </c>
      <c r="AM298" s="827"/>
      <c r="AN298" s="830"/>
      <c r="AO298" s="826">
        <f>SUM(AO294:AO296)</f>
        <v>1809</v>
      </c>
      <c r="AP298" s="827"/>
      <c r="AQ298" s="830"/>
      <c r="AR298" s="826">
        <f>SUM(AR294:AR296)</f>
        <v>2503</v>
      </c>
      <c r="AS298" s="827"/>
      <c r="AT298" s="830"/>
      <c r="AU298" s="826">
        <f>SUM(AU294:AU296)</f>
        <v>2387</v>
      </c>
      <c r="AV298" s="827"/>
      <c r="AW298" s="830"/>
      <c r="AX298" s="826">
        <f>SUM(AX294:AX296)</f>
        <v>2439</v>
      </c>
      <c r="AY298" s="827"/>
      <c r="AZ298" s="830"/>
      <c r="BA298" s="826">
        <f>SUM(BA294:BA296)</f>
        <v>1089</v>
      </c>
      <c r="BB298" s="827"/>
      <c r="BC298" s="830"/>
      <c r="BD298" s="826">
        <f>SUM(BD294:BD296)</f>
        <v>3049</v>
      </c>
      <c r="BE298" s="827"/>
      <c r="BF298" s="830"/>
      <c r="BG298" s="826">
        <f>SUM(BG294:BG296)</f>
        <v>3078</v>
      </c>
      <c r="BH298" s="827"/>
      <c r="BI298" s="830"/>
      <c r="BJ298" s="826"/>
      <c r="BK298" s="827"/>
      <c r="BL298" s="830"/>
      <c r="BM298" s="826"/>
      <c r="BN298" s="827"/>
      <c r="BO298" s="830"/>
      <c r="BP298" s="826"/>
      <c r="BQ298" s="827"/>
      <c r="BR298" s="830"/>
      <c r="BS298" s="826"/>
      <c r="BT298" s="827"/>
      <c r="BU298" s="830"/>
      <c r="BV298" s="829"/>
      <c r="BW298" s="829"/>
      <c r="BX298" s="829"/>
      <c r="BY298" s="829"/>
      <c r="BZ298" s="829"/>
      <c r="CA298" s="829"/>
      <c r="CB298" s="829"/>
      <c r="CC298" s="829"/>
      <c r="CD298" s="829"/>
      <c r="CE298" s="829"/>
      <c r="CF298" s="829"/>
      <c r="CG298" s="829"/>
      <c r="CH298" s="829"/>
      <c r="CI298" s="829"/>
      <c r="CJ298" s="829"/>
      <c r="CK298" s="829"/>
      <c r="CL298" s="829"/>
    </row>
    <row r="299" spans="1:98" s="821" customFormat="1" ht="14.5" x14ac:dyDescent="0.35">
      <c r="A299" s="647">
        <v>299</v>
      </c>
      <c r="B299" s="1029" t="s">
        <v>638</v>
      </c>
      <c r="C299" s="823"/>
      <c r="D299" s="824" t="s">
        <v>621</v>
      </c>
      <c r="E299" s="834">
        <v>451999</v>
      </c>
      <c r="F299" s="834">
        <v>33242</v>
      </c>
      <c r="G299" s="13"/>
      <c r="H299" s="13"/>
      <c r="I299" s="15"/>
      <c r="J299" s="15"/>
      <c r="K299" s="834">
        <v>2216</v>
      </c>
      <c r="L299" s="827"/>
      <c r="M299" s="830"/>
      <c r="N299" s="834">
        <v>2756</v>
      </c>
      <c r="O299" s="827"/>
      <c r="P299" s="830"/>
      <c r="Q299" s="834">
        <v>1252</v>
      </c>
      <c r="R299" s="827"/>
      <c r="S299" s="830"/>
      <c r="T299" s="834">
        <v>3399</v>
      </c>
      <c r="U299" s="827"/>
      <c r="V299" s="830"/>
      <c r="W299" s="834">
        <v>1111</v>
      </c>
      <c r="X299" s="827"/>
      <c r="Y299" s="830"/>
      <c r="Z299" s="834">
        <v>609</v>
      </c>
      <c r="AA299" s="827"/>
      <c r="AB299" s="830"/>
      <c r="AC299" s="834">
        <v>2897</v>
      </c>
      <c r="AD299" s="827"/>
      <c r="AE299" s="830"/>
      <c r="AF299" s="834">
        <v>946</v>
      </c>
      <c r="AG299" s="827"/>
      <c r="AH299" s="830"/>
      <c r="AI299" s="834">
        <v>974</v>
      </c>
      <c r="AJ299" s="827"/>
      <c r="AK299" s="830"/>
      <c r="AL299" s="834">
        <v>704</v>
      </c>
      <c r="AM299" s="827"/>
      <c r="AN299" s="830"/>
      <c r="AO299" s="834">
        <v>1821</v>
      </c>
      <c r="AP299" s="827"/>
      <c r="AQ299" s="830"/>
      <c r="AR299" s="834">
        <v>2506</v>
      </c>
      <c r="AS299" s="827"/>
      <c r="AT299" s="830"/>
      <c r="AU299" s="834">
        <v>2390</v>
      </c>
      <c r="AV299" s="827"/>
      <c r="AW299" s="830"/>
      <c r="AX299" s="834">
        <v>2437</v>
      </c>
      <c r="AY299" s="827"/>
      <c r="AZ299" s="830"/>
      <c r="BA299" s="834">
        <v>1094</v>
      </c>
      <c r="BB299" s="827"/>
      <c r="BC299" s="830"/>
      <c r="BD299" s="834">
        <v>3051</v>
      </c>
      <c r="BE299" s="827"/>
      <c r="BF299" s="830"/>
      <c r="BG299" s="834">
        <v>3082</v>
      </c>
      <c r="BH299" s="827"/>
      <c r="BI299" s="830"/>
      <c r="BJ299" s="834"/>
      <c r="BK299" s="827"/>
      <c r="BL299" s="830"/>
      <c r="BM299" s="834"/>
      <c r="BN299" s="827"/>
      <c r="BO299" s="830"/>
      <c r="BP299" s="834"/>
      <c r="BQ299" s="827"/>
      <c r="BR299" s="830"/>
      <c r="BS299" s="834"/>
      <c r="BT299" s="827"/>
      <c r="BU299" s="830"/>
      <c r="BV299" s="829"/>
      <c r="BW299" s="829"/>
      <c r="BX299" s="829"/>
      <c r="BY299" s="829"/>
      <c r="BZ299" s="829"/>
      <c r="CA299" s="829"/>
      <c r="CB299" s="829"/>
      <c r="CC299" s="829"/>
      <c r="CD299" s="829"/>
      <c r="CE299" s="829"/>
      <c r="CF299" s="829"/>
      <c r="CG299" s="829"/>
      <c r="CH299" s="829"/>
      <c r="CI299" s="829"/>
      <c r="CJ299" s="829"/>
      <c r="CK299" s="829"/>
      <c r="CL299" s="829"/>
    </row>
    <row r="300" spans="1:98" s="821" customFormat="1" x14ac:dyDescent="0.3">
      <c r="A300" s="647">
        <v>300</v>
      </c>
      <c r="B300" s="12"/>
      <c r="C300" s="826"/>
      <c r="D300" s="833" t="s">
        <v>615</v>
      </c>
      <c r="E300" s="834">
        <f>E298-E299</f>
        <v>9</v>
      </c>
      <c r="F300" s="834">
        <f>F298-F299</f>
        <v>2</v>
      </c>
      <c r="G300" s="827"/>
      <c r="H300" s="832"/>
      <c r="I300" s="829"/>
      <c r="J300" s="829"/>
      <c r="K300" s="834">
        <f>K298-K299</f>
        <v>1</v>
      </c>
      <c r="L300" s="837"/>
      <c r="M300" s="838"/>
      <c r="N300" s="834">
        <f>N298-N299</f>
        <v>0</v>
      </c>
      <c r="O300" s="837"/>
      <c r="P300" s="838"/>
      <c r="Q300" s="834">
        <f>Q298-Q299</f>
        <v>-15</v>
      </c>
      <c r="T300" s="834">
        <f>T298-T299</f>
        <v>-12</v>
      </c>
      <c r="W300" s="834">
        <f>W298-W299</f>
        <v>14</v>
      </c>
      <c r="Z300" s="834">
        <f>Z298-Z299</f>
        <v>-4</v>
      </c>
      <c r="AC300" s="834">
        <f>AC298-AC299</f>
        <v>0</v>
      </c>
      <c r="AF300" s="834">
        <f>AF298-AF299</f>
        <v>-2</v>
      </c>
      <c r="AI300" s="834">
        <f>AI298-AI299</f>
        <v>4</v>
      </c>
      <c r="AL300" s="834">
        <f>AL298-AL299</f>
        <v>-2</v>
      </c>
      <c r="AO300" s="834">
        <f>AO298-AO299</f>
        <v>-12</v>
      </c>
      <c r="AR300" s="834">
        <f>AR298-AR299</f>
        <v>-3</v>
      </c>
      <c r="AU300" s="834">
        <f>AU298-AU299</f>
        <v>-3</v>
      </c>
      <c r="AX300" s="834">
        <f>AX298-AX299</f>
        <v>2</v>
      </c>
      <c r="BA300" s="834">
        <f>BA298-BA299</f>
        <v>-5</v>
      </c>
      <c r="BD300" s="834">
        <f>BD298-BD299</f>
        <v>-2</v>
      </c>
      <c r="BG300" s="834">
        <f>BG298-BG299</f>
        <v>-4</v>
      </c>
      <c r="BJ300" s="834"/>
      <c r="BM300" s="834"/>
      <c r="BP300" s="834"/>
      <c r="BS300" s="834"/>
    </row>
    <row r="301" spans="1:98" s="821" customFormat="1" ht="12.75" customHeight="1" x14ac:dyDescent="0.3">
      <c r="A301" s="647">
        <v>301</v>
      </c>
      <c r="B301" s="12"/>
      <c r="C301" s="826"/>
      <c r="D301" s="1221" t="s">
        <v>629</v>
      </c>
      <c r="E301" s="826"/>
      <c r="F301" s="836"/>
      <c r="G301" s="827"/>
      <c r="H301" s="832"/>
      <c r="I301" s="829"/>
      <c r="J301" s="829"/>
      <c r="K301" s="835"/>
      <c r="L301" s="837"/>
      <c r="M301" s="838"/>
      <c r="N301" s="832"/>
      <c r="O301" s="837"/>
      <c r="P301" s="838"/>
    </row>
    <row r="302" spans="1:98" s="822" customFormat="1" x14ac:dyDescent="0.3">
      <c r="A302" s="647">
        <v>302</v>
      </c>
      <c r="B302" s="3"/>
      <c r="C302" s="825"/>
      <c r="D302" s="1221"/>
      <c r="E302" s="825"/>
      <c r="F302" s="1012"/>
      <c r="G302" s="827"/>
      <c r="H302" s="828"/>
      <c r="I302" s="829"/>
      <c r="J302" s="829"/>
      <c r="K302" s="1014"/>
      <c r="L302" s="837"/>
      <c r="M302" s="838"/>
      <c r="N302" s="1013"/>
      <c r="O302" s="837"/>
      <c r="P302" s="838"/>
      <c r="Q302" s="1013"/>
      <c r="R302" s="827"/>
      <c r="S302" s="830"/>
      <c r="T302" s="1013"/>
      <c r="U302" s="827"/>
      <c r="V302" s="830"/>
      <c r="W302" s="1013"/>
      <c r="X302" s="827"/>
      <c r="Y302" s="830"/>
      <c r="Z302" s="1013"/>
      <c r="AA302" s="827"/>
      <c r="AB302" s="830"/>
      <c r="AC302" s="1013"/>
      <c r="AD302" s="827"/>
      <c r="AE302" s="830"/>
      <c r="AF302" s="1013"/>
      <c r="AG302" s="827"/>
      <c r="AH302" s="830"/>
      <c r="AI302" s="1013"/>
      <c r="AJ302" s="827"/>
      <c r="AK302" s="830"/>
      <c r="AL302" s="1013"/>
      <c r="AM302" s="827"/>
      <c r="AN302" s="830"/>
      <c r="AO302" s="1015"/>
      <c r="AP302" s="827"/>
      <c r="AQ302" s="830"/>
      <c r="AR302" s="1015"/>
      <c r="AS302" s="827"/>
      <c r="AT302" s="830"/>
      <c r="AU302" s="1015"/>
      <c r="AV302" s="827"/>
      <c r="AW302" s="830"/>
      <c r="AX302" s="1015"/>
      <c r="AY302" s="827"/>
      <c r="AZ302" s="830"/>
      <c r="BA302" s="1013"/>
      <c r="BB302" s="827"/>
      <c r="BC302" s="830"/>
      <c r="BD302" s="1013"/>
      <c r="BE302" s="827"/>
      <c r="BF302" s="830"/>
      <c r="BG302" s="1013"/>
      <c r="BH302" s="827"/>
      <c r="BI302" s="830"/>
      <c r="BJ302" s="636"/>
      <c r="BK302" s="827"/>
      <c r="BL302" s="830"/>
      <c r="BM302" s="636"/>
      <c r="BN302" s="827"/>
      <c r="BO302" s="830"/>
      <c r="BP302" s="636"/>
      <c r="BQ302" s="827"/>
      <c r="BR302" s="830"/>
      <c r="BS302" s="637"/>
      <c r="BT302" s="827"/>
      <c r="BU302" s="830"/>
      <c r="BV302" s="829"/>
      <c r="BW302" s="829"/>
      <c r="BX302" s="829"/>
      <c r="BY302" s="829"/>
      <c r="BZ302" s="829"/>
      <c r="CA302" s="829"/>
      <c r="CB302" s="829"/>
      <c r="CC302" s="829"/>
      <c r="CD302" s="829"/>
      <c r="CE302" s="829"/>
      <c r="CF302" s="829"/>
      <c r="CG302" s="829"/>
      <c r="CH302" s="829"/>
      <c r="CI302" s="829"/>
      <c r="CJ302" s="829"/>
      <c r="CK302" s="829"/>
      <c r="CL302" s="829"/>
    </row>
    <row r="303" spans="1:98" x14ac:dyDescent="0.3">
      <c r="A303" s="163">
        <v>303</v>
      </c>
      <c r="B303" s="11"/>
      <c r="C303" s="11"/>
      <c r="D303" s="1221"/>
      <c r="BJ303" s="636"/>
      <c r="BM303" s="636"/>
      <c r="BP303" s="636"/>
      <c r="BS303" s="637"/>
    </row>
    <row r="304" spans="1:98" x14ac:dyDescent="0.3">
      <c r="A304" s="163">
        <v>304</v>
      </c>
      <c r="B304" s="11"/>
      <c r="C304" s="11"/>
      <c r="D304" s="1221"/>
      <c r="BJ304" s="636"/>
      <c r="BM304" s="636"/>
      <c r="BP304" s="636"/>
      <c r="BS304" s="637"/>
    </row>
    <row r="305" spans="1:98" x14ac:dyDescent="0.3">
      <c r="A305" s="163">
        <v>305</v>
      </c>
      <c r="B305" s="3"/>
      <c r="C305" s="24"/>
      <c r="D305" s="1221"/>
      <c r="BJ305" s="636"/>
      <c r="BM305" s="636"/>
      <c r="BP305" s="636"/>
      <c r="BS305" s="637"/>
    </row>
    <row r="306" spans="1:98" x14ac:dyDescent="0.3">
      <c r="A306" s="163">
        <v>306</v>
      </c>
      <c r="B306" s="3"/>
      <c r="C306" s="24"/>
      <c r="D306" s="1221"/>
      <c r="E306" s="10"/>
      <c r="F306" s="7"/>
      <c r="G306" s="13"/>
      <c r="H306" s="13"/>
      <c r="I306" s="15"/>
      <c r="J306" s="15"/>
      <c r="K306" s="40"/>
      <c r="L306" s="13"/>
      <c r="M306" s="22"/>
      <c r="N306" s="40"/>
      <c r="O306" s="13"/>
      <c r="P306" s="22"/>
      <c r="Q306" s="40"/>
      <c r="R306" s="13"/>
      <c r="S306" s="22"/>
      <c r="T306" s="40"/>
      <c r="U306" s="13"/>
      <c r="V306" s="22"/>
      <c r="W306" s="40"/>
      <c r="X306" s="13"/>
      <c r="Y306" s="22"/>
      <c r="Z306" s="40"/>
      <c r="AA306" s="13"/>
      <c r="AB306" s="22"/>
      <c r="AC306" s="40"/>
      <c r="AD306" s="13"/>
      <c r="AE306" s="22"/>
      <c r="AF306" s="40"/>
      <c r="AG306" s="13"/>
      <c r="AH306" s="22"/>
      <c r="AI306" s="40"/>
      <c r="AJ306" s="13"/>
      <c r="AK306" s="22"/>
      <c r="AL306" s="40"/>
      <c r="AM306" s="13"/>
      <c r="AN306" s="22"/>
      <c r="AO306" s="40"/>
      <c r="AP306" s="13"/>
      <c r="AQ306" s="22"/>
      <c r="AR306" s="40"/>
      <c r="AS306" s="13"/>
      <c r="AT306" s="22"/>
      <c r="AU306" s="40"/>
      <c r="AV306" s="13"/>
      <c r="AW306" s="22"/>
      <c r="AX306" s="40"/>
      <c r="AY306" s="13"/>
      <c r="AZ306" s="22"/>
      <c r="BA306" s="8"/>
      <c r="BB306" s="13"/>
      <c r="BC306" s="22"/>
      <c r="BD306" s="29"/>
      <c r="BE306" s="13"/>
      <c r="BF306" s="22"/>
      <c r="BG306" s="248"/>
      <c r="BH306" s="13"/>
      <c r="BI306" s="22"/>
      <c r="BJ306" s="636"/>
      <c r="BK306" s="22"/>
      <c r="BL306" s="22"/>
      <c r="BM306" s="22"/>
      <c r="BN306" s="247"/>
      <c r="BO306" s="22"/>
      <c r="BP306" s="22"/>
      <c r="BQ306" s="22"/>
      <c r="BR306" s="22"/>
      <c r="BS306" s="348"/>
      <c r="BT306" s="334"/>
      <c r="BU306" s="247"/>
      <c r="BV306" s="100"/>
      <c r="BW306" s="100"/>
      <c r="BX306" s="100"/>
      <c r="BY306" s="100"/>
      <c r="BZ306" s="100"/>
      <c r="CA306" s="100"/>
      <c r="CB306" s="100"/>
      <c r="CC306" s="100"/>
      <c r="CD306" s="100"/>
      <c r="CE306" s="100"/>
      <c r="CF306" s="100"/>
      <c r="CG306" s="100"/>
      <c r="CH306" s="100"/>
      <c r="CI306" s="100"/>
      <c r="CJ306" s="100"/>
      <c r="CK306" s="100"/>
      <c r="CL306" s="100"/>
    </row>
    <row r="307" spans="1:98" x14ac:dyDescent="0.3">
      <c r="A307" s="163">
        <v>307</v>
      </c>
      <c r="B307" s="3"/>
      <c r="C307" s="24"/>
      <c r="D307" s="11"/>
      <c r="E307" s="10"/>
      <c r="F307" s="7"/>
      <c r="G307" s="13"/>
      <c r="H307" s="13"/>
      <c r="I307" s="15"/>
      <c r="J307" s="15"/>
      <c r="K307" s="40"/>
      <c r="L307" s="137"/>
      <c r="M307" s="22"/>
      <c r="N307" s="40"/>
      <c r="O307" s="137"/>
      <c r="P307" s="22"/>
      <c r="Q307" s="40"/>
      <c r="R307" s="137"/>
      <c r="S307" s="22"/>
      <c r="T307" s="40"/>
      <c r="U307" s="137"/>
      <c r="V307" s="22"/>
      <c r="W307" s="40"/>
      <c r="X307" s="137"/>
      <c r="Y307" s="22"/>
      <c r="Z307" s="40"/>
      <c r="AA307" s="137"/>
      <c r="AB307" s="22"/>
      <c r="AC307" s="40"/>
      <c r="AD307" s="137"/>
      <c r="AE307" s="22"/>
      <c r="AF307" s="40"/>
      <c r="AG307" s="137"/>
      <c r="AH307" s="22"/>
      <c r="AI307" s="40"/>
      <c r="AJ307" s="137"/>
      <c r="AK307" s="22"/>
      <c r="AL307" s="40"/>
      <c r="AM307" s="137"/>
      <c r="AN307" s="22"/>
      <c r="AO307" s="40"/>
      <c r="AP307" s="137"/>
      <c r="AQ307" s="22"/>
      <c r="AR307" s="40"/>
      <c r="AS307" s="137"/>
      <c r="AT307" s="22"/>
      <c r="AU307" s="40"/>
      <c r="AV307" s="137"/>
      <c r="AW307" s="22"/>
      <c r="AX307" s="40"/>
      <c r="AY307" s="137"/>
      <c r="AZ307" s="22"/>
      <c r="BA307" s="8"/>
      <c r="BB307" s="13"/>
      <c r="BC307" s="22"/>
      <c r="BD307" s="29"/>
      <c r="BE307" s="137"/>
      <c r="BF307" s="22"/>
      <c r="BG307" s="248"/>
      <c r="BH307" s="137"/>
      <c r="BI307" s="22"/>
      <c r="BJ307" s="22"/>
      <c r="BK307" s="22"/>
      <c r="BL307" s="22"/>
      <c r="BM307" s="22"/>
      <c r="BN307" s="247"/>
      <c r="BO307" s="22"/>
      <c r="BP307" s="22"/>
      <c r="BQ307" s="22"/>
      <c r="BR307" s="22"/>
      <c r="BS307" s="348"/>
      <c r="BT307" s="334"/>
      <c r="BU307" s="247"/>
      <c r="BV307" s="100"/>
      <c r="BW307" s="100"/>
      <c r="BX307" s="100"/>
      <c r="BY307" s="100"/>
      <c r="BZ307" s="100"/>
      <c r="CA307" s="100"/>
      <c r="CB307" s="100"/>
      <c r="CC307" s="100"/>
      <c r="CD307" s="100"/>
      <c r="CE307" s="100"/>
      <c r="CF307" s="100"/>
      <c r="CG307" s="100"/>
      <c r="CH307" s="100"/>
      <c r="CI307" s="100"/>
      <c r="CJ307" s="100"/>
      <c r="CK307" s="100"/>
      <c r="CL307" s="100"/>
    </row>
    <row r="308" spans="1:98" x14ac:dyDescent="0.3">
      <c r="A308" s="163">
        <v>308</v>
      </c>
      <c r="B308" s="3"/>
      <c r="C308" s="24"/>
      <c r="D308" s="11"/>
      <c r="E308" s="10"/>
      <c r="F308" s="7"/>
      <c r="G308" s="13"/>
      <c r="H308" s="13"/>
      <c r="I308" s="15"/>
      <c r="J308" s="15"/>
      <c r="K308" s="40"/>
      <c r="L308" s="13"/>
      <c r="M308" s="22"/>
      <c r="N308" s="40"/>
      <c r="O308" s="13"/>
      <c r="P308" s="22"/>
      <c r="Q308" s="40"/>
      <c r="R308" s="13"/>
      <c r="S308" s="22"/>
      <c r="T308" s="40"/>
      <c r="U308" s="13"/>
      <c r="V308" s="22"/>
      <c r="W308" s="40"/>
      <c r="X308" s="13"/>
      <c r="Y308" s="22"/>
      <c r="Z308" s="40"/>
      <c r="AA308" s="13"/>
      <c r="AB308" s="22"/>
      <c r="AC308" s="40"/>
      <c r="AD308" s="13"/>
      <c r="AE308" s="22"/>
      <c r="AF308" s="40"/>
      <c r="AG308" s="13"/>
      <c r="AH308" s="22"/>
      <c r="AI308" s="40"/>
      <c r="AJ308" s="13"/>
      <c r="AK308" s="22"/>
      <c r="AL308" s="40"/>
      <c r="AM308" s="13"/>
      <c r="AN308" s="22"/>
      <c r="AO308" s="40"/>
      <c r="AP308" s="13"/>
      <c r="AQ308" s="22"/>
      <c r="AR308" s="40"/>
      <c r="AS308" s="13"/>
      <c r="AT308" s="22"/>
      <c r="AU308" s="40"/>
      <c r="AV308" s="13"/>
      <c r="AW308" s="22"/>
      <c r="AX308" s="40"/>
      <c r="AY308" s="13"/>
      <c r="AZ308" s="22"/>
      <c r="BA308" s="8"/>
      <c r="BB308" s="13"/>
      <c r="BC308" s="22"/>
      <c r="BD308" s="29"/>
      <c r="BE308" s="13"/>
      <c r="BF308" s="22"/>
      <c r="BG308" s="248"/>
      <c r="BH308" s="13"/>
      <c r="BI308" s="22"/>
      <c r="BJ308" s="22"/>
      <c r="BK308" s="22"/>
      <c r="BL308" s="22"/>
      <c r="BM308" s="22"/>
      <c r="BN308" s="247"/>
      <c r="BO308" s="22"/>
      <c r="BP308" s="22"/>
      <c r="BQ308" s="22"/>
      <c r="BR308" s="22"/>
      <c r="BS308" s="348"/>
      <c r="BT308" s="334"/>
      <c r="BU308" s="247"/>
      <c r="BV308" s="100"/>
      <c r="BW308" s="100"/>
      <c r="BX308" s="100"/>
      <c r="BY308" s="100"/>
      <c r="BZ308" s="100"/>
      <c r="CA308" s="100"/>
      <c r="CB308" s="100"/>
      <c r="CC308" s="100"/>
      <c r="CD308" s="100"/>
      <c r="CE308" s="100"/>
      <c r="CF308" s="100"/>
      <c r="CG308" s="100"/>
      <c r="CH308" s="100"/>
      <c r="CI308" s="100"/>
      <c r="CJ308" s="100"/>
      <c r="CK308" s="100"/>
      <c r="CL308" s="100"/>
    </row>
    <row r="309" spans="1:98" x14ac:dyDescent="0.3">
      <c r="A309" s="163">
        <v>309</v>
      </c>
      <c r="B309" s="3"/>
      <c r="C309" s="24"/>
      <c r="D309" s="11"/>
      <c r="E309" s="10"/>
      <c r="F309" s="7"/>
      <c r="G309" s="13"/>
      <c r="H309" s="13"/>
      <c r="I309" s="15"/>
      <c r="J309" s="15"/>
      <c r="K309" s="40"/>
      <c r="L309" s="137"/>
      <c r="M309" s="22"/>
      <c r="N309" s="40"/>
      <c r="O309" s="137"/>
      <c r="P309" s="22"/>
      <c r="Q309" s="40"/>
      <c r="R309" s="137"/>
      <c r="S309" s="22"/>
      <c r="T309" s="40"/>
      <c r="U309" s="137"/>
      <c r="V309" s="22"/>
      <c r="W309" s="40"/>
      <c r="X309" s="137"/>
      <c r="Y309" s="22"/>
      <c r="Z309" s="40"/>
      <c r="AA309" s="137"/>
      <c r="AB309" s="22"/>
      <c r="AC309" s="40"/>
      <c r="AD309" s="137"/>
      <c r="AE309" s="22"/>
      <c r="AF309" s="40"/>
      <c r="AG309" s="137"/>
      <c r="AH309" s="22"/>
      <c r="AI309" s="40"/>
      <c r="AJ309" s="137"/>
      <c r="AK309" s="22"/>
      <c r="AL309" s="40"/>
      <c r="AM309" s="137"/>
      <c r="AN309" s="22"/>
      <c r="AO309" s="40"/>
      <c r="AP309" s="137"/>
      <c r="AQ309" s="22"/>
      <c r="AR309" s="40"/>
      <c r="AS309" s="137"/>
      <c r="AT309" s="22"/>
      <c r="AU309" s="40"/>
      <c r="AV309" s="137"/>
      <c r="AW309" s="22"/>
      <c r="AX309" s="40"/>
      <c r="AY309" s="137"/>
      <c r="AZ309" s="22"/>
      <c r="BA309" s="8"/>
      <c r="BB309" s="13"/>
      <c r="BC309" s="22"/>
      <c r="BD309" s="29"/>
      <c r="BE309" s="137"/>
      <c r="BF309" s="22"/>
      <c r="BG309" s="248"/>
      <c r="BH309" s="137"/>
      <c r="BI309" s="22"/>
      <c r="BJ309" s="22"/>
      <c r="BK309" s="22"/>
      <c r="BL309" s="22"/>
      <c r="BM309" s="22"/>
      <c r="BN309" s="247"/>
      <c r="BO309" s="22"/>
      <c r="BP309" s="22"/>
      <c r="BQ309" s="22"/>
      <c r="BR309" s="22"/>
      <c r="BS309" s="348"/>
      <c r="BT309" s="334"/>
      <c r="BU309" s="247"/>
      <c r="BV309" s="100"/>
      <c r="BW309" s="100"/>
      <c r="BX309" s="100"/>
      <c r="BY309" s="100"/>
      <c r="BZ309" s="100"/>
      <c r="CA309" s="100"/>
      <c r="CB309" s="100"/>
      <c r="CC309" s="100"/>
      <c r="CD309" s="100"/>
      <c r="CE309" s="100"/>
      <c r="CF309" s="100"/>
      <c r="CG309" s="100"/>
      <c r="CH309" s="100"/>
      <c r="CI309" s="100"/>
      <c r="CJ309" s="100"/>
      <c r="CK309" s="100"/>
      <c r="CL309" s="100"/>
    </row>
    <row r="310" spans="1:98" s="601" customFormat="1" ht="13.5" hidden="1" thickBot="1" x14ac:dyDescent="0.35">
      <c r="A310" s="426">
        <v>310</v>
      </c>
      <c r="B310" s="510" t="s">
        <v>587</v>
      </c>
      <c r="C310" s="511" t="s">
        <v>581</v>
      </c>
      <c r="D310" s="512"/>
      <c r="E310" s="513">
        <f>E311</f>
        <v>20969</v>
      </c>
      <c r="F310" s="563">
        <f>F311</f>
        <v>1494</v>
      </c>
      <c r="G310" s="515">
        <f>F310/E310</f>
        <v>7.1248032810339076E-2</v>
      </c>
      <c r="H310" s="515"/>
      <c r="I310" s="514"/>
      <c r="J310" s="514"/>
      <c r="K310" s="563">
        <f>K311</f>
        <v>115</v>
      </c>
      <c r="L310" s="515"/>
      <c r="M310" s="564"/>
      <c r="N310" s="563">
        <f>N311</f>
        <v>165</v>
      </c>
      <c r="O310" s="515"/>
      <c r="P310" s="564"/>
      <c r="Q310" s="563">
        <f>Q311</f>
        <v>47</v>
      </c>
      <c r="R310" s="515"/>
      <c r="S310" s="564"/>
      <c r="T310" s="563">
        <f>T311</f>
        <v>166</v>
      </c>
      <c r="U310" s="515"/>
      <c r="V310" s="564"/>
      <c r="W310" s="563">
        <f>W311</f>
        <v>43</v>
      </c>
      <c r="X310" s="515"/>
      <c r="Y310" s="564"/>
      <c r="Z310" s="563">
        <f>Z311</f>
        <v>19</v>
      </c>
      <c r="AA310" s="515"/>
      <c r="AB310" s="564"/>
      <c r="AC310" s="563">
        <f>AC311</f>
        <v>121</v>
      </c>
      <c r="AD310" s="515"/>
      <c r="AE310" s="564"/>
      <c r="AF310" s="563">
        <f>AF311</f>
        <v>38</v>
      </c>
      <c r="AG310" s="515"/>
      <c r="AH310" s="564"/>
      <c r="AI310" s="563">
        <f>AI311</f>
        <v>37</v>
      </c>
      <c r="AJ310" s="515"/>
      <c r="AK310" s="564"/>
      <c r="AL310" s="563">
        <v>5</v>
      </c>
      <c r="AM310" s="515"/>
      <c r="AN310" s="564"/>
      <c r="AO310" s="563">
        <f>AO311</f>
        <v>35</v>
      </c>
      <c r="AP310" s="515"/>
      <c r="AQ310" s="564"/>
      <c r="AR310" s="563">
        <f>AR311</f>
        <v>56</v>
      </c>
      <c r="AS310" s="515"/>
      <c r="AT310" s="564"/>
      <c r="AU310" s="563">
        <f>AU311</f>
        <v>84</v>
      </c>
      <c r="AV310" s="515"/>
      <c r="AW310" s="564"/>
      <c r="AX310" s="563">
        <f>AX311</f>
        <v>121</v>
      </c>
      <c r="AY310" s="515"/>
      <c r="AZ310" s="564"/>
      <c r="BA310" s="563">
        <f>BA311</f>
        <v>24</v>
      </c>
      <c r="BB310" s="515"/>
      <c r="BC310" s="515"/>
      <c r="BD310" s="563">
        <f>BD311</f>
        <v>222</v>
      </c>
      <c r="BE310" s="515"/>
      <c r="BF310" s="564"/>
      <c r="BG310" s="563">
        <f>BG311</f>
        <v>199</v>
      </c>
      <c r="BH310" s="515"/>
      <c r="BI310" s="564"/>
      <c r="BJ310" s="563">
        <f>BJ311</f>
        <v>390</v>
      </c>
      <c r="BK310" s="515"/>
      <c r="BL310" s="515"/>
      <c r="BM310" s="563">
        <f>BM311</f>
        <v>460</v>
      </c>
      <c r="BN310" s="520"/>
      <c r="BO310" s="520"/>
      <c r="BP310" s="563">
        <f>BP311</f>
        <v>286</v>
      </c>
      <c r="BQ310" s="520"/>
      <c r="BR310" s="520"/>
      <c r="BS310" s="562">
        <f>BS311</f>
        <v>361</v>
      </c>
      <c r="BT310" s="520"/>
      <c r="BU310" s="520"/>
      <c r="BV310" s="522"/>
      <c r="BW310" s="522"/>
      <c r="BX310" s="522"/>
      <c r="BY310" s="522"/>
      <c r="BZ310" s="522"/>
      <c r="CA310" s="522"/>
      <c r="CB310" s="522"/>
      <c r="CC310" s="522"/>
      <c r="CD310" s="522"/>
      <c r="CE310" s="522"/>
      <c r="CF310" s="522"/>
      <c r="CG310" s="522"/>
      <c r="CH310" s="522"/>
      <c r="CI310" s="522"/>
      <c r="CJ310" s="522"/>
      <c r="CK310" s="522"/>
      <c r="CL310" s="523"/>
      <c r="CM310" s="822"/>
      <c r="CN310" s="822"/>
      <c r="CO310" s="822"/>
      <c r="CP310" s="822"/>
      <c r="CQ310" s="822"/>
      <c r="CR310" s="822"/>
      <c r="CS310" s="822"/>
      <c r="CT310" s="822"/>
    </row>
    <row r="311" spans="1:98" s="601" customFormat="1" hidden="1" x14ac:dyDescent="0.3">
      <c r="A311" s="647">
        <v>311</v>
      </c>
      <c r="B311" s="655" t="s">
        <v>243</v>
      </c>
      <c r="C311" s="648" t="s">
        <v>581</v>
      </c>
      <c r="D311" s="649">
        <v>44317</v>
      </c>
      <c r="E311" s="659">
        <v>20969</v>
      </c>
      <c r="F311" s="659">
        <v>1494</v>
      </c>
      <c r="G311" s="650">
        <f>IFERROR(F311/F$310,0)</f>
        <v>1</v>
      </c>
      <c r="H311" s="657"/>
      <c r="I311" s="658">
        <f t="shared" ref="I311:I327" si="777">LARGE(BV311:CL311,1)</f>
        <v>222</v>
      </c>
      <c r="J311" s="658">
        <f t="shared" ref="J311:J327" si="778">SMALL(BV311:CL311,1)</f>
        <v>5</v>
      </c>
      <c r="K311" s="656">
        <v>115</v>
      </c>
      <c r="L311" s="650">
        <f>K311/K$310</f>
        <v>1</v>
      </c>
      <c r="M311" s="652">
        <f>IFERROR(L311/$I311,0)</f>
        <v>4.5045045045045045E-3</v>
      </c>
      <c r="N311" s="656">
        <v>165</v>
      </c>
      <c r="O311" s="650">
        <f>N311/N$310</f>
        <v>1</v>
      </c>
      <c r="P311" s="652">
        <f>IFERROR(O311/$I311,0)</f>
        <v>4.5045045045045045E-3</v>
      </c>
      <c r="Q311" s="656">
        <v>47</v>
      </c>
      <c r="R311" s="650">
        <f>Q311/Q$310</f>
        <v>1</v>
      </c>
      <c r="S311" s="652">
        <f>IFERROR(R311/$I311,0)</f>
        <v>4.5045045045045045E-3</v>
      </c>
      <c r="T311" s="656">
        <v>166</v>
      </c>
      <c r="U311" s="650">
        <f>T311/T$310</f>
        <v>1</v>
      </c>
      <c r="V311" s="652">
        <f>IFERROR(U311/$I311,0)</f>
        <v>4.5045045045045045E-3</v>
      </c>
      <c r="W311" s="656">
        <v>43</v>
      </c>
      <c r="X311" s="650">
        <f>W311/W$310</f>
        <v>1</v>
      </c>
      <c r="Y311" s="652">
        <f>IFERROR(X311/$I311,0)</f>
        <v>4.5045045045045045E-3</v>
      </c>
      <c r="Z311" s="656">
        <v>19</v>
      </c>
      <c r="AA311" s="650">
        <f>Z311/Z$310</f>
        <v>1</v>
      </c>
      <c r="AB311" s="652">
        <f>IFERROR(AA311/$I311,0)</f>
        <v>4.5045045045045045E-3</v>
      </c>
      <c r="AC311" s="656">
        <v>121</v>
      </c>
      <c r="AD311" s="650">
        <f>AC311/AC$310</f>
        <v>1</v>
      </c>
      <c r="AE311" s="652">
        <f>IFERROR(AD311/$I311,0)</f>
        <v>4.5045045045045045E-3</v>
      </c>
      <c r="AF311" s="656">
        <v>38</v>
      </c>
      <c r="AG311" s="650">
        <f>AF311/AF$310</f>
        <v>1</v>
      </c>
      <c r="AH311" s="652">
        <f>IFERROR(AG311/$I311,0)</f>
        <v>4.5045045045045045E-3</v>
      </c>
      <c r="AI311" s="656">
        <v>37</v>
      </c>
      <c r="AJ311" s="650">
        <f>AI311/AI$310</f>
        <v>1</v>
      </c>
      <c r="AK311" s="652">
        <f>IFERROR(AJ311/$I311,0)</f>
        <v>4.5045045045045045E-3</v>
      </c>
      <c r="AL311" s="656">
        <v>5</v>
      </c>
      <c r="AM311" s="650">
        <f>AL311/AL$310</f>
        <v>1</v>
      </c>
      <c r="AN311" s="652">
        <f>IFERROR(AM311/$I311,0)</f>
        <v>4.5045045045045045E-3</v>
      </c>
      <c r="AO311" s="656">
        <v>35</v>
      </c>
      <c r="AP311" s="650">
        <f>AO311/AO$310</f>
        <v>1</v>
      </c>
      <c r="AQ311" s="652">
        <f>IFERROR(AP311/$I311,0)</f>
        <v>4.5045045045045045E-3</v>
      </c>
      <c r="AR311" s="656">
        <v>56</v>
      </c>
      <c r="AS311" s="650">
        <f>AR311/AR$310</f>
        <v>1</v>
      </c>
      <c r="AT311" s="652">
        <f>IFERROR(AS311/$I311,0)</f>
        <v>4.5045045045045045E-3</v>
      </c>
      <c r="AU311" s="656">
        <v>84</v>
      </c>
      <c r="AV311" s="650">
        <f>AU311/AU$310</f>
        <v>1</v>
      </c>
      <c r="AW311" s="652">
        <f>IFERROR(AV311/$I311,0)</f>
        <v>4.5045045045045045E-3</v>
      </c>
      <c r="AX311" s="656">
        <v>121</v>
      </c>
      <c r="AY311" s="650">
        <f>AX311/AX$310</f>
        <v>1</v>
      </c>
      <c r="AZ311" s="652">
        <f>IFERROR(AY311/$I311,0)</f>
        <v>4.5045045045045045E-3</v>
      </c>
      <c r="BA311" s="656">
        <v>24</v>
      </c>
      <c r="BB311" s="650">
        <f>BA311/BA$310</f>
        <v>1</v>
      </c>
      <c r="BC311" s="652">
        <f>IFERROR(BB311/$I311,0)</f>
        <v>4.5045045045045045E-3</v>
      </c>
      <c r="BD311" s="656">
        <v>222</v>
      </c>
      <c r="BE311" s="650">
        <f>BD311/BD$310</f>
        <v>1</v>
      </c>
      <c r="BF311" s="652">
        <f>IFERROR(BE311/$I311,0)</f>
        <v>4.5045045045045045E-3</v>
      </c>
      <c r="BG311" s="656">
        <v>199</v>
      </c>
      <c r="BH311" s="650">
        <f>BG311/BG$310</f>
        <v>1</v>
      </c>
      <c r="BI311" s="652">
        <f>IFERROR(BH311/$I311,0)</f>
        <v>4.5045045045045045E-3</v>
      </c>
      <c r="BJ311" s="653">
        <f>K311+T311+W311+Z311+Q311</f>
        <v>390</v>
      </c>
      <c r="BK311" s="650">
        <f>BJ311/BJ$310</f>
        <v>1</v>
      </c>
      <c r="BL311" s="652">
        <f>IFERROR(BK311/$G311,0)</f>
        <v>1</v>
      </c>
      <c r="BM311" s="653">
        <f>BG311+AU311+AR311+AX311</f>
        <v>460</v>
      </c>
      <c r="BN311" s="650">
        <f>BM311/BM$310</f>
        <v>1</v>
      </c>
      <c r="BO311" s="652">
        <f>IFERROR(BN311/$G311,0)</f>
        <v>1</v>
      </c>
      <c r="BP311" s="653">
        <f>BA311+AO311+AL311+BD311</f>
        <v>286</v>
      </c>
      <c r="BQ311" s="650">
        <f>BP311/BP$310</f>
        <v>1</v>
      </c>
      <c r="BR311" s="652">
        <f>IFERROR(BQ311/$G311,0)</f>
        <v>1</v>
      </c>
      <c r="BS311" s="654">
        <f>AI311+AF311+AC311+N311</f>
        <v>361</v>
      </c>
      <c r="BT311" s="650">
        <f>BS311/BS$310</f>
        <v>1</v>
      </c>
      <c r="BU311" s="652">
        <f>IFERROR(BT311/$G311,0)</f>
        <v>1</v>
      </c>
      <c r="BV311" s="658">
        <f>K311</f>
        <v>115</v>
      </c>
      <c r="BW311" s="658">
        <f>N311</f>
        <v>165</v>
      </c>
      <c r="BX311" s="658">
        <f>Q311</f>
        <v>47</v>
      </c>
      <c r="BY311" s="658">
        <f>T311</f>
        <v>166</v>
      </c>
      <c r="BZ311" s="658">
        <f>W311</f>
        <v>43</v>
      </c>
      <c r="CA311" s="658">
        <f>Z311</f>
        <v>19</v>
      </c>
      <c r="CB311" s="658">
        <f>AC311</f>
        <v>121</v>
      </c>
      <c r="CC311" s="658">
        <f>AF311</f>
        <v>38</v>
      </c>
      <c r="CD311" s="658">
        <f>AI311</f>
        <v>37</v>
      </c>
      <c r="CE311" s="658">
        <f>AL311</f>
        <v>5</v>
      </c>
      <c r="CF311" s="658">
        <f>AO311</f>
        <v>35</v>
      </c>
      <c r="CG311" s="658">
        <f>AR311</f>
        <v>56</v>
      </c>
      <c r="CH311" s="658">
        <f>AU311</f>
        <v>84</v>
      </c>
      <c r="CI311" s="658">
        <f>AX311</f>
        <v>121</v>
      </c>
      <c r="CJ311" s="658">
        <f>BA311</f>
        <v>24</v>
      </c>
      <c r="CK311" s="658">
        <f>BD311</f>
        <v>222</v>
      </c>
      <c r="CL311" s="658">
        <f>BG311</f>
        <v>199</v>
      </c>
      <c r="CM311" s="822"/>
      <c r="CN311" s="822"/>
      <c r="CO311" s="822"/>
      <c r="CP311" s="822"/>
      <c r="CQ311" s="822"/>
      <c r="CR311" s="822"/>
      <c r="CS311" s="822"/>
      <c r="CT311" s="822"/>
    </row>
    <row r="312" spans="1:98" s="601" customFormat="1" hidden="1" x14ac:dyDescent="0.3">
      <c r="A312" s="647">
        <v>312</v>
      </c>
      <c r="B312" s="655" t="s">
        <v>320</v>
      </c>
      <c r="C312" s="648" t="s">
        <v>581</v>
      </c>
      <c r="D312" s="649">
        <v>44317</v>
      </c>
      <c r="E312" s="659">
        <v>812</v>
      </c>
      <c r="F312" s="659">
        <v>78</v>
      </c>
      <c r="G312" s="650">
        <f t="shared" ref="G312:G327" si="779">IFERROR(F312/F$310,0)</f>
        <v>5.2208835341365459E-2</v>
      </c>
      <c r="H312" s="657"/>
      <c r="I312" s="651">
        <f t="shared" si="777"/>
        <v>8.6956521739130432E-2</v>
      </c>
      <c r="J312" s="651">
        <f t="shared" si="778"/>
        <v>0</v>
      </c>
      <c r="K312" s="656">
        <v>10</v>
      </c>
      <c r="L312" s="650">
        <f t="shared" ref="L312:L327" si="780">K312/K$310</f>
        <v>8.6956521739130432E-2</v>
      </c>
      <c r="M312" s="652">
        <f t="shared" ref="M312:M327" si="781">IFERROR(L312/$I312,0)</f>
        <v>1</v>
      </c>
      <c r="N312" s="656">
        <v>7</v>
      </c>
      <c r="O312" s="650">
        <f t="shared" ref="O312:O327" si="782">N312/N$310</f>
        <v>4.2424242424242427E-2</v>
      </c>
      <c r="P312" s="652">
        <f t="shared" ref="P312:P327" si="783">IFERROR(O312/$I312,0)</f>
        <v>0.48787878787878791</v>
      </c>
      <c r="Q312" s="656">
        <v>0</v>
      </c>
      <c r="R312" s="650">
        <f t="shared" ref="R312:R327" si="784">Q312/Q$310</f>
        <v>0</v>
      </c>
      <c r="S312" s="652">
        <f t="shared" ref="S312:S327" si="785">IFERROR(R312/$I312,0)</f>
        <v>0</v>
      </c>
      <c r="T312" s="656">
        <v>13</v>
      </c>
      <c r="U312" s="650">
        <f t="shared" ref="U312:U327" si="786">T312/T$310</f>
        <v>7.8313253012048195E-2</v>
      </c>
      <c r="V312" s="652">
        <f t="shared" ref="V312:V327" si="787">IFERROR(U312/$I312,0)</f>
        <v>0.90060240963855431</v>
      </c>
      <c r="W312" s="656">
        <v>0</v>
      </c>
      <c r="X312" s="650">
        <f t="shared" ref="X312:X327" si="788">W312/W$310</f>
        <v>0</v>
      </c>
      <c r="Y312" s="652">
        <f t="shared" ref="Y312:Y327" si="789">IFERROR(X312/$I312,0)</f>
        <v>0</v>
      </c>
      <c r="Z312" s="656">
        <v>0</v>
      </c>
      <c r="AA312" s="650">
        <f t="shared" ref="AA312:AA327" si="790">Z312/Z$310</f>
        <v>0</v>
      </c>
      <c r="AB312" s="652">
        <f t="shared" ref="AB312:AB327" si="791">IFERROR(AA312/$I312,0)</f>
        <v>0</v>
      </c>
      <c r="AC312" s="656">
        <v>6</v>
      </c>
      <c r="AD312" s="650">
        <f t="shared" ref="AD312:AD327" si="792">AC312/AC$310</f>
        <v>4.9586776859504134E-2</v>
      </c>
      <c r="AE312" s="652">
        <f t="shared" ref="AE312:AE327" si="793">IFERROR(AD312/$I312,0)</f>
        <v>0.57024793388429751</v>
      </c>
      <c r="AF312" s="656">
        <v>0</v>
      </c>
      <c r="AG312" s="650">
        <f t="shared" ref="AG312:AG327" si="794">AF312/AF$310</f>
        <v>0</v>
      </c>
      <c r="AH312" s="652">
        <f t="shared" ref="AH312:AH327" si="795">IFERROR(AG312/$I312,0)</f>
        <v>0</v>
      </c>
      <c r="AI312" s="656">
        <v>0</v>
      </c>
      <c r="AJ312" s="650">
        <f t="shared" ref="AJ312:AJ327" si="796">AI312/AI$310</f>
        <v>0</v>
      </c>
      <c r="AK312" s="652">
        <f t="shared" ref="AK312:AK327" si="797">IFERROR(AJ312/$I312,0)</f>
        <v>0</v>
      </c>
      <c r="AL312" s="656">
        <v>0</v>
      </c>
      <c r="AM312" s="650">
        <f t="shared" ref="AM312:AM327" si="798">AL312/AL$310</f>
        <v>0</v>
      </c>
      <c r="AN312" s="652">
        <f t="shared" ref="AN312:AN327" si="799">IFERROR(AM312/$I312,0)</f>
        <v>0</v>
      </c>
      <c r="AO312" s="656">
        <v>0</v>
      </c>
      <c r="AP312" s="650">
        <f t="shared" ref="AP312:AP327" si="800">AO312/AO$310</f>
        <v>0</v>
      </c>
      <c r="AQ312" s="652">
        <f t="shared" ref="AQ312:AQ327" si="801">IFERROR(AP312/$I312,0)</f>
        <v>0</v>
      </c>
      <c r="AR312" s="656">
        <v>0</v>
      </c>
      <c r="AS312" s="650">
        <f t="shared" ref="AS312:AS327" si="802">AR312/AR$310</f>
        <v>0</v>
      </c>
      <c r="AT312" s="652">
        <f t="shared" ref="AT312:AT327" si="803">IFERROR(AS312/$I312,0)</f>
        <v>0</v>
      </c>
      <c r="AU312" s="656">
        <v>7</v>
      </c>
      <c r="AV312" s="650">
        <f t="shared" ref="AV312:AV327" si="804">AU312/AU$310</f>
        <v>8.3333333333333329E-2</v>
      </c>
      <c r="AW312" s="652">
        <f t="shared" ref="AW312:AW327" si="805">IFERROR(AV312/$I312,0)</f>
        <v>0.95833333333333326</v>
      </c>
      <c r="AX312" s="656">
        <v>7</v>
      </c>
      <c r="AY312" s="650">
        <f t="shared" ref="AY312:AY327" si="806">AX312/AX$310</f>
        <v>5.7851239669421489E-2</v>
      </c>
      <c r="AZ312" s="652">
        <f t="shared" ref="AZ312:AZ327" si="807">IFERROR(AY312/$I312,0)</f>
        <v>0.66528925619834711</v>
      </c>
      <c r="BA312" s="656">
        <v>0</v>
      </c>
      <c r="BB312" s="650">
        <f t="shared" ref="BB312:BB327" si="808">BA312/BA$310</f>
        <v>0</v>
      </c>
      <c r="BC312" s="652">
        <f t="shared" ref="BC312:BC327" si="809">IFERROR(BB312/$I312,0)</f>
        <v>0</v>
      </c>
      <c r="BD312" s="656">
        <v>14</v>
      </c>
      <c r="BE312" s="650">
        <f t="shared" ref="BE312:BE327" si="810">BD312/BD$310</f>
        <v>6.3063063063063057E-2</v>
      </c>
      <c r="BF312" s="652">
        <f t="shared" ref="BF312:BF327" si="811">IFERROR(BE312/$I312,0)</f>
        <v>0.72522522522522515</v>
      </c>
      <c r="BG312" s="656">
        <v>16</v>
      </c>
      <c r="BH312" s="650">
        <f t="shared" ref="BH312:BH327" si="812">BG312/BG$310</f>
        <v>8.0402010050251257E-2</v>
      </c>
      <c r="BI312" s="652">
        <f t="shared" ref="BI312:BI327" si="813">IFERROR(BH312/$I312,0)</f>
        <v>0.92462311557788945</v>
      </c>
      <c r="BJ312" s="653">
        <f>K312+T312+W312+Z312+Q312</f>
        <v>23</v>
      </c>
      <c r="BK312" s="650">
        <f t="shared" ref="BK312:BK327" si="814">BJ312/BJ$310</f>
        <v>5.8974358974358973E-2</v>
      </c>
      <c r="BL312" s="652">
        <f t="shared" ref="BL312:BL327" si="815">IFERROR(BK312/$G312,0)</f>
        <v>1.1295857988165681</v>
      </c>
      <c r="BM312" s="653">
        <f>BG312+AU312+AR312+AX312</f>
        <v>30</v>
      </c>
      <c r="BN312" s="650">
        <f t="shared" ref="BN312:BN327" si="816">BM312/BM$310</f>
        <v>6.5217391304347824E-2</v>
      </c>
      <c r="BO312" s="652">
        <f t="shared" ref="BO312:BO327" si="817">IFERROR(BN312/$G312,0)</f>
        <v>1.2491638795986622</v>
      </c>
      <c r="BP312" s="653">
        <f>BA312+AO312+AL312+BD312</f>
        <v>14</v>
      </c>
      <c r="BQ312" s="650">
        <f t="shared" ref="BQ312:BQ327" si="818">BP312/BP$310</f>
        <v>4.8951048951048952E-2</v>
      </c>
      <c r="BR312" s="652">
        <f t="shared" ref="BR312:BR327" si="819">IFERROR(BQ312/$G312,0)</f>
        <v>0.93760086067778381</v>
      </c>
      <c r="BS312" s="654">
        <f>AI312+AF312+AC312+N312</f>
        <v>13</v>
      </c>
      <c r="BT312" s="650">
        <f t="shared" ref="BT312:BT327" si="820">BS312/BS$310</f>
        <v>3.6011080332409975E-2</v>
      </c>
      <c r="BU312" s="652">
        <f t="shared" ref="BU312:BU327" si="821">IFERROR(BT312/$G312,0)</f>
        <v>0.6897506925207757</v>
      </c>
      <c r="BV312" s="651">
        <f t="shared" ref="BV312:BV327" si="822">L312</f>
        <v>8.6956521739130432E-2</v>
      </c>
      <c r="BW312" s="651">
        <f t="shared" ref="BW312:BW327" si="823">O312</f>
        <v>4.2424242424242427E-2</v>
      </c>
      <c r="BX312" s="651">
        <f t="shared" ref="BX312:BX327" si="824">R312</f>
        <v>0</v>
      </c>
      <c r="BY312" s="651">
        <f t="shared" ref="BY312:BY327" si="825">U312</f>
        <v>7.8313253012048195E-2</v>
      </c>
      <c r="BZ312" s="651">
        <f t="shared" ref="BZ312:BZ327" si="826">X312</f>
        <v>0</v>
      </c>
      <c r="CA312" s="651">
        <f t="shared" ref="CA312:CA327" si="827">AA312</f>
        <v>0</v>
      </c>
      <c r="CB312" s="651">
        <f t="shared" ref="CB312:CB327" si="828">AD312</f>
        <v>4.9586776859504134E-2</v>
      </c>
      <c r="CC312" s="651">
        <f t="shared" ref="CC312:CC327" si="829">AG312</f>
        <v>0</v>
      </c>
      <c r="CD312" s="651">
        <f t="shared" ref="CD312:CD327" si="830">AJ312</f>
        <v>0</v>
      </c>
      <c r="CE312" s="651">
        <f t="shared" ref="CE312:CE327" si="831">AM312</f>
        <v>0</v>
      </c>
      <c r="CF312" s="651">
        <f t="shared" ref="CF312:CF327" si="832">AP312</f>
        <v>0</v>
      </c>
      <c r="CG312" s="651">
        <f t="shared" ref="CG312:CG327" si="833">AS312</f>
        <v>0</v>
      </c>
      <c r="CH312" s="651">
        <f t="shared" ref="CH312:CH327" si="834">AV312</f>
        <v>8.3333333333333329E-2</v>
      </c>
      <c r="CI312" s="651">
        <f t="shared" ref="CI312:CI327" si="835">AY312</f>
        <v>5.7851239669421489E-2</v>
      </c>
      <c r="CJ312" s="651">
        <f t="shared" ref="CJ312:CJ327" si="836">BB312</f>
        <v>0</v>
      </c>
      <c r="CK312" s="651">
        <f t="shared" ref="CK312:CK327" si="837">BE312</f>
        <v>6.3063063063063057E-2</v>
      </c>
      <c r="CL312" s="651">
        <f t="shared" ref="CL312:CL327" si="838">BH312</f>
        <v>8.0402010050251257E-2</v>
      </c>
      <c r="CM312" s="822"/>
      <c r="CN312" s="822"/>
      <c r="CO312" s="822"/>
      <c r="CP312" s="822"/>
      <c r="CQ312" s="822"/>
      <c r="CR312" s="822"/>
      <c r="CS312" s="822"/>
      <c r="CT312" s="822"/>
    </row>
    <row r="313" spans="1:98" s="601" customFormat="1" hidden="1" x14ac:dyDescent="0.3">
      <c r="A313" s="647">
        <v>313</v>
      </c>
      <c r="B313" s="655" t="s">
        <v>321</v>
      </c>
      <c r="C313" s="648" t="s">
        <v>581</v>
      </c>
      <c r="D313" s="649">
        <v>44317</v>
      </c>
      <c r="E313" s="659">
        <v>13020</v>
      </c>
      <c r="F313" s="659">
        <v>965</v>
      </c>
      <c r="G313" s="650">
        <f t="shared" si="779"/>
        <v>0.64591700133868812</v>
      </c>
      <c r="H313" s="657"/>
      <c r="I313" s="651">
        <f t="shared" si="777"/>
        <v>1</v>
      </c>
      <c r="J313" s="651">
        <f t="shared" si="778"/>
        <v>0.3783783783783784</v>
      </c>
      <c r="K313" s="656">
        <v>76</v>
      </c>
      <c r="L313" s="650">
        <f t="shared" si="780"/>
        <v>0.66086956521739126</v>
      </c>
      <c r="M313" s="652">
        <f t="shared" si="781"/>
        <v>0.66086956521739126</v>
      </c>
      <c r="N313" s="656">
        <v>125</v>
      </c>
      <c r="O313" s="650">
        <f t="shared" si="782"/>
        <v>0.75757575757575757</v>
      </c>
      <c r="P313" s="652">
        <f t="shared" si="783"/>
        <v>0.75757575757575757</v>
      </c>
      <c r="Q313" s="656">
        <v>27</v>
      </c>
      <c r="R313" s="650">
        <f t="shared" si="784"/>
        <v>0.57446808510638303</v>
      </c>
      <c r="S313" s="652">
        <f t="shared" si="785"/>
        <v>0.57446808510638303</v>
      </c>
      <c r="T313" s="656">
        <v>102</v>
      </c>
      <c r="U313" s="650">
        <f t="shared" si="786"/>
        <v>0.61445783132530118</v>
      </c>
      <c r="V313" s="652">
        <f t="shared" si="787"/>
        <v>0.61445783132530118</v>
      </c>
      <c r="W313" s="656">
        <v>29</v>
      </c>
      <c r="X313" s="650">
        <f t="shared" si="788"/>
        <v>0.67441860465116277</v>
      </c>
      <c r="Y313" s="652">
        <f t="shared" si="789"/>
        <v>0.67441860465116277</v>
      </c>
      <c r="Z313" s="656">
        <v>18</v>
      </c>
      <c r="AA313" s="650">
        <f t="shared" si="790"/>
        <v>0.94736842105263153</v>
      </c>
      <c r="AB313" s="652">
        <f t="shared" si="791"/>
        <v>0.94736842105263153</v>
      </c>
      <c r="AC313" s="656">
        <v>86</v>
      </c>
      <c r="AD313" s="650">
        <f t="shared" si="792"/>
        <v>0.71074380165289253</v>
      </c>
      <c r="AE313" s="652">
        <f t="shared" si="793"/>
        <v>0.71074380165289253</v>
      </c>
      <c r="AF313" s="656">
        <v>22</v>
      </c>
      <c r="AG313" s="650">
        <f t="shared" si="794"/>
        <v>0.57894736842105265</v>
      </c>
      <c r="AH313" s="652">
        <f t="shared" si="795"/>
        <v>0.57894736842105265</v>
      </c>
      <c r="AI313" s="656">
        <v>14</v>
      </c>
      <c r="AJ313" s="650">
        <f t="shared" si="796"/>
        <v>0.3783783783783784</v>
      </c>
      <c r="AK313" s="652">
        <f t="shared" si="797"/>
        <v>0.3783783783783784</v>
      </c>
      <c r="AL313" s="656">
        <v>5</v>
      </c>
      <c r="AM313" s="650">
        <f t="shared" si="798"/>
        <v>1</v>
      </c>
      <c r="AN313" s="652">
        <f t="shared" si="799"/>
        <v>1</v>
      </c>
      <c r="AO313" s="656">
        <v>16</v>
      </c>
      <c r="AP313" s="650">
        <f t="shared" si="800"/>
        <v>0.45714285714285713</v>
      </c>
      <c r="AQ313" s="652">
        <f t="shared" si="801"/>
        <v>0.45714285714285713</v>
      </c>
      <c r="AR313" s="656">
        <v>36</v>
      </c>
      <c r="AS313" s="650">
        <f t="shared" si="802"/>
        <v>0.6428571428571429</v>
      </c>
      <c r="AT313" s="652">
        <f t="shared" si="803"/>
        <v>0.6428571428571429</v>
      </c>
      <c r="AU313" s="656">
        <v>56</v>
      </c>
      <c r="AV313" s="650">
        <f t="shared" si="804"/>
        <v>0.66666666666666663</v>
      </c>
      <c r="AW313" s="652">
        <f t="shared" si="805"/>
        <v>0.66666666666666663</v>
      </c>
      <c r="AX313" s="656">
        <v>68</v>
      </c>
      <c r="AY313" s="650">
        <f t="shared" si="806"/>
        <v>0.56198347107438018</v>
      </c>
      <c r="AZ313" s="652">
        <f t="shared" si="807"/>
        <v>0.56198347107438018</v>
      </c>
      <c r="BA313" s="656">
        <v>11</v>
      </c>
      <c r="BB313" s="650">
        <f t="shared" si="808"/>
        <v>0.45833333333333331</v>
      </c>
      <c r="BC313" s="652">
        <f t="shared" si="809"/>
        <v>0.45833333333333331</v>
      </c>
      <c r="BD313" s="656">
        <v>138</v>
      </c>
      <c r="BE313" s="650">
        <f t="shared" si="810"/>
        <v>0.6216216216216216</v>
      </c>
      <c r="BF313" s="652">
        <f t="shared" si="811"/>
        <v>0.6216216216216216</v>
      </c>
      <c r="BG313" s="656">
        <v>127</v>
      </c>
      <c r="BH313" s="650">
        <f t="shared" si="812"/>
        <v>0.63819095477386933</v>
      </c>
      <c r="BI313" s="652">
        <f t="shared" si="813"/>
        <v>0.63819095477386933</v>
      </c>
      <c r="BJ313" s="653">
        <f t="shared" ref="BJ313:BJ327" si="839">K313+T313+W313+Z313+Q313</f>
        <v>252</v>
      </c>
      <c r="BK313" s="650">
        <f t="shared" si="814"/>
        <v>0.64615384615384619</v>
      </c>
      <c r="BL313" s="652">
        <f t="shared" si="815"/>
        <v>1.0003666799521722</v>
      </c>
      <c r="BM313" s="653">
        <f t="shared" ref="BM313:BM327" si="840">BG313+AU313+AR313+AX313</f>
        <v>287</v>
      </c>
      <c r="BN313" s="650">
        <f t="shared" si="816"/>
        <v>0.62391304347826082</v>
      </c>
      <c r="BO313" s="652">
        <f t="shared" si="817"/>
        <v>0.96593376886686177</v>
      </c>
      <c r="BP313" s="653">
        <f t="shared" ref="BP313:BP327" si="841">BA313+AO313+AL313+BD313</f>
        <v>170</v>
      </c>
      <c r="BQ313" s="650">
        <f t="shared" si="818"/>
        <v>0.59440559440559437</v>
      </c>
      <c r="BR313" s="652">
        <f t="shared" si="819"/>
        <v>0.9202507337222362</v>
      </c>
      <c r="BS313" s="654">
        <f t="shared" ref="BS313:BS327" si="842">AI313+AF313+AC313+N313</f>
        <v>247</v>
      </c>
      <c r="BT313" s="650">
        <f t="shared" si="820"/>
        <v>0.68421052631578949</v>
      </c>
      <c r="BU313" s="652">
        <f t="shared" si="821"/>
        <v>1.0592855194982274</v>
      </c>
      <c r="BV313" s="651">
        <f t="shared" si="822"/>
        <v>0.66086956521739126</v>
      </c>
      <c r="BW313" s="651">
        <f t="shared" si="823"/>
        <v>0.75757575757575757</v>
      </c>
      <c r="BX313" s="651">
        <f t="shared" si="824"/>
        <v>0.57446808510638303</v>
      </c>
      <c r="BY313" s="651">
        <f t="shared" si="825"/>
        <v>0.61445783132530118</v>
      </c>
      <c r="BZ313" s="651">
        <f t="shared" si="826"/>
        <v>0.67441860465116277</v>
      </c>
      <c r="CA313" s="651">
        <f t="shared" si="827"/>
        <v>0.94736842105263153</v>
      </c>
      <c r="CB313" s="651">
        <f t="shared" si="828"/>
        <v>0.71074380165289253</v>
      </c>
      <c r="CC313" s="651">
        <f t="shared" si="829"/>
        <v>0.57894736842105265</v>
      </c>
      <c r="CD313" s="651">
        <f t="shared" si="830"/>
        <v>0.3783783783783784</v>
      </c>
      <c r="CE313" s="651">
        <f t="shared" si="831"/>
        <v>1</v>
      </c>
      <c r="CF313" s="651">
        <f t="shared" si="832"/>
        <v>0.45714285714285713</v>
      </c>
      <c r="CG313" s="651">
        <f t="shared" si="833"/>
        <v>0.6428571428571429</v>
      </c>
      <c r="CH313" s="651">
        <f t="shared" si="834"/>
        <v>0.66666666666666663</v>
      </c>
      <c r="CI313" s="651">
        <f t="shared" si="835"/>
        <v>0.56198347107438018</v>
      </c>
      <c r="CJ313" s="651">
        <f t="shared" si="836"/>
        <v>0.45833333333333331</v>
      </c>
      <c r="CK313" s="651">
        <f t="shared" si="837"/>
        <v>0.6216216216216216</v>
      </c>
      <c r="CL313" s="651">
        <f t="shared" si="838"/>
        <v>0.63819095477386933</v>
      </c>
      <c r="CM313" s="822"/>
      <c r="CN313" s="822"/>
      <c r="CO313" s="822"/>
      <c r="CP313" s="822"/>
      <c r="CQ313" s="822"/>
      <c r="CR313" s="822"/>
      <c r="CS313" s="822"/>
      <c r="CT313" s="822"/>
    </row>
    <row r="314" spans="1:98" s="601" customFormat="1" hidden="1" x14ac:dyDescent="0.3">
      <c r="A314" s="647">
        <v>314</v>
      </c>
      <c r="B314" s="655" t="s">
        <v>322</v>
      </c>
      <c r="C314" s="648" t="s">
        <v>581</v>
      </c>
      <c r="D314" s="649">
        <v>44317</v>
      </c>
      <c r="E314" s="659">
        <v>4883</v>
      </c>
      <c r="F314" s="659">
        <v>310</v>
      </c>
      <c r="G314" s="650">
        <f t="shared" si="779"/>
        <v>0.20749665327978581</v>
      </c>
      <c r="H314" s="657"/>
      <c r="I314" s="651">
        <f t="shared" si="777"/>
        <v>0.375</v>
      </c>
      <c r="J314" s="651">
        <f t="shared" si="778"/>
        <v>0</v>
      </c>
      <c r="K314" s="656">
        <v>18</v>
      </c>
      <c r="L314" s="650">
        <f t="shared" si="780"/>
        <v>0.15652173913043479</v>
      </c>
      <c r="M314" s="652">
        <f t="shared" si="781"/>
        <v>0.41739130434782612</v>
      </c>
      <c r="N314" s="656">
        <v>25</v>
      </c>
      <c r="O314" s="650">
        <f t="shared" si="782"/>
        <v>0.15151515151515152</v>
      </c>
      <c r="P314" s="652">
        <f t="shared" si="783"/>
        <v>0.40404040404040403</v>
      </c>
      <c r="Q314" s="656">
        <v>6</v>
      </c>
      <c r="R314" s="650">
        <f t="shared" si="784"/>
        <v>0.1276595744680851</v>
      </c>
      <c r="S314" s="652">
        <f t="shared" si="785"/>
        <v>0.34042553191489361</v>
      </c>
      <c r="T314" s="656">
        <v>43</v>
      </c>
      <c r="U314" s="650">
        <f t="shared" si="786"/>
        <v>0.25903614457831325</v>
      </c>
      <c r="V314" s="652">
        <f t="shared" si="787"/>
        <v>0.69076305220883538</v>
      </c>
      <c r="W314" s="656">
        <v>10</v>
      </c>
      <c r="X314" s="650">
        <f t="shared" si="788"/>
        <v>0.23255813953488372</v>
      </c>
      <c r="Y314" s="652">
        <f t="shared" si="789"/>
        <v>0.62015503875968991</v>
      </c>
      <c r="Z314" s="656">
        <v>0</v>
      </c>
      <c r="AA314" s="650">
        <f t="shared" si="790"/>
        <v>0</v>
      </c>
      <c r="AB314" s="652">
        <f t="shared" si="791"/>
        <v>0</v>
      </c>
      <c r="AC314" s="656">
        <v>14</v>
      </c>
      <c r="AD314" s="650">
        <f t="shared" si="792"/>
        <v>0.11570247933884298</v>
      </c>
      <c r="AE314" s="652">
        <f t="shared" si="793"/>
        <v>0.30853994490358128</v>
      </c>
      <c r="AF314" s="656">
        <v>14</v>
      </c>
      <c r="AG314" s="650">
        <f t="shared" si="794"/>
        <v>0.36842105263157893</v>
      </c>
      <c r="AH314" s="652">
        <f t="shared" si="795"/>
        <v>0.98245614035087714</v>
      </c>
      <c r="AI314" s="656">
        <v>9</v>
      </c>
      <c r="AJ314" s="650">
        <f t="shared" si="796"/>
        <v>0.24324324324324326</v>
      </c>
      <c r="AK314" s="652">
        <f t="shared" si="797"/>
        <v>0.64864864864864868</v>
      </c>
      <c r="AL314" s="656">
        <v>0</v>
      </c>
      <c r="AM314" s="650">
        <f t="shared" si="798"/>
        <v>0</v>
      </c>
      <c r="AN314" s="652">
        <f t="shared" si="799"/>
        <v>0</v>
      </c>
      <c r="AO314" s="656">
        <v>5</v>
      </c>
      <c r="AP314" s="650">
        <f t="shared" si="800"/>
        <v>0.14285714285714285</v>
      </c>
      <c r="AQ314" s="652">
        <f t="shared" si="801"/>
        <v>0.38095238095238093</v>
      </c>
      <c r="AR314" s="656">
        <v>17</v>
      </c>
      <c r="AS314" s="650">
        <f t="shared" si="802"/>
        <v>0.30357142857142855</v>
      </c>
      <c r="AT314" s="652">
        <f t="shared" si="803"/>
        <v>0.80952380952380942</v>
      </c>
      <c r="AU314" s="656">
        <v>14</v>
      </c>
      <c r="AV314" s="650">
        <f t="shared" si="804"/>
        <v>0.16666666666666666</v>
      </c>
      <c r="AW314" s="652">
        <f t="shared" si="805"/>
        <v>0.44444444444444442</v>
      </c>
      <c r="AX314" s="656">
        <v>35</v>
      </c>
      <c r="AY314" s="650">
        <f t="shared" si="806"/>
        <v>0.28925619834710742</v>
      </c>
      <c r="AZ314" s="652">
        <f t="shared" si="807"/>
        <v>0.77134986225895308</v>
      </c>
      <c r="BA314" s="656">
        <v>9</v>
      </c>
      <c r="BB314" s="650">
        <f t="shared" si="808"/>
        <v>0.375</v>
      </c>
      <c r="BC314" s="652">
        <f t="shared" si="809"/>
        <v>1</v>
      </c>
      <c r="BD314" s="656">
        <v>47</v>
      </c>
      <c r="BE314" s="650">
        <f t="shared" si="810"/>
        <v>0.21171171171171171</v>
      </c>
      <c r="BF314" s="652">
        <f t="shared" si="811"/>
        <v>0.56456456456456461</v>
      </c>
      <c r="BG314" s="656">
        <v>39</v>
      </c>
      <c r="BH314" s="650">
        <f t="shared" si="812"/>
        <v>0.19597989949748743</v>
      </c>
      <c r="BI314" s="652">
        <f t="shared" si="813"/>
        <v>0.5226130653266331</v>
      </c>
      <c r="BJ314" s="653">
        <f t="shared" si="839"/>
        <v>77</v>
      </c>
      <c r="BK314" s="650">
        <f t="shared" si="814"/>
        <v>0.19743589743589743</v>
      </c>
      <c r="BL314" s="652">
        <f t="shared" si="815"/>
        <v>0.95151364764267987</v>
      </c>
      <c r="BM314" s="653">
        <f t="shared" si="840"/>
        <v>105</v>
      </c>
      <c r="BN314" s="650">
        <f t="shared" si="816"/>
        <v>0.22826086956521738</v>
      </c>
      <c r="BO314" s="652">
        <f t="shared" si="817"/>
        <v>1.100070126227209</v>
      </c>
      <c r="BP314" s="653">
        <f t="shared" si="841"/>
        <v>61</v>
      </c>
      <c r="BQ314" s="650">
        <f t="shared" si="818"/>
        <v>0.21328671328671328</v>
      </c>
      <c r="BR314" s="652">
        <f t="shared" si="819"/>
        <v>1.0279043537108052</v>
      </c>
      <c r="BS314" s="654">
        <f t="shared" si="842"/>
        <v>62</v>
      </c>
      <c r="BT314" s="650">
        <f t="shared" si="820"/>
        <v>0.17174515235457063</v>
      </c>
      <c r="BU314" s="652">
        <f t="shared" si="821"/>
        <v>0.82770083102493075</v>
      </c>
      <c r="BV314" s="651">
        <f t="shared" si="822"/>
        <v>0.15652173913043479</v>
      </c>
      <c r="BW314" s="651">
        <f t="shared" si="823"/>
        <v>0.15151515151515152</v>
      </c>
      <c r="BX314" s="651">
        <f t="shared" si="824"/>
        <v>0.1276595744680851</v>
      </c>
      <c r="BY314" s="651">
        <f t="shared" si="825"/>
        <v>0.25903614457831325</v>
      </c>
      <c r="BZ314" s="651">
        <f t="shared" si="826"/>
        <v>0.23255813953488372</v>
      </c>
      <c r="CA314" s="651">
        <f t="shared" si="827"/>
        <v>0</v>
      </c>
      <c r="CB314" s="651">
        <f t="shared" si="828"/>
        <v>0.11570247933884298</v>
      </c>
      <c r="CC314" s="651">
        <f t="shared" si="829"/>
        <v>0.36842105263157893</v>
      </c>
      <c r="CD314" s="651">
        <f t="shared" si="830"/>
        <v>0.24324324324324326</v>
      </c>
      <c r="CE314" s="651">
        <f t="shared" si="831"/>
        <v>0</v>
      </c>
      <c r="CF314" s="651">
        <f t="shared" si="832"/>
        <v>0.14285714285714285</v>
      </c>
      <c r="CG314" s="651">
        <f t="shared" si="833"/>
        <v>0.30357142857142855</v>
      </c>
      <c r="CH314" s="651">
        <f t="shared" si="834"/>
        <v>0.16666666666666666</v>
      </c>
      <c r="CI314" s="651">
        <f t="shared" si="835"/>
        <v>0.28925619834710742</v>
      </c>
      <c r="CJ314" s="651">
        <f t="shared" si="836"/>
        <v>0.375</v>
      </c>
      <c r="CK314" s="651">
        <f t="shared" si="837"/>
        <v>0.21171171171171171</v>
      </c>
      <c r="CL314" s="651">
        <f t="shared" si="838"/>
        <v>0.19597989949748743</v>
      </c>
      <c r="CM314" s="822"/>
      <c r="CN314" s="822"/>
      <c r="CO314" s="822"/>
      <c r="CP314" s="822"/>
      <c r="CQ314" s="822"/>
      <c r="CR314" s="822"/>
      <c r="CS314" s="822"/>
      <c r="CT314" s="822"/>
    </row>
    <row r="315" spans="1:98" s="601" customFormat="1" hidden="1" x14ac:dyDescent="0.3">
      <c r="A315" s="647">
        <v>315</v>
      </c>
      <c r="B315" s="655" t="s">
        <v>323</v>
      </c>
      <c r="C315" s="648" t="s">
        <v>581</v>
      </c>
      <c r="D315" s="649">
        <v>44317</v>
      </c>
      <c r="E315" s="659">
        <v>2259</v>
      </c>
      <c r="F315" s="659">
        <v>138</v>
      </c>
      <c r="G315" s="650">
        <f t="shared" si="779"/>
        <v>9.2369477911646583E-2</v>
      </c>
      <c r="H315" s="657"/>
      <c r="I315" s="651">
        <f t="shared" si="777"/>
        <v>0.31428571428571428</v>
      </c>
      <c r="J315" s="651">
        <f t="shared" si="778"/>
        <v>0</v>
      </c>
      <c r="K315" s="656">
        <v>11</v>
      </c>
      <c r="L315" s="650">
        <f t="shared" si="780"/>
        <v>9.5652173913043481E-2</v>
      </c>
      <c r="M315" s="652">
        <f t="shared" si="781"/>
        <v>0.30434782608695654</v>
      </c>
      <c r="N315" s="656">
        <v>11</v>
      </c>
      <c r="O315" s="650">
        <f t="shared" si="782"/>
        <v>6.6666666666666666E-2</v>
      </c>
      <c r="P315" s="652">
        <f t="shared" si="783"/>
        <v>0.21212121212121213</v>
      </c>
      <c r="Q315" s="656">
        <v>5</v>
      </c>
      <c r="R315" s="650">
        <f t="shared" si="784"/>
        <v>0.10638297872340426</v>
      </c>
      <c r="S315" s="652">
        <f t="shared" si="785"/>
        <v>0.33849129593810445</v>
      </c>
      <c r="T315" s="656">
        <v>6</v>
      </c>
      <c r="U315" s="650">
        <f t="shared" si="786"/>
        <v>3.614457831325301E-2</v>
      </c>
      <c r="V315" s="652">
        <f t="shared" si="787"/>
        <v>0.11500547645125958</v>
      </c>
      <c r="W315" s="656">
        <v>6</v>
      </c>
      <c r="X315" s="650">
        <f t="shared" si="788"/>
        <v>0.13953488372093023</v>
      </c>
      <c r="Y315" s="652">
        <f t="shared" si="789"/>
        <v>0.44397463002114163</v>
      </c>
      <c r="Z315" s="656">
        <v>0</v>
      </c>
      <c r="AA315" s="650">
        <f t="shared" si="790"/>
        <v>0</v>
      </c>
      <c r="AB315" s="652">
        <f t="shared" si="791"/>
        <v>0</v>
      </c>
      <c r="AC315" s="656">
        <v>13</v>
      </c>
      <c r="AD315" s="650">
        <f t="shared" si="792"/>
        <v>0.10743801652892562</v>
      </c>
      <c r="AE315" s="652">
        <f t="shared" si="793"/>
        <v>0.34184823441021789</v>
      </c>
      <c r="AF315" s="656">
        <v>6</v>
      </c>
      <c r="AG315" s="650">
        <f t="shared" si="794"/>
        <v>0.15789473684210525</v>
      </c>
      <c r="AH315" s="652">
        <f t="shared" si="795"/>
        <v>0.50239234449760761</v>
      </c>
      <c r="AI315" s="656">
        <v>10</v>
      </c>
      <c r="AJ315" s="650">
        <f t="shared" si="796"/>
        <v>0.27027027027027029</v>
      </c>
      <c r="AK315" s="652">
        <f t="shared" si="797"/>
        <v>0.85995085995086007</v>
      </c>
      <c r="AL315" s="656">
        <v>0</v>
      </c>
      <c r="AM315" s="650">
        <f t="shared" si="798"/>
        <v>0</v>
      </c>
      <c r="AN315" s="652">
        <f t="shared" si="799"/>
        <v>0</v>
      </c>
      <c r="AO315" s="656">
        <v>11</v>
      </c>
      <c r="AP315" s="650">
        <f t="shared" si="800"/>
        <v>0.31428571428571428</v>
      </c>
      <c r="AQ315" s="652">
        <f t="shared" si="801"/>
        <v>1</v>
      </c>
      <c r="AR315" s="656">
        <v>7</v>
      </c>
      <c r="AS315" s="650">
        <f t="shared" si="802"/>
        <v>0.125</v>
      </c>
      <c r="AT315" s="652">
        <f t="shared" si="803"/>
        <v>0.39772727272727276</v>
      </c>
      <c r="AU315" s="656">
        <v>5</v>
      </c>
      <c r="AV315" s="650">
        <f t="shared" si="804"/>
        <v>5.9523809523809521E-2</v>
      </c>
      <c r="AW315" s="652">
        <f t="shared" si="805"/>
        <v>0.18939393939393939</v>
      </c>
      <c r="AX315" s="656">
        <v>14</v>
      </c>
      <c r="AY315" s="650">
        <f t="shared" si="806"/>
        <v>0.11570247933884298</v>
      </c>
      <c r="AZ315" s="652">
        <f t="shared" si="807"/>
        <v>0.36814425244177312</v>
      </c>
      <c r="BA315" s="656">
        <v>6</v>
      </c>
      <c r="BB315" s="650">
        <f t="shared" si="808"/>
        <v>0.25</v>
      </c>
      <c r="BC315" s="652">
        <f t="shared" si="809"/>
        <v>0.79545454545454553</v>
      </c>
      <c r="BD315" s="656">
        <v>21</v>
      </c>
      <c r="BE315" s="650">
        <f t="shared" si="810"/>
        <v>9.45945945945946E-2</v>
      </c>
      <c r="BF315" s="652">
        <f t="shared" si="811"/>
        <v>0.300982800982801</v>
      </c>
      <c r="BG315" s="656">
        <v>15</v>
      </c>
      <c r="BH315" s="650">
        <f t="shared" si="812"/>
        <v>7.5376884422110546E-2</v>
      </c>
      <c r="BI315" s="652">
        <f t="shared" si="813"/>
        <v>0.23983554134307902</v>
      </c>
      <c r="BJ315" s="653">
        <f t="shared" si="839"/>
        <v>28</v>
      </c>
      <c r="BK315" s="650">
        <f t="shared" si="814"/>
        <v>7.179487179487179E-2</v>
      </c>
      <c r="BL315" s="652">
        <f t="shared" si="815"/>
        <v>0.77725752508361201</v>
      </c>
      <c r="BM315" s="653">
        <f t="shared" si="840"/>
        <v>41</v>
      </c>
      <c r="BN315" s="650">
        <f t="shared" si="816"/>
        <v>8.9130434782608695E-2</v>
      </c>
      <c r="BO315" s="652">
        <f t="shared" si="817"/>
        <v>0.96493383742911154</v>
      </c>
      <c r="BP315" s="653">
        <f t="shared" si="841"/>
        <v>38</v>
      </c>
      <c r="BQ315" s="650">
        <f t="shared" si="818"/>
        <v>0.13286713286713286</v>
      </c>
      <c r="BR315" s="652">
        <f t="shared" si="819"/>
        <v>1.438431134083308</v>
      </c>
      <c r="BS315" s="654">
        <f t="shared" si="842"/>
        <v>40</v>
      </c>
      <c r="BT315" s="650">
        <f t="shared" si="820"/>
        <v>0.11080332409972299</v>
      </c>
      <c r="BU315" s="652">
        <f t="shared" si="821"/>
        <v>1.199566421775262</v>
      </c>
      <c r="BV315" s="651">
        <f t="shared" si="822"/>
        <v>9.5652173913043481E-2</v>
      </c>
      <c r="BW315" s="651">
        <f t="shared" si="823"/>
        <v>6.6666666666666666E-2</v>
      </c>
      <c r="BX315" s="651">
        <f t="shared" si="824"/>
        <v>0.10638297872340426</v>
      </c>
      <c r="BY315" s="651">
        <f t="shared" si="825"/>
        <v>3.614457831325301E-2</v>
      </c>
      <c r="BZ315" s="651">
        <f t="shared" si="826"/>
        <v>0.13953488372093023</v>
      </c>
      <c r="CA315" s="651">
        <f t="shared" si="827"/>
        <v>0</v>
      </c>
      <c r="CB315" s="651">
        <f t="shared" si="828"/>
        <v>0.10743801652892562</v>
      </c>
      <c r="CC315" s="651">
        <f t="shared" si="829"/>
        <v>0.15789473684210525</v>
      </c>
      <c r="CD315" s="651">
        <f t="shared" si="830"/>
        <v>0.27027027027027029</v>
      </c>
      <c r="CE315" s="651">
        <f t="shared" si="831"/>
        <v>0</v>
      </c>
      <c r="CF315" s="651">
        <f t="shared" si="832"/>
        <v>0.31428571428571428</v>
      </c>
      <c r="CG315" s="651">
        <f t="shared" si="833"/>
        <v>0.125</v>
      </c>
      <c r="CH315" s="651">
        <f t="shared" si="834"/>
        <v>5.9523809523809521E-2</v>
      </c>
      <c r="CI315" s="651">
        <f t="shared" si="835"/>
        <v>0.11570247933884298</v>
      </c>
      <c r="CJ315" s="651">
        <f t="shared" si="836"/>
        <v>0.25</v>
      </c>
      <c r="CK315" s="651">
        <f t="shared" si="837"/>
        <v>9.45945945945946E-2</v>
      </c>
      <c r="CL315" s="651">
        <f t="shared" si="838"/>
        <v>7.5376884422110546E-2</v>
      </c>
      <c r="CM315" s="822"/>
      <c r="CN315" s="822"/>
      <c r="CO315" s="822"/>
      <c r="CP315" s="822"/>
      <c r="CQ315" s="822"/>
      <c r="CR315" s="822"/>
      <c r="CS315" s="822"/>
      <c r="CT315" s="822"/>
    </row>
    <row r="316" spans="1:98" s="601" customFormat="1" hidden="1" x14ac:dyDescent="0.3">
      <c r="A316" s="647">
        <v>316</v>
      </c>
      <c r="B316" s="655" t="s">
        <v>324</v>
      </c>
      <c r="C316" s="648" t="s">
        <v>581</v>
      </c>
      <c r="D316" s="649">
        <v>44317</v>
      </c>
      <c r="E316" s="659">
        <v>5299</v>
      </c>
      <c r="F316" s="659">
        <v>339</v>
      </c>
      <c r="G316" s="650">
        <f t="shared" si="779"/>
        <v>0.22690763052208834</v>
      </c>
      <c r="H316" s="657"/>
      <c r="I316" s="651">
        <f t="shared" si="777"/>
        <v>1</v>
      </c>
      <c r="J316" s="651">
        <f t="shared" si="778"/>
        <v>0</v>
      </c>
      <c r="K316" s="656">
        <v>23</v>
      </c>
      <c r="L316" s="650">
        <f t="shared" si="780"/>
        <v>0.2</v>
      </c>
      <c r="M316" s="652">
        <f t="shared" si="781"/>
        <v>0.2</v>
      </c>
      <c r="N316" s="656">
        <v>31</v>
      </c>
      <c r="O316" s="650">
        <f t="shared" si="782"/>
        <v>0.18787878787878787</v>
      </c>
      <c r="P316" s="652">
        <f t="shared" si="783"/>
        <v>0.18787878787878787</v>
      </c>
      <c r="Q316" s="656">
        <v>11</v>
      </c>
      <c r="R316" s="650">
        <f t="shared" si="784"/>
        <v>0.23404255319148937</v>
      </c>
      <c r="S316" s="652">
        <f t="shared" si="785"/>
        <v>0.23404255319148937</v>
      </c>
      <c r="T316" s="656">
        <v>39</v>
      </c>
      <c r="U316" s="650">
        <f t="shared" si="786"/>
        <v>0.23493975903614459</v>
      </c>
      <c r="V316" s="652">
        <f t="shared" si="787"/>
        <v>0.23493975903614459</v>
      </c>
      <c r="W316" s="656">
        <v>9</v>
      </c>
      <c r="X316" s="650">
        <f t="shared" si="788"/>
        <v>0.20930232558139536</v>
      </c>
      <c r="Y316" s="652">
        <f t="shared" si="789"/>
        <v>0.20930232558139536</v>
      </c>
      <c r="Z316" s="656">
        <v>0</v>
      </c>
      <c r="AA316" s="650">
        <f t="shared" si="790"/>
        <v>0</v>
      </c>
      <c r="AB316" s="652">
        <f t="shared" si="791"/>
        <v>0</v>
      </c>
      <c r="AC316" s="656">
        <v>23</v>
      </c>
      <c r="AD316" s="650">
        <f t="shared" si="792"/>
        <v>0.19008264462809918</v>
      </c>
      <c r="AE316" s="652">
        <f t="shared" si="793"/>
        <v>0.19008264462809918</v>
      </c>
      <c r="AF316" s="656">
        <v>8</v>
      </c>
      <c r="AG316" s="650">
        <f t="shared" si="794"/>
        <v>0.21052631578947367</v>
      </c>
      <c r="AH316" s="652">
        <f t="shared" si="795"/>
        <v>0.21052631578947367</v>
      </c>
      <c r="AI316" s="656">
        <v>11</v>
      </c>
      <c r="AJ316" s="650">
        <f t="shared" si="796"/>
        <v>0.29729729729729731</v>
      </c>
      <c r="AK316" s="652">
        <f t="shared" si="797"/>
        <v>0.29729729729729731</v>
      </c>
      <c r="AL316" s="656">
        <v>5</v>
      </c>
      <c r="AM316" s="650">
        <f t="shared" si="798"/>
        <v>1</v>
      </c>
      <c r="AN316" s="652">
        <f t="shared" si="799"/>
        <v>1</v>
      </c>
      <c r="AO316" s="656">
        <v>18</v>
      </c>
      <c r="AP316" s="650">
        <f t="shared" si="800"/>
        <v>0.51428571428571423</v>
      </c>
      <c r="AQ316" s="652">
        <f t="shared" si="801"/>
        <v>0.51428571428571423</v>
      </c>
      <c r="AR316" s="656">
        <v>16</v>
      </c>
      <c r="AS316" s="650">
        <f t="shared" si="802"/>
        <v>0.2857142857142857</v>
      </c>
      <c r="AT316" s="652">
        <f t="shared" si="803"/>
        <v>0.2857142857142857</v>
      </c>
      <c r="AU316" s="656">
        <v>17</v>
      </c>
      <c r="AV316" s="650">
        <f t="shared" si="804"/>
        <v>0.20238095238095238</v>
      </c>
      <c r="AW316" s="652">
        <f t="shared" si="805"/>
        <v>0.20238095238095238</v>
      </c>
      <c r="AX316" s="656">
        <v>34</v>
      </c>
      <c r="AY316" s="650">
        <f t="shared" si="806"/>
        <v>0.28099173553719009</v>
      </c>
      <c r="AZ316" s="652">
        <f t="shared" si="807"/>
        <v>0.28099173553719009</v>
      </c>
      <c r="BA316" s="656">
        <v>8</v>
      </c>
      <c r="BB316" s="650">
        <f t="shared" si="808"/>
        <v>0.33333333333333331</v>
      </c>
      <c r="BC316" s="652">
        <f t="shared" si="809"/>
        <v>0.33333333333333331</v>
      </c>
      <c r="BD316" s="656">
        <v>44</v>
      </c>
      <c r="BE316" s="650">
        <f t="shared" si="810"/>
        <v>0.1981981981981982</v>
      </c>
      <c r="BF316" s="652">
        <f t="shared" si="811"/>
        <v>0.1981981981981982</v>
      </c>
      <c r="BG316" s="656">
        <v>41</v>
      </c>
      <c r="BH316" s="650">
        <f t="shared" si="812"/>
        <v>0.20603015075376885</v>
      </c>
      <c r="BI316" s="652">
        <f t="shared" si="813"/>
        <v>0.20603015075376885</v>
      </c>
      <c r="BJ316" s="653">
        <f t="shared" si="839"/>
        <v>82</v>
      </c>
      <c r="BK316" s="650">
        <f t="shared" si="814"/>
        <v>0.21025641025641026</v>
      </c>
      <c r="BL316" s="652">
        <f t="shared" si="815"/>
        <v>0.92661674608577271</v>
      </c>
      <c r="BM316" s="653">
        <f t="shared" si="840"/>
        <v>108</v>
      </c>
      <c r="BN316" s="650">
        <f t="shared" si="816"/>
        <v>0.23478260869565218</v>
      </c>
      <c r="BO316" s="652">
        <f t="shared" si="817"/>
        <v>1.0347056560215468</v>
      </c>
      <c r="BP316" s="653">
        <f t="shared" si="841"/>
        <v>75</v>
      </c>
      <c r="BQ316" s="650">
        <f t="shared" si="818"/>
        <v>0.26223776223776224</v>
      </c>
      <c r="BR316" s="652">
        <f t="shared" si="819"/>
        <v>1.1557027043752708</v>
      </c>
      <c r="BS316" s="654">
        <f t="shared" si="842"/>
        <v>73</v>
      </c>
      <c r="BT316" s="650">
        <f t="shared" si="820"/>
        <v>0.20221606648199447</v>
      </c>
      <c r="BU316" s="652">
        <f t="shared" si="821"/>
        <v>0.89118231069055975</v>
      </c>
      <c r="BV316" s="651">
        <f t="shared" si="822"/>
        <v>0.2</v>
      </c>
      <c r="BW316" s="651">
        <f t="shared" si="823"/>
        <v>0.18787878787878787</v>
      </c>
      <c r="BX316" s="651">
        <f t="shared" si="824"/>
        <v>0.23404255319148937</v>
      </c>
      <c r="BY316" s="651">
        <f t="shared" si="825"/>
        <v>0.23493975903614459</v>
      </c>
      <c r="BZ316" s="651">
        <f t="shared" si="826"/>
        <v>0.20930232558139536</v>
      </c>
      <c r="CA316" s="651">
        <f t="shared" si="827"/>
        <v>0</v>
      </c>
      <c r="CB316" s="651">
        <f t="shared" si="828"/>
        <v>0.19008264462809918</v>
      </c>
      <c r="CC316" s="651">
        <f t="shared" si="829"/>
        <v>0.21052631578947367</v>
      </c>
      <c r="CD316" s="651">
        <f t="shared" si="830"/>
        <v>0.29729729729729731</v>
      </c>
      <c r="CE316" s="651">
        <f t="shared" si="831"/>
        <v>1</v>
      </c>
      <c r="CF316" s="651">
        <f t="shared" si="832"/>
        <v>0.51428571428571423</v>
      </c>
      <c r="CG316" s="651">
        <f t="shared" si="833"/>
        <v>0.2857142857142857</v>
      </c>
      <c r="CH316" s="651">
        <f t="shared" si="834"/>
        <v>0.20238095238095238</v>
      </c>
      <c r="CI316" s="651">
        <f t="shared" si="835"/>
        <v>0.28099173553719009</v>
      </c>
      <c r="CJ316" s="651">
        <f t="shared" si="836"/>
        <v>0.33333333333333331</v>
      </c>
      <c r="CK316" s="651">
        <f t="shared" si="837"/>
        <v>0.1981981981981982</v>
      </c>
      <c r="CL316" s="651">
        <f t="shared" si="838"/>
        <v>0.20603015075376885</v>
      </c>
      <c r="CM316" s="822"/>
      <c r="CN316" s="822"/>
      <c r="CO316" s="822"/>
      <c r="CP316" s="822"/>
      <c r="CQ316" s="822"/>
      <c r="CR316" s="822"/>
      <c r="CS316" s="822"/>
      <c r="CT316" s="822"/>
    </row>
    <row r="317" spans="1:98" s="601" customFormat="1" hidden="1" x14ac:dyDescent="0.3">
      <c r="A317" s="647">
        <v>317</v>
      </c>
      <c r="B317" s="655" t="s">
        <v>325</v>
      </c>
      <c r="C317" s="648" t="s">
        <v>581</v>
      </c>
      <c r="D317" s="649">
        <v>44317</v>
      </c>
      <c r="E317" s="659">
        <v>15668</v>
      </c>
      <c r="F317" s="659">
        <v>1154</v>
      </c>
      <c r="G317" s="650">
        <f t="shared" si="779"/>
        <v>0.77242302543507357</v>
      </c>
      <c r="H317" s="657"/>
      <c r="I317" s="651">
        <f t="shared" si="777"/>
        <v>1.4</v>
      </c>
      <c r="J317" s="651">
        <f t="shared" si="778"/>
        <v>0.6</v>
      </c>
      <c r="K317" s="656">
        <v>88</v>
      </c>
      <c r="L317" s="650">
        <f t="shared" si="780"/>
        <v>0.76521739130434785</v>
      </c>
      <c r="M317" s="652">
        <f t="shared" si="781"/>
        <v>0.54658385093167705</v>
      </c>
      <c r="N317" s="656">
        <v>132</v>
      </c>
      <c r="O317" s="650">
        <f t="shared" si="782"/>
        <v>0.8</v>
      </c>
      <c r="P317" s="652">
        <f t="shared" si="783"/>
        <v>0.57142857142857151</v>
      </c>
      <c r="Q317" s="656">
        <v>33</v>
      </c>
      <c r="R317" s="650">
        <f t="shared" si="784"/>
        <v>0.7021276595744681</v>
      </c>
      <c r="S317" s="652">
        <f t="shared" si="785"/>
        <v>0.50151975683890582</v>
      </c>
      <c r="T317" s="656">
        <v>122</v>
      </c>
      <c r="U317" s="650">
        <f t="shared" si="786"/>
        <v>0.73493975903614461</v>
      </c>
      <c r="V317" s="652">
        <f t="shared" si="787"/>
        <v>0.52495697074010328</v>
      </c>
      <c r="W317" s="656">
        <v>39</v>
      </c>
      <c r="X317" s="650">
        <f t="shared" si="788"/>
        <v>0.90697674418604646</v>
      </c>
      <c r="Y317" s="652">
        <f t="shared" si="789"/>
        <v>0.64784053156146182</v>
      </c>
      <c r="Z317" s="656">
        <v>18</v>
      </c>
      <c r="AA317" s="650">
        <f t="shared" si="790"/>
        <v>0.94736842105263153</v>
      </c>
      <c r="AB317" s="652">
        <f t="shared" si="791"/>
        <v>0.67669172932330823</v>
      </c>
      <c r="AC317" s="656">
        <v>99</v>
      </c>
      <c r="AD317" s="650">
        <f t="shared" si="792"/>
        <v>0.81818181818181823</v>
      </c>
      <c r="AE317" s="652">
        <f t="shared" si="793"/>
        <v>0.5844155844155845</v>
      </c>
      <c r="AF317" s="656">
        <v>29</v>
      </c>
      <c r="AG317" s="650">
        <f t="shared" si="794"/>
        <v>0.76315789473684215</v>
      </c>
      <c r="AH317" s="652">
        <f t="shared" si="795"/>
        <v>0.54511278195488733</v>
      </c>
      <c r="AI317" s="656">
        <v>26</v>
      </c>
      <c r="AJ317" s="650">
        <f t="shared" si="796"/>
        <v>0.70270270270270274</v>
      </c>
      <c r="AK317" s="652">
        <f t="shared" si="797"/>
        <v>0.50193050193050204</v>
      </c>
      <c r="AL317" s="656">
        <v>7</v>
      </c>
      <c r="AM317" s="650">
        <f t="shared" si="798"/>
        <v>1.4</v>
      </c>
      <c r="AN317" s="652">
        <f t="shared" si="799"/>
        <v>1</v>
      </c>
      <c r="AO317" s="656">
        <v>21</v>
      </c>
      <c r="AP317" s="650">
        <f t="shared" si="800"/>
        <v>0.6</v>
      </c>
      <c r="AQ317" s="652">
        <f t="shared" si="801"/>
        <v>0.4285714285714286</v>
      </c>
      <c r="AR317" s="656">
        <v>47</v>
      </c>
      <c r="AS317" s="650">
        <f t="shared" si="802"/>
        <v>0.8392857142857143</v>
      </c>
      <c r="AT317" s="652">
        <f t="shared" si="803"/>
        <v>0.59948979591836737</v>
      </c>
      <c r="AU317" s="656">
        <v>67</v>
      </c>
      <c r="AV317" s="650">
        <f t="shared" si="804"/>
        <v>0.79761904761904767</v>
      </c>
      <c r="AW317" s="652">
        <f t="shared" si="805"/>
        <v>0.56972789115646261</v>
      </c>
      <c r="AX317" s="656">
        <v>85</v>
      </c>
      <c r="AY317" s="650">
        <f t="shared" si="806"/>
        <v>0.7024793388429752</v>
      </c>
      <c r="AZ317" s="652">
        <f t="shared" si="807"/>
        <v>0.50177095631641089</v>
      </c>
      <c r="BA317" s="656">
        <v>16</v>
      </c>
      <c r="BB317" s="650">
        <f t="shared" si="808"/>
        <v>0.66666666666666663</v>
      </c>
      <c r="BC317" s="652">
        <f t="shared" si="809"/>
        <v>0.47619047619047622</v>
      </c>
      <c r="BD317" s="656">
        <v>173</v>
      </c>
      <c r="BE317" s="650">
        <f t="shared" si="810"/>
        <v>0.77927927927927931</v>
      </c>
      <c r="BF317" s="652">
        <f t="shared" si="811"/>
        <v>0.5566280566280567</v>
      </c>
      <c r="BG317" s="656">
        <v>154</v>
      </c>
      <c r="BH317" s="650">
        <f t="shared" si="812"/>
        <v>0.77386934673366836</v>
      </c>
      <c r="BI317" s="652">
        <f t="shared" si="813"/>
        <v>0.55276381909547745</v>
      </c>
      <c r="BJ317" s="653">
        <f t="shared" si="839"/>
        <v>300</v>
      </c>
      <c r="BK317" s="650">
        <f t="shared" si="814"/>
        <v>0.76923076923076927</v>
      </c>
      <c r="BL317" s="652">
        <f t="shared" si="815"/>
        <v>0.9958672177043062</v>
      </c>
      <c r="BM317" s="653">
        <f t="shared" si="840"/>
        <v>353</v>
      </c>
      <c r="BN317" s="650">
        <f t="shared" si="816"/>
        <v>0.7673913043478261</v>
      </c>
      <c r="BO317" s="652">
        <f t="shared" si="817"/>
        <v>0.99348579609675236</v>
      </c>
      <c r="BP317" s="653">
        <f t="shared" si="841"/>
        <v>217</v>
      </c>
      <c r="BQ317" s="650">
        <f t="shared" si="818"/>
        <v>0.75874125874125875</v>
      </c>
      <c r="BR317" s="652">
        <f t="shared" si="819"/>
        <v>0.98228721019015652</v>
      </c>
      <c r="BS317" s="654">
        <f t="shared" si="842"/>
        <v>286</v>
      </c>
      <c r="BT317" s="650">
        <f t="shared" si="820"/>
        <v>0.79224376731301938</v>
      </c>
      <c r="BU317" s="652">
        <f t="shared" si="821"/>
        <v>1.0256604751868725</v>
      </c>
      <c r="BV317" s="651">
        <f t="shared" si="822"/>
        <v>0.76521739130434785</v>
      </c>
      <c r="BW317" s="651">
        <f t="shared" si="823"/>
        <v>0.8</v>
      </c>
      <c r="BX317" s="651">
        <f t="shared" si="824"/>
        <v>0.7021276595744681</v>
      </c>
      <c r="BY317" s="651">
        <f t="shared" si="825"/>
        <v>0.73493975903614461</v>
      </c>
      <c r="BZ317" s="651">
        <f t="shared" si="826"/>
        <v>0.90697674418604646</v>
      </c>
      <c r="CA317" s="651">
        <f t="shared" si="827"/>
        <v>0.94736842105263153</v>
      </c>
      <c r="CB317" s="651">
        <f t="shared" si="828"/>
        <v>0.81818181818181823</v>
      </c>
      <c r="CC317" s="651">
        <f t="shared" si="829"/>
        <v>0.76315789473684215</v>
      </c>
      <c r="CD317" s="651">
        <f t="shared" si="830"/>
        <v>0.70270270270270274</v>
      </c>
      <c r="CE317" s="651">
        <f t="shared" si="831"/>
        <v>1.4</v>
      </c>
      <c r="CF317" s="651">
        <f t="shared" si="832"/>
        <v>0.6</v>
      </c>
      <c r="CG317" s="651">
        <f t="shared" si="833"/>
        <v>0.8392857142857143</v>
      </c>
      <c r="CH317" s="651">
        <f t="shared" si="834"/>
        <v>0.79761904761904767</v>
      </c>
      <c r="CI317" s="651">
        <f t="shared" si="835"/>
        <v>0.7024793388429752</v>
      </c>
      <c r="CJ317" s="651">
        <f t="shared" si="836"/>
        <v>0.66666666666666663</v>
      </c>
      <c r="CK317" s="651">
        <f t="shared" si="837"/>
        <v>0.77927927927927931</v>
      </c>
      <c r="CL317" s="651">
        <f t="shared" si="838"/>
        <v>0.77386934673366836</v>
      </c>
      <c r="CM317" s="822"/>
      <c r="CN317" s="822"/>
      <c r="CO317" s="822"/>
      <c r="CP317" s="822"/>
      <c r="CQ317" s="822"/>
      <c r="CR317" s="822"/>
      <c r="CS317" s="822"/>
      <c r="CT317" s="822"/>
    </row>
    <row r="318" spans="1:98" s="601" customFormat="1" hidden="1" x14ac:dyDescent="0.3">
      <c r="A318" s="647">
        <v>318</v>
      </c>
      <c r="B318" s="655" t="s">
        <v>339</v>
      </c>
      <c r="C318" s="648" t="s">
        <v>581</v>
      </c>
      <c r="D318" s="649">
        <v>44317</v>
      </c>
      <c r="E318" s="659">
        <v>7</v>
      </c>
      <c r="F318" s="659">
        <v>0</v>
      </c>
      <c r="G318" s="650">
        <f t="shared" si="779"/>
        <v>0</v>
      </c>
      <c r="H318" s="657"/>
      <c r="I318" s="651">
        <f t="shared" si="777"/>
        <v>0</v>
      </c>
      <c r="J318" s="651">
        <f t="shared" si="778"/>
        <v>0</v>
      </c>
      <c r="K318" s="656">
        <v>0</v>
      </c>
      <c r="L318" s="650">
        <f t="shared" si="780"/>
        <v>0</v>
      </c>
      <c r="M318" s="652">
        <f t="shared" si="781"/>
        <v>0</v>
      </c>
      <c r="N318" s="656">
        <v>0</v>
      </c>
      <c r="O318" s="650">
        <f t="shared" si="782"/>
        <v>0</v>
      </c>
      <c r="P318" s="652">
        <f t="shared" si="783"/>
        <v>0</v>
      </c>
      <c r="Q318" s="656">
        <v>0</v>
      </c>
      <c r="R318" s="650">
        <f t="shared" si="784"/>
        <v>0</v>
      </c>
      <c r="S318" s="652">
        <f t="shared" si="785"/>
        <v>0</v>
      </c>
      <c r="T318" s="656">
        <v>0</v>
      </c>
      <c r="U318" s="650">
        <f t="shared" si="786"/>
        <v>0</v>
      </c>
      <c r="V318" s="652">
        <f t="shared" si="787"/>
        <v>0</v>
      </c>
      <c r="W318" s="656">
        <v>0</v>
      </c>
      <c r="X318" s="650">
        <f t="shared" si="788"/>
        <v>0</v>
      </c>
      <c r="Y318" s="652">
        <f t="shared" si="789"/>
        <v>0</v>
      </c>
      <c r="Z318" s="656">
        <v>0</v>
      </c>
      <c r="AA318" s="650">
        <f t="shared" si="790"/>
        <v>0</v>
      </c>
      <c r="AB318" s="652">
        <f t="shared" si="791"/>
        <v>0</v>
      </c>
      <c r="AC318" s="656">
        <v>0</v>
      </c>
      <c r="AD318" s="650">
        <f t="shared" si="792"/>
        <v>0</v>
      </c>
      <c r="AE318" s="652">
        <f t="shared" si="793"/>
        <v>0</v>
      </c>
      <c r="AF318" s="656">
        <v>0</v>
      </c>
      <c r="AG318" s="650">
        <f t="shared" si="794"/>
        <v>0</v>
      </c>
      <c r="AH318" s="652">
        <f t="shared" si="795"/>
        <v>0</v>
      </c>
      <c r="AI318" s="656">
        <v>0</v>
      </c>
      <c r="AJ318" s="650">
        <f t="shared" si="796"/>
        <v>0</v>
      </c>
      <c r="AK318" s="652">
        <f t="shared" si="797"/>
        <v>0</v>
      </c>
      <c r="AL318" s="656">
        <v>0</v>
      </c>
      <c r="AM318" s="650">
        <f t="shared" si="798"/>
        <v>0</v>
      </c>
      <c r="AN318" s="652">
        <f t="shared" si="799"/>
        <v>0</v>
      </c>
      <c r="AO318" s="656">
        <v>0</v>
      </c>
      <c r="AP318" s="650">
        <f t="shared" si="800"/>
        <v>0</v>
      </c>
      <c r="AQ318" s="652">
        <f t="shared" si="801"/>
        <v>0</v>
      </c>
      <c r="AR318" s="656">
        <v>0</v>
      </c>
      <c r="AS318" s="650">
        <f t="shared" si="802"/>
        <v>0</v>
      </c>
      <c r="AT318" s="652">
        <f t="shared" si="803"/>
        <v>0</v>
      </c>
      <c r="AU318" s="656">
        <v>0</v>
      </c>
      <c r="AV318" s="650">
        <f t="shared" si="804"/>
        <v>0</v>
      </c>
      <c r="AW318" s="652">
        <f t="shared" si="805"/>
        <v>0</v>
      </c>
      <c r="AX318" s="656">
        <v>0</v>
      </c>
      <c r="AY318" s="650">
        <f t="shared" si="806"/>
        <v>0</v>
      </c>
      <c r="AZ318" s="652">
        <f t="shared" si="807"/>
        <v>0</v>
      </c>
      <c r="BA318" s="656">
        <v>0</v>
      </c>
      <c r="BB318" s="650">
        <f t="shared" si="808"/>
        <v>0</v>
      </c>
      <c r="BC318" s="652">
        <f t="shared" si="809"/>
        <v>0</v>
      </c>
      <c r="BD318" s="656">
        <v>0</v>
      </c>
      <c r="BE318" s="650">
        <f t="shared" si="810"/>
        <v>0</v>
      </c>
      <c r="BF318" s="652">
        <f t="shared" si="811"/>
        <v>0</v>
      </c>
      <c r="BG318" s="656">
        <v>0</v>
      </c>
      <c r="BH318" s="650">
        <f t="shared" si="812"/>
        <v>0</v>
      </c>
      <c r="BI318" s="652">
        <f t="shared" si="813"/>
        <v>0</v>
      </c>
      <c r="BJ318" s="653">
        <f t="shared" si="839"/>
        <v>0</v>
      </c>
      <c r="BK318" s="650">
        <f t="shared" si="814"/>
        <v>0</v>
      </c>
      <c r="BL318" s="652">
        <f t="shared" si="815"/>
        <v>0</v>
      </c>
      <c r="BM318" s="653">
        <f t="shared" si="840"/>
        <v>0</v>
      </c>
      <c r="BN318" s="650">
        <f t="shared" si="816"/>
        <v>0</v>
      </c>
      <c r="BO318" s="652">
        <f t="shared" si="817"/>
        <v>0</v>
      </c>
      <c r="BP318" s="653">
        <f t="shared" si="841"/>
        <v>0</v>
      </c>
      <c r="BQ318" s="650">
        <f t="shared" si="818"/>
        <v>0</v>
      </c>
      <c r="BR318" s="652">
        <f t="shared" si="819"/>
        <v>0</v>
      </c>
      <c r="BS318" s="654">
        <f t="shared" si="842"/>
        <v>0</v>
      </c>
      <c r="BT318" s="650">
        <f t="shared" si="820"/>
        <v>0</v>
      </c>
      <c r="BU318" s="652">
        <f t="shared" si="821"/>
        <v>0</v>
      </c>
      <c r="BV318" s="651">
        <f t="shared" si="822"/>
        <v>0</v>
      </c>
      <c r="BW318" s="651">
        <f t="shared" si="823"/>
        <v>0</v>
      </c>
      <c r="BX318" s="651">
        <f t="shared" si="824"/>
        <v>0</v>
      </c>
      <c r="BY318" s="651">
        <f t="shared" si="825"/>
        <v>0</v>
      </c>
      <c r="BZ318" s="651">
        <f t="shared" si="826"/>
        <v>0</v>
      </c>
      <c r="CA318" s="651">
        <f t="shared" si="827"/>
        <v>0</v>
      </c>
      <c r="CB318" s="651">
        <f t="shared" si="828"/>
        <v>0</v>
      </c>
      <c r="CC318" s="651">
        <f t="shared" si="829"/>
        <v>0</v>
      </c>
      <c r="CD318" s="651">
        <f t="shared" si="830"/>
        <v>0</v>
      </c>
      <c r="CE318" s="651">
        <f t="shared" si="831"/>
        <v>0</v>
      </c>
      <c r="CF318" s="651">
        <f t="shared" si="832"/>
        <v>0</v>
      </c>
      <c r="CG318" s="651">
        <f t="shared" si="833"/>
        <v>0</v>
      </c>
      <c r="CH318" s="651">
        <f t="shared" si="834"/>
        <v>0</v>
      </c>
      <c r="CI318" s="651">
        <f t="shared" si="835"/>
        <v>0</v>
      </c>
      <c r="CJ318" s="651">
        <f t="shared" si="836"/>
        <v>0</v>
      </c>
      <c r="CK318" s="651">
        <f t="shared" si="837"/>
        <v>0</v>
      </c>
      <c r="CL318" s="651">
        <f t="shared" si="838"/>
        <v>0</v>
      </c>
      <c r="CM318" s="822"/>
      <c r="CN318" s="822"/>
      <c r="CO318" s="822"/>
      <c r="CP318" s="822"/>
      <c r="CQ318" s="822"/>
      <c r="CR318" s="822"/>
      <c r="CS318" s="822"/>
      <c r="CT318" s="822"/>
    </row>
    <row r="319" spans="1:98" s="601" customFormat="1" hidden="1" x14ac:dyDescent="0.3">
      <c r="A319" s="647">
        <v>319</v>
      </c>
      <c r="B319" s="655" t="s">
        <v>340</v>
      </c>
      <c r="C319" s="648" t="s">
        <v>581</v>
      </c>
      <c r="D319" s="649">
        <v>44317</v>
      </c>
      <c r="E319" s="659">
        <v>14</v>
      </c>
      <c r="F319" s="659">
        <v>0</v>
      </c>
      <c r="G319" s="650">
        <f t="shared" si="779"/>
        <v>0</v>
      </c>
      <c r="H319" s="657"/>
      <c r="I319" s="651">
        <f t="shared" si="777"/>
        <v>0</v>
      </c>
      <c r="J319" s="651">
        <f t="shared" si="778"/>
        <v>0</v>
      </c>
      <c r="K319" s="656">
        <v>0</v>
      </c>
      <c r="L319" s="650">
        <f t="shared" si="780"/>
        <v>0</v>
      </c>
      <c r="M319" s="652">
        <f t="shared" si="781"/>
        <v>0</v>
      </c>
      <c r="N319" s="656">
        <v>0</v>
      </c>
      <c r="O319" s="650">
        <f t="shared" si="782"/>
        <v>0</v>
      </c>
      <c r="P319" s="652">
        <f t="shared" si="783"/>
        <v>0</v>
      </c>
      <c r="Q319" s="656">
        <v>0</v>
      </c>
      <c r="R319" s="650">
        <f t="shared" si="784"/>
        <v>0</v>
      </c>
      <c r="S319" s="652">
        <f t="shared" si="785"/>
        <v>0</v>
      </c>
      <c r="T319" s="656">
        <v>0</v>
      </c>
      <c r="U319" s="650">
        <f t="shared" si="786"/>
        <v>0</v>
      </c>
      <c r="V319" s="652">
        <f t="shared" si="787"/>
        <v>0</v>
      </c>
      <c r="W319" s="656">
        <v>0</v>
      </c>
      <c r="X319" s="650">
        <f t="shared" si="788"/>
        <v>0</v>
      </c>
      <c r="Y319" s="652">
        <f t="shared" si="789"/>
        <v>0</v>
      </c>
      <c r="Z319" s="656">
        <v>0</v>
      </c>
      <c r="AA319" s="650">
        <f t="shared" si="790"/>
        <v>0</v>
      </c>
      <c r="AB319" s="652">
        <f t="shared" si="791"/>
        <v>0</v>
      </c>
      <c r="AC319" s="656">
        <v>0</v>
      </c>
      <c r="AD319" s="650">
        <f t="shared" si="792"/>
        <v>0</v>
      </c>
      <c r="AE319" s="652">
        <f t="shared" si="793"/>
        <v>0</v>
      </c>
      <c r="AF319" s="656">
        <v>0</v>
      </c>
      <c r="AG319" s="650">
        <f t="shared" si="794"/>
        <v>0</v>
      </c>
      <c r="AH319" s="652">
        <f t="shared" si="795"/>
        <v>0</v>
      </c>
      <c r="AI319" s="656">
        <v>0</v>
      </c>
      <c r="AJ319" s="650">
        <f t="shared" si="796"/>
        <v>0</v>
      </c>
      <c r="AK319" s="652">
        <f t="shared" si="797"/>
        <v>0</v>
      </c>
      <c r="AL319" s="656">
        <v>0</v>
      </c>
      <c r="AM319" s="650">
        <f t="shared" si="798"/>
        <v>0</v>
      </c>
      <c r="AN319" s="652">
        <f t="shared" si="799"/>
        <v>0</v>
      </c>
      <c r="AO319" s="656">
        <v>0</v>
      </c>
      <c r="AP319" s="650">
        <f t="shared" si="800"/>
        <v>0</v>
      </c>
      <c r="AQ319" s="652">
        <f t="shared" si="801"/>
        <v>0</v>
      </c>
      <c r="AR319" s="656">
        <v>0</v>
      </c>
      <c r="AS319" s="650">
        <f t="shared" si="802"/>
        <v>0</v>
      </c>
      <c r="AT319" s="652">
        <f t="shared" si="803"/>
        <v>0</v>
      </c>
      <c r="AU319" s="656">
        <v>0</v>
      </c>
      <c r="AV319" s="650">
        <f t="shared" si="804"/>
        <v>0</v>
      </c>
      <c r="AW319" s="652">
        <f t="shared" si="805"/>
        <v>0</v>
      </c>
      <c r="AX319" s="656">
        <v>0</v>
      </c>
      <c r="AY319" s="650">
        <f t="shared" si="806"/>
        <v>0</v>
      </c>
      <c r="AZ319" s="652">
        <f t="shared" si="807"/>
        <v>0</v>
      </c>
      <c r="BA319" s="656">
        <v>0</v>
      </c>
      <c r="BB319" s="650">
        <f t="shared" si="808"/>
        <v>0</v>
      </c>
      <c r="BC319" s="652">
        <f t="shared" si="809"/>
        <v>0</v>
      </c>
      <c r="BD319" s="656">
        <v>0</v>
      </c>
      <c r="BE319" s="650">
        <f t="shared" si="810"/>
        <v>0</v>
      </c>
      <c r="BF319" s="652">
        <f t="shared" si="811"/>
        <v>0</v>
      </c>
      <c r="BG319" s="656">
        <v>0</v>
      </c>
      <c r="BH319" s="650">
        <f t="shared" si="812"/>
        <v>0</v>
      </c>
      <c r="BI319" s="652">
        <f t="shared" si="813"/>
        <v>0</v>
      </c>
      <c r="BJ319" s="653">
        <f t="shared" si="839"/>
        <v>0</v>
      </c>
      <c r="BK319" s="650">
        <f t="shared" si="814"/>
        <v>0</v>
      </c>
      <c r="BL319" s="652">
        <f t="shared" si="815"/>
        <v>0</v>
      </c>
      <c r="BM319" s="653">
        <f t="shared" si="840"/>
        <v>0</v>
      </c>
      <c r="BN319" s="650">
        <f t="shared" si="816"/>
        <v>0</v>
      </c>
      <c r="BO319" s="652">
        <f t="shared" si="817"/>
        <v>0</v>
      </c>
      <c r="BP319" s="653">
        <f t="shared" si="841"/>
        <v>0</v>
      </c>
      <c r="BQ319" s="650">
        <f t="shared" si="818"/>
        <v>0</v>
      </c>
      <c r="BR319" s="652">
        <f t="shared" si="819"/>
        <v>0</v>
      </c>
      <c r="BS319" s="654">
        <f t="shared" si="842"/>
        <v>0</v>
      </c>
      <c r="BT319" s="650">
        <f t="shared" si="820"/>
        <v>0</v>
      </c>
      <c r="BU319" s="652">
        <f t="shared" si="821"/>
        <v>0</v>
      </c>
      <c r="BV319" s="651">
        <f t="shared" si="822"/>
        <v>0</v>
      </c>
      <c r="BW319" s="651">
        <f t="shared" si="823"/>
        <v>0</v>
      </c>
      <c r="BX319" s="651">
        <f t="shared" si="824"/>
        <v>0</v>
      </c>
      <c r="BY319" s="651">
        <f t="shared" si="825"/>
        <v>0</v>
      </c>
      <c r="BZ319" s="651">
        <f t="shared" si="826"/>
        <v>0</v>
      </c>
      <c r="CA319" s="651">
        <f t="shared" si="827"/>
        <v>0</v>
      </c>
      <c r="CB319" s="651">
        <f t="shared" si="828"/>
        <v>0</v>
      </c>
      <c r="CC319" s="651">
        <f t="shared" si="829"/>
        <v>0</v>
      </c>
      <c r="CD319" s="651">
        <f t="shared" si="830"/>
        <v>0</v>
      </c>
      <c r="CE319" s="651">
        <f t="shared" si="831"/>
        <v>0</v>
      </c>
      <c r="CF319" s="651">
        <f t="shared" si="832"/>
        <v>0</v>
      </c>
      <c r="CG319" s="651">
        <f t="shared" si="833"/>
        <v>0</v>
      </c>
      <c r="CH319" s="651">
        <f t="shared" si="834"/>
        <v>0</v>
      </c>
      <c r="CI319" s="651">
        <f t="shared" si="835"/>
        <v>0</v>
      </c>
      <c r="CJ319" s="651">
        <f t="shared" si="836"/>
        <v>0</v>
      </c>
      <c r="CK319" s="651">
        <f t="shared" si="837"/>
        <v>0</v>
      </c>
      <c r="CL319" s="651">
        <f t="shared" si="838"/>
        <v>0</v>
      </c>
      <c r="CM319" s="822"/>
      <c r="CN319" s="822"/>
      <c r="CO319" s="822"/>
      <c r="CP319" s="822"/>
      <c r="CQ319" s="822"/>
      <c r="CR319" s="822"/>
      <c r="CS319" s="822"/>
      <c r="CT319" s="822"/>
    </row>
    <row r="320" spans="1:98" s="601" customFormat="1" hidden="1" x14ac:dyDescent="0.3">
      <c r="A320" s="647">
        <v>320</v>
      </c>
      <c r="B320" s="655" t="s">
        <v>341</v>
      </c>
      <c r="C320" s="648" t="s">
        <v>581</v>
      </c>
      <c r="D320" s="649">
        <v>44317</v>
      </c>
      <c r="E320" s="659">
        <v>47</v>
      </c>
      <c r="F320" s="659">
        <v>7</v>
      </c>
      <c r="G320" s="650">
        <f t="shared" si="779"/>
        <v>4.6854082998661313E-3</v>
      </c>
      <c r="H320" s="657"/>
      <c r="I320" s="651">
        <f t="shared" si="777"/>
        <v>0</v>
      </c>
      <c r="J320" s="651">
        <f t="shared" si="778"/>
        <v>0</v>
      </c>
      <c r="K320" s="656">
        <v>0</v>
      </c>
      <c r="L320" s="650">
        <f t="shared" si="780"/>
        <v>0</v>
      </c>
      <c r="M320" s="652">
        <f t="shared" si="781"/>
        <v>0</v>
      </c>
      <c r="N320" s="656">
        <v>0</v>
      </c>
      <c r="O320" s="650">
        <f t="shared" si="782"/>
        <v>0</v>
      </c>
      <c r="P320" s="652">
        <f t="shared" si="783"/>
        <v>0</v>
      </c>
      <c r="Q320" s="656">
        <v>0</v>
      </c>
      <c r="R320" s="650">
        <f t="shared" si="784"/>
        <v>0</v>
      </c>
      <c r="S320" s="652">
        <f t="shared" si="785"/>
        <v>0</v>
      </c>
      <c r="T320" s="656">
        <v>0</v>
      </c>
      <c r="U320" s="650">
        <f t="shared" si="786"/>
        <v>0</v>
      </c>
      <c r="V320" s="652">
        <f t="shared" si="787"/>
        <v>0</v>
      </c>
      <c r="W320" s="656">
        <v>0</v>
      </c>
      <c r="X320" s="650">
        <f t="shared" si="788"/>
        <v>0</v>
      </c>
      <c r="Y320" s="652">
        <f t="shared" si="789"/>
        <v>0</v>
      </c>
      <c r="Z320" s="656">
        <v>0</v>
      </c>
      <c r="AA320" s="650">
        <f t="shared" si="790"/>
        <v>0</v>
      </c>
      <c r="AB320" s="652">
        <f t="shared" si="791"/>
        <v>0</v>
      </c>
      <c r="AC320" s="656">
        <v>0</v>
      </c>
      <c r="AD320" s="650">
        <f t="shared" si="792"/>
        <v>0</v>
      </c>
      <c r="AE320" s="652">
        <f t="shared" si="793"/>
        <v>0</v>
      </c>
      <c r="AF320" s="656">
        <v>0</v>
      </c>
      <c r="AG320" s="650">
        <f t="shared" si="794"/>
        <v>0</v>
      </c>
      <c r="AH320" s="652">
        <f t="shared" si="795"/>
        <v>0</v>
      </c>
      <c r="AI320" s="656">
        <v>0</v>
      </c>
      <c r="AJ320" s="650">
        <f t="shared" si="796"/>
        <v>0</v>
      </c>
      <c r="AK320" s="652">
        <f t="shared" si="797"/>
        <v>0</v>
      </c>
      <c r="AL320" s="656">
        <v>0</v>
      </c>
      <c r="AM320" s="650">
        <f t="shared" si="798"/>
        <v>0</v>
      </c>
      <c r="AN320" s="652">
        <f t="shared" si="799"/>
        <v>0</v>
      </c>
      <c r="AO320" s="656">
        <v>0</v>
      </c>
      <c r="AP320" s="650">
        <f t="shared" si="800"/>
        <v>0</v>
      </c>
      <c r="AQ320" s="652">
        <f t="shared" si="801"/>
        <v>0</v>
      </c>
      <c r="AR320" s="656">
        <v>0</v>
      </c>
      <c r="AS320" s="650">
        <f t="shared" si="802"/>
        <v>0</v>
      </c>
      <c r="AT320" s="652">
        <f t="shared" si="803"/>
        <v>0</v>
      </c>
      <c r="AU320" s="656">
        <v>0</v>
      </c>
      <c r="AV320" s="650">
        <f t="shared" si="804"/>
        <v>0</v>
      </c>
      <c r="AW320" s="652">
        <f t="shared" si="805"/>
        <v>0</v>
      </c>
      <c r="AX320" s="656">
        <v>0</v>
      </c>
      <c r="AY320" s="650">
        <f t="shared" si="806"/>
        <v>0</v>
      </c>
      <c r="AZ320" s="652">
        <f t="shared" si="807"/>
        <v>0</v>
      </c>
      <c r="BA320" s="656">
        <v>0</v>
      </c>
      <c r="BB320" s="650">
        <f t="shared" si="808"/>
        <v>0</v>
      </c>
      <c r="BC320" s="652">
        <f t="shared" si="809"/>
        <v>0</v>
      </c>
      <c r="BD320" s="656">
        <v>0</v>
      </c>
      <c r="BE320" s="650">
        <f t="shared" si="810"/>
        <v>0</v>
      </c>
      <c r="BF320" s="652">
        <f t="shared" si="811"/>
        <v>0</v>
      </c>
      <c r="BG320" s="656">
        <v>0</v>
      </c>
      <c r="BH320" s="650">
        <f t="shared" si="812"/>
        <v>0</v>
      </c>
      <c r="BI320" s="652">
        <f t="shared" si="813"/>
        <v>0</v>
      </c>
      <c r="BJ320" s="653">
        <f t="shared" si="839"/>
        <v>0</v>
      </c>
      <c r="BK320" s="650">
        <f t="shared" si="814"/>
        <v>0</v>
      </c>
      <c r="BL320" s="652">
        <f t="shared" si="815"/>
        <v>0</v>
      </c>
      <c r="BM320" s="653">
        <f t="shared" si="840"/>
        <v>0</v>
      </c>
      <c r="BN320" s="650">
        <f t="shared" si="816"/>
        <v>0</v>
      </c>
      <c r="BO320" s="652">
        <f t="shared" si="817"/>
        <v>0</v>
      </c>
      <c r="BP320" s="653">
        <f t="shared" si="841"/>
        <v>0</v>
      </c>
      <c r="BQ320" s="650">
        <f t="shared" si="818"/>
        <v>0</v>
      </c>
      <c r="BR320" s="652">
        <f t="shared" si="819"/>
        <v>0</v>
      </c>
      <c r="BS320" s="654">
        <f t="shared" si="842"/>
        <v>0</v>
      </c>
      <c r="BT320" s="650">
        <f t="shared" si="820"/>
        <v>0</v>
      </c>
      <c r="BU320" s="652">
        <f t="shared" si="821"/>
        <v>0</v>
      </c>
      <c r="BV320" s="651">
        <f t="shared" si="822"/>
        <v>0</v>
      </c>
      <c r="BW320" s="651">
        <f t="shared" si="823"/>
        <v>0</v>
      </c>
      <c r="BX320" s="651">
        <f t="shared" si="824"/>
        <v>0</v>
      </c>
      <c r="BY320" s="651">
        <f t="shared" si="825"/>
        <v>0</v>
      </c>
      <c r="BZ320" s="651">
        <f t="shared" si="826"/>
        <v>0</v>
      </c>
      <c r="CA320" s="651">
        <f t="shared" si="827"/>
        <v>0</v>
      </c>
      <c r="CB320" s="651">
        <f t="shared" si="828"/>
        <v>0</v>
      </c>
      <c r="CC320" s="651">
        <f t="shared" si="829"/>
        <v>0</v>
      </c>
      <c r="CD320" s="651">
        <f t="shared" si="830"/>
        <v>0</v>
      </c>
      <c r="CE320" s="651">
        <f t="shared" si="831"/>
        <v>0</v>
      </c>
      <c r="CF320" s="651">
        <f t="shared" si="832"/>
        <v>0</v>
      </c>
      <c r="CG320" s="651">
        <f t="shared" si="833"/>
        <v>0</v>
      </c>
      <c r="CH320" s="651">
        <f t="shared" si="834"/>
        <v>0</v>
      </c>
      <c r="CI320" s="651">
        <f t="shared" si="835"/>
        <v>0</v>
      </c>
      <c r="CJ320" s="651">
        <f t="shared" si="836"/>
        <v>0</v>
      </c>
      <c r="CK320" s="651">
        <f t="shared" si="837"/>
        <v>0</v>
      </c>
      <c r="CL320" s="651">
        <f t="shared" si="838"/>
        <v>0</v>
      </c>
      <c r="CM320" s="822"/>
      <c r="CN320" s="822"/>
      <c r="CO320" s="822"/>
      <c r="CP320" s="822"/>
      <c r="CQ320" s="822"/>
      <c r="CR320" s="822"/>
      <c r="CS320" s="822"/>
      <c r="CT320" s="822"/>
    </row>
    <row r="321" spans="1:98" s="601" customFormat="1" hidden="1" x14ac:dyDescent="0.3">
      <c r="A321" s="647">
        <v>321</v>
      </c>
      <c r="B321" s="655" t="s">
        <v>342</v>
      </c>
      <c r="C321" s="648" t="s">
        <v>581</v>
      </c>
      <c r="D321" s="649">
        <v>44317</v>
      </c>
      <c r="E321" s="659">
        <v>7331</v>
      </c>
      <c r="F321" s="659">
        <v>564</v>
      </c>
      <c r="G321" s="650">
        <f t="shared" si="779"/>
        <v>0.37751004016064255</v>
      </c>
      <c r="H321" s="657"/>
      <c r="I321" s="651">
        <f t="shared" si="777"/>
        <v>1.2</v>
      </c>
      <c r="J321" s="651">
        <f t="shared" si="778"/>
        <v>0.26315789473684209</v>
      </c>
      <c r="K321" s="656">
        <v>36</v>
      </c>
      <c r="L321" s="650">
        <f t="shared" si="780"/>
        <v>0.31304347826086959</v>
      </c>
      <c r="M321" s="652">
        <f t="shared" si="781"/>
        <v>0.26086956521739135</v>
      </c>
      <c r="N321" s="656">
        <v>61</v>
      </c>
      <c r="O321" s="650">
        <f t="shared" si="782"/>
        <v>0.36969696969696969</v>
      </c>
      <c r="P321" s="652">
        <f t="shared" si="783"/>
        <v>0.30808080808080807</v>
      </c>
      <c r="Q321" s="656">
        <v>18</v>
      </c>
      <c r="R321" s="650">
        <f t="shared" si="784"/>
        <v>0.38297872340425532</v>
      </c>
      <c r="S321" s="652">
        <f t="shared" si="785"/>
        <v>0.31914893617021278</v>
      </c>
      <c r="T321" s="656">
        <v>67</v>
      </c>
      <c r="U321" s="650">
        <f t="shared" si="786"/>
        <v>0.40361445783132532</v>
      </c>
      <c r="V321" s="652">
        <f t="shared" si="787"/>
        <v>0.33634538152610444</v>
      </c>
      <c r="W321" s="656">
        <v>12</v>
      </c>
      <c r="X321" s="650">
        <f t="shared" si="788"/>
        <v>0.27906976744186046</v>
      </c>
      <c r="Y321" s="652">
        <f t="shared" si="789"/>
        <v>0.23255813953488372</v>
      </c>
      <c r="Z321" s="656">
        <v>5</v>
      </c>
      <c r="AA321" s="650">
        <f t="shared" si="790"/>
        <v>0.26315789473684209</v>
      </c>
      <c r="AB321" s="652">
        <f t="shared" si="791"/>
        <v>0.21929824561403508</v>
      </c>
      <c r="AC321" s="656">
        <v>51</v>
      </c>
      <c r="AD321" s="650">
        <f t="shared" si="792"/>
        <v>0.42148760330578511</v>
      </c>
      <c r="AE321" s="652">
        <f t="shared" si="793"/>
        <v>0.3512396694214876</v>
      </c>
      <c r="AF321" s="656">
        <v>12</v>
      </c>
      <c r="AG321" s="650">
        <f t="shared" si="794"/>
        <v>0.31578947368421051</v>
      </c>
      <c r="AH321" s="652">
        <f t="shared" si="795"/>
        <v>0.26315789473684209</v>
      </c>
      <c r="AI321" s="656">
        <v>11</v>
      </c>
      <c r="AJ321" s="650">
        <f t="shared" si="796"/>
        <v>0.29729729729729731</v>
      </c>
      <c r="AK321" s="652">
        <f t="shared" si="797"/>
        <v>0.24774774774774777</v>
      </c>
      <c r="AL321" s="656">
        <v>6</v>
      </c>
      <c r="AM321" s="650">
        <f t="shared" si="798"/>
        <v>1.2</v>
      </c>
      <c r="AN321" s="652">
        <f t="shared" si="799"/>
        <v>1</v>
      </c>
      <c r="AO321" s="656">
        <v>22</v>
      </c>
      <c r="AP321" s="650">
        <f t="shared" si="800"/>
        <v>0.62857142857142856</v>
      </c>
      <c r="AQ321" s="652">
        <f t="shared" si="801"/>
        <v>0.52380952380952384</v>
      </c>
      <c r="AR321" s="656">
        <v>23</v>
      </c>
      <c r="AS321" s="650">
        <f t="shared" si="802"/>
        <v>0.4107142857142857</v>
      </c>
      <c r="AT321" s="652">
        <f t="shared" si="803"/>
        <v>0.34226190476190477</v>
      </c>
      <c r="AU321" s="656">
        <v>34</v>
      </c>
      <c r="AV321" s="650">
        <f t="shared" si="804"/>
        <v>0.40476190476190477</v>
      </c>
      <c r="AW321" s="652">
        <f t="shared" si="805"/>
        <v>0.33730158730158732</v>
      </c>
      <c r="AX321" s="656">
        <v>45</v>
      </c>
      <c r="AY321" s="650">
        <f t="shared" si="806"/>
        <v>0.37190082644628097</v>
      </c>
      <c r="AZ321" s="652">
        <f t="shared" si="807"/>
        <v>0.30991735537190085</v>
      </c>
      <c r="BA321" s="656">
        <v>10</v>
      </c>
      <c r="BB321" s="650">
        <f t="shared" si="808"/>
        <v>0.41666666666666669</v>
      </c>
      <c r="BC321" s="652">
        <f t="shared" si="809"/>
        <v>0.34722222222222227</v>
      </c>
      <c r="BD321" s="656">
        <v>87</v>
      </c>
      <c r="BE321" s="650">
        <f t="shared" si="810"/>
        <v>0.39189189189189189</v>
      </c>
      <c r="BF321" s="652">
        <f t="shared" si="811"/>
        <v>0.32657657657657657</v>
      </c>
      <c r="BG321" s="656">
        <v>71</v>
      </c>
      <c r="BH321" s="650">
        <f t="shared" si="812"/>
        <v>0.35678391959798994</v>
      </c>
      <c r="BI321" s="652">
        <f t="shared" si="813"/>
        <v>0.29731993299832499</v>
      </c>
      <c r="BJ321" s="653">
        <f t="shared" si="839"/>
        <v>138</v>
      </c>
      <c r="BK321" s="650">
        <f t="shared" si="814"/>
        <v>0.35384615384615387</v>
      </c>
      <c r="BL321" s="652">
        <f t="shared" si="815"/>
        <v>0.93731587561374807</v>
      </c>
      <c r="BM321" s="653">
        <f t="shared" si="840"/>
        <v>173</v>
      </c>
      <c r="BN321" s="650">
        <f t="shared" si="816"/>
        <v>0.37608695652173912</v>
      </c>
      <c r="BO321" s="652">
        <f t="shared" si="817"/>
        <v>0.99623034227567075</v>
      </c>
      <c r="BP321" s="653">
        <f t="shared" si="841"/>
        <v>125</v>
      </c>
      <c r="BQ321" s="650">
        <f t="shared" si="818"/>
        <v>0.43706293706293708</v>
      </c>
      <c r="BR321" s="652">
        <f t="shared" si="819"/>
        <v>1.1577518226454397</v>
      </c>
      <c r="BS321" s="654">
        <f t="shared" si="842"/>
        <v>135</v>
      </c>
      <c r="BT321" s="650">
        <f t="shared" si="820"/>
        <v>0.37396121883656508</v>
      </c>
      <c r="BU321" s="652">
        <f t="shared" si="821"/>
        <v>0.99059939883302883</v>
      </c>
      <c r="BV321" s="651">
        <f t="shared" si="822"/>
        <v>0.31304347826086959</v>
      </c>
      <c r="BW321" s="651">
        <f t="shared" si="823"/>
        <v>0.36969696969696969</v>
      </c>
      <c r="BX321" s="651">
        <f t="shared" si="824"/>
        <v>0.38297872340425532</v>
      </c>
      <c r="BY321" s="651">
        <f t="shared" si="825"/>
        <v>0.40361445783132532</v>
      </c>
      <c r="BZ321" s="651">
        <f t="shared" si="826"/>
        <v>0.27906976744186046</v>
      </c>
      <c r="CA321" s="651">
        <f t="shared" si="827"/>
        <v>0.26315789473684209</v>
      </c>
      <c r="CB321" s="651">
        <f t="shared" si="828"/>
        <v>0.42148760330578511</v>
      </c>
      <c r="CC321" s="651">
        <f t="shared" si="829"/>
        <v>0.31578947368421051</v>
      </c>
      <c r="CD321" s="651">
        <f t="shared" si="830"/>
        <v>0.29729729729729731</v>
      </c>
      <c r="CE321" s="651">
        <f t="shared" si="831"/>
        <v>1.2</v>
      </c>
      <c r="CF321" s="651">
        <f t="shared" si="832"/>
        <v>0.62857142857142856</v>
      </c>
      <c r="CG321" s="651">
        <f t="shared" si="833"/>
        <v>0.4107142857142857</v>
      </c>
      <c r="CH321" s="651">
        <f t="shared" si="834"/>
        <v>0.40476190476190477</v>
      </c>
      <c r="CI321" s="651">
        <f t="shared" si="835"/>
        <v>0.37190082644628097</v>
      </c>
      <c r="CJ321" s="651">
        <f t="shared" si="836"/>
        <v>0.41666666666666669</v>
      </c>
      <c r="CK321" s="651">
        <f t="shared" si="837"/>
        <v>0.39189189189189189</v>
      </c>
      <c r="CL321" s="651">
        <f t="shared" si="838"/>
        <v>0.35678391959798994</v>
      </c>
      <c r="CM321" s="822"/>
      <c r="CN321" s="822"/>
      <c r="CO321" s="822"/>
      <c r="CP321" s="822"/>
      <c r="CQ321" s="822"/>
      <c r="CR321" s="822"/>
      <c r="CS321" s="822"/>
      <c r="CT321" s="822"/>
    </row>
    <row r="322" spans="1:98" s="601" customFormat="1" hidden="1" x14ac:dyDescent="0.3">
      <c r="A322" s="647">
        <v>322</v>
      </c>
      <c r="B322" s="655" t="s">
        <v>332</v>
      </c>
      <c r="C322" s="648" t="s">
        <v>581</v>
      </c>
      <c r="D322" s="649">
        <v>44317</v>
      </c>
      <c r="E322" s="659">
        <v>13569</v>
      </c>
      <c r="F322" s="659">
        <v>922</v>
      </c>
      <c r="G322" s="650">
        <f t="shared" si="779"/>
        <v>0.61713520749665329</v>
      </c>
      <c r="H322" s="657"/>
      <c r="I322" s="651">
        <f t="shared" si="777"/>
        <v>1</v>
      </c>
      <c r="J322" s="651">
        <f t="shared" si="778"/>
        <v>0.48571428571428571</v>
      </c>
      <c r="K322" s="656">
        <v>78</v>
      </c>
      <c r="L322" s="650">
        <f t="shared" si="780"/>
        <v>0.67826086956521736</v>
      </c>
      <c r="M322" s="652">
        <f t="shared" si="781"/>
        <v>0.67826086956521736</v>
      </c>
      <c r="N322" s="656">
        <v>102</v>
      </c>
      <c r="O322" s="650">
        <f t="shared" si="782"/>
        <v>0.61818181818181817</v>
      </c>
      <c r="P322" s="652">
        <f t="shared" si="783"/>
        <v>0.61818181818181817</v>
      </c>
      <c r="Q322" s="656">
        <v>32</v>
      </c>
      <c r="R322" s="650">
        <f t="shared" si="784"/>
        <v>0.68085106382978722</v>
      </c>
      <c r="S322" s="652">
        <f t="shared" si="785"/>
        <v>0.68085106382978722</v>
      </c>
      <c r="T322" s="656">
        <v>99</v>
      </c>
      <c r="U322" s="650">
        <f t="shared" si="786"/>
        <v>0.59638554216867468</v>
      </c>
      <c r="V322" s="652">
        <f t="shared" si="787"/>
        <v>0.59638554216867468</v>
      </c>
      <c r="W322" s="656">
        <v>29</v>
      </c>
      <c r="X322" s="650">
        <f t="shared" si="788"/>
        <v>0.67441860465116277</v>
      </c>
      <c r="Y322" s="652">
        <f t="shared" si="789"/>
        <v>0.67441860465116277</v>
      </c>
      <c r="Z322" s="656">
        <v>14</v>
      </c>
      <c r="AA322" s="650">
        <f t="shared" si="790"/>
        <v>0.73684210526315785</v>
      </c>
      <c r="AB322" s="652">
        <f t="shared" si="791"/>
        <v>0.73684210526315785</v>
      </c>
      <c r="AC322" s="656">
        <v>72</v>
      </c>
      <c r="AD322" s="650">
        <f t="shared" si="792"/>
        <v>0.5950413223140496</v>
      </c>
      <c r="AE322" s="652">
        <f t="shared" si="793"/>
        <v>0.5950413223140496</v>
      </c>
      <c r="AF322" s="656">
        <v>27</v>
      </c>
      <c r="AG322" s="650">
        <f t="shared" si="794"/>
        <v>0.71052631578947367</v>
      </c>
      <c r="AH322" s="652">
        <f t="shared" si="795"/>
        <v>0.71052631578947367</v>
      </c>
      <c r="AI322" s="656">
        <v>24</v>
      </c>
      <c r="AJ322" s="650">
        <f t="shared" si="796"/>
        <v>0.64864864864864868</v>
      </c>
      <c r="AK322" s="652">
        <f t="shared" si="797"/>
        <v>0.64864864864864868</v>
      </c>
      <c r="AL322" s="656">
        <v>5</v>
      </c>
      <c r="AM322" s="650">
        <f t="shared" si="798"/>
        <v>1</v>
      </c>
      <c r="AN322" s="652">
        <f t="shared" si="799"/>
        <v>1</v>
      </c>
      <c r="AO322" s="656">
        <v>17</v>
      </c>
      <c r="AP322" s="650">
        <f t="shared" si="800"/>
        <v>0.48571428571428571</v>
      </c>
      <c r="AQ322" s="652">
        <f t="shared" si="801"/>
        <v>0.48571428571428571</v>
      </c>
      <c r="AR322" s="656">
        <v>36</v>
      </c>
      <c r="AS322" s="650">
        <f t="shared" si="802"/>
        <v>0.6428571428571429</v>
      </c>
      <c r="AT322" s="652">
        <f t="shared" si="803"/>
        <v>0.6428571428571429</v>
      </c>
      <c r="AU322" s="656">
        <v>47</v>
      </c>
      <c r="AV322" s="650">
        <f t="shared" si="804"/>
        <v>0.55952380952380953</v>
      </c>
      <c r="AW322" s="652">
        <f t="shared" si="805"/>
        <v>0.55952380952380953</v>
      </c>
      <c r="AX322" s="656">
        <v>73</v>
      </c>
      <c r="AY322" s="650">
        <f t="shared" si="806"/>
        <v>0.60330578512396693</v>
      </c>
      <c r="AZ322" s="652">
        <f t="shared" si="807"/>
        <v>0.60330578512396693</v>
      </c>
      <c r="BA322" s="656">
        <v>20</v>
      </c>
      <c r="BB322" s="650">
        <f t="shared" si="808"/>
        <v>0.83333333333333337</v>
      </c>
      <c r="BC322" s="652">
        <f t="shared" si="809"/>
        <v>0.83333333333333337</v>
      </c>
      <c r="BD322" s="656">
        <v>129</v>
      </c>
      <c r="BE322" s="650">
        <f t="shared" si="810"/>
        <v>0.58108108108108103</v>
      </c>
      <c r="BF322" s="652">
        <f t="shared" si="811"/>
        <v>0.58108108108108103</v>
      </c>
      <c r="BG322" s="656">
        <v>130</v>
      </c>
      <c r="BH322" s="650">
        <f t="shared" si="812"/>
        <v>0.65326633165829151</v>
      </c>
      <c r="BI322" s="652">
        <f t="shared" si="813"/>
        <v>0.65326633165829151</v>
      </c>
      <c r="BJ322" s="653">
        <f t="shared" si="839"/>
        <v>252</v>
      </c>
      <c r="BK322" s="650">
        <f t="shared" si="814"/>
        <v>0.64615384615384619</v>
      </c>
      <c r="BL322" s="652">
        <f t="shared" si="815"/>
        <v>1.0470215251126314</v>
      </c>
      <c r="BM322" s="653">
        <f t="shared" si="840"/>
        <v>286</v>
      </c>
      <c r="BN322" s="650">
        <f t="shared" si="816"/>
        <v>0.62173913043478257</v>
      </c>
      <c r="BO322" s="652">
        <f t="shared" si="817"/>
        <v>1.0074601527869471</v>
      </c>
      <c r="BP322" s="653">
        <f t="shared" si="841"/>
        <v>171</v>
      </c>
      <c r="BQ322" s="650">
        <f t="shared" si="818"/>
        <v>0.59790209790209792</v>
      </c>
      <c r="BR322" s="652">
        <f t="shared" si="819"/>
        <v>0.96883485278279202</v>
      </c>
      <c r="BS322" s="654">
        <f t="shared" si="842"/>
        <v>225</v>
      </c>
      <c r="BT322" s="650">
        <f t="shared" si="820"/>
        <v>0.62326869806094187</v>
      </c>
      <c r="BU322" s="652">
        <f t="shared" si="821"/>
        <v>1.0099386495694656</v>
      </c>
      <c r="BV322" s="651">
        <f t="shared" si="822"/>
        <v>0.67826086956521736</v>
      </c>
      <c r="BW322" s="651">
        <f t="shared" si="823"/>
        <v>0.61818181818181817</v>
      </c>
      <c r="BX322" s="651">
        <f t="shared" si="824"/>
        <v>0.68085106382978722</v>
      </c>
      <c r="BY322" s="651">
        <f t="shared" si="825"/>
        <v>0.59638554216867468</v>
      </c>
      <c r="BZ322" s="651">
        <f t="shared" si="826"/>
        <v>0.67441860465116277</v>
      </c>
      <c r="CA322" s="651">
        <f t="shared" si="827"/>
        <v>0.73684210526315785</v>
      </c>
      <c r="CB322" s="651">
        <f t="shared" si="828"/>
        <v>0.5950413223140496</v>
      </c>
      <c r="CC322" s="651">
        <f t="shared" si="829"/>
        <v>0.71052631578947367</v>
      </c>
      <c r="CD322" s="651">
        <f t="shared" si="830"/>
        <v>0.64864864864864868</v>
      </c>
      <c r="CE322" s="651">
        <f t="shared" si="831"/>
        <v>1</v>
      </c>
      <c r="CF322" s="651">
        <f t="shared" si="832"/>
        <v>0.48571428571428571</v>
      </c>
      <c r="CG322" s="651">
        <f t="shared" si="833"/>
        <v>0.6428571428571429</v>
      </c>
      <c r="CH322" s="651">
        <f t="shared" si="834"/>
        <v>0.55952380952380953</v>
      </c>
      <c r="CI322" s="651">
        <f t="shared" si="835"/>
        <v>0.60330578512396693</v>
      </c>
      <c r="CJ322" s="651">
        <f t="shared" si="836"/>
        <v>0.83333333333333337</v>
      </c>
      <c r="CK322" s="651">
        <f t="shared" si="837"/>
        <v>0.58108108108108103</v>
      </c>
      <c r="CL322" s="651">
        <f t="shared" si="838"/>
        <v>0.65326633165829151</v>
      </c>
      <c r="CM322" s="822"/>
      <c r="CN322" s="822"/>
      <c r="CO322" s="822"/>
      <c r="CP322" s="822"/>
      <c r="CQ322" s="822"/>
      <c r="CR322" s="822"/>
      <c r="CS322" s="822"/>
      <c r="CT322" s="822"/>
    </row>
    <row r="323" spans="1:98" s="601" customFormat="1" hidden="1" x14ac:dyDescent="0.3">
      <c r="A323" s="647">
        <v>323</v>
      </c>
      <c r="B323" s="655" t="s">
        <v>343</v>
      </c>
      <c r="C323" s="648" t="s">
        <v>581</v>
      </c>
      <c r="D323" s="649">
        <v>44317</v>
      </c>
      <c r="E323" s="659">
        <v>3944</v>
      </c>
      <c r="F323" s="659">
        <v>251</v>
      </c>
      <c r="G323" s="650">
        <f t="shared" si="779"/>
        <v>0.16800535475234271</v>
      </c>
      <c r="H323" s="657"/>
      <c r="I323" s="651">
        <f t="shared" si="777"/>
        <v>0.31578947368421051</v>
      </c>
      <c r="J323" s="651">
        <f t="shared" si="778"/>
        <v>0</v>
      </c>
      <c r="K323" s="656">
        <v>18</v>
      </c>
      <c r="L323" s="650">
        <f t="shared" si="780"/>
        <v>0.15652173913043479</v>
      </c>
      <c r="M323" s="652">
        <f t="shared" si="781"/>
        <v>0.49565217391304356</v>
      </c>
      <c r="N323" s="656">
        <v>26</v>
      </c>
      <c r="O323" s="650">
        <f t="shared" si="782"/>
        <v>0.15757575757575756</v>
      </c>
      <c r="P323" s="652">
        <f t="shared" si="783"/>
        <v>0.49898989898989898</v>
      </c>
      <c r="Q323" s="656">
        <v>9</v>
      </c>
      <c r="R323" s="650">
        <f t="shared" si="784"/>
        <v>0.19148936170212766</v>
      </c>
      <c r="S323" s="652">
        <f t="shared" si="785"/>
        <v>0.6063829787234043</v>
      </c>
      <c r="T323" s="656">
        <v>28</v>
      </c>
      <c r="U323" s="650">
        <f t="shared" si="786"/>
        <v>0.16867469879518071</v>
      </c>
      <c r="V323" s="652">
        <f t="shared" si="787"/>
        <v>0.53413654618473894</v>
      </c>
      <c r="W323" s="656">
        <v>0</v>
      </c>
      <c r="X323" s="650">
        <f t="shared" si="788"/>
        <v>0</v>
      </c>
      <c r="Y323" s="652">
        <f t="shared" si="789"/>
        <v>0</v>
      </c>
      <c r="Z323" s="656">
        <v>6</v>
      </c>
      <c r="AA323" s="650">
        <f t="shared" si="790"/>
        <v>0.31578947368421051</v>
      </c>
      <c r="AB323" s="652">
        <f t="shared" si="791"/>
        <v>1</v>
      </c>
      <c r="AC323" s="656">
        <v>24</v>
      </c>
      <c r="AD323" s="650">
        <f t="shared" si="792"/>
        <v>0.19834710743801653</v>
      </c>
      <c r="AE323" s="652">
        <f t="shared" si="793"/>
        <v>0.62809917355371903</v>
      </c>
      <c r="AF323" s="656">
        <v>5</v>
      </c>
      <c r="AG323" s="650">
        <f t="shared" si="794"/>
        <v>0.13157894736842105</v>
      </c>
      <c r="AH323" s="652">
        <f t="shared" si="795"/>
        <v>0.41666666666666669</v>
      </c>
      <c r="AI323" s="656">
        <v>7</v>
      </c>
      <c r="AJ323" s="650">
        <f t="shared" si="796"/>
        <v>0.1891891891891892</v>
      </c>
      <c r="AK323" s="652">
        <f t="shared" si="797"/>
        <v>0.5990990990990992</v>
      </c>
      <c r="AL323" s="656">
        <v>0</v>
      </c>
      <c r="AM323" s="650">
        <f t="shared" si="798"/>
        <v>0</v>
      </c>
      <c r="AN323" s="652">
        <f t="shared" si="799"/>
        <v>0</v>
      </c>
      <c r="AO323" s="656">
        <v>6</v>
      </c>
      <c r="AP323" s="650">
        <f t="shared" si="800"/>
        <v>0.17142857142857143</v>
      </c>
      <c r="AQ323" s="652">
        <f t="shared" si="801"/>
        <v>0.54285714285714293</v>
      </c>
      <c r="AR323" s="656">
        <v>7</v>
      </c>
      <c r="AS323" s="650">
        <f t="shared" si="802"/>
        <v>0.125</v>
      </c>
      <c r="AT323" s="652">
        <f t="shared" si="803"/>
        <v>0.39583333333333337</v>
      </c>
      <c r="AU323" s="656">
        <v>13</v>
      </c>
      <c r="AV323" s="650">
        <f t="shared" si="804"/>
        <v>0.15476190476190477</v>
      </c>
      <c r="AW323" s="652">
        <f t="shared" si="805"/>
        <v>0.49007936507936511</v>
      </c>
      <c r="AX323" s="656">
        <v>29</v>
      </c>
      <c r="AY323" s="650">
        <f t="shared" si="806"/>
        <v>0.23966942148760331</v>
      </c>
      <c r="AZ323" s="652">
        <f t="shared" si="807"/>
        <v>0.7589531680440772</v>
      </c>
      <c r="BA323" s="656">
        <v>5</v>
      </c>
      <c r="BB323" s="650">
        <f t="shared" si="808"/>
        <v>0.20833333333333334</v>
      </c>
      <c r="BC323" s="652">
        <f t="shared" si="809"/>
        <v>0.65972222222222232</v>
      </c>
      <c r="BD323" s="656">
        <v>41</v>
      </c>
      <c r="BE323" s="650">
        <f t="shared" si="810"/>
        <v>0.18468468468468469</v>
      </c>
      <c r="BF323" s="652">
        <f t="shared" si="811"/>
        <v>0.58483483483483489</v>
      </c>
      <c r="BG323" s="656">
        <v>34</v>
      </c>
      <c r="BH323" s="650">
        <f t="shared" si="812"/>
        <v>0.17085427135678391</v>
      </c>
      <c r="BI323" s="652">
        <f t="shared" si="813"/>
        <v>0.54103852596314905</v>
      </c>
      <c r="BJ323" s="653">
        <f t="shared" si="839"/>
        <v>61</v>
      </c>
      <c r="BK323" s="650">
        <f t="shared" si="814"/>
        <v>0.15641025641025641</v>
      </c>
      <c r="BL323" s="652">
        <f t="shared" si="815"/>
        <v>0.93098375727857796</v>
      </c>
      <c r="BM323" s="653">
        <f t="shared" si="840"/>
        <v>83</v>
      </c>
      <c r="BN323" s="650">
        <f t="shared" si="816"/>
        <v>0.18043478260869567</v>
      </c>
      <c r="BO323" s="652">
        <f t="shared" si="817"/>
        <v>1.0739823315433916</v>
      </c>
      <c r="BP323" s="653">
        <f t="shared" si="841"/>
        <v>52</v>
      </c>
      <c r="BQ323" s="650">
        <f t="shared" si="818"/>
        <v>0.18181818181818182</v>
      </c>
      <c r="BR323" s="652">
        <f t="shared" si="819"/>
        <v>1.0822165881926837</v>
      </c>
      <c r="BS323" s="654">
        <f t="shared" si="842"/>
        <v>62</v>
      </c>
      <c r="BT323" s="650">
        <f t="shared" si="820"/>
        <v>0.17174515235457063</v>
      </c>
      <c r="BU323" s="652">
        <f t="shared" si="821"/>
        <v>1.0222599905088785</v>
      </c>
      <c r="BV323" s="651">
        <f t="shared" si="822"/>
        <v>0.15652173913043479</v>
      </c>
      <c r="BW323" s="651">
        <f t="shared" si="823"/>
        <v>0.15757575757575756</v>
      </c>
      <c r="BX323" s="651">
        <f t="shared" si="824"/>
        <v>0.19148936170212766</v>
      </c>
      <c r="BY323" s="651">
        <f t="shared" si="825"/>
        <v>0.16867469879518071</v>
      </c>
      <c r="BZ323" s="651">
        <f t="shared" si="826"/>
        <v>0</v>
      </c>
      <c r="CA323" s="651">
        <f t="shared" si="827"/>
        <v>0.31578947368421051</v>
      </c>
      <c r="CB323" s="651">
        <f t="shared" si="828"/>
        <v>0.19834710743801653</v>
      </c>
      <c r="CC323" s="651">
        <f t="shared" si="829"/>
        <v>0.13157894736842105</v>
      </c>
      <c r="CD323" s="651">
        <f t="shared" si="830"/>
        <v>0.1891891891891892</v>
      </c>
      <c r="CE323" s="651">
        <f t="shared" si="831"/>
        <v>0</v>
      </c>
      <c r="CF323" s="651">
        <f t="shared" si="832"/>
        <v>0.17142857142857143</v>
      </c>
      <c r="CG323" s="651">
        <f t="shared" si="833"/>
        <v>0.125</v>
      </c>
      <c r="CH323" s="651">
        <f t="shared" si="834"/>
        <v>0.15476190476190477</v>
      </c>
      <c r="CI323" s="651">
        <f t="shared" si="835"/>
        <v>0.23966942148760331</v>
      </c>
      <c r="CJ323" s="651">
        <f t="shared" si="836"/>
        <v>0.20833333333333334</v>
      </c>
      <c r="CK323" s="651">
        <f t="shared" si="837"/>
        <v>0.18468468468468469</v>
      </c>
      <c r="CL323" s="651">
        <f t="shared" si="838"/>
        <v>0.17085427135678391</v>
      </c>
      <c r="CM323" s="822"/>
      <c r="CN323" s="822"/>
      <c r="CO323" s="822"/>
      <c r="CP323" s="822"/>
      <c r="CQ323" s="822"/>
      <c r="CR323" s="822"/>
      <c r="CS323" s="822"/>
      <c r="CT323" s="822"/>
    </row>
    <row r="324" spans="1:98" s="601" customFormat="1" hidden="1" x14ac:dyDescent="0.3">
      <c r="A324" s="647">
        <v>324</v>
      </c>
      <c r="B324" s="655" t="s">
        <v>344</v>
      </c>
      <c r="C324" s="648" t="s">
        <v>581</v>
      </c>
      <c r="D324" s="649">
        <v>44317</v>
      </c>
      <c r="E324" s="659">
        <v>17024</v>
      </c>
      <c r="F324" s="659">
        <v>1244</v>
      </c>
      <c r="G324" s="650">
        <f t="shared" si="779"/>
        <v>0.83266398929049534</v>
      </c>
      <c r="H324" s="657"/>
      <c r="I324" s="651">
        <f t="shared" si="777"/>
        <v>1.6</v>
      </c>
      <c r="J324" s="651">
        <f t="shared" si="778"/>
        <v>0.72727272727272729</v>
      </c>
      <c r="K324" s="656">
        <v>95</v>
      </c>
      <c r="L324" s="650">
        <f t="shared" si="780"/>
        <v>0.82608695652173914</v>
      </c>
      <c r="M324" s="652">
        <f t="shared" si="781"/>
        <v>0.51630434782608692</v>
      </c>
      <c r="N324" s="656">
        <v>144</v>
      </c>
      <c r="O324" s="650">
        <f t="shared" si="782"/>
        <v>0.87272727272727268</v>
      </c>
      <c r="P324" s="652">
        <f t="shared" si="783"/>
        <v>0.54545454545454541</v>
      </c>
      <c r="Q324" s="656">
        <v>37</v>
      </c>
      <c r="R324" s="650">
        <f t="shared" si="784"/>
        <v>0.78723404255319152</v>
      </c>
      <c r="S324" s="652">
        <f t="shared" si="785"/>
        <v>0.49202127659574468</v>
      </c>
      <c r="T324" s="656">
        <v>140</v>
      </c>
      <c r="U324" s="650">
        <f t="shared" si="786"/>
        <v>0.84337349397590367</v>
      </c>
      <c r="V324" s="652">
        <f t="shared" si="787"/>
        <v>0.52710843373493976</v>
      </c>
      <c r="W324" s="656">
        <v>41</v>
      </c>
      <c r="X324" s="650">
        <f t="shared" si="788"/>
        <v>0.95348837209302328</v>
      </c>
      <c r="Y324" s="652">
        <f t="shared" si="789"/>
        <v>0.59593023255813948</v>
      </c>
      <c r="Z324" s="656">
        <v>14</v>
      </c>
      <c r="AA324" s="650">
        <f t="shared" si="790"/>
        <v>0.73684210526315785</v>
      </c>
      <c r="AB324" s="652">
        <f t="shared" si="791"/>
        <v>0.46052631578947362</v>
      </c>
      <c r="AC324" s="656">
        <v>94</v>
      </c>
      <c r="AD324" s="650">
        <f t="shared" si="792"/>
        <v>0.77685950413223137</v>
      </c>
      <c r="AE324" s="652">
        <f t="shared" si="793"/>
        <v>0.48553719008264457</v>
      </c>
      <c r="AF324" s="656">
        <v>33</v>
      </c>
      <c r="AG324" s="650">
        <f t="shared" si="794"/>
        <v>0.86842105263157898</v>
      </c>
      <c r="AH324" s="652">
        <f t="shared" si="795"/>
        <v>0.54276315789473684</v>
      </c>
      <c r="AI324" s="656">
        <v>30</v>
      </c>
      <c r="AJ324" s="650">
        <f t="shared" si="796"/>
        <v>0.81081081081081086</v>
      </c>
      <c r="AK324" s="652">
        <f t="shared" si="797"/>
        <v>0.5067567567567568</v>
      </c>
      <c r="AL324" s="656">
        <v>8</v>
      </c>
      <c r="AM324" s="650">
        <f t="shared" si="798"/>
        <v>1.6</v>
      </c>
      <c r="AN324" s="652">
        <f t="shared" si="799"/>
        <v>1</v>
      </c>
      <c r="AO324" s="656">
        <v>30</v>
      </c>
      <c r="AP324" s="650">
        <f t="shared" si="800"/>
        <v>0.8571428571428571</v>
      </c>
      <c r="AQ324" s="652">
        <f t="shared" si="801"/>
        <v>0.5357142857142857</v>
      </c>
      <c r="AR324" s="656">
        <v>48</v>
      </c>
      <c r="AS324" s="650">
        <f t="shared" si="802"/>
        <v>0.8571428571428571</v>
      </c>
      <c r="AT324" s="652">
        <f t="shared" si="803"/>
        <v>0.5357142857142857</v>
      </c>
      <c r="AU324" s="656">
        <v>69</v>
      </c>
      <c r="AV324" s="650">
        <f t="shared" si="804"/>
        <v>0.8214285714285714</v>
      </c>
      <c r="AW324" s="652">
        <f t="shared" si="805"/>
        <v>0.5133928571428571</v>
      </c>
      <c r="AX324" s="656">
        <v>88</v>
      </c>
      <c r="AY324" s="650">
        <f t="shared" si="806"/>
        <v>0.72727272727272729</v>
      </c>
      <c r="AZ324" s="652">
        <f t="shared" si="807"/>
        <v>0.45454545454545453</v>
      </c>
      <c r="BA324" s="656">
        <v>23</v>
      </c>
      <c r="BB324" s="650">
        <f t="shared" si="808"/>
        <v>0.95833333333333337</v>
      </c>
      <c r="BC324" s="652">
        <f t="shared" si="809"/>
        <v>0.59895833333333337</v>
      </c>
      <c r="BD324" s="656">
        <v>178</v>
      </c>
      <c r="BE324" s="650">
        <f t="shared" si="810"/>
        <v>0.80180180180180183</v>
      </c>
      <c r="BF324" s="652">
        <f t="shared" si="811"/>
        <v>0.50112612612612606</v>
      </c>
      <c r="BG324" s="656">
        <v>167</v>
      </c>
      <c r="BH324" s="650">
        <f t="shared" si="812"/>
        <v>0.83919597989949746</v>
      </c>
      <c r="BI324" s="652">
        <f t="shared" si="813"/>
        <v>0.52449748743718583</v>
      </c>
      <c r="BJ324" s="653">
        <f t="shared" si="839"/>
        <v>327</v>
      </c>
      <c r="BK324" s="650">
        <f t="shared" si="814"/>
        <v>0.83846153846153848</v>
      </c>
      <c r="BL324" s="652">
        <f t="shared" si="815"/>
        <v>1.0069626514964136</v>
      </c>
      <c r="BM324" s="653">
        <f t="shared" si="840"/>
        <v>372</v>
      </c>
      <c r="BN324" s="650">
        <f t="shared" si="816"/>
        <v>0.80869565217391304</v>
      </c>
      <c r="BO324" s="652">
        <f t="shared" si="817"/>
        <v>0.97121487487767366</v>
      </c>
      <c r="BP324" s="653">
        <f t="shared" si="841"/>
        <v>239</v>
      </c>
      <c r="BQ324" s="650">
        <f t="shared" si="818"/>
        <v>0.83566433566433562</v>
      </c>
      <c r="BR324" s="652">
        <f t="shared" si="819"/>
        <v>1.0036033098734063</v>
      </c>
      <c r="BS324" s="654">
        <f t="shared" si="842"/>
        <v>301</v>
      </c>
      <c r="BT324" s="650">
        <f t="shared" si="820"/>
        <v>0.83379501385041555</v>
      </c>
      <c r="BU324" s="652">
        <f t="shared" si="821"/>
        <v>1.0013583204923799</v>
      </c>
      <c r="BV324" s="651">
        <f t="shared" si="822"/>
        <v>0.82608695652173914</v>
      </c>
      <c r="BW324" s="651">
        <f t="shared" si="823"/>
        <v>0.87272727272727268</v>
      </c>
      <c r="BX324" s="651">
        <f t="shared" si="824"/>
        <v>0.78723404255319152</v>
      </c>
      <c r="BY324" s="651">
        <f t="shared" si="825"/>
        <v>0.84337349397590367</v>
      </c>
      <c r="BZ324" s="651">
        <f t="shared" si="826"/>
        <v>0.95348837209302328</v>
      </c>
      <c r="CA324" s="651">
        <f t="shared" si="827"/>
        <v>0.73684210526315785</v>
      </c>
      <c r="CB324" s="651">
        <f t="shared" si="828"/>
        <v>0.77685950413223137</v>
      </c>
      <c r="CC324" s="651">
        <f t="shared" si="829"/>
        <v>0.86842105263157898</v>
      </c>
      <c r="CD324" s="651">
        <f t="shared" si="830"/>
        <v>0.81081081081081086</v>
      </c>
      <c r="CE324" s="651">
        <f t="shared" si="831"/>
        <v>1.6</v>
      </c>
      <c r="CF324" s="651">
        <f t="shared" si="832"/>
        <v>0.8571428571428571</v>
      </c>
      <c r="CG324" s="651">
        <f t="shared" si="833"/>
        <v>0.8571428571428571</v>
      </c>
      <c r="CH324" s="651">
        <f t="shared" si="834"/>
        <v>0.8214285714285714</v>
      </c>
      <c r="CI324" s="651">
        <f t="shared" si="835"/>
        <v>0.72727272727272729</v>
      </c>
      <c r="CJ324" s="651">
        <f t="shared" si="836"/>
        <v>0.95833333333333337</v>
      </c>
      <c r="CK324" s="651">
        <f t="shared" si="837"/>
        <v>0.80180180180180183</v>
      </c>
      <c r="CL324" s="651">
        <f t="shared" si="838"/>
        <v>0.83919597989949746</v>
      </c>
      <c r="CM324" s="822"/>
      <c r="CN324" s="822"/>
      <c r="CO324" s="822"/>
      <c r="CP324" s="822"/>
      <c r="CQ324" s="822"/>
      <c r="CR324" s="822"/>
      <c r="CS324" s="822"/>
      <c r="CT324" s="822"/>
    </row>
    <row r="325" spans="1:98" s="601" customFormat="1" hidden="1" x14ac:dyDescent="0.3">
      <c r="A325" s="647">
        <v>325</v>
      </c>
      <c r="B325" s="655" t="s">
        <v>345</v>
      </c>
      <c r="C325" s="648" t="s">
        <v>581</v>
      </c>
      <c r="D325" s="649">
        <v>44317</v>
      </c>
      <c r="E325" s="659">
        <v>13</v>
      </c>
      <c r="F325" s="659">
        <v>0</v>
      </c>
      <c r="G325" s="650">
        <f t="shared" si="779"/>
        <v>0</v>
      </c>
      <c r="H325" s="657"/>
      <c r="I325" s="651">
        <f t="shared" si="777"/>
        <v>0</v>
      </c>
      <c r="J325" s="651">
        <f t="shared" si="778"/>
        <v>0</v>
      </c>
      <c r="K325" s="656">
        <v>0</v>
      </c>
      <c r="L325" s="650">
        <f t="shared" si="780"/>
        <v>0</v>
      </c>
      <c r="M325" s="652">
        <f t="shared" si="781"/>
        <v>0</v>
      </c>
      <c r="N325" s="656">
        <v>0</v>
      </c>
      <c r="O325" s="650">
        <f t="shared" si="782"/>
        <v>0</v>
      </c>
      <c r="P325" s="652">
        <f t="shared" si="783"/>
        <v>0</v>
      </c>
      <c r="Q325" s="656">
        <v>0</v>
      </c>
      <c r="R325" s="650">
        <f t="shared" si="784"/>
        <v>0</v>
      </c>
      <c r="S325" s="652">
        <f t="shared" si="785"/>
        <v>0</v>
      </c>
      <c r="T325" s="656">
        <v>0</v>
      </c>
      <c r="U325" s="650">
        <f t="shared" si="786"/>
        <v>0</v>
      </c>
      <c r="V325" s="652">
        <f t="shared" si="787"/>
        <v>0</v>
      </c>
      <c r="W325" s="656">
        <v>0</v>
      </c>
      <c r="X325" s="650">
        <f t="shared" si="788"/>
        <v>0</v>
      </c>
      <c r="Y325" s="652">
        <f t="shared" si="789"/>
        <v>0</v>
      </c>
      <c r="Z325" s="656">
        <v>0</v>
      </c>
      <c r="AA325" s="650">
        <f t="shared" si="790"/>
        <v>0</v>
      </c>
      <c r="AB325" s="652">
        <f t="shared" si="791"/>
        <v>0</v>
      </c>
      <c r="AC325" s="656">
        <v>0</v>
      </c>
      <c r="AD325" s="650">
        <f t="shared" si="792"/>
        <v>0</v>
      </c>
      <c r="AE325" s="652">
        <f t="shared" si="793"/>
        <v>0</v>
      </c>
      <c r="AF325" s="656">
        <v>0</v>
      </c>
      <c r="AG325" s="650">
        <f t="shared" si="794"/>
        <v>0</v>
      </c>
      <c r="AH325" s="652">
        <f t="shared" si="795"/>
        <v>0</v>
      </c>
      <c r="AI325" s="656">
        <v>0</v>
      </c>
      <c r="AJ325" s="650">
        <f t="shared" si="796"/>
        <v>0</v>
      </c>
      <c r="AK325" s="652">
        <f t="shared" si="797"/>
        <v>0</v>
      </c>
      <c r="AL325" s="656">
        <v>0</v>
      </c>
      <c r="AM325" s="650">
        <f t="shared" si="798"/>
        <v>0</v>
      </c>
      <c r="AN325" s="652">
        <f t="shared" si="799"/>
        <v>0</v>
      </c>
      <c r="AO325" s="656">
        <v>0</v>
      </c>
      <c r="AP325" s="650">
        <f t="shared" si="800"/>
        <v>0</v>
      </c>
      <c r="AQ325" s="652">
        <f t="shared" si="801"/>
        <v>0</v>
      </c>
      <c r="AR325" s="656">
        <v>0</v>
      </c>
      <c r="AS325" s="650">
        <f t="shared" si="802"/>
        <v>0</v>
      </c>
      <c r="AT325" s="652">
        <f t="shared" si="803"/>
        <v>0</v>
      </c>
      <c r="AU325" s="656">
        <v>0</v>
      </c>
      <c r="AV325" s="650">
        <f t="shared" si="804"/>
        <v>0</v>
      </c>
      <c r="AW325" s="652">
        <f t="shared" si="805"/>
        <v>0</v>
      </c>
      <c r="AX325" s="656">
        <v>0</v>
      </c>
      <c r="AY325" s="650">
        <f t="shared" si="806"/>
        <v>0</v>
      </c>
      <c r="AZ325" s="652">
        <f t="shared" si="807"/>
        <v>0</v>
      </c>
      <c r="BA325" s="656">
        <v>0</v>
      </c>
      <c r="BB325" s="650">
        <f t="shared" si="808"/>
        <v>0</v>
      </c>
      <c r="BC325" s="652">
        <f t="shared" si="809"/>
        <v>0</v>
      </c>
      <c r="BD325" s="656">
        <v>0</v>
      </c>
      <c r="BE325" s="650">
        <f t="shared" si="810"/>
        <v>0</v>
      </c>
      <c r="BF325" s="652">
        <f t="shared" si="811"/>
        <v>0</v>
      </c>
      <c r="BG325" s="656">
        <v>0</v>
      </c>
      <c r="BH325" s="650">
        <f t="shared" si="812"/>
        <v>0</v>
      </c>
      <c r="BI325" s="652">
        <f t="shared" si="813"/>
        <v>0</v>
      </c>
      <c r="BJ325" s="653">
        <f t="shared" si="839"/>
        <v>0</v>
      </c>
      <c r="BK325" s="650">
        <f t="shared" si="814"/>
        <v>0</v>
      </c>
      <c r="BL325" s="652">
        <f t="shared" si="815"/>
        <v>0</v>
      </c>
      <c r="BM325" s="653">
        <f t="shared" si="840"/>
        <v>0</v>
      </c>
      <c r="BN325" s="650">
        <f t="shared" si="816"/>
        <v>0</v>
      </c>
      <c r="BO325" s="652">
        <f t="shared" si="817"/>
        <v>0</v>
      </c>
      <c r="BP325" s="653">
        <f t="shared" si="841"/>
        <v>0</v>
      </c>
      <c r="BQ325" s="650">
        <f t="shared" si="818"/>
        <v>0</v>
      </c>
      <c r="BR325" s="652">
        <f t="shared" si="819"/>
        <v>0</v>
      </c>
      <c r="BS325" s="654">
        <f t="shared" si="842"/>
        <v>0</v>
      </c>
      <c r="BT325" s="650">
        <f t="shared" si="820"/>
        <v>0</v>
      </c>
      <c r="BU325" s="652">
        <f t="shared" si="821"/>
        <v>0</v>
      </c>
      <c r="BV325" s="651">
        <f t="shared" si="822"/>
        <v>0</v>
      </c>
      <c r="BW325" s="651">
        <f t="shared" si="823"/>
        <v>0</v>
      </c>
      <c r="BX325" s="651">
        <f t="shared" si="824"/>
        <v>0</v>
      </c>
      <c r="BY325" s="651">
        <f t="shared" si="825"/>
        <v>0</v>
      </c>
      <c r="BZ325" s="651">
        <f t="shared" si="826"/>
        <v>0</v>
      </c>
      <c r="CA325" s="651">
        <f t="shared" si="827"/>
        <v>0</v>
      </c>
      <c r="CB325" s="651">
        <f t="shared" si="828"/>
        <v>0</v>
      </c>
      <c r="CC325" s="651">
        <f t="shared" si="829"/>
        <v>0</v>
      </c>
      <c r="CD325" s="651">
        <f t="shared" si="830"/>
        <v>0</v>
      </c>
      <c r="CE325" s="651">
        <f t="shared" si="831"/>
        <v>0</v>
      </c>
      <c r="CF325" s="651">
        <f t="shared" si="832"/>
        <v>0</v>
      </c>
      <c r="CG325" s="651">
        <f t="shared" si="833"/>
        <v>0</v>
      </c>
      <c r="CH325" s="651">
        <f t="shared" si="834"/>
        <v>0</v>
      </c>
      <c r="CI325" s="651">
        <f t="shared" si="835"/>
        <v>0</v>
      </c>
      <c r="CJ325" s="651">
        <f t="shared" si="836"/>
        <v>0</v>
      </c>
      <c r="CK325" s="651">
        <f t="shared" si="837"/>
        <v>0</v>
      </c>
      <c r="CL325" s="651">
        <f t="shared" si="838"/>
        <v>0</v>
      </c>
      <c r="CM325" s="822"/>
      <c r="CN325" s="822"/>
      <c r="CO325" s="822"/>
      <c r="CP325" s="822"/>
      <c r="CQ325" s="822"/>
      <c r="CR325" s="822"/>
      <c r="CS325" s="822"/>
      <c r="CT325" s="822"/>
    </row>
    <row r="326" spans="1:98" s="601" customFormat="1" hidden="1" x14ac:dyDescent="0.3">
      <c r="A326" s="647">
        <v>326</v>
      </c>
      <c r="B326" s="655" t="s">
        <v>346</v>
      </c>
      <c r="C326" s="648" t="s">
        <v>581</v>
      </c>
      <c r="D326" s="649">
        <v>44317</v>
      </c>
      <c r="E326" s="659">
        <v>9734</v>
      </c>
      <c r="F326" s="659">
        <v>756</v>
      </c>
      <c r="G326" s="650">
        <f t="shared" si="779"/>
        <v>0.50602409638554213</v>
      </c>
      <c r="H326" s="657"/>
      <c r="I326" s="651">
        <f t="shared" si="777"/>
        <v>1</v>
      </c>
      <c r="J326" s="651">
        <f t="shared" si="778"/>
        <v>0.2857142857142857</v>
      </c>
      <c r="K326" s="656">
        <v>63</v>
      </c>
      <c r="L326" s="650">
        <f t="shared" si="780"/>
        <v>0.54782608695652169</v>
      </c>
      <c r="M326" s="652">
        <f t="shared" si="781"/>
        <v>0.54782608695652169</v>
      </c>
      <c r="N326" s="656">
        <v>96</v>
      </c>
      <c r="O326" s="650">
        <f t="shared" si="782"/>
        <v>0.58181818181818179</v>
      </c>
      <c r="P326" s="652">
        <f t="shared" si="783"/>
        <v>0.58181818181818179</v>
      </c>
      <c r="Q326" s="656">
        <v>20</v>
      </c>
      <c r="R326" s="650">
        <f t="shared" si="784"/>
        <v>0.42553191489361702</v>
      </c>
      <c r="S326" s="652">
        <f t="shared" si="785"/>
        <v>0.42553191489361702</v>
      </c>
      <c r="T326" s="656">
        <v>82</v>
      </c>
      <c r="U326" s="650">
        <f t="shared" si="786"/>
        <v>0.49397590361445781</v>
      </c>
      <c r="V326" s="652">
        <f t="shared" si="787"/>
        <v>0.49397590361445781</v>
      </c>
      <c r="W326" s="656">
        <v>22</v>
      </c>
      <c r="X326" s="650">
        <f t="shared" si="788"/>
        <v>0.51162790697674421</v>
      </c>
      <c r="Y326" s="652">
        <f t="shared" si="789"/>
        <v>0.51162790697674421</v>
      </c>
      <c r="Z326" s="656">
        <v>11</v>
      </c>
      <c r="AA326" s="650">
        <f t="shared" si="790"/>
        <v>0.57894736842105265</v>
      </c>
      <c r="AB326" s="652">
        <f t="shared" si="791"/>
        <v>0.57894736842105265</v>
      </c>
      <c r="AC326" s="656">
        <v>65</v>
      </c>
      <c r="AD326" s="650">
        <f t="shared" si="792"/>
        <v>0.53719008264462809</v>
      </c>
      <c r="AE326" s="652">
        <f t="shared" si="793"/>
        <v>0.53719008264462809</v>
      </c>
      <c r="AF326" s="656">
        <v>18</v>
      </c>
      <c r="AG326" s="650">
        <f t="shared" si="794"/>
        <v>0.47368421052631576</v>
      </c>
      <c r="AH326" s="652">
        <f t="shared" si="795"/>
        <v>0.47368421052631576</v>
      </c>
      <c r="AI326" s="656">
        <v>14</v>
      </c>
      <c r="AJ326" s="650">
        <f t="shared" si="796"/>
        <v>0.3783783783783784</v>
      </c>
      <c r="AK326" s="652">
        <f t="shared" si="797"/>
        <v>0.3783783783783784</v>
      </c>
      <c r="AL326" s="656">
        <v>5</v>
      </c>
      <c r="AM326" s="650">
        <f t="shared" si="798"/>
        <v>1</v>
      </c>
      <c r="AN326" s="652">
        <f t="shared" si="799"/>
        <v>1</v>
      </c>
      <c r="AO326" s="656">
        <v>10</v>
      </c>
      <c r="AP326" s="650">
        <f t="shared" si="800"/>
        <v>0.2857142857142857</v>
      </c>
      <c r="AQ326" s="652">
        <f t="shared" si="801"/>
        <v>0.2857142857142857</v>
      </c>
      <c r="AR326" s="656">
        <v>26</v>
      </c>
      <c r="AS326" s="650">
        <f t="shared" si="802"/>
        <v>0.4642857142857143</v>
      </c>
      <c r="AT326" s="652">
        <f t="shared" si="803"/>
        <v>0.4642857142857143</v>
      </c>
      <c r="AU326" s="656">
        <v>49</v>
      </c>
      <c r="AV326" s="650">
        <f t="shared" si="804"/>
        <v>0.58333333333333337</v>
      </c>
      <c r="AW326" s="652">
        <f t="shared" si="805"/>
        <v>0.58333333333333337</v>
      </c>
      <c r="AX326" s="656">
        <v>51</v>
      </c>
      <c r="AY326" s="650">
        <f t="shared" si="806"/>
        <v>0.42148760330578511</v>
      </c>
      <c r="AZ326" s="652">
        <f t="shared" si="807"/>
        <v>0.42148760330578511</v>
      </c>
      <c r="BA326" s="656">
        <v>13</v>
      </c>
      <c r="BB326" s="650">
        <f t="shared" si="808"/>
        <v>0.54166666666666663</v>
      </c>
      <c r="BC326" s="652">
        <f t="shared" si="809"/>
        <v>0.54166666666666663</v>
      </c>
      <c r="BD326" s="656">
        <v>113</v>
      </c>
      <c r="BE326" s="650">
        <f t="shared" si="810"/>
        <v>0.50900900900900903</v>
      </c>
      <c r="BF326" s="652">
        <f t="shared" si="811"/>
        <v>0.50900900900900903</v>
      </c>
      <c r="BG326" s="656">
        <v>100</v>
      </c>
      <c r="BH326" s="650">
        <f t="shared" si="812"/>
        <v>0.50251256281407031</v>
      </c>
      <c r="BI326" s="652">
        <f t="shared" si="813"/>
        <v>0.50251256281407031</v>
      </c>
      <c r="BJ326" s="653">
        <f t="shared" si="839"/>
        <v>198</v>
      </c>
      <c r="BK326" s="650">
        <f t="shared" si="814"/>
        <v>0.50769230769230766</v>
      </c>
      <c r="BL326" s="652">
        <f t="shared" si="815"/>
        <v>1.0032967032967033</v>
      </c>
      <c r="BM326" s="653">
        <f t="shared" si="840"/>
        <v>226</v>
      </c>
      <c r="BN326" s="650">
        <f t="shared" si="816"/>
        <v>0.49130434782608695</v>
      </c>
      <c r="BO326" s="652">
        <f t="shared" si="817"/>
        <v>0.97091097308488616</v>
      </c>
      <c r="BP326" s="653">
        <f t="shared" si="841"/>
        <v>141</v>
      </c>
      <c r="BQ326" s="650">
        <f t="shared" si="818"/>
        <v>0.49300699300699302</v>
      </c>
      <c r="BR326" s="652">
        <f t="shared" si="819"/>
        <v>0.9742757242757244</v>
      </c>
      <c r="BS326" s="654">
        <f t="shared" si="842"/>
        <v>193</v>
      </c>
      <c r="BT326" s="650">
        <f t="shared" si="820"/>
        <v>0.53462603878116344</v>
      </c>
      <c r="BU326" s="652">
        <f t="shared" si="821"/>
        <v>1.0565228861627753</v>
      </c>
      <c r="BV326" s="651">
        <f t="shared" si="822"/>
        <v>0.54782608695652169</v>
      </c>
      <c r="BW326" s="651">
        <f t="shared" si="823"/>
        <v>0.58181818181818179</v>
      </c>
      <c r="BX326" s="651">
        <f t="shared" si="824"/>
        <v>0.42553191489361702</v>
      </c>
      <c r="BY326" s="651">
        <f t="shared" si="825"/>
        <v>0.49397590361445781</v>
      </c>
      <c r="BZ326" s="651">
        <f t="shared" si="826"/>
        <v>0.51162790697674421</v>
      </c>
      <c r="CA326" s="651">
        <f t="shared" si="827"/>
        <v>0.57894736842105265</v>
      </c>
      <c r="CB326" s="651">
        <f t="shared" si="828"/>
        <v>0.53719008264462809</v>
      </c>
      <c r="CC326" s="651">
        <f t="shared" si="829"/>
        <v>0.47368421052631576</v>
      </c>
      <c r="CD326" s="651">
        <f t="shared" si="830"/>
        <v>0.3783783783783784</v>
      </c>
      <c r="CE326" s="651">
        <f t="shared" si="831"/>
        <v>1</v>
      </c>
      <c r="CF326" s="651">
        <f t="shared" si="832"/>
        <v>0.2857142857142857</v>
      </c>
      <c r="CG326" s="651">
        <f t="shared" si="833"/>
        <v>0.4642857142857143</v>
      </c>
      <c r="CH326" s="651">
        <f t="shared" si="834"/>
        <v>0.58333333333333337</v>
      </c>
      <c r="CI326" s="651">
        <f t="shared" si="835"/>
        <v>0.42148760330578511</v>
      </c>
      <c r="CJ326" s="651">
        <f t="shared" si="836"/>
        <v>0.54166666666666663</v>
      </c>
      <c r="CK326" s="651">
        <f t="shared" si="837"/>
        <v>0.50900900900900903</v>
      </c>
      <c r="CL326" s="651">
        <f t="shared" si="838"/>
        <v>0.50251256281407031</v>
      </c>
      <c r="CM326" s="822"/>
      <c r="CN326" s="822"/>
      <c r="CO326" s="822"/>
      <c r="CP326" s="822"/>
      <c r="CQ326" s="822"/>
      <c r="CR326" s="822"/>
      <c r="CS326" s="822"/>
      <c r="CT326" s="822"/>
    </row>
    <row r="327" spans="1:98" s="601" customFormat="1" hidden="1" x14ac:dyDescent="0.3">
      <c r="A327" s="647">
        <v>327</v>
      </c>
      <c r="B327" s="655" t="s">
        <v>347</v>
      </c>
      <c r="C327" s="648" t="s">
        <v>581</v>
      </c>
      <c r="D327" s="649">
        <v>44317</v>
      </c>
      <c r="E327" s="659">
        <v>10995</v>
      </c>
      <c r="F327" s="659">
        <v>721</v>
      </c>
      <c r="G327" s="650">
        <f t="shared" si="779"/>
        <v>0.48259705488621152</v>
      </c>
      <c r="H327" s="657"/>
      <c r="I327" s="651">
        <f t="shared" si="777"/>
        <v>1.2</v>
      </c>
      <c r="J327" s="651">
        <f t="shared" si="778"/>
        <v>0.31578947368421051</v>
      </c>
      <c r="K327" s="656">
        <v>48</v>
      </c>
      <c r="L327" s="650">
        <f t="shared" si="780"/>
        <v>0.41739130434782606</v>
      </c>
      <c r="M327" s="652">
        <f t="shared" si="781"/>
        <v>0.34782608695652173</v>
      </c>
      <c r="N327" s="656">
        <v>70</v>
      </c>
      <c r="O327" s="650">
        <f t="shared" si="782"/>
        <v>0.42424242424242425</v>
      </c>
      <c r="P327" s="652">
        <f t="shared" si="783"/>
        <v>0.35353535353535354</v>
      </c>
      <c r="Q327" s="656">
        <v>27</v>
      </c>
      <c r="R327" s="650">
        <f t="shared" si="784"/>
        <v>0.57446808510638303</v>
      </c>
      <c r="S327" s="652">
        <f t="shared" si="785"/>
        <v>0.47872340425531923</v>
      </c>
      <c r="T327" s="656">
        <v>82</v>
      </c>
      <c r="U327" s="650">
        <f t="shared" si="786"/>
        <v>0.49397590361445781</v>
      </c>
      <c r="V327" s="652">
        <f t="shared" si="787"/>
        <v>0.41164658634538154</v>
      </c>
      <c r="W327" s="656">
        <v>21</v>
      </c>
      <c r="X327" s="650">
        <f t="shared" si="788"/>
        <v>0.48837209302325579</v>
      </c>
      <c r="Y327" s="652">
        <f t="shared" si="789"/>
        <v>0.40697674418604651</v>
      </c>
      <c r="Z327" s="656">
        <v>6</v>
      </c>
      <c r="AA327" s="650">
        <f t="shared" si="790"/>
        <v>0.31578947368421051</v>
      </c>
      <c r="AB327" s="652">
        <f t="shared" si="791"/>
        <v>0.26315789473684209</v>
      </c>
      <c r="AC327" s="656">
        <v>53</v>
      </c>
      <c r="AD327" s="650">
        <f t="shared" si="792"/>
        <v>0.43801652892561982</v>
      </c>
      <c r="AE327" s="652">
        <f t="shared" si="793"/>
        <v>0.36501377410468322</v>
      </c>
      <c r="AF327" s="656">
        <v>19</v>
      </c>
      <c r="AG327" s="650">
        <f t="shared" si="794"/>
        <v>0.5</v>
      </c>
      <c r="AH327" s="652">
        <f t="shared" si="795"/>
        <v>0.41666666666666669</v>
      </c>
      <c r="AI327" s="656">
        <v>20</v>
      </c>
      <c r="AJ327" s="650">
        <f t="shared" si="796"/>
        <v>0.54054054054054057</v>
      </c>
      <c r="AK327" s="652">
        <f t="shared" si="797"/>
        <v>0.45045045045045051</v>
      </c>
      <c r="AL327" s="656">
        <v>6</v>
      </c>
      <c r="AM327" s="650">
        <f t="shared" si="798"/>
        <v>1.2</v>
      </c>
      <c r="AN327" s="652">
        <f t="shared" si="799"/>
        <v>1</v>
      </c>
      <c r="AO327" s="656">
        <v>23</v>
      </c>
      <c r="AP327" s="650">
        <f t="shared" si="800"/>
        <v>0.65714285714285714</v>
      </c>
      <c r="AQ327" s="652">
        <f t="shared" si="801"/>
        <v>0.54761904761904767</v>
      </c>
      <c r="AR327" s="656">
        <v>37</v>
      </c>
      <c r="AS327" s="650">
        <f t="shared" si="802"/>
        <v>0.6607142857142857</v>
      </c>
      <c r="AT327" s="652">
        <f t="shared" si="803"/>
        <v>0.55059523809523814</v>
      </c>
      <c r="AU327" s="656">
        <v>31</v>
      </c>
      <c r="AV327" s="650">
        <f t="shared" si="804"/>
        <v>0.36904761904761907</v>
      </c>
      <c r="AW327" s="652">
        <f t="shared" si="805"/>
        <v>0.30753968253968256</v>
      </c>
      <c r="AX327" s="656">
        <v>68</v>
      </c>
      <c r="AY327" s="650">
        <f t="shared" si="806"/>
        <v>0.56198347107438018</v>
      </c>
      <c r="AZ327" s="652">
        <f t="shared" si="807"/>
        <v>0.46831955922865015</v>
      </c>
      <c r="BA327" s="656">
        <v>14</v>
      </c>
      <c r="BB327" s="650">
        <f t="shared" si="808"/>
        <v>0.58333333333333337</v>
      </c>
      <c r="BC327" s="652">
        <f t="shared" si="809"/>
        <v>0.48611111111111116</v>
      </c>
      <c r="BD327" s="656">
        <v>107</v>
      </c>
      <c r="BE327" s="650">
        <f t="shared" si="810"/>
        <v>0.481981981981982</v>
      </c>
      <c r="BF327" s="652">
        <f t="shared" si="811"/>
        <v>0.40165165165165168</v>
      </c>
      <c r="BG327" s="656">
        <v>99</v>
      </c>
      <c r="BH327" s="650">
        <f t="shared" si="812"/>
        <v>0.49748743718592964</v>
      </c>
      <c r="BI327" s="652">
        <f t="shared" si="813"/>
        <v>0.41457286432160806</v>
      </c>
      <c r="BJ327" s="653">
        <f t="shared" si="839"/>
        <v>184</v>
      </c>
      <c r="BK327" s="650">
        <f t="shared" si="814"/>
        <v>0.47179487179487178</v>
      </c>
      <c r="BL327" s="652">
        <f t="shared" si="815"/>
        <v>0.97761655819908244</v>
      </c>
      <c r="BM327" s="653">
        <f t="shared" si="840"/>
        <v>235</v>
      </c>
      <c r="BN327" s="650">
        <f t="shared" si="816"/>
        <v>0.51086956521739135</v>
      </c>
      <c r="BO327" s="652">
        <f t="shared" si="817"/>
        <v>1.0585840921425558</v>
      </c>
      <c r="BP327" s="653">
        <f t="shared" si="841"/>
        <v>150</v>
      </c>
      <c r="BQ327" s="650">
        <f t="shared" si="818"/>
        <v>0.52447552447552448</v>
      </c>
      <c r="BR327" s="652">
        <f t="shared" si="819"/>
        <v>1.0867773003695334</v>
      </c>
      <c r="BS327" s="654">
        <f t="shared" si="842"/>
        <v>162</v>
      </c>
      <c r="BT327" s="650">
        <f t="shared" si="820"/>
        <v>0.44875346260387811</v>
      </c>
      <c r="BU327" s="652">
        <f t="shared" si="821"/>
        <v>0.92987194608903456</v>
      </c>
      <c r="BV327" s="651">
        <f t="shared" si="822"/>
        <v>0.41739130434782606</v>
      </c>
      <c r="BW327" s="651">
        <f t="shared" si="823"/>
        <v>0.42424242424242425</v>
      </c>
      <c r="BX327" s="651">
        <f t="shared" si="824"/>
        <v>0.57446808510638303</v>
      </c>
      <c r="BY327" s="651">
        <f t="shared" si="825"/>
        <v>0.49397590361445781</v>
      </c>
      <c r="BZ327" s="651">
        <f t="shared" si="826"/>
        <v>0.48837209302325579</v>
      </c>
      <c r="CA327" s="651">
        <f t="shared" si="827"/>
        <v>0.31578947368421051</v>
      </c>
      <c r="CB327" s="651">
        <f t="shared" si="828"/>
        <v>0.43801652892561982</v>
      </c>
      <c r="CC327" s="651">
        <f t="shared" si="829"/>
        <v>0.5</v>
      </c>
      <c r="CD327" s="651">
        <f t="shared" si="830"/>
        <v>0.54054054054054057</v>
      </c>
      <c r="CE327" s="651">
        <f t="shared" si="831"/>
        <v>1.2</v>
      </c>
      <c r="CF327" s="651">
        <f t="shared" si="832"/>
        <v>0.65714285714285714</v>
      </c>
      <c r="CG327" s="651">
        <f t="shared" si="833"/>
        <v>0.6607142857142857</v>
      </c>
      <c r="CH327" s="651">
        <f t="shared" si="834"/>
        <v>0.36904761904761907</v>
      </c>
      <c r="CI327" s="651">
        <f t="shared" si="835"/>
        <v>0.56198347107438018</v>
      </c>
      <c r="CJ327" s="651">
        <f t="shared" si="836"/>
        <v>0.58333333333333337</v>
      </c>
      <c r="CK327" s="651">
        <f t="shared" si="837"/>
        <v>0.481981981981982</v>
      </c>
      <c r="CL327" s="651">
        <f t="shared" si="838"/>
        <v>0.49748743718592964</v>
      </c>
      <c r="CM327" s="822"/>
      <c r="CN327" s="822"/>
      <c r="CO327" s="822"/>
      <c r="CP327" s="822"/>
      <c r="CQ327" s="822"/>
      <c r="CR327" s="822"/>
      <c r="CS327" s="822"/>
      <c r="CT327" s="822"/>
    </row>
    <row r="328" spans="1:98" s="40" customFormat="1" hidden="1" x14ac:dyDescent="0.3">
      <c r="A328" s="427">
        <v>328</v>
      </c>
      <c r="B328" s="361" t="s">
        <v>105</v>
      </c>
      <c r="C328" s="428" t="s">
        <v>142</v>
      </c>
      <c r="D328" s="429">
        <v>44501</v>
      </c>
      <c r="E328" s="365">
        <v>2386232</v>
      </c>
      <c r="F328" s="365">
        <v>262057</v>
      </c>
      <c r="G328" s="359">
        <f t="shared" ref="G328" si="843">F328/F$311</f>
        <v>175.40629183400267</v>
      </c>
      <c r="H328" s="361"/>
      <c r="I328" s="396">
        <f>LARGE(BV328:CL328,1)</f>
        <v>22221</v>
      </c>
      <c r="J328" s="396">
        <f>SMALL(BV328:CL328,1)</f>
        <v>10502</v>
      </c>
      <c r="K328" s="361">
        <v>16812</v>
      </c>
      <c r="L328" s="361"/>
      <c r="M328" s="396"/>
      <c r="N328" s="361">
        <v>14204</v>
      </c>
      <c r="O328" s="361"/>
      <c r="P328" s="396"/>
      <c r="Q328" s="361">
        <v>10919</v>
      </c>
      <c r="R328" s="361"/>
      <c r="S328" s="396"/>
      <c r="T328" s="361">
        <v>15756</v>
      </c>
      <c r="U328" s="361"/>
      <c r="V328" s="396"/>
      <c r="W328" s="361">
        <v>16163</v>
      </c>
      <c r="X328" s="361"/>
      <c r="Y328" s="396"/>
      <c r="Z328" s="361">
        <v>10636</v>
      </c>
      <c r="AA328" s="361"/>
      <c r="AB328" s="396"/>
      <c r="AC328" s="361">
        <v>17028</v>
      </c>
      <c r="AD328" s="361"/>
      <c r="AE328" s="396"/>
      <c r="AF328" s="361">
        <v>10502</v>
      </c>
      <c r="AG328" s="361"/>
      <c r="AH328" s="396"/>
      <c r="AI328" s="361">
        <v>12572</v>
      </c>
      <c r="AJ328" s="361"/>
      <c r="AK328" s="396"/>
      <c r="AL328" s="361">
        <v>15210</v>
      </c>
      <c r="AM328" s="361"/>
      <c r="AN328" s="396"/>
      <c r="AO328" s="361">
        <v>22221</v>
      </c>
      <c r="AP328" s="361"/>
      <c r="AQ328" s="396"/>
      <c r="AR328" s="361">
        <v>21281</v>
      </c>
      <c r="AS328" s="361"/>
      <c r="AT328" s="396"/>
      <c r="AU328" s="361">
        <v>13951</v>
      </c>
      <c r="AV328" s="361"/>
      <c r="AW328" s="396"/>
      <c r="AX328" s="361">
        <v>15577</v>
      </c>
      <c r="AY328" s="361"/>
      <c r="AZ328" s="396"/>
      <c r="BA328" s="361">
        <v>15421</v>
      </c>
      <c r="BB328" s="361"/>
      <c r="BC328" s="396"/>
      <c r="BD328" s="430">
        <v>17339</v>
      </c>
      <c r="BE328" s="361"/>
      <c r="BF328" s="396"/>
      <c r="BG328" s="431">
        <v>16465</v>
      </c>
      <c r="BH328" s="361"/>
      <c r="BI328" s="396"/>
      <c r="BJ328" s="361">
        <f>K328+T328+W328+Z328+Q328</f>
        <v>70286</v>
      </c>
      <c r="BK328" s="361"/>
      <c r="BL328" s="396"/>
      <c r="BM328" s="361">
        <f>BG328+AU328+AR328+AX328</f>
        <v>67274</v>
      </c>
      <c r="BN328" s="432"/>
      <c r="BO328" s="396"/>
      <c r="BP328" s="361">
        <f>BA328+AO328+AL328+BD328</f>
        <v>70191</v>
      </c>
      <c r="BQ328" s="361"/>
      <c r="BR328" s="396"/>
      <c r="BS328" s="433">
        <f>AI328+AF328+AC328+N328</f>
        <v>54306</v>
      </c>
      <c r="BT328" s="370"/>
      <c r="BU328" s="434"/>
      <c r="BV328" s="358">
        <f>K328</f>
        <v>16812</v>
      </c>
      <c r="BW328" s="358">
        <f>N328</f>
        <v>14204</v>
      </c>
      <c r="BX328" s="358">
        <f>Q328</f>
        <v>10919</v>
      </c>
      <c r="BY328" s="358">
        <f>T328</f>
        <v>15756</v>
      </c>
      <c r="BZ328" s="358">
        <f>W328</f>
        <v>16163</v>
      </c>
      <c r="CA328" s="358">
        <f>Z328</f>
        <v>10636</v>
      </c>
      <c r="CB328" s="358">
        <f>AC328</f>
        <v>17028</v>
      </c>
      <c r="CC328" s="358">
        <f>AF328</f>
        <v>10502</v>
      </c>
      <c r="CD328" s="358">
        <f>AI328</f>
        <v>12572</v>
      </c>
      <c r="CE328" s="358">
        <f>AL328</f>
        <v>15210</v>
      </c>
      <c r="CF328" s="358">
        <f>AO328</f>
        <v>22221</v>
      </c>
      <c r="CG328" s="358">
        <f>AR328</f>
        <v>21281</v>
      </c>
      <c r="CH328" s="358">
        <f>AU328</f>
        <v>13951</v>
      </c>
      <c r="CI328" s="358">
        <f>AX328</f>
        <v>15577</v>
      </c>
      <c r="CJ328" s="358">
        <f>BA328</f>
        <v>15421</v>
      </c>
      <c r="CK328" s="358">
        <f>BD328</f>
        <v>17339</v>
      </c>
      <c r="CL328" s="358">
        <f>BG328</f>
        <v>16465</v>
      </c>
      <c r="CM328" s="905"/>
      <c r="CN328" s="905"/>
      <c r="CO328" s="905"/>
      <c r="CP328" s="905"/>
      <c r="CQ328" s="905"/>
      <c r="CR328" s="905"/>
      <c r="CS328" s="905"/>
      <c r="CT328" s="905"/>
    </row>
    <row r="329" spans="1:98" hidden="1" x14ac:dyDescent="0.3">
      <c r="A329" s="211">
        <v>329</v>
      </c>
      <c r="B329" s="212" t="s">
        <v>437</v>
      </c>
      <c r="C329" s="213" t="s">
        <v>142</v>
      </c>
      <c r="D329" s="214">
        <v>42948</v>
      </c>
      <c r="E329" s="660">
        <v>27.4</v>
      </c>
      <c r="F329" s="660">
        <v>30.3</v>
      </c>
      <c r="G329" s="215"/>
      <c r="H329" s="215"/>
      <c r="I329" s="216">
        <f>LARGE(BV329:CL329,1)</f>
        <v>32.1</v>
      </c>
      <c r="J329" s="216">
        <f>SMALL(BV329:CL329,1)</f>
        <v>28.2</v>
      </c>
      <c r="K329" s="215">
        <v>29.3</v>
      </c>
      <c r="L329" s="215"/>
      <c r="M329" s="216">
        <f>K329/$F329</f>
        <v>0.96699669966996704</v>
      </c>
      <c r="N329" s="215">
        <v>28.2</v>
      </c>
      <c r="O329" s="215"/>
      <c r="P329" s="216">
        <f>N329/$F329</f>
        <v>0.93069306930693063</v>
      </c>
      <c r="Q329" s="215">
        <v>29.8</v>
      </c>
      <c r="R329" s="215"/>
      <c r="S329" s="216">
        <f>Q329/$F329</f>
        <v>0.98349834983498352</v>
      </c>
      <c r="T329" s="215">
        <v>29</v>
      </c>
      <c r="U329" s="215"/>
      <c r="V329" s="216">
        <f>T329/$F329</f>
        <v>0.95709570957095702</v>
      </c>
      <c r="W329" s="215">
        <v>30.9</v>
      </c>
      <c r="X329" s="215"/>
      <c r="Y329" s="216">
        <f>W329/$F329</f>
        <v>1.0198019801980198</v>
      </c>
      <c r="Z329" s="215">
        <v>30.3</v>
      </c>
      <c r="AA329" s="215"/>
      <c r="AB329" s="216">
        <f>Z329/$F329</f>
        <v>1</v>
      </c>
      <c r="AC329" s="215">
        <v>30.5</v>
      </c>
      <c r="AD329" s="215"/>
      <c r="AE329" s="216">
        <f>AC329/$F329</f>
        <v>1.0066006600660067</v>
      </c>
      <c r="AF329" s="215">
        <v>30.3</v>
      </c>
      <c r="AG329" s="215"/>
      <c r="AH329" s="216">
        <f>AF329/$F329</f>
        <v>1</v>
      </c>
      <c r="AI329" s="215">
        <v>31</v>
      </c>
      <c r="AJ329" s="215"/>
      <c r="AK329" s="216">
        <f>AI329/$F329</f>
        <v>1.023102310231023</v>
      </c>
      <c r="AL329" s="215">
        <v>31.5</v>
      </c>
      <c r="AM329" s="215"/>
      <c r="AN329" s="216">
        <f>AL329/$F329</f>
        <v>1.0396039603960396</v>
      </c>
      <c r="AO329" s="215">
        <v>31.8</v>
      </c>
      <c r="AP329" s="215"/>
      <c r="AQ329" s="216">
        <f>AO329/$F329</f>
        <v>1.0495049504950495</v>
      </c>
      <c r="AR329" s="215">
        <v>32.1</v>
      </c>
      <c r="AS329" s="215"/>
      <c r="AT329" s="216">
        <f>AR329/$F329</f>
        <v>1.0594059405940595</v>
      </c>
      <c r="AU329" s="215">
        <v>30.8</v>
      </c>
      <c r="AV329" s="215"/>
      <c r="AW329" s="216">
        <f>AU329/$F329</f>
        <v>1.0165016501650166</v>
      </c>
      <c r="AX329" s="215">
        <v>29.8</v>
      </c>
      <c r="AY329" s="215"/>
      <c r="AZ329" s="216">
        <f>AX329/$F329</f>
        <v>0.98349834983498352</v>
      </c>
      <c r="BA329" s="215">
        <v>31.2</v>
      </c>
      <c r="BB329" s="215"/>
      <c r="BC329" s="216">
        <f>BA329/$F329</f>
        <v>1.0297029702970297</v>
      </c>
      <c r="BD329" s="217">
        <v>28.481373223693517</v>
      </c>
      <c r="BE329" s="215"/>
      <c r="BF329" s="216">
        <f>BD329/$F329</f>
        <v>0.93997931431331738</v>
      </c>
      <c r="BG329" s="258">
        <v>28.7</v>
      </c>
      <c r="BH329" s="215"/>
      <c r="BI329" s="216">
        <f>BG329/$F329</f>
        <v>0.94719471947194711</v>
      </c>
      <c r="BJ329" s="215">
        <f>((K329*K$328)+(T329*T$328)+(W329*W$328)+(Z329*Z$328)+(Q329*Q$328))/BJ$328</f>
        <v>29.829685854935551</v>
      </c>
      <c r="BK329" s="215"/>
      <c r="BL329" s="216">
        <f>BJ329/$F329</f>
        <v>0.98447808102097523</v>
      </c>
      <c r="BM329" s="215">
        <f>((BG329*BG$328)+(AU329*AU$328)+(AR329*AR$328)+(AX329*AX$328))/BM$328</f>
        <v>30.465722270119215</v>
      </c>
      <c r="BN329" s="275"/>
      <c r="BO329" s="216">
        <f>BM329/$F329</f>
        <v>1.0054693818521192</v>
      </c>
      <c r="BP329" s="215">
        <f>((BA329*BA$328)+(AO329*AO$328)+(AL329*AL$328)+(BD329*BD$328))/BP$328</f>
        <v>30.783384341662348</v>
      </c>
      <c r="BQ329" s="215"/>
      <c r="BR329" s="216">
        <f>BP329/$F329</f>
        <v>1.0159532786027177</v>
      </c>
      <c r="BS329" s="351">
        <f>((AI329*AI$328)+(AF329*AF$328)+(AC329*AC$328)+(N329*N$328))/BS$328</f>
        <v>29.975498103340332</v>
      </c>
      <c r="BT329" s="338"/>
      <c r="BU329" s="280">
        <f>BS329/$F329</f>
        <v>0.98929036644687562</v>
      </c>
      <c r="BV329" s="288">
        <f>K329</f>
        <v>29.3</v>
      </c>
      <c r="BW329" s="288">
        <f>N329</f>
        <v>28.2</v>
      </c>
      <c r="BX329" s="288">
        <f>Q329</f>
        <v>29.8</v>
      </c>
      <c r="BY329" s="288">
        <f>T329</f>
        <v>29</v>
      </c>
      <c r="BZ329" s="288">
        <f>W329</f>
        <v>30.9</v>
      </c>
      <c r="CA329" s="288">
        <f>Z329</f>
        <v>30.3</v>
      </c>
      <c r="CB329" s="288">
        <f>AC329</f>
        <v>30.5</v>
      </c>
      <c r="CC329" s="288">
        <f>AF329</f>
        <v>30.3</v>
      </c>
      <c r="CD329" s="288">
        <f>AI329</f>
        <v>31</v>
      </c>
      <c r="CE329" s="288">
        <f>AL329</f>
        <v>31.5</v>
      </c>
      <c r="CF329" s="288">
        <f>AO329</f>
        <v>31.8</v>
      </c>
      <c r="CG329" s="288">
        <f>AR329</f>
        <v>32.1</v>
      </c>
      <c r="CH329" s="288">
        <f>AU329</f>
        <v>30.8</v>
      </c>
      <c r="CI329" s="288">
        <f>AX329</f>
        <v>29.8</v>
      </c>
      <c r="CJ329" s="288">
        <f>BA329</f>
        <v>31.2</v>
      </c>
      <c r="CK329" s="288">
        <f>BD329</f>
        <v>28.481373223693517</v>
      </c>
      <c r="CL329" s="288">
        <f>BG329</f>
        <v>28.7</v>
      </c>
    </row>
    <row r="330" spans="1:98" hidden="1" x14ac:dyDescent="0.3">
      <c r="A330" s="233">
        <v>330</v>
      </c>
      <c r="B330" s="357" t="s">
        <v>140</v>
      </c>
      <c r="C330" s="435" t="s">
        <v>142</v>
      </c>
      <c r="D330" s="429">
        <v>44501</v>
      </c>
      <c r="E330" s="365"/>
      <c r="F330" s="365">
        <f>F$328*G330</f>
        <v>37474.150999999998</v>
      </c>
      <c r="G330" s="359">
        <v>0.14299999999999999</v>
      </c>
      <c r="H330" s="359"/>
      <c r="I330" s="360">
        <f>LARGE(BV330:CL330,1)</f>
        <v>0.17100000000000001</v>
      </c>
      <c r="J330" s="360">
        <f>SMALL(BV330:CL330,1)</f>
        <v>0.11600000000000001</v>
      </c>
      <c r="K330" s="361">
        <f>K$328*L330</f>
        <v>2555.424</v>
      </c>
      <c r="L330" s="359">
        <v>0.152</v>
      </c>
      <c r="M330" s="362">
        <f t="shared" ref="M330:M337" si="844">L330/$I330</f>
        <v>0.88888888888888884</v>
      </c>
      <c r="N330" s="361">
        <f>N$328*O330</f>
        <v>1960.1520000000003</v>
      </c>
      <c r="O330" s="359">
        <v>0.13800000000000001</v>
      </c>
      <c r="P330" s="362">
        <f t="shared" ref="P330:P337" si="845">O330/$I330</f>
        <v>0.80701754385964908</v>
      </c>
      <c r="Q330" s="361">
        <f>Q$328*R330</f>
        <v>1605.0929999999998</v>
      </c>
      <c r="R330" s="359">
        <v>0.14699999999999999</v>
      </c>
      <c r="S330" s="362">
        <f t="shared" ref="S330:S337" si="846">R330/$I330</f>
        <v>0.85964912280701744</v>
      </c>
      <c r="T330" s="361">
        <f>T$328*U330</f>
        <v>2237.3519999999999</v>
      </c>
      <c r="U330" s="359">
        <v>0.14199999999999999</v>
      </c>
      <c r="V330" s="362">
        <f t="shared" ref="V330:V337" si="847">U330/$I330</f>
        <v>0.83040935672514604</v>
      </c>
      <c r="W330" s="361">
        <f>W$328*X330</f>
        <v>2763.873</v>
      </c>
      <c r="X330" s="359">
        <v>0.17100000000000001</v>
      </c>
      <c r="Y330" s="362">
        <f t="shared" ref="Y330:Y337" si="848">X330/$I330</f>
        <v>1</v>
      </c>
      <c r="Z330" s="361">
        <f>Z$328*AA330</f>
        <v>1701.76</v>
      </c>
      <c r="AA330" s="359">
        <v>0.16</v>
      </c>
      <c r="AB330" s="362">
        <f t="shared" ref="AB330:AB337" si="849">AA330/$I330</f>
        <v>0.93567251461988299</v>
      </c>
      <c r="AC330" s="361">
        <f>AC$328*AD330</f>
        <v>2026.3319999999999</v>
      </c>
      <c r="AD330" s="359">
        <v>0.11899999999999999</v>
      </c>
      <c r="AE330" s="362">
        <f t="shared" ref="AE330:AE337" si="850">AD330/$I330</f>
        <v>0.69590643274853792</v>
      </c>
      <c r="AF330" s="361">
        <f>AF$328*AG330</f>
        <v>1690.8220000000001</v>
      </c>
      <c r="AG330" s="359">
        <v>0.161</v>
      </c>
      <c r="AH330" s="362">
        <f t="shared" ref="AH330:AH337" si="851">AG330/$I330</f>
        <v>0.94152046783625731</v>
      </c>
      <c r="AI330" s="361">
        <f>AI$328*AJ330</f>
        <v>1646.932</v>
      </c>
      <c r="AJ330" s="359">
        <v>0.13100000000000001</v>
      </c>
      <c r="AK330" s="362">
        <f t="shared" ref="AK330:AK337" si="852">AJ330/$I330</f>
        <v>0.76608187134502925</v>
      </c>
      <c r="AL330" s="361">
        <f>AL$328*AM330</f>
        <v>2570.4900000000002</v>
      </c>
      <c r="AM330" s="359">
        <v>0.16900000000000001</v>
      </c>
      <c r="AN330" s="362">
        <f t="shared" ref="AN330:AN337" si="853">AM330/$I330</f>
        <v>0.98830409356725146</v>
      </c>
      <c r="AO330" s="361">
        <f>AO$328*AP330</f>
        <v>3110.9400000000005</v>
      </c>
      <c r="AP330" s="359">
        <v>0.14000000000000001</v>
      </c>
      <c r="AQ330" s="362">
        <f t="shared" ref="AQ330:AQ337" si="854">AP330/$I330</f>
        <v>0.81871345029239773</v>
      </c>
      <c r="AR330" s="361">
        <f>AR$328*AS330</f>
        <v>2468.596</v>
      </c>
      <c r="AS330" s="359">
        <v>0.11600000000000001</v>
      </c>
      <c r="AT330" s="362">
        <f t="shared" ref="AT330:AT337" si="855">AS330/$I330</f>
        <v>0.67836257309941517</v>
      </c>
      <c r="AU330" s="361">
        <f>AU$328*AV330</f>
        <v>1855.4830000000002</v>
      </c>
      <c r="AV330" s="359">
        <v>0.13300000000000001</v>
      </c>
      <c r="AW330" s="362">
        <f t="shared" ref="AW330:AW337" si="856">AV330/$I330</f>
        <v>0.77777777777777779</v>
      </c>
      <c r="AX330" s="361">
        <f>AX$328*AY330</f>
        <v>2009.433</v>
      </c>
      <c r="AY330" s="359">
        <v>0.129</v>
      </c>
      <c r="AZ330" s="362">
        <f t="shared" ref="AZ330:AZ337" si="857">AY330/$I330</f>
        <v>0.75438596491228072</v>
      </c>
      <c r="BA330" s="365">
        <f>BA$328*BB330</f>
        <v>2328.5709999999999</v>
      </c>
      <c r="BB330" s="359">
        <v>0.151</v>
      </c>
      <c r="BC330" s="362">
        <f t="shared" ref="BC330:BC337" si="858">BB330/$I330</f>
        <v>0.88304093567251452</v>
      </c>
      <c r="BD330" s="363">
        <f>BD$328*BE330</f>
        <v>2618.1889999999999</v>
      </c>
      <c r="BE330" s="359">
        <v>0.151</v>
      </c>
      <c r="BF330" s="362">
        <f t="shared" ref="BF330:BF337" si="859">BE330/$I330</f>
        <v>0.88304093567251452</v>
      </c>
      <c r="BG330" s="364">
        <f>BG$328*BH330</f>
        <v>2370.96</v>
      </c>
      <c r="BH330" s="359">
        <v>0.14399999999999999</v>
      </c>
      <c r="BI330" s="362">
        <f t="shared" ref="BI330:BI337" si="860">BH330/$I330</f>
        <v>0.84210526315789458</v>
      </c>
      <c r="BJ330" s="365">
        <f>K330+T330+W330+Z330+Q330</f>
        <v>10863.502</v>
      </c>
      <c r="BK330" s="359">
        <f>BJ330/BJ$328</f>
        <v>0.15456139202686167</v>
      </c>
      <c r="BL330" s="362">
        <f>BK330/$G330</f>
        <v>1.0808488952927391</v>
      </c>
      <c r="BM330" s="365">
        <f>BG330+AU330+AR330+AX330</f>
        <v>8704.4720000000016</v>
      </c>
      <c r="BN330" s="366">
        <f>BM330/BM$328</f>
        <v>0.12938835211225735</v>
      </c>
      <c r="BO330" s="362">
        <f>BN330/$G330</f>
        <v>0.90481365113466694</v>
      </c>
      <c r="BP330" s="365">
        <f>BA330+AO330+AL330+BD330</f>
        <v>10628.19</v>
      </c>
      <c r="BQ330" s="359">
        <f>BP330/BP$328</f>
        <v>0.15141813052955508</v>
      </c>
      <c r="BR330" s="362">
        <f>BQ330/$G330</f>
        <v>1.0588680456612245</v>
      </c>
      <c r="BS330" s="367">
        <f>AI330+AF330+AC330+N330</f>
        <v>7324.2379999999994</v>
      </c>
      <c r="BT330" s="368">
        <f>BS330/BS$328</f>
        <v>0.13486977497882369</v>
      </c>
      <c r="BU330" s="369">
        <f>BT330/$G330</f>
        <v>0.94314527957219374</v>
      </c>
      <c r="BV330" s="358">
        <f t="shared" ref="BV330:BV337" si="861">L330</f>
        <v>0.152</v>
      </c>
      <c r="BW330" s="358">
        <f t="shared" ref="BW330:BW337" si="862">O330</f>
        <v>0.13800000000000001</v>
      </c>
      <c r="BX330" s="358">
        <f t="shared" ref="BX330:BX337" si="863">R330</f>
        <v>0.14699999999999999</v>
      </c>
      <c r="BY330" s="358">
        <f t="shared" ref="BY330:BY337" si="864">U330</f>
        <v>0.14199999999999999</v>
      </c>
      <c r="BZ330" s="358">
        <f t="shared" ref="BZ330:BZ337" si="865">X330</f>
        <v>0.17100000000000001</v>
      </c>
      <c r="CA330" s="358">
        <f t="shared" ref="CA330:CA337" si="866">AA330</f>
        <v>0.16</v>
      </c>
      <c r="CB330" s="358">
        <f t="shared" ref="CB330:CB337" si="867">AD330</f>
        <v>0.11899999999999999</v>
      </c>
      <c r="CC330" s="358">
        <f t="shared" ref="CC330:CC337" si="868">AG330</f>
        <v>0.161</v>
      </c>
      <c r="CD330" s="358">
        <f t="shared" ref="CD330:CD337" si="869">AJ330</f>
        <v>0.13100000000000001</v>
      </c>
      <c r="CE330" s="358">
        <f t="shared" ref="CE330:CE337" si="870">AM330</f>
        <v>0.16900000000000001</v>
      </c>
      <c r="CF330" s="358">
        <f t="shared" ref="CF330:CF337" si="871">AP330</f>
        <v>0.14000000000000001</v>
      </c>
      <c r="CG330" s="358">
        <f t="shared" ref="CG330:CG337" si="872">AS330</f>
        <v>0.11600000000000001</v>
      </c>
      <c r="CH330" s="358">
        <f t="shared" ref="CH330:CH337" si="873">AV330</f>
        <v>0.13300000000000001</v>
      </c>
      <c r="CI330" s="358">
        <f t="shared" ref="CI330:CI337" si="874">AY330</f>
        <v>0.129</v>
      </c>
      <c r="CJ330" s="358">
        <f t="shared" ref="CJ330:CJ337" si="875">BB330</f>
        <v>0.151</v>
      </c>
      <c r="CK330" s="358">
        <f t="shared" ref="CK330:CK337" si="876">BE330</f>
        <v>0.151</v>
      </c>
      <c r="CL330" s="358">
        <f t="shared" ref="CL330:CL337" si="877">BH330</f>
        <v>0.14399999999999999</v>
      </c>
    </row>
    <row r="331" spans="1:98" hidden="1" x14ac:dyDescent="0.3">
      <c r="A331" s="233">
        <v>331</v>
      </c>
      <c r="B331" s="357" t="s">
        <v>141</v>
      </c>
      <c r="C331" s="435" t="s">
        <v>142</v>
      </c>
      <c r="D331" s="429">
        <v>44501</v>
      </c>
      <c r="E331" s="365"/>
      <c r="F331" s="365">
        <f>F$328*G331</f>
        <v>3406.741</v>
      </c>
      <c r="G331" s="359">
        <v>1.2999999999999999E-2</v>
      </c>
      <c r="H331" s="359"/>
      <c r="I331" s="360">
        <f>LARGE(BV331:CL331,1)</f>
        <v>1.6E-2</v>
      </c>
      <c r="J331" s="360">
        <f>SMALL(BV331:CL331,1)</f>
        <v>1.0999999999999999E-2</v>
      </c>
      <c r="K331" s="361">
        <f>K$328*L331</f>
        <v>252.17999999999998</v>
      </c>
      <c r="L331" s="359">
        <v>1.4999999999999999E-2</v>
      </c>
      <c r="M331" s="362">
        <f t="shared" si="844"/>
        <v>0.9375</v>
      </c>
      <c r="N331" s="361">
        <f>N$328*O331</f>
        <v>170.44800000000001</v>
      </c>
      <c r="O331" s="359">
        <v>1.2E-2</v>
      </c>
      <c r="P331" s="362">
        <f t="shared" si="845"/>
        <v>0.75</v>
      </c>
      <c r="Q331" s="361">
        <f>Q$328*R331</f>
        <v>152.86600000000001</v>
      </c>
      <c r="R331" s="359">
        <v>1.4E-2</v>
      </c>
      <c r="S331" s="362">
        <f t="shared" si="846"/>
        <v>0.875</v>
      </c>
      <c r="T331" s="361">
        <f>T$328*U331</f>
        <v>220.584</v>
      </c>
      <c r="U331" s="359">
        <v>1.4E-2</v>
      </c>
      <c r="V331" s="362">
        <f t="shared" si="847"/>
        <v>0.875</v>
      </c>
      <c r="W331" s="361">
        <f>W$328*X331</f>
        <v>258.608</v>
      </c>
      <c r="X331" s="359">
        <v>1.6E-2</v>
      </c>
      <c r="Y331" s="362">
        <f t="shared" si="848"/>
        <v>1</v>
      </c>
      <c r="Z331" s="361">
        <f>Z$328*AA331</f>
        <v>148.904</v>
      </c>
      <c r="AA331" s="359">
        <v>1.4E-2</v>
      </c>
      <c r="AB331" s="362">
        <f t="shared" si="849"/>
        <v>0.875</v>
      </c>
      <c r="AC331" s="361">
        <f>AC$328*AD331</f>
        <v>187.30799999999999</v>
      </c>
      <c r="AD331" s="359">
        <v>1.0999999999999999E-2</v>
      </c>
      <c r="AE331" s="362">
        <f t="shared" si="850"/>
        <v>0.6875</v>
      </c>
      <c r="AF331" s="361">
        <f>AF$328*AG331</f>
        <v>157.53</v>
      </c>
      <c r="AG331" s="359">
        <v>1.4999999999999999E-2</v>
      </c>
      <c r="AH331" s="362">
        <f t="shared" si="851"/>
        <v>0.9375</v>
      </c>
      <c r="AI331" s="361">
        <f>AI$328*AJ331</f>
        <v>150.864</v>
      </c>
      <c r="AJ331" s="359">
        <v>1.2E-2</v>
      </c>
      <c r="AK331" s="362">
        <f t="shared" si="852"/>
        <v>0.75</v>
      </c>
      <c r="AL331" s="361">
        <f>AL$328*AM331</f>
        <v>228.15</v>
      </c>
      <c r="AM331" s="359">
        <v>1.4999999999999999E-2</v>
      </c>
      <c r="AN331" s="362">
        <f t="shared" si="853"/>
        <v>0.9375</v>
      </c>
      <c r="AO331" s="361">
        <f>AO$328*AP331</f>
        <v>311.09399999999999</v>
      </c>
      <c r="AP331" s="359">
        <v>1.4E-2</v>
      </c>
      <c r="AQ331" s="362">
        <f t="shared" si="854"/>
        <v>0.875</v>
      </c>
      <c r="AR331" s="361">
        <f>AR$328*AS331</f>
        <v>234.09099999999998</v>
      </c>
      <c r="AS331" s="359">
        <v>1.0999999999999999E-2</v>
      </c>
      <c r="AT331" s="362">
        <f t="shared" si="855"/>
        <v>0.6875</v>
      </c>
      <c r="AU331" s="361">
        <f>AU$328*AV331</f>
        <v>181.363</v>
      </c>
      <c r="AV331" s="359">
        <v>1.2999999999999999E-2</v>
      </c>
      <c r="AW331" s="362">
        <f t="shared" si="856"/>
        <v>0.8125</v>
      </c>
      <c r="AX331" s="361">
        <f>AX$328*AY331</f>
        <v>171.34699999999998</v>
      </c>
      <c r="AY331" s="359">
        <v>1.0999999999999999E-2</v>
      </c>
      <c r="AZ331" s="362">
        <f t="shared" si="857"/>
        <v>0.6875</v>
      </c>
      <c r="BA331" s="365">
        <f>BA$328*BB331</f>
        <v>200.47299999999998</v>
      </c>
      <c r="BB331" s="359">
        <v>1.2999999999999999E-2</v>
      </c>
      <c r="BC331" s="362">
        <f t="shared" si="858"/>
        <v>0.8125</v>
      </c>
      <c r="BD331" s="363">
        <f>BD$328*BE331</f>
        <v>242.74600000000001</v>
      </c>
      <c r="BE331" s="359">
        <v>1.4E-2</v>
      </c>
      <c r="BF331" s="362">
        <f t="shared" si="859"/>
        <v>0.875</v>
      </c>
      <c r="BG331" s="364">
        <f>BG$328*BH331</f>
        <v>246.97499999999999</v>
      </c>
      <c r="BH331" s="359">
        <v>1.4999999999999999E-2</v>
      </c>
      <c r="BI331" s="362">
        <f t="shared" si="860"/>
        <v>0.9375</v>
      </c>
      <c r="BJ331" s="365">
        <f>K331+T331+W331+Z331+Q331</f>
        <v>1033.1420000000001</v>
      </c>
      <c r="BK331" s="359">
        <f>BJ331/BJ$328</f>
        <v>1.4699115044247788E-2</v>
      </c>
      <c r="BL331" s="362">
        <f>BK331/$G331</f>
        <v>1.13070115724983</v>
      </c>
      <c r="BM331" s="365">
        <f>BG331+AU331+AR331+AX331</f>
        <v>833.77599999999995</v>
      </c>
      <c r="BN331" s="366">
        <f>BM331/BM$328</f>
        <v>1.2393733091536106E-2</v>
      </c>
      <c r="BO331" s="362">
        <f>BN331/$G331</f>
        <v>0.95336408396431582</v>
      </c>
      <c r="BP331" s="365">
        <f>BA331+AO331+AL331+BD331</f>
        <v>982.46299999999997</v>
      </c>
      <c r="BQ331" s="359">
        <f>BP331/BP$328</f>
        <v>1.3996993916598994E-2</v>
      </c>
      <c r="BR331" s="362">
        <f>BQ331/$G331</f>
        <v>1.0766918397383842</v>
      </c>
      <c r="BS331" s="367">
        <f>AI331+AF331+AC331+N331</f>
        <v>666.15</v>
      </c>
      <c r="BT331" s="368">
        <f>BS331/BS$328</f>
        <v>1.2266600375649099E-2</v>
      </c>
      <c r="BU331" s="369">
        <f>BT331/$G331</f>
        <v>0.94358464428069999</v>
      </c>
      <c r="BV331" s="358">
        <f t="shared" si="861"/>
        <v>1.4999999999999999E-2</v>
      </c>
      <c r="BW331" s="358">
        <f t="shared" si="862"/>
        <v>1.2E-2</v>
      </c>
      <c r="BX331" s="358">
        <f t="shared" si="863"/>
        <v>1.4E-2</v>
      </c>
      <c r="BY331" s="358">
        <f t="shared" si="864"/>
        <v>1.4E-2</v>
      </c>
      <c r="BZ331" s="358">
        <f t="shared" si="865"/>
        <v>1.6E-2</v>
      </c>
      <c r="CA331" s="358">
        <f t="shared" si="866"/>
        <v>1.4E-2</v>
      </c>
      <c r="CB331" s="358">
        <f t="shared" si="867"/>
        <v>1.0999999999999999E-2</v>
      </c>
      <c r="CC331" s="358">
        <f t="shared" si="868"/>
        <v>1.4999999999999999E-2</v>
      </c>
      <c r="CD331" s="358">
        <f t="shared" si="869"/>
        <v>1.2E-2</v>
      </c>
      <c r="CE331" s="358">
        <f t="shared" si="870"/>
        <v>1.4999999999999999E-2</v>
      </c>
      <c r="CF331" s="358">
        <f t="shared" si="871"/>
        <v>1.4E-2</v>
      </c>
      <c r="CG331" s="358">
        <f t="shared" si="872"/>
        <v>1.0999999999999999E-2</v>
      </c>
      <c r="CH331" s="358">
        <f t="shared" si="873"/>
        <v>1.2999999999999999E-2</v>
      </c>
      <c r="CI331" s="358">
        <f t="shared" si="874"/>
        <v>1.0999999999999999E-2</v>
      </c>
      <c r="CJ331" s="358">
        <f t="shared" si="875"/>
        <v>1.2999999999999999E-2</v>
      </c>
      <c r="CK331" s="358">
        <f t="shared" si="876"/>
        <v>1.4E-2</v>
      </c>
      <c r="CL331" s="358">
        <f t="shared" si="877"/>
        <v>1.4999999999999999E-2</v>
      </c>
    </row>
    <row r="332" spans="1:98" hidden="1" x14ac:dyDescent="0.3">
      <c r="A332" s="233">
        <v>332</v>
      </c>
      <c r="B332" s="357" t="s">
        <v>438</v>
      </c>
      <c r="C332" s="435" t="s">
        <v>142</v>
      </c>
      <c r="D332" s="429">
        <v>44501</v>
      </c>
      <c r="E332" s="365"/>
      <c r="F332" s="365">
        <f t="shared" ref="F332:F337" si="878">F$328*G332</f>
        <v>6813.482</v>
      </c>
      <c r="G332" s="359">
        <v>2.5999999999999999E-2</v>
      </c>
      <c r="H332" s="359"/>
      <c r="I332" s="360">
        <f t="shared" ref="I332:I337" si="879">LARGE(BV332:CL332,1)</f>
        <v>5.0999999999999997E-2</v>
      </c>
      <c r="J332" s="360">
        <f t="shared" ref="J332:J337" si="880">SMALL(BV332:CL332,1)</f>
        <v>7.0000000000000001E-3</v>
      </c>
      <c r="K332" s="361">
        <f t="shared" ref="K332:K337" si="881">K$328*L332</f>
        <v>739.72799999999995</v>
      </c>
      <c r="L332" s="359">
        <v>4.3999999999999997E-2</v>
      </c>
      <c r="M332" s="362">
        <f t="shared" si="844"/>
        <v>0.86274509803921573</v>
      </c>
      <c r="N332" s="361">
        <f t="shared" ref="N332:N337" si="882">N$328*O332</f>
        <v>653.38400000000001</v>
      </c>
      <c r="O332" s="359">
        <v>4.5999999999999999E-2</v>
      </c>
      <c r="P332" s="362">
        <f t="shared" si="845"/>
        <v>0.90196078431372551</v>
      </c>
      <c r="Q332" s="361">
        <f t="shared" ref="Q332:Q337" si="883">Q$328*R332</f>
        <v>371.24600000000004</v>
      </c>
      <c r="R332" s="359">
        <v>3.4000000000000002E-2</v>
      </c>
      <c r="S332" s="362">
        <f t="shared" si="846"/>
        <v>0.66666666666666674</v>
      </c>
      <c r="T332" s="361">
        <f t="shared" ref="T332:T337" si="884">T$328*U332</f>
        <v>582.97199999999998</v>
      </c>
      <c r="U332" s="359">
        <v>3.6999999999999998E-2</v>
      </c>
      <c r="V332" s="362">
        <f t="shared" si="847"/>
        <v>0.72549019607843135</v>
      </c>
      <c r="W332" s="361">
        <f t="shared" ref="W332:W337" si="885">W$328*X332</f>
        <v>290.93399999999997</v>
      </c>
      <c r="X332" s="359">
        <v>1.7999999999999999E-2</v>
      </c>
      <c r="Y332" s="362">
        <f t="shared" si="848"/>
        <v>0.35294117647058826</v>
      </c>
      <c r="Z332" s="361">
        <f t="shared" ref="Z332:Z337" si="886">Z$328*AA332</f>
        <v>244.62799999999999</v>
      </c>
      <c r="AA332" s="359">
        <v>2.3E-2</v>
      </c>
      <c r="AB332" s="362">
        <f t="shared" si="849"/>
        <v>0.45098039215686275</v>
      </c>
      <c r="AC332" s="361">
        <f t="shared" ref="AC332:AC337" si="887">AC$328*AD332</f>
        <v>425.70000000000005</v>
      </c>
      <c r="AD332" s="359">
        <v>2.5000000000000001E-2</v>
      </c>
      <c r="AE332" s="362">
        <f t="shared" si="850"/>
        <v>0.49019607843137258</v>
      </c>
      <c r="AF332" s="361">
        <f t="shared" ref="AF332:AF337" si="888">AF$328*AG332</f>
        <v>346.56600000000003</v>
      </c>
      <c r="AG332" s="359">
        <v>3.3000000000000002E-2</v>
      </c>
      <c r="AH332" s="362">
        <f t="shared" si="851"/>
        <v>0.6470588235294118</v>
      </c>
      <c r="AI332" s="361">
        <f t="shared" ref="AI332:AI337" si="889">AI$328*AJ332</f>
        <v>150.864</v>
      </c>
      <c r="AJ332" s="359">
        <v>1.2E-2</v>
      </c>
      <c r="AK332" s="362">
        <f t="shared" si="852"/>
        <v>0.23529411764705885</v>
      </c>
      <c r="AL332" s="361">
        <f t="shared" ref="AL332:AL337" si="890">AL$328*AM332</f>
        <v>167.31</v>
      </c>
      <c r="AM332" s="359">
        <v>1.0999999999999999E-2</v>
      </c>
      <c r="AN332" s="362">
        <f t="shared" si="853"/>
        <v>0.21568627450980393</v>
      </c>
      <c r="AO332" s="361">
        <f t="shared" ref="AO332:AO337" si="891">AO$328*AP332</f>
        <v>155.547</v>
      </c>
      <c r="AP332" s="359">
        <v>7.0000000000000001E-3</v>
      </c>
      <c r="AQ332" s="362">
        <f t="shared" si="854"/>
        <v>0.13725490196078433</v>
      </c>
      <c r="AR332" s="361">
        <f t="shared" ref="AR332:AR337" si="892">AR$328*AS332</f>
        <v>148.96700000000001</v>
      </c>
      <c r="AS332" s="359">
        <v>7.0000000000000001E-3</v>
      </c>
      <c r="AT332" s="362">
        <f t="shared" si="855"/>
        <v>0.13725490196078433</v>
      </c>
      <c r="AU332" s="361">
        <f t="shared" ref="AU332:AU337" si="893">AU$328*AV332</f>
        <v>223.21600000000001</v>
      </c>
      <c r="AV332" s="359">
        <v>1.6E-2</v>
      </c>
      <c r="AW332" s="362">
        <f t="shared" si="856"/>
        <v>0.31372549019607848</v>
      </c>
      <c r="AX332" s="361">
        <f t="shared" ref="AX332:AX337" si="894">AX$328*AY332</f>
        <v>342.69399999999996</v>
      </c>
      <c r="AY332" s="359">
        <v>2.1999999999999999E-2</v>
      </c>
      <c r="AZ332" s="362">
        <f t="shared" si="857"/>
        <v>0.43137254901960786</v>
      </c>
      <c r="BA332" s="365">
        <f t="shared" ref="BA332:BA337" si="895">BA$328*BB332</f>
        <v>169.631</v>
      </c>
      <c r="BB332" s="359">
        <v>1.0999999999999999E-2</v>
      </c>
      <c r="BC332" s="362">
        <f t="shared" si="858"/>
        <v>0.21568627450980393</v>
      </c>
      <c r="BD332" s="363">
        <f t="shared" ref="BD332:BD337" si="896">BD$328*BE332</f>
        <v>866.95</v>
      </c>
      <c r="BE332" s="359">
        <v>0.05</v>
      </c>
      <c r="BF332" s="362">
        <f t="shared" si="859"/>
        <v>0.98039215686274517</v>
      </c>
      <c r="BG332" s="364">
        <f t="shared" ref="BG332:BG337" si="897">BG$328*BH332</f>
        <v>839.71499999999992</v>
      </c>
      <c r="BH332" s="359">
        <v>5.0999999999999997E-2</v>
      </c>
      <c r="BI332" s="362">
        <f t="shared" si="860"/>
        <v>1</v>
      </c>
      <c r="BJ332" s="365">
        <f t="shared" ref="BJ332:BJ337" si="898">K332+T332+W332+Z332+Q332</f>
        <v>2229.5079999999998</v>
      </c>
      <c r="BK332" s="359">
        <v>3.2000000000000001E-2</v>
      </c>
      <c r="BL332" s="362">
        <f t="shared" ref="BL332:BL337" si="899">BK332/$G332</f>
        <v>1.2307692307692308</v>
      </c>
      <c r="BM332" s="365">
        <f t="shared" ref="BM332:BM337" si="900">BG332+AU332+AR332+AX332</f>
        <v>1554.5920000000001</v>
      </c>
      <c r="BN332" s="366">
        <v>2.3E-2</v>
      </c>
      <c r="BO332" s="362">
        <f t="shared" ref="BO332:BO337" si="901">BN332/$G332</f>
        <v>0.88461538461538469</v>
      </c>
      <c r="BP332" s="365">
        <f t="shared" ref="BP332:BP337" si="902">BA332+AO332+AL332+BD332</f>
        <v>1359.4380000000001</v>
      </c>
      <c r="BQ332" s="359">
        <v>0.01</v>
      </c>
      <c r="BR332" s="362">
        <f t="shared" ref="BR332:BR337" si="903">BQ332/$G332</f>
        <v>0.38461538461538464</v>
      </c>
      <c r="BS332" s="367">
        <f t="shared" ref="BS332:BS337" si="904">AI332+AF332+AC332+N332</f>
        <v>1576.5140000000001</v>
      </c>
      <c r="BT332" s="368">
        <v>3.1E-2</v>
      </c>
      <c r="BU332" s="369">
        <f t="shared" ref="BU332:BU337" si="905">BT332/$G332</f>
        <v>1.1923076923076923</v>
      </c>
      <c r="BV332" s="358">
        <f t="shared" si="861"/>
        <v>4.3999999999999997E-2</v>
      </c>
      <c r="BW332" s="358">
        <f t="shared" si="862"/>
        <v>4.5999999999999999E-2</v>
      </c>
      <c r="BX332" s="358">
        <f t="shared" si="863"/>
        <v>3.4000000000000002E-2</v>
      </c>
      <c r="BY332" s="358">
        <f t="shared" si="864"/>
        <v>3.6999999999999998E-2</v>
      </c>
      <c r="BZ332" s="358">
        <f t="shared" si="865"/>
        <v>1.7999999999999999E-2</v>
      </c>
      <c r="CA332" s="358">
        <f t="shared" si="866"/>
        <v>2.3E-2</v>
      </c>
      <c r="CB332" s="358">
        <f t="shared" si="867"/>
        <v>2.5000000000000001E-2</v>
      </c>
      <c r="CC332" s="358">
        <f t="shared" si="868"/>
        <v>3.3000000000000002E-2</v>
      </c>
      <c r="CD332" s="358">
        <f t="shared" si="869"/>
        <v>1.2E-2</v>
      </c>
      <c r="CE332" s="358">
        <f t="shared" si="870"/>
        <v>1.0999999999999999E-2</v>
      </c>
      <c r="CF332" s="358">
        <f t="shared" si="871"/>
        <v>7.0000000000000001E-3</v>
      </c>
      <c r="CG332" s="358">
        <f t="shared" si="872"/>
        <v>7.0000000000000001E-3</v>
      </c>
      <c r="CH332" s="358">
        <f t="shared" si="873"/>
        <v>1.6E-2</v>
      </c>
      <c r="CI332" s="358">
        <f t="shared" si="874"/>
        <v>2.1999999999999999E-2</v>
      </c>
      <c r="CJ332" s="358">
        <f t="shared" si="875"/>
        <v>1.0999999999999999E-2</v>
      </c>
      <c r="CK332" s="358">
        <f t="shared" si="876"/>
        <v>0.05</v>
      </c>
      <c r="CL332" s="358">
        <f t="shared" si="877"/>
        <v>5.0999999999999997E-2</v>
      </c>
    </row>
    <row r="333" spans="1:98" hidden="1" x14ac:dyDescent="0.3">
      <c r="A333" s="233">
        <v>333</v>
      </c>
      <c r="B333" s="357" t="s">
        <v>439</v>
      </c>
      <c r="C333" s="435" t="s">
        <v>142</v>
      </c>
      <c r="D333" s="429">
        <v>44501</v>
      </c>
      <c r="E333" s="365"/>
      <c r="F333" s="365">
        <f t="shared" si="878"/>
        <v>36425.923000000003</v>
      </c>
      <c r="G333" s="359">
        <v>0.13900000000000001</v>
      </c>
      <c r="H333" s="359"/>
      <c r="I333" s="360">
        <f t="shared" si="879"/>
        <v>0.26700000000000002</v>
      </c>
      <c r="J333" s="360">
        <f t="shared" si="880"/>
        <v>0.02</v>
      </c>
      <c r="K333" s="361">
        <f t="shared" si="881"/>
        <v>2807.6040000000003</v>
      </c>
      <c r="L333" s="359">
        <v>0.16700000000000001</v>
      </c>
      <c r="M333" s="362">
        <f t="shared" si="844"/>
        <v>0.62546816479400746</v>
      </c>
      <c r="N333" s="361">
        <f t="shared" si="882"/>
        <v>3764.0600000000004</v>
      </c>
      <c r="O333" s="359">
        <v>0.26500000000000001</v>
      </c>
      <c r="P333" s="362">
        <f t="shared" si="845"/>
        <v>0.99250936329588013</v>
      </c>
      <c r="Q333" s="361">
        <f t="shared" si="883"/>
        <v>1692.4449999999999</v>
      </c>
      <c r="R333" s="359">
        <v>0.155</v>
      </c>
      <c r="S333" s="362">
        <f t="shared" si="846"/>
        <v>0.58052434456928836</v>
      </c>
      <c r="T333" s="361">
        <f t="shared" si="884"/>
        <v>3655.3920000000003</v>
      </c>
      <c r="U333" s="359">
        <v>0.23200000000000001</v>
      </c>
      <c r="V333" s="362">
        <f t="shared" si="847"/>
        <v>0.86891385767790263</v>
      </c>
      <c r="W333" s="361">
        <f t="shared" si="885"/>
        <v>1325.366</v>
      </c>
      <c r="X333" s="359">
        <v>8.2000000000000003E-2</v>
      </c>
      <c r="Y333" s="362">
        <f t="shared" si="848"/>
        <v>0.30711610486891383</v>
      </c>
      <c r="Z333" s="361">
        <f t="shared" si="886"/>
        <v>818.97199999999998</v>
      </c>
      <c r="AA333" s="359">
        <v>7.6999999999999999E-2</v>
      </c>
      <c r="AB333" s="362">
        <f t="shared" si="849"/>
        <v>0.28838951310861421</v>
      </c>
      <c r="AC333" s="361">
        <f t="shared" si="887"/>
        <v>3337.4880000000003</v>
      </c>
      <c r="AD333" s="359">
        <v>0.19600000000000001</v>
      </c>
      <c r="AE333" s="362">
        <f t="shared" si="850"/>
        <v>0.73408239700374533</v>
      </c>
      <c r="AF333" s="361">
        <f t="shared" si="888"/>
        <v>1239.2359999999999</v>
      </c>
      <c r="AG333" s="359">
        <v>0.11799999999999999</v>
      </c>
      <c r="AH333" s="362">
        <f t="shared" si="851"/>
        <v>0.44194756554307113</v>
      </c>
      <c r="AI333" s="361">
        <f t="shared" si="889"/>
        <v>754.31999999999994</v>
      </c>
      <c r="AJ333" s="359">
        <v>0.06</v>
      </c>
      <c r="AK333" s="362">
        <f t="shared" si="852"/>
        <v>0.22471910112359547</v>
      </c>
      <c r="AL333" s="361">
        <f t="shared" si="890"/>
        <v>304.2</v>
      </c>
      <c r="AM333" s="359">
        <v>0.02</v>
      </c>
      <c r="AN333" s="362">
        <f t="shared" si="853"/>
        <v>7.4906367041198504E-2</v>
      </c>
      <c r="AO333" s="361">
        <f t="shared" si="891"/>
        <v>822.17699999999991</v>
      </c>
      <c r="AP333" s="359">
        <v>3.6999999999999998E-2</v>
      </c>
      <c r="AQ333" s="362">
        <f t="shared" si="854"/>
        <v>0.13857677902621721</v>
      </c>
      <c r="AR333" s="361">
        <f t="shared" si="892"/>
        <v>1404.546</v>
      </c>
      <c r="AS333" s="359">
        <v>6.6000000000000003E-2</v>
      </c>
      <c r="AT333" s="362">
        <f t="shared" si="855"/>
        <v>0.24719101123595505</v>
      </c>
      <c r="AU333" s="361">
        <f t="shared" si="893"/>
        <v>1771.777</v>
      </c>
      <c r="AV333" s="359">
        <v>0.127</v>
      </c>
      <c r="AW333" s="362">
        <f t="shared" si="856"/>
        <v>0.47565543071161048</v>
      </c>
      <c r="AX333" s="361">
        <f t="shared" si="894"/>
        <v>3084.2460000000001</v>
      </c>
      <c r="AY333" s="359">
        <v>0.19800000000000001</v>
      </c>
      <c r="AZ333" s="362">
        <f t="shared" si="857"/>
        <v>0.7415730337078652</v>
      </c>
      <c r="BA333" s="365">
        <f t="shared" si="895"/>
        <v>786.471</v>
      </c>
      <c r="BB333" s="359">
        <v>5.0999999999999997E-2</v>
      </c>
      <c r="BC333" s="362">
        <f t="shared" si="858"/>
        <v>0.19101123595505615</v>
      </c>
      <c r="BD333" s="363">
        <f t="shared" si="896"/>
        <v>4629.5129999999999</v>
      </c>
      <c r="BE333" s="359">
        <v>0.26700000000000002</v>
      </c>
      <c r="BF333" s="362">
        <f t="shared" si="859"/>
        <v>1</v>
      </c>
      <c r="BG333" s="364">
        <f t="shared" si="897"/>
        <v>4165.6450000000004</v>
      </c>
      <c r="BH333" s="359">
        <v>0.253</v>
      </c>
      <c r="BI333" s="362">
        <f t="shared" si="860"/>
        <v>0.94756554307116103</v>
      </c>
      <c r="BJ333" s="365">
        <f t="shared" si="898"/>
        <v>10299.779</v>
      </c>
      <c r="BK333" s="359">
        <f>BJ333/BJ$328</f>
        <v>0.14654097544318925</v>
      </c>
      <c r="BL333" s="362">
        <f t="shared" si="899"/>
        <v>1.0542516218934477</v>
      </c>
      <c r="BM333" s="365">
        <f t="shared" si="900"/>
        <v>10426.214</v>
      </c>
      <c r="BN333" s="366">
        <f>BM333/BM$328</f>
        <v>0.15498133008294437</v>
      </c>
      <c r="BO333" s="362">
        <f t="shared" si="901"/>
        <v>1.1149735977190243</v>
      </c>
      <c r="BP333" s="365">
        <f t="shared" si="902"/>
        <v>6542.3609999999999</v>
      </c>
      <c r="BQ333" s="359">
        <f>BP333/BP$328</f>
        <v>9.3207975381459154E-2</v>
      </c>
      <c r="BR333" s="362">
        <f t="shared" si="903"/>
        <v>0.67056097396733194</v>
      </c>
      <c r="BS333" s="367">
        <f t="shared" si="904"/>
        <v>9095.1039999999994</v>
      </c>
      <c r="BT333" s="368">
        <f>BS333/BS$328</f>
        <v>0.16747880528855005</v>
      </c>
      <c r="BU333" s="369">
        <f t="shared" si="905"/>
        <v>1.2048834912845328</v>
      </c>
      <c r="BV333" s="358">
        <f t="shared" si="861"/>
        <v>0.16700000000000001</v>
      </c>
      <c r="BW333" s="358">
        <f t="shared" si="862"/>
        <v>0.26500000000000001</v>
      </c>
      <c r="BX333" s="358">
        <f t="shared" si="863"/>
        <v>0.155</v>
      </c>
      <c r="BY333" s="358">
        <f t="shared" si="864"/>
        <v>0.23200000000000001</v>
      </c>
      <c r="BZ333" s="358">
        <f t="shared" si="865"/>
        <v>8.2000000000000003E-2</v>
      </c>
      <c r="CA333" s="358">
        <f t="shared" si="866"/>
        <v>7.6999999999999999E-2</v>
      </c>
      <c r="CB333" s="358">
        <f t="shared" si="867"/>
        <v>0.19600000000000001</v>
      </c>
      <c r="CC333" s="358">
        <f t="shared" si="868"/>
        <v>0.11799999999999999</v>
      </c>
      <c r="CD333" s="358">
        <f t="shared" si="869"/>
        <v>0.06</v>
      </c>
      <c r="CE333" s="358">
        <f t="shared" si="870"/>
        <v>0.02</v>
      </c>
      <c r="CF333" s="358">
        <f t="shared" si="871"/>
        <v>3.6999999999999998E-2</v>
      </c>
      <c r="CG333" s="358">
        <f t="shared" si="872"/>
        <v>6.6000000000000003E-2</v>
      </c>
      <c r="CH333" s="358">
        <f t="shared" si="873"/>
        <v>0.127</v>
      </c>
      <c r="CI333" s="358">
        <f t="shared" si="874"/>
        <v>0.19800000000000001</v>
      </c>
      <c r="CJ333" s="358">
        <f t="shared" si="875"/>
        <v>5.0999999999999997E-2</v>
      </c>
      <c r="CK333" s="358">
        <f t="shared" si="876"/>
        <v>0.26700000000000002</v>
      </c>
      <c r="CL333" s="358">
        <f t="shared" si="877"/>
        <v>0.253</v>
      </c>
    </row>
    <row r="334" spans="1:98" hidden="1" x14ac:dyDescent="0.3">
      <c r="A334" s="233">
        <v>334</v>
      </c>
      <c r="B334" s="357" t="s">
        <v>440</v>
      </c>
      <c r="C334" s="435" t="s">
        <v>142</v>
      </c>
      <c r="D334" s="429">
        <v>44501</v>
      </c>
      <c r="E334" s="365"/>
      <c r="F334" s="365">
        <f t="shared" si="878"/>
        <v>25943.643</v>
      </c>
      <c r="G334" s="359">
        <v>9.9000000000000005E-2</v>
      </c>
      <c r="H334" s="359"/>
      <c r="I334" s="360">
        <f t="shared" si="879"/>
        <v>0.153</v>
      </c>
      <c r="J334" s="360">
        <f t="shared" si="880"/>
        <v>5.3999999999999999E-2</v>
      </c>
      <c r="K334" s="361">
        <f t="shared" si="881"/>
        <v>1832.508</v>
      </c>
      <c r="L334" s="359">
        <v>0.109</v>
      </c>
      <c r="M334" s="362">
        <f t="shared" si="844"/>
        <v>0.71241830065359479</v>
      </c>
      <c r="N334" s="361">
        <f t="shared" si="882"/>
        <v>2116.3959999999997</v>
      </c>
      <c r="O334" s="359">
        <v>0.14899999999999999</v>
      </c>
      <c r="P334" s="362">
        <f t="shared" si="845"/>
        <v>0.97385620915032678</v>
      </c>
      <c r="Q334" s="361">
        <f t="shared" si="883"/>
        <v>1190.171</v>
      </c>
      <c r="R334" s="359">
        <v>0.109</v>
      </c>
      <c r="S334" s="362">
        <f t="shared" si="846"/>
        <v>0.71241830065359479</v>
      </c>
      <c r="T334" s="361">
        <f t="shared" si="884"/>
        <v>2410.6680000000001</v>
      </c>
      <c r="U334" s="359">
        <v>0.153</v>
      </c>
      <c r="V334" s="362">
        <f t="shared" si="847"/>
        <v>1</v>
      </c>
      <c r="W334" s="361">
        <f t="shared" si="885"/>
        <v>1276.877</v>
      </c>
      <c r="X334" s="359">
        <v>7.9000000000000001E-2</v>
      </c>
      <c r="Y334" s="362">
        <f t="shared" si="848"/>
        <v>0.5163398692810458</v>
      </c>
      <c r="Z334" s="361">
        <f t="shared" si="886"/>
        <v>797.69999999999993</v>
      </c>
      <c r="AA334" s="359">
        <v>7.4999999999999997E-2</v>
      </c>
      <c r="AB334" s="362">
        <f t="shared" si="849"/>
        <v>0.49019607843137253</v>
      </c>
      <c r="AC334" s="361">
        <f t="shared" si="887"/>
        <v>2026.3319999999999</v>
      </c>
      <c r="AD334" s="359">
        <v>0.11899999999999999</v>
      </c>
      <c r="AE334" s="362">
        <f t="shared" si="850"/>
        <v>0.77777777777777779</v>
      </c>
      <c r="AF334" s="361">
        <f t="shared" si="888"/>
        <v>840.16</v>
      </c>
      <c r="AG334" s="359">
        <v>0.08</v>
      </c>
      <c r="AH334" s="362">
        <f t="shared" si="851"/>
        <v>0.52287581699346408</v>
      </c>
      <c r="AI334" s="361">
        <f t="shared" si="889"/>
        <v>829.75200000000007</v>
      </c>
      <c r="AJ334" s="359">
        <v>6.6000000000000003E-2</v>
      </c>
      <c r="AK334" s="362">
        <f t="shared" si="852"/>
        <v>0.43137254901960786</v>
      </c>
      <c r="AL334" s="361">
        <f t="shared" si="890"/>
        <v>866.97</v>
      </c>
      <c r="AM334" s="359">
        <v>5.7000000000000002E-2</v>
      </c>
      <c r="AN334" s="362">
        <f t="shared" si="853"/>
        <v>0.37254901960784315</v>
      </c>
      <c r="AO334" s="361">
        <f t="shared" si="891"/>
        <v>1199.934</v>
      </c>
      <c r="AP334" s="359">
        <v>5.3999999999999999E-2</v>
      </c>
      <c r="AQ334" s="362">
        <f t="shared" si="854"/>
        <v>0.35294117647058826</v>
      </c>
      <c r="AR334" s="361">
        <f t="shared" si="892"/>
        <v>1340.703</v>
      </c>
      <c r="AS334" s="359">
        <v>6.3E-2</v>
      </c>
      <c r="AT334" s="362">
        <f t="shared" si="855"/>
        <v>0.41176470588235298</v>
      </c>
      <c r="AU334" s="361">
        <f t="shared" si="893"/>
        <v>1478.806</v>
      </c>
      <c r="AV334" s="359">
        <v>0.106</v>
      </c>
      <c r="AW334" s="362">
        <f t="shared" si="856"/>
        <v>0.69281045751633985</v>
      </c>
      <c r="AX334" s="361">
        <f t="shared" si="894"/>
        <v>1915.971</v>
      </c>
      <c r="AY334" s="359">
        <v>0.123</v>
      </c>
      <c r="AZ334" s="362">
        <f t="shared" si="857"/>
        <v>0.80392156862745101</v>
      </c>
      <c r="BA334" s="365">
        <f t="shared" si="895"/>
        <v>848.15499999999997</v>
      </c>
      <c r="BB334" s="359">
        <v>5.5E-2</v>
      </c>
      <c r="BC334" s="362">
        <f t="shared" si="858"/>
        <v>0.35947712418300654</v>
      </c>
      <c r="BD334" s="363">
        <f t="shared" si="896"/>
        <v>2548.8330000000001</v>
      </c>
      <c r="BE334" s="359">
        <v>0.14699999999999999</v>
      </c>
      <c r="BF334" s="362">
        <f t="shared" si="859"/>
        <v>0.96078431372549011</v>
      </c>
      <c r="BG334" s="364">
        <f t="shared" si="897"/>
        <v>2436.8199999999997</v>
      </c>
      <c r="BH334" s="359">
        <v>0.14799999999999999</v>
      </c>
      <c r="BI334" s="362">
        <f t="shared" si="860"/>
        <v>0.9673202614379085</v>
      </c>
      <c r="BJ334" s="365">
        <f t="shared" si="898"/>
        <v>7507.924</v>
      </c>
      <c r="BK334" s="359">
        <f>BJ334/BJ$328</f>
        <v>0.10681962268446063</v>
      </c>
      <c r="BL334" s="362">
        <f t="shared" si="899"/>
        <v>1.0789860877218245</v>
      </c>
      <c r="BM334" s="365">
        <f t="shared" si="900"/>
        <v>7172.2999999999993</v>
      </c>
      <c r="BN334" s="366">
        <f>BM334/BM$328</f>
        <v>0.1066132532627761</v>
      </c>
      <c r="BO334" s="362">
        <f t="shared" si="901"/>
        <v>1.0769015481088495</v>
      </c>
      <c r="BP334" s="365">
        <f t="shared" si="902"/>
        <v>5463.8919999999998</v>
      </c>
      <c r="BQ334" s="359">
        <f>BP334/BP$328</f>
        <v>7.7843199270561755E-2</v>
      </c>
      <c r="BR334" s="362">
        <f t="shared" si="903"/>
        <v>0.78629494212688633</v>
      </c>
      <c r="BS334" s="367">
        <f t="shared" si="904"/>
        <v>5812.6399999999994</v>
      </c>
      <c r="BT334" s="368">
        <f>BS334/BS$328</f>
        <v>0.1070349500975951</v>
      </c>
      <c r="BU334" s="369">
        <f t="shared" si="905"/>
        <v>1.0811611120969202</v>
      </c>
      <c r="BV334" s="358">
        <f t="shared" si="861"/>
        <v>0.109</v>
      </c>
      <c r="BW334" s="358">
        <f t="shared" si="862"/>
        <v>0.14899999999999999</v>
      </c>
      <c r="BX334" s="358">
        <f t="shared" si="863"/>
        <v>0.109</v>
      </c>
      <c r="BY334" s="358">
        <f t="shared" si="864"/>
        <v>0.153</v>
      </c>
      <c r="BZ334" s="358">
        <f t="shared" si="865"/>
        <v>7.9000000000000001E-2</v>
      </c>
      <c r="CA334" s="358">
        <f t="shared" si="866"/>
        <v>7.4999999999999997E-2</v>
      </c>
      <c r="CB334" s="358">
        <f t="shared" si="867"/>
        <v>0.11899999999999999</v>
      </c>
      <c r="CC334" s="358">
        <f t="shared" si="868"/>
        <v>0.08</v>
      </c>
      <c r="CD334" s="358">
        <f t="shared" si="869"/>
        <v>6.6000000000000003E-2</v>
      </c>
      <c r="CE334" s="358">
        <f t="shared" si="870"/>
        <v>5.7000000000000002E-2</v>
      </c>
      <c r="CF334" s="358">
        <f t="shared" si="871"/>
        <v>5.3999999999999999E-2</v>
      </c>
      <c r="CG334" s="358">
        <f t="shared" si="872"/>
        <v>6.3E-2</v>
      </c>
      <c r="CH334" s="358">
        <f t="shared" si="873"/>
        <v>0.106</v>
      </c>
      <c r="CI334" s="358">
        <f t="shared" si="874"/>
        <v>0.123</v>
      </c>
      <c r="CJ334" s="358">
        <f t="shared" si="875"/>
        <v>5.5E-2</v>
      </c>
      <c r="CK334" s="358">
        <f t="shared" si="876"/>
        <v>0.14699999999999999</v>
      </c>
      <c r="CL334" s="358">
        <f t="shared" si="877"/>
        <v>0.14799999999999999</v>
      </c>
    </row>
    <row r="335" spans="1:98" hidden="1" x14ac:dyDescent="0.3">
      <c r="A335" s="233">
        <v>335</v>
      </c>
      <c r="B335" s="357" t="s">
        <v>441</v>
      </c>
      <c r="C335" s="435" t="s">
        <v>142</v>
      </c>
      <c r="D335" s="429">
        <v>44501</v>
      </c>
      <c r="E335" s="365"/>
      <c r="F335" s="365">
        <f t="shared" si="878"/>
        <v>29874.498</v>
      </c>
      <c r="G335" s="359">
        <v>0.114</v>
      </c>
      <c r="H335" s="359"/>
      <c r="I335" s="360">
        <f t="shared" si="879"/>
        <v>0.14499999999999999</v>
      </c>
      <c r="J335" s="360">
        <f t="shared" si="880"/>
        <v>9.7000000000000003E-2</v>
      </c>
      <c r="K335" s="361">
        <f t="shared" si="881"/>
        <v>2168.748</v>
      </c>
      <c r="L335" s="359">
        <v>0.129</v>
      </c>
      <c r="M335" s="362">
        <f t="shared" si="844"/>
        <v>0.88965517241379322</v>
      </c>
      <c r="N335" s="361">
        <f t="shared" si="882"/>
        <v>1477.2159999999999</v>
      </c>
      <c r="O335" s="359">
        <v>0.104</v>
      </c>
      <c r="P335" s="362">
        <f t="shared" si="845"/>
        <v>0.71724137931034482</v>
      </c>
      <c r="Q335" s="361">
        <f t="shared" si="883"/>
        <v>1364.875</v>
      </c>
      <c r="R335" s="359">
        <v>0.125</v>
      </c>
      <c r="S335" s="362">
        <f t="shared" si="846"/>
        <v>0.86206896551724144</v>
      </c>
      <c r="T335" s="361">
        <f t="shared" si="884"/>
        <v>1622.8679999999999</v>
      </c>
      <c r="U335" s="359">
        <v>0.10299999999999999</v>
      </c>
      <c r="V335" s="362">
        <f t="shared" si="847"/>
        <v>0.71034482758620687</v>
      </c>
      <c r="W335" s="361">
        <f t="shared" si="885"/>
        <v>1616.3000000000002</v>
      </c>
      <c r="X335" s="359">
        <v>0.1</v>
      </c>
      <c r="Y335" s="362">
        <f t="shared" si="848"/>
        <v>0.68965517241379315</v>
      </c>
      <c r="Z335" s="361">
        <f t="shared" si="886"/>
        <v>1031.692</v>
      </c>
      <c r="AA335" s="359">
        <v>9.7000000000000003E-2</v>
      </c>
      <c r="AB335" s="362">
        <f t="shared" si="849"/>
        <v>0.66896551724137943</v>
      </c>
      <c r="AC335" s="361">
        <f t="shared" si="887"/>
        <v>1873.08</v>
      </c>
      <c r="AD335" s="359">
        <v>0.11</v>
      </c>
      <c r="AE335" s="362">
        <f t="shared" si="850"/>
        <v>0.75862068965517249</v>
      </c>
      <c r="AF335" s="361">
        <f t="shared" si="888"/>
        <v>1050.2</v>
      </c>
      <c r="AG335" s="359">
        <v>0.1</v>
      </c>
      <c r="AH335" s="362">
        <f t="shared" si="851"/>
        <v>0.68965517241379315</v>
      </c>
      <c r="AI335" s="361">
        <f t="shared" si="889"/>
        <v>1483.4959999999999</v>
      </c>
      <c r="AJ335" s="359">
        <v>0.11799999999999999</v>
      </c>
      <c r="AK335" s="362">
        <f t="shared" si="852"/>
        <v>0.81379310344827582</v>
      </c>
      <c r="AL335" s="361">
        <f t="shared" si="890"/>
        <v>1673.1</v>
      </c>
      <c r="AM335" s="359">
        <v>0.11</v>
      </c>
      <c r="AN335" s="362">
        <f t="shared" si="853"/>
        <v>0.75862068965517249</v>
      </c>
      <c r="AO335" s="361">
        <f t="shared" si="891"/>
        <v>2999.835</v>
      </c>
      <c r="AP335" s="359">
        <v>0.13500000000000001</v>
      </c>
      <c r="AQ335" s="362">
        <f t="shared" si="854"/>
        <v>0.93103448275862077</v>
      </c>
      <c r="AR335" s="361">
        <f t="shared" si="892"/>
        <v>2234.5050000000001</v>
      </c>
      <c r="AS335" s="359">
        <v>0.105</v>
      </c>
      <c r="AT335" s="362">
        <f t="shared" si="855"/>
        <v>0.72413793103448276</v>
      </c>
      <c r="AU335" s="361">
        <f t="shared" si="893"/>
        <v>1395.1000000000001</v>
      </c>
      <c r="AV335" s="359">
        <v>0.1</v>
      </c>
      <c r="AW335" s="362">
        <f t="shared" si="856"/>
        <v>0.68965517241379315</v>
      </c>
      <c r="AX335" s="361">
        <f t="shared" si="894"/>
        <v>1604.4309999999998</v>
      </c>
      <c r="AY335" s="359">
        <v>0.10299999999999999</v>
      </c>
      <c r="AZ335" s="362">
        <f t="shared" si="857"/>
        <v>0.71034482758620687</v>
      </c>
      <c r="BA335" s="365">
        <f t="shared" si="895"/>
        <v>2236.0450000000001</v>
      </c>
      <c r="BB335" s="359">
        <v>0.14499999999999999</v>
      </c>
      <c r="BC335" s="362">
        <f t="shared" si="858"/>
        <v>1</v>
      </c>
      <c r="BD335" s="363">
        <f t="shared" si="896"/>
        <v>2236.7310000000002</v>
      </c>
      <c r="BE335" s="359">
        <v>0.129</v>
      </c>
      <c r="BF335" s="362">
        <f t="shared" si="859"/>
        <v>0.88965517241379322</v>
      </c>
      <c r="BG335" s="364">
        <f t="shared" si="897"/>
        <v>1860.5450000000001</v>
      </c>
      <c r="BH335" s="359">
        <v>0.113</v>
      </c>
      <c r="BI335" s="362">
        <f t="shared" si="860"/>
        <v>0.77931034482758632</v>
      </c>
      <c r="BJ335" s="365">
        <f t="shared" si="898"/>
        <v>7804.4830000000002</v>
      </c>
      <c r="BK335" s="359">
        <f>BJ335/BJ$328</f>
        <v>0.11103894089861424</v>
      </c>
      <c r="BL335" s="362">
        <f t="shared" si="899"/>
        <v>0.97402579735626527</v>
      </c>
      <c r="BM335" s="365">
        <f t="shared" si="900"/>
        <v>7094.5810000000001</v>
      </c>
      <c r="BN335" s="366">
        <f>BM335/BM$328</f>
        <v>0.10545799268662485</v>
      </c>
      <c r="BO335" s="362">
        <f t="shared" si="901"/>
        <v>0.92507011128618288</v>
      </c>
      <c r="BP335" s="365">
        <f t="shared" si="902"/>
        <v>9145.7109999999993</v>
      </c>
      <c r="BQ335" s="359">
        <f>BP335/BP$328</f>
        <v>0.13029748828197346</v>
      </c>
      <c r="BR335" s="362">
        <f t="shared" si="903"/>
        <v>1.1429604235260828</v>
      </c>
      <c r="BS335" s="367">
        <f t="shared" si="904"/>
        <v>5883.9920000000002</v>
      </c>
      <c r="BT335" s="368">
        <f>BS335/BS$328</f>
        <v>0.10834883806577543</v>
      </c>
      <c r="BU335" s="369">
        <f t="shared" si="905"/>
        <v>0.95042840408574936</v>
      </c>
      <c r="BV335" s="358">
        <f t="shared" si="861"/>
        <v>0.129</v>
      </c>
      <c r="BW335" s="358">
        <f t="shared" si="862"/>
        <v>0.104</v>
      </c>
      <c r="BX335" s="358">
        <f t="shared" si="863"/>
        <v>0.125</v>
      </c>
      <c r="BY335" s="358">
        <f t="shared" si="864"/>
        <v>0.10299999999999999</v>
      </c>
      <c r="BZ335" s="358">
        <f t="shared" si="865"/>
        <v>0.1</v>
      </c>
      <c r="CA335" s="358">
        <f t="shared" si="866"/>
        <v>9.7000000000000003E-2</v>
      </c>
      <c r="CB335" s="358">
        <f t="shared" si="867"/>
        <v>0.11</v>
      </c>
      <c r="CC335" s="358">
        <f t="shared" si="868"/>
        <v>0.1</v>
      </c>
      <c r="CD335" s="358">
        <f t="shared" si="869"/>
        <v>0.11799999999999999</v>
      </c>
      <c r="CE335" s="358">
        <f t="shared" si="870"/>
        <v>0.11</v>
      </c>
      <c r="CF335" s="358">
        <f t="shared" si="871"/>
        <v>0.13500000000000001</v>
      </c>
      <c r="CG335" s="358">
        <f t="shared" si="872"/>
        <v>0.105</v>
      </c>
      <c r="CH335" s="358">
        <f t="shared" si="873"/>
        <v>0.1</v>
      </c>
      <c r="CI335" s="358">
        <f t="shared" si="874"/>
        <v>0.10299999999999999</v>
      </c>
      <c r="CJ335" s="358">
        <f t="shared" si="875"/>
        <v>0.14499999999999999</v>
      </c>
      <c r="CK335" s="358">
        <f t="shared" si="876"/>
        <v>0.129</v>
      </c>
      <c r="CL335" s="358">
        <f t="shared" si="877"/>
        <v>0.113</v>
      </c>
    </row>
    <row r="336" spans="1:98" hidden="1" x14ac:dyDescent="0.3">
      <c r="A336" s="233">
        <v>336</v>
      </c>
      <c r="B336" s="357" t="s">
        <v>442</v>
      </c>
      <c r="C336" s="435" t="s">
        <v>142</v>
      </c>
      <c r="D336" s="429">
        <v>44501</v>
      </c>
      <c r="E336" s="365"/>
      <c r="F336" s="365">
        <f t="shared" si="878"/>
        <v>36950.036999999997</v>
      </c>
      <c r="G336" s="359">
        <v>0.14099999999999999</v>
      </c>
      <c r="H336" s="359"/>
      <c r="I336" s="360">
        <f t="shared" si="879"/>
        <v>0.16200000000000001</v>
      </c>
      <c r="J336" s="360">
        <f t="shared" si="880"/>
        <v>0.11</v>
      </c>
      <c r="K336" s="361">
        <f t="shared" si="881"/>
        <v>2336.8680000000004</v>
      </c>
      <c r="L336" s="359">
        <v>0.13900000000000001</v>
      </c>
      <c r="M336" s="362">
        <f t="shared" si="844"/>
        <v>0.85802469135802473</v>
      </c>
      <c r="N336" s="361">
        <f t="shared" si="882"/>
        <v>1690.2759999999998</v>
      </c>
      <c r="O336" s="359">
        <v>0.11899999999999999</v>
      </c>
      <c r="P336" s="362">
        <f t="shared" si="845"/>
        <v>0.73456790123456783</v>
      </c>
      <c r="Q336" s="361">
        <f t="shared" si="883"/>
        <v>1550.4979999999998</v>
      </c>
      <c r="R336" s="359">
        <v>0.14199999999999999</v>
      </c>
      <c r="S336" s="362">
        <f t="shared" si="846"/>
        <v>0.87654320987654311</v>
      </c>
      <c r="T336" s="361">
        <f t="shared" si="884"/>
        <v>2079.7919999999999</v>
      </c>
      <c r="U336" s="359">
        <v>0.13200000000000001</v>
      </c>
      <c r="V336" s="362">
        <f t="shared" si="847"/>
        <v>0.81481481481481488</v>
      </c>
      <c r="W336" s="361">
        <f t="shared" si="885"/>
        <v>2068.864</v>
      </c>
      <c r="X336" s="359">
        <v>0.128</v>
      </c>
      <c r="Y336" s="362">
        <f t="shared" si="848"/>
        <v>0.79012345679012341</v>
      </c>
      <c r="Z336" s="361">
        <f t="shared" si="886"/>
        <v>1340.136</v>
      </c>
      <c r="AA336" s="359">
        <v>0.126</v>
      </c>
      <c r="AB336" s="362">
        <f t="shared" si="849"/>
        <v>0.77777777777777779</v>
      </c>
      <c r="AC336" s="361">
        <f t="shared" si="887"/>
        <v>2554.1999999999998</v>
      </c>
      <c r="AD336" s="359">
        <v>0.15</v>
      </c>
      <c r="AE336" s="362">
        <f t="shared" si="850"/>
        <v>0.92592592592592582</v>
      </c>
      <c r="AF336" s="361">
        <f t="shared" si="888"/>
        <v>1155.22</v>
      </c>
      <c r="AG336" s="359">
        <v>0.11</v>
      </c>
      <c r="AH336" s="362">
        <f t="shared" si="851"/>
        <v>0.67901234567901236</v>
      </c>
      <c r="AI336" s="361">
        <f t="shared" si="889"/>
        <v>1785.2239999999999</v>
      </c>
      <c r="AJ336" s="359">
        <v>0.14199999999999999</v>
      </c>
      <c r="AK336" s="362">
        <f t="shared" si="852"/>
        <v>0.87654320987654311</v>
      </c>
      <c r="AL336" s="361">
        <f t="shared" si="890"/>
        <v>2159.8199999999997</v>
      </c>
      <c r="AM336" s="359">
        <v>0.14199999999999999</v>
      </c>
      <c r="AN336" s="362">
        <f t="shared" si="853"/>
        <v>0.87654320987654311</v>
      </c>
      <c r="AO336" s="361">
        <f t="shared" si="891"/>
        <v>3399.8130000000001</v>
      </c>
      <c r="AP336" s="359">
        <v>0.153</v>
      </c>
      <c r="AQ336" s="362">
        <f t="shared" si="854"/>
        <v>0.94444444444444442</v>
      </c>
      <c r="AR336" s="361">
        <f t="shared" si="892"/>
        <v>3149.5879999999997</v>
      </c>
      <c r="AS336" s="359">
        <v>0.14799999999999999</v>
      </c>
      <c r="AT336" s="362">
        <f t="shared" si="855"/>
        <v>0.9135802469135802</v>
      </c>
      <c r="AU336" s="361">
        <f t="shared" si="893"/>
        <v>2162.4050000000002</v>
      </c>
      <c r="AV336" s="359">
        <v>0.155</v>
      </c>
      <c r="AW336" s="362">
        <f t="shared" si="856"/>
        <v>0.95679012345679004</v>
      </c>
      <c r="AX336" s="361">
        <f t="shared" si="894"/>
        <v>2165.203</v>
      </c>
      <c r="AY336" s="359">
        <v>0.13900000000000001</v>
      </c>
      <c r="AZ336" s="362">
        <f t="shared" si="857"/>
        <v>0.85802469135802473</v>
      </c>
      <c r="BA336" s="365">
        <f t="shared" si="895"/>
        <v>2498.2020000000002</v>
      </c>
      <c r="BB336" s="359">
        <v>0.16200000000000001</v>
      </c>
      <c r="BC336" s="362">
        <f t="shared" si="858"/>
        <v>1</v>
      </c>
      <c r="BD336" s="363">
        <f t="shared" si="896"/>
        <v>2462.1379999999999</v>
      </c>
      <c r="BE336" s="359">
        <v>0.14199999999999999</v>
      </c>
      <c r="BF336" s="362">
        <f t="shared" si="859"/>
        <v>0.87654320987654311</v>
      </c>
      <c r="BG336" s="364">
        <f t="shared" si="897"/>
        <v>2288.6350000000002</v>
      </c>
      <c r="BH336" s="359">
        <v>0.13900000000000001</v>
      </c>
      <c r="BI336" s="362">
        <f t="shared" si="860"/>
        <v>0.85802469135802473</v>
      </c>
      <c r="BJ336" s="365">
        <f t="shared" si="898"/>
        <v>9376.1579999999994</v>
      </c>
      <c r="BK336" s="359">
        <f>BJ336/BJ$328</f>
        <v>0.13340007967447287</v>
      </c>
      <c r="BL336" s="362">
        <f t="shared" si="899"/>
        <v>0.94609985584732537</v>
      </c>
      <c r="BM336" s="365">
        <f t="shared" si="900"/>
        <v>9765.8310000000001</v>
      </c>
      <c r="BN336" s="366">
        <f>BM336/BM$328</f>
        <v>0.14516501174302107</v>
      </c>
      <c r="BO336" s="362">
        <f t="shared" si="901"/>
        <v>1.029539090376036</v>
      </c>
      <c r="BP336" s="365">
        <f t="shared" si="902"/>
        <v>10519.973</v>
      </c>
      <c r="BQ336" s="359">
        <f>BP336/BP$328</f>
        <v>0.14987638016269891</v>
      </c>
      <c r="BR336" s="362">
        <f t="shared" si="903"/>
        <v>1.0629530507992833</v>
      </c>
      <c r="BS336" s="367">
        <f t="shared" si="904"/>
        <v>7184.92</v>
      </c>
      <c r="BT336" s="368">
        <f>BS336/BS$328</f>
        <v>0.13230434942731928</v>
      </c>
      <c r="BU336" s="369">
        <f t="shared" si="905"/>
        <v>0.93832871934269002</v>
      </c>
      <c r="BV336" s="358">
        <f t="shared" si="861"/>
        <v>0.13900000000000001</v>
      </c>
      <c r="BW336" s="358">
        <f t="shared" si="862"/>
        <v>0.11899999999999999</v>
      </c>
      <c r="BX336" s="358">
        <f t="shared" si="863"/>
        <v>0.14199999999999999</v>
      </c>
      <c r="BY336" s="358">
        <f t="shared" si="864"/>
        <v>0.13200000000000001</v>
      </c>
      <c r="BZ336" s="358">
        <f t="shared" si="865"/>
        <v>0.128</v>
      </c>
      <c r="CA336" s="358">
        <f t="shared" si="866"/>
        <v>0.126</v>
      </c>
      <c r="CB336" s="358">
        <f t="shared" si="867"/>
        <v>0.15</v>
      </c>
      <c r="CC336" s="358">
        <f t="shared" si="868"/>
        <v>0.11</v>
      </c>
      <c r="CD336" s="358">
        <f t="shared" si="869"/>
        <v>0.14199999999999999</v>
      </c>
      <c r="CE336" s="358">
        <f t="shared" si="870"/>
        <v>0.14199999999999999</v>
      </c>
      <c r="CF336" s="358">
        <f t="shared" si="871"/>
        <v>0.153</v>
      </c>
      <c r="CG336" s="358">
        <f t="shared" si="872"/>
        <v>0.14799999999999999</v>
      </c>
      <c r="CH336" s="358">
        <f t="shared" si="873"/>
        <v>0.155</v>
      </c>
      <c r="CI336" s="358">
        <f t="shared" si="874"/>
        <v>0.13900000000000001</v>
      </c>
      <c r="CJ336" s="358">
        <f t="shared" si="875"/>
        <v>0.16200000000000001</v>
      </c>
      <c r="CK336" s="358">
        <f t="shared" si="876"/>
        <v>0.14199999999999999</v>
      </c>
      <c r="CL336" s="358">
        <f t="shared" si="877"/>
        <v>0.13900000000000001</v>
      </c>
    </row>
    <row r="337" spans="1:107" hidden="1" x14ac:dyDescent="0.3">
      <c r="A337" s="233">
        <v>337</v>
      </c>
      <c r="B337" s="357" t="s">
        <v>443</v>
      </c>
      <c r="C337" s="435" t="s">
        <v>142</v>
      </c>
      <c r="D337" s="429">
        <v>44501</v>
      </c>
      <c r="E337" s="365"/>
      <c r="F337" s="365">
        <f t="shared" si="878"/>
        <v>132862.899</v>
      </c>
      <c r="G337" s="359">
        <v>0.50700000000000001</v>
      </c>
      <c r="H337" s="359"/>
      <c r="I337" s="360">
        <f t="shared" si="879"/>
        <v>0.67100000000000004</v>
      </c>
      <c r="J337" s="360">
        <f t="shared" si="880"/>
        <v>0.315</v>
      </c>
      <c r="K337" s="361">
        <f t="shared" si="881"/>
        <v>7649.46</v>
      </c>
      <c r="L337" s="359">
        <v>0.45500000000000002</v>
      </c>
      <c r="M337" s="362">
        <f t="shared" si="844"/>
        <v>0.67809239940387478</v>
      </c>
      <c r="N337" s="361">
        <f t="shared" si="882"/>
        <v>5156.0519999999997</v>
      </c>
      <c r="O337" s="359">
        <v>0.36299999999999999</v>
      </c>
      <c r="P337" s="362">
        <f t="shared" si="845"/>
        <v>0.54098360655737698</v>
      </c>
      <c r="Q337" s="361">
        <f t="shared" si="883"/>
        <v>5121.0109999999995</v>
      </c>
      <c r="R337" s="359">
        <v>0.46899999999999997</v>
      </c>
      <c r="S337" s="362">
        <f t="shared" si="846"/>
        <v>0.69895678092399394</v>
      </c>
      <c r="T337" s="361">
        <f t="shared" si="884"/>
        <v>5971.5240000000003</v>
      </c>
      <c r="U337" s="359">
        <v>0.379</v>
      </c>
      <c r="V337" s="362">
        <f t="shared" si="847"/>
        <v>0.5648286140089418</v>
      </c>
      <c r="W337" s="361">
        <f t="shared" si="885"/>
        <v>9875.5929999999989</v>
      </c>
      <c r="X337" s="359">
        <v>0.61099999999999999</v>
      </c>
      <c r="Y337" s="362">
        <f t="shared" si="848"/>
        <v>0.91058122205663183</v>
      </c>
      <c r="Z337" s="361">
        <f t="shared" si="886"/>
        <v>6647.5</v>
      </c>
      <c r="AA337" s="359">
        <v>0.625</v>
      </c>
      <c r="AB337" s="362">
        <f t="shared" si="849"/>
        <v>0.9314456035767511</v>
      </c>
      <c r="AC337" s="361">
        <f t="shared" si="887"/>
        <v>7253.9279999999999</v>
      </c>
      <c r="AD337" s="359">
        <v>0.42599999999999999</v>
      </c>
      <c r="AE337" s="362">
        <f t="shared" si="850"/>
        <v>0.63487332339791347</v>
      </c>
      <c r="AF337" s="361">
        <f t="shared" si="888"/>
        <v>6217.1839999999993</v>
      </c>
      <c r="AG337" s="359">
        <v>0.59199999999999997</v>
      </c>
      <c r="AH337" s="362">
        <f t="shared" si="851"/>
        <v>0.88226527570789859</v>
      </c>
      <c r="AI337" s="361">
        <f t="shared" si="889"/>
        <v>7719.2079999999996</v>
      </c>
      <c r="AJ337" s="359">
        <v>0.61399999999999999</v>
      </c>
      <c r="AK337" s="362">
        <f t="shared" si="852"/>
        <v>0.91505216095380026</v>
      </c>
      <c r="AL337" s="361">
        <f t="shared" si="890"/>
        <v>10205.91</v>
      </c>
      <c r="AM337" s="359">
        <v>0.67100000000000004</v>
      </c>
      <c r="AN337" s="362">
        <f t="shared" si="853"/>
        <v>1</v>
      </c>
      <c r="AO337" s="361">
        <f t="shared" si="891"/>
        <v>13777.02</v>
      </c>
      <c r="AP337" s="359">
        <v>0.62</v>
      </c>
      <c r="AQ337" s="362">
        <f t="shared" si="854"/>
        <v>0.92399403874813701</v>
      </c>
      <c r="AR337" s="361">
        <f t="shared" si="892"/>
        <v>13172.939</v>
      </c>
      <c r="AS337" s="359">
        <v>0.61899999999999999</v>
      </c>
      <c r="AT337" s="362">
        <f t="shared" si="855"/>
        <v>0.92250372578241424</v>
      </c>
      <c r="AU337" s="361">
        <f t="shared" si="893"/>
        <v>7142.9120000000003</v>
      </c>
      <c r="AV337" s="359">
        <v>0.51200000000000001</v>
      </c>
      <c r="AW337" s="362">
        <f t="shared" si="856"/>
        <v>0.76304023845007451</v>
      </c>
      <c r="AX337" s="361">
        <f t="shared" si="894"/>
        <v>6775.9949999999999</v>
      </c>
      <c r="AY337" s="359">
        <v>0.435</v>
      </c>
      <c r="AZ337" s="362">
        <f t="shared" si="857"/>
        <v>0.64828614008941876</v>
      </c>
      <c r="BA337" s="365">
        <f t="shared" si="895"/>
        <v>9067.5479999999989</v>
      </c>
      <c r="BB337" s="359">
        <v>0.58799999999999997</v>
      </c>
      <c r="BC337" s="362">
        <f t="shared" si="858"/>
        <v>0.87630402384500738</v>
      </c>
      <c r="BD337" s="363">
        <f t="shared" si="896"/>
        <v>5461.7849999999999</v>
      </c>
      <c r="BE337" s="359">
        <v>0.315</v>
      </c>
      <c r="BF337" s="362">
        <f t="shared" si="859"/>
        <v>0.46944858420268254</v>
      </c>
      <c r="BG337" s="364">
        <f t="shared" si="897"/>
        <v>5696.8899999999994</v>
      </c>
      <c r="BH337" s="359">
        <v>0.34599999999999997</v>
      </c>
      <c r="BI337" s="362">
        <f t="shared" si="860"/>
        <v>0.5156482861400894</v>
      </c>
      <c r="BJ337" s="365">
        <f t="shared" si="898"/>
        <v>35265.087999999996</v>
      </c>
      <c r="BK337" s="359">
        <f>BJ337/BJ$328</f>
        <v>0.50173701732919784</v>
      </c>
      <c r="BL337" s="362">
        <f t="shared" si="899"/>
        <v>0.98961936356843749</v>
      </c>
      <c r="BM337" s="365">
        <f t="shared" si="900"/>
        <v>32788.736000000004</v>
      </c>
      <c r="BN337" s="366">
        <f>BM337/BM$328</f>
        <v>0.48739090882064401</v>
      </c>
      <c r="BO337" s="362">
        <f t="shared" si="901"/>
        <v>0.96132329155945562</v>
      </c>
      <c r="BP337" s="365">
        <f t="shared" si="902"/>
        <v>38512.263000000006</v>
      </c>
      <c r="BQ337" s="359">
        <f>BP337/BP$328</f>
        <v>0.54867807838611793</v>
      </c>
      <c r="BR337" s="362">
        <f t="shared" si="903"/>
        <v>1.0822052828128559</v>
      </c>
      <c r="BS337" s="367">
        <f t="shared" si="904"/>
        <v>26346.371999999999</v>
      </c>
      <c r="BT337" s="368">
        <f>BS337/BS$328</f>
        <v>0.48514661363385259</v>
      </c>
      <c r="BU337" s="369">
        <f t="shared" si="905"/>
        <v>0.95689667383402877</v>
      </c>
      <c r="BV337" s="358">
        <f t="shared" si="861"/>
        <v>0.45500000000000002</v>
      </c>
      <c r="BW337" s="358">
        <f t="shared" si="862"/>
        <v>0.36299999999999999</v>
      </c>
      <c r="BX337" s="358">
        <f t="shared" si="863"/>
        <v>0.46899999999999997</v>
      </c>
      <c r="BY337" s="358">
        <f t="shared" si="864"/>
        <v>0.379</v>
      </c>
      <c r="BZ337" s="358">
        <f t="shared" si="865"/>
        <v>0.61099999999999999</v>
      </c>
      <c r="CA337" s="358">
        <f t="shared" si="866"/>
        <v>0.625</v>
      </c>
      <c r="CB337" s="358">
        <f t="shared" si="867"/>
        <v>0.42599999999999999</v>
      </c>
      <c r="CC337" s="358">
        <f t="shared" si="868"/>
        <v>0.59199999999999997</v>
      </c>
      <c r="CD337" s="358">
        <f t="shared" si="869"/>
        <v>0.61399999999999999</v>
      </c>
      <c r="CE337" s="358">
        <f t="shared" si="870"/>
        <v>0.67100000000000004</v>
      </c>
      <c r="CF337" s="358">
        <f t="shared" si="871"/>
        <v>0.62</v>
      </c>
      <c r="CG337" s="358">
        <f t="shared" si="872"/>
        <v>0.61899999999999999</v>
      </c>
      <c r="CH337" s="358">
        <f t="shared" si="873"/>
        <v>0.51200000000000001</v>
      </c>
      <c r="CI337" s="358">
        <f t="shared" si="874"/>
        <v>0.435</v>
      </c>
      <c r="CJ337" s="358">
        <f t="shared" si="875"/>
        <v>0.58799999999999997</v>
      </c>
      <c r="CK337" s="358">
        <f t="shared" si="876"/>
        <v>0.315</v>
      </c>
      <c r="CL337" s="358">
        <f t="shared" si="877"/>
        <v>0.34599999999999997</v>
      </c>
    </row>
    <row r="338" spans="1:107" x14ac:dyDescent="0.3">
      <c r="A338" s="163">
        <v>338</v>
      </c>
      <c r="B338" s="3"/>
      <c r="C338" s="24"/>
      <c r="D338" s="207"/>
      <c r="E338" s="7"/>
      <c r="F338" s="7"/>
      <c r="G338" s="13"/>
      <c r="H338" s="13"/>
      <c r="I338" s="15"/>
      <c r="J338" s="15"/>
      <c r="K338" s="40"/>
      <c r="L338" s="13"/>
      <c r="M338" s="22"/>
      <c r="N338" s="40"/>
      <c r="O338" s="13"/>
      <c r="P338" s="22"/>
      <c r="Q338" s="40"/>
      <c r="R338" s="13"/>
      <c r="S338" s="22"/>
      <c r="T338" s="40"/>
      <c r="U338" s="13"/>
      <c r="V338" s="22"/>
      <c r="W338" s="40"/>
      <c r="X338" s="13"/>
      <c r="Y338" s="22"/>
      <c r="Z338" s="40"/>
      <c r="AA338" s="13"/>
      <c r="AB338" s="22"/>
      <c r="AC338" s="40"/>
      <c r="AD338" s="13"/>
      <c r="AE338" s="22"/>
      <c r="AF338" s="40"/>
      <c r="AG338" s="13"/>
      <c r="AH338" s="22"/>
      <c r="AI338" s="40"/>
      <c r="AJ338" s="13"/>
      <c r="AK338" s="22"/>
      <c r="AL338" s="40"/>
      <c r="AM338" s="13"/>
      <c r="AN338" s="22"/>
      <c r="AO338" s="40"/>
      <c r="AP338" s="13"/>
      <c r="AQ338" s="22"/>
      <c r="AR338" s="40"/>
      <c r="AS338" s="13"/>
      <c r="AT338" s="22"/>
      <c r="AU338" s="40"/>
      <c r="AV338" s="13"/>
      <c r="AW338" s="22"/>
      <c r="AX338" s="40"/>
      <c r="AY338" s="13"/>
      <c r="AZ338" s="22"/>
      <c r="BA338" s="7"/>
      <c r="BB338" s="13"/>
      <c r="BC338" s="22"/>
      <c r="BD338" s="29"/>
      <c r="BE338" s="13"/>
      <c r="BF338" s="22"/>
      <c r="BG338" s="248"/>
      <c r="BH338" s="13"/>
      <c r="BI338" s="22"/>
      <c r="BJ338" s="7"/>
      <c r="BK338" s="13"/>
      <c r="BL338" s="22"/>
      <c r="BM338" s="7"/>
      <c r="BN338" s="186"/>
      <c r="BO338" s="22"/>
      <c r="BP338" s="7"/>
      <c r="BQ338" s="13"/>
      <c r="BR338" s="22"/>
      <c r="BS338" s="347"/>
      <c r="BT338" s="340"/>
      <c r="BU338" s="247"/>
      <c r="BV338" s="100"/>
      <c r="BW338" s="100"/>
      <c r="BX338" s="100"/>
      <c r="BY338" s="100"/>
      <c r="BZ338" s="100"/>
      <c r="CA338" s="100"/>
      <c r="CB338" s="100"/>
      <c r="CC338" s="100"/>
      <c r="CD338" s="100"/>
      <c r="CE338" s="100"/>
      <c r="CF338" s="100"/>
      <c r="CG338" s="100"/>
      <c r="CH338" s="100"/>
      <c r="CI338" s="100"/>
      <c r="CJ338" s="100"/>
      <c r="CK338" s="100"/>
      <c r="CL338" s="100"/>
    </row>
    <row r="339" spans="1:107" x14ac:dyDescent="0.3">
      <c r="A339" s="163">
        <v>339</v>
      </c>
      <c r="B339" s="26"/>
      <c r="D339" s="27"/>
      <c r="E339" s="3"/>
      <c r="F339" s="7"/>
      <c r="G339" s="15"/>
      <c r="H339" s="3"/>
      <c r="I339" s="15"/>
      <c r="J339" s="15"/>
      <c r="K339" s="40"/>
      <c r="L339" s="137"/>
      <c r="M339" s="22"/>
      <c r="N339" s="40"/>
      <c r="O339" s="137"/>
      <c r="P339" s="22"/>
      <c r="Q339" s="40"/>
      <c r="R339" s="137"/>
      <c r="S339" s="22"/>
      <c r="T339" s="40"/>
      <c r="U339" s="137"/>
      <c r="V339" s="22"/>
      <c r="W339" s="40"/>
      <c r="X339" s="137"/>
      <c r="Y339" s="22"/>
      <c r="Z339" s="40"/>
      <c r="AA339" s="137"/>
      <c r="AB339" s="22"/>
      <c r="AC339" s="40"/>
      <c r="AD339" s="137"/>
      <c r="AE339" s="22"/>
      <c r="AF339" s="40"/>
      <c r="AG339" s="137"/>
      <c r="AH339" s="22"/>
      <c r="AI339" s="40"/>
      <c r="AJ339" s="137"/>
      <c r="AK339" s="22"/>
      <c r="AL339" s="40"/>
      <c r="AM339" s="137"/>
      <c r="AN339" s="22"/>
      <c r="AO339" s="40"/>
      <c r="AP339" s="137"/>
      <c r="AQ339" s="22"/>
      <c r="AR339" s="40"/>
      <c r="AS339" s="137"/>
      <c r="AT339" s="22"/>
      <c r="AU339" s="40"/>
      <c r="AV339" s="137"/>
      <c r="AW339" s="22"/>
      <c r="AX339" s="40"/>
      <c r="AY339" s="137"/>
      <c r="AZ339" s="22"/>
      <c r="BA339" s="7"/>
      <c r="BB339" s="15"/>
      <c r="BC339" s="22"/>
      <c r="BD339" s="29"/>
      <c r="BE339" s="137"/>
      <c r="BF339" s="22"/>
      <c r="BG339" s="248"/>
      <c r="BH339" s="137"/>
      <c r="BI339" s="22"/>
      <c r="BJ339" s="22"/>
      <c r="BK339" s="22"/>
      <c r="BL339" s="22"/>
      <c r="BM339" s="22"/>
      <c r="BN339" s="247"/>
      <c r="BO339" s="22"/>
      <c r="BP339" s="22"/>
      <c r="BQ339" s="22"/>
      <c r="BR339" s="22"/>
      <c r="BS339" s="348"/>
      <c r="BT339" s="334"/>
      <c r="BU339" s="247"/>
      <c r="BV339" s="100"/>
      <c r="BW339" s="100"/>
      <c r="BX339" s="100"/>
      <c r="BY339" s="100"/>
      <c r="BZ339" s="100"/>
      <c r="CA339" s="100"/>
      <c r="CB339" s="100"/>
      <c r="CC339" s="100"/>
      <c r="CD339" s="100"/>
      <c r="CE339" s="100"/>
      <c r="CF339" s="100"/>
      <c r="CG339" s="100"/>
      <c r="CH339" s="100"/>
      <c r="CI339" s="100"/>
      <c r="CJ339" s="100"/>
      <c r="CK339" s="100"/>
      <c r="CL339" s="100"/>
      <c r="CM339" s="902"/>
      <c r="CN339" s="902"/>
      <c r="CP339" s="902"/>
      <c r="CQ339" s="902"/>
      <c r="CS339" s="902"/>
      <c r="CT339" s="902"/>
      <c r="CV339" s="13"/>
      <c r="CW339" s="13"/>
      <c r="CY339" s="13"/>
      <c r="CZ339" s="13"/>
      <c r="DB339" s="13"/>
      <c r="DC339" s="13"/>
    </row>
    <row r="340" spans="1:107" x14ac:dyDescent="0.3">
      <c r="A340" s="163">
        <v>340</v>
      </c>
      <c r="B340" s="26"/>
      <c r="D340" s="27"/>
      <c r="E340" s="3"/>
      <c r="F340" s="7"/>
      <c r="G340" s="15"/>
      <c r="H340" s="3"/>
      <c r="I340" s="15"/>
      <c r="J340" s="15"/>
      <c r="K340" s="40"/>
      <c r="L340" s="13"/>
      <c r="M340" s="22"/>
      <c r="N340" s="40"/>
      <c r="O340" s="13"/>
      <c r="P340" s="22"/>
      <c r="Q340" s="40"/>
      <c r="R340" s="13"/>
      <c r="S340" s="22"/>
      <c r="T340" s="40"/>
      <c r="U340" s="13"/>
      <c r="V340" s="22"/>
      <c r="W340" s="40"/>
      <c r="X340" s="13"/>
      <c r="Y340" s="22"/>
      <c r="Z340" s="40"/>
      <c r="AA340" s="13"/>
      <c r="AB340" s="22"/>
      <c r="AC340" s="40"/>
      <c r="AD340" s="13"/>
      <c r="AE340" s="22"/>
      <c r="AF340" s="40"/>
      <c r="AG340" s="13"/>
      <c r="AH340" s="22"/>
      <c r="AI340" s="40"/>
      <c r="AJ340" s="13"/>
      <c r="AK340" s="22"/>
      <c r="AL340" s="40"/>
      <c r="AM340" s="13"/>
      <c r="AN340" s="22"/>
      <c r="AO340" s="40"/>
      <c r="AP340" s="13"/>
      <c r="AQ340" s="22"/>
      <c r="AR340" s="40"/>
      <c r="AS340" s="13"/>
      <c r="AT340" s="22"/>
      <c r="AU340" s="40"/>
      <c r="AV340" s="13"/>
      <c r="AW340" s="22"/>
      <c r="AX340" s="40"/>
      <c r="AY340" s="13"/>
      <c r="AZ340" s="22"/>
      <c r="BA340" s="7"/>
      <c r="BB340" s="15"/>
      <c r="BC340" s="22"/>
      <c r="BD340" s="29"/>
      <c r="BE340" s="13"/>
      <c r="BF340" s="22"/>
      <c r="BG340" s="248"/>
      <c r="BH340" s="13"/>
      <c r="BI340" s="22"/>
      <c r="BJ340" s="22"/>
      <c r="BK340" s="22"/>
      <c r="BL340" s="22"/>
      <c r="BM340" s="22"/>
      <c r="BN340" s="247"/>
      <c r="BO340" s="22"/>
      <c r="BP340" s="22"/>
      <c r="BQ340" s="22"/>
      <c r="BR340" s="22"/>
      <c r="BS340" s="348"/>
      <c r="BT340" s="334"/>
      <c r="BU340" s="247"/>
      <c r="BV340" s="100"/>
      <c r="BW340" s="100"/>
      <c r="BX340" s="100"/>
      <c r="BY340" s="100"/>
      <c r="BZ340" s="100"/>
      <c r="CA340" s="100"/>
      <c r="CB340" s="100"/>
      <c r="CC340" s="100"/>
      <c r="CD340" s="100"/>
      <c r="CE340" s="100"/>
      <c r="CF340" s="100"/>
      <c r="CG340" s="100"/>
      <c r="CH340" s="100"/>
      <c r="CI340" s="100"/>
      <c r="CJ340" s="100"/>
      <c r="CK340" s="100"/>
      <c r="CL340" s="100"/>
      <c r="CM340" s="902"/>
      <c r="CN340" s="902"/>
      <c r="CP340" s="902"/>
      <c r="CQ340" s="902"/>
      <c r="CS340" s="902"/>
      <c r="CT340" s="902"/>
      <c r="CV340" s="13"/>
      <c r="CW340" s="13"/>
      <c r="CY340" s="13"/>
      <c r="CZ340" s="13"/>
      <c r="DB340" s="13"/>
      <c r="DC340" s="13"/>
    </row>
    <row r="341" spans="1:107" x14ac:dyDescent="0.3">
      <c r="A341" s="163">
        <v>341</v>
      </c>
      <c r="B341" s="26"/>
      <c r="D341" s="27"/>
      <c r="E341" s="3"/>
      <c r="F341" s="7"/>
      <c r="G341" s="15"/>
      <c r="H341" s="3"/>
      <c r="I341" s="15"/>
      <c r="J341" s="15"/>
      <c r="K341" s="40"/>
      <c r="L341" s="137"/>
      <c r="M341" s="22"/>
      <c r="N341" s="40"/>
      <c r="O341" s="137"/>
      <c r="P341" s="22"/>
      <c r="Q341" s="40"/>
      <c r="R341" s="137"/>
      <c r="S341" s="22"/>
      <c r="T341" s="40"/>
      <c r="U341" s="137"/>
      <c r="V341" s="22"/>
      <c r="W341" s="40"/>
      <c r="X341" s="137"/>
      <c r="Y341" s="22"/>
      <c r="Z341" s="40"/>
      <c r="AA341" s="137"/>
      <c r="AB341" s="22"/>
      <c r="AC341" s="40"/>
      <c r="AD341" s="137"/>
      <c r="AE341" s="22"/>
      <c r="AF341" s="40"/>
      <c r="AG341" s="137"/>
      <c r="AH341" s="22"/>
      <c r="AI341" s="40"/>
      <c r="AJ341" s="137"/>
      <c r="AK341" s="22"/>
      <c r="AL341" s="40"/>
      <c r="AM341" s="137"/>
      <c r="AN341" s="22"/>
      <c r="AO341" s="40"/>
      <c r="AP341" s="137"/>
      <c r="AQ341" s="22"/>
      <c r="AR341" s="40"/>
      <c r="AS341" s="137"/>
      <c r="AT341" s="22"/>
      <c r="AU341" s="40"/>
      <c r="AV341" s="137"/>
      <c r="AW341" s="22"/>
      <c r="AX341" s="40"/>
      <c r="AY341" s="137"/>
      <c r="AZ341" s="22"/>
      <c r="BA341" s="7"/>
      <c r="BB341" s="15"/>
      <c r="BC341" s="22"/>
      <c r="BD341" s="29"/>
      <c r="BE341" s="137"/>
      <c r="BF341" s="22"/>
      <c r="BG341" s="248"/>
      <c r="BH341" s="137"/>
      <c r="BI341" s="22"/>
      <c r="BJ341" s="22"/>
      <c r="BK341" s="22"/>
      <c r="BL341" s="22"/>
      <c r="BM341" s="22"/>
      <c r="BN341" s="247"/>
      <c r="BO341" s="22"/>
      <c r="BP341" s="22"/>
      <c r="BQ341" s="22"/>
      <c r="BR341" s="22"/>
      <c r="BS341" s="348"/>
      <c r="BT341" s="334"/>
      <c r="BU341" s="247"/>
      <c r="BV341" s="100"/>
      <c r="BW341" s="100"/>
      <c r="BX341" s="100"/>
      <c r="BY341" s="100"/>
      <c r="BZ341" s="100"/>
      <c r="CA341" s="100"/>
      <c r="CB341" s="100"/>
      <c r="CC341" s="100"/>
      <c r="CD341" s="100"/>
      <c r="CE341" s="100"/>
      <c r="CF341" s="100"/>
      <c r="CG341" s="100"/>
      <c r="CH341" s="100"/>
      <c r="CI341" s="100"/>
      <c r="CJ341" s="100"/>
      <c r="CK341" s="100"/>
      <c r="CL341" s="100"/>
      <c r="CM341" s="902"/>
      <c r="CN341" s="902"/>
      <c r="CP341" s="902"/>
      <c r="CQ341" s="902"/>
      <c r="CS341" s="902"/>
      <c r="CT341" s="902"/>
      <c r="CV341" s="13"/>
      <c r="CW341" s="13"/>
      <c r="CY341" s="13"/>
      <c r="CZ341" s="13"/>
      <c r="DB341" s="13"/>
      <c r="DC341" s="13"/>
    </row>
    <row r="342" spans="1:107" x14ac:dyDescent="0.3">
      <c r="A342" s="163">
        <v>342</v>
      </c>
      <c r="B342" s="26"/>
      <c r="D342" s="27"/>
      <c r="E342" s="3"/>
      <c r="F342" s="7"/>
      <c r="G342" s="15"/>
      <c r="H342" s="3"/>
      <c r="I342" s="15"/>
      <c r="J342" s="15"/>
      <c r="K342" s="40"/>
      <c r="L342" s="13"/>
      <c r="M342" s="22"/>
      <c r="N342" s="40"/>
      <c r="O342" s="13"/>
      <c r="P342" s="22"/>
      <c r="Q342" s="40"/>
      <c r="R342" s="13"/>
      <c r="S342" s="22"/>
      <c r="T342" s="40"/>
      <c r="U342" s="13"/>
      <c r="V342" s="22"/>
      <c r="W342" s="40"/>
      <c r="X342" s="13"/>
      <c r="Y342" s="22"/>
      <c r="Z342" s="40"/>
      <c r="AA342" s="13"/>
      <c r="AB342" s="22"/>
      <c r="AC342" s="40"/>
      <c r="AD342" s="13"/>
      <c r="AE342" s="22"/>
      <c r="AF342" s="40"/>
      <c r="AG342" s="13"/>
      <c r="AH342" s="22"/>
      <c r="AI342" s="40"/>
      <c r="AJ342" s="13"/>
      <c r="AK342" s="22"/>
      <c r="AL342" s="40"/>
      <c r="AM342" s="13"/>
      <c r="AN342" s="22"/>
      <c r="AO342" s="40"/>
      <c r="AP342" s="13"/>
      <c r="AQ342" s="22"/>
      <c r="AR342" s="40"/>
      <c r="AS342" s="13"/>
      <c r="AT342" s="22"/>
      <c r="AU342" s="40"/>
      <c r="AV342" s="13"/>
      <c r="AW342" s="22"/>
      <c r="AX342" s="40"/>
      <c r="AY342" s="13"/>
      <c r="AZ342" s="22"/>
      <c r="BA342" s="7"/>
      <c r="BB342" s="15"/>
      <c r="BC342" s="22"/>
      <c r="BD342" s="29"/>
      <c r="BE342" s="13"/>
      <c r="BF342" s="22"/>
      <c r="BG342" s="248"/>
      <c r="BH342" s="13"/>
      <c r="BI342" s="22"/>
      <c r="BJ342" s="22"/>
      <c r="BK342" s="22"/>
      <c r="BL342" s="22"/>
      <c r="BM342" s="22"/>
      <c r="BN342" s="247"/>
      <c r="BO342" s="22"/>
      <c r="BP342" s="22"/>
      <c r="BQ342" s="22"/>
      <c r="BR342" s="22"/>
      <c r="BS342" s="348"/>
      <c r="BT342" s="334"/>
      <c r="BU342" s="247"/>
      <c r="BV342" s="100"/>
      <c r="BW342" s="100"/>
      <c r="BX342" s="100"/>
      <c r="BY342" s="100"/>
      <c r="BZ342" s="100"/>
      <c r="CA342" s="100"/>
      <c r="CB342" s="100"/>
      <c r="CC342" s="100"/>
      <c r="CD342" s="100"/>
      <c r="CE342" s="100"/>
      <c r="CF342" s="100"/>
      <c r="CG342" s="100"/>
      <c r="CH342" s="100"/>
      <c r="CI342" s="100"/>
      <c r="CJ342" s="100"/>
      <c r="CK342" s="100"/>
      <c r="CL342" s="100"/>
      <c r="CM342" s="902"/>
      <c r="CN342" s="902"/>
      <c r="CP342" s="902"/>
      <c r="CQ342" s="902"/>
      <c r="CS342" s="902"/>
      <c r="CT342" s="902"/>
      <c r="CV342" s="13"/>
      <c r="CW342" s="13"/>
      <c r="CY342" s="13"/>
      <c r="CZ342" s="13"/>
      <c r="DB342" s="13"/>
      <c r="DC342" s="13"/>
    </row>
    <row r="343" spans="1:107" x14ac:dyDescent="0.3">
      <c r="A343" s="163">
        <v>343</v>
      </c>
      <c r="B343" s="26"/>
      <c r="D343" s="27"/>
      <c r="E343" s="3"/>
      <c r="F343" s="7"/>
      <c r="G343" s="15"/>
      <c r="H343" s="3"/>
      <c r="I343" s="15"/>
      <c r="J343" s="15"/>
      <c r="K343" s="40"/>
      <c r="L343" s="137"/>
      <c r="M343" s="22"/>
      <c r="N343" s="40"/>
      <c r="O343" s="137"/>
      <c r="P343" s="22"/>
      <c r="Q343" s="40"/>
      <c r="R343" s="137"/>
      <c r="S343" s="22"/>
      <c r="T343" s="40"/>
      <c r="U343" s="137"/>
      <c r="V343" s="22"/>
      <c r="W343" s="40"/>
      <c r="X343" s="137"/>
      <c r="Y343" s="22"/>
      <c r="Z343" s="40"/>
      <c r="AA343" s="137"/>
      <c r="AB343" s="22"/>
      <c r="AC343" s="40"/>
      <c r="AD343" s="137"/>
      <c r="AE343" s="22"/>
      <c r="AF343" s="40"/>
      <c r="AG343" s="137"/>
      <c r="AH343" s="22"/>
      <c r="AI343" s="40"/>
      <c r="AJ343" s="137"/>
      <c r="AK343" s="22"/>
      <c r="AL343" s="40"/>
      <c r="AM343" s="137"/>
      <c r="AN343" s="22"/>
      <c r="AO343" s="40"/>
      <c r="AP343" s="137"/>
      <c r="AQ343" s="22"/>
      <c r="AR343" s="40"/>
      <c r="AS343" s="137"/>
      <c r="AT343" s="22"/>
      <c r="AU343" s="40"/>
      <c r="AV343" s="137"/>
      <c r="AW343" s="22"/>
      <c r="AX343" s="40"/>
      <c r="AY343" s="137"/>
      <c r="AZ343" s="22"/>
      <c r="BA343" s="7"/>
      <c r="BB343" s="15"/>
      <c r="BC343" s="22"/>
      <c r="BD343" s="29"/>
      <c r="BE343" s="137"/>
      <c r="BF343" s="22"/>
      <c r="BG343" s="248"/>
      <c r="BH343" s="137"/>
      <c r="BI343" s="22"/>
      <c r="BJ343" s="22"/>
      <c r="BK343" s="22"/>
      <c r="BL343" s="22"/>
      <c r="BM343" s="22"/>
      <c r="BN343" s="247"/>
      <c r="BO343" s="22"/>
      <c r="BP343" s="22"/>
      <c r="BQ343" s="22"/>
      <c r="BR343" s="22"/>
      <c r="BS343" s="348"/>
      <c r="BT343" s="334"/>
      <c r="BU343" s="247"/>
      <c r="BV343" s="100"/>
      <c r="BW343" s="100"/>
      <c r="BX343" s="100"/>
      <c r="BY343" s="100"/>
      <c r="BZ343" s="100"/>
      <c r="CA343" s="100"/>
      <c r="CB343" s="100"/>
      <c r="CC343" s="100"/>
      <c r="CD343" s="100"/>
      <c r="CE343" s="100"/>
      <c r="CF343" s="100"/>
      <c r="CG343" s="100"/>
      <c r="CH343" s="100"/>
      <c r="CI343" s="100"/>
      <c r="CJ343" s="100"/>
      <c r="CK343" s="100"/>
      <c r="CL343" s="100"/>
      <c r="CM343" s="902"/>
      <c r="CN343" s="902"/>
      <c r="CP343" s="902"/>
      <c r="CQ343" s="902"/>
      <c r="CS343" s="902"/>
      <c r="CT343" s="902"/>
      <c r="CV343" s="13"/>
      <c r="CW343" s="13"/>
      <c r="CY343" s="13"/>
      <c r="CZ343" s="13"/>
      <c r="DB343" s="13"/>
      <c r="DC343" s="13"/>
    </row>
    <row r="344" spans="1:107" x14ac:dyDescent="0.3">
      <c r="A344" s="163">
        <v>344</v>
      </c>
      <c r="B344" s="26"/>
      <c r="D344" s="27"/>
      <c r="E344" s="3"/>
      <c r="F344" s="7"/>
      <c r="G344" s="15"/>
      <c r="H344" s="3"/>
      <c r="I344" s="15"/>
      <c r="J344" s="15"/>
      <c r="K344" s="40"/>
      <c r="L344" s="13"/>
      <c r="M344" s="22"/>
      <c r="N344" s="40"/>
      <c r="O344" s="13"/>
      <c r="P344" s="22"/>
      <c r="Q344" s="40"/>
      <c r="R344" s="13"/>
      <c r="S344" s="22"/>
      <c r="T344" s="40"/>
      <c r="U344" s="13"/>
      <c r="V344" s="22"/>
      <c r="W344" s="40"/>
      <c r="X344" s="13"/>
      <c r="Y344" s="22"/>
      <c r="Z344" s="40"/>
      <c r="AA344" s="13"/>
      <c r="AB344" s="22"/>
      <c r="AC344" s="40"/>
      <c r="AD344" s="13"/>
      <c r="AE344" s="22"/>
      <c r="AF344" s="40"/>
      <c r="AG344" s="13"/>
      <c r="AH344" s="22"/>
      <c r="AI344" s="40"/>
      <c r="AJ344" s="13"/>
      <c r="AK344" s="22"/>
      <c r="AL344" s="40"/>
      <c r="AM344" s="13"/>
      <c r="AN344" s="22"/>
      <c r="AO344" s="40"/>
      <c r="AP344" s="13"/>
      <c r="AQ344" s="22"/>
      <c r="AR344" s="40"/>
      <c r="AS344" s="13"/>
      <c r="AT344" s="22"/>
      <c r="AU344" s="40"/>
      <c r="AV344" s="13"/>
      <c r="AW344" s="22"/>
      <c r="AX344" s="40"/>
      <c r="AY344" s="13"/>
      <c r="AZ344" s="22"/>
      <c r="BA344" s="7"/>
      <c r="BB344" s="15"/>
      <c r="BC344" s="22"/>
      <c r="BD344" s="29"/>
      <c r="BE344" s="13"/>
      <c r="BF344" s="22"/>
      <c r="BG344" s="248"/>
      <c r="BH344" s="13"/>
      <c r="BI344" s="22"/>
      <c r="BJ344" s="22"/>
      <c r="BK344" s="22"/>
      <c r="BL344" s="22"/>
      <c r="BM344" s="22"/>
      <c r="BN344" s="247"/>
      <c r="BO344" s="22"/>
      <c r="BP344" s="22"/>
      <c r="BQ344" s="22"/>
      <c r="BR344" s="22"/>
      <c r="BS344" s="348"/>
      <c r="BT344" s="334"/>
      <c r="BU344" s="247"/>
      <c r="BV344" s="100"/>
      <c r="BW344" s="100"/>
      <c r="BX344" s="100"/>
      <c r="BY344" s="100"/>
      <c r="BZ344" s="100"/>
      <c r="CA344" s="100"/>
      <c r="CB344" s="100"/>
      <c r="CC344" s="100"/>
      <c r="CD344" s="100"/>
      <c r="CE344" s="100"/>
      <c r="CF344" s="100"/>
      <c r="CG344" s="100"/>
      <c r="CH344" s="100"/>
      <c r="CI344" s="100"/>
      <c r="CJ344" s="100"/>
      <c r="CK344" s="100"/>
      <c r="CL344" s="100"/>
      <c r="CM344" s="902"/>
      <c r="CN344" s="902"/>
      <c r="CP344" s="902"/>
      <c r="CQ344" s="902"/>
      <c r="CS344" s="902"/>
      <c r="CT344" s="902"/>
      <c r="CV344" s="13"/>
      <c r="CW344" s="13"/>
      <c r="CY344" s="13"/>
      <c r="CZ344" s="13"/>
      <c r="DB344" s="13"/>
      <c r="DC344" s="13"/>
    </row>
    <row r="345" spans="1:107" x14ac:dyDescent="0.3">
      <c r="A345" s="163">
        <v>345</v>
      </c>
      <c r="B345" s="26"/>
      <c r="D345" s="27"/>
      <c r="E345" s="3"/>
      <c r="F345" s="7"/>
      <c r="G345" s="15"/>
      <c r="H345" s="3"/>
      <c r="I345" s="15"/>
      <c r="J345" s="15"/>
      <c r="K345" s="40"/>
      <c r="L345" s="137"/>
      <c r="M345" s="22"/>
      <c r="N345" s="40"/>
      <c r="O345" s="137"/>
      <c r="P345" s="22"/>
      <c r="Q345" s="40"/>
      <c r="R345" s="137"/>
      <c r="S345" s="22"/>
      <c r="T345" s="40"/>
      <c r="U345" s="137"/>
      <c r="V345" s="22"/>
      <c r="W345" s="40"/>
      <c r="X345" s="137"/>
      <c r="Y345" s="22"/>
      <c r="Z345" s="40"/>
      <c r="AA345" s="137"/>
      <c r="AB345" s="22"/>
      <c r="AC345" s="40"/>
      <c r="AD345" s="137"/>
      <c r="AE345" s="22"/>
      <c r="AF345" s="40"/>
      <c r="AG345" s="137"/>
      <c r="AH345" s="22"/>
      <c r="AI345" s="40"/>
      <c r="AJ345" s="137"/>
      <c r="AK345" s="22"/>
      <c r="AL345" s="40"/>
      <c r="AM345" s="137"/>
      <c r="AN345" s="22"/>
      <c r="AO345" s="40"/>
      <c r="AP345" s="137"/>
      <c r="AQ345" s="22"/>
      <c r="AR345" s="40"/>
      <c r="AS345" s="137"/>
      <c r="AT345" s="22"/>
      <c r="AU345" s="40"/>
      <c r="AV345" s="137"/>
      <c r="AW345" s="22"/>
      <c r="AX345" s="40"/>
      <c r="AY345" s="137"/>
      <c r="AZ345" s="22"/>
      <c r="BA345" s="7"/>
      <c r="BB345" s="15"/>
      <c r="BC345" s="22"/>
      <c r="BD345" s="29"/>
      <c r="BE345" s="137"/>
      <c r="BF345" s="22"/>
      <c r="BG345" s="248"/>
      <c r="BH345" s="137"/>
      <c r="BI345" s="22"/>
      <c r="BJ345" s="22"/>
      <c r="BK345" s="22"/>
      <c r="BL345" s="22"/>
      <c r="BM345" s="22"/>
      <c r="BN345" s="247"/>
      <c r="BO345" s="22"/>
      <c r="BP345" s="22"/>
      <c r="BQ345" s="22"/>
      <c r="BR345" s="22"/>
      <c r="BS345" s="348"/>
      <c r="BT345" s="334"/>
      <c r="BU345" s="247"/>
      <c r="BV345" s="100"/>
      <c r="BW345" s="100"/>
      <c r="BX345" s="100"/>
      <c r="BY345" s="100"/>
      <c r="BZ345" s="100"/>
      <c r="CA345" s="100"/>
      <c r="CB345" s="100"/>
      <c r="CC345" s="100"/>
      <c r="CD345" s="100"/>
      <c r="CE345" s="100"/>
      <c r="CF345" s="100"/>
      <c r="CG345" s="100"/>
      <c r="CH345" s="100"/>
      <c r="CI345" s="100"/>
      <c r="CJ345" s="100"/>
      <c r="CK345" s="100"/>
      <c r="CL345" s="100"/>
      <c r="CM345" s="902"/>
      <c r="CN345" s="902"/>
      <c r="CP345" s="902"/>
      <c r="CQ345" s="902"/>
      <c r="CS345" s="902"/>
      <c r="CT345" s="902"/>
      <c r="CV345" s="13"/>
      <c r="CW345" s="13"/>
      <c r="CY345" s="13"/>
      <c r="CZ345" s="13"/>
      <c r="DB345" s="13"/>
      <c r="DC345" s="13"/>
    </row>
    <row r="346" spans="1:107" x14ac:dyDescent="0.3">
      <c r="A346" s="163">
        <v>346</v>
      </c>
      <c r="B346" s="26"/>
      <c r="D346" s="27"/>
      <c r="E346" s="3"/>
      <c r="F346" s="7"/>
      <c r="G346" s="15"/>
      <c r="H346" s="3"/>
      <c r="I346" s="15"/>
      <c r="J346" s="15"/>
      <c r="K346" s="137"/>
      <c r="L346" s="137"/>
      <c r="M346" s="22"/>
      <c r="N346" s="137"/>
      <c r="O346" s="137"/>
      <c r="P346" s="22"/>
      <c r="Q346" s="137"/>
      <c r="R346" s="137"/>
      <c r="S346" s="22"/>
      <c r="T346" s="137"/>
      <c r="U346" s="137"/>
      <c r="V346" s="22"/>
      <c r="W346" s="137"/>
      <c r="X346" s="137"/>
      <c r="Y346" s="22"/>
      <c r="Z346" s="137"/>
      <c r="AA346" s="137"/>
      <c r="AB346" s="22"/>
      <c r="AC346" s="137"/>
      <c r="AD346" s="137"/>
      <c r="AE346" s="22"/>
      <c r="AF346" s="137"/>
      <c r="AG346" s="137"/>
      <c r="AH346" s="22"/>
      <c r="AI346" s="137"/>
      <c r="AJ346" s="137"/>
      <c r="AK346" s="22"/>
      <c r="AL346" s="137"/>
      <c r="AM346" s="137"/>
      <c r="AN346" s="22"/>
      <c r="AO346" s="137"/>
      <c r="AP346" s="137"/>
      <c r="AQ346" s="22"/>
      <c r="AR346" s="137"/>
      <c r="AS346" s="137"/>
      <c r="AT346" s="22"/>
      <c r="AU346" s="40"/>
      <c r="AV346" s="137"/>
      <c r="AW346" s="22"/>
      <c r="AX346" s="137"/>
      <c r="AY346" s="137"/>
      <c r="AZ346" s="22"/>
      <c r="BA346" s="7"/>
      <c r="BB346" s="15"/>
      <c r="BC346" s="22"/>
      <c r="BD346" s="29"/>
      <c r="BE346" s="137"/>
      <c r="BF346" s="22"/>
      <c r="BG346" s="248"/>
      <c r="BH346" s="137"/>
      <c r="BI346" s="22"/>
      <c r="BJ346" s="22"/>
      <c r="BK346" s="22"/>
      <c r="BL346" s="22"/>
      <c r="BM346" s="22"/>
      <c r="BN346" s="247"/>
      <c r="BO346" s="22"/>
      <c r="BP346" s="22"/>
      <c r="BQ346" s="22"/>
      <c r="BR346" s="22"/>
      <c r="BS346" s="348"/>
      <c r="BT346" s="334"/>
      <c r="BU346" s="247"/>
      <c r="BV346" s="100"/>
      <c r="BW346" s="100"/>
      <c r="BX346" s="100"/>
      <c r="BY346" s="100"/>
      <c r="BZ346" s="100"/>
      <c r="CA346" s="100"/>
      <c r="CB346" s="100"/>
      <c r="CC346" s="100"/>
      <c r="CD346" s="100"/>
      <c r="CE346" s="100"/>
      <c r="CF346" s="100"/>
      <c r="CG346" s="100"/>
      <c r="CH346" s="100"/>
      <c r="CI346" s="100"/>
      <c r="CJ346" s="100"/>
      <c r="CK346" s="100"/>
      <c r="CL346" s="100"/>
      <c r="CM346" s="902"/>
      <c r="CN346" s="902"/>
      <c r="CP346" s="902"/>
      <c r="CQ346" s="902"/>
      <c r="CS346" s="902"/>
      <c r="CT346" s="902"/>
      <c r="CV346" s="13"/>
      <c r="CW346" s="13"/>
      <c r="CY346" s="13"/>
      <c r="CZ346" s="13"/>
      <c r="DB346" s="13"/>
      <c r="DC346" s="13"/>
    </row>
    <row r="347" spans="1:107" ht="13.5" thickBot="1" x14ac:dyDescent="0.35">
      <c r="A347" s="163">
        <v>347</v>
      </c>
      <c r="B347" s="26"/>
      <c r="D347" s="27"/>
      <c r="E347" s="3"/>
      <c r="F347" s="7"/>
      <c r="G347" s="15"/>
      <c r="H347" s="3"/>
      <c r="I347" s="15"/>
      <c r="J347" s="15"/>
      <c r="K347" s="40"/>
      <c r="L347" s="137"/>
      <c r="M347" s="22"/>
      <c r="N347" s="40"/>
      <c r="O347" s="137"/>
      <c r="P347" s="22"/>
      <c r="Q347" s="40"/>
      <c r="R347" s="137"/>
      <c r="S347" s="22"/>
      <c r="T347" s="40"/>
      <c r="U347" s="137"/>
      <c r="V347" s="22"/>
      <c r="W347" s="40"/>
      <c r="X347" s="137"/>
      <c r="Y347" s="22"/>
      <c r="Z347" s="40"/>
      <c r="AA347" s="137"/>
      <c r="AB347" s="22"/>
      <c r="AC347" s="40"/>
      <c r="AD347" s="137"/>
      <c r="AE347" s="22"/>
      <c r="AF347" s="40"/>
      <c r="AG347" s="137"/>
      <c r="AH347" s="22"/>
      <c r="AI347" s="40"/>
      <c r="AJ347" s="137"/>
      <c r="AK347" s="22"/>
      <c r="AL347" s="40"/>
      <c r="AM347" s="137"/>
      <c r="AN347" s="22"/>
      <c r="AO347" s="40"/>
      <c r="AP347" s="137"/>
      <c r="AQ347" s="22"/>
      <c r="AR347" s="40"/>
      <c r="AS347" s="137"/>
      <c r="AT347" s="22"/>
      <c r="AU347" s="40"/>
      <c r="AV347" s="137"/>
      <c r="AW347" s="22"/>
      <c r="AX347" s="40"/>
      <c r="AY347" s="137"/>
      <c r="AZ347" s="22"/>
      <c r="BA347" s="7"/>
      <c r="BB347" s="15"/>
      <c r="BC347" s="22"/>
      <c r="BD347" s="29"/>
      <c r="BE347" s="137"/>
      <c r="BF347" s="22"/>
      <c r="BG347" s="248"/>
      <c r="BH347" s="137"/>
      <c r="BI347" s="22"/>
      <c r="BJ347" s="22"/>
      <c r="BK347" s="22"/>
      <c r="BL347" s="22"/>
      <c r="BM347" s="22"/>
      <c r="BN347" s="247"/>
      <c r="BO347" s="22"/>
      <c r="BP347" s="22"/>
      <c r="BQ347" s="22"/>
      <c r="BR347" s="22"/>
      <c r="BS347" s="348"/>
      <c r="BT347" s="334"/>
      <c r="BU347" s="247"/>
      <c r="BV347" s="100"/>
      <c r="BW347" s="100"/>
      <c r="BX347" s="100"/>
      <c r="BY347" s="100"/>
      <c r="BZ347" s="100"/>
      <c r="CA347" s="100"/>
      <c r="CB347" s="100"/>
      <c r="CC347" s="100"/>
      <c r="CD347" s="100"/>
      <c r="CE347" s="100"/>
      <c r="CF347" s="100"/>
      <c r="CG347" s="100"/>
      <c r="CH347" s="100"/>
      <c r="CI347" s="100"/>
      <c r="CJ347" s="100"/>
      <c r="CK347" s="100"/>
      <c r="CL347" s="100"/>
      <c r="CM347" s="902"/>
      <c r="CN347" s="902"/>
      <c r="CP347" s="902"/>
      <c r="CQ347" s="902"/>
      <c r="CS347" s="902"/>
      <c r="CT347" s="902"/>
      <c r="CV347" s="13"/>
      <c r="CW347" s="13"/>
      <c r="CY347" s="13"/>
      <c r="CZ347" s="13"/>
      <c r="DB347" s="13"/>
      <c r="DC347" s="13"/>
    </row>
    <row r="348" spans="1:107" ht="13.5" thickBot="1" x14ac:dyDescent="0.35">
      <c r="A348" s="232">
        <v>360</v>
      </c>
      <c r="B348" s="510" t="s">
        <v>528</v>
      </c>
      <c r="C348" s="511"/>
      <c r="D348" s="512"/>
      <c r="E348" s="538"/>
      <c r="F348" s="539"/>
      <c r="G348" s="540"/>
      <c r="H348" s="540"/>
      <c r="I348" s="541"/>
      <c r="J348" s="541"/>
      <c r="K348" s="542"/>
      <c r="L348" s="540"/>
      <c r="M348" s="543"/>
      <c r="N348" s="542"/>
      <c r="O348" s="540"/>
      <c r="P348" s="543"/>
      <c r="Q348" s="542"/>
      <c r="R348" s="540"/>
      <c r="S348" s="543"/>
      <c r="T348" s="542"/>
      <c r="U348" s="540"/>
      <c r="V348" s="543"/>
      <c r="W348" s="542"/>
      <c r="X348" s="540"/>
      <c r="Y348" s="543"/>
      <c r="Z348" s="542"/>
      <c r="AA348" s="540"/>
      <c r="AB348" s="543"/>
      <c r="AC348" s="542"/>
      <c r="AD348" s="540"/>
      <c r="AE348" s="543"/>
      <c r="AF348" s="542"/>
      <c r="AG348" s="540"/>
      <c r="AH348" s="543"/>
      <c r="AI348" s="542"/>
      <c r="AJ348" s="540"/>
      <c r="AK348" s="543"/>
      <c r="AL348" s="542"/>
      <c r="AM348" s="540"/>
      <c r="AN348" s="543"/>
      <c r="AO348" s="542"/>
      <c r="AP348" s="540"/>
      <c r="AQ348" s="543"/>
      <c r="AR348" s="542"/>
      <c r="AS348" s="540"/>
      <c r="AT348" s="543"/>
      <c r="AU348" s="544"/>
      <c r="AV348" s="540"/>
      <c r="AW348" s="543"/>
      <c r="AX348" s="542"/>
      <c r="AY348" s="540"/>
      <c r="AZ348" s="543"/>
      <c r="BA348" s="545"/>
      <c r="BB348" s="540"/>
      <c r="BC348" s="540"/>
      <c r="BD348" s="546"/>
      <c r="BE348" s="540"/>
      <c r="BF348" s="543"/>
      <c r="BG348" s="547"/>
      <c r="BH348" s="540"/>
      <c r="BI348" s="543"/>
      <c r="BJ348" s="548"/>
      <c r="BK348" s="540"/>
      <c r="BL348" s="540"/>
      <c r="BM348" s="549"/>
      <c r="BN348" s="550"/>
      <c r="BO348" s="551"/>
      <c r="BP348" s="549"/>
      <c r="BQ348" s="551"/>
      <c r="BR348" s="551"/>
      <c r="BS348" s="521"/>
      <c r="BT348" s="520"/>
      <c r="BU348" s="550"/>
      <c r="BV348" s="522"/>
      <c r="BW348" s="522"/>
      <c r="BX348" s="522"/>
      <c r="BY348" s="522"/>
      <c r="BZ348" s="522"/>
      <c r="CA348" s="522"/>
      <c r="CB348" s="522"/>
      <c r="CC348" s="522"/>
      <c r="CD348" s="522"/>
      <c r="CE348" s="522"/>
      <c r="CF348" s="522"/>
      <c r="CG348" s="522"/>
      <c r="CH348" s="522"/>
      <c r="CI348" s="522"/>
      <c r="CJ348" s="522"/>
      <c r="CK348" s="522"/>
      <c r="CL348" s="523"/>
    </row>
    <row r="349" spans="1:107" x14ac:dyDescent="0.3">
      <c r="A349" s="232">
        <v>349</v>
      </c>
      <c r="B349" s="398" t="s">
        <v>445</v>
      </c>
      <c r="C349" s="399" t="s">
        <v>142</v>
      </c>
      <c r="D349" s="436">
        <v>44501</v>
      </c>
      <c r="E349" s="376"/>
      <c r="F349" s="376">
        <f>F$328*G349</f>
        <v>134173.18400000001</v>
      </c>
      <c r="G349" s="377">
        <v>0.51200000000000001</v>
      </c>
      <c r="H349" s="377"/>
      <c r="I349" s="375">
        <f>LARGE(BV349:CL349,1)</f>
        <v>0.61099999999999999</v>
      </c>
      <c r="J349" s="375">
        <f>SMALL(BV349:CL349,1)</f>
        <v>0.42299999999999999</v>
      </c>
      <c r="K349" s="437">
        <f>K$328*L349</f>
        <v>7649.46</v>
      </c>
      <c r="L349" s="377">
        <v>0.45500000000000002</v>
      </c>
      <c r="M349" s="378">
        <f>L349/$I349</f>
        <v>0.74468085106382986</v>
      </c>
      <c r="N349" s="437">
        <f>N$328*O349</f>
        <v>6008.2919999999995</v>
      </c>
      <c r="O349" s="377">
        <v>0.42299999999999999</v>
      </c>
      <c r="P349" s="378">
        <f>O349/$I349</f>
        <v>0.69230769230769229</v>
      </c>
      <c r="Q349" s="437">
        <f>Q$328*R349</f>
        <v>5295.7150000000001</v>
      </c>
      <c r="R349" s="377">
        <v>0.48499999999999999</v>
      </c>
      <c r="S349" s="378">
        <f>R349/$I349</f>
        <v>0.79378068739770868</v>
      </c>
      <c r="T349" s="437">
        <f>T$328*U349</f>
        <v>8240.3880000000008</v>
      </c>
      <c r="U349" s="377">
        <v>0.52300000000000002</v>
      </c>
      <c r="V349" s="378">
        <f>U349/$I349</f>
        <v>0.85597381342062195</v>
      </c>
      <c r="W349" s="437">
        <f>W$328*X349</f>
        <v>8065.3369999999995</v>
      </c>
      <c r="X349" s="377">
        <v>0.499</v>
      </c>
      <c r="Y349" s="378">
        <f>X349/$I349</f>
        <v>0.81669394435351883</v>
      </c>
      <c r="Z349" s="437">
        <f>Z$328*AA349</f>
        <v>4796.8360000000002</v>
      </c>
      <c r="AA349" s="377">
        <v>0.45100000000000001</v>
      </c>
      <c r="AB349" s="378">
        <f>AA349/$I349</f>
        <v>0.73813420621931258</v>
      </c>
      <c r="AC349" s="437">
        <f>AC$328*AD349</f>
        <v>9774.0720000000001</v>
      </c>
      <c r="AD349" s="377">
        <v>0.57399999999999995</v>
      </c>
      <c r="AE349" s="378">
        <f>AD349/$I349</f>
        <v>0.93944353518821599</v>
      </c>
      <c r="AF349" s="437">
        <f>AF$328*AG349</f>
        <v>4526.3620000000001</v>
      </c>
      <c r="AG349" s="377">
        <v>0.43099999999999999</v>
      </c>
      <c r="AH349" s="378">
        <f>AG349/$I349</f>
        <v>0.70540098199672663</v>
      </c>
      <c r="AI349" s="437">
        <f>AI$328*AJ349</f>
        <v>6713.4480000000003</v>
      </c>
      <c r="AJ349" s="377">
        <v>0.53400000000000003</v>
      </c>
      <c r="AK349" s="378">
        <f>AJ349/$I349</f>
        <v>0.87397708674304431</v>
      </c>
      <c r="AL349" s="437">
        <f>AL$328*AM349</f>
        <v>7863.5700000000006</v>
      </c>
      <c r="AM349" s="377">
        <v>0.51700000000000002</v>
      </c>
      <c r="AN349" s="378">
        <f>AM349/$I349</f>
        <v>0.84615384615384615</v>
      </c>
      <c r="AO349" s="437">
        <f>AO$328*AP349</f>
        <v>12532.643999999998</v>
      </c>
      <c r="AP349" s="377">
        <v>0.56399999999999995</v>
      </c>
      <c r="AQ349" s="378">
        <f>AP349/$I349</f>
        <v>0.92307692307692302</v>
      </c>
      <c r="AR349" s="437">
        <f>AR$328*AS349</f>
        <v>13002.690999999999</v>
      </c>
      <c r="AS349" s="377">
        <v>0.61099999999999999</v>
      </c>
      <c r="AT349" s="378">
        <f>AS349/$I349</f>
        <v>1</v>
      </c>
      <c r="AU349" s="437">
        <f>AU$328*AV349</f>
        <v>8328.7469999999994</v>
      </c>
      <c r="AV349" s="377">
        <v>0.59699999999999998</v>
      </c>
      <c r="AW349" s="378">
        <f>AV349/$I349</f>
        <v>0.97708674304418985</v>
      </c>
      <c r="AX349" s="437">
        <f>AX$328*AY349</f>
        <v>7959.8469999999998</v>
      </c>
      <c r="AY349" s="377">
        <v>0.51100000000000001</v>
      </c>
      <c r="AZ349" s="378">
        <f>AY349/$I349</f>
        <v>0.83633387888707045</v>
      </c>
      <c r="BA349" s="376">
        <f>BA$328*BB349</f>
        <v>7340.3959999999997</v>
      </c>
      <c r="BB349" s="377">
        <v>0.47599999999999998</v>
      </c>
      <c r="BC349" s="378">
        <f>BB349/$I349</f>
        <v>0.77905073649754497</v>
      </c>
      <c r="BD349" s="438">
        <f>BD$328*BE349</f>
        <v>8149.33</v>
      </c>
      <c r="BE349" s="377">
        <v>0.47</v>
      </c>
      <c r="BF349" s="378">
        <f>BE349/$I349</f>
        <v>0.76923076923076916</v>
      </c>
      <c r="BG349" s="439">
        <f>BG$328*BH349</f>
        <v>8001.99</v>
      </c>
      <c r="BH349" s="377">
        <v>0.48599999999999999</v>
      </c>
      <c r="BI349" s="378">
        <f>BH349/$I349</f>
        <v>0.79541734860883795</v>
      </c>
      <c r="BJ349" s="376">
        <f>K349+T349+W349+Z349+Q349</f>
        <v>34047.736000000004</v>
      </c>
      <c r="BK349" s="377">
        <f>BJ349/BJ$328</f>
        <v>0.48441703895512628</v>
      </c>
      <c r="BL349" s="378">
        <f>BK349/$G349</f>
        <v>0.94612702920923097</v>
      </c>
      <c r="BM349" s="376">
        <f>BG349+AU349+AR349+AX349</f>
        <v>37293.275000000001</v>
      </c>
      <c r="BN349" s="440">
        <f>BM349/BM$328</f>
        <v>0.55434900555935429</v>
      </c>
      <c r="BO349" s="378">
        <f>BN349/$G349</f>
        <v>1.0827129014831138</v>
      </c>
      <c r="BP349" s="376">
        <f>BA349+AO349+AL349+BD349</f>
        <v>35885.939999999995</v>
      </c>
      <c r="BQ349" s="377">
        <f>BP349/BP$328</f>
        <v>0.51126127281275369</v>
      </c>
      <c r="BR349" s="378">
        <f>BQ349/$G349</f>
        <v>0.99855717346240958</v>
      </c>
      <c r="BS349" s="381">
        <f>AI349+AF349+AC349+N349</f>
        <v>27022.173999999999</v>
      </c>
      <c r="BT349" s="441">
        <f>BS349/BS$328</f>
        <v>0.49759094759326777</v>
      </c>
      <c r="BU349" s="383">
        <f>BT349/$G349</f>
        <v>0.97185731951810106</v>
      </c>
      <c r="BV349" s="382">
        <f>L349</f>
        <v>0.45500000000000002</v>
      </c>
      <c r="BW349" s="382">
        <f>O349</f>
        <v>0.42299999999999999</v>
      </c>
      <c r="BX349" s="382">
        <f>R349</f>
        <v>0.48499999999999999</v>
      </c>
      <c r="BY349" s="382">
        <f>U349</f>
        <v>0.52300000000000002</v>
      </c>
      <c r="BZ349" s="382">
        <f>X349</f>
        <v>0.499</v>
      </c>
      <c r="CA349" s="382">
        <f>AA349</f>
        <v>0.45100000000000001</v>
      </c>
      <c r="CB349" s="382">
        <f>AD349</f>
        <v>0.57399999999999995</v>
      </c>
      <c r="CC349" s="382">
        <f>AG349</f>
        <v>0.43099999999999999</v>
      </c>
      <c r="CD349" s="382">
        <f>AJ349</f>
        <v>0.53400000000000003</v>
      </c>
      <c r="CE349" s="382">
        <f>AM349</f>
        <v>0.51700000000000002</v>
      </c>
      <c r="CF349" s="382">
        <f>AP349</f>
        <v>0.56399999999999995</v>
      </c>
      <c r="CG349" s="382">
        <f>AS349</f>
        <v>0.61099999999999999</v>
      </c>
      <c r="CH349" s="382">
        <f>AV349</f>
        <v>0.59699999999999998</v>
      </c>
      <c r="CI349" s="382">
        <f>AY349</f>
        <v>0.51100000000000001</v>
      </c>
      <c r="CJ349" s="382">
        <f>BB349</f>
        <v>0.47599999999999998</v>
      </c>
      <c r="CK349" s="382">
        <f>BE349</f>
        <v>0.47</v>
      </c>
      <c r="CL349" s="382">
        <f>BH349</f>
        <v>0.48599999999999999</v>
      </c>
      <c r="CM349" s="902"/>
      <c r="CN349" s="902"/>
      <c r="CP349" s="902"/>
      <c r="CQ349" s="902"/>
      <c r="CS349" s="902"/>
      <c r="CT349" s="902"/>
      <c r="CV349" s="13"/>
      <c r="CW349" s="13"/>
      <c r="CY349" s="13"/>
      <c r="CZ349" s="13"/>
      <c r="DB349" s="13"/>
      <c r="DC349" s="13"/>
    </row>
    <row r="350" spans="1:107" x14ac:dyDescent="0.3">
      <c r="A350" s="232">
        <v>350</v>
      </c>
      <c r="B350" s="398" t="s">
        <v>446</v>
      </c>
      <c r="C350" s="399" t="s">
        <v>142</v>
      </c>
      <c r="D350" s="436">
        <v>44501</v>
      </c>
      <c r="E350" s="376"/>
      <c r="F350" s="376">
        <f>F$328*G350</f>
        <v>39570.606999999996</v>
      </c>
      <c r="G350" s="377">
        <v>0.151</v>
      </c>
      <c r="H350" s="377"/>
      <c r="I350" s="375">
        <f>LARGE(BV350:CL350,1)</f>
        <v>0.22700000000000001</v>
      </c>
      <c r="J350" s="375">
        <f>SMALL(BV350:CL350,1)</f>
        <v>6.5000000000000002E-2</v>
      </c>
      <c r="K350" s="437">
        <f>K$328*L350</f>
        <v>1714.8239999999998</v>
      </c>
      <c r="L350" s="377">
        <v>0.10199999999999999</v>
      </c>
      <c r="M350" s="378">
        <f>L350/$I350</f>
        <v>0.44933920704845809</v>
      </c>
      <c r="N350" s="437">
        <f>N$328*O350</f>
        <v>2372.0680000000002</v>
      </c>
      <c r="O350" s="377">
        <v>0.16700000000000001</v>
      </c>
      <c r="P350" s="378">
        <f>O350/$I350</f>
        <v>0.73568281938325997</v>
      </c>
      <c r="Q350" s="437">
        <f>Q$328*R350</f>
        <v>797.08699999999999</v>
      </c>
      <c r="R350" s="377">
        <v>7.2999999999999995E-2</v>
      </c>
      <c r="S350" s="378">
        <f>R350/$I350</f>
        <v>0.32158590308370039</v>
      </c>
      <c r="T350" s="437">
        <f>T$328*U350</f>
        <v>2410.6680000000001</v>
      </c>
      <c r="U350" s="377">
        <v>0.153</v>
      </c>
      <c r="V350" s="378">
        <f>U350/$I350</f>
        <v>0.67400881057268724</v>
      </c>
      <c r="W350" s="437">
        <f>W$328*X350</f>
        <v>1713.278</v>
      </c>
      <c r="X350" s="377">
        <v>0.106</v>
      </c>
      <c r="Y350" s="378">
        <f>X350/$I350</f>
        <v>0.46696035242290745</v>
      </c>
      <c r="Z350" s="437">
        <f>Z$328*AA350</f>
        <v>691.34</v>
      </c>
      <c r="AA350" s="377">
        <v>6.5000000000000002E-2</v>
      </c>
      <c r="AB350" s="378">
        <f>AA350/$I350</f>
        <v>0.28634361233480177</v>
      </c>
      <c r="AC350" s="437">
        <f>AC$328*AD350</f>
        <v>3167.2080000000001</v>
      </c>
      <c r="AD350" s="377">
        <v>0.186</v>
      </c>
      <c r="AE350" s="378">
        <f>AD350/$I350</f>
        <v>0.8193832599118942</v>
      </c>
      <c r="AF350" s="437">
        <f>AF$328*AG350</f>
        <v>861.16399999999999</v>
      </c>
      <c r="AG350" s="377">
        <v>8.2000000000000003E-2</v>
      </c>
      <c r="AH350" s="378">
        <f>AG350/$I350</f>
        <v>0.36123348017621143</v>
      </c>
      <c r="AI350" s="437">
        <f>AI$328*AJ350</f>
        <v>2149.8120000000004</v>
      </c>
      <c r="AJ350" s="377">
        <v>0.17100000000000001</v>
      </c>
      <c r="AK350" s="378">
        <f>AJ350/$I350</f>
        <v>0.75330396475770933</v>
      </c>
      <c r="AL350" s="437">
        <f>AL$328*AM350</f>
        <v>2281.5</v>
      </c>
      <c r="AM350" s="377">
        <v>0.15</v>
      </c>
      <c r="AN350" s="378">
        <f>AM350/$I350</f>
        <v>0.66079295154185014</v>
      </c>
      <c r="AO350" s="437">
        <f>AO$328*AP350</f>
        <v>5044.1670000000004</v>
      </c>
      <c r="AP350" s="377">
        <v>0.22700000000000001</v>
      </c>
      <c r="AQ350" s="378">
        <f>AP350/$I350</f>
        <v>1</v>
      </c>
      <c r="AR350" s="437">
        <f>AR$328*AS350</f>
        <v>4022.1089999999999</v>
      </c>
      <c r="AS350" s="377">
        <v>0.189</v>
      </c>
      <c r="AT350" s="378">
        <f>AS350/$I350</f>
        <v>0.83259911894273131</v>
      </c>
      <c r="AU350" s="437">
        <f>AU$328*AV350</f>
        <v>2092.65</v>
      </c>
      <c r="AV350" s="377">
        <v>0.15</v>
      </c>
      <c r="AW350" s="378">
        <f>AV350/$I350</f>
        <v>0.66079295154185014</v>
      </c>
      <c r="AX350" s="437">
        <f>AX$328*AY350</f>
        <v>2383.2809999999999</v>
      </c>
      <c r="AY350" s="377">
        <v>0.153</v>
      </c>
      <c r="AZ350" s="378">
        <f>AY350/$I350</f>
        <v>0.67400881057268724</v>
      </c>
      <c r="BA350" s="376">
        <f>BA$328*BB350</f>
        <v>3392.62</v>
      </c>
      <c r="BB350" s="377">
        <v>0.22</v>
      </c>
      <c r="BC350" s="378">
        <f>BB350/$I350</f>
        <v>0.96916299559471364</v>
      </c>
      <c r="BD350" s="438">
        <f>BD$328*BE350</f>
        <v>2132.6970000000001</v>
      </c>
      <c r="BE350" s="377">
        <v>0.123</v>
      </c>
      <c r="BF350" s="378">
        <f>BE350/$I350</f>
        <v>0.54185022026431717</v>
      </c>
      <c r="BG350" s="439">
        <f>BG$328*BH350</f>
        <v>2387.4249999999997</v>
      </c>
      <c r="BH350" s="377">
        <v>0.14499999999999999</v>
      </c>
      <c r="BI350" s="378">
        <f>BH350/$I350</f>
        <v>0.63876651982378851</v>
      </c>
      <c r="BJ350" s="376">
        <f>K350+T350+W350+Z350+Q350</f>
        <v>7327.1970000000001</v>
      </c>
      <c r="BK350" s="377">
        <f>BJ350/BJ$328</f>
        <v>0.10424831403124378</v>
      </c>
      <c r="BL350" s="378">
        <f>BK350/$G350</f>
        <v>0.69038618563737608</v>
      </c>
      <c r="BM350" s="376">
        <f>BG350+AU350+AR350+AX350</f>
        <v>10885.465</v>
      </c>
      <c r="BN350" s="440">
        <f>BM350/BM$328</f>
        <v>0.16180790498558137</v>
      </c>
      <c r="BO350" s="378">
        <f>BN350/$G350</f>
        <v>1.0715755297058369</v>
      </c>
      <c r="BP350" s="376">
        <f>BA350+AO350+AL350+BD350</f>
        <v>12850.984</v>
      </c>
      <c r="BQ350" s="377">
        <f>BP350/BP$328</f>
        <v>0.18308592269664203</v>
      </c>
      <c r="BR350" s="378">
        <f>BQ350/$G350</f>
        <v>1.2124895542823977</v>
      </c>
      <c r="BS350" s="381">
        <f>AI350+AF350+AC350+N350</f>
        <v>8550.2520000000004</v>
      </c>
      <c r="BT350" s="441">
        <f>BS350/BS$328</f>
        <v>0.15744580709313888</v>
      </c>
      <c r="BU350" s="383">
        <f>BT350/$G350</f>
        <v>1.0426874641929726</v>
      </c>
      <c r="BV350" s="382">
        <f>L350</f>
        <v>0.10199999999999999</v>
      </c>
      <c r="BW350" s="382">
        <f>O350</f>
        <v>0.16700000000000001</v>
      </c>
      <c r="BX350" s="382">
        <f>R350</f>
        <v>7.2999999999999995E-2</v>
      </c>
      <c r="BY350" s="382">
        <f>U350</f>
        <v>0.153</v>
      </c>
      <c r="BZ350" s="382">
        <f>X350</f>
        <v>0.106</v>
      </c>
      <c r="CA350" s="382">
        <f>AA350</f>
        <v>6.5000000000000002E-2</v>
      </c>
      <c r="CB350" s="382">
        <f>AD350</f>
        <v>0.186</v>
      </c>
      <c r="CC350" s="382">
        <f>AG350</f>
        <v>8.2000000000000003E-2</v>
      </c>
      <c r="CD350" s="382">
        <f>AJ350</f>
        <v>0.17100000000000001</v>
      </c>
      <c r="CE350" s="382">
        <f>AM350</f>
        <v>0.15</v>
      </c>
      <c r="CF350" s="382">
        <f>AP350</f>
        <v>0.22700000000000001</v>
      </c>
      <c r="CG350" s="382">
        <f>AS350</f>
        <v>0.189</v>
      </c>
      <c r="CH350" s="382">
        <f>AV350</f>
        <v>0.15</v>
      </c>
      <c r="CI350" s="382">
        <f>AY350</f>
        <v>0.153</v>
      </c>
      <c r="CJ350" s="382">
        <f>BB350</f>
        <v>0.22</v>
      </c>
      <c r="CK350" s="382">
        <f>BE350</f>
        <v>0.123</v>
      </c>
      <c r="CL350" s="382">
        <f>BH350</f>
        <v>0.14499999999999999</v>
      </c>
      <c r="CM350" s="902"/>
      <c r="CN350" s="902"/>
      <c r="CP350" s="902"/>
      <c r="CQ350" s="902"/>
      <c r="CS350" s="902"/>
      <c r="CT350" s="902"/>
      <c r="CV350" s="13"/>
      <c r="CW350" s="13"/>
      <c r="CY350" s="13"/>
      <c r="CZ350" s="13"/>
      <c r="DB350" s="13"/>
      <c r="DC350" s="13"/>
    </row>
    <row r="351" spans="1:107" x14ac:dyDescent="0.3">
      <c r="A351" s="232">
        <v>351</v>
      </c>
      <c r="B351" s="398" t="s">
        <v>447</v>
      </c>
      <c r="C351" s="399" t="s">
        <v>142</v>
      </c>
      <c r="D351" s="436">
        <v>44501</v>
      </c>
      <c r="E351" s="376"/>
      <c r="F351" s="376">
        <f>F$328*G351</f>
        <v>37736.207999999999</v>
      </c>
      <c r="G351" s="377">
        <v>0.14399999999999999</v>
      </c>
      <c r="H351" s="377"/>
      <c r="I351" s="375">
        <f>LARGE(BV351:CL351,1)</f>
        <v>0.19500000000000001</v>
      </c>
      <c r="J351" s="375">
        <f>SMALL(BV351:CL351,1)</f>
        <v>9.9000000000000005E-2</v>
      </c>
      <c r="K351" s="437">
        <f>K$328*L351</f>
        <v>3278.34</v>
      </c>
      <c r="L351" s="377">
        <v>0.19500000000000001</v>
      </c>
      <c r="M351" s="378">
        <f>L351/$I351</f>
        <v>1</v>
      </c>
      <c r="N351" s="437">
        <f>N$328*O351</f>
        <v>2343.6600000000003</v>
      </c>
      <c r="O351" s="377">
        <v>0.16500000000000001</v>
      </c>
      <c r="P351" s="378">
        <f>O351/$I351</f>
        <v>0.84615384615384615</v>
      </c>
      <c r="Q351" s="437">
        <f>Q$328*R351</f>
        <v>1965.4199999999998</v>
      </c>
      <c r="R351" s="377">
        <v>0.18</v>
      </c>
      <c r="S351" s="378">
        <f>R351/$I351</f>
        <v>0.92307692307692302</v>
      </c>
      <c r="T351" s="437">
        <f>T$328*U351</f>
        <v>2221.596</v>
      </c>
      <c r="U351" s="377">
        <v>0.14099999999999999</v>
      </c>
      <c r="V351" s="378">
        <f>U351/$I351</f>
        <v>0.72307692307692295</v>
      </c>
      <c r="W351" s="437">
        <f>W$328*X351</f>
        <v>2715.384</v>
      </c>
      <c r="X351" s="377">
        <v>0.16800000000000001</v>
      </c>
      <c r="Y351" s="378">
        <f>X351/$I351</f>
        <v>0.86153846153846159</v>
      </c>
      <c r="Z351" s="437">
        <f>Z$328*AA351</f>
        <v>1850.6639999999998</v>
      </c>
      <c r="AA351" s="377">
        <v>0.17399999999999999</v>
      </c>
      <c r="AB351" s="378">
        <f>AA351/$I351</f>
        <v>0.89230769230769225</v>
      </c>
      <c r="AC351" s="437">
        <f>AC$328*AD351</f>
        <v>1839.0239999999999</v>
      </c>
      <c r="AD351" s="377">
        <v>0.108</v>
      </c>
      <c r="AE351" s="378">
        <f>AD351/$I351</f>
        <v>0.55384615384615377</v>
      </c>
      <c r="AF351" s="437">
        <f>AF$328*AG351</f>
        <v>1932.3679999999999</v>
      </c>
      <c r="AG351" s="377">
        <v>0.184</v>
      </c>
      <c r="AH351" s="378">
        <f>AG351/$I351</f>
        <v>0.94358974358974357</v>
      </c>
      <c r="AI351" s="437">
        <f>AI$328*AJ351</f>
        <v>1533.7839999999999</v>
      </c>
      <c r="AJ351" s="377">
        <v>0.122</v>
      </c>
      <c r="AK351" s="378">
        <f>AJ351/$I351</f>
        <v>0.62564102564102564</v>
      </c>
      <c r="AL351" s="437">
        <f>AL$328*AM351</f>
        <v>2403.1799999999998</v>
      </c>
      <c r="AM351" s="377">
        <v>0.158</v>
      </c>
      <c r="AN351" s="378">
        <f>AM351/$I351</f>
        <v>0.81025641025641026</v>
      </c>
      <c r="AO351" s="437">
        <f>AO$328*AP351</f>
        <v>2777.625</v>
      </c>
      <c r="AP351" s="377">
        <v>0.125</v>
      </c>
      <c r="AQ351" s="378">
        <f>AP351/$I351</f>
        <v>0.64102564102564097</v>
      </c>
      <c r="AR351" s="437">
        <f>AR$328*AS351</f>
        <v>2106.819</v>
      </c>
      <c r="AS351" s="377">
        <v>9.9000000000000005E-2</v>
      </c>
      <c r="AT351" s="378">
        <f>AS351/$I351</f>
        <v>0.50769230769230766</v>
      </c>
      <c r="AU351" s="437">
        <f>AU$328*AV351</f>
        <v>1604.365</v>
      </c>
      <c r="AV351" s="377">
        <v>0.115</v>
      </c>
      <c r="AW351" s="378">
        <f>AV351/$I351</f>
        <v>0.58974358974358976</v>
      </c>
      <c r="AX351" s="437">
        <f>AX$328*AY351</f>
        <v>1869.24</v>
      </c>
      <c r="AY351" s="377">
        <v>0.12</v>
      </c>
      <c r="AZ351" s="378">
        <f>AY351/$I351</f>
        <v>0.61538461538461531</v>
      </c>
      <c r="BA351" s="376">
        <f>BA$328*BB351</f>
        <v>2066.4140000000002</v>
      </c>
      <c r="BB351" s="377">
        <v>0.13400000000000001</v>
      </c>
      <c r="BC351" s="378">
        <f>BB351/$I351</f>
        <v>0.68717948717948718</v>
      </c>
      <c r="BD351" s="438">
        <f>BD$328*BE351</f>
        <v>2756.9009999999998</v>
      </c>
      <c r="BE351" s="377">
        <v>0.159</v>
      </c>
      <c r="BF351" s="378">
        <f>BE351/$I351</f>
        <v>0.81538461538461537</v>
      </c>
      <c r="BG351" s="439">
        <f>BG$328*BH351</f>
        <v>2519.145</v>
      </c>
      <c r="BH351" s="377">
        <v>0.153</v>
      </c>
      <c r="BI351" s="378">
        <f>BH351/$I351</f>
        <v>0.7846153846153846</v>
      </c>
      <c r="BJ351" s="376">
        <f>K351+T351+W351+Z351+Q351</f>
        <v>12031.404</v>
      </c>
      <c r="BK351" s="377">
        <f>BJ351/BJ$328</f>
        <v>0.17117781635034005</v>
      </c>
      <c r="BL351" s="378">
        <f>BK351/$G351</f>
        <v>1.1887348357662504</v>
      </c>
      <c r="BM351" s="376">
        <f>BG351+AU351+AR351+AX351</f>
        <v>8099.5689999999995</v>
      </c>
      <c r="BN351" s="440">
        <f>BM351/BM$328</f>
        <v>0.12039672087284835</v>
      </c>
      <c r="BO351" s="378">
        <f>BN351/$G351</f>
        <v>0.83608833939478022</v>
      </c>
      <c r="BP351" s="376">
        <f>BA351+AO351+AL351+BD351</f>
        <v>10004.120000000001</v>
      </c>
      <c r="BQ351" s="377">
        <f>BP351/BP$328</f>
        <v>0.14252710461455173</v>
      </c>
      <c r="BR351" s="378">
        <f>BQ351/$G351</f>
        <v>0.98977155982327603</v>
      </c>
      <c r="BS351" s="381">
        <f>AI351+AF351+AC351+N351</f>
        <v>7648.8359999999993</v>
      </c>
      <c r="BT351" s="441">
        <f>BS351/BS$328</f>
        <v>0.14084697823444922</v>
      </c>
      <c r="BU351" s="383">
        <f>BT351/$G351</f>
        <v>0.97810401551700854</v>
      </c>
      <c r="BV351" s="382">
        <f>L351</f>
        <v>0.19500000000000001</v>
      </c>
      <c r="BW351" s="382">
        <f>O351</f>
        <v>0.16500000000000001</v>
      </c>
      <c r="BX351" s="382">
        <f>R351</f>
        <v>0.18</v>
      </c>
      <c r="BY351" s="382">
        <f>U351</f>
        <v>0.14099999999999999</v>
      </c>
      <c r="BZ351" s="382">
        <f>X351</f>
        <v>0.16800000000000001</v>
      </c>
      <c r="CA351" s="382">
        <f>AA351</f>
        <v>0.17399999999999999</v>
      </c>
      <c r="CB351" s="382">
        <f>AD351</f>
        <v>0.108</v>
      </c>
      <c r="CC351" s="382">
        <f>AG351</f>
        <v>0.184</v>
      </c>
      <c r="CD351" s="382">
        <f>AJ351</f>
        <v>0.122</v>
      </c>
      <c r="CE351" s="382">
        <f>AM351</f>
        <v>0.158</v>
      </c>
      <c r="CF351" s="382">
        <f>AP351</f>
        <v>0.125</v>
      </c>
      <c r="CG351" s="382">
        <f>AS351</f>
        <v>9.9000000000000005E-2</v>
      </c>
      <c r="CH351" s="382">
        <f>AV351</f>
        <v>0.115</v>
      </c>
      <c r="CI351" s="382">
        <f>AY351</f>
        <v>0.12</v>
      </c>
      <c r="CJ351" s="382">
        <f>BB351</f>
        <v>0.13400000000000001</v>
      </c>
      <c r="CK351" s="382">
        <f>BE351</f>
        <v>0.159</v>
      </c>
      <c r="CL351" s="382">
        <f>BH351</f>
        <v>0.153</v>
      </c>
      <c r="CM351" s="902"/>
      <c r="CN351" s="902"/>
      <c r="CP351" s="902"/>
      <c r="CQ351" s="902"/>
      <c r="CS351" s="902"/>
      <c r="CT351" s="902"/>
      <c r="CV351" s="13"/>
      <c r="CW351" s="13"/>
      <c r="CY351" s="13"/>
      <c r="CZ351" s="13"/>
      <c r="DB351" s="13"/>
      <c r="DC351" s="13"/>
    </row>
    <row r="352" spans="1:107" x14ac:dyDescent="0.3">
      <c r="A352" s="232">
        <v>352</v>
      </c>
      <c r="B352" s="398" t="s">
        <v>448</v>
      </c>
      <c r="C352" s="399" t="s">
        <v>142</v>
      </c>
      <c r="D352" s="436">
        <v>44501</v>
      </c>
      <c r="E352" s="376"/>
      <c r="F352" s="376">
        <f>F$328*G352</f>
        <v>50314.944000000003</v>
      </c>
      <c r="G352" s="377">
        <v>0.192</v>
      </c>
      <c r="H352" s="377"/>
      <c r="I352" s="375">
        <f>LARGE(BV352:CL352,1)</f>
        <v>0.28599999999999998</v>
      </c>
      <c r="J352" s="375">
        <f>SMALL(BV352:CL352,1)</f>
        <v>4.5999999999999999E-2</v>
      </c>
      <c r="K352" s="437">
        <f>K$328*L352</f>
        <v>3934.0080000000003</v>
      </c>
      <c r="L352" s="377">
        <v>0.23400000000000001</v>
      </c>
      <c r="M352" s="378">
        <f>L352/$I352</f>
        <v>0.81818181818181834</v>
      </c>
      <c r="N352" s="437">
        <f>N$328*O352</f>
        <v>3366.348</v>
      </c>
      <c r="O352" s="377">
        <v>0.23699999999999999</v>
      </c>
      <c r="P352" s="378">
        <f>O352/$I352</f>
        <v>0.82867132867132864</v>
      </c>
      <c r="Q352" s="437">
        <f>Q$328*R352</f>
        <v>2533.2080000000001</v>
      </c>
      <c r="R352" s="377">
        <v>0.23200000000000001</v>
      </c>
      <c r="S352" s="378">
        <f>R352/$I352</f>
        <v>0.81118881118881125</v>
      </c>
      <c r="T352" s="437">
        <f>T$328*U352</f>
        <v>2268.864</v>
      </c>
      <c r="U352" s="377">
        <v>0.14399999999999999</v>
      </c>
      <c r="V352" s="378">
        <f>U352/$I352</f>
        <v>0.50349650349650354</v>
      </c>
      <c r="W352" s="437">
        <f>W$328*X352</f>
        <v>3103.2960000000003</v>
      </c>
      <c r="X352" s="377">
        <v>0.192</v>
      </c>
      <c r="Y352" s="378">
        <f>X352/$I352</f>
        <v>0.67132867132867136</v>
      </c>
      <c r="Z352" s="437">
        <f>Z$328*AA352</f>
        <v>2775.9960000000001</v>
      </c>
      <c r="AA352" s="377">
        <v>0.26100000000000001</v>
      </c>
      <c r="AB352" s="378">
        <f>AA352/$I352</f>
        <v>0.91258741258741272</v>
      </c>
      <c r="AC352" s="437">
        <f>AC$328*AD352</f>
        <v>1787.9399999999998</v>
      </c>
      <c r="AD352" s="377">
        <v>0.105</v>
      </c>
      <c r="AE352" s="378">
        <f>AD352/$I352</f>
        <v>0.36713286713286714</v>
      </c>
      <c r="AF352" s="437">
        <f>AF$328*AG352</f>
        <v>3003.5719999999997</v>
      </c>
      <c r="AG352" s="377">
        <v>0.28599999999999998</v>
      </c>
      <c r="AH352" s="378">
        <f>AG352/$I352</f>
        <v>1</v>
      </c>
      <c r="AI352" s="437">
        <f>AI$328*AJ352</f>
        <v>1621.788</v>
      </c>
      <c r="AJ352" s="377">
        <v>0.129</v>
      </c>
      <c r="AK352" s="378">
        <f>AJ352/$I352</f>
        <v>0.4510489510489511</v>
      </c>
      <c r="AL352" s="437">
        <f>AL$328*AM352</f>
        <v>2038.14</v>
      </c>
      <c r="AM352" s="377">
        <v>0.13400000000000001</v>
      </c>
      <c r="AN352" s="378">
        <f>AM352/$I352</f>
        <v>0.4685314685314686</v>
      </c>
      <c r="AO352" s="437">
        <f>AO$328*AP352</f>
        <v>1399.923</v>
      </c>
      <c r="AP352" s="377">
        <v>6.3E-2</v>
      </c>
      <c r="AQ352" s="378">
        <f>AP352/$I352</f>
        <v>0.22027972027972029</v>
      </c>
      <c r="AR352" s="437">
        <f>AR$328*AS352</f>
        <v>978.92599999999993</v>
      </c>
      <c r="AS352" s="377">
        <v>4.5999999999999999E-2</v>
      </c>
      <c r="AT352" s="378">
        <f>AS352/$I352</f>
        <v>0.16083916083916086</v>
      </c>
      <c r="AU352" s="437">
        <f>AU$328*AV352</f>
        <v>1102.1289999999999</v>
      </c>
      <c r="AV352" s="377">
        <v>7.9000000000000001E-2</v>
      </c>
      <c r="AW352" s="378">
        <f>AV352/$I352</f>
        <v>0.27622377622377625</v>
      </c>
      <c r="AX352" s="437">
        <f>AX$328*AY352</f>
        <v>2741.5519999999997</v>
      </c>
      <c r="AY352" s="377">
        <v>0.17599999999999999</v>
      </c>
      <c r="AZ352" s="378">
        <f>AY352/$I352</f>
        <v>0.61538461538461542</v>
      </c>
      <c r="BA352" s="376">
        <f>BA$328*BB352</f>
        <v>2143.5190000000002</v>
      </c>
      <c r="BB352" s="377">
        <v>0.13900000000000001</v>
      </c>
      <c r="BC352" s="378">
        <f>BB352/$I352</f>
        <v>0.4860139860139861</v>
      </c>
      <c r="BD352" s="438">
        <f>BD$328*BE352</f>
        <v>4005.3090000000002</v>
      </c>
      <c r="BE352" s="377">
        <v>0.23100000000000001</v>
      </c>
      <c r="BF352" s="378">
        <f>BE352/$I352</f>
        <v>0.80769230769230782</v>
      </c>
      <c r="BG352" s="439">
        <f>BG$328*BH352</f>
        <v>3111.8850000000002</v>
      </c>
      <c r="BH352" s="377">
        <v>0.189</v>
      </c>
      <c r="BI352" s="378">
        <f>BH352/$I352</f>
        <v>0.66083916083916094</v>
      </c>
      <c r="BJ352" s="376">
        <f>K352+T352+W352+Z352+Q352</f>
        <v>14615.372000000001</v>
      </c>
      <c r="BK352" s="377">
        <f>BJ352/BJ$328</f>
        <v>0.20794143926244205</v>
      </c>
      <c r="BL352" s="378">
        <f>BK352/$G352</f>
        <v>1.0830283294918857</v>
      </c>
      <c r="BM352" s="376">
        <f>BG352+AU352+AR352+AX352</f>
        <v>7934.4920000000002</v>
      </c>
      <c r="BN352" s="440">
        <f>BM352/BM$328</f>
        <v>0.11794291999881083</v>
      </c>
      <c r="BO352" s="378">
        <f>BN352/$G352</f>
        <v>0.61428604166047307</v>
      </c>
      <c r="BP352" s="376">
        <f>BA352+AO352+AL352+BD352</f>
        <v>9586.8909999999996</v>
      </c>
      <c r="BQ352" s="377">
        <f>BP352/BP$328</f>
        <v>0.13658290948982063</v>
      </c>
      <c r="BR352" s="378">
        <f>BQ352/$G352</f>
        <v>0.71136932025948241</v>
      </c>
      <c r="BS352" s="381">
        <f>AI352+AF352+AC352+N352</f>
        <v>9779.6479999999992</v>
      </c>
      <c r="BT352" s="441">
        <f>BS352/BS$328</f>
        <v>0.18008411593562404</v>
      </c>
      <c r="BU352" s="383">
        <f>BT352/$G352</f>
        <v>0.93793810383137521</v>
      </c>
      <c r="BV352" s="382">
        <f>L352</f>
        <v>0.23400000000000001</v>
      </c>
      <c r="BW352" s="382">
        <f>O352</f>
        <v>0.23699999999999999</v>
      </c>
      <c r="BX352" s="382">
        <f>R352</f>
        <v>0.23200000000000001</v>
      </c>
      <c r="BY352" s="382">
        <f>U352</f>
        <v>0.14399999999999999</v>
      </c>
      <c r="BZ352" s="382">
        <f>X352</f>
        <v>0.192</v>
      </c>
      <c r="CA352" s="382">
        <f>AA352</f>
        <v>0.26100000000000001</v>
      </c>
      <c r="CB352" s="382">
        <f>AD352</f>
        <v>0.105</v>
      </c>
      <c r="CC352" s="382">
        <f>AG352</f>
        <v>0.28599999999999998</v>
      </c>
      <c r="CD352" s="382">
        <f>AJ352</f>
        <v>0.129</v>
      </c>
      <c r="CE352" s="382">
        <f>AM352</f>
        <v>0.13400000000000001</v>
      </c>
      <c r="CF352" s="382">
        <f>AP352</f>
        <v>6.3E-2</v>
      </c>
      <c r="CG352" s="382">
        <f>AS352</f>
        <v>4.5999999999999999E-2</v>
      </c>
      <c r="CH352" s="382">
        <f>AV352</f>
        <v>7.9000000000000001E-2</v>
      </c>
      <c r="CI352" s="382">
        <f>AY352</f>
        <v>0.17599999999999999</v>
      </c>
      <c r="CJ352" s="382">
        <f>BB352</f>
        <v>0.13900000000000001</v>
      </c>
      <c r="CK352" s="382">
        <f>BE352</f>
        <v>0.23100000000000001</v>
      </c>
      <c r="CL352" s="382">
        <f>BH352</f>
        <v>0.189</v>
      </c>
      <c r="CM352" s="902"/>
      <c r="CN352" s="902"/>
      <c r="CP352" s="902"/>
      <c r="CQ352" s="902"/>
      <c r="CS352" s="902"/>
      <c r="CT352" s="902"/>
      <c r="CV352" s="13"/>
      <c r="CW352" s="13"/>
      <c r="CY352" s="13"/>
      <c r="CZ352" s="13"/>
      <c r="DB352" s="13"/>
      <c r="DC352" s="13"/>
    </row>
    <row r="353" spans="1:107" x14ac:dyDescent="0.3">
      <c r="A353" s="163">
        <v>353</v>
      </c>
      <c r="B353" s="26"/>
      <c r="D353" s="27"/>
      <c r="E353" s="3"/>
      <c r="F353" s="7"/>
      <c r="G353" s="15"/>
      <c r="H353" s="3"/>
      <c r="I353" s="15"/>
      <c r="J353" s="15"/>
      <c r="K353" s="3"/>
      <c r="L353" s="13"/>
      <c r="M353" s="22"/>
      <c r="N353" s="3"/>
      <c r="O353" s="13"/>
      <c r="P353" s="22"/>
      <c r="Q353" s="3"/>
      <c r="R353" s="13"/>
      <c r="S353" s="22"/>
      <c r="T353" s="3"/>
      <c r="U353" s="13"/>
      <c r="V353" s="22"/>
      <c r="W353" s="3"/>
      <c r="X353" s="13"/>
      <c r="Y353" s="22"/>
      <c r="Z353" s="3"/>
      <c r="AA353" s="13"/>
      <c r="AB353" s="22"/>
      <c r="AC353" s="3"/>
      <c r="AD353" s="13"/>
      <c r="AE353" s="22"/>
      <c r="AF353" s="3"/>
      <c r="AG353" s="13"/>
      <c r="AH353" s="22"/>
      <c r="AI353" s="3"/>
      <c r="AJ353" s="13"/>
      <c r="AK353" s="22"/>
      <c r="AL353" s="3"/>
      <c r="AM353" s="13"/>
      <c r="AN353" s="22"/>
      <c r="AO353" s="3"/>
      <c r="AP353" s="13"/>
      <c r="AQ353" s="22"/>
      <c r="AR353" s="3"/>
      <c r="AS353" s="13"/>
      <c r="AT353" s="22"/>
      <c r="AU353" s="40"/>
      <c r="AV353" s="13"/>
      <c r="AW353" s="22"/>
      <c r="AX353" s="3"/>
      <c r="AY353" s="13"/>
      <c r="AZ353" s="22"/>
      <c r="BA353" s="7"/>
      <c r="BB353" s="15"/>
      <c r="BC353" s="22"/>
      <c r="BD353" s="29"/>
      <c r="BE353" s="13"/>
      <c r="BF353" s="22"/>
      <c r="BG353" s="248"/>
      <c r="BH353" s="13"/>
      <c r="BI353" s="22"/>
      <c r="BJ353" s="22"/>
      <c r="BK353" s="22"/>
      <c r="BL353" s="22"/>
      <c r="BM353" s="22"/>
      <c r="BN353" s="247"/>
      <c r="BO353" s="22"/>
      <c r="BP353" s="22"/>
      <c r="BQ353" s="22"/>
      <c r="BR353" s="22"/>
      <c r="BS353" s="348"/>
      <c r="BT353" s="334"/>
      <c r="BU353" s="247"/>
      <c r="BV353" s="100"/>
      <c r="BW353" s="100"/>
      <c r="BX353" s="100"/>
      <c r="BY353" s="100"/>
      <c r="BZ353" s="100"/>
      <c r="CA353" s="100"/>
      <c r="CB353" s="100"/>
      <c r="CC353" s="100"/>
      <c r="CD353" s="100"/>
      <c r="CE353" s="100"/>
      <c r="CF353" s="100"/>
      <c r="CG353" s="100"/>
      <c r="CH353" s="100"/>
      <c r="CI353" s="100"/>
      <c r="CJ353" s="100"/>
      <c r="CK353" s="100"/>
      <c r="CL353" s="100"/>
      <c r="CM353" s="902"/>
      <c r="CN353" s="902"/>
      <c r="CP353" s="902"/>
      <c r="CQ353" s="902"/>
      <c r="CS353" s="902"/>
      <c r="CT353" s="902"/>
      <c r="CV353" s="13"/>
      <c r="CW353" s="13"/>
      <c r="CY353" s="13"/>
      <c r="CZ353" s="13"/>
      <c r="DB353" s="13"/>
      <c r="DC353" s="13"/>
    </row>
    <row r="354" spans="1:107" x14ac:dyDescent="0.3">
      <c r="A354" s="163">
        <v>354</v>
      </c>
      <c r="B354" s="26"/>
      <c r="D354" s="27"/>
      <c r="E354" s="3"/>
      <c r="F354" s="7"/>
      <c r="G354" s="15"/>
      <c r="H354" s="3"/>
      <c r="I354" s="15"/>
      <c r="J354" s="15"/>
      <c r="K354" s="3"/>
      <c r="L354" s="13"/>
      <c r="M354" s="22"/>
      <c r="N354" s="3"/>
      <c r="O354" s="13"/>
      <c r="P354" s="22"/>
      <c r="Q354" s="3"/>
      <c r="R354" s="13"/>
      <c r="S354" s="22"/>
      <c r="T354" s="3"/>
      <c r="U354" s="13"/>
      <c r="V354" s="22"/>
      <c r="W354" s="3"/>
      <c r="X354" s="13"/>
      <c r="Y354" s="22"/>
      <c r="Z354" s="3"/>
      <c r="AA354" s="13"/>
      <c r="AB354" s="22"/>
      <c r="AC354" s="3"/>
      <c r="AD354" s="13"/>
      <c r="AE354" s="22"/>
      <c r="AF354" s="3"/>
      <c r="AG354" s="13"/>
      <c r="AH354" s="22"/>
      <c r="AI354" s="3"/>
      <c r="AJ354" s="13"/>
      <c r="AK354" s="22"/>
      <c r="AL354" s="3"/>
      <c r="AM354" s="13"/>
      <c r="AN354" s="22"/>
      <c r="AO354" s="3"/>
      <c r="AP354" s="13"/>
      <c r="AQ354" s="22"/>
      <c r="AR354" s="3"/>
      <c r="AS354" s="13"/>
      <c r="AT354" s="22"/>
      <c r="AU354" s="40"/>
      <c r="AV354" s="13"/>
      <c r="AW354" s="22"/>
      <c r="AX354" s="3"/>
      <c r="AY354" s="13"/>
      <c r="AZ354" s="22"/>
      <c r="BA354" s="7"/>
      <c r="BB354" s="15"/>
      <c r="BC354" s="22"/>
      <c r="BD354" s="29"/>
      <c r="BE354" s="13"/>
      <c r="BF354" s="22"/>
      <c r="BG354" s="248"/>
      <c r="BH354" s="13"/>
      <c r="BI354" s="22"/>
      <c r="BJ354" s="22"/>
      <c r="BK354" s="22"/>
      <c r="BL354" s="22"/>
      <c r="BM354" s="22"/>
      <c r="BN354" s="247"/>
      <c r="BO354" s="22"/>
      <c r="BP354" s="22"/>
      <c r="BQ354" s="22"/>
      <c r="BR354" s="22"/>
      <c r="BS354" s="348"/>
      <c r="BT354" s="334"/>
      <c r="BU354" s="247"/>
      <c r="BV354" s="100"/>
      <c r="BW354" s="100"/>
      <c r="BX354" s="100"/>
      <c r="BY354" s="100"/>
      <c r="BZ354" s="100"/>
      <c r="CA354" s="100"/>
      <c r="CB354" s="100"/>
      <c r="CC354" s="100"/>
      <c r="CD354" s="100"/>
      <c r="CE354" s="100"/>
      <c r="CF354" s="100"/>
      <c r="CG354" s="100"/>
      <c r="CH354" s="100"/>
      <c r="CI354" s="100"/>
      <c r="CJ354" s="100"/>
      <c r="CK354" s="100"/>
      <c r="CL354" s="100"/>
      <c r="CM354" s="902"/>
      <c r="CN354" s="902"/>
      <c r="CP354" s="902"/>
      <c r="CQ354" s="902"/>
      <c r="CS354" s="902"/>
      <c r="CT354" s="902"/>
      <c r="CV354" s="13"/>
      <c r="CW354" s="13"/>
      <c r="CY354" s="13"/>
      <c r="CZ354" s="13"/>
      <c r="DB354" s="13"/>
      <c r="DC354" s="13"/>
    </row>
    <row r="355" spans="1:107" x14ac:dyDescent="0.3">
      <c r="A355" s="163">
        <v>355</v>
      </c>
      <c r="B355" s="26"/>
      <c r="D355" s="27"/>
      <c r="E355" s="3"/>
      <c r="F355" s="7"/>
      <c r="G355" s="15"/>
      <c r="H355" s="3"/>
      <c r="I355" s="15"/>
      <c r="J355" s="15"/>
      <c r="K355" s="3"/>
      <c r="L355" s="13"/>
      <c r="M355" s="22"/>
      <c r="N355" s="3"/>
      <c r="O355" s="13"/>
      <c r="P355" s="22"/>
      <c r="Q355" s="3"/>
      <c r="R355" s="13"/>
      <c r="S355" s="22"/>
      <c r="T355" s="3"/>
      <c r="U355" s="13"/>
      <c r="V355" s="22"/>
      <c r="W355" s="3"/>
      <c r="X355" s="13"/>
      <c r="Y355" s="22"/>
      <c r="Z355" s="3"/>
      <c r="AA355" s="13"/>
      <c r="AB355" s="22"/>
      <c r="AC355" s="3"/>
      <c r="AD355" s="13"/>
      <c r="AE355" s="22"/>
      <c r="AF355" s="3"/>
      <c r="AG355" s="13"/>
      <c r="AH355" s="22"/>
      <c r="AI355" s="3"/>
      <c r="AJ355" s="13"/>
      <c r="AK355" s="22"/>
      <c r="AL355" s="3"/>
      <c r="AM355" s="13"/>
      <c r="AN355" s="22"/>
      <c r="AO355" s="3"/>
      <c r="AP355" s="13"/>
      <c r="AQ355" s="22"/>
      <c r="AR355" s="3"/>
      <c r="AS355" s="13"/>
      <c r="AT355" s="22"/>
      <c r="AU355" s="40"/>
      <c r="AV355" s="13"/>
      <c r="AW355" s="22"/>
      <c r="AX355" s="3"/>
      <c r="AY355" s="13"/>
      <c r="AZ355" s="22"/>
      <c r="BA355" s="7"/>
      <c r="BB355" s="15"/>
      <c r="BC355" s="22"/>
      <c r="BD355" s="29"/>
      <c r="BE355" s="13"/>
      <c r="BF355" s="22"/>
      <c r="BG355" s="248"/>
      <c r="BH355" s="13"/>
      <c r="BI355" s="22"/>
      <c r="BJ355" s="22"/>
      <c r="BK355" s="22"/>
      <c r="BL355" s="22"/>
      <c r="BM355" s="22"/>
      <c r="BN355" s="247"/>
      <c r="BO355" s="22"/>
      <c r="BP355" s="22"/>
      <c r="BQ355" s="22"/>
      <c r="BR355" s="22"/>
      <c r="BS355" s="348"/>
      <c r="BT355" s="334"/>
      <c r="BU355" s="247"/>
      <c r="BV355" s="100"/>
      <c r="BW355" s="100"/>
      <c r="BX355" s="100"/>
      <c r="BY355" s="100"/>
      <c r="BZ355" s="100"/>
      <c r="CA355" s="100"/>
      <c r="CB355" s="100"/>
      <c r="CC355" s="100"/>
      <c r="CD355" s="100"/>
      <c r="CE355" s="100"/>
      <c r="CF355" s="100"/>
      <c r="CG355" s="100"/>
      <c r="CH355" s="100"/>
      <c r="CI355" s="100"/>
      <c r="CJ355" s="100"/>
      <c r="CK355" s="100"/>
      <c r="CL355" s="100"/>
      <c r="CM355" s="902"/>
      <c r="CN355" s="902"/>
      <c r="CP355" s="902"/>
      <c r="CQ355" s="902"/>
      <c r="CS355" s="902"/>
      <c r="CT355" s="902"/>
      <c r="CV355" s="13"/>
      <c r="CW355" s="13"/>
      <c r="CY355" s="13"/>
      <c r="CZ355" s="13"/>
      <c r="DB355" s="13"/>
      <c r="DC355" s="13"/>
    </row>
    <row r="356" spans="1:107" x14ac:dyDescent="0.3">
      <c r="A356" s="163">
        <v>356</v>
      </c>
      <c r="B356" s="26"/>
      <c r="D356" s="27"/>
      <c r="E356" s="3"/>
      <c r="F356" s="7"/>
      <c r="G356" s="15"/>
      <c r="H356" s="3"/>
      <c r="I356" s="15"/>
      <c r="J356" s="15"/>
      <c r="K356" s="40"/>
      <c r="L356" s="13"/>
      <c r="M356" s="22"/>
      <c r="N356" s="40"/>
      <c r="O356" s="13"/>
      <c r="P356" s="22"/>
      <c r="Q356" s="40"/>
      <c r="R356" s="13"/>
      <c r="S356" s="22"/>
      <c r="T356" s="40"/>
      <c r="U356" s="13"/>
      <c r="V356" s="22"/>
      <c r="W356" s="40"/>
      <c r="X356" s="13"/>
      <c r="Y356" s="22"/>
      <c r="Z356" s="40"/>
      <c r="AA356" s="13"/>
      <c r="AB356" s="22"/>
      <c r="AC356" s="40"/>
      <c r="AD356" s="13"/>
      <c r="AE356" s="22"/>
      <c r="AF356" s="40"/>
      <c r="AG356" s="13"/>
      <c r="AH356" s="22"/>
      <c r="AI356" s="40"/>
      <c r="AJ356" s="13"/>
      <c r="AK356" s="22"/>
      <c r="AL356" s="40"/>
      <c r="AM356" s="13"/>
      <c r="AN356" s="22"/>
      <c r="AO356" s="40"/>
      <c r="AP356" s="13"/>
      <c r="AQ356" s="22"/>
      <c r="AR356" s="40"/>
      <c r="AS356" s="13"/>
      <c r="AT356" s="22"/>
      <c r="AU356" s="40"/>
      <c r="AV356" s="13"/>
      <c r="AW356" s="22"/>
      <c r="AX356" s="40"/>
      <c r="AY356" s="13"/>
      <c r="AZ356" s="22"/>
      <c r="BA356" s="7"/>
      <c r="BB356" s="15"/>
      <c r="BC356" s="22"/>
      <c r="BD356" s="29"/>
      <c r="BE356" s="13"/>
      <c r="BF356" s="22"/>
      <c r="BG356" s="248"/>
      <c r="BH356" s="13"/>
      <c r="BI356" s="22"/>
      <c r="BJ356" s="22"/>
      <c r="BK356" s="22"/>
      <c r="BL356" s="22"/>
      <c r="BM356" s="22"/>
      <c r="BN356" s="247"/>
      <c r="BO356" s="22"/>
      <c r="BP356" s="22"/>
      <c r="BQ356" s="22"/>
      <c r="BR356" s="22"/>
      <c r="BS356" s="348"/>
      <c r="BT356" s="334"/>
      <c r="BU356" s="247"/>
      <c r="BV356" s="100"/>
      <c r="BW356" s="100"/>
      <c r="BX356" s="100"/>
      <c r="BY356" s="100"/>
      <c r="BZ356" s="100"/>
      <c r="CA356" s="100"/>
      <c r="CB356" s="100"/>
      <c r="CC356" s="100"/>
      <c r="CD356" s="100"/>
      <c r="CE356" s="100"/>
      <c r="CF356" s="100"/>
      <c r="CG356" s="100"/>
      <c r="CH356" s="100"/>
      <c r="CI356" s="100"/>
      <c r="CJ356" s="100"/>
      <c r="CK356" s="100"/>
      <c r="CL356" s="100"/>
      <c r="CM356" s="902"/>
      <c r="CN356" s="902"/>
      <c r="CP356" s="902"/>
      <c r="CQ356" s="902"/>
      <c r="CS356" s="902"/>
      <c r="CT356" s="902"/>
      <c r="CV356" s="13"/>
      <c r="CW356" s="13"/>
      <c r="CY356" s="13"/>
      <c r="CZ356" s="13"/>
      <c r="DB356" s="13"/>
      <c r="DC356" s="13"/>
    </row>
    <row r="357" spans="1:107" x14ac:dyDescent="0.3">
      <c r="A357" s="163">
        <v>357</v>
      </c>
      <c r="B357" s="26"/>
      <c r="D357" s="27"/>
      <c r="E357" s="3"/>
      <c r="F357" s="7"/>
      <c r="G357" s="15"/>
      <c r="H357" s="3"/>
      <c r="I357" s="15"/>
      <c r="J357" s="15"/>
      <c r="K357" s="40"/>
      <c r="L357" s="137"/>
      <c r="M357" s="22"/>
      <c r="N357" s="40"/>
      <c r="O357" s="137"/>
      <c r="P357" s="22"/>
      <c r="Q357" s="40"/>
      <c r="R357" s="137"/>
      <c r="S357" s="22"/>
      <c r="T357" s="40"/>
      <c r="U357" s="137"/>
      <c r="V357" s="22"/>
      <c r="W357" s="40"/>
      <c r="X357" s="137"/>
      <c r="Y357" s="22"/>
      <c r="Z357" s="40"/>
      <c r="AA357" s="137"/>
      <c r="AB357" s="22"/>
      <c r="AC357" s="40"/>
      <c r="AD357" s="137"/>
      <c r="AE357" s="22"/>
      <c r="AF357" s="40"/>
      <c r="AG357" s="137"/>
      <c r="AH357" s="22"/>
      <c r="AI357" s="40"/>
      <c r="AJ357" s="137"/>
      <c r="AK357" s="22"/>
      <c r="AL357" s="40"/>
      <c r="AM357" s="137"/>
      <c r="AN357" s="22"/>
      <c r="AO357" s="40"/>
      <c r="AP357" s="137"/>
      <c r="AQ357" s="22"/>
      <c r="AR357" s="40"/>
      <c r="AS357" s="137"/>
      <c r="AT357" s="22"/>
      <c r="AU357" s="40"/>
      <c r="AV357" s="137"/>
      <c r="AW357" s="22"/>
      <c r="AX357" s="40"/>
      <c r="AY357" s="137"/>
      <c r="AZ357" s="22"/>
      <c r="BA357" s="7"/>
      <c r="BB357" s="15"/>
      <c r="BC357" s="22"/>
      <c r="BD357" s="29"/>
      <c r="BE357" s="137"/>
      <c r="BF357" s="22"/>
      <c r="BG357" s="248"/>
      <c r="BH357" s="137"/>
      <c r="BI357" s="22"/>
      <c r="BJ357" s="22"/>
      <c r="BK357" s="22"/>
      <c r="BL357" s="22"/>
      <c r="BM357" s="22"/>
      <c r="BN357" s="247"/>
      <c r="BO357" s="22"/>
      <c r="BP357" s="22"/>
      <c r="BQ357" s="22"/>
      <c r="BR357" s="22"/>
      <c r="BS357" s="348"/>
      <c r="BT357" s="334"/>
      <c r="BU357" s="247"/>
      <c r="BV357" s="100"/>
      <c r="BW357" s="100"/>
      <c r="BX357" s="100"/>
      <c r="BY357" s="100"/>
      <c r="BZ357" s="100"/>
      <c r="CA357" s="100"/>
      <c r="CB357" s="100"/>
      <c r="CC357" s="100"/>
      <c r="CD357" s="100"/>
      <c r="CE357" s="100"/>
      <c r="CF357" s="100"/>
      <c r="CG357" s="100"/>
      <c r="CH357" s="100"/>
      <c r="CI357" s="100"/>
      <c r="CJ357" s="100"/>
      <c r="CK357" s="100"/>
      <c r="CL357" s="100"/>
      <c r="CM357" s="902"/>
      <c r="CN357" s="902"/>
      <c r="CP357" s="902"/>
      <c r="CQ357" s="902"/>
      <c r="CS357" s="902"/>
      <c r="CT357" s="902"/>
      <c r="CV357" s="13"/>
      <c r="CW357" s="13"/>
      <c r="CY357" s="13"/>
      <c r="CZ357" s="13"/>
      <c r="DB357" s="13"/>
      <c r="DC357" s="13"/>
    </row>
    <row r="358" spans="1:107" x14ac:dyDescent="0.3">
      <c r="A358" s="163">
        <v>358</v>
      </c>
      <c r="B358" s="26"/>
      <c r="D358" s="27"/>
      <c r="E358" s="3"/>
      <c r="F358" s="7"/>
      <c r="G358" s="15"/>
      <c r="H358" s="3"/>
      <c r="I358" s="15"/>
      <c r="J358" s="15"/>
      <c r="K358" s="40"/>
      <c r="L358" s="13"/>
      <c r="M358" s="22"/>
      <c r="N358" s="40"/>
      <c r="O358" s="13"/>
      <c r="P358" s="22"/>
      <c r="Q358" s="40"/>
      <c r="R358" s="13"/>
      <c r="S358" s="22"/>
      <c r="T358" s="40"/>
      <c r="U358" s="13"/>
      <c r="V358" s="22"/>
      <c r="W358" s="40"/>
      <c r="X358" s="13"/>
      <c r="Y358" s="22"/>
      <c r="Z358" s="40"/>
      <c r="AA358" s="13"/>
      <c r="AB358" s="22"/>
      <c r="AC358" s="40"/>
      <c r="AD358" s="13"/>
      <c r="AE358" s="22"/>
      <c r="AF358" s="40"/>
      <c r="AG358" s="13"/>
      <c r="AH358" s="22"/>
      <c r="AI358" s="40"/>
      <c r="AJ358" s="13"/>
      <c r="AK358" s="22"/>
      <c r="AL358" s="40"/>
      <c r="AM358" s="13"/>
      <c r="AN358" s="22"/>
      <c r="AO358" s="40"/>
      <c r="AP358" s="13"/>
      <c r="AQ358" s="22"/>
      <c r="AR358" s="40"/>
      <c r="AS358" s="13"/>
      <c r="AT358" s="22"/>
      <c r="AU358" s="40"/>
      <c r="AV358" s="13"/>
      <c r="AW358" s="22"/>
      <c r="AX358" s="40"/>
      <c r="AY358" s="13"/>
      <c r="AZ358" s="22"/>
      <c r="BA358" s="7"/>
      <c r="BB358" s="15"/>
      <c r="BC358" s="22"/>
      <c r="BD358" s="29"/>
      <c r="BE358" s="13"/>
      <c r="BF358" s="22"/>
      <c r="BG358" s="248"/>
      <c r="BH358" s="13"/>
      <c r="BI358" s="22"/>
      <c r="BJ358" s="22"/>
      <c r="BK358" s="22"/>
      <c r="BL358" s="22"/>
      <c r="BM358" s="22"/>
      <c r="BN358" s="247"/>
      <c r="BO358" s="22"/>
      <c r="BP358" s="22"/>
      <c r="BQ358" s="22"/>
      <c r="BR358" s="22"/>
      <c r="BS358" s="348"/>
      <c r="BT358" s="334"/>
      <c r="BU358" s="247"/>
      <c r="BV358" s="100"/>
      <c r="BW358" s="100"/>
      <c r="BX358" s="100"/>
      <c r="BY358" s="100"/>
      <c r="BZ358" s="100"/>
      <c r="CA358" s="100"/>
      <c r="CB358" s="100"/>
      <c r="CC358" s="100"/>
      <c r="CD358" s="100"/>
      <c r="CE358" s="100"/>
      <c r="CF358" s="100"/>
      <c r="CG358" s="100"/>
      <c r="CH358" s="100"/>
      <c r="CI358" s="100"/>
      <c r="CJ358" s="100"/>
      <c r="CK358" s="100"/>
      <c r="CL358" s="100"/>
      <c r="CM358" s="902"/>
      <c r="CN358" s="902"/>
      <c r="CP358" s="902"/>
      <c r="CQ358" s="902"/>
      <c r="CS358" s="902"/>
      <c r="CT358" s="902"/>
      <c r="CV358" s="13"/>
      <c r="CW358" s="13"/>
      <c r="CY358" s="13"/>
      <c r="CZ358" s="13"/>
      <c r="DB358" s="13"/>
      <c r="DC358" s="13"/>
    </row>
    <row r="359" spans="1:107" x14ac:dyDescent="0.3">
      <c r="A359" s="163">
        <v>359</v>
      </c>
      <c r="B359" s="26"/>
      <c r="D359" s="27"/>
      <c r="E359" s="3"/>
      <c r="F359" s="7"/>
      <c r="G359" s="15"/>
      <c r="H359" s="3"/>
      <c r="I359" s="15"/>
      <c r="J359" s="15"/>
      <c r="K359" s="40"/>
      <c r="L359" s="137"/>
      <c r="M359" s="22"/>
      <c r="N359" s="40"/>
      <c r="O359" s="137"/>
      <c r="P359" s="22"/>
      <c r="Q359" s="40"/>
      <c r="R359" s="137"/>
      <c r="S359" s="22"/>
      <c r="T359" s="40"/>
      <c r="U359" s="137"/>
      <c r="V359" s="22"/>
      <c r="W359" s="40"/>
      <c r="X359" s="137"/>
      <c r="Y359" s="22"/>
      <c r="Z359" s="40"/>
      <c r="AA359" s="137"/>
      <c r="AB359" s="22"/>
      <c r="AC359" s="40"/>
      <c r="AD359" s="137"/>
      <c r="AE359" s="22"/>
      <c r="AF359" s="40"/>
      <c r="AG359" s="137"/>
      <c r="AH359" s="22"/>
      <c r="AI359" s="40"/>
      <c r="AJ359" s="137"/>
      <c r="AK359" s="22"/>
      <c r="AL359" s="40"/>
      <c r="AM359" s="137"/>
      <c r="AN359" s="22"/>
      <c r="AO359" s="40"/>
      <c r="AP359" s="137"/>
      <c r="AQ359" s="22"/>
      <c r="AR359" s="40"/>
      <c r="AS359" s="137"/>
      <c r="AT359" s="22"/>
      <c r="AU359" s="40"/>
      <c r="AV359" s="137"/>
      <c r="AW359" s="22"/>
      <c r="AX359" s="40"/>
      <c r="AY359" s="137"/>
      <c r="AZ359" s="22"/>
      <c r="BA359" s="7"/>
      <c r="BB359" s="15"/>
      <c r="BC359" s="22"/>
      <c r="BD359" s="29"/>
      <c r="BE359" s="137"/>
      <c r="BF359" s="22"/>
      <c r="BG359" s="248"/>
      <c r="BH359" s="137"/>
      <c r="BI359" s="22"/>
      <c r="BJ359" s="22"/>
      <c r="BK359" s="22"/>
      <c r="BL359" s="22"/>
      <c r="BM359" s="22"/>
      <c r="BN359" s="247"/>
      <c r="BO359" s="22"/>
      <c r="BP359" s="22"/>
      <c r="BQ359" s="22"/>
      <c r="BR359" s="22"/>
      <c r="BS359" s="348"/>
      <c r="BT359" s="334"/>
      <c r="BU359" s="247"/>
      <c r="BV359" s="100"/>
      <c r="BW359" s="100"/>
      <c r="BX359" s="100"/>
      <c r="BY359" s="100"/>
      <c r="BZ359" s="100"/>
      <c r="CA359" s="100"/>
      <c r="CB359" s="100"/>
      <c r="CC359" s="100"/>
      <c r="CD359" s="100"/>
      <c r="CE359" s="100"/>
      <c r="CF359" s="100"/>
      <c r="CG359" s="100"/>
      <c r="CH359" s="100"/>
      <c r="CI359" s="100"/>
      <c r="CJ359" s="100"/>
      <c r="CK359" s="100"/>
      <c r="CL359" s="100"/>
      <c r="CM359" s="902"/>
      <c r="CN359" s="902"/>
      <c r="CP359" s="902"/>
      <c r="CQ359" s="902"/>
      <c r="CS359" s="902"/>
      <c r="CT359" s="902"/>
      <c r="CV359" s="13"/>
      <c r="CW359" s="13"/>
      <c r="CY359" s="13"/>
      <c r="CZ359" s="13"/>
      <c r="DB359" s="13"/>
      <c r="DC359" s="13"/>
    </row>
    <row r="360" spans="1:107" ht="13.5" thickBot="1" x14ac:dyDescent="0.35">
      <c r="A360" s="163">
        <v>360</v>
      </c>
      <c r="B360" s="164" t="s">
        <v>104</v>
      </c>
      <c r="C360" s="251"/>
      <c r="D360" s="166"/>
      <c r="E360" s="176"/>
      <c r="F360" s="177"/>
      <c r="G360" s="168"/>
      <c r="H360" s="168"/>
      <c r="I360" s="169"/>
      <c r="J360" s="169"/>
      <c r="K360" s="165"/>
      <c r="L360" s="168"/>
      <c r="M360" s="170"/>
      <c r="N360" s="165"/>
      <c r="O360" s="168"/>
      <c r="P360" s="170"/>
      <c r="Q360" s="165"/>
      <c r="R360" s="168"/>
      <c r="S360" s="170"/>
      <c r="T360" s="165"/>
      <c r="U360" s="168"/>
      <c r="V360" s="170"/>
      <c r="W360" s="165"/>
      <c r="X360" s="168"/>
      <c r="Y360" s="170"/>
      <c r="Z360" s="165"/>
      <c r="AA360" s="168"/>
      <c r="AB360" s="170"/>
      <c r="AC360" s="165"/>
      <c r="AD360" s="168"/>
      <c r="AE360" s="170"/>
      <c r="AF360" s="165"/>
      <c r="AG360" s="168"/>
      <c r="AH360" s="170"/>
      <c r="AI360" s="165"/>
      <c r="AJ360" s="168"/>
      <c r="AK360" s="170"/>
      <c r="AL360" s="165"/>
      <c r="AM360" s="168"/>
      <c r="AN360" s="170"/>
      <c r="AO360" s="165"/>
      <c r="AP360" s="168"/>
      <c r="AQ360" s="170"/>
      <c r="AR360" s="165"/>
      <c r="AS360" s="168"/>
      <c r="AT360" s="170"/>
      <c r="AU360" s="175"/>
      <c r="AV360" s="168"/>
      <c r="AW360" s="170"/>
      <c r="AX360" s="165"/>
      <c r="AY360" s="168"/>
      <c r="AZ360" s="170"/>
      <c r="BA360" s="167"/>
      <c r="BB360" s="168"/>
      <c r="BC360" s="168"/>
      <c r="BD360" s="171"/>
      <c r="BE360" s="168"/>
      <c r="BF360" s="170"/>
      <c r="BG360" s="257"/>
      <c r="BH360" s="168"/>
      <c r="BI360" s="170"/>
      <c r="BJ360" s="172"/>
      <c r="BK360" s="168"/>
      <c r="BL360" s="168"/>
      <c r="BM360" s="173"/>
      <c r="BN360" s="274"/>
      <c r="BO360" s="174"/>
      <c r="BP360" s="173"/>
      <c r="BQ360" s="174"/>
      <c r="BR360" s="174"/>
      <c r="BS360" s="346"/>
      <c r="BT360" s="311"/>
      <c r="BU360" s="274"/>
      <c r="BV360" s="284"/>
      <c r="BW360" s="284"/>
      <c r="BX360" s="284"/>
      <c r="BY360" s="284"/>
      <c r="BZ360" s="284"/>
      <c r="CA360" s="284"/>
      <c r="CB360" s="284"/>
      <c r="CC360" s="284"/>
      <c r="CD360" s="284"/>
      <c r="CE360" s="284"/>
      <c r="CF360" s="284"/>
      <c r="CG360" s="284"/>
      <c r="CH360" s="284"/>
      <c r="CI360" s="284"/>
      <c r="CJ360" s="284"/>
      <c r="CK360" s="284"/>
      <c r="CL360" s="284"/>
    </row>
    <row r="361" spans="1:107" ht="13.5" thickBot="1" x14ac:dyDescent="0.35">
      <c r="A361" s="232">
        <v>361</v>
      </c>
      <c r="B361" s="510" t="s">
        <v>103</v>
      </c>
      <c r="C361" s="511" t="s">
        <v>142</v>
      </c>
      <c r="D361" s="570">
        <v>44501</v>
      </c>
      <c r="E361" s="538">
        <v>33546.954599999997</v>
      </c>
      <c r="F361" s="571">
        <v>52835.1</v>
      </c>
      <c r="G361" s="540"/>
      <c r="H361" s="540"/>
      <c r="I361" s="572">
        <f t="shared" ref="I361:I373" si="906">LARGE(BV361:CL361,1)</f>
        <v>76810.210000000006</v>
      </c>
      <c r="J361" s="572">
        <f t="shared" ref="J361:J373" si="907">SMALL(BV361:CL361,1)</f>
        <v>34343.599999999999</v>
      </c>
      <c r="K361" s="573">
        <v>56304.82</v>
      </c>
      <c r="L361" s="540"/>
      <c r="M361" s="543">
        <f>K361/$F361</f>
        <v>1.0656707378239088</v>
      </c>
      <c r="N361" s="573">
        <v>43205.66</v>
      </c>
      <c r="O361" s="540"/>
      <c r="P361" s="543">
        <f>N361/$F361</f>
        <v>0.81774540031153542</v>
      </c>
      <c r="Q361" s="573">
        <v>50082.22</v>
      </c>
      <c r="R361" s="540"/>
      <c r="S361" s="543">
        <f>Q361/$F361</f>
        <v>0.94789675802638784</v>
      </c>
      <c r="T361" s="573">
        <v>42532.480000000003</v>
      </c>
      <c r="U361" s="540"/>
      <c r="V361" s="543">
        <f>T361/$F361</f>
        <v>0.80500424906927415</v>
      </c>
      <c r="W361" s="573">
        <v>74325.09</v>
      </c>
      <c r="X361" s="540"/>
      <c r="Y361" s="543">
        <f>W361/$F361</f>
        <v>1.406736998699728</v>
      </c>
      <c r="Z361" s="573">
        <v>65941.31</v>
      </c>
      <c r="AA361" s="540"/>
      <c r="AB361" s="543">
        <f>Z361/$F361</f>
        <v>1.248058771536346</v>
      </c>
      <c r="AC361" s="573">
        <v>34343.599999999999</v>
      </c>
      <c r="AD361" s="540"/>
      <c r="AE361" s="543">
        <f>AC361/$F361</f>
        <v>0.65001485754735011</v>
      </c>
      <c r="AF361" s="573">
        <v>68383.100000000006</v>
      </c>
      <c r="AG361" s="540"/>
      <c r="AH361" s="543">
        <f>AF361/$F361</f>
        <v>1.2942740715925589</v>
      </c>
      <c r="AI361" s="573">
        <v>54756.31</v>
      </c>
      <c r="AJ361" s="540"/>
      <c r="AK361" s="543">
        <f>AI361/$F361</f>
        <v>1.0363623803115731</v>
      </c>
      <c r="AL361" s="573">
        <v>76810.210000000006</v>
      </c>
      <c r="AM361" s="540"/>
      <c r="AN361" s="543">
        <f>AL361/$F361</f>
        <v>1.4537723975160453</v>
      </c>
      <c r="AO361" s="573">
        <v>67940.87</v>
      </c>
      <c r="AP361" s="540"/>
      <c r="AQ361" s="543">
        <f>AO361/$F361</f>
        <v>1.2859040675611477</v>
      </c>
      <c r="AR361" s="573">
        <v>46062.96</v>
      </c>
      <c r="AS361" s="540"/>
      <c r="AT361" s="543">
        <f>AR361/$F361</f>
        <v>0.87182497998489639</v>
      </c>
      <c r="AU361" s="573">
        <v>45437.51</v>
      </c>
      <c r="AV361" s="540"/>
      <c r="AW361" s="543">
        <f>AU361/$F361</f>
        <v>0.85998720547514818</v>
      </c>
      <c r="AX361" s="573">
        <v>38079.72</v>
      </c>
      <c r="AY361" s="540"/>
      <c r="AZ361" s="543">
        <f>AX361/$F361</f>
        <v>0.72072769806435499</v>
      </c>
      <c r="BA361" s="574">
        <v>61642.62</v>
      </c>
      <c r="BB361" s="540"/>
      <c r="BC361" s="540">
        <f>BA361/$F361</f>
        <v>1.1666982744425582</v>
      </c>
      <c r="BD361" s="575">
        <v>38515.980000000003</v>
      </c>
      <c r="BE361" s="540"/>
      <c r="BF361" s="543">
        <f>BD361/$F361</f>
        <v>0.7289847090286572</v>
      </c>
      <c r="BG361" s="576">
        <v>40738.050000000003</v>
      </c>
      <c r="BH361" s="540"/>
      <c r="BI361" s="543">
        <f>BG361/$F361</f>
        <v>0.77104140997178017</v>
      </c>
      <c r="BJ361" s="548">
        <f>((K361*K$328)+(T361*T$328)+(W361*W$328)+(Z361*Z$328)+(Q361*Q$328))/BJ$328</f>
        <v>57852.977146657933</v>
      </c>
      <c r="BK361" s="540"/>
      <c r="BL361" s="540">
        <f>BJ361/$F361</f>
        <v>1.0949724169474069</v>
      </c>
      <c r="BM361" s="549">
        <f>((BG361*BG$328)+(AU361*AU$328)+(AR361*AR$328)+(AX361*AX$328))/BM$328</f>
        <v>42781.525484734077</v>
      </c>
      <c r="BN361" s="550"/>
      <c r="BO361" s="551">
        <f>BM361/$F361</f>
        <v>0.80971788611612505</v>
      </c>
      <c r="BP361" s="549">
        <f>((BA361*BA$328)+(AO361*AO$328)+(AL361*AL$328)+(BD361*BD$328))/BP$328</f>
        <v>61210.365810574011</v>
      </c>
      <c r="BQ361" s="551"/>
      <c r="BR361" s="551">
        <f>BP361/$F361</f>
        <v>1.1585170807015415</v>
      </c>
      <c r="BS361" s="521">
        <f>((AI361*AI$328)+(AF361*AF$328)+(AC361*AC$328)+(N361*N$328))/BS$328</f>
        <v>47969.868172209332</v>
      </c>
      <c r="BT361" s="520"/>
      <c r="BU361" s="550">
        <f>BS361/$F361</f>
        <v>0.90791667229189177</v>
      </c>
      <c r="BV361" s="522">
        <f>K361</f>
        <v>56304.82</v>
      </c>
      <c r="BW361" s="522">
        <f>N361</f>
        <v>43205.66</v>
      </c>
      <c r="BX361" s="522">
        <f>Q361</f>
        <v>50082.22</v>
      </c>
      <c r="BY361" s="522">
        <f>T361</f>
        <v>42532.480000000003</v>
      </c>
      <c r="BZ361" s="522">
        <f>W361</f>
        <v>74325.09</v>
      </c>
      <c r="CA361" s="522">
        <f>Z361</f>
        <v>65941.31</v>
      </c>
      <c r="CB361" s="522">
        <f>AC361</f>
        <v>34343.599999999999</v>
      </c>
      <c r="CC361" s="522">
        <f>AF361</f>
        <v>68383.100000000006</v>
      </c>
      <c r="CD361" s="522">
        <f>AI361</f>
        <v>54756.31</v>
      </c>
      <c r="CE361" s="522">
        <f>AL361</f>
        <v>76810.210000000006</v>
      </c>
      <c r="CF361" s="522">
        <f>AO361</f>
        <v>67940.87</v>
      </c>
      <c r="CG361" s="522">
        <f>AR361</f>
        <v>46062.96</v>
      </c>
      <c r="CH361" s="522">
        <f>AU361</f>
        <v>45437.51</v>
      </c>
      <c r="CI361" s="522">
        <f>AX361</f>
        <v>38079.72</v>
      </c>
      <c r="CJ361" s="522">
        <f>BA361</f>
        <v>61642.62</v>
      </c>
      <c r="CK361" s="522">
        <f>BD361</f>
        <v>38515.980000000003</v>
      </c>
      <c r="CL361" s="523">
        <f>BG361</f>
        <v>40738.050000000003</v>
      </c>
    </row>
    <row r="362" spans="1:107" x14ac:dyDescent="0.3">
      <c r="A362" s="232">
        <v>362</v>
      </c>
      <c r="B362" s="371" t="s">
        <v>231</v>
      </c>
      <c r="C362" s="372" t="s">
        <v>142</v>
      </c>
      <c r="D362" s="442">
        <v>44501</v>
      </c>
      <c r="E362" s="376"/>
      <c r="F362" s="376">
        <f t="shared" ref="F362:F371" si="908">F$328*G362</f>
        <v>36163.866000000002</v>
      </c>
      <c r="G362" s="377">
        <v>0.13800000000000001</v>
      </c>
      <c r="H362" s="377"/>
      <c r="I362" s="375">
        <f t="shared" si="906"/>
        <v>0.27300000000000002</v>
      </c>
      <c r="J362" s="375">
        <f t="shared" si="907"/>
        <v>4.8000000000000001E-2</v>
      </c>
      <c r="K362" s="437">
        <f t="shared" ref="K362:K371" si="909">K$328*L362</f>
        <v>2437.7399999999998</v>
      </c>
      <c r="L362" s="377">
        <v>0.14499999999999999</v>
      </c>
      <c r="M362" s="378">
        <f t="shared" ref="M362:M371" si="910">L362/$I362</f>
        <v>0.53113553113553102</v>
      </c>
      <c r="N362" s="437">
        <f t="shared" ref="N362:N371" si="911">N$328*O362</f>
        <v>3877.6920000000005</v>
      </c>
      <c r="O362" s="377">
        <v>0.27300000000000002</v>
      </c>
      <c r="P362" s="378">
        <f t="shared" ref="P362:P371" si="912">O362/$I362</f>
        <v>1</v>
      </c>
      <c r="Q362" s="437">
        <f t="shared" ref="Q362:Q371" si="913">Q$328*R362</f>
        <v>1386.713</v>
      </c>
      <c r="R362" s="377">
        <v>0.127</v>
      </c>
      <c r="S362" s="378">
        <f t="shared" ref="S362:S371" si="914">R362/$I362</f>
        <v>0.46520146520146516</v>
      </c>
      <c r="T362" s="437">
        <f t="shared" ref="T362:T371" si="915">T$328*U362</f>
        <v>3592.3679999999999</v>
      </c>
      <c r="U362" s="377">
        <v>0.22800000000000001</v>
      </c>
      <c r="V362" s="378">
        <f t="shared" ref="V362:V371" si="916">U362/$I362</f>
        <v>0.83516483516483508</v>
      </c>
      <c r="W362" s="437">
        <f t="shared" ref="W362:W371" si="917">W$328*X362</f>
        <v>1406.1809999999998</v>
      </c>
      <c r="X362" s="377">
        <v>8.6999999999999994E-2</v>
      </c>
      <c r="Y362" s="378">
        <f t="shared" ref="Y362:Y371" si="918">X362/$I362</f>
        <v>0.31868131868131866</v>
      </c>
      <c r="Z362" s="437">
        <f t="shared" ref="Z362:Z371" si="919">Z$328*AA362</f>
        <v>946.60399999999993</v>
      </c>
      <c r="AA362" s="377">
        <v>8.8999999999999996E-2</v>
      </c>
      <c r="AB362" s="378">
        <f t="shared" ref="AB362:AB371" si="920">AA362/$I362</f>
        <v>0.32600732600732596</v>
      </c>
      <c r="AC362" s="437">
        <f t="shared" ref="AC362:AC371" si="921">AC$328*AD362</f>
        <v>3065.04</v>
      </c>
      <c r="AD362" s="377">
        <v>0.18</v>
      </c>
      <c r="AE362" s="378">
        <f t="shared" ref="AE362:AE371" si="922">AD362/$I362</f>
        <v>0.65934065934065922</v>
      </c>
      <c r="AF362" s="437">
        <f t="shared" ref="AF362:AF371" si="923">AF$328*AG362</f>
        <v>1323.252</v>
      </c>
      <c r="AG362" s="377">
        <v>0.126</v>
      </c>
      <c r="AH362" s="378">
        <f t="shared" ref="AH362:AH371" si="924">AG362/$I362</f>
        <v>0.46153846153846151</v>
      </c>
      <c r="AI362" s="437">
        <f t="shared" ref="AI362:AI371" si="925">AI$328*AJ362</f>
        <v>1043.4760000000001</v>
      </c>
      <c r="AJ362" s="377">
        <v>8.3000000000000004E-2</v>
      </c>
      <c r="AK362" s="378">
        <f t="shared" ref="AK362:AK371" si="926">AJ362/$I362</f>
        <v>0.304029304029304</v>
      </c>
      <c r="AL362" s="437">
        <f t="shared" ref="AL362:AL371" si="927">AL$328*AM362</f>
        <v>730.08</v>
      </c>
      <c r="AM362" s="377">
        <v>4.8000000000000001E-2</v>
      </c>
      <c r="AN362" s="378">
        <f t="shared" ref="AN362:AN371" si="928">AM362/$I362</f>
        <v>0.17582417582417581</v>
      </c>
      <c r="AO362" s="437">
        <f t="shared" ref="AO362:AO371" si="929">AO$328*AP362</f>
        <v>1199.934</v>
      </c>
      <c r="AP362" s="377">
        <v>5.3999999999999999E-2</v>
      </c>
      <c r="AQ362" s="378">
        <f t="shared" ref="AQ362:AQ371" si="930">AP362/$I362</f>
        <v>0.19780219780219779</v>
      </c>
      <c r="AR362" s="437">
        <f t="shared" ref="AR362:AR371" si="931">AR$328*AS362</f>
        <v>1702.48</v>
      </c>
      <c r="AS362" s="377">
        <v>0.08</v>
      </c>
      <c r="AT362" s="378">
        <f t="shared" ref="AT362:AT371" si="932">AS362/$I362</f>
        <v>0.293040293040293</v>
      </c>
      <c r="AU362" s="437">
        <f t="shared" ref="AU362:AU371" si="933">AU$328*AV362</f>
        <v>1688.0709999999999</v>
      </c>
      <c r="AV362" s="377">
        <v>0.121</v>
      </c>
      <c r="AW362" s="378">
        <f t="shared" ref="AW362:AW371" si="934">AV362/$I362</f>
        <v>0.4432234432234432</v>
      </c>
      <c r="AX362" s="437">
        <f t="shared" ref="AX362:AX371" si="935">AX$328*AY362</f>
        <v>3130.9770000000003</v>
      </c>
      <c r="AY362" s="377">
        <v>0.20100000000000001</v>
      </c>
      <c r="AZ362" s="378">
        <f t="shared" ref="AZ362:AZ371" si="936">AY362/$I362</f>
        <v>0.7362637362637362</v>
      </c>
      <c r="BA362" s="376">
        <f t="shared" ref="BA362:BA371" si="937">BA$328*BB362</f>
        <v>1310.7850000000001</v>
      </c>
      <c r="BB362" s="377">
        <v>8.5000000000000006E-2</v>
      </c>
      <c r="BC362" s="378">
        <f t="shared" ref="BC362:BC371" si="938">BB362/$I362</f>
        <v>0.31135531135531136</v>
      </c>
      <c r="BD362" s="438">
        <f t="shared" ref="BD362:BD371" si="939">BD$328*BE362</f>
        <v>3762.5630000000001</v>
      </c>
      <c r="BE362" s="377">
        <v>0.217</v>
      </c>
      <c r="BF362" s="378">
        <f t="shared" ref="BF362:BF371" si="940">BE362/$I362</f>
        <v>0.79487179487179482</v>
      </c>
      <c r="BG362" s="439">
        <f t="shared" ref="BG362:BG371" si="941">BG$328*BH362</f>
        <v>3671.6950000000002</v>
      </c>
      <c r="BH362" s="377">
        <v>0.223</v>
      </c>
      <c r="BI362" s="378">
        <f t="shared" ref="BI362:BI371" si="942">BH362/$I362</f>
        <v>0.81684981684981683</v>
      </c>
      <c r="BJ362" s="376">
        <f t="shared" ref="BJ362:BJ371" si="943">K362+T362+W362+Z362+Q362</f>
        <v>9769.6059999999998</v>
      </c>
      <c r="BK362" s="377">
        <f t="shared" ref="BK362:BK371" si="944">BJ362/BJ$328</f>
        <v>0.13899789431750278</v>
      </c>
      <c r="BL362" s="378">
        <f t="shared" ref="BL362:BL371" si="945">BK362/$G362</f>
        <v>1.0072311182427738</v>
      </c>
      <c r="BM362" s="376">
        <f t="shared" ref="BM362:BM371" si="946">BG362+AU362+AR362+AX362</f>
        <v>10193.223</v>
      </c>
      <c r="BN362" s="440">
        <f t="shared" ref="BN362:BN371" si="947">BM362/BM$328</f>
        <v>0.15151801587537533</v>
      </c>
      <c r="BO362" s="378">
        <f t="shared" ref="BO362:BO371" si="948">BN362/$G362</f>
        <v>1.097956636778082</v>
      </c>
      <c r="BP362" s="376">
        <f t="shared" ref="BP362:BP371" si="949">BA362+AO362+AL362+BD362</f>
        <v>7003.3620000000001</v>
      </c>
      <c r="BQ362" s="377">
        <f t="shared" ref="BQ362:BQ371" si="950">BP362/BP$328</f>
        <v>9.9775783220070954E-2</v>
      </c>
      <c r="BR362" s="378">
        <f t="shared" ref="BR362:BR371" si="951">BQ362/$G362</f>
        <v>0.72301292188457211</v>
      </c>
      <c r="BS362" s="381">
        <f t="shared" ref="BS362:BS371" si="952">AI362+AF362+AC362+N362</f>
        <v>9309.4600000000009</v>
      </c>
      <c r="BT362" s="441">
        <f t="shared" ref="BT362:BT371" si="953">BS362/BS$328</f>
        <v>0.17142599344455495</v>
      </c>
      <c r="BU362" s="383">
        <f t="shared" ref="BU362:BU371" si="954">BT362/$G362</f>
        <v>1.2422173438011228</v>
      </c>
      <c r="BV362" s="382">
        <f t="shared" ref="BV362:BV371" si="955">L362</f>
        <v>0.14499999999999999</v>
      </c>
      <c r="BW362" s="382">
        <f t="shared" ref="BW362:BW371" si="956">O362</f>
        <v>0.27300000000000002</v>
      </c>
      <c r="BX362" s="382">
        <f t="shared" ref="BX362:BX371" si="957">R362</f>
        <v>0.127</v>
      </c>
      <c r="BY362" s="382">
        <f t="shared" ref="BY362:BY371" si="958">U362</f>
        <v>0.22800000000000001</v>
      </c>
      <c r="BZ362" s="382">
        <f t="shared" ref="BZ362:BZ371" si="959">X362</f>
        <v>8.6999999999999994E-2</v>
      </c>
      <c r="CA362" s="382">
        <f t="shared" ref="CA362:CA371" si="960">AA362</f>
        <v>8.8999999999999996E-2</v>
      </c>
      <c r="CB362" s="382">
        <f t="shared" ref="CB362:CB371" si="961">AD362</f>
        <v>0.18</v>
      </c>
      <c r="CC362" s="382">
        <f t="shared" ref="CC362:CC371" si="962">AG362</f>
        <v>0.126</v>
      </c>
      <c r="CD362" s="382">
        <f t="shared" ref="CD362:CD371" si="963">AJ362</f>
        <v>8.3000000000000004E-2</v>
      </c>
      <c r="CE362" s="382">
        <f t="shared" ref="CE362:CE371" si="964">AM362</f>
        <v>4.8000000000000001E-2</v>
      </c>
      <c r="CF362" s="382">
        <f t="shared" ref="CF362:CF371" si="965">AP362</f>
        <v>5.3999999999999999E-2</v>
      </c>
      <c r="CG362" s="382">
        <f t="shared" ref="CG362:CG371" si="966">AS362</f>
        <v>0.08</v>
      </c>
      <c r="CH362" s="382">
        <f t="shared" ref="CH362:CH371" si="967">AV362</f>
        <v>0.121</v>
      </c>
      <c r="CI362" s="382">
        <f t="shared" ref="CI362:CI371" si="968">AY362</f>
        <v>0.20100000000000001</v>
      </c>
      <c r="CJ362" s="382">
        <f t="shared" ref="CJ362:CJ371" si="969">BB362</f>
        <v>8.5000000000000006E-2</v>
      </c>
      <c r="CK362" s="382">
        <f t="shared" ref="CK362:CK371" si="970">BE362</f>
        <v>0.217</v>
      </c>
      <c r="CL362" s="382">
        <f t="shared" ref="CL362:CL371" si="971">BH362</f>
        <v>0.223</v>
      </c>
      <c r="CM362" s="902"/>
      <c r="CN362" s="902"/>
      <c r="CP362" s="902"/>
      <c r="CQ362" s="902"/>
      <c r="CS362" s="902"/>
      <c r="CT362" s="902"/>
      <c r="CV362" s="13"/>
      <c r="CW362" s="13"/>
      <c r="CY362" s="13"/>
      <c r="CZ362" s="13"/>
      <c r="DB362" s="13"/>
      <c r="DC362" s="13"/>
    </row>
    <row r="363" spans="1:107" x14ac:dyDescent="0.3">
      <c r="A363" s="232">
        <v>363</v>
      </c>
      <c r="B363" s="371" t="s">
        <v>232</v>
      </c>
      <c r="C363" s="372" t="s">
        <v>142</v>
      </c>
      <c r="D363" s="442">
        <v>44501</v>
      </c>
      <c r="E363" s="376"/>
      <c r="F363" s="376">
        <f t="shared" si="908"/>
        <v>18606.046999999999</v>
      </c>
      <c r="G363" s="377">
        <v>7.0999999999999994E-2</v>
      </c>
      <c r="H363" s="377"/>
      <c r="I363" s="375">
        <f t="shared" si="906"/>
        <v>0.1</v>
      </c>
      <c r="J363" s="375">
        <f t="shared" si="907"/>
        <v>3.6999999999999998E-2</v>
      </c>
      <c r="K363" s="437">
        <f t="shared" si="909"/>
        <v>1143.2160000000001</v>
      </c>
      <c r="L363" s="377">
        <v>6.8000000000000005E-2</v>
      </c>
      <c r="M363" s="378">
        <f t="shared" si="910"/>
        <v>0.68</v>
      </c>
      <c r="N363" s="437">
        <f t="shared" si="911"/>
        <v>1406.1960000000001</v>
      </c>
      <c r="O363" s="377">
        <v>9.9000000000000005E-2</v>
      </c>
      <c r="P363" s="378">
        <f t="shared" si="912"/>
        <v>0.99</v>
      </c>
      <c r="Q363" s="437">
        <f t="shared" si="913"/>
        <v>753.41100000000006</v>
      </c>
      <c r="R363" s="377">
        <v>6.9000000000000006E-2</v>
      </c>
      <c r="S363" s="378">
        <f t="shared" si="914"/>
        <v>0.69000000000000006</v>
      </c>
      <c r="T363" s="437">
        <f t="shared" si="915"/>
        <v>1575.6000000000001</v>
      </c>
      <c r="U363" s="377">
        <v>0.1</v>
      </c>
      <c r="V363" s="378">
        <f t="shared" si="916"/>
        <v>1</v>
      </c>
      <c r="W363" s="437">
        <f t="shared" si="917"/>
        <v>711.17199999999991</v>
      </c>
      <c r="X363" s="377">
        <v>4.3999999999999997E-2</v>
      </c>
      <c r="Y363" s="378">
        <f t="shared" si="918"/>
        <v>0.43999999999999995</v>
      </c>
      <c r="Z363" s="437">
        <f t="shared" si="919"/>
        <v>563.70799999999997</v>
      </c>
      <c r="AA363" s="377">
        <v>5.2999999999999999E-2</v>
      </c>
      <c r="AB363" s="378">
        <f t="shared" si="920"/>
        <v>0.52999999999999992</v>
      </c>
      <c r="AC363" s="437">
        <f t="shared" si="921"/>
        <v>1668.7440000000001</v>
      </c>
      <c r="AD363" s="377">
        <v>9.8000000000000004E-2</v>
      </c>
      <c r="AE363" s="378">
        <f t="shared" si="922"/>
        <v>0.98</v>
      </c>
      <c r="AF363" s="437">
        <f t="shared" si="923"/>
        <v>556.60599999999999</v>
      </c>
      <c r="AG363" s="377">
        <v>5.2999999999999999E-2</v>
      </c>
      <c r="AH363" s="378">
        <f t="shared" si="924"/>
        <v>0.52999999999999992</v>
      </c>
      <c r="AI363" s="437">
        <f t="shared" si="925"/>
        <v>741.74799999999993</v>
      </c>
      <c r="AJ363" s="377">
        <v>5.8999999999999997E-2</v>
      </c>
      <c r="AK363" s="378">
        <f t="shared" si="926"/>
        <v>0.59</v>
      </c>
      <c r="AL363" s="437">
        <f t="shared" si="927"/>
        <v>562.77</v>
      </c>
      <c r="AM363" s="377">
        <v>3.6999999999999998E-2</v>
      </c>
      <c r="AN363" s="378">
        <f t="shared" si="928"/>
        <v>0.36999999999999994</v>
      </c>
      <c r="AO363" s="437">
        <f t="shared" si="929"/>
        <v>999.94499999999994</v>
      </c>
      <c r="AP363" s="377">
        <v>4.4999999999999998E-2</v>
      </c>
      <c r="AQ363" s="378">
        <f t="shared" si="930"/>
        <v>0.44999999999999996</v>
      </c>
      <c r="AR363" s="437">
        <f t="shared" si="931"/>
        <v>1340.703</v>
      </c>
      <c r="AS363" s="377">
        <v>6.3E-2</v>
      </c>
      <c r="AT363" s="378">
        <f t="shared" si="932"/>
        <v>0.63</v>
      </c>
      <c r="AU363" s="437">
        <f t="shared" si="933"/>
        <v>1018.4229999999999</v>
      </c>
      <c r="AV363" s="377">
        <v>7.2999999999999995E-2</v>
      </c>
      <c r="AW363" s="378">
        <f t="shared" si="934"/>
        <v>0.72999999999999987</v>
      </c>
      <c r="AX363" s="437">
        <f t="shared" si="935"/>
        <v>1433.0840000000001</v>
      </c>
      <c r="AY363" s="377">
        <v>9.1999999999999998E-2</v>
      </c>
      <c r="AZ363" s="378">
        <f t="shared" si="936"/>
        <v>0.91999999999999993</v>
      </c>
      <c r="BA363" s="376">
        <f t="shared" si="937"/>
        <v>878.99700000000007</v>
      </c>
      <c r="BB363" s="377">
        <v>5.7000000000000002E-2</v>
      </c>
      <c r="BC363" s="378">
        <f t="shared" si="938"/>
        <v>0.56999999999999995</v>
      </c>
      <c r="BD363" s="438">
        <f t="shared" si="939"/>
        <v>1647.2049999999999</v>
      </c>
      <c r="BE363" s="377">
        <v>9.5000000000000001E-2</v>
      </c>
      <c r="BF363" s="378">
        <f t="shared" si="940"/>
        <v>0.95</v>
      </c>
      <c r="BG363" s="439">
        <f t="shared" si="941"/>
        <v>1613.5700000000002</v>
      </c>
      <c r="BH363" s="377">
        <v>9.8000000000000004E-2</v>
      </c>
      <c r="BI363" s="378">
        <f t="shared" si="942"/>
        <v>0.98</v>
      </c>
      <c r="BJ363" s="376">
        <f t="shared" si="943"/>
        <v>4747.107</v>
      </c>
      <c r="BK363" s="377">
        <f t="shared" si="944"/>
        <v>6.7539865691602877E-2</v>
      </c>
      <c r="BL363" s="378">
        <f t="shared" si="945"/>
        <v>0.95126571396623782</v>
      </c>
      <c r="BM363" s="376">
        <f t="shared" si="946"/>
        <v>5405.78</v>
      </c>
      <c r="BN363" s="440">
        <f t="shared" si="947"/>
        <v>8.035466896572227E-2</v>
      </c>
      <c r="BO363" s="378">
        <f t="shared" si="948"/>
        <v>1.1317559009256659</v>
      </c>
      <c r="BP363" s="376">
        <f t="shared" si="949"/>
        <v>4088.9169999999999</v>
      </c>
      <c r="BQ363" s="377">
        <f t="shared" si="950"/>
        <v>5.8254149392372237E-2</v>
      </c>
      <c r="BR363" s="378">
        <f t="shared" si="951"/>
        <v>0.82048097735735548</v>
      </c>
      <c r="BS363" s="381">
        <f t="shared" si="952"/>
        <v>4373.2939999999999</v>
      </c>
      <c r="BT363" s="441">
        <f t="shared" si="953"/>
        <v>8.0530585938938609E-2</v>
      </c>
      <c r="BU363" s="383">
        <f t="shared" si="954"/>
        <v>1.1342336047737833</v>
      </c>
      <c r="BV363" s="382">
        <f t="shared" si="955"/>
        <v>6.8000000000000005E-2</v>
      </c>
      <c r="BW363" s="382">
        <f t="shared" si="956"/>
        <v>9.9000000000000005E-2</v>
      </c>
      <c r="BX363" s="382">
        <f t="shared" si="957"/>
        <v>6.9000000000000006E-2</v>
      </c>
      <c r="BY363" s="382">
        <f t="shared" si="958"/>
        <v>0.1</v>
      </c>
      <c r="BZ363" s="382">
        <f t="shared" si="959"/>
        <v>4.3999999999999997E-2</v>
      </c>
      <c r="CA363" s="382">
        <f t="shared" si="960"/>
        <v>5.2999999999999999E-2</v>
      </c>
      <c r="CB363" s="382">
        <f t="shared" si="961"/>
        <v>9.8000000000000004E-2</v>
      </c>
      <c r="CC363" s="382">
        <f t="shared" si="962"/>
        <v>5.2999999999999999E-2</v>
      </c>
      <c r="CD363" s="382">
        <f t="shared" si="963"/>
        <v>5.8999999999999997E-2</v>
      </c>
      <c r="CE363" s="382">
        <f t="shared" si="964"/>
        <v>3.6999999999999998E-2</v>
      </c>
      <c r="CF363" s="382">
        <f t="shared" si="965"/>
        <v>4.4999999999999998E-2</v>
      </c>
      <c r="CG363" s="382">
        <f t="shared" si="966"/>
        <v>6.3E-2</v>
      </c>
      <c r="CH363" s="382">
        <f t="shared" si="967"/>
        <v>7.2999999999999995E-2</v>
      </c>
      <c r="CI363" s="382">
        <f t="shared" si="968"/>
        <v>9.1999999999999998E-2</v>
      </c>
      <c r="CJ363" s="382">
        <f t="shared" si="969"/>
        <v>5.7000000000000002E-2</v>
      </c>
      <c r="CK363" s="382">
        <f t="shared" si="970"/>
        <v>9.5000000000000001E-2</v>
      </c>
      <c r="CL363" s="382">
        <f t="shared" si="971"/>
        <v>9.8000000000000004E-2</v>
      </c>
      <c r="CM363" s="902"/>
      <c r="CN363" s="902"/>
      <c r="CP363" s="902"/>
      <c r="CQ363" s="902"/>
      <c r="CS363" s="902"/>
      <c r="CT363" s="902"/>
      <c r="CV363" s="13"/>
      <c r="CW363" s="13"/>
      <c r="CY363" s="13"/>
      <c r="CZ363" s="13"/>
      <c r="DB363" s="13"/>
      <c r="DC363" s="13"/>
    </row>
    <row r="364" spans="1:107" x14ac:dyDescent="0.3">
      <c r="A364" s="232">
        <v>364</v>
      </c>
      <c r="B364" s="371" t="s">
        <v>233</v>
      </c>
      <c r="C364" s="372" t="s">
        <v>142</v>
      </c>
      <c r="D364" s="442">
        <v>44501</v>
      </c>
      <c r="E364" s="376"/>
      <c r="F364" s="376">
        <f t="shared" si="908"/>
        <v>37736.207999999999</v>
      </c>
      <c r="G364" s="377">
        <v>0.14399999999999999</v>
      </c>
      <c r="H364" s="377"/>
      <c r="I364" s="375">
        <f t="shared" si="906"/>
        <v>0.20200000000000001</v>
      </c>
      <c r="J364" s="375">
        <f t="shared" si="907"/>
        <v>9.2999999999999999E-2</v>
      </c>
      <c r="K364" s="437">
        <f t="shared" si="909"/>
        <v>2135.1240000000003</v>
      </c>
      <c r="L364" s="377">
        <v>0.127</v>
      </c>
      <c r="M364" s="378">
        <f t="shared" si="910"/>
        <v>0.62871287128712872</v>
      </c>
      <c r="N364" s="437">
        <f t="shared" si="911"/>
        <v>1832.316</v>
      </c>
      <c r="O364" s="377">
        <v>0.129</v>
      </c>
      <c r="P364" s="378">
        <f t="shared" si="912"/>
        <v>0.63861386138613863</v>
      </c>
      <c r="Q364" s="437">
        <f t="shared" si="913"/>
        <v>1659.6879999999999</v>
      </c>
      <c r="R364" s="377">
        <v>0.152</v>
      </c>
      <c r="S364" s="378">
        <f t="shared" si="914"/>
        <v>0.75247524752475237</v>
      </c>
      <c r="T364" s="437">
        <f t="shared" si="915"/>
        <v>2552.4720000000002</v>
      </c>
      <c r="U364" s="377">
        <v>0.16200000000000001</v>
      </c>
      <c r="V364" s="378">
        <f t="shared" si="916"/>
        <v>0.80198019801980192</v>
      </c>
      <c r="W364" s="437">
        <f t="shared" si="917"/>
        <v>1503.1589999999999</v>
      </c>
      <c r="X364" s="377">
        <v>9.2999999999999999E-2</v>
      </c>
      <c r="Y364" s="378">
        <f t="shared" si="918"/>
        <v>0.46039603960396036</v>
      </c>
      <c r="Z364" s="437">
        <f t="shared" si="919"/>
        <v>1286.9559999999999</v>
      </c>
      <c r="AA364" s="377">
        <v>0.121</v>
      </c>
      <c r="AB364" s="378">
        <f t="shared" si="920"/>
        <v>0.59900990099009899</v>
      </c>
      <c r="AC364" s="437">
        <f t="shared" si="921"/>
        <v>3439.6560000000004</v>
      </c>
      <c r="AD364" s="377">
        <v>0.20200000000000001</v>
      </c>
      <c r="AE364" s="378">
        <f t="shared" si="922"/>
        <v>1</v>
      </c>
      <c r="AF364" s="437">
        <f t="shared" si="923"/>
        <v>1018.6940000000001</v>
      </c>
      <c r="AG364" s="377">
        <v>9.7000000000000003E-2</v>
      </c>
      <c r="AH364" s="378">
        <f t="shared" si="924"/>
        <v>0.48019801980198018</v>
      </c>
      <c r="AI364" s="437">
        <f t="shared" si="925"/>
        <v>1848.0839999999998</v>
      </c>
      <c r="AJ364" s="377">
        <v>0.14699999999999999</v>
      </c>
      <c r="AK364" s="378">
        <f t="shared" si="926"/>
        <v>0.72772277227722759</v>
      </c>
      <c r="AL364" s="437">
        <f t="shared" si="927"/>
        <v>1460.16</v>
      </c>
      <c r="AM364" s="377">
        <v>9.6000000000000002E-2</v>
      </c>
      <c r="AN364" s="378">
        <f t="shared" si="928"/>
        <v>0.47524752475247523</v>
      </c>
      <c r="AO364" s="437">
        <f t="shared" si="929"/>
        <v>2710.962</v>
      </c>
      <c r="AP364" s="377">
        <v>0.122</v>
      </c>
      <c r="AQ364" s="378">
        <f t="shared" si="930"/>
        <v>0.60396039603960394</v>
      </c>
      <c r="AR364" s="437">
        <f t="shared" si="931"/>
        <v>3511.3650000000002</v>
      </c>
      <c r="AS364" s="377">
        <v>0.16500000000000001</v>
      </c>
      <c r="AT364" s="378">
        <f t="shared" si="932"/>
        <v>0.81683168316831678</v>
      </c>
      <c r="AU364" s="437">
        <f t="shared" si="933"/>
        <v>2246.1109999999999</v>
      </c>
      <c r="AV364" s="377">
        <v>0.161</v>
      </c>
      <c r="AW364" s="378">
        <f t="shared" si="934"/>
        <v>0.79702970297029696</v>
      </c>
      <c r="AX364" s="437">
        <f t="shared" si="935"/>
        <v>2772.7059999999997</v>
      </c>
      <c r="AY364" s="377">
        <v>0.17799999999999999</v>
      </c>
      <c r="AZ364" s="378">
        <f t="shared" si="936"/>
        <v>0.88118811881188108</v>
      </c>
      <c r="BA364" s="376">
        <f t="shared" si="937"/>
        <v>2158.94</v>
      </c>
      <c r="BB364" s="377">
        <v>0.14000000000000001</v>
      </c>
      <c r="BC364" s="378">
        <f t="shared" si="938"/>
        <v>0.69306930693069313</v>
      </c>
      <c r="BD364" s="438">
        <f t="shared" si="939"/>
        <v>3034.3249999999998</v>
      </c>
      <c r="BE364" s="377">
        <v>0.17499999999999999</v>
      </c>
      <c r="BF364" s="378">
        <f t="shared" si="940"/>
        <v>0.86633663366336622</v>
      </c>
      <c r="BG364" s="439">
        <f t="shared" si="941"/>
        <v>2617.9349999999999</v>
      </c>
      <c r="BH364" s="377">
        <v>0.159</v>
      </c>
      <c r="BI364" s="378">
        <f t="shared" si="942"/>
        <v>0.78712871287128705</v>
      </c>
      <c r="BJ364" s="376">
        <f t="shared" si="943"/>
        <v>9137.3989999999994</v>
      </c>
      <c r="BK364" s="377">
        <f t="shared" si="944"/>
        <v>0.1300031158409925</v>
      </c>
      <c r="BL364" s="378">
        <f t="shared" si="945"/>
        <v>0.90279941556244803</v>
      </c>
      <c r="BM364" s="376">
        <f t="shared" si="946"/>
        <v>11148.117</v>
      </c>
      <c r="BN364" s="440">
        <f t="shared" si="947"/>
        <v>0.16571211760858578</v>
      </c>
      <c r="BO364" s="378">
        <f t="shared" si="948"/>
        <v>1.1507785945040681</v>
      </c>
      <c r="BP364" s="376">
        <f t="shared" si="949"/>
        <v>9364.3869999999988</v>
      </c>
      <c r="BQ364" s="377">
        <f t="shared" si="950"/>
        <v>0.13341293043267655</v>
      </c>
      <c r="BR364" s="378">
        <f t="shared" si="951"/>
        <v>0.92647868356025387</v>
      </c>
      <c r="BS364" s="381">
        <f t="shared" si="952"/>
        <v>8138.75</v>
      </c>
      <c r="BT364" s="441">
        <f t="shared" si="953"/>
        <v>0.14986833867344307</v>
      </c>
      <c r="BU364" s="383">
        <f t="shared" si="954"/>
        <v>1.0407523518989104</v>
      </c>
      <c r="BV364" s="382">
        <f t="shared" si="955"/>
        <v>0.127</v>
      </c>
      <c r="BW364" s="382">
        <f t="shared" si="956"/>
        <v>0.129</v>
      </c>
      <c r="BX364" s="382">
        <f t="shared" si="957"/>
        <v>0.152</v>
      </c>
      <c r="BY364" s="382">
        <f t="shared" si="958"/>
        <v>0.16200000000000001</v>
      </c>
      <c r="BZ364" s="382">
        <f t="shared" si="959"/>
        <v>9.2999999999999999E-2</v>
      </c>
      <c r="CA364" s="382">
        <f t="shared" si="960"/>
        <v>0.121</v>
      </c>
      <c r="CB364" s="382">
        <f t="shared" si="961"/>
        <v>0.20200000000000001</v>
      </c>
      <c r="CC364" s="382">
        <f t="shared" si="962"/>
        <v>9.7000000000000003E-2</v>
      </c>
      <c r="CD364" s="382">
        <f t="shared" si="963"/>
        <v>0.14699999999999999</v>
      </c>
      <c r="CE364" s="382">
        <f t="shared" si="964"/>
        <v>9.6000000000000002E-2</v>
      </c>
      <c r="CF364" s="382">
        <f t="shared" si="965"/>
        <v>0.122</v>
      </c>
      <c r="CG364" s="382">
        <f t="shared" si="966"/>
        <v>0.16500000000000001</v>
      </c>
      <c r="CH364" s="382">
        <f t="shared" si="967"/>
        <v>0.161</v>
      </c>
      <c r="CI364" s="382">
        <f t="shared" si="968"/>
        <v>0.17799999999999999</v>
      </c>
      <c r="CJ364" s="382">
        <f t="shared" si="969"/>
        <v>0.14000000000000001</v>
      </c>
      <c r="CK364" s="382">
        <f t="shared" si="970"/>
        <v>0.17499999999999999</v>
      </c>
      <c r="CL364" s="382">
        <f t="shared" si="971"/>
        <v>0.159</v>
      </c>
      <c r="CM364" s="902"/>
      <c r="CN364" s="902"/>
      <c r="CP364" s="902"/>
      <c r="CQ364" s="902"/>
      <c r="CS364" s="902"/>
      <c r="CT364" s="902"/>
      <c r="CV364" s="13"/>
      <c r="CW364" s="13"/>
      <c r="CY364" s="13"/>
      <c r="CZ364" s="13"/>
      <c r="DB364" s="13"/>
      <c r="DC364" s="13"/>
    </row>
    <row r="365" spans="1:107" x14ac:dyDescent="0.3">
      <c r="A365" s="232">
        <v>365</v>
      </c>
      <c r="B365" s="371" t="s">
        <v>234</v>
      </c>
      <c r="C365" s="372" t="s">
        <v>142</v>
      </c>
      <c r="D365" s="442">
        <v>44501</v>
      </c>
      <c r="E365" s="376"/>
      <c r="F365" s="376">
        <f t="shared" si="908"/>
        <v>36425.923000000003</v>
      </c>
      <c r="G365" s="377">
        <v>0.13900000000000001</v>
      </c>
      <c r="H365" s="377"/>
      <c r="I365" s="375">
        <f t="shared" si="906"/>
        <v>0.182</v>
      </c>
      <c r="J365" s="375">
        <f t="shared" si="907"/>
        <v>9.7000000000000003E-2</v>
      </c>
      <c r="K365" s="437">
        <f t="shared" si="909"/>
        <v>2000.6279999999999</v>
      </c>
      <c r="L365" s="377">
        <v>0.11899999999999999</v>
      </c>
      <c r="M365" s="378">
        <f t="shared" si="910"/>
        <v>0.65384615384615385</v>
      </c>
      <c r="N365" s="437">
        <f t="shared" si="911"/>
        <v>1434.604</v>
      </c>
      <c r="O365" s="377">
        <v>0.10100000000000001</v>
      </c>
      <c r="P365" s="378">
        <f t="shared" si="912"/>
        <v>0.55494505494505497</v>
      </c>
      <c r="Q365" s="437">
        <f t="shared" si="913"/>
        <v>1594.174</v>
      </c>
      <c r="R365" s="377">
        <v>0.14599999999999999</v>
      </c>
      <c r="S365" s="378">
        <f t="shared" si="914"/>
        <v>0.80219780219780212</v>
      </c>
      <c r="T365" s="437">
        <f t="shared" si="915"/>
        <v>2048.2800000000002</v>
      </c>
      <c r="U365" s="377">
        <v>0.13</v>
      </c>
      <c r="V365" s="378">
        <f t="shared" si="916"/>
        <v>0.7142857142857143</v>
      </c>
      <c r="W365" s="437">
        <f t="shared" si="917"/>
        <v>1567.8110000000001</v>
      </c>
      <c r="X365" s="377">
        <v>9.7000000000000003E-2</v>
      </c>
      <c r="Y365" s="378">
        <f t="shared" si="918"/>
        <v>0.53296703296703296</v>
      </c>
      <c r="Z365" s="437">
        <f t="shared" si="919"/>
        <v>1265.684</v>
      </c>
      <c r="AA365" s="377">
        <v>0.11899999999999999</v>
      </c>
      <c r="AB365" s="378">
        <f t="shared" si="920"/>
        <v>0.65384615384615385</v>
      </c>
      <c r="AC365" s="437">
        <f t="shared" si="921"/>
        <v>3085.4735999999998</v>
      </c>
      <c r="AD365" s="377">
        <v>0.1812</v>
      </c>
      <c r="AE365" s="378">
        <f t="shared" si="922"/>
        <v>0.99560439560439562</v>
      </c>
      <c r="AF365" s="437">
        <f t="shared" si="923"/>
        <v>1039.6980000000001</v>
      </c>
      <c r="AG365" s="377">
        <v>9.9000000000000005E-2</v>
      </c>
      <c r="AH365" s="378">
        <f t="shared" si="924"/>
        <v>0.54395604395604402</v>
      </c>
      <c r="AI365" s="437">
        <f t="shared" si="925"/>
        <v>1973.8040000000001</v>
      </c>
      <c r="AJ365" s="377">
        <v>0.157</v>
      </c>
      <c r="AK365" s="378">
        <f t="shared" si="926"/>
        <v>0.86263736263736268</v>
      </c>
      <c r="AL365" s="437">
        <f t="shared" si="927"/>
        <v>1688.31</v>
      </c>
      <c r="AM365" s="377">
        <v>0.111</v>
      </c>
      <c r="AN365" s="378">
        <f t="shared" si="928"/>
        <v>0.60989010989010994</v>
      </c>
      <c r="AO365" s="437">
        <f t="shared" si="929"/>
        <v>3066.498</v>
      </c>
      <c r="AP365" s="377">
        <v>0.13800000000000001</v>
      </c>
      <c r="AQ365" s="378">
        <f t="shared" si="930"/>
        <v>0.75824175824175832</v>
      </c>
      <c r="AR365" s="437">
        <f t="shared" si="931"/>
        <v>3873.1419999999998</v>
      </c>
      <c r="AS365" s="377">
        <v>0.182</v>
      </c>
      <c r="AT365" s="378">
        <f t="shared" si="932"/>
        <v>1</v>
      </c>
      <c r="AU365" s="437">
        <f t="shared" si="933"/>
        <v>2218.2089999999998</v>
      </c>
      <c r="AV365" s="377">
        <v>0.159</v>
      </c>
      <c r="AW365" s="378">
        <f t="shared" si="934"/>
        <v>0.87362637362637363</v>
      </c>
      <c r="AX365" s="437">
        <f t="shared" si="935"/>
        <v>2430.0120000000002</v>
      </c>
      <c r="AY365" s="377">
        <v>0.156</v>
      </c>
      <c r="AZ365" s="378">
        <f t="shared" si="936"/>
        <v>0.85714285714285721</v>
      </c>
      <c r="BA365" s="376">
        <f t="shared" si="937"/>
        <v>2236.0450000000001</v>
      </c>
      <c r="BB365" s="377">
        <v>0.14499999999999999</v>
      </c>
      <c r="BC365" s="378">
        <f t="shared" si="938"/>
        <v>0.79670329670329665</v>
      </c>
      <c r="BD365" s="438">
        <f t="shared" si="939"/>
        <v>2618.1889999999999</v>
      </c>
      <c r="BE365" s="377">
        <v>0.151</v>
      </c>
      <c r="BF365" s="378">
        <f t="shared" si="940"/>
        <v>0.82967032967032972</v>
      </c>
      <c r="BG365" s="439">
        <f t="shared" si="941"/>
        <v>2173.38</v>
      </c>
      <c r="BH365" s="377">
        <v>0.13200000000000001</v>
      </c>
      <c r="BI365" s="378">
        <f t="shared" si="942"/>
        <v>0.72527472527472536</v>
      </c>
      <c r="BJ365" s="376">
        <f t="shared" si="943"/>
        <v>8476.5770000000011</v>
      </c>
      <c r="BK365" s="377">
        <f t="shared" si="944"/>
        <v>0.12060121503571125</v>
      </c>
      <c r="BL365" s="378">
        <f t="shared" si="945"/>
        <v>0.8676346405446852</v>
      </c>
      <c r="BM365" s="376">
        <f t="shared" si="946"/>
        <v>10694.743</v>
      </c>
      <c r="BN365" s="440">
        <f t="shared" si="947"/>
        <v>0.1589729018640188</v>
      </c>
      <c r="BO365" s="378">
        <f t="shared" si="948"/>
        <v>1.143689941467761</v>
      </c>
      <c r="BP365" s="376">
        <f t="shared" si="949"/>
        <v>9609.0419999999995</v>
      </c>
      <c r="BQ365" s="377">
        <f t="shared" si="950"/>
        <v>0.13689849125956319</v>
      </c>
      <c r="BR365" s="378">
        <f t="shared" si="951"/>
        <v>0.98488123208318834</v>
      </c>
      <c r="BS365" s="381">
        <f t="shared" si="952"/>
        <v>7533.5796</v>
      </c>
      <c r="BT365" s="441">
        <f t="shared" si="953"/>
        <v>0.13872462711302619</v>
      </c>
      <c r="BU365" s="383">
        <f t="shared" si="954"/>
        <v>0.99801890009371352</v>
      </c>
      <c r="BV365" s="382">
        <f t="shared" si="955"/>
        <v>0.11899999999999999</v>
      </c>
      <c r="BW365" s="382">
        <f t="shared" si="956"/>
        <v>0.10100000000000001</v>
      </c>
      <c r="BX365" s="382">
        <f t="shared" si="957"/>
        <v>0.14599999999999999</v>
      </c>
      <c r="BY365" s="382">
        <f t="shared" si="958"/>
        <v>0.13</v>
      </c>
      <c r="BZ365" s="382">
        <f t="shared" si="959"/>
        <v>9.7000000000000003E-2</v>
      </c>
      <c r="CA365" s="382">
        <f t="shared" si="960"/>
        <v>0.11899999999999999</v>
      </c>
      <c r="CB365" s="382">
        <f t="shared" si="961"/>
        <v>0.1812</v>
      </c>
      <c r="CC365" s="382">
        <f t="shared" si="962"/>
        <v>9.9000000000000005E-2</v>
      </c>
      <c r="CD365" s="382">
        <f t="shared" si="963"/>
        <v>0.157</v>
      </c>
      <c r="CE365" s="382">
        <f t="shared" si="964"/>
        <v>0.111</v>
      </c>
      <c r="CF365" s="382">
        <f t="shared" si="965"/>
        <v>0.13800000000000001</v>
      </c>
      <c r="CG365" s="382">
        <f t="shared" si="966"/>
        <v>0.182</v>
      </c>
      <c r="CH365" s="382">
        <f t="shared" si="967"/>
        <v>0.159</v>
      </c>
      <c r="CI365" s="382">
        <f t="shared" si="968"/>
        <v>0.156</v>
      </c>
      <c r="CJ365" s="382">
        <f t="shared" si="969"/>
        <v>0.14499999999999999</v>
      </c>
      <c r="CK365" s="382">
        <f t="shared" si="970"/>
        <v>0.151</v>
      </c>
      <c r="CL365" s="382">
        <f t="shared" si="971"/>
        <v>0.13200000000000001</v>
      </c>
      <c r="CM365" s="902"/>
      <c r="CN365" s="902"/>
      <c r="CP365" s="902"/>
      <c r="CQ365" s="902"/>
      <c r="CS365" s="902"/>
      <c r="CT365" s="902"/>
      <c r="CV365" s="13"/>
      <c r="CW365" s="13"/>
      <c r="CY365" s="13"/>
      <c r="CZ365" s="13"/>
      <c r="DB365" s="13"/>
      <c r="DC365" s="13"/>
    </row>
    <row r="366" spans="1:107" x14ac:dyDescent="0.3">
      <c r="A366" s="232">
        <v>366</v>
      </c>
      <c r="B366" s="371" t="s">
        <v>235</v>
      </c>
      <c r="C366" s="372" t="s">
        <v>142</v>
      </c>
      <c r="D366" s="442">
        <v>44501</v>
      </c>
      <c r="E366" s="376"/>
      <c r="F366" s="376">
        <f t="shared" si="908"/>
        <v>31708.897000000001</v>
      </c>
      <c r="G366" s="377">
        <v>0.121</v>
      </c>
      <c r="H366" s="377"/>
      <c r="I366" s="375">
        <f t="shared" si="906"/>
        <v>0.16200000000000001</v>
      </c>
      <c r="J366" s="375">
        <f t="shared" si="907"/>
        <v>8.8999999999999996E-2</v>
      </c>
      <c r="K366" s="437">
        <f t="shared" si="909"/>
        <v>1832.508</v>
      </c>
      <c r="L366" s="377">
        <v>0.109</v>
      </c>
      <c r="M366" s="378">
        <f t="shared" si="910"/>
        <v>0.6728395061728395</v>
      </c>
      <c r="N366" s="437">
        <f t="shared" si="911"/>
        <v>1264.1559999999999</v>
      </c>
      <c r="O366" s="377">
        <v>8.8999999999999996E-2</v>
      </c>
      <c r="P366" s="378">
        <f t="shared" si="912"/>
        <v>0.54938271604938271</v>
      </c>
      <c r="Q366" s="437">
        <f t="shared" si="913"/>
        <v>1452.2270000000001</v>
      </c>
      <c r="R366" s="377">
        <v>0.13300000000000001</v>
      </c>
      <c r="S366" s="378">
        <f t="shared" si="914"/>
        <v>0.82098765432098764</v>
      </c>
      <c r="T366" s="437">
        <f t="shared" si="915"/>
        <v>1559.8440000000001</v>
      </c>
      <c r="U366" s="377">
        <v>9.9000000000000005E-2</v>
      </c>
      <c r="V366" s="378">
        <f t="shared" si="916"/>
        <v>0.61111111111111116</v>
      </c>
      <c r="W366" s="437">
        <f t="shared" si="917"/>
        <v>1583.9740000000002</v>
      </c>
      <c r="X366" s="377">
        <v>9.8000000000000004E-2</v>
      </c>
      <c r="Y366" s="378">
        <f t="shared" si="918"/>
        <v>0.60493827160493829</v>
      </c>
      <c r="Z366" s="437">
        <f t="shared" si="919"/>
        <v>1233.7760000000001</v>
      </c>
      <c r="AA366" s="377">
        <v>0.11600000000000001</v>
      </c>
      <c r="AB366" s="378">
        <f t="shared" si="920"/>
        <v>0.71604938271604934</v>
      </c>
      <c r="AC366" s="437">
        <f t="shared" si="921"/>
        <v>2366.8920000000003</v>
      </c>
      <c r="AD366" s="377">
        <v>0.13900000000000001</v>
      </c>
      <c r="AE366" s="378">
        <f t="shared" si="922"/>
        <v>0.85802469135802473</v>
      </c>
      <c r="AF366" s="437">
        <f t="shared" si="923"/>
        <v>1060.702</v>
      </c>
      <c r="AG366" s="377">
        <v>0.10100000000000001</v>
      </c>
      <c r="AH366" s="378">
        <f t="shared" si="924"/>
        <v>0.62345679012345678</v>
      </c>
      <c r="AI366" s="437">
        <f t="shared" si="925"/>
        <v>1785.2239999999999</v>
      </c>
      <c r="AJ366" s="377">
        <v>0.14199999999999999</v>
      </c>
      <c r="AK366" s="378">
        <f t="shared" si="926"/>
        <v>0.87654320987654311</v>
      </c>
      <c r="AL366" s="437">
        <f t="shared" si="927"/>
        <v>1733.94</v>
      </c>
      <c r="AM366" s="377">
        <v>0.114</v>
      </c>
      <c r="AN366" s="378">
        <f t="shared" si="928"/>
        <v>0.70370370370370372</v>
      </c>
      <c r="AO366" s="437">
        <f t="shared" si="929"/>
        <v>2866.509</v>
      </c>
      <c r="AP366" s="377">
        <v>0.129</v>
      </c>
      <c r="AQ366" s="378">
        <f t="shared" si="930"/>
        <v>0.79629629629629628</v>
      </c>
      <c r="AR366" s="437">
        <f t="shared" si="931"/>
        <v>3447.5219999999999</v>
      </c>
      <c r="AS366" s="377">
        <v>0.16200000000000001</v>
      </c>
      <c r="AT366" s="378">
        <f t="shared" si="932"/>
        <v>1</v>
      </c>
      <c r="AU366" s="437">
        <f t="shared" si="933"/>
        <v>1925.2380000000001</v>
      </c>
      <c r="AV366" s="377">
        <v>0.13800000000000001</v>
      </c>
      <c r="AW366" s="378">
        <f t="shared" si="934"/>
        <v>0.85185185185185186</v>
      </c>
      <c r="AX366" s="437">
        <f t="shared" si="935"/>
        <v>1884.817</v>
      </c>
      <c r="AY366" s="377">
        <v>0.121</v>
      </c>
      <c r="AZ366" s="378">
        <f t="shared" si="936"/>
        <v>0.74691358024691357</v>
      </c>
      <c r="BA366" s="376">
        <f t="shared" si="937"/>
        <v>1989.309</v>
      </c>
      <c r="BB366" s="377">
        <v>0.129</v>
      </c>
      <c r="BC366" s="378">
        <f t="shared" si="938"/>
        <v>0.79629629629629628</v>
      </c>
      <c r="BD366" s="438">
        <f t="shared" si="939"/>
        <v>1993.9850000000001</v>
      </c>
      <c r="BE366" s="377">
        <v>0.115</v>
      </c>
      <c r="BF366" s="378">
        <f t="shared" si="940"/>
        <v>0.70987654320987659</v>
      </c>
      <c r="BG366" s="439">
        <f t="shared" si="941"/>
        <v>1761.7549999999999</v>
      </c>
      <c r="BH366" s="377">
        <v>0.107</v>
      </c>
      <c r="BI366" s="378">
        <f t="shared" si="942"/>
        <v>0.66049382716049376</v>
      </c>
      <c r="BJ366" s="376">
        <f t="shared" si="943"/>
        <v>7662.3289999999997</v>
      </c>
      <c r="BK366" s="377">
        <f t="shared" si="944"/>
        <v>0.10901643286002902</v>
      </c>
      <c r="BL366" s="378">
        <f t="shared" si="945"/>
        <v>0.90096225504156213</v>
      </c>
      <c r="BM366" s="376">
        <f t="shared" si="946"/>
        <v>9019.3319999999985</v>
      </c>
      <c r="BN366" s="440">
        <f t="shared" si="947"/>
        <v>0.13406861491809613</v>
      </c>
      <c r="BO366" s="378">
        <f t="shared" si="948"/>
        <v>1.1080050819677367</v>
      </c>
      <c r="BP366" s="376">
        <f t="shared" si="949"/>
        <v>8583.7430000000004</v>
      </c>
      <c r="BQ366" s="377">
        <f t="shared" si="950"/>
        <v>0.12229121967203774</v>
      </c>
      <c r="BR366" s="378">
        <f t="shared" si="951"/>
        <v>1.0106712369589896</v>
      </c>
      <c r="BS366" s="381">
        <f t="shared" si="952"/>
        <v>6476.9740000000002</v>
      </c>
      <c r="BT366" s="441">
        <f t="shared" si="953"/>
        <v>0.11926811033771591</v>
      </c>
      <c r="BU366" s="383">
        <f t="shared" si="954"/>
        <v>0.98568686229517277</v>
      </c>
      <c r="BV366" s="382">
        <f t="shared" si="955"/>
        <v>0.109</v>
      </c>
      <c r="BW366" s="382">
        <f t="shared" si="956"/>
        <v>8.8999999999999996E-2</v>
      </c>
      <c r="BX366" s="382">
        <f t="shared" si="957"/>
        <v>0.13300000000000001</v>
      </c>
      <c r="BY366" s="382">
        <f t="shared" si="958"/>
        <v>9.9000000000000005E-2</v>
      </c>
      <c r="BZ366" s="382">
        <f t="shared" si="959"/>
        <v>9.8000000000000004E-2</v>
      </c>
      <c r="CA366" s="382">
        <f t="shared" si="960"/>
        <v>0.11600000000000001</v>
      </c>
      <c r="CB366" s="382">
        <f t="shared" si="961"/>
        <v>0.13900000000000001</v>
      </c>
      <c r="CC366" s="382">
        <f t="shared" si="962"/>
        <v>0.10100000000000001</v>
      </c>
      <c r="CD366" s="382">
        <f t="shared" si="963"/>
        <v>0.14199999999999999</v>
      </c>
      <c r="CE366" s="382">
        <f t="shared" si="964"/>
        <v>0.114</v>
      </c>
      <c r="CF366" s="382">
        <f t="shared" si="965"/>
        <v>0.129</v>
      </c>
      <c r="CG366" s="382">
        <f t="shared" si="966"/>
        <v>0.16200000000000001</v>
      </c>
      <c r="CH366" s="382">
        <f t="shared" si="967"/>
        <v>0.13800000000000001</v>
      </c>
      <c r="CI366" s="382">
        <f t="shared" si="968"/>
        <v>0.121</v>
      </c>
      <c r="CJ366" s="382">
        <f t="shared" si="969"/>
        <v>0.129</v>
      </c>
      <c r="CK366" s="382">
        <f t="shared" si="970"/>
        <v>0.115</v>
      </c>
      <c r="CL366" s="382">
        <f t="shared" si="971"/>
        <v>0.107</v>
      </c>
      <c r="CM366" s="902"/>
      <c r="CN366" s="902"/>
      <c r="CP366" s="902"/>
      <c r="CQ366" s="902"/>
      <c r="CS366" s="902"/>
      <c r="CT366" s="902"/>
      <c r="CV366" s="13"/>
      <c r="CW366" s="13"/>
      <c r="CY366" s="13"/>
      <c r="CZ366" s="13"/>
      <c r="DB366" s="13"/>
      <c r="DC366" s="13"/>
    </row>
    <row r="367" spans="1:107" x14ac:dyDescent="0.3">
      <c r="A367" s="232">
        <v>367</v>
      </c>
      <c r="B367" s="371" t="s">
        <v>236</v>
      </c>
      <c r="C367" s="372" t="s">
        <v>142</v>
      </c>
      <c r="D367" s="442">
        <v>44501</v>
      </c>
      <c r="E367" s="376"/>
      <c r="F367" s="376">
        <f t="shared" si="908"/>
        <v>22274.845000000001</v>
      </c>
      <c r="G367" s="377">
        <v>8.5000000000000006E-2</v>
      </c>
      <c r="H367" s="377"/>
      <c r="I367" s="375">
        <f t="shared" si="906"/>
        <v>0.112</v>
      </c>
      <c r="J367" s="375">
        <f t="shared" si="907"/>
        <v>6.4000000000000001E-2</v>
      </c>
      <c r="K367" s="437">
        <f t="shared" si="909"/>
        <v>1361.7719999999999</v>
      </c>
      <c r="L367" s="377">
        <v>8.1000000000000003E-2</v>
      </c>
      <c r="M367" s="378">
        <f t="shared" si="910"/>
        <v>0.7232142857142857</v>
      </c>
      <c r="N367" s="437">
        <f t="shared" si="911"/>
        <v>909.05600000000004</v>
      </c>
      <c r="O367" s="377">
        <v>6.4000000000000001E-2</v>
      </c>
      <c r="P367" s="378">
        <f t="shared" si="912"/>
        <v>0.5714285714285714</v>
      </c>
      <c r="Q367" s="437">
        <f t="shared" si="913"/>
        <v>993.62900000000002</v>
      </c>
      <c r="R367" s="377">
        <v>9.0999999999999998E-2</v>
      </c>
      <c r="S367" s="378">
        <f t="shared" si="914"/>
        <v>0.8125</v>
      </c>
      <c r="T367" s="437">
        <f t="shared" si="915"/>
        <v>1024.1400000000001</v>
      </c>
      <c r="U367" s="377">
        <v>6.5000000000000002E-2</v>
      </c>
      <c r="V367" s="378">
        <f t="shared" si="916"/>
        <v>0.5803571428571429</v>
      </c>
      <c r="W367" s="437">
        <f t="shared" si="917"/>
        <v>1276.877</v>
      </c>
      <c r="X367" s="377">
        <v>7.9000000000000001E-2</v>
      </c>
      <c r="Y367" s="378">
        <f t="shared" si="918"/>
        <v>0.7053571428571429</v>
      </c>
      <c r="Z367" s="437">
        <f t="shared" si="919"/>
        <v>957.24</v>
      </c>
      <c r="AA367" s="377">
        <v>0.09</v>
      </c>
      <c r="AB367" s="378">
        <f t="shared" si="920"/>
        <v>0.80357142857142849</v>
      </c>
      <c r="AC367" s="437">
        <f t="shared" si="921"/>
        <v>1430.3520000000001</v>
      </c>
      <c r="AD367" s="377">
        <v>8.4000000000000005E-2</v>
      </c>
      <c r="AE367" s="378">
        <f t="shared" si="922"/>
        <v>0.75</v>
      </c>
      <c r="AF367" s="437">
        <f t="shared" si="923"/>
        <v>819.15599999999995</v>
      </c>
      <c r="AG367" s="377">
        <v>7.8E-2</v>
      </c>
      <c r="AH367" s="378">
        <f t="shared" si="924"/>
        <v>0.6964285714285714</v>
      </c>
      <c r="AI367" s="437">
        <f t="shared" si="925"/>
        <v>1257.2</v>
      </c>
      <c r="AJ367" s="377">
        <v>0.1</v>
      </c>
      <c r="AK367" s="378">
        <f t="shared" si="926"/>
        <v>0.8928571428571429</v>
      </c>
      <c r="AL367" s="437">
        <f t="shared" si="927"/>
        <v>1384.11</v>
      </c>
      <c r="AM367" s="377">
        <v>9.0999999999999998E-2</v>
      </c>
      <c r="AN367" s="378">
        <f t="shared" si="928"/>
        <v>0.8125</v>
      </c>
      <c r="AO367" s="437">
        <f t="shared" si="929"/>
        <v>2088.7739999999999</v>
      </c>
      <c r="AP367" s="377">
        <v>9.4E-2</v>
      </c>
      <c r="AQ367" s="378">
        <f t="shared" si="930"/>
        <v>0.8392857142857143</v>
      </c>
      <c r="AR367" s="437">
        <f t="shared" si="931"/>
        <v>2383.4720000000002</v>
      </c>
      <c r="AS367" s="377">
        <v>0.112</v>
      </c>
      <c r="AT367" s="378">
        <f t="shared" si="932"/>
        <v>1</v>
      </c>
      <c r="AU367" s="437">
        <f t="shared" si="933"/>
        <v>1367.1980000000001</v>
      </c>
      <c r="AV367" s="377">
        <v>9.8000000000000004E-2</v>
      </c>
      <c r="AW367" s="378">
        <f t="shared" si="934"/>
        <v>0.875</v>
      </c>
      <c r="AX367" s="437">
        <f t="shared" si="935"/>
        <v>1183.8519999999999</v>
      </c>
      <c r="AY367" s="377">
        <v>7.5999999999999998E-2</v>
      </c>
      <c r="AZ367" s="378">
        <f t="shared" si="936"/>
        <v>0.67857142857142849</v>
      </c>
      <c r="BA367" s="376">
        <f t="shared" si="937"/>
        <v>1387.8899999999999</v>
      </c>
      <c r="BB367" s="377">
        <v>0.09</v>
      </c>
      <c r="BC367" s="378">
        <f t="shared" si="938"/>
        <v>0.80357142857142849</v>
      </c>
      <c r="BD367" s="438">
        <f t="shared" si="939"/>
        <v>1248.4079999999999</v>
      </c>
      <c r="BE367" s="377">
        <v>7.1999999999999995E-2</v>
      </c>
      <c r="BF367" s="378">
        <f t="shared" si="940"/>
        <v>0.64285714285714279</v>
      </c>
      <c r="BG367" s="439">
        <f t="shared" si="941"/>
        <v>1218.4099999999999</v>
      </c>
      <c r="BH367" s="377">
        <v>7.3999999999999996E-2</v>
      </c>
      <c r="BI367" s="378">
        <f t="shared" si="942"/>
        <v>0.6607142857142857</v>
      </c>
      <c r="BJ367" s="376">
        <f t="shared" si="943"/>
        <v>5613.6580000000004</v>
      </c>
      <c r="BK367" s="377">
        <f t="shared" si="944"/>
        <v>7.9868793216287745E-2</v>
      </c>
      <c r="BL367" s="378">
        <f t="shared" si="945"/>
        <v>0.9396328613680911</v>
      </c>
      <c r="BM367" s="376">
        <f t="shared" si="946"/>
        <v>6152.9319999999998</v>
      </c>
      <c r="BN367" s="440">
        <f t="shared" si="947"/>
        <v>9.1460772363766082E-2</v>
      </c>
      <c r="BO367" s="378">
        <f t="shared" si="948"/>
        <v>1.076009086632542</v>
      </c>
      <c r="BP367" s="376">
        <f t="shared" si="949"/>
        <v>6109.1819999999989</v>
      </c>
      <c r="BQ367" s="377">
        <f t="shared" si="950"/>
        <v>8.7036543146557233E-2</v>
      </c>
      <c r="BR367" s="378">
        <f t="shared" si="951"/>
        <v>1.0239593311359674</v>
      </c>
      <c r="BS367" s="381">
        <f t="shared" si="952"/>
        <v>4415.7639999999992</v>
      </c>
      <c r="BT367" s="441">
        <f t="shared" si="953"/>
        <v>8.1312635804515143E-2</v>
      </c>
      <c r="BU367" s="383">
        <f t="shared" si="954"/>
        <v>0.95661924475900162</v>
      </c>
      <c r="BV367" s="382">
        <f t="shared" si="955"/>
        <v>8.1000000000000003E-2</v>
      </c>
      <c r="BW367" s="382">
        <f t="shared" si="956"/>
        <v>6.4000000000000001E-2</v>
      </c>
      <c r="BX367" s="382">
        <f t="shared" si="957"/>
        <v>9.0999999999999998E-2</v>
      </c>
      <c r="BY367" s="382">
        <f t="shared" si="958"/>
        <v>6.5000000000000002E-2</v>
      </c>
      <c r="BZ367" s="382">
        <f t="shared" si="959"/>
        <v>7.9000000000000001E-2</v>
      </c>
      <c r="CA367" s="382">
        <f t="shared" si="960"/>
        <v>0.09</v>
      </c>
      <c r="CB367" s="382">
        <f t="shared" si="961"/>
        <v>8.4000000000000005E-2</v>
      </c>
      <c r="CC367" s="382">
        <f t="shared" si="962"/>
        <v>7.8E-2</v>
      </c>
      <c r="CD367" s="382">
        <f t="shared" si="963"/>
        <v>0.1</v>
      </c>
      <c r="CE367" s="382">
        <f t="shared" si="964"/>
        <v>9.0999999999999998E-2</v>
      </c>
      <c r="CF367" s="382">
        <f t="shared" si="965"/>
        <v>9.4E-2</v>
      </c>
      <c r="CG367" s="382">
        <f t="shared" si="966"/>
        <v>0.112</v>
      </c>
      <c r="CH367" s="382">
        <f t="shared" si="967"/>
        <v>9.8000000000000004E-2</v>
      </c>
      <c r="CI367" s="382">
        <f t="shared" si="968"/>
        <v>7.5999999999999998E-2</v>
      </c>
      <c r="CJ367" s="382">
        <f t="shared" si="969"/>
        <v>0.09</v>
      </c>
      <c r="CK367" s="382">
        <f t="shared" si="970"/>
        <v>7.1999999999999995E-2</v>
      </c>
      <c r="CL367" s="382">
        <f t="shared" si="971"/>
        <v>7.3999999999999996E-2</v>
      </c>
      <c r="CM367" s="902"/>
      <c r="CN367" s="902"/>
      <c r="CP367" s="902"/>
      <c r="CQ367" s="902"/>
      <c r="CS367" s="902"/>
      <c r="CT367" s="902"/>
      <c r="CV367" s="13"/>
      <c r="CW367" s="13"/>
      <c r="CY367" s="13"/>
      <c r="CZ367" s="13"/>
      <c r="DB367" s="13"/>
      <c r="DC367" s="13"/>
    </row>
    <row r="368" spans="1:107" x14ac:dyDescent="0.3">
      <c r="A368" s="232">
        <v>368</v>
      </c>
      <c r="B368" s="371" t="s">
        <v>237</v>
      </c>
      <c r="C368" s="372" t="s">
        <v>142</v>
      </c>
      <c r="D368" s="442">
        <v>44501</v>
      </c>
      <c r="E368" s="376"/>
      <c r="F368" s="376">
        <f t="shared" si="908"/>
        <v>17557.819</v>
      </c>
      <c r="G368" s="377">
        <v>6.7000000000000004E-2</v>
      </c>
      <c r="H368" s="377"/>
      <c r="I368" s="375">
        <f t="shared" si="906"/>
        <v>8.4000000000000005E-2</v>
      </c>
      <c r="J368" s="375">
        <f t="shared" si="907"/>
        <v>4.9000000000000002E-2</v>
      </c>
      <c r="K368" s="437">
        <f t="shared" si="909"/>
        <v>1160.028</v>
      </c>
      <c r="L368" s="377">
        <v>6.9000000000000006E-2</v>
      </c>
      <c r="M368" s="378">
        <f t="shared" si="910"/>
        <v>0.8214285714285714</v>
      </c>
      <c r="N368" s="437">
        <f t="shared" si="911"/>
        <v>767.01599999999996</v>
      </c>
      <c r="O368" s="377">
        <v>5.3999999999999999E-2</v>
      </c>
      <c r="P368" s="378">
        <f t="shared" si="912"/>
        <v>0.64285714285714279</v>
      </c>
      <c r="Q368" s="437">
        <f t="shared" si="913"/>
        <v>731.57300000000009</v>
      </c>
      <c r="R368" s="377">
        <v>6.7000000000000004E-2</v>
      </c>
      <c r="S368" s="378">
        <f t="shared" si="914"/>
        <v>0.79761904761904767</v>
      </c>
      <c r="T368" s="437">
        <f t="shared" si="915"/>
        <v>772.04399999999998</v>
      </c>
      <c r="U368" s="377">
        <v>4.9000000000000002E-2</v>
      </c>
      <c r="V368" s="378">
        <f t="shared" si="916"/>
        <v>0.58333333333333337</v>
      </c>
      <c r="W368" s="437">
        <f t="shared" si="917"/>
        <v>1179.8989999999999</v>
      </c>
      <c r="X368" s="377">
        <v>7.2999999999999995E-2</v>
      </c>
      <c r="Y368" s="378">
        <f t="shared" si="918"/>
        <v>0.86904761904761896</v>
      </c>
      <c r="Z368" s="437">
        <f t="shared" si="919"/>
        <v>776.428</v>
      </c>
      <c r="AA368" s="377">
        <v>7.2999999999999995E-2</v>
      </c>
      <c r="AB368" s="378">
        <f t="shared" si="920"/>
        <v>0.86904761904761896</v>
      </c>
      <c r="AC368" s="437">
        <f t="shared" si="921"/>
        <v>936.54</v>
      </c>
      <c r="AD368" s="377">
        <v>5.5E-2</v>
      </c>
      <c r="AE368" s="378">
        <f t="shared" si="922"/>
        <v>0.65476190476190477</v>
      </c>
      <c r="AF368" s="437">
        <f t="shared" si="923"/>
        <v>682.63</v>
      </c>
      <c r="AG368" s="377">
        <v>6.5000000000000002E-2</v>
      </c>
      <c r="AH368" s="378">
        <f t="shared" si="924"/>
        <v>0.77380952380952384</v>
      </c>
      <c r="AI368" s="437">
        <f t="shared" si="925"/>
        <v>968.04399999999998</v>
      </c>
      <c r="AJ368" s="377">
        <v>7.6999999999999999E-2</v>
      </c>
      <c r="AK368" s="378">
        <f t="shared" si="926"/>
        <v>0.91666666666666663</v>
      </c>
      <c r="AL368" s="437">
        <f t="shared" si="927"/>
        <v>1201.5899999999999</v>
      </c>
      <c r="AM368" s="377">
        <v>7.9000000000000001E-2</v>
      </c>
      <c r="AN368" s="378">
        <f t="shared" si="928"/>
        <v>0.94047619047619047</v>
      </c>
      <c r="AO368" s="437">
        <f t="shared" si="929"/>
        <v>1733.2380000000001</v>
      </c>
      <c r="AP368" s="377">
        <v>7.8E-2</v>
      </c>
      <c r="AQ368" s="378">
        <f t="shared" si="930"/>
        <v>0.92857142857142849</v>
      </c>
      <c r="AR368" s="437">
        <f t="shared" si="931"/>
        <v>1787.604</v>
      </c>
      <c r="AS368" s="377">
        <v>8.4000000000000005E-2</v>
      </c>
      <c r="AT368" s="378">
        <f t="shared" si="932"/>
        <v>1</v>
      </c>
      <c r="AU368" s="437">
        <f t="shared" si="933"/>
        <v>1074.2270000000001</v>
      </c>
      <c r="AV368" s="377">
        <v>7.6999999999999999E-2</v>
      </c>
      <c r="AW368" s="378">
        <f t="shared" si="934"/>
        <v>0.91666666666666663</v>
      </c>
      <c r="AX368" s="437">
        <f t="shared" si="935"/>
        <v>856.73500000000001</v>
      </c>
      <c r="AY368" s="377">
        <v>5.5E-2</v>
      </c>
      <c r="AZ368" s="378">
        <f t="shared" si="936"/>
        <v>0.65476190476190477</v>
      </c>
      <c r="BA368" s="376">
        <f t="shared" si="937"/>
        <v>1064.049</v>
      </c>
      <c r="BB368" s="377">
        <v>6.9000000000000006E-2</v>
      </c>
      <c r="BC368" s="378">
        <f t="shared" si="938"/>
        <v>0.8214285714285714</v>
      </c>
      <c r="BD368" s="438">
        <f t="shared" si="939"/>
        <v>884.28899999999999</v>
      </c>
      <c r="BE368" s="377">
        <v>5.0999999999999997E-2</v>
      </c>
      <c r="BF368" s="378">
        <f t="shared" si="940"/>
        <v>0.6071428571428571</v>
      </c>
      <c r="BG368" s="439">
        <f t="shared" si="941"/>
        <v>905.57500000000005</v>
      </c>
      <c r="BH368" s="377">
        <v>5.5E-2</v>
      </c>
      <c r="BI368" s="378">
        <f t="shared" si="942"/>
        <v>0.65476190476190477</v>
      </c>
      <c r="BJ368" s="376">
        <f t="shared" si="943"/>
        <v>4619.9719999999998</v>
      </c>
      <c r="BK368" s="377">
        <f t="shared" si="944"/>
        <v>6.5731041743732746E-2</v>
      </c>
      <c r="BL368" s="378">
        <f t="shared" si="945"/>
        <v>0.98106032453332448</v>
      </c>
      <c r="BM368" s="376">
        <f t="shared" si="946"/>
        <v>4624.1409999999996</v>
      </c>
      <c r="BN368" s="440">
        <f t="shared" si="947"/>
        <v>6.8735930671581888E-2</v>
      </c>
      <c r="BO368" s="378">
        <f t="shared" si="948"/>
        <v>1.0259094130086848</v>
      </c>
      <c r="BP368" s="376">
        <f t="shared" si="949"/>
        <v>4883.1660000000002</v>
      </c>
      <c r="BQ368" s="377">
        <f t="shared" si="950"/>
        <v>6.9569688421592515E-2</v>
      </c>
      <c r="BR368" s="378">
        <f t="shared" si="951"/>
        <v>1.0383535585312316</v>
      </c>
      <c r="BS368" s="381">
        <f t="shared" si="952"/>
        <v>3354.23</v>
      </c>
      <c r="BT368" s="441">
        <f t="shared" si="953"/>
        <v>6.1765366626155491E-2</v>
      </c>
      <c r="BU368" s="383">
        <f t="shared" si="954"/>
        <v>0.9218711436739625</v>
      </c>
      <c r="BV368" s="382">
        <f t="shared" si="955"/>
        <v>6.9000000000000006E-2</v>
      </c>
      <c r="BW368" s="382">
        <f t="shared" si="956"/>
        <v>5.3999999999999999E-2</v>
      </c>
      <c r="BX368" s="382">
        <f t="shared" si="957"/>
        <v>6.7000000000000004E-2</v>
      </c>
      <c r="BY368" s="382">
        <f t="shared" si="958"/>
        <v>4.9000000000000002E-2</v>
      </c>
      <c r="BZ368" s="382">
        <f t="shared" si="959"/>
        <v>7.2999999999999995E-2</v>
      </c>
      <c r="CA368" s="382">
        <f t="shared" si="960"/>
        <v>7.2999999999999995E-2</v>
      </c>
      <c r="CB368" s="382">
        <f t="shared" si="961"/>
        <v>5.5E-2</v>
      </c>
      <c r="CC368" s="382">
        <f t="shared" si="962"/>
        <v>6.5000000000000002E-2</v>
      </c>
      <c r="CD368" s="382">
        <f t="shared" si="963"/>
        <v>7.6999999999999999E-2</v>
      </c>
      <c r="CE368" s="382">
        <f t="shared" si="964"/>
        <v>7.9000000000000001E-2</v>
      </c>
      <c r="CF368" s="382">
        <f t="shared" si="965"/>
        <v>7.8E-2</v>
      </c>
      <c r="CG368" s="382">
        <f t="shared" si="966"/>
        <v>8.4000000000000005E-2</v>
      </c>
      <c r="CH368" s="382">
        <f t="shared" si="967"/>
        <v>7.6999999999999999E-2</v>
      </c>
      <c r="CI368" s="382">
        <f t="shared" si="968"/>
        <v>5.5E-2</v>
      </c>
      <c r="CJ368" s="382">
        <f t="shared" si="969"/>
        <v>6.9000000000000006E-2</v>
      </c>
      <c r="CK368" s="382">
        <f t="shared" si="970"/>
        <v>5.0999999999999997E-2</v>
      </c>
      <c r="CL368" s="382">
        <f t="shared" si="971"/>
        <v>5.5E-2</v>
      </c>
      <c r="CM368" s="902"/>
      <c r="CN368" s="902"/>
      <c r="CP368" s="902"/>
      <c r="CQ368" s="902"/>
      <c r="CS368" s="902"/>
      <c r="CT368" s="902"/>
      <c r="CV368" s="13"/>
      <c r="CW368" s="13"/>
      <c r="CY368" s="13"/>
      <c r="CZ368" s="13"/>
      <c r="DB368" s="13"/>
      <c r="DC368" s="13"/>
    </row>
    <row r="369" spans="1:107" x14ac:dyDescent="0.3">
      <c r="A369" s="232">
        <v>369</v>
      </c>
      <c r="B369" s="371" t="s">
        <v>238</v>
      </c>
      <c r="C369" s="372" t="s">
        <v>142</v>
      </c>
      <c r="D369" s="442">
        <v>44501</v>
      </c>
      <c r="E369" s="376"/>
      <c r="F369" s="376">
        <f t="shared" si="908"/>
        <v>29350.384000000002</v>
      </c>
      <c r="G369" s="377">
        <v>0.112</v>
      </c>
      <c r="H369" s="377"/>
      <c r="I369" s="375">
        <f t="shared" si="906"/>
        <v>0.16900000000000001</v>
      </c>
      <c r="J369" s="375">
        <f t="shared" si="907"/>
        <v>5.1999999999999998E-2</v>
      </c>
      <c r="K369" s="437">
        <f t="shared" si="909"/>
        <v>2252.808</v>
      </c>
      <c r="L369" s="377">
        <v>0.13400000000000001</v>
      </c>
      <c r="M369" s="378">
        <f t="shared" si="910"/>
        <v>0.79289940828402361</v>
      </c>
      <c r="N369" s="437">
        <f t="shared" si="911"/>
        <v>1377.788</v>
      </c>
      <c r="O369" s="377">
        <v>9.7000000000000003E-2</v>
      </c>
      <c r="P369" s="378">
        <f t="shared" si="912"/>
        <v>0.57396449704142005</v>
      </c>
      <c r="Q369" s="437">
        <f t="shared" si="913"/>
        <v>1244.7660000000001</v>
      </c>
      <c r="R369" s="377">
        <v>0.114</v>
      </c>
      <c r="S369" s="378">
        <f t="shared" si="914"/>
        <v>0.67455621301775148</v>
      </c>
      <c r="T369" s="437">
        <f t="shared" si="915"/>
        <v>1307.748</v>
      </c>
      <c r="U369" s="377">
        <v>8.3000000000000004E-2</v>
      </c>
      <c r="V369" s="378">
        <f t="shared" si="916"/>
        <v>0.4911242603550296</v>
      </c>
      <c r="W369" s="437">
        <f t="shared" si="917"/>
        <v>2731.547</v>
      </c>
      <c r="X369" s="377">
        <v>0.16900000000000001</v>
      </c>
      <c r="Y369" s="378">
        <f t="shared" si="918"/>
        <v>1</v>
      </c>
      <c r="Z369" s="437">
        <f t="shared" si="919"/>
        <v>1489.0400000000002</v>
      </c>
      <c r="AA369" s="377">
        <v>0.14000000000000001</v>
      </c>
      <c r="AB369" s="378">
        <f t="shared" si="920"/>
        <v>0.82840236686390534</v>
      </c>
      <c r="AC369" s="437">
        <f t="shared" si="921"/>
        <v>885.4559999999999</v>
      </c>
      <c r="AD369" s="377">
        <v>5.1999999999999998E-2</v>
      </c>
      <c r="AE369" s="378">
        <f t="shared" si="922"/>
        <v>0.30769230769230765</v>
      </c>
      <c r="AF369" s="437">
        <f t="shared" si="923"/>
        <v>1533.2919999999999</v>
      </c>
      <c r="AG369" s="377">
        <v>0.14599999999999999</v>
      </c>
      <c r="AH369" s="378">
        <f t="shared" si="924"/>
        <v>0.86390532544378684</v>
      </c>
      <c r="AI369" s="437">
        <f t="shared" si="925"/>
        <v>1496.068</v>
      </c>
      <c r="AJ369" s="377">
        <v>0.11899999999999999</v>
      </c>
      <c r="AK369" s="378">
        <f t="shared" si="926"/>
        <v>0.70414201183431946</v>
      </c>
      <c r="AL369" s="437">
        <f t="shared" si="927"/>
        <v>2479.23</v>
      </c>
      <c r="AM369" s="377">
        <v>0.16300000000000001</v>
      </c>
      <c r="AN369" s="378">
        <f t="shared" si="928"/>
        <v>0.96449704142011827</v>
      </c>
      <c r="AO369" s="437">
        <f t="shared" si="929"/>
        <v>3066.498</v>
      </c>
      <c r="AP369" s="377">
        <v>0.13800000000000001</v>
      </c>
      <c r="AQ369" s="378">
        <f t="shared" si="930"/>
        <v>0.81656804733727817</v>
      </c>
      <c r="AR369" s="437">
        <f t="shared" si="931"/>
        <v>2255.7860000000001</v>
      </c>
      <c r="AS369" s="377">
        <v>0.106</v>
      </c>
      <c r="AT369" s="378">
        <f t="shared" si="932"/>
        <v>0.62721893491124259</v>
      </c>
      <c r="AU369" s="437">
        <f t="shared" si="933"/>
        <v>1604.365</v>
      </c>
      <c r="AV369" s="377">
        <v>0.115</v>
      </c>
      <c r="AW369" s="378">
        <f t="shared" si="934"/>
        <v>0.68047337278106512</v>
      </c>
      <c r="AX369" s="437">
        <f t="shared" si="935"/>
        <v>1215.0060000000001</v>
      </c>
      <c r="AY369" s="377">
        <v>7.8E-2</v>
      </c>
      <c r="AZ369" s="378">
        <f t="shared" si="936"/>
        <v>0.46153846153846151</v>
      </c>
      <c r="BA369" s="376">
        <f t="shared" si="937"/>
        <v>1773.415</v>
      </c>
      <c r="BB369" s="377">
        <v>0.115</v>
      </c>
      <c r="BC369" s="378">
        <f t="shared" si="938"/>
        <v>0.68047337278106512</v>
      </c>
      <c r="BD369" s="438">
        <f t="shared" si="939"/>
        <v>1300.425</v>
      </c>
      <c r="BE369" s="377">
        <v>7.4999999999999997E-2</v>
      </c>
      <c r="BF369" s="378">
        <f t="shared" si="940"/>
        <v>0.44378698224852065</v>
      </c>
      <c r="BG369" s="439">
        <f t="shared" si="941"/>
        <v>1432.4549999999999</v>
      </c>
      <c r="BH369" s="377">
        <v>8.6999999999999994E-2</v>
      </c>
      <c r="BI369" s="378">
        <f t="shared" si="942"/>
        <v>0.51479289940828399</v>
      </c>
      <c r="BJ369" s="376">
        <f t="shared" si="943"/>
        <v>9025.9089999999997</v>
      </c>
      <c r="BK369" s="377">
        <f t="shared" si="944"/>
        <v>0.12841688245169736</v>
      </c>
      <c r="BL369" s="378">
        <f t="shared" si="945"/>
        <v>1.1465793076044406</v>
      </c>
      <c r="BM369" s="376">
        <f t="shared" si="946"/>
        <v>6507.6120000000001</v>
      </c>
      <c r="BN369" s="440">
        <f t="shared" si="947"/>
        <v>9.6732942890269638E-2</v>
      </c>
      <c r="BO369" s="378">
        <f t="shared" si="948"/>
        <v>0.86368699009169314</v>
      </c>
      <c r="BP369" s="376">
        <f t="shared" si="949"/>
        <v>8619.5679999999993</v>
      </c>
      <c r="BQ369" s="377">
        <f t="shared" si="950"/>
        <v>0.12280161274237437</v>
      </c>
      <c r="BR369" s="378">
        <f t="shared" si="951"/>
        <v>1.0964429709140568</v>
      </c>
      <c r="BS369" s="381">
        <f t="shared" si="952"/>
        <v>5292.6039999999994</v>
      </c>
      <c r="BT369" s="441">
        <f t="shared" si="953"/>
        <v>9.7458917983279922E-2</v>
      </c>
      <c r="BU369" s="383">
        <f t="shared" si="954"/>
        <v>0.87016891056499923</v>
      </c>
      <c r="BV369" s="382">
        <f t="shared" si="955"/>
        <v>0.13400000000000001</v>
      </c>
      <c r="BW369" s="382">
        <f t="shared" si="956"/>
        <v>9.7000000000000003E-2</v>
      </c>
      <c r="BX369" s="382">
        <f t="shared" si="957"/>
        <v>0.114</v>
      </c>
      <c r="BY369" s="382">
        <f t="shared" si="958"/>
        <v>8.3000000000000004E-2</v>
      </c>
      <c r="BZ369" s="382">
        <f t="shared" si="959"/>
        <v>0.16900000000000001</v>
      </c>
      <c r="CA369" s="382">
        <f t="shared" si="960"/>
        <v>0.14000000000000001</v>
      </c>
      <c r="CB369" s="382">
        <f t="shared" si="961"/>
        <v>5.1999999999999998E-2</v>
      </c>
      <c r="CC369" s="382">
        <f t="shared" si="962"/>
        <v>0.14599999999999999</v>
      </c>
      <c r="CD369" s="382">
        <f t="shared" si="963"/>
        <v>0.11899999999999999</v>
      </c>
      <c r="CE369" s="382">
        <f t="shared" si="964"/>
        <v>0.16300000000000001</v>
      </c>
      <c r="CF369" s="382">
        <f t="shared" si="965"/>
        <v>0.13800000000000001</v>
      </c>
      <c r="CG369" s="382">
        <f t="shared" si="966"/>
        <v>0.106</v>
      </c>
      <c r="CH369" s="382">
        <f t="shared" si="967"/>
        <v>0.115</v>
      </c>
      <c r="CI369" s="382">
        <f t="shared" si="968"/>
        <v>7.8E-2</v>
      </c>
      <c r="CJ369" s="382">
        <f t="shared" si="969"/>
        <v>0.115</v>
      </c>
      <c r="CK369" s="382">
        <f t="shared" si="970"/>
        <v>7.4999999999999997E-2</v>
      </c>
      <c r="CL369" s="382">
        <f t="shared" si="971"/>
        <v>8.6999999999999994E-2</v>
      </c>
      <c r="CM369" s="902"/>
      <c r="CN369" s="902"/>
      <c r="CP369" s="902"/>
      <c r="CQ369" s="902"/>
      <c r="CS369" s="902"/>
      <c r="CT369" s="902"/>
      <c r="CV369" s="13"/>
      <c r="CW369" s="13"/>
      <c r="CY369" s="13"/>
      <c r="CZ369" s="13"/>
      <c r="DB369" s="13"/>
      <c r="DC369" s="13"/>
    </row>
    <row r="370" spans="1:107" x14ac:dyDescent="0.3">
      <c r="A370" s="232">
        <v>370</v>
      </c>
      <c r="B370" s="371" t="s">
        <v>239</v>
      </c>
      <c r="C370" s="372" t="s">
        <v>142</v>
      </c>
      <c r="D370" s="442">
        <v>44501</v>
      </c>
      <c r="E370" s="376"/>
      <c r="F370" s="376">
        <f t="shared" si="908"/>
        <v>18081.933000000001</v>
      </c>
      <c r="G370" s="377">
        <v>6.9000000000000006E-2</v>
      </c>
      <c r="H370" s="377"/>
      <c r="I370" s="375">
        <f t="shared" si="906"/>
        <v>0.13900000000000001</v>
      </c>
      <c r="J370" s="375">
        <f t="shared" si="907"/>
        <v>8.0000000000000002E-3</v>
      </c>
      <c r="K370" s="437">
        <f t="shared" si="909"/>
        <v>1496.268</v>
      </c>
      <c r="L370" s="377">
        <v>8.8999999999999996E-2</v>
      </c>
      <c r="M370" s="378">
        <f t="shared" si="910"/>
        <v>0.64028776978417257</v>
      </c>
      <c r="N370" s="437">
        <f t="shared" si="911"/>
        <v>823.83199999999999</v>
      </c>
      <c r="O370" s="377">
        <v>5.8000000000000003E-2</v>
      </c>
      <c r="P370" s="378">
        <f t="shared" si="912"/>
        <v>0.41726618705035967</v>
      </c>
      <c r="Q370" s="437">
        <f t="shared" si="913"/>
        <v>731.57300000000009</v>
      </c>
      <c r="R370" s="377">
        <v>6.7000000000000004E-2</v>
      </c>
      <c r="S370" s="378">
        <f t="shared" si="914"/>
        <v>0.48201438848920863</v>
      </c>
      <c r="T370" s="437">
        <f t="shared" si="915"/>
        <v>756.28800000000001</v>
      </c>
      <c r="U370" s="377">
        <v>4.8000000000000001E-2</v>
      </c>
      <c r="V370" s="378">
        <f t="shared" si="916"/>
        <v>0.34532374100719421</v>
      </c>
      <c r="W370" s="437">
        <f t="shared" si="917"/>
        <v>2246.6570000000002</v>
      </c>
      <c r="X370" s="377">
        <v>0.13900000000000001</v>
      </c>
      <c r="Y370" s="378">
        <f t="shared" si="918"/>
        <v>1</v>
      </c>
      <c r="Z370" s="437">
        <f t="shared" si="919"/>
        <v>1084.8719999999998</v>
      </c>
      <c r="AA370" s="377">
        <v>0.10199999999999999</v>
      </c>
      <c r="AB370" s="378">
        <f t="shared" si="920"/>
        <v>0.73381294964028765</v>
      </c>
      <c r="AC370" s="437">
        <f t="shared" si="921"/>
        <v>136.22399999999999</v>
      </c>
      <c r="AD370" s="377">
        <v>8.0000000000000002E-3</v>
      </c>
      <c r="AE370" s="378">
        <f t="shared" si="922"/>
        <v>5.755395683453237E-2</v>
      </c>
      <c r="AF370" s="437">
        <f t="shared" si="923"/>
        <v>1333.7539999999999</v>
      </c>
      <c r="AG370" s="377">
        <v>0.127</v>
      </c>
      <c r="AH370" s="378">
        <f t="shared" si="924"/>
        <v>0.91366906474820142</v>
      </c>
      <c r="AI370" s="437">
        <f t="shared" si="925"/>
        <v>854.89600000000007</v>
      </c>
      <c r="AJ370" s="377">
        <v>6.8000000000000005E-2</v>
      </c>
      <c r="AK370" s="378">
        <f t="shared" si="926"/>
        <v>0.48920863309352519</v>
      </c>
      <c r="AL370" s="437">
        <f t="shared" si="927"/>
        <v>1962.0900000000001</v>
      </c>
      <c r="AM370" s="377">
        <v>0.129</v>
      </c>
      <c r="AN370" s="378">
        <f t="shared" si="928"/>
        <v>0.92805755395683442</v>
      </c>
      <c r="AO370" s="437">
        <f t="shared" si="929"/>
        <v>2266.5419999999999</v>
      </c>
      <c r="AP370" s="377">
        <v>0.10199999999999999</v>
      </c>
      <c r="AQ370" s="378">
        <f t="shared" si="930"/>
        <v>0.73381294964028765</v>
      </c>
      <c r="AR370" s="437">
        <f t="shared" si="931"/>
        <v>744.83500000000004</v>
      </c>
      <c r="AS370" s="377">
        <v>3.5000000000000003E-2</v>
      </c>
      <c r="AT370" s="378">
        <f t="shared" si="932"/>
        <v>0.25179856115107913</v>
      </c>
      <c r="AU370" s="437">
        <f t="shared" si="933"/>
        <v>641.74599999999998</v>
      </c>
      <c r="AV370" s="377">
        <v>4.5999999999999999E-2</v>
      </c>
      <c r="AW370" s="378">
        <f t="shared" si="934"/>
        <v>0.33093525179856109</v>
      </c>
      <c r="AX370" s="437">
        <f t="shared" si="935"/>
        <v>482.887</v>
      </c>
      <c r="AY370" s="377">
        <v>3.1E-2</v>
      </c>
      <c r="AZ370" s="378">
        <f t="shared" si="936"/>
        <v>0.22302158273381292</v>
      </c>
      <c r="BA370" s="376">
        <f t="shared" si="937"/>
        <v>1233.68</v>
      </c>
      <c r="BB370" s="377">
        <v>0.08</v>
      </c>
      <c r="BC370" s="378">
        <f t="shared" si="938"/>
        <v>0.57553956834532372</v>
      </c>
      <c r="BD370" s="438">
        <f t="shared" si="939"/>
        <v>572.18700000000001</v>
      </c>
      <c r="BE370" s="377">
        <v>3.3000000000000002E-2</v>
      </c>
      <c r="BF370" s="378">
        <f t="shared" si="940"/>
        <v>0.23741007194244604</v>
      </c>
      <c r="BG370" s="439">
        <f t="shared" si="941"/>
        <v>740.92499999999995</v>
      </c>
      <c r="BH370" s="377">
        <v>4.4999999999999998E-2</v>
      </c>
      <c r="BI370" s="378">
        <f t="shared" si="942"/>
        <v>0.32374100719424459</v>
      </c>
      <c r="BJ370" s="376">
        <f t="shared" si="943"/>
        <v>6315.6579999999994</v>
      </c>
      <c r="BK370" s="377">
        <f t="shared" si="944"/>
        <v>8.9856557493668721E-2</v>
      </c>
      <c r="BL370" s="378">
        <f t="shared" si="945"/>
        <v>1.3022689491836046</v>
      </c>
      <c r="BM370" s="376">
        <f t="shared" si="946"/>
        <v>2610.393</v>
      </c>
      <c r="BN370" s="440">
        <f t="shared" si="947"/>
        <v>3.8802405089633438E-2</v>
      </c>
      <c r="BO370" s="378">
        <f t="shared" si="948"/>
        <v>0.56235369695120918</v>
      </c>
      <c r="BP370" s="376">
        <f t="shared" si="949"/>
        <v>6034.4989999999998</v>
      </c>
      <c r="BQ370" s="377">
        <f t="shared" si="950"/>
        <v>8.5972546337849579E-2</v>
      </c>
      <c r="BR370" s="378">
        <f t="shared" si="951"/>
        <v>1.2459789324326025</v>
      </c>
      <c r="BS370" s="381">
        <f t="shared" si="952"/>
        <v>3148.7060000000001</v>
      </c>
      <c r="BT370" s="441">
        <f t="shared" si="953"/>
        <v>5.7980812433248631E-2</v>
      </c>
      <c r="BU370" s="383">
        <f t="shared" si="954"/>
        <v>0.84030162946737141</v>
      </c>
      <c r="BV370" s="382">
        <f t="shared" si="955"/>
        <v>8.8999999999999996E-2</v>
      </c>
      <c r="BW370" s="382">
        <f t="shared" si="956"/>
        <v>5.8000000000000003E-2</v>
      </c>
      <c r="BX370" s="382">
        <f t="shared" si="957"/>
        <v>6.7000000000000004E-2</v>
      </c>
      <c r="BY370" s="382">
        <f t="shared" si="958"/>
        <v>4.8000000000000001E-2</v>
      </c>
      <c r="BZ370" s="382">
        <f t="shared" si="959"/>
        <v>0.13900000000000001</v>
      </c>
      <c r="CA370" s="382">
        <f t="shared" si="960"/>
        <v>0.10199999999999999</v>
      </c>
      <c r="CB370" s="382">
        <f t="shared" si="961"/>
        <v>8.0000000000000002E-3</v>
      </c>
      <c r="CC370" s="382">
        <f t="shared" si="962"/>
        <v>0.127</v>
      </c>
      <c r="CD370" s="382">
        <f t="shared" si="963"/>
        <v>6.8000000000000005E-2</v>
      </c>
      <c r="CE370" s="382">
        <f t="shared" si="964"/>
        <v>0.129</v>
      </c>
      <c r="CF370" s="382">
        <f t="shared" si="965"/>
        <v>0.10199999999999999</v>
      </c>
      <c r="CG370" s="382">
        <f t="shared" si="966"/>
        <v>3.5000000000000003E-2</v>
      </c>
      <c r="CH370" s="382">
        <f t="shared" si="967"/>
        <v>4.5999999999999999E-2</v>
      </c>
      <c r="CI370" s="382">
        <f t="shared" si="968"/>
        <v>3.1E-2</v>
      </c>
      <c r="CJ370" s="382">
        <f t="shared" si="969"/>
        <v>0.08</v>
      </c>
      <c r="CK370" s="382">
        <f t="shared" si="970"/>
        <v>3.3000000000000002E-2</v>
      </c>
      <c r="CL370" s="382">
        <f t="shared" si="971"/>
        <v>4.4999999999999998E-2</v>
      </c>
      <c r="CM370" s="902"/>
      <c r="CN370" s="902"/>
      <c r="CP370" s="902"/>
      <c r="CQ370" s="902"/>
      <c r="CS370" s="902"/>
      <c r="CT370" s="902"/>
      <c r="CV370" s="13"/>
      <c r="CW370" s="13"/>
      <c r="CY370" s="13"/>
      <c r="CZ370" s="13"/>
      <c r="DB370" s="13"/>
      <c r="DC370" s="13"/>
    </row>
    <row r="371" spans="1:107" ht="13.5" thickBot="1" x14ac:dyDescent="0.35">
      <c r="A371" s="232">
        <v>371</v>
      </c>
      <c r="B371" s="371" t="s">
        <v>240</v>
      </c>
      <c r="C371" s="372" t="s">
        <v>142</v>
      </c>
      <c r="D371" s="442">
        <v>44501</v>
      </c>
      <c r="E371" s="376"/>
      <c r="F371" s="376">
        <f t="shared" si="908"/>
        <v>13889.020999999999</v>
      </c>
      <c r="G371" s="377">
        <v>5.2999999999999999E-2</v>
      </c>
      <c r="H371" s="377"/>
      <c r="I371" s="375">
        <f t="shared" si="906"/>
        <v>0.13300000000000001</v>
      </c>
      <c r="J371" s="375">
        <f t="shared" si="907"/>
        <v>1E-3</v>
      </c>
      <c r="K371" s="437">
        <f t="shared" si="909"/>
        <v>991.9079999999999</v>
      </c>
      <c r="L371" s="377">
        <v>5.8999999999999997E-2</v>
      </c>
      <c r="M371" s="378">
        <f t="shared" si="910"/>
        <v>0.44360902255639095</v>
      </c>
      <c r="N371" s="437">
        <f t="shared" si="911"/>
        <v>497.14000000000004</v>
      </c>
      <c r="O371" s="377">
        <v>3.5000000000000003E-2</v>
      </c>
      <c r="P371" s="378">
        <f t="shared" si="912"/>
        <v>0.26315789473684209</v>
      </c>
      <c r="Q371" s="437">
        <f t="shared" si="913"/>
        <v>360.327</v>
      </c>
      <c r="R371" s="377">
        <v>3.3000000000000002E-2</v>
      </c>
      <c r="S371" s="378">
        <f t="shared" si="914"/>
        <v>0.24812030075187969</v>
      </c>
      <c r="T371" s="437">
        <f t="shared" si="915"/>
        <v>551.46</v>
      </c>
      <c r="U371" s="377">
        <v>3.5000000000000003E-2</v>
      </c>
      <c r="V371" s="378">
        <f t="shared" si="916"/>
        <v>0.26315789473684209</v>
      </c>
      <c r="W371" s="437">
        <f t="shared" si="917"/>
        <v>1955.723</v>
      </c>
      <c r="X371" s="377">
        <v>0.121</v>
      </c>
      <c r="Y371" s="378">
        <f t="shared" si="918"/>
        <v>0.90977443609022546</v>
      </c>
      <c r="Z371" s="437">
        <f t="shared" si="919"/>
        <v>1031.692</v>
      </c>
      <c r="AA371" s="377">
        <v>9.7000000000000003E-2</v>
      </c>
      <c r="AB371" s="378">
        <f t="shared" si="920"/>
        <v>0.72932330827067671</v>
      </c>
      <c r="AC371" s="437">
        <f t="shared" si="921"/>
        <v>17.027999999999999</v>
      </c>
      <c r="AD371" s="377">
        <v>1E-3</v>
      </c>
      <c r="AE371" s="378">
        <f t="shared" si="922"/>
        <v>7.5187969924812026E-3</v>
      </c>
      <c r="AF371" s="437">
        <f t="shared" si="923"/>
        <v>1123.7139999999999</v>
      </c>
      <c r="AG371" s="377">
        <v>0.107</v>
      </c>
      <c r="AH371" s="378">
        <f t="shared" si="924"/>
        <v>0.80451127819548862</v>
      </c>
      <c r="AI371" s="437">
        <f t="shared" si="925"/>
        <v>616.02800000000002</v>
      </c>
      <c r="AJ371" s="377">
        <v>4.9000000000000002E-2</v>
      </c>
      <c r="AK371" s="378">
        <f t="shared" si="926"/>
        <v>0.36842105263157893</v>
      </c>
      <c r="AL371" s="437">
        <f t="shared" si="927"/>
        <v>2022.93</v>
      </c>
      <c r="AM371" s="377">
        <v>0.13300000000000001</v>
      </c>
      <c r="AN371" s="378">
        <f t="shared" si="928"/>
        <v>1</v>
      </c>
      <c r="AO371" s="437">
        <f t="shared" si="929"/>
        <v>2244.3210000000004</v>
      </c>
      <c r="AP371" s="377">
        <v>0.10100000000000001</v>
      </c>
      <c r="AQ371" s="378">
        <f t="shared" si="930"/>
        <v>0.75939849624060152</v>
      </c>
      <c r="AR371" s="437">
        <f t="shared" si="931"/>
        <v>234.09099999999998</v>
      </c>
      <c r="AS371" s="377">
        <v>1.0999999999999999E-2</v>
      </c>
      <c r="AT371" s="378">
        <f t="shared" si="932"/>
        <v>8.2706766917293228E-2</v>
      </c>
      <c r="AU371" s="437">
        <f t="shared" si="933"/>
        <v>167.41200000000001</v>
      </c>
      <c r="AV371" s="377">
        <v>1.2E-2</v>
      </c>
      <c r="AW371" s="378">
        <f t="shared" si="934"/>
        <v>9.0225563909774431E-2</v>
      </c>
      <c r="AX371" s="437">
        <f t="shared" si="935"/>
        <v>140.19299999999998</v>
      </c>
      <c r="AY371" s="377">
        <v>8.9999999999999993E-3</v>
      </c>
      <c r="AZ371" s="378">
        <f t="shared" si="936"/>
        <v>6.7669172932330823E-2</v>
      </c>
      <c r="BA371" s="376">
        <f t="shared" si="937"/>
        <v>1372.4689999999998</v>
      </c>
      <c r="BB371" s="377">
        <v>8.8999999999999996E-2</v>
      </c>
      <c r="BC371" s="378">
        <f t="shared" si="938"/>
        <v>0.66917293233082698</v>
      </c>
      <c r="BD371" s="438">
        <f t="shared" si="939"/>
        <v>277.42399999999998</v>
      </c>
      <c r="BE371" s="377">
        <v>1.6E-2</v>
      </c>
      <c r="BF371" s="378">
        <f t="shared" si="940"/>
        <v>0.12030075187969924</v>
      </c>
      <c r="BG371" s="439">
        <f t="shared" si="941"/>
        <v>329.3</v>
      </c>
      <c r="BH371" s="377">
        <v>0.02</v>
      </c>
      <c r="BI371" s="378">
        <f t="shared" si="942"/>
        <v>0.15037593984962405</v>
      </c>
      <c r="BJ371" s="376">
        <f t="shared" si="943"/>
        <v>4891.1099999999997</v>
      </c>
      <c r="BK371" s="377">
        <f t="shared" si="944"/>
        <v>6.9588680533818961E-2</v>
      </c>
      <c r="BL371" s="378">
        <f t="shared" si="945"/>
        <v>1.312993972336207</v>
      </c>
      <c r="BM371" s="376">
        <f t="shared" si="946"/>
        <v>870.99599999999998</v>
      </c>
      <c r="BN371" s="440">
        <f t="shared" si="947"/>
        <v>1.2946992894729019E-2</v>
      </c>
      <c r="BO371" s="378">
        <f t="shared" si="948"/>
        <v>0.24428288480620791</v>
      </c>
      <c r="BP371" s="376">
        <f t="shared" si="949"/>
        <v>5917.1440000000002</v>
      </c>
      <c r="BQ371" s="377">
        <f t="shared" si="950"/>
        <v>8.4300608340100586E-2</v>
      </c>
      <c r="BR371" s="378">
        <f t="shared" si="951"/>
        <v>1.5905775158509545</v>
      </c>
      <c r="BS371" s="381">
        <f t="shared" si="952"/>
        <v>2253.91</v>
      </c>
      <c r="BT371" s="441">
        <f t="shared" si="953"/>
        <v>4.1503885390196289E-2</v>
      </c>
      <c r="BU371" s="383">
        <f t="shared" si="954"/>
        <v>0.78309217717351487</v>
      </c>
      <c r="BV371" s="382">
        <f t="shared" si="955"/>
        <v>5.8999999999999997E-2</v>
      </c>
      <c r="BW371" s="382">
        <f t="shared" si="956"/>
        <v>3.5000000000000003E-2</v>
      </c>
      <c r="BX371" s="382">
        <f t="shared" si="957"/>
        <v>3.3000000000000002E-2</v>
      </c>
      <c r="BY371" s="382">
        <f t="shared" si="958"/>
        <v>3.5000000000000003E-2</v>
      </c>
      <c r="BZ371" s="382">
        <f t="shared" si="959"/>
        <v>0.121</v>
      </c>
      <c r="CA371" s="382">
        <f t="shared" si="960"/>
        <v>9.7000000000000003E-2</v>
      </c>
      <c r="CB371" s="382">
        <f t="shared" si="961"/>
        <v>1E-3</v>
      </c>
      <c r="CC371" s="382">
        <f t="shared" si="962"/>
        <v>0.107</v>
      </c>
      <c r="CD371" s="382">
        <f t="shared" si="963"/>
        <v>4.9000000000000002E-2</v>
      </c>
      <c r="CE371" s="382">
        <f t="shared" si="964"/>
        <v>0.13300000000000001</v>
      </c>
      <c r="CF371" s="382">
        <f t="shared" si="965"/>
        <v>0.10100000000000001</v>
      </c>
      <c r="CG371" s="382">
        <f t="shared" si="966"/>
        <v>1.0999999999999999E-2</v>
      </c>
      <c r="CH371" s="382">
        <f t="shared" si="967"/>
        <v>1.2E-2</v>
      </c>
      <c r="CI371" s="382">
        <f t="shared" si="968"/>
        <v>8.9999999999999993E-3</v>
      </c>
      <c r="CJ371" s="382">
        <f t="shared" si="969"/>
        <v>8.8999999999999996E-2</v>
      </c>
      <c r="CK371" s="382">
        <f t="shared" si="970"/>
        <v>1.6E-2</v>
      </c>
      <c r="CL371" s="382">
        <f t="shared" si="971"/>
        <v>0.02</v>
      </c>
      <c r="CM371" s="902"/>
      <c r="CN371" s="902"/>
      <c r="CP371" s="902"/>
      <c r="CQ371" s="902"/>
      <c r="CS371" s="902"/>
      <c r="CT371" s="902"/>
      <c r="CV371" s="13"/>
      <c r="CW371" s="13"/>
      <c r="CY371" s="13"/>
      <c r="CZ371" s="13"/>
      <c r="DB371" s="13"/>
      <c r="DC371" s="13"/>
    </row>
    <row r="372" spans="1:107" ht="13.5" thickBot="1" x14ac:dyDescent="0.35">
      <c r="A372" s="232">
        <v>372</v>
      </c>
      <c r="B372" s="510" t="s">
        <v>106</v>
      </c>
      <c r="C372" s="511" t="s">
        <v>142</v>
      </c>
      <c r="D372" s="570">
        <v>44501</v>
      </c>
      <c r="E372" s="538">
        <v>132629.48499999999</v>
      </c>
      <c r="F372" s="571">
        <v>335865.07904339774</v>
      </c>
      <c r="G372" s="540"/>
      <c r="H372" s="540"/>
      <c r="I372" s="572">
        <f t="shared" si="906"/>
        <v>525347.5</v>
      </c>
      <c r="J372" s="572">
        <f t="shared" si="907"/>
        <v>182940.97</v>
      </c>
      <c r="K372" s="573">
        <v>334621.53000000003</v>
      </c>
      <c r="L372" s="540"/>
      <c r="M372" s="543">
        <f>K372/$F372</f>
        <v>0.99629747442949546</v>
      </c>
      <c r="N372" s="573">
        <v>269474.90999999997</v>
      </c>
      <c r="O372" s="540"/>
      <c r="P372" s="543">
        <f>N372/$F372</f>
        <v>0.80233083703584629</v>
      </c>
      <c r="Q372" s="573">
        <v>301630.71000000002</v>
      </c>
      <c r="R372" s="540"/>
      <c r="S372" s="543">
        <f>Q372/$F372</f>
        <v>0.89807106728421082</v>
      </c>
      <c r="T372" s="573">
        <v>268589.65999999997</v>
      </c>
      <c r="U372" s="540"/>
      <c r="V372" s="543">
        <f>T372/$F372</f>
        <v>0.79969510603778793</v>
      </c>
      <c r="W372" s="573">
        <v>524997.39</v>
      </c>
      <c r="X372" s="540"/>
      <c r="Y372" s="543">
        <f>W372/$F372</f>
        <v>1.5631199036687113</v>
      </c>
      <c r="Z372" s="573">
        <v>437515.41</v>
      </c>
      <c r="AA372" s="540"/>
      <c r="AB372" s="543">
        <f>Z372/$F372</f>
        <v>1.3026522770575617</v>
      </c>
      <c r="AC372" s="573">
        <v>182940.97</v>
      </c>
      <c r="AD372" s="540"/>
      <c r="AE372" s="543">
        <f>AC372/$F372</f>
        <v>0.54468589149264268</v>
      </c>
      <c r="AF372" s="573">
        <v>436360.88</v>
      </c>
      <c r="AG372" s="540"/>
      <c r="AH372" s="543">
        <f>AF372/$F372</f>
        <v>1.2992147955447819</v>
      </c>
      <c r="AI372" s="573">
        <v>330698.23999999999</v>
      </c>
      <c r="AJ372" s="540"/>
      <c r="AK372" s="543">
        <f>AI372/$F372</f>
        <v>0.98461632552537526</v>
      </c>
      <c r="AL372" s="573">
        <v>525347.5</v>
      </c>
      <c r="AM372" s="540"/>
      <c r="AN372" s="543">
        <f>AL372/$F372</f>
        <v>1.5641623162976075</v>
      </c>
      <c r="AO372" s="573">
        <v>464206.27</v>
      </c>
      <c r="AP372" s="540"/>
      <c r="AQ372" s="543">
        <f>AO372/$F372</f>
        <v>1.3821212712025328</v>
      </c>
      <c r="AR372" s="573">
        <v>256484.43</v>
      </c>
      <c r="AS372" s="540"/>
      <c r="AT372" s="543">
        <f>AR372/$F372</f>
        <v>0.76365316314072407</v>
      </c>
      <c r="AU372" s="573">
        <v>275610.69</v>
      </c>
      <c r="AV372" s="540"/>
      <c r="AW372" s="543">
        <f>AU372/$F372</f>
        <v>0.82059942279497256</v>
      </c>
      <c r="AX372" s="573">
        <v>236034</v>
      </c>
      <c r="AY372" s="540"/>
      <c r="AZ372" s="543">
        <f>AX372/$F372</f>
        <v>0.70276433820469209</v>
      </c>
      <c r="BA372" s="574">
        <v>420800.88</v>
      </c>
      <c r="BB372" s="540"/>
      <c r="BC372" s="540">
        <f>BA372/$F372</f>
        <v>1.2528866686543128</v>
      </c>
      <c r="BD372" s="575">
        <v>236928.87</v>
      </c>
      <c r="BE372" s="540"/>
      <c r="BF372" s="543">
        <f>BD372/$F372</f>
        <v>0.70542871165652199</v>
      </c>
      <c r="BG372" s="576">
        <v>252651.78</v>
      </c>
      <c r="BH372" s="540"/>
      <c r="BI372" s="543">
        <f>BG372/$F372</f>
        <v>0.75224188450789908</v>
      </c>
      <c r="BJ372" s="548">
        <f>((K372*K$328)+(T372*T$328)+(W372*W$328)+(Z372*Z$328)+(Q372*Q$328))/BJ$328</f>
        <v>374043.31279543578</v>
      </c>
      <c r="BK372" s="540"/>
      <c r="BL372" s="540">
        <f>BJ372/$F372</f>
        <v>1.1136713404703349</v>
      </c>
      <c r="BM372" s="549">
        <f>((BG372*BG$328)+(AU372*AU$328)+(AR372*AR$328)+(AX372*AX$328))/BM$328</f>
        <v>254777.52276838003</v>
      </c>
      <c r="BN372" s="550"/>
      <c r="BO372" s="551">
        <f>BM372/$F372</f>
        <v>0.75857104136586873</v>
      </c>
      <c r="BP372" s="549">
        <f>((BA372*BA$328)+(AO372*AO$328)+(AL372*AL$328)+(BD372*BD$328))/BP$328</f>
        <v>411775.62718981068</v>
      </c>
      <c r="BQ372" s="551"/>
      <c r="BR372" s="551">
        <f>BP372/$F372</f>
        <v>1.226015006867101</v>
      </c>
      <c r="BS372" s="521">
        <f>((AI372*AI$328)+(AF372*AF$328)+(AC372*AC$328)+(N372*N$328))/BS$328</f>
        <v>288788.3602887342</v>
      </c>
      <c r="BT372" s="520"/>
      <c r="BU372" s="550">
        <f>BS372/$F372</f>
        <v>0.85983443444389562</v>
      </c>
      <c r="BV372" s="522">
        <f>K372</f>
        <v>334621.53000000003</v>
      </c>
      <c r="BW372" s="522">
        <f>N372</f>
        <v>269474.90999999997</v>
      </c>
      <c r="BX372" s="522">
        <f>Q372</f>
        <v>301630.71000000002</v>
      </c>
      <c r="BY372" s="522">
        <f>T372</f>
        <v>268589.65999999997</v>
      </c>
      <c r="BZ372" s="522">
        <f>W372</f>
        <v>524997.39</v>
      </c>
      <c r="CA372" s="522">
        <f>Z372</f>
        <v>437515.41</v>
      </c>
      <c r="CB372" s="522">
        <f>AC372</f>
        <v>182940.97</v>
      </c>
      <c r="CC372" s="522">
        <f>AF372</f>
        <v>436360.88</v>
      </c>
      <c r="CD372" s="522">
        <f>AI372</f>
        <v>330698.23999999999</v>
      </c>
      <c r="CE372" s="522">
        <f>AL372</f>
        <v>525347.5</v>
      </c>
      <c r="CF372" s="522">
        <f>AO372</f>
        <v>464206.27</v>
      </c>
      <c r="CG372" s="522">
        <f>AR372</f>
        <v>256484.43</v>
      </c>
      <c r="CH372" s="522">
        <f>AU372</f>
        <v>275610.69</v>
      </c>
      <c r="CI372" s="522">
        <f>AX372</f>
        <v>236034</v>
      </c>
      <c r="CJ372" s="522">
        <f>BA372</f>
        <v>420800.88</v>
      </c>
      <c r="CK372" s="522">
        <f>BD372</f>
        <v>236928.87</v>
      </c>
      <c r="CL372" s="523">
        <f>BG372</f>
        <v>252651.78</v>
      </c>
    </row>
    <row r="373" spans="1:107" x14ac:dyDescent="0.3">
      <c r="A373" s="232">
        <v>373</v>
      </c>
      <c r="B373" s="371" t="s">
        <v>348</v>
      </c>
      <c r="C373" s="372" t="s">
        <v>142</v>
      </c>
      <c r="D373" s="442">
        <v>44501</v>
      </c>
      <c r="E373" s="443">
        <f>E372/E361</f>
        <v>3.9535476940133338</v>
      </c>
      <c r="F373" s="444">
        <f>F372/F361</f>
        <v>6.3568551785346816</v>
      </c>
      <c r="G373" s="371"/>
      <c r="H373" s="371"/>
      <c r="I373" s="445">
        <f t="shared" si="906"/>
        <v>7.0635284800866041</v>
      </c>
      <c r="J373" s="445">
        <f t="shared" si="907"/>
        <v>5.3267849031551728</v>
      </c>
      <c r="K373" s="446">
        <f>K372/K361</f>
        <v>5.9430352499128851</v>
      </c>
      <c r="L373" s="386"/>
      <c r="M373" s="378">
        <f>K373/$F373</f>
        <v>0.93490178445166561</v>
      </c>
      <c r="N373" s="446">
        <f>N372/N361</f>
        <v>6.2370279727239426</v>
      </c>
      <c r="O373" s="386"/>
      <c r="P373" s="378">
        <f>N373/$F373</f>
        <v>0.98114992359502506</v>
      </c>
      <c r="Q373" s="446">
        <f>Q372/Q361</f>
        <v>6.0227104549279167</v>
      </c>
      <c r="R373" s="386"/>
      <c r="S373" s="378">
        <f>Q373/$F373</f>
        <v>0.94743552995590052</v>
      </c>
      <c r="T373" s="446">
        <f>T372/T361</f>
        <v>6.3149306130279719</v>
      </c>
      <c r="U373" s="386"/>
      <c r="V373" s="378">
        <f>T373/$F373</f>
        <v>0.99340482607685054</v>
      </c>
      <c r="W373" s="446">
        <f>W372/W361</f>
        <v>7.0635284800866041</v>
      </c>
      <c r="X373" s="386"/>
      <c r="Y373" s="378">
        <f>W373/$F373</f>
        <v>1.1111671230041797</v>
      </c>
      <c r="Z373" s="446">
        <f>Z372/Z361</f>
        <v>6.6349214172420901</v>
      </c>
      <c r="AA373" s="386"/>
      <c r="AB373" s="378">
        <f>Z373/$F373</f>
        <v>1.0437427361325393</v>
      </c>
      <c r="AC373" s="446">
        <f>AC372/AC361</f>
        <v>5.3267849031551728</v>
      </c>
      <c r="AD373" s="386"/>
      <c r="AE373" s="378">
        <f>AC373/$F373</f>
        <v>0.83795914073081801</v>
      </c>
      <c r="AF373" s="446">
        <f>AF372/AF361</f>
        <v>6.3811216514021734</v>
      </c>
      <c r="AG373" s="386"/>
      <c r="AH373" s="378">
        <f>AF373/$F373</f>
        <v>1.0038173707259264</v>
      </c>
      <c r="AI373" s="446">
        <f>AI372/AI361</f>
        <v>6.0394544482635881</v>
      </c>
      <c r="AJ373" s="386"/>
      <c r="AK373" s="378">
        <f>AI373/$F373</f>
        <v>0.95006953574420461</v>
      </c>
      <c r="AL373" s="446">
        <f>AL372/AL361</f>
        <v>6.8395529708875937</v>
      </c>
      <c r="AM373" s="386"/>
      <c r="AN373" s="378">
        <f>AL373/$F373</f>
        <v>1.0759334260095852</v>
      </c>
      <c r="AO373" s="446">
        <f>AO372/AO361</f>
        <v>6.8325040583083503</v>
      </c>
      <c r="AP373" s="386"/>
      <c r="AQ373" s="378">
        <f>AO373/$F373</f>
        <v>1.0748245581210976</v>
      </c>
      <c r="AR373" s="446">
        <f>AR372/AR361</f>
        <v>5.5681274064888582</v>
      </c>
      <c r="AS373" s="386"/>
      <c r="AT373" s="378">
        <f>AR373/$F373</f>
        <v>0.87592484807438498</v>
      </c>
      <c r="AU373" s="446">
        <f>AU372/AU361</f>
        <v>6.0657084862264679</v>
      </c>
      <c r="AV373" s="386"/>
      <c r="AW373" s="378">
        <f>AU373/$F373</f>
        <v>0.95419957130825717</v>
      </c>
      <c r="AX373" s="444">
        <f>AX372/AX361</f>
        <v>6.1984174253382109</v>
      </c>
      <c r="AY373" s="386"/>
      <c r="AZ373" s="378">
        <f>AX373/$F373</f>
        <v>0.97507607948479458</v>
      </c>
      <c r="BA373" s="444">
        <f>BA372/BA361</f>
        <v>6.826460004457954</v>
      </c>
      <c r="BB373" s="371"/>
      <c r="BC373" s="378">
        <f>BA373/$F373</f>
        <v>1.0738737650511523</v>
      </c>
      <c r="BD373" s="445">
        <f>BD372/BD361</f>
        <v>6.1514433749316515</v>
      </c>
      <c r="BE373" s="386"/>
      <c r="BF373" s="378">
        <f>BD373/$F373</f>
        <v>0.96768656862018054</v>
      </c>
      <c r="BG373" s="447">
        <f>BG372/BG361</f>
        <v>6.2018623866385356</v>
      </c>
      <c r="BH373" s="386"/>
      <c r="BI373" s="378">
        <f>BG373/$F373</f>
        <v>0.97561800803335696</v>
      </c>
      <c r="BJ373" s="444">
        <f>BJ372/BJ361</f>
        <v>6.465411656296129</v>
      </c>
      <c r="BK373" s="371"/>
      <c r="BL373" s="378">
        <f>BJ373/$F373</f>
        <v>1.017077072658193</v>
      </c>
      <c r="BM373" s="444">
        <f>BM372/BM361</f>
        <v>5.9553164568498955</v>
      </c>
      <c r="BN373" s="448"/>
      <c r="BO373" s="378">
        <f>BM373/$F373</f>
        <v>0.93683374712693313</v>
      </c>
      <c r="BP373" s="444">
        <f>BP372/BP361</f>
        <v>6.7272204917729308</v>
      </c>
      <c r="BQ373" s="371"/>
      <c r="BR373" s="378">
        <f>BP373/$F373</f>
        <v>1.0582623487300558</v>
      </c>
      <c r="BS373" s="449">
        <f>BS372/BS361</f>
        <v>6.0202033337260588</v>
      </c>
      <c r="BT373" s="450"/>
      <c r="BU373" s="383">
        <f>BS373/$F373</f>
        <v>0.94704113349232777</v>
      </c>
      <c r="BV373" s="382">
        <f>K373</f>
        <v>5.9430352499128851</v>
      </c>
      <c r="BW373" s="382">
        <f>N373</f>
        <v>6.2370279727239426</v>
      </c>
      <c r="BX373" s="382">
        <f>Q373</f>
        <v>6.0227104549279167</v>
      </c>
      <c r="BY373" s="382">
        <f>T373</f>
        <v>6.3149306130279719</v>
      </c>
      <c r="BZ373" s="382">
        <f>W373</f>
        <v>7.0635284800866041</v>
      </c>
      <c r="CA373" s="382">
        <f>Z373</f>
        <v>6.6349214172420901</v>
      </c>
      <c r="CB373" s="382">
        <f>AC373</f>
        <v>5.3267849031551728</v>
      </c>
      <c r="CC373" s="382">
        <f>AF373</f>
        <v>6.3811216514021734</v>
      </c>
      <c r="CD373" s="382">
        <f>AI373</f>
        <v>6.0394544482635881</v>
      </c>
      <c r="CE373" s="382">
        <f>AL373</f>
        <v>6.8395529708875937</v>
      </c>
      <c r="CF373" s="382">
        <f>AO373</f>
        <v>6.8325040583083503</v>
      </c>
      <c r="CG373" s="382">
        <f>AR373</f>
        <v>5.5681274064888582</v>
      </c>
      <c r="CH373" s="382">
        <f>AU373</f>
        <v>6.0657084862264679</v>
      </c>
      <c r="CI373" s="382">
        <f>AX373</f>
        <v>6.1984174253382109</v>
      </c>
      <c r="CJ373" s="382">
        <f>BA373</f>
        <v>6.826460004457954</v>
      </c>
      <c r="CK373" s="382">
        <f>BD373</f>
        <v>6.1514433749316515</v>
      </c>
      <c r="CL373" s="382">
        <f>BG373</f>
        <v>6.2018623866385356</v>
      </c>
      <c r="CM373" s="902"/>
      <c r="CN373" s="902"/>
      <c r="CP373" s="902"/>
      <c r="CQ373" s="902"/>
      <c r="CS373" s="902"/>
      <c r="CT373" s="902"/>
      <c r="CV373" s="13"/>
      <c r="CW373" s="13"/>
      <c r="CY373" s="13"/>
      <c r="CZ373" s="13"/>
      <c r="DB373" s="13"/>
      <c r="DC373" s="13"/>
    </row>
    <row r="374" spans="1:107" x14ac:dyDescent="0.3">
      <c r="A374" s="163">
        <v>374</v>
      </c>
      <c r="B374" s="3"/>
      <c r="D374" s="27"/>
      <c r="E374" s="3"/>
      <c r="F374" s="16"/>
      <c r="G374" s="3"/>
      <c r="H374" s="3"/>
      <c r="I374" s="28"/>
      <c r="J374" s="28"/>
      <c r="K374" s="40"/>
      <c r="L374" s="137"/>
      <c r="M374" s="22"/>
      <c r="N374" s="40"/>
      <c r="O374" s="137"/>
      <c r="P374" s="22"/>
      <c r="Q374" s="40"/>
      <c r="R374" s="137"/>
      <c r="S374" s="22"/>
      <c r="T374" s="40"/>
      <c r="U374" s="137"/>
      <c r="V374" s="22"/>
      <c r="W374" s="40"/>
      <c r="X374" s="137"/>
      <c r="Y374" s="22"/>
      <c r="Z374" s="40"/>
      <c r="AA374" s="137"/>
      <c r="AB374" s="22"/>
      <c r="AC374" s="40"/>
      <c r="AD374" s="137"/>
      <c r="AE374" s="22"/>
      <c r="AF374" s="40"/>
      <c r="AG374" s="137"/>
      <c r="AH374" s="22"/>
      <c r="AI374" s="40"/>
      <c r="AJ374" s="137"/>
      <c r="AK374" s="22"/>
      <c r="AL374" s="40"/>
      <c r="AM374" s="137"/>
      <c r="AN374" s="22"/>
      <c r="AO374" s="40"/>
      <c r="AP374" s="137"/>
      <c r="AQ374" s="22"/>
      <c r="AR374" s="40"/>
      <c r="AS374" s="137"/>
      <c r="AT374" s="22"/>
      <c r="AU374" s="40"/>
      <c r="AV374" s="137"/>
      <c r="AW374" s="22"/>
      <c r="AX374" s="40"/>
      <c r="AY374" s="137"/>
      <c r="AZ374" s="22"/>
      <c r="BA374" s="16"/>
      <c r="BB374" s="3"/>
      <c r="BC374" s="22"/>
      <c r="BD374" s="29"/>
      <c r="BE374" s="137"/>
      <c r="BF374" s="22"/>
      <c r="BG374" s="248"/>
      <c r="BH374" s="137"/>
      <c r="BI374" s="22"/>
      <c r="BJ374" s="22"/>
      <c r="BK374" s="22"/>
      <c r="BL374" s="22"/>
      <c r="BM374" s="22"/>
      <c r="BN374" s="247"/>
      <c r="BO374" s="22"/>
      <c r="BP374" s="22"/>
      <c r="BQ374" s="22"/>
      <c r="BR374" s="22"/>
      <c r="BS374" s="348"/>
      <c r="BT374" s="334"/>
      <c r="BU374" s="247"/>
      <c r="BV374" s="100"/>
      <c r="BW374" s="100"/>
      <c r="BX374" s="100"/>
      <c r="BY374" s="100"/>
      <c r="BZ374" s="100"/>
      <c r="CA374" s="100"/>
      <c r="CB374" s="100"/>
      <c r="CC374" s="100"/>
      <c r="CD374" s="100"/>
      <c r="CE374" s="100"/>
      <c r="CF374" s="100"/>
      <c r="CG374" s="100"/>
      <c r="CH374" s="100"/>
      <c r="CI374" s="100"/>
      <c r="CJ374" s="100"/>
      <c r="CK374" s="100"/>
      <c r="CL374" s="100"/>
      <c r="CM374" s="902"/>
      <c r="CN374" s="902"/>
      <c r="CP374" s="902"/>
      <c r="CQ374" s="902"/>
      <c r="CS374" s="902"/>
      <c r="CT374" s="902"/>
      <c r="CV374" s="13"/>
      <c r="CW374" s="13"/>
      <c r="CY374" s="13"/>
      <c r="CZ374" s="13"/>
      <c r="DB374" s="13"/>
      <c r="DC374" s="13"/>
    </row>
    <row r="375" spans="1:107" x14ac:dyDescent="0.3">
      <c r="A375" s="163">
        <v>375</v>
      </c>
      <c r="B375" s="3"/>
      <c r="D375" s="27"/>
      <c r="E375" s="3"/>
      <c r="F375" s="16"/>
      <c r="G375" s="3"/>
      <c r="H375" s="3"/>
      <c r="I375" s="28"/>
      <c r="J375" s="28"/>
      <c r="K375" s="40"/>
      <c r="L375" s="13"/>
      <c r="M375" s="22"/>
      <c r="N375" s="40"/>
      <c r="O375" s="13"/>
      <c r="P375" s="22"/>
      <c r="Q375" s="40"/>
      <c r="R375" s="13"/>
      <c r="S375" s="22"/>
      <c r="T375" s="40"/>
      <c r="U375" s="13"/>
      <c r="V375" s="22"/>
      <c r="W375" s="40"/>
      <c r="X375" s="13"/>
      <c r="Y375" s="22"/>
      <c r="Z375" s="40"/>
      <c r="AA375" s="13"/>
      <c r="AB375" s="22"/>
      <c r="AC375" s="40"/>
      <c r="AD375" s="13"/>
      <c r="AE375" s="22"/>
      <c r="AF375" s="40"/>
      <c r="AG375" s="13"/>
      <c r="AH375" s="22"/>
      <c r="AI375" s="40"/>
      <c r="AJ375" s="13"/>
      <c r="AK375" s="22"/>
      <c r="AL375" s="40"/>
      <c r="AM375" s="13"/>
      <c r="AN375" s="22"/>
      <c r="AO375" s="40"/>
      <c r="AP375" s="13"/>
      <c r="AQ375" s="22"/>
      <c r="AR375" s="40"/>
      <c r="AS375" s="13"/>
      <c r="AT375" s="22"/>
      <c r="AU375" s="40"/>
      <c r="AV375" s="13"/>
      <c r="AW375" s="22"/>
      <c r="AX375" s="40"/>
      <c r="AY375" s="13"/>
      <c r="AZ375" s="22"/>
      <c r="BA375" s="16"/>
      <c r="BB375" s="3"/>
      <c r="BC375" s="22"/>
      <c r="BD375" s="29"/>
      <c r="BE375" s="13"/>
      <c r="BF375" s="22"/>
      <c r="BG375" s="248"/>
      <c r="BH375" s="13"/>
      <c r="BI375" s="22"/>
      <c r="BJ375" s="22"/>
      <c r="BK375" s="22"/>
      <c r="BL375" s="22"/>
      <c r="BM375" s="22"/>
      <c r="BN375" s="247"/>
      <c r="BO375" s="22"/>
      <c r="BP375" s="22"/>
      <c r="BQ375" s="22"/>
      <c r="BR375" s="22"/>
      <c r="BS375" s="348"/>
      <c r="BT375" s="334"/>
      <c r="BU375" s="247"/>
      <c r="BV375" s="100"/>
      <c r="BW375" s="100"/>
      <c r="BX375" s="100"/>
      <c r="BY375" s="100"/>
      <c r="BZ375" s="100"/>
      <c r="CA375" s="100"/>
      <c r="CB375" s="100"/>
      <c r="CC375" s="100"/>
      <c r="CD375" s="100"/>
      <c r="CE375" s="100"/>
      <c r="CF375" s="100"/>
      <c r="CG375" s="100"/>
      <c r="CH375" s="100"/>
      <c r="CI375" s="100"/>
      <c r="CJ375" s="100"/>
      <c r="CK375" s="100"/>
      <c r="CL375" s="100"/>
      <c r="CM375" s="902"/>
      <c r="CN375" s="902"/>
      <c r="CP375" s="902"/>
      <c r="CQ375" s="902"/>
      <c r="CS375" s="902"/>
      <c r="CT375" s="902"/>
      <c r="CV375" s="13"/>
      <c r="CW375" s="13"/>
      <c r="CY375" s="13"/>
      <c r="CZ375" s="13"/>
      <c r="DB375" s="13"/>
      <c r="DC375" s="13"/>
    </row>
    <row r="376" spans="1:107" x14ac:dyDescent="0.3">
      <c r="A376" s="163">
        <v>376</v>
      </c>
      <c r="B376" s="3"/>
      <c r="D376" s="27"/>
      <c r="E376" s="3"/>
      <c r="F376" s="16"/>
      <c r="G376" s="3"/>
      <c r="H376" s="3"/>
      <c r="I376" s="28"/>
      <c r="J376" s="28"/>
      <c r="K376" s="4"/>
      <c r="L376" s="14"/>
      <c r="M376" s="14"/>
      <c r="N376" s="4"/>
      <c r="O376" s="14"/>
      <c r="P376" s="14"/>
      <c r="Q376" s="4"/>
      <c r="R376" s="14"/>
      <c r="S376" s="14"/>
      <c r="T376" s="4"/>
      <c r="U376" s="14"/>
      <c r="V376" s="14"/>
      <c r="W376" s="4"/>
      <c r="X376" s="14"/>
      <c r="Y376" s="14"/>
      <c r="Z376" s="4"/>
      <c r="AA376" s="14"/>
      <c r="AB376" s="14"/>
      <c r="AC376" s="4"/>
      <c r="AD376" s="14"/>
      <c r="AE376" s="14"/>
      <c r="AF376" s="4"/>
      <c r="AG376" s="14"/>
      <c r="AH376" s="14"/>
      <c r="AI376" s="4"/>
      <c r="AJ376" s="14"/>
      <c r="AK376" s="14"/>
      <c r="AL376" s="4"/>
      <c r="AM376" s="14"/>
      <c r="AN376" s="14"/>
      <c r="AO376" s="4"/>
      <c r="AP376" s="14"/>
      <c r="AQ376" s="14"/>
      <c r="AR376" s="4"/>
      <c r="AS376" s="14"/>
      <c r="AT376" s="14"/>
      <c r="AU376" s="162"/>
      <c r="AV376" s="14"/>
      <c r="AW376" s="14"/>
      <c r="AX376" s="4"/>
      <c r="AY376" s="14"/>
      <c r="AZ376" s="14"/>
      <c r="BA376" s="16"/>
      <c r="BB376" s="3"/>
      <c r="BC376" s="22"/>
      <c r="BD376" s="4"/>
      <c r="BE376" s="14"/>
      <c r="BF376" s="14"/>
      <c r="BG376" s="255"/>
      <c r="BH376" s="14"/>
      <c r="BI376" s="14"/>
      <c r="BJ376" s="22"/>
      <c r="BK376" s="22"/>
      <c r="BL376" s="22"/>
      <c r="BM376" s="22"/>
      <c r="BN376" s="247"/>
      <c r="BO376" s="22"/>
      <c r="BP376" s="22"/>
      <c r="BQ376" s="22"/>
      <c r="BR376" s="22"/>
      <c r="BS376" s="348"/>
      <c r="BT376" s="334"/>
      <c r="BU376" s="247"/>
      <c r="BV376" s="100"/>
      <c r="BW376" s="100"/>
      <c r="BX376" s="100"/>
      <c r="BY376" s="100"/>
      <c r="BZ376" s="100"/>
      <c r="CA376" s="100"/>
      <c r="CB376" s="100"/>
      <c r="CC376" s="100"/>
      <c r="CD376" s="100"/>
      <c r="CE376" s="100"/>
      <c r="CF376" s="100"/>
      <c r="CG376" s="100"/>
      <c r="CH376" s="100"/>
      <c r="CI376" s="100"/>
      <c r="CJ376" s="100"/>
      <c r="CK376" s="100"/>
      <c r="CL376" s="100"/>
      <c r="CM376" s="902"/>
      <c r="CN376" s="902"/>
      <c r="CP376" s="902"/>
      <c r="CQ376" s="902"/>
      <c r="CS376" s="902"/>
      <c r="CT376" s="902"/>
      <c r="CV376" s="13"/>
      <c r="CW376" s="13"/>
      <c r="CY376" s="13"/>
      <c r="CZ376" s="13"/>
      <c r="DB376" s="13"/>
      <c r="DC376" s="13"/>
    </row>
    <row r="377" spans="1:107" x14ac:dyDescent="0.3">
      <c r="A377" s="163">
        <v>377</v>
      </c>
      <c r="B377" s="3"/>
      <c r="D377" s="27"/>
      <c r="E377" s="3"/>
      <c r="F377" s="16"/>
      <c r="G377" s="3"/>
      <c r="H377" s="3"/>
      <c r="I377" s="28"/>
      <c r="J377" s="28"/>
      <c r="K377" s="3"/>
      <c r="L377" s="13"/>
      <c r="M377" s="22"/>
      <c r="N377" s="3"/>
      <c r="O377" s="13"/>
      <c r="P377" s="22"/>
      <c r="Q377" s="3"/>
      <c r="R377" s="13"/>
      <c r="S377" s="22"/>
      <c r="T377" s="3"/>
      <c r="U377" s="13"/>
      <c r="V377" s="22"/>
      <c r="W377" s="3"/>
      <c r="X377" s="13"/>
      <c r="Y377" s="22"/>
      <c r="Z377" s="3"/>
      <c r="AA377" s="13"/>
      <c r="AB377" s="22"/>
      <c r="AC377" s="3"/>
      <c r="AD377" s="13"/>
      <c r="AE377" s="22"/>
      <c r="AF377" s="3"/>
      <c r="AG377" s="13"/>
      <c r="AH377" s="22"/>
      <c r="AI377" s="3"/>
      <c r="AJ377" s="13"/>
      <c r="AK377" s="22"/>
      <c r="AL377" s="3"/>
      <c r="AM377" s="13"/>
      <c r="AN377" s="22"/>
      <c r="AO377" s="3"/>
      <c r="AP377" s="13"/>
      <c r="AQ377" s="22"/>
      <c r="AR377" s="3"/>
      <c r="AS377" s="13"/>
      <c r="AT377" s="22"/>
      <c r="AU377" s="40"/>
      <c r="AV377" s="13"/>
      <c r="AW377" s="22"/>
      <c r="AX377" s="3"/>
      <c r="AY377" s="13"/>
      <c r="AZ377" s="22"/>
      <c r="BA377" s="16"/>
      <c r="BB377" s="3"/>
      <c r="BC377" s="22"/>
      <c r="BD377" s="29"/>
      <c r="BE377" s="13"/>
      <c r="BF377" s="22"/>
      <c r="BG377" s="248"/>
      <c r="BH377" s="13"/>
      <c r="BI377" s="22"/>
      <c r="BJ377" s="22"/>
      <c r="BK377" s="22"/>
      <c r="BL377" s="22"/>
      <c r="BM377" s="22"/>
      <c r="BN377" s="247"/>
      <c r="BO377" s="22"/>
      <c r="BP377" s="22"/>
      <c r="BQ377" s="22"/>
      <c r="BR377" s="22"/>
      <c r="BS377" s="348"/>
      <c r="BT377" s="334"/>
      <c r="BU377" s="247"/>
      <c r="BV377" s="100"/>
      <c r="BW377" s="100"/>
      <c r="BX377" s="100"/>
      <c r="BY377" s="100"/>
      <c r="BZ377" s="100"/>
      <c r="CA377" s="100"/>
      <c r="CB377" s="100"/>
      <c r="CC377" s="100"/>
      <c r="CD377" s="100"/>
      <c r="CE377" s="100"/>
      <c r="CF377" s="100"/>
      <c r="CG377" s="100"/>
      <c r="CH377" s="100"/>
      <c r="CI377" s="100"/>
      <c r="CJ377" s="100"/>
      <c r="CK377" s="100"/>
      <c r="CL377" s="100"/>
      <c r="CM377" s="902"/>
      <c r="CN377" s="902"/>
      <c r="CP377" s="902"/>
      <c r="CQ377" s="902"/>
      <c r="CS377" s="902"/>
      <c r="CT377" s="902"/>
      <c r="CV377" s="13"/>
      <c r="CW377" s="13"/>
      <c r="CY377" s="13"/>
      <c r="CZ377" s="13"/>
      <c r="DB377" s="13"/>
      <c r="DC377" s="13"/>
    </row>
    <row r="378" spans="1:107" x14ac:dyDescent="0.3">
      <c r="A378" s="163">
        <v>378</v>
      </c>
      <c r="B378" s="3"/>
      <c r="D378" s="27"/>
      <c r="E378" s="3"/>
      <c r="F378" s="16"/>
      <c r="G378" s="3"/>
      <c r="H378" s="3"/>
      <c r="I378" s="28"/>
      <c r="J378" s="28"/>
      <c r="K378" s="3"/>
      <c r="L378" s="13"/>
      <c r="M378" s="22"/>
      <c r="N378" s="3"/>
      <c r="O378" s="13"/>
      <c r="P378" s="22"/>
      <c r="Q378" s="3"/>
      <c r="R378" s="13"/>
      <c r="S378" s="22"/>
      <c r="T378" s="3"/>
      <c r="U378" s="13"/>
      <c r="V378" s="22"/>
      <c r="W378" s="3"/>
      <c r="X378" s="13"/>
      <c r="Y378" s="22"/>
      <c r="Z378" s="3"/>
      <c r="AA378" s="13"/>
      <c r="AB378" s="22"/>
      <c r="AC378" s="3"/>
      <c r="AD378" s="13"/>
      <c r="AE378" s="22"/>
      <c r="AF378" s="3"/>
      <c r="AG378" s="13"/>
      <c r="AH378" s="22"/>
      <c r="AI378" s="3"/>
      <c r="AJ378" s="13"/>
      <c r="AK378" s="22"/>
      <c r="AL378" s="3"/>
      <c r="AM378" s="13"/>
      <c r="AN378" s="22"/>
      <c r="AO378" s="3"/>
      <c r="AP378" s="13"/>
      <c r="AQ378" s="22"/>
      <c r="AR378" s="3"/>
      <c r="AS378" s="13"/>
      <c r="AT378" s="22"/>
      <c r="AU378" s="40"/>
      <c r="AV378" s="13"/>
      <c r="AW378" s="22"/>
      <c r="AX378" s="3"/>
      <c r="AY378" s="13"/>
      <c r="AZ378" s="22"/>
      <c r="BA378" s="16"/>
      <c r="BB378" s="3"/>
      <c r="BC378" s="22"/>
      <c r="BD378" s="29"/>
      <c r="BE378" s="13"/>
      <c r="BF378" s="22"/>
      <c r="BG378" s="248"/>
      <c r="BH378" s="13"/>
      <c r="BI378" s="22"/>
      <c r="BJ378" s="22"/>
      <c r="BK378" s="22"/>
      <c r="BL378" s="22"/>
      <c r="BM378" s="22"/>
      <c r="BN378" s="247"/>
      <c r="BO378" s="22"/>
      <c r="BP378" s="22"/>
      <c r="BQ378" s="22"/>
      <c r="BR378" s="22"/>
      <c r="BS378" s="348"/>
      <c r="BT378" s="334"/>
      <c r="BU378" s="247"/>
      <c r="BV378" s="100"/>
      <c r="BW378" s="100"/>
      <c r="BX378" s="100"/>
      <c r="BY378" s="100"/>
      <c r="BZ378" s="100"/>
      <c r="CA378" s="100"/>
      <c r="CB378" s="100"/>
      <c r="CC378" s="100"/>
      <c r="CD378" s="100"/>
      <c r="CE378" s="100"/>
      <c r="CF378" s="100"/>
      <c r="CG378" s="100"/>
      <c r="CH378" s="100"/>
      <c r="CI378" s="100"/>
      <c r="CJ378" s="100"/>
      <c r="CK378" s="100"/>
      <c r="CL378" s="100"/>
      <c r="CM378" s="902"/>
      <c r="CN378" s="902"/>
      <c r="CP378" s="902"/>
      <c r="CQ378" s="902"/>
      <c r="CS378" s="902"/>
      <c r="CT378" s="902"/>
      <c r="CV378" s="13"/>
      <c r="CW378" s="13"/>
      <c r="CY378" s="13"/>
      <c r="CZ378" s="13"/>
      <c r="DB378" s="13"/>
      <c r="DC378" s="13"/>
    </row>
    <row r="379" spans="1:107" x14ac:dyDescent="0.3">
      <c r="A379" s="163">
        <v>379</v>
      </c>
      <c r="B379" s="3"/>
      <c r="D379" s="27"/>
      <c r="E379" s="3"/>
      <c r="F379" s="16"/>
      <c r="G379" s="3"/>
      <c r="H379" s="3"/>
      <c r="I379" s="28"/>
      <c r="J379" s="28"/>
      <c r="K379" s="3"/>
      <c r="L379" s="13"/>
      <c r="M379" s="22"/>
      <c r="N379" s="3"/>
      <c r="O379" s="13"/>
      <c r="P379" s="22"/>
      <c r="Q379" s="3"/>
      <c r="R379" s="13"/>
      <c r="S379" s="22"/>
      <c r="T379" s="3"/>
      <c r="U379" s="13"/>
      <c r="V379" s="22"/>
      <c r="W379" s="3"/>
      <c r="X379" s="13"/>
      <c r="Y379" s="22"/>
      <c r="Z379" s="3"/>
      <c r="AA379" s="13"/>
      <c r="AB379" s="22"/>
      <c r="AC379" s="3"/>
      <c r="AD379" s="13"/>
      <c r="AE379" s="22"/>
      <c r="AF379" s="3"/>
      <c r="AG379" s="13"/>
      <c r="AH379" s="22"/>
      <c r="AI379" s="3"/>
      <c r="AJ379" s="13"/>
      <c r="AK379" s="22"/>
      <c r="AL379" s="3"/>
      <c r="AM379" s="13"/>
      <c r="AN379" s="22"/>
      <c r="AO379" s="3"/>
      <c r="AP379" s="13"/>
      <c r="AQ379" s="22"/>
      <c r="AR379" s="3"/>
      <c r="AS379" s="13"/>
      <c r="AT379" s="22"/>
      <c r="AU379" s="40"/>
      <c r="AV379" s="13"/>
      <c r="AW379" s="22"/>
      <c r="AX379" s="3"/>
      <c r="AY379" s="13"/>
      <c r="AZ379" s="22"/>
      <c r="BA379" s="16"/>
      <c r="BB379" s="3"/>
      <c r="BC379" s="22"/>
      <c r="BD379" s="29"/>
      <c r="BE379" s="13"/>
      <c r="BF379" s="22"/>
      <c r="BG379" s="248"/>
      <c r="BH379" s="13"/>
      <c r="BI379" s="22"/>
      <c r="BJ379" s="22"/>
      <c r="BK379" s="22"/>
      <c r="BL379" s="22"/>
      <c r="BM379" s="22"/>
      <c r="BN379" s="247"/>
      <c r="BO379" s="22"/>
      <c r="BP379" s="22"/>
      <c r="BQ379" s="22"/>
      <c r="BR379" s="22"/>
      <c r="BS379" s="348"/>
      <c r="BT379" s="334"/>
      <c r="BU379" s="247"/>
      <c r="BV379" s="100"/>
      <c r="BW379" s="100"/>
      <c r="BX379" s="100"/>
      <c r="BY379" s="100"/>
      <c r="BZ379" s="100"/>
      <c r="CA379" s="100"/>
      <c r="CB379" s="100"/>
      <c r="CC379" s="100"/>
      <c r="CD379" s="100"/>
      <c r="CE379" s="100"/>
      <c r="CF379" s="100"/>
      <c r="CG379" s="100"/>
      <c r="CH379" s="100"/>
      <c r="CI379" s="100"/>
      <c r="CJ379" s="100"/>
      <c r="CK379" s="100"/>
      <c r="CL379" s="100"/>
      <c r="CM379" s="902"/>
      <c r="CN379" s="902"/>
      <c r="CP379" s="902"/>
      <c r="CQ379" s="902"/>
      <c r="CS379" s="902"/>
      <c r="CT379" s="902"/>
      <c r="CV379" s="13"/>
      <c r="CW379" s="13"/>
      <c r="CY379" s="13"/>
      <c r="CZ379" s="13"/>
      <c r="DB379" s="13"/>
      <c r="DC379" s="13"/>
    </row>
    <row r="380" spans="1:107" x14ac:dyDescent="0.3">
      <c r="A380" s="163">
        <v>380</v>
      </c>
      <c r="B380" s="3"/>
      <c r="D380" s="27"/>
      <c r="E380" s="3"/>
      <c r="F380" s="16"/>
      <c r="G380" s="3"/>
      <c r="H380" s="3"/>
      <c r="I380" s="28"/>
      <c r="J380" s="28"/>
      <c r="K380" s="3"/>
      <c r="L380" s="13"/>
      <c r="M380" s="22"/>
      <c r="N380" s="3"/>
      <c r="O380" s="13"/>
      <c r="P380" s="22"/>
      <c r="Q380" s="3"/>
      <c r="R380" s="13"/>
      <c r="S380" s="22"/>
      <c r="T380" s="3"/>
      <c r="U380" s="13"/>
      <c r="V380" s="22"/>
      <c r="W380" s="3"/>
      <c r="X380" s="13"/>
      <c r="Y380" s="22"/>
      <c r="Z380" s="3"/>
      <c r="AA380" s="13"/>
      <c r="AB380" s="22"/>
      <c r="AC380" s="3"/>
      <c r="AD380" s="13"/>
      <c r="AE380" s="22"/>
      <c r="AF380" s="3"/>
      <c r="AG380" s="13"/>
      <c r="AH380" s="22"/>
      <c r="AI380" s="3"/>
      <c r="AJ380" s="13"/>
      <c r="AK380" s="22"/>
      <c r="AL380" s="3"/>
      <c r="AM380" s="13"/>
      <c r="AN380" s="22"/>
      <c r="AO380" s="3"/>
      <c r="AP380" s="13"/>
      <c r="AQ380" s="22"/>
      <c r="AR380" s="3"/>
      <c r="AS380" s="13"/>
      <c r="AT380" s="22"/>
      <c r="AU380" s="40"/>
      <c r="AV380" s="13"/>
      <c r="AW380" s="22"/>
      <c r="AX380" s="3"/>
      <c r="AY380" s="13"/>
      <c r="AZ380" s="22"/>
      <c r="BA380" s="16"/>
      <c r="BB380" s="3"/>
      <c r="BC380" s="22"/>
      <c r="BD380" s="29"/>
      <c r="BE380" s="13"/>
      <c r="BF380" s="22"/>
      <c r="BG380" s="248"/>
      <c r="BH380" s="13"/>
      <c r="BI380" s="22"/>
      <c r="BJ380" s="22"/>
      <c r="BK380" s="22"/>
      <c r="BL380" s="22"/>
      <c r="BM380" s="22"/>
      <c r="BN380" s="247"/>
      <c r="BO380" s="22"/>
      <c r="BP380" s="22"/>
      <c r="BQ380" s="22"/>
      <c r="BR380" s="22"/>
      <c r="BS380" s="348"/>
      <c r="BT380" s="334"/>
      <c r="BU380" s="247"/>
      <c r="BV380" s="100"/>
      <c r="BW380" s="100"/>
      <c r="BX380" s="100"/>
      <c r="BY380" s="100"/>
      <c r="BZ380" s="100"/>
      <c r="CA380" s="100"/>
      <c r="CB380" s="100"/>
      <c r="CC380" s="100"/>
      <c r="CD380" s="100"/>
      <c r="CE380" s="100"/>
      <c r="CF380" s="100"/>
      <c r="CG380" s="100"/>
      <c r="CH380" s="100"/>
      <c r="CI380" s="100"/>
      <c r="CJ380" s="100"/>
      <c r="CK380" s="100"/>
      <c r="CL380" s="100"/>
      <c r="CM380" s="902"/>
      <c r="CN380" s="902"/>
      <c r="CP380" s="902"/>
      <c r="CQ380" s="902"/>
      <c r="CS380" s="902"/>
      <c r="CT380" s="902"/>
      <c r="CV380" s="13"/>
      <c r="CW380" s="13"/>
      <c r="CY380" s="13"/>
      <c r="CZ380" s="13"/>
      <c r="DB380" s="13"/>
      <c r="DC380" s="13"/>
    </row>
    <row r="381" spans="1:107" x14ac:dyDescent="0.3">
      <c r="A381" s="163">
        <v>381</v>
      </c>
      <c r="B381" s="3"/>
      <c r="D381" s="27"/>
      <c r="E381" s="3"/>
      <c r="F381" s="16"/>
      <c r="G381" s="3"/>
      <c r="H381" s="3"/>
      <c r="I381" s="28"/>
      <c r="J381" s="28"/>
      <c r="K381" s="40"/>
      <c r="L381" s="13"/>
      <c r="M381" s="22"/>
      <c r="N381" s="40"/>
      <c r="O381" s="13"/>
      <c r="P381" s="22"/>
      <c r="Q381" s="40"/>
      <c r="R381" s="13"/>
      <c r="S381" s="22"/>
      <c r="T381" s="40"/>
      <c r="U381" s="13"/>
      <c r="V381" s="22"/>
      <c r="W381" s="40"/>
      <c r="X381" s="13"/>
      <c r="Y381" s="22"/>
      <c r="Z381" s="40"/>
      <c r="AA381" s="13"/>
      <c r="AB381" s="22"/>
      <c r="AC381" s="40"/>
      <c r="AD381" s="13"/>
      <c r="AE381" s="22"/>
      <c r="AF381" s="40"/>
      <c r="AG381" s="13"/>
      <c r="AH381" s="22"/>
      <c r="AI381" s="40"/>
      <c r="AJ381" s="13"/>
      <c r="AK381" s="22"/>
      <c r="AL381" s="40"/>
      <c r="AM381" s="13"/>
      <c r="AN381" s="22"/>
      <c r="AO381" s="40"/>
      <c r="AP381" s="13"/>
      <c r="AQ381" s="22"/>
      <c r="AR381" s="40"/>
      <c r="AS381" s="13"/>
      <c r="AT381" s="22"/>
      <c r="AU381" s="40"/>
      <c r="AV381" s="13"/>
      <c r="AW381" s="22"/>
      <c r="AX381" s="40"/>
      <c r="AY381" s="13"/>
      <c r="AZ381" s="22"/>
      <c r="BA381" s="16"/>
      <c r="BB381" s="3"/>
      <c r="BC381" s="22"/>
      <c r="BD381" s="29"/>
      <c r="BE381" s="13"/>
      <c r="BF381" s="22"/>
      <c r="BG381" s="248"/>
      <c r="BH381" s="13"/>
      <c r="BI381" s="22"/>
      <c r="BJ381" s="22"/>
      <c r="BK381" s="22"/>
      <c r="BL381" s="22"/>
      <c r="BM381" s="22"/>
      <c r="BN381" s="247"/>
      <c r="BO381" s="22"/>
      <c r="BP381" s="22"/>
      <c r="BQ381" s="22"/>
      <c r="BR381" s="22"/>
      <c r="BS381" s="348"/>
      <c r="BT381" s="334"/>
      <c r="BU381" s="247"/>
      <c r="BV381" s="100"/>
      <c r="BW381" s="100"/>
      <c r="BX381" s="100"/>
      <c r="BY381" s="100"/>
      <c r="BZ381" s="100"/>
      <c r="CA381" s="100"/>
      <c r="CB381" s="100"/>
      <c r="CC381" s="100"/>
      <c r="CD381" s="100"/>
      <c r="CE381" s="100"/>
      <c r="CF381" s="100"/>
      <c r="CG381" s="100"/>
      <c r="CH381" s="100"/>
      <c r="CI381" s="100"/>
      <c r="CJ381" s="100"/>
      <c r="CK381" s="100"/>
      <c r="CL381" s="100"/>
      <c r="CM381" s="902"/>
      <c r="CN381" s="902"/>
      <c r="CP381" s="902"/>
      <c r="CQ381" s="902"/>
      <c r="CS381" s="902"/>
      <c r="CT381" s="902"/>
      <c r="CV381" s="13"/>
      <c r="CW381" s="13"/>
      <c r="CY381" s="13"/>
      <c r="CZ381" s="13"/>
      <c r="DB381" s="13"/>
      <c r="DC381" s="13"/>
    </row>
    <row r="382" spans="1:107" x14ac:dyDescent="0.3">
      <c r="A382" s="163">
        <v>382</v>
      </c>
      <c r="B382" s="3"/>
      <c r="D382" s="27"/>
      <c r="E382" s="3"/>
      <c r="F382" s="16"/>
      <c r="G382" s="3"/>
      <c r="H382" s="3"/>
      <c r="I382" s="28"/>
      <c r="J382" s="28"/>
      <c r="K382" s="40"/>
      <c r="L382" s="137"/>
      <c r="M382" s="22"/>
      <c r="N382" s="40"/>
      <c r="O382" s="137"/>
      <c r="P382" s="22"/>
      <c r="Q382" s="40"/>
      <c r="R382" s="137"/>
      <c r="S382" s="22"/>
      <c r="T382" s="40"/>
      <c r="U382" s="137"/>
      <c r="V382" s="22"/>
      <c r="W382" s="40"/>
      <c r="X382" s="137"/>
      <c r="Y382" s="22"/>
      <c r="Z382" s="40"/>
      <c r="AA382" s="137"/>
      <c r="AB382" s="22"/>
      <c r="AC382" s="40"/>
      <c r="AD382" s="137"/>
      <c r="AE382" s="22"/>
      <c r="AF382" s="40"/>
      <c r="AG382" s="137"/>
      <c r="AH382" s="22"/>
      <c r="AI382" s="40"/>
      <c r="AJ382" s="137"/>
      <c r="AK382" s="22"/>
      <c r="AL382" s="40"/>
      <c r="AM382" s="137"/>
      <c r="AN382" s="22"/>
      <c r="AO382" s="40"/>
      <c r="AP382" s="137"/>
      <c r="AQ382" s="22"/>
      <c r="AR382" s="40"/>
      <c r="AS382" s="137"/>
      <c r="AT382" s="22"/>
      <c r="AU382" s="40"/>
      <c r="AV382" s="137"/>
      <c r="AW382" s="22"/>
      <c r="AX382" s="40"/>
      <c r="AY382" s="137"/>
      <c r="AZ382" s="22"/>
      <c r="BA382" s="16"/>
      <c r="BB382" s="3"/>
      <c r="BC382" s="22"/>
      <c r="BD382" s="29"/>
      <c r="BE382" s="137"/>
      <c r="BF382" s="22"/>
      <c r="BG382" s="248"/>
      <c r="BH382" s="137"/>
      <c r="BI382" s="22"/>
      <c r="BJ382" s="22"/>
      <c r="BK382" s="22"/>
      <c r="BL382" s="22"/>
      <c r="BM382" s="22"/>
      <c r="BN382" s="247"/>
      <c r="BO382" s="22"/>
      <c r="BP382" s="22"/>
      <c r="BQ382" s="22"/>
      <c r="BR382" s="22"/>
      <c r="BS382" s="348"/>
      <c r="BT382" s="334"/>
      <c r="BU382" s="247"/>
      <c r="BV382" s="100"/>
      <c r="BW382" s="100"/>
      <c r="BX382" s="100"/>
      <c r="BY382" s="100"/>
      <c r="BZ382" s="100"/>
      <c r="CA382" s="100"/>
      <c r="CB382" s="100"/>
      <c r="CC382" s="100"/>
      <c r="CD382" s="100"/>
      <c r="CE382" s="100"/>
      <c r="CF382" s="100"/>
      <c r="CG382" s="100"/>
      <c r="CH382" s="100"/>
      <c r="CI382" s="100"/>
      <c r="CJ382" s="100"/>
      <c r="CK382" s="100"/>
      <c r="CL382" s="100"/>
      <c r="CM382" s="902"/>
      <c r="CN382" s="902"/>
      <c r="CP382" s="902"/>
      <c r="CQ382" s="902"/>
      <c r="CS382" s="902"/>
      <c r="CT382" s="902"/>
      <c r="CV382" s="13"/>
      <c r="CW382" s="13"/>
      <c r="CY382" s="13"/>
      <c r="CZ382" s="13"/>
      <c r="DB382" s="13"/>
      <c r="DC382" s="13"/>
    </row>
    <row r="383" spans="1:107" x14ac:dyDescent="0.3">
      <c r="A383" s="163">
        <v>383</v>
      </c>
      <c r="B383" s="3"/>
      <c r="D383" s="27"/>
      <c r="E383" s="3"/>
      <c r="F383" s="16"/>
      <c r="G383" s="3"/>
      <c r="H383" s="3"/>
      <c r="I383" s="28"/>
      <c r="J383" s="28"/>
      <c r="K383" s="40"/>
      <c r="L383" s="13"/>
      <c r="M383" s="22"/>
      <c r="N383" s="40"/>
      <c r="O383" s="13"/>
      <c r="P383" s="22"/>
      <c r="Q383" s="40"/>
      <c r="R383" s="13"/>
      <c r="S383" s="22"/>
      <c r="T383" s="40"/>
      <c r="U383" s="13"/>
      <c r="V383" s="22"/>
      <c r="W383" s="40"/>
      <c r="X383" s="13"/>
      <c r="Y383" s="22"/>
      <c r="Z383" s="40"/>
      <c r="AA383" s="13"/>
      <c r="AB383" s="22"/>
      <c r="AC383" s="40"/>
      <c r="AD383" s="13"/>
      <c r="AE383" s="22"/>
      <c r="AF383" s="40"/>
      <c r="AG383" s="13"/>
      <c r="AH383" s="22"/>
      <c r="AI383" s="40"/>
      <c r="AJ383" s="13"/>
      <c r="AK383" s="22"/>
      <c r="AL383" s="40"/>
      <c r="AM383" s="13"/>
      <c r="AN383" s="22"/>
      <c r="AO383" s="40"/>
      <c r="AP383" s="13"/>
      <c r="AQ383" s="22"/>
      <c r="AR383" s="40"/>
      <c r="AS383" s="13"/>
      <c r="AT383" s="22"/>
      <c r="AU383" s="40"/>
      <c r="AV383" s="13"/>
      <c r="AW383" s="22"/>
      <c r="AX383" s="40"/>
      <c r="AY383" s="13"/>
      <c r="AZ383" s="22"/>
      <c r="BA383" s="16"/>
      <c r="BB383" s="3"/>
      <c r="BC383" s="22"/>
      <c r="BD383" s="29"/>
      <c r="BE383" s="13"/>
      <c r="BF383" s="22"/>
      <c r="BG383" s="248"/>
      <c r="BH383" s="13"/>
      <c r="BI383" s="22"/>
      <c r="BJ383" s="22"/>
      <c r="BK383" s="22"/>
      <c r="BL383" s="22"/>
      <c r="BM383" s="22"/>
      <c r="BN383" s="247"/>
      <c r="BO383" s="22"/>
      <c r="BP383" s="22"/>
      <c r="BQ383" s="22"/>
      <c r="BR383" s="22"/>
      <c r="BS383" s="348"/>
      <c r="BT383" s="334"/>
      <c r="BU383" s="247"/>
      <c r="BV383" s="100"/>
      <c r="BW383" s="100"/>
      <c r="BX383" s="100"/>
      <c r="BY383" s="100"/>
      <c r="BZ383" s="100"/>
      <c r="CA383" s="100"/>
      <c r="CB383" s="100"/>
      <c r="CC383" s="100"/>
      <c r="CD383" s="100"/>
      <c r="CE383" s="100"/>
      <c r="CF383" s="100"/>
      <c r="CG383" s="100"/>
      <c r="CH383" s="100"/>
      <c r="CI383" s="100"/>
      <c r="CJ383" s="100"/>
      <c r="CK383" s="100"/>
      <c r="CL383" s="100"/>
      <c r="CM383" s="902"/>
      <c r="CN383" s="902"/>
      <c r="CP383" s="902"/>
      <c r="CQ383" s="902"/>
      <c r="CS383" s="902"/>
      <c r="CT383" s="902"/>
      <c r="CV383" s="13"/>
      <c r="CW383" s="13"/>
      <c r="CY383" s="13"/>
      <c r="CZ383" s="13"/>
      <c r="DB383" s="13"/>
      <c r="DC383" s="13"/>
    </row>
    <row r="384" spans="1:107" x14ac:dyDescent="0.3">
      <c r="A384" s="163">
        <v>384</v>
      </c>
      <c r="B384" s="3"/>
      <c r="D384" s="27"/>
      <c r="E384" s="3"/>
      <c r="F384" s="16"/>
      <c r="G384" s="3"/>
      <c r="H384" s="3"/>
      <c r="I384" s="28"/>
      <c r="J384" s="28"/>
      <c r="K384" s="40"/>
      <c r="L384" s="137"/>
      <c r="M384" s="22"/>
      <c r="N384" s="40"/>
      <c r="O384" s="137"/>
      <c r="P384" s="22"/>
      <c r="Q384" s="40"/>
      <c r="R384" s="137"/>
      <c r="S384" s="22"/>
      <c r="T384" s="40"/>
      <c r="U384" s="137"/>
      <c r="V384" s="22"/>
      <c r="W384" s="40"/>
      <c r="X384" s="137"/>
      <c r="Y384" s="22"/>
      <c r="Z384" s="40"/>
      <c r="AA384" s="137"/>
      <c r="AB384" s="22"/>
      <c r="AC384" s="40"/>
      <c r="AD384" s="137"/>
      <c r="AE384" s="22"/>
      <c r="AF384" s="40"/>
      <c r="AG384" s="137"/>
      <c r="AH384" s="22"/>
      <c r="AI384" s="40"/>
      <c r="AJ384" s="137"/>
      <c r="AK384" s="22"/>
      <c r="AL384" s="40"/>
      <c r="AM384" s="137"/>
      <c r="AN384" s="22"/>
      <c r="AO384" s="40"/>
      <c r="AP384" s="137"/>
      <c r="AQ384" s="22"/>
      <c r="AR384" s="40"/>
      <c r="AS384" s="137"/>
      <c r="AT384" s="22"/>
      <c r="AU384" s="40"/>
      <c r="AV384" s="137"/>
      <c r="AW384" s="22"/>
      <c r="AX384" s="40"/>
      <c r="AY384" s="137"/>
      <c r="AZ384" s="22"/>
      <c r="BA384" s="16"/>
      <c r="BB384" s="3"/>
      <c r="BC384" s="22"/>
      <c r="BD384" s="29"/>
      <c r="BE384" s="137"/>
      <c r="BF384" s="22"/>
      <c r="BG384" s="248"/>
      <c r="BH384" s="137"/>
      <c r="BI384" s="22"/>
      <c r="BJ384" s="22"/>
      <c r="BK384" s="22"/>
      <c r="BL384" s="22"/>
      <c r="BM384" s="22"/>
      <c r="BN384" s="247"/>
      <c r="BO384" s="22"/>
      <c r="BP384" s="22"/>
      <c r="BQ384" s="22"/>
      <c r="BR384" s="22"/>
      <c r="BS384" s="348"/>
      <c r="BT384" s="334"/>
      <c r="BU384" s="247"/>
      <c r="BV384" s="100"/>
      <c r="BW384" s="100"/>
      <c r="BX384" s="100"/>
      <c r="BY384" s="100"/>
      <c r="BZ384" s="100"/>
      <c r="CA384" s="100"/>
      <c r="CB384" s="100"/>
      <c r="CC384" s="100"/>
      <c r="CD384" s="100"/>
      <c r="CE384" s="100"/>
      <c r="CF384" s="100"/>
      <c r="CG384" s="100"/>
      <c r="CH384" s="100"/>
      <c r="CI384" s="100"/>
      <c r="CJ384" s="100"/>
      <c r="CK384" s="100"/>
      <c r="CL384" s="100"/>
      <c r="CM384" s="902"/>
      <c r="CN384" s="902"/>
      <c r="CP384" s="902"/>
      <c r="CQ384" s="902"/>
      <c r="CS384" s="902"/>
      <c r="CT384" s="902"/>
      <c r="CV384" s="13"/>
      <c r="CW384" s="13"/>
      <c r="CY384" s="13"/>
      <c r="CZ384" s="13"/>
      <c r="DB384" s="13"/>
      <c r="DC384" s="13"/>
    </row>
    <row r="385" spans="1:107" x14ac:dyDescent="0.3">
      <c r="A385" s="163">
        <v>385</v>
      </c>
      <c r="B385" s="3"/>
      <c r="D385" s="27"/>
      <c r="E385" s="3"/>
      <c r="F385" s="16"/>
      <c r="G385" s="3"/>
      <c r="H385" s="3"/>
      <c r="I385" s="28"/>
      <c r="J385" s="28"/>
      <c r="K385" s="40"/>
      <c r="L385" s="13"/>
      <c r="M385" s="22"/>
      <c r="N385" s="40"/>
      <c r="O385" s="13"/>
      <c r="P385" s="22"/>
      <c r="Q385" s="40"/>
      <c r="R385" s="13"/>
      <c r="S385" s="22"/>
      <c r="T385" s="40"/>
      <c r="U385" s="13"/>
      <c r="V385" s="22"/>
      <c r="W385" s="40"/>
      <c r="X385" s="13"/>
      <c r="Y385" s="22"/>
      <c r="Z385" s="40"/>
      <c r="AA385" s="13"/>
      <c r="AB385" s="22"/>
      <c r="AC385" s="40"/>
      <c r="AD385" s="13"/>
      <c r="AE385" s="22"/>
      <c r="AF385" s="40"/>
      <c r="AG385" s="13"/>
      <c r="AH385" s="22"/>
      <c r="AI385" s="40"/>
      <c r="AJ385" s="13"/>
      <c r="AK385" s="22"/>
      <c r="AL385" s="40"/>
      <c r="AM385" s="13"/>
      <c r="AN385" s="22"/>
      <c r="AO385" s="40"/>
      <c r="AP385" s="13"/>
      <c r="AQ385" s="22"/>
      <c r="AR385" s="40"/>
      <c r="AS385" s="13"/>
      <c r="AT385" s="22"/>
      <c r="AU385" s="40"/>
      <c r="AV385" s="13"/>
      <c r="AW385" s="22"/>
      <c r="AX385" s="40"/>
      <c r="AY385" s="13"/>
      <c r="AZ385" s="22"/>
      <c r="BA385" s="16"/>
      <c r="BB385" s="3"/>
      <c r="BC385" s="22"/>
      <c r="BD385" s="29"/>
      <c r="BE385" s="13"/>
      <c r="BF385" s="22"/>
      <c r="BG385" s="248"/>
      <c r="BH385" s="13"/>
      <c r="BI385" s="22"/>
      <c r="BJ385" s="22"/>
      <c r="BK385" s="22"/>
      <c r="BL385" s="22"/>
      <c r="BM385" s="22"/>
      <c r="BN385" s="247"/>
      <c r="BO385" s="22"/>
      <c r="BP385" s="22"/>
      <c r="BQ385" s="22"/>
      <c r="BR385" s="22"/>
      <c r="BS385" s="348"/>
      <c r="BT385" s="334"/>
      <c r="BU385" s="247"/>
      <c r="BV385" s="100"/>
      <c r="BW385" s="100"/>
      <c r="BX385" s="100"/>
      <c r="BY385" s="100"/>
      <c r="BZ385" s="100"/>
      <c r="CA385" s="100"/>
      <c r="CB385" s="100"/>
      <c r="CC385" s="100"/>
      <c r="CD385" s="100"/>
      <c r="CE385" s="100"/>
      <c r="CF385" s="100"/>
      <c r="CG385" s="100"/>
      <c r="CH385" s="100"/>
      <c r="CI385" s="100"/>
      <c r="CJ385" s="100"/>
      <c r="CK385" s="100"/>
      <c r="CL385" s="100"/>
      <c r="CM385" s="902"/>
      <c r="CN385" s="902"/>
      <c r="CP385" s="902"/>
      <c r="CQ385" s="902"/>
      <c r="CS385" s="902"/>
      <c r="CT385" s="902"/>
      <c r="CV385" s="13"/>
      <c r="CW385" s="13"/>
      <c r="CY385" s="13"/>
      <c r="CZ385" s="13"/>
      <c r="DB385" s="13"/>
      <c r="DC385" s="13"/>
    </row>
    <row r="386" spans="1:107" x14ac:dyDescent="0.3">
      <c r="A386" s="163">
        <v>386</v>
      </c>
      <c r="B386" s="3"/>
      <c r="D386" s="27"/>
      <c r="E386" s="3"/>
      <c r="F386" s="16"/>
      <c r="G386" s="3"/>
      <c r="H386" s="3"/>
      <c r="I386" s="28"/>
      <c r="J386" s="28"/>
      <c r="K386" s="40"/>
      <c r="L386" s="137"/>
      <c r="M386" s="22"/>
      <c r="N386" s="40"/>
      <c r="O386" s="137"/>
      <c r="P386" s="22"/>
      <c r="Q386" s="40"/>
      <c r="R386" s="137"/>
      <c r="S386" s="22"/>
      <c r="T386" s="40"/>
      <c r="U386" s="137"/>
      <c r="V386" s="22"/>
      <c r="W386" s="40"/>
      <c r="X386" s="137"/>
      <c r="Y386" s="22"/>
      <c r="Z386" s="40"/>
      <c r="AA386" s="137"/>
      <c r="AB386" s="22"/>
      <c r="AC386" s="40"/>
      <c r="AD386" s="137"/>
      <c r="AE386" s="22"/>
      <c r="AF386" s="40"/>
      <c r="AG386" s="137"/>
      <c r="AH386" s="22"/>
      <c r="AI386" s="40"/>
      <c r="AJ386" s="137"/>
      <c r="AK386" s="22"/>
      <c r="AL386" s="40"/>
      <c r="AM386" s="137"/>
      <c r="AN386" s="22"/>
      <c r="AO386" s="40"/>
      <c r="AP386" s="137"/>
      <c r="AQ386" s="22"/>
      <c r="AR386" s="40"/>
      <c r="AS386" s="137"/>
      <c r="AT386" s="22"/>
      <c r="AU386" s="40"/>
      <c r="AV386" s="137"/>
      <c r="AW386" s="22"/>
      <c r="AX386" s="40"/>
      <c r="AY386" s="137"/>
      <c r="AZ386" s="22"/>
      <c r="BA386" s="16"/>
      <c r="BB386" s="3"/>
      <c r="BC386" s="22"/>
      <c r="BD386" s="29"/>
      <c r="BE386" s="137"/>
      <c r="BF386" s="22"/>
      <c r="BG386" s="248"/>
      <c r="BH386" s="137"/>
      <c r="BI386" s="22"/>
      <c r="BJ386" s="22"/>
      <c r="BK386" s="22"/>
      <c r="BL386" s="22"/>
      <c r="BM386" s="22"/>
      <c r="BN386" s="247"/>
      <c r="BO386" s="22"/>
      <c r="BP386" s="22"/>
      <c r="BQ386" s="22"/>
      <c r="BR386" s="22"/>
      <c r="BS386" s="348"/>
      <c r="BT386" s="334"/>
      <c r="BU386" s="247"/>
      <c r="BV386" s="100"/>
      <c r="BW386" s="100"/>
      <c r="BX386" s="100"/>
      <c r="BY386" s="100"/>
      <c r="BZ386" s="100"/>
      <c r="CA386" s="100"/>
      <c r="CB386" s="100"/>
      <c r="CC386" s="100"/>
      <c r="CD386" s="100"/>
      <c r="CE386" s="100"/>
      <c r="CF386" s="100"/>
      <c r="CG386" s="100"/>
      <c r="CH386" s="100"/>
      <c r="CI386" s="100"/>
      <c r="CJ386" s="100"/>
      <c r="CK386" s="100"/>
      <c r="CL386" s="100"/>
      <c r="CM386" s="902"/>
      <c r="CN386" s="902"/>
      <c r="CP386" s="902"/>
      <c r="CQ386" s="902"/>
      <c r="CS386" s="902"/>
      <c r="CT386" s="902"/>
      <c r="CV386" s="13"/>
      <c r="CW386" s="13"/>
      <c r="CY386" s="13"/>
      <c r="CZ386" s="13"/>
      <c r="DB386" s="13"/>
      <c r="DC386" s="13"/>
    </row>
    <row r="387" spans="1:107" x14ac:dyDescent="0.3">
      <c r="A387" s="163">
        <v>387</v>
      </c>
      <c r="B387" s="3"/>
      <c r="D387" s="27"/>
      <c r="E387" s="3"/>
      <c r="F387" s="16"/>
      <c r="G387" s="3"/>
      <c r="H387" s="3"/>
      <c r="I387" s="28"/>
      <c r="J387" s="28"/>
      <c r="K387" s="156"/>
      <c r="L387" s="156"/>
      <c r="M387" s="160"/>
      <c r="N387" s="156"/>
      <c r="O387" s="156"/>
      <c r="P387" s="160"/>
      <c r="Q387" s="156"/>
      <c r="R387" s="156"/>
      <c r="S387" s="160"/>
      <c r="T387" s="156"/>
      <c r="U387" s="156"/>
      <c r="V387" s="160"/>
      <c r="W387" s="156"/>
      <c r="X387" s="156"/>
      <c r="Y387" s="160"/>
      <c r="Z387" s="156"/>
      <c r="AA387" s="156"/>
      <c r="AB387" s="160"/>
      <c r="AC387" s="156"/>
      <c r="AD387" s="156"/>
      <c r="AE387" s="160"/>
      <c r="AF387" s="156"/>
      <c r="AG387" s="156"/>
      <c r="AH387" s="160"/>
      <c r="AI387" s="156"/>
      <c r="AJ387" s="156"/>
      <c r="AK387" s="160"/>
      <c r="AL387" s="156"/>
      <c r="AM387" s="156"/>
      <c r="AN387" s="160"/>
      <c r="AO387" s="156"/>
      <c r="AP387" s="156"/>
      <c r="AQ387" s="160"/>
      <c r="AR387" s="156"/>
      <c r="AS387" s="156"/>
      <c r="AT387" s="160"/>
      <c r="AV387" s="156"/>
      <c r="AW387" s="160"/>
      <c r="AX387" s="156"/>
      <c r="AY387" s="156"/>
      <c r="AZ387" s="160"/>
      <c r="BA387" s="16"/>
      <c r="BB387" s="3"/>
      <c r="BC387" s="22"/>
      <c r="BD387" s="157"/>
      <c r="BE387" s="156"/>
      <c r="BF387" s="160"/>
      <c r="BG387" s="157"/>
      <c r="BH387" s="156"/>
      <c r="BI387" s="160"/>
      <c r="BJ387" s="22"/>
      <c r="BK387" s="22"/>
      <c r="BL387" s="22"/>
      <c r="BM387" s="22"/>
      <c r="BN387" s="247"/>
      <c r="BO387" s="22"/>
      <c r="BP387" s="22"/>
      <c r="BQ387" s="22"/>
      <c r="BR387" s="22"/>
      <c r="BS387" s="348"/>
      <c r="BT387" s="334"/>
      <c r="BU387" s="247"/>
      <c r="BV387" s="100"/>
      <c r="BW387" s="100"/>
      <c r="BX387" s="100"/>
      <c r="BY387" s="100"/>
      <c r="BZ387" s="100"/>
      <c r="CA387" s="100"/>
      <c r="CB387" s="100"/>
      <c r="CC387" s="100"/>
      <c r="CD387" s="100"/>
      <c r="CE387" s="100"/>
      <c r="CF387" s="100"/>
      <c r="CG387" s="100"/>
      <c r="CH387" s="100"/>
      <c r="CI387" s="100"/>
      <c r="CJ387" s="100"/>
      <c r="CK387" s="100"/>
      <c r="CL387" s="100"/>
      <c r="CM387" s="902"/>
      <c r="CN387" s="902"/>
      <c r="CP387" s="902"/>
      <c r="CQ387" s="902"/>
      <c r="CS387" s="902"/>
      <c r="CT387" s="902"/>
      <c r="CV387" s="13"/>
      <c r="CW387" s="13"/>
      <c r="CY387" s="13"/>
      <c r="CZ387" s="13"/>
      <c r="DB387" s="13"/>
      <c r="DC387" s="13"/>
    </row>
    <row r="388" spans="1:107" x14ac:dyDescent="0.3">
      <c r="A388" s="163">
        <v>388</v>
      </c>
      <c r="B388" s="3"/>
      <c r="D388" s="27"/>
      <c r="E388" s="3"/>
      <c r="F388" s="16"/>
      <c r="G388" s="3"/>
      <c r="H388" s="3"/>
      <c r="I388" s="28"/>
      <c r="J388" s="28"/>
      <c r="K388" s="137"/>
      <c r="L388" s="137"/>
      <c r="M388" s="22"/>
      <c r="N388" s="137"/>
      <c r="O388" s="137"/>
      <c r="P388" s="22"/>
      <c r="Q388" s="137"/>
      <c r="R388" s="137"/>
      <c r="S388" s="22"/>
      <c r="T388" s="137"/>
      <c r="U388" s="137"/>
      <c r="V388" s="22"/>
      <c r="W388" s="137"/>
      <c r="X388" s="137"/>
      <c r="Y388" s="22"/>
      <c r="Z388" s="137"/>
      <c r="AA388" s="137"/>
      <c r="AB388" s="22"/>
      <c r="AC388" s="137"/>
      <c r="AD388" s="137"/>
      <c r="AE388" s="22"/>
      <c r="AF388" s="137"/>
      <c r="AG388" s="137"/>
      <c r="AH388" s="22"/>
      <c r="AI388" s="137"/>
      <c r="AJ388" s="137"/>
      <c r="AK388" s="22"/>
      <c r="AL388" s="137"/>
      <c r="AM388" s="137"/>
      <c r="AN388" s="22"/>
      <c r="AO388" s="137"/>
      <c r="AP388" s="137"/>
      <c r="AQ388" s="22"/>
      <c r="AR388" s="137"/>
      <c r="AS388" s="137"/>
      <c r="AT388" s="22"/>
      <c r="AU388" s="40"/>
      <c r="AV388" s="137"/>
      <c r="AW388" s="22"/>
      <c r="AX388" s="137"/>
      <c r="AY388" s="137"/>
      <c r="AZ388" s="22"/>
      <c r="BA388" s="16"/>
      <c r="BB388" s="3"/>
      <c r="BC388" s="22"/>
      <c r="BD388" s="29"/>
      <c r="BE388" s="137"/>
      <c r="BF388" s="22"/>
      <c r="BG388" s="248"/>
      <c r="BH388" s="137"/>
      <c r="BI388" s="22"/>
      <c r="BJ388" s="22"/>
      <c r="BK388" s="22"/>
      <c r="BL388" s="22"/>
      <c r="BM388" s="22"/>
      <c r="BN388" s="247"/>
      <c r="BO388" s="22"/>
      <c r="BP388" s="22"/>
      <c r="BQ388" s="22"/>
      <c r="BR388" s="22"/>
      <c r="BS388" s="348"/>
      <c r="BT388" s="334"/>
      <c r="BU388" s="247"/>
      <c r="BV388" s="100"/>
      <c r="BW388" s="100"/>
      <c r="BX388" s="100"/>
      <c r="BY388" s="100"/>
      <c r="BZ388" s="100"/>
      <c r="CA388" s="100"/>
      <c r="CB388" s="100"/>
      <c r="CC388" s="100"/>
      <c r="CD388" s="100"/>
      <c r="CE388" s="100"/>
      <c r="CF388" s="100"/>
      <c r="CG388" s="100"/>
      <c r="CH388" s="100"/>
      <c r="CI388" s="100"/>
      <c r="CJ388" s="100"/>
      <c r="CK388" s="100"/>
      <c r="CL388" s="100"/>
      <c r="CM388" s="902"/>
      <c r="CN388" s="902"/>
      <c r="CP388" s="902"/>
      <c r="CQ388" s="902"/>
      <c r="CS388" s="902"/>
      <c r="CT388" s="902"/>
      <c r="CV388" s="13"/>
      <c r="CW388" s="13"/>
      <c r="CY388" s="13"/>
      <c r="CZ388" s="13"/>
      <c r="DB388" s="13"/>
      <c r="DC388" s="13"/>
    </row>
    <row r="389" spans="1:107" ht="13.5" thickBot="1" x14ac:dyDescent="0.35">
      <c r="A389" s="163">
        <v>389</v>
      </c>
      <c r="B389" s="3"/>
      <c r="D389" s="27"/>
      <c r="E389" s="3"/>
      <c r="F389" s="16"/>
      <c r="G389" s="3"/>
      <c r="H389" s="3"/>
      <c r="I389" s="28"/>
      <c r="J389" s="28"/>
      <c r="K389" s="40"/>
      <c r="L389" s="137"/>
      <c r="M389" s="22"/>
      <c r="N389" s="40"/>
      <c r="O389" s="137"/>
      <c r="P389" s="22"/>
      <c r="Q389" s="40"/>
      <c r="R389" s="137"/>
      <c r="S389" s="22"/>
      <c r="T389" s="40"/>
      <c r="U389" s="137"/>
      <c r="V389" s="22"/>
      <c r="W389" s="40"/>
      <c r="X389" s="137"/>
      <c r="Y389" s="22"/>
      <c r="Z389" s="40"/>
      <c r="AA389" s="137"/>
      <c r="AB389" s="22"/>
      <c r="AC389" s="40"/>
      <c r="AD389" s="137"/>
      <c r="AE389" s="22"/>
      <c r="AF389" s="40"/>
      <c r="AG389" s="137"/>
      <c r="AH389" s="22"/>
      <c r="AI389" s="40"/>
      <c r="AJ389" s="137"/>
      <c r="AK389" s="22"/>
      <c r="AL389" s="40"/>
      <c r="AM389" s="137"/>
      <c r="AN389" s="22"/>
      <c r="AO389" s="40"/>
      <c r="AP389" s="137"/>
      <c r="AQ389" s="22"/>
      <c r="AR389" s="40"/>
      <c r="AS389" s="137"/>
      <c r="AT389" s="22"/>
      <c r="AU389" s="40"/>
      <c r="AV389" s="137"/>
      <c r="AW389" s="22"/>
      <c r="AX389" s="40"/>
      <c r="AY389" s="137"/>
      <c r="AZ389" s="22"/>
      <c r="BA389" s="16"/>
      <c r="BB389" s="3"/>
      <c r="BC389" s="22"/>
      <c r="BD389" s="29"/>
      <c r="BE389" s="137"/>
      <c r="BF389" s="22"/>
      <c r="BG389" s="248"/>
      <c r="BH389" s="137"/>
      <c r="BI389" s="22"/>
      <c r="BJ389" s="22"/>
      <c r="BK389" s="22"/>
      <c r="BL389" s="22"/>
      <c r="BM389" s="22"/>
      <c r="BN389" s="247"/>
      <c r="BO389" s="22"/>
      <c r="BP389" s="22"/>
      <c r="BQ389" s="22"/>
      <c r="BR389" s="22"/>
      <c r="BS389" s="348"/>
      <c r="BT389" s="334"/>
      <c r="BU389" s="247"/>
      <c r="BV389" s="100"/>
      <c r="BW389" s="100"/>
      <c r="BX389" s="100"/>
      <c r="BY389" s="100"/>
      <c r="BZ389" s="100"/>
      <c r="CA389" s="100"/>
      <c r="CB389" s="100"/>
      <c r="CC389" s="100"/>
      <c r="CD389" s="100"/>
      <c r="CE389" s="100"/>
      <c r="CF389" s="100"/>
      <c r="CG389" s="100"/>
      <c r="CH389" s="100"/>
      <c r="CI389" s="100"/>
      <c r="CJ389" s="100"/>
      <c r="CK389" s="100"/>
      <c r="CL389" s="100"/>
      <c r="CM389" s="902"/>
      <c r="CN389" s="902"/>
      <c r="CP389" s="902"/>
      <c r="CQ389" s="902"/>
      <c r="CS389" s="902"/>
      <c r="CT389" s="902"/>
      <c r="CV389" s="13"/>
      <c r="CW389" s="13"/>
      <c r="CY389" s="13"/>
      <c r="CZ389" s="13"/>
      <c r="DB389" s="13"/>
      <c r="DC389" s="13"/>
    </row>
    <row r="390" spans="1:107" ht="13.5" thickBot="1" x14ac:dyDescent="0.35">
      <c r="A390" s="232">
        <v>390</v>
      </c>
      <c r="B390" s="510" t="s">
        <v>107</v>
      </c>
      <c r="C390" s="511"/>
      <c r="D390" s="512"/>
      <c r="E390" s="538"/>
      <c r="F390" s="539"/>
      <c r="G390" s="540"/>
      <c r="H390" s="540"/>
      <c r="I390" s="541"/>
      <c r="J390" s="541"/>
      <c r="K390" s="542"/>
      <c r="L390" s="540"/>
      <c r="M390" s="543"/>
      <c r="N390" s="542"/>
      <c r="O390" s="540"/>
      <c r="P390" s="543"/>
      <c r="Q390" s="542"/>
      <c r="R390" s="540"/>
      <c r="S390" s="543"/>
      <c r="T390" s="542"/>
      <c r="U390" s="540"/>
      <c r="V390" s="543"/>
      <c r="W390" s="542"/>
      <c r="X390" s="540"/>
      <c r="Y390" s="543"/>
      <c r="Z390" s="542"/>
      <c r="AA390" s="540"/>
      <c r="AB390" s="543"/>
      <c r="AC390" s="542"/>
      <c r="AD390" s="540"/>
      <c r="AE390" s="543"/>
      <c r="AF390" s="542"/>
      <c r="AG390" s="540"/>
      <c r="AH390" s="543"/>
      <c r="AI390" s="542"/>
      <c r="AJ390" s="540"/>
      <c r="AK390" s="543"/>
      <c r="AL390" s="542"/>
      <c r="AM390" s="540"/>
      <c r="AN390" s="543"/>
      <c r="AO390" s="542"/>
      <c r="AP390" s="540"/>
      <c r="AQ390" s="543"/>
      <c r="AR390" s="542"/>
      <c r="AS390" s="540"/>
      <c r="AT390" s="543"/>
      <c r="AU390" s="544"/>
      <c r="AV390" s="540"/>
      <c r="AW390" s="543"/>
      <c r="AX390" s="542"/>
      <c r="AY390" s="540"/>
      <c r="AZ390" s="543"/>
      <c r="BA390" s="545"/>
      <c r="BB390" s="540"/>
      <c r="BC390" s="540"/>
      <c r="BD390" s="546"/>
      <c r="BE390" s="540"/>
      <c r="BF390" s="543"/>
      <c r="BG390" s="547"/>
      <c r="BH390" s="540"/>
      <c r="BI390" s="543"/>
      <c r="BJ390" s="548"/>
      <c r="BK390" s="540"/>
      <c r="BL390" s="540"/>
      <c r="BM390" s="549"/>
      <c r="BN390" s="550"/>
      <c r="BO390" s="551"/>
      <c r="BP390" s="549"/>
      <c r="BQ390" s="551"/>
      <c r="BR390" s="551"/>
      <c r="BS390" s="521"/>
      <c r="BT390" s="520"/>
      <c r="BU390" s="550"/>
      <c r="BV390" s="522"/>
      <c r="BW390" s="522"/>
      <c r="BX390" s="522"/>
      <c r="BY390" s="522"/>
      <c r="BZ390" s="522"/>
      <c r="CA390" s="522"/>
      <c r="CB390" s="522"/>
      <c r="CC390" s="522"/>
      <c r="CD390" s="522"/>
      <c r="CE390" s="522"/>
      <c r="CF390" s="522"/>
      <c r="CG390" s="522"/>
      <c r="CH390" s="522"/>
      <c r="CI390" s="522"/>
      <c r="CJ390" s="522"/>
      <c r="CK390" s="522"/>
      <c r="CL390" s="523"/>
    </row>
    <row r="391" spans="1:107" x14ac:dyDescent="0.3">
      <c r="A391" s="232">
        <v>391</v>
      </c>
      <c r="B391" s="451" t="s">
        <v>108</v>
      </c>
      <c r="C391" s="372" t="s">
        <v>142</v>
      </c>
      <c r="D391" s="442">
        <v>44501</v>
      </c>
      <c r="E391" s="452"/>
      <c r="F391" s="376">
        <f>F$328*G391</f>
        <v>96961.09</v>
      </c>
      <c r="G391" s="375">
        <v>0.37</v>
      </c>
      <c r="H391" s="451"/>
      <c r="I391" s="375">
        <f>LARGE(BV391:CL391,1)</f>
        <v>0.442</v>
      </c>
      <c r="J391" s="375">
        <f>SMALL(BV391:CL391,1)</f>
        <v>0.308</v>
      </c>
      <c r="K391" s="437">
        <f>K$328*L391</f>
        <v>6438.9960000000001</v>
      </c>
      <c r="L391" s="377">
        <v>0.38300000000000001</v>
      </c>
      <c r="M391" s="378">
        <f>L391/$I391</f>
        <v>0.86651583710407243</v>
      </c>
      <c r="N391" s="437">
        <f>N$328*O391</f>
        <v>4829.3600000000006</v>
      </c>
      <c r="O391" s="377">
        <v>0.34</v>
      </c>
      <c r="P391" s="378">
        <f>O391/$I391</f>
        <v>0.76923076923076927</v>
      </c>
      <c r="Q391" s="437">
        <f>Q$328*R391</f>
        <v>4061.8679999999999</v>
      </c>
      <c r="R391" s="377">
        <v>0.372</v>
      </c>
      <c r="S391" s="378">
        <f>R391/$I391</f>
        <v>0.84162895927601811</v>
      </c>
      <c r="T391" s="437">
        <f>T$328*U391</f>
        <v>4852.848</v>
      </c>
      <c r="U391" s="377">
        <v>0.308</v>
      </c>
      <c r="V391" s="378">
        <f>U391/$I391</f>
        <v>0.69683257918552033</v>
      </c>
      <c r="W391" s="437">
        <f>W$328*X391</f>
        <v>6788.46</v>
      </c>
      <c r="X391" s="377">
        <v>0.42</v>
      </c>
      <c r="Y391" s="378">
        <f>X391/$I391</f>
        <v>0.95022624434389136</v>
      </c>
      <c r="Z391" s="437">
        <f>Z$328*AA391</f>
        <v>4626.66</v>
      </c>
      <c r="AA391" s="377">
        <v>0.435</v>
      </c>
      <c r="AB391" s="378">
        <f>AA391/$I391</f>
        <v>0.98416289592760176</v>
      </c>
      <c r="AC391" s="437">
        <f>AC$328*AD391</f>
        <v>5534.1</v>
      </c>
      <c r="AD391" s="377">
        <v>0.32500000000000001</v>
      </c>
      <c r="AE391" s="378">
        <f>AD391/$I391</f>
        <v>0.73529411764705888</v>
      </c>
      <c r="AF391" s="437">
        <f>AF$328*AG391</f>
        <v>4568.37</v>
      </c>
      <c r="AG391" s="377">
        <v>0.435</v>
      </c>
      <c r="AH391" s="378">
        <f>AG391/$I391</f>
        <v>0.98416289592760176</v>
      </c>
      <c r="AI391" s="437">
        <f>AI$328*AJ391</f>
        <v>5041.3720000000003</v>
      </c>
      <c r="AJ391" s="377">
        <v>0.40100000000000002</v>
      </c>
      <c r="AK391" s="378">
        <f>AJ391/$I391</f>
        <v>0.90723981900452488</v>
      </c>
      <c r="AL391" s="437">
        <f>AL$328*AM391</f>
        <v>6722.82</v>
      </c>
      <c r="AM391" s="377">
        <v>0.442</v>
      </c>
      <c r="AN391" s="378">
        <f>AM391/$I391</f>
        <v>1</v>
      </c>
      <c r="AO391" s="437">
        <f>AO$328*AP391</f>
        <v>8755.0740000000005</v>
      </c>
      <c r="AP391" s="377">
        <v>0.39400000000000002</v>
      </c>
      <c r="AQ391" s="378">
        <f>AP391/$I391</f>
        <v>0.89140271493212675</v>
      </c>
      <c r="AR391" s="437">
        <f>AR$328*AS391</f>
        <v>7873.97</v>
      </c>
      <c r="AS391" s="377">
        <v>0.37</v>
      </c>
      <c r="AT391" s="378">
        <f>AS391/$I391</f>
        <v>0.83710407239819007</v>
      </c>
      <c r="AU391" s="437">
        <f>AU$328*AV391</f>
        <v>4687.5360000000001</v>
      </c>
      <c r="AV391" s="377">
        <v>0.33600000000000002</v>
      </c>
      <c r="AW391" s="378">
        <f>AV391/$I391</f>
        <v>0.7601809954751132</v>
      </c>
      <c r="AX391" s="437">
        <f>AX$328*AY391</f>
        <v>5280.6030000000001</v>
      </c>
      <c r="AY391" s="377">
        <v>0.33900000000000002</v>
      </c>
      <c r="AZ391" s="378">
        <f>AY391/$I391</f>
        <v>0.76696832579185525</v>
      </c>
      <c r="BA391" s="376">
        <f>BA$328*BB391</f>
        <v>6353.4519999999993</v>
      </c>
      <c r="BB391" s="377">
        <v>0.41199999999999998</v>
      </c>
      <c r="BC391" s="378">
        <f>BB391/$I391</f>
        <v>0.93212669683257909</v>
      </c>
      <c r="BD391" s="438">
        <f>BD$328*BE391</f>
        <v>5479.1239999999998</v>
      </c>
      <c r="BE391" s="377">
        <v>0.316</v>
      </c>
      <c r="BF391" s="378">
        <f>BE391/$I391</f>
        <v>0.71493212669683259</v>
      </c>
      <c r="BG391" s="439">
        <f>BG$328*BH391</f>
        <v>5170.01</v>
      </c>
      <c r="BH391" s="377">
        <v>0.314</v>
      </c>
      <c r="BI391" s="378">
        <f>BH391/$I391</f>
        <v>0.71040723981900455</v>
      </c>
      <c r="BJ391" s="376">
        <f>K391+T391+W391+Z391+Q391</f>
        <v>26768.831999999999</v>
      </c>
      <c r="BK391" s="377">
        <f>BJ391/BJ$328</f>
        <v>0.38085581765927778</v>
      </c>
      <c r="BL391" s="378">
        <f>BK391/$G391</f>
        <v>1.0293400477277779</v>
      </c>
      <c r="BM391" s="376">
        <f>BG391+AU391+AR391+AX391</f>
        <v>23012.118999999999</v>
      </c>
      <c r="BN391" s="440">
        <f>BM391/BM$328</f>
        <v>0.34206556767844931</v>
      </c>
      <c r="BO391" s="378">
        <f>BN391/$G391</f>
        <v>0.92450153426607928</v>
      </c>
      <c r="BP391" s="376">
        <f>BA391+AO391+AL391+BD391</f>
        <v>27310.469999999998</v>
      </c>
      <c r="BQ391" s="377">
        <f>BP391/BP$328</f>
        <v>0.38908791725434883</v>
      </c>
      <c r="BR391" s="378">
        <f>BQ391/$G391</f>
        <v>1.0515889655522941</v>
      </c>
      <c r="BS391" s="381">
        <f>AI391+AF391+AC391+N391</f>
        <v>19973.202000000001</v>
      </c>
      <c r="BT391" s="441">
        <f>BS391/BS$328</f>
        <v>0.36778996795934155</v>
      </c>
      <c r="BU391" s="383">
        <f>BT391/$G391</f>
        <v>0.99402694043065287</v>
      </c>
      <c r="BV391" s="382">
        <f>L391</f>
        <v>0.38300000000000001</v>
      </c>
      <c r="BW391" s="382">
        <f>O391</f>
        <v>0.34</v>
      </c>
      <c r="BX391" s="382">
        <f>R391</f>
        <v>0.372</v>
      </c>
      <c r="BY391" s="382">
        <f>U391</f>
        <v>0.308</v>
      </c>
      <c r="BZ391" s="382">
        <f>X391</f>
        <v>0.42</v>
      </c>
      <c r="CA391" s="382">
        <f>AA391</f>
        <v>0.435</v>
      </c>
      <c r="CB391" s="382">
        <f>AD391</f>
        <v>0.32500000000000001</v>
      </c>
      <c r="CC391" s="382">
        <f>AG391</f>
        <v>0.435</v>
      </c>
      <c r="CD391" s="382">
        <f>AJ391</f>
        <v>0.40100000000000002</v>
      </c>
      <c r="CE391" s="382">
        <f>AM391</f>
        <v>0.442</v>
      </c>
      <c r="CF391" s="382">
        <f>AP391</f>
        <v>0.39400000000000002</v>
      </c>
      <c r="CG391" s="382">
        <f>AS391</f>
        <v>0.37</v>
      </c>
      <c r="CH391" s="382">
        <f>AV391</f>
        <v>0.33600000000000002</v>
      </c>
      <c r="CI391" s="382">
        <f>AY391</f>
        <v>0.33900000000000002</v>
      </c>
      <c r="CJ391" s="382">
        <f>BB391</f>
        <v>0.41199999999999998</v>
      </c>
      <c r="CK391" s="382">
        <f>BE391</f>
        <v>0.316</v>
      </c>
      <c r="CL391" s="382">
        <f>BH391</f>
        <v>0.314</v>
      </c>
      <c r="CM391" s="902"/>
      <c r="CN391" s="902"/>
      <c r="CP391" s="902"/>
      <c r="CQ391" s="902"/>
      <c r="CS391" s="902"/>
      <c r="CT391" s="902"/>
      <c r="CV391" s="13"/>
      <c r="CW391" s="13"/>
      <c r="CY391" s="13"/>
      <c r="CZ391" s="13"/>
      <c r="DB391" s="13"/>
      <c r="DC391" s="13"/>
    </row>
    <row r="392" spans="1:107" x14ac:dyDescent="0.3">
      <c r="A392" s="232">
        <v>392</v>
      </c>
      <c r="B392" s="451" t="s">
        <v>109</v>
      </c>
      <c r="C392" s="372" t="s">
        <v>142</v>
      </c>
      <c r="D392" s="442">
        <v>44501</v>
      </c>
      <c r="E392" s="452"/>
      <c r="F392" s="376">
        <f>F$328*G392</f>
        <v>110588.05399999999</v>
      </c>
      <c r="G392" s="375">
        <v>0.42199999999999999</v>
      </c>
      <c r="H392" s="451"/>
      <c r="I392" s="375">
        <f>LARGE(BV392:CL392,1)</f>
        <v>0.45300000000000001</v>
      </c>
      <c r="J392" s="375">
        <f>SMALL(BV392:CL392,1)</f>
        <v>0.39400000000000002</v>
      </c>
      <c r="K392" s="437">
        <f>K$328*L392</f>
        <v>7178.7240000000002</v>
      </c>
      <c r="L392" s="377">
        <v>0.42699999999999999</v>
      </c>
      <c r="M392" s="378">
        <f>L392/$I392</f>
        <v>0.94260485651214121</v>
      </c>
      <c r="N392" s="437">
        <f>N$328*O392</f>
        <v>6093.5159999999996</v>
      </c>
      <c r="O392" s="377">
        <v>0.42899999999999999</v>
      </c>
      <c r="P392" s="378">
        <f>O392/$I392</f>
        <v>0.94701986754966883</v>
      </c>
      <c r="Q392" s="437">
        <f>Q$328*R392</f>
        <v>4760.6840000000002</v>
      </c>
      <c r="R392" s="377">
        <v>0.436</v>
      </c>
      <c r="S392" s="378">
        <f>R392/$I392</f>
        <v>0.96247240618101537</v>
      </c>
      <c r="T392" s="437">
        <f>T$328*U392</f>
        <v>6916.884</v>
      </c>
      <c r="U392" s="377">
        <v>0.439</v>
      </c>
      <c r="V392" s="378">
        <f>U392/$I392</f>
        <v>0.9690949227373068</v>
      </c>
      <c r="W392" s="437">
        <f>W$328*X392</f>
        <v>6400.5480000000007</v>
      </c>
      <c r="X392" s="377">
        <v>0.39600000000000002</v>
      </c>
      <c r="Y392" s="378">
        <f>X392/$I392</f>
        <v>0.8741721854304636</v>
      </c>
      <c r="Z392" s="437">
        <f>Z$328*AA392</f>
        <v>4296.9440000000004</v>
      </c>
      <c r="AA392" s="377">
        <v>0.40400000000000003</v>
      </c>
      <c r="AB392" s="378">
        <f>AA392/$I392</f>
        <v>0.89183222958057395</v>
      </c>
      <c r="AC392" s="437">
        <f>AC$328*AD392</f>
        <v>7577.46</v>
      </c>
      <c r="AD392" s="377">
        <v>0.44500000000000001</v>
      </c>
      <c r="AE392" s="378">
        <f>AD392/$I392</f>
        <v>0.98233995584988965</v>
      </c>
      <c r="AF392" s="437">
        <f>AF$328*AG392</f>
        <v>4200.8</v>
      </c>
      <c r="AG392" s="377">
        <v>0.4</v>
      </c>
      <c r="AH392" s="378">
        <f>AG392/$I392</f>
        <v>0.88300220750551883</v>
      </c>
      <c r="AI392" s="437">
        <f>AI$328*AJ392</f>
        <v>5204.808</v>
      </c>
      <c r="AJ392" s="377">
        <v>0.41399999999999998</v>
      </c>
      <c r="AK392" s="378">
        <f>AJ392/$I392</f>
        <v>0.91390728476821181</v>
      </c>
      <c r="AL392" s="437">
        <f>AL$328*AM392</f>
        <v>6007.95</v>
      </c>
      <c r="AM392" s="377">
        <v>0.39500000000000002</v>
      </c>
      <c r="AN392" s="378">
        <f>AM392/$I392</f>
        <v>0.87196467991169979</v>
      </c>
      <c r="AO392" s="437">
        <f>AO$328*AP392</f>
        <v>8888.4</v>
      </c>
      <c r="AP392" s="377">
        <v>0.4</v>
      </c>
      <c r="AQ392" s="378">
        <f>AP392/$I392</f>
        <v>0.88300220750551883</v>
      </c>
      <c r="AR392" s="437">
        <f>AR$328*AS392</f>
        <v>9086.9869999999992</v>
      </c>
      <c r="AS392" s="377">
        <v>0.42699999999999999</v>
      </c>
      <c r="AT392" s="378">
        <f>AS392/$I392</f>
        <v>0.94260485651214121</v>
      </c>
      <c r="AU392" s="437">
        <f>AU$328*AV392</f>
        <v>6082.6360000000004</v>
      </c>
      <c r="AV392" s="377">
        <v>0.436</v>
      </c>
      <c r="AW392" s="378">
        <f>AV392/$I392</f>
        <v>0.96247240618101537</v>
      </c>
      <c r="AX392" s="437">
        <f>AX$328*AY392</f>
        <v>6775.9949999999999</v>
      </c>
      <c r="AY392" s="377">
        <v>0.435</v>
      </c>
      <c r="AZ392" s="378">
        <f>AY392/$I392</f>
        <v>0.96026490066225167</v>
      </c>
      <c r="BA392" s="376">
        <f>BA$328*BB392</f>
        <v>6075.8740000000007</v>
      </c>
      <c r="BB392" s="377">
        <v>0.39400000000000002</v>
      </c>
      <c r="BC392" s="378">
        <f>BB392/$I392</f>
        <v>0.86975717439293598</v>
      </c>
      <c r="BD392" s="438">
        <f>BD$328*BE392</f>
        <v>7854.567</v>
      </c>
      <c r="BE392" s="377">
        <v>0.45300000000000001</v>
      </c>
      <c r="BF392" s="378">
        <f>BE392/$I392</f>
        <v>1</v>
      </c>
      <c r="BG392" s="439">
        <f>BG$328*BH392</f>
        <v>7293.9949999999999</v>
      </c>
      <c r="BH392" s="377">
        <v>0.443</v>
      </c>
      <c r="BI392" s="378">
        <f>BH392/$I392</f>
        <v>0.97792494481236203</v>
      </c>
      <c r="BJ392" s="376">
        <f>K392+T392+W392+Z392+Q392</f>
        <v>29553.784000000003</v>
      </c>
      <c r="BK392" s="377">
        <f>BJ392/BJ$328</f>
        <v>0.42047895740261221</v>
      </c>
      <c r="BL392" s="378">
        <f>BK392/$G392</f>
        <v>0.99639563365547923</v>
      </c>
      <c r="BM392" s="376">
        <f>BG392+AU392+AR392+AX392</f>
        <v>29239.613000000001</v>
      </c>
      <c r="BN392" s="440">
        <f>BM392/BM$328</f>
        <v>0.43463467312780568</v>
      </c>
      <c r="BO392" s="378">
        <f>BN392/$G392</f>
        <v>1.0299399837151795</v>
      </c>
      <c r="BP392" s="376">
        <f>BA392+AO392+AL392+BD392</f>
        <v>28826.791000000001</v>
      </c>
      <c r="BQ392" s="377">
        <f>BP392/BP$328</f>
        <v>0.41069070108703398</v>
      </c>
      <c r="BR392" s="378">
        <f>BQ392/$G392</f>
        <v>0.97320071347638393</v>
      </c>
      <c r="BS392" s="381">
        <f>AI392+AF392+AC392+N392</f>
        <v>23076.583999999999</v>
      </c>
      <c r="BT392" s="441">
        <f>BS392/BS$328</f>
        <v>0.42493617648142007</v>
      </c>
      <c r="BU392" s="383">
        <f>BT392/$G392</f>
        <v>1.0069577641739813</v>
      </c>
      <c r="BV392" s="382">
        <f>L392</f>
        <v>0.42699999999999999</v>
      </c>
      <c r="BW392" s="382">
        <f>O392</f>
        <v>0.42899999999999999</v>
      </c>
      <c r="BX392" s="382">
        <f>R392</f>
        <v>0.436</v>
      </c>
      <c r="BY392" s="382">
        <f>U392</f>
        <v>0.439</v>
      </c>
      <c r="BZ392" s="382">
        <f>X392</f>
        <v>0.39600000000000002</v>
      </c>
      <c r="CA392" s="382">
        <f>AA392</f>
        <v>0.40400000000000003</v>
      </c>
      <c r="CB392" s="382">
        <f>AD392</f>
        <v>0.44500000000000001</v>
      </c>
      <c r="CC392" s="382">
        <f>AG392</f>
        <v>0.4</v>
      </c>
      <c r="CD392" s="382">
        <f>AJ392</f>
        <v>0.41399999999999998</v>
      </c>
      <c r="CE392" s="382">
        <f>AM392</f>
        <v>0.39500000000000002</v>
      </c>
      <c r="CF392" s="382">
        <f>AP392</f>
        <v>0.4</v>
      </c>
      <c r="CG392" s="382">
        <f>AS392</f>
        <v>0.42699999999999999</v>
      </c>
      <c r="CH392" s="382">
        <f>AV392</f>
        <v>0.436</v>
      </c>
      <c r="CI392" s="382">
        <f>AY392</f>
        <v>0.435</v>
      </c>
      <c r="CJ392" s="382">
        <f>BB392</f>
        <v>0.39400000000000002</v>
      </c>
      <c r="CK392" s="382">
        <f>BE392</f>
        <v>0.45300000000000001</v>
      </c>
      <c r="CL392" s="382">
        <f>BH392</f>
        <v>0.443</v>
      </c>
      <c r="CM392" s="902"/>
      <c r="CN392" s="902"/>
      <c r="CP392" s="902"/>
      <c r="CQ392" s="902"/>
      <c r="CS392" s="902"/>
      <c r="CT392" s="902"/>
      <c r="CV392" s="13"/>
      <c r="CW392" s="13"/>
      <c r="CY392" s="13"/>
      <c r="CZ392" s="13"/>
      <c r="DB392" s="13"/>
      <c r="DC392" s="13"/>
    </row>
    <row r="393" spans="1:107" x14ac:dyDescent="0.3">
      <c r="A393" s="232">
        <v>393</v>
      </c>
      <c r="B393" s="451" t="s">
        <v>110</v>
      </c>
      <c r="C393" s="372" t="s">
        <v>142</v>
      </c>
      <c r="D393" s="442">
        <v>44501</v>
      </c>
      <c r="E393" s="452"/>
      <c r="F393" s="376">
        <f>F$328*G393</f>
        <v>37212.093999999997</v>
      </c>
      <c r="G393" s="375">
        <v>0.14199999999999999</v>
      </c>
      <c r="H393" s="451"/>
      <c r="I393" s="375">
        <f>LARGE(BV393:CL393,1)</f>
        <v>0.17299999999999999</v>
      </c>
      <c r="J393" s="375">
        <f>SMALL(BV393:CL393,1)</f>
        <v>0.112</v>
      </c>
      <c r="K393" s="437">
        <f>K$328*L393</f>
        <v>2219.1840000000002</v>
      </c>
      <c r="L393" s="377">
        <v>0.13200000000000001</v>
      </c>
      <c r="M393" s="378">
        <f>L393/$I393</f>
        <v>0.76300578034682087</v>
      </c>
      <c r="N393" s="437">
        <f>N$328*O393</f>
        <v>2215.8240000000001</v>
      </c>
      <c r="O393" s="377">
        <v>0.156</v>
      </c>
      <c r="P393" s="378">
        <f>O393/$I393</f>
        <v>0.90173410404624288</v>
      </c>
      <c r="Q393" s="437">
        <f>Q$328*R393</f>
        <v>1506.8220000000001</v>
      </c>
      <c r="R393" s="377">
        <v>0.13800000000000001</v>
      </c>
      <c r="S393" s="378">
        <f>R393/$I393</f>
        <v>0.79768786127167646</v>
      </c>
      <c r="T393" s="437">
        <f>T$328*U393</f>
        <v>2725.788</v>
      </c>
      <c r="U393" s="377">
        <v>0.17299999999999999</v>
      </c>
      <c r="V393" s="378">
        <f>U393/$I393</f>
        <v>1</v>
      </c>
      <c r="W393" s="437">
        <f>W$328*X393</f>
        <v>1988.049</v>
      </c>
      <c r="X393" s="377">
        <v>0.123</v>
      </c>
      <c r="Y393" s="378">
        <f>X393/$I393</f>
        <v>0.71098265895953761</v>
      </c>
      <c r="Z393" s="437">
        <f>Z$328*AA393</f>
        <v>1191.232</v>
      </c>
      <c r="AA393" s="377">
        <v>0.112</v>
      </c>
      <c r="AB393" s="378">
        <f>AA393/$I393</f>
        <v>0.64739884393063585</v>
      </c>
      <c r="AC393" s="437">
        <f>AC$328*AD393</f>
        <v>2656.3679999999999</v>
      </c>
      <c r="AD393" s="377">
        <v>0.156</v>
      </c>
      <c r="AE393" s="378">
        <f>AD393/$I393</f>
        <v>0.90173410404624288</v>
      </c>
      <c r="AF393" s="437">
        <f>AF$328*AG393</f>
        <v>1186.7260000000001</v>
      </c>
      <c r="AG393" s="377">
        <v>0.113</v>
      </c>
      <c r="AH393" s="378">
        <f>AG393/$I393</f>
        <v>0.65317919075144515</v>
      </c>
      <c r="AI393" s="437">
        <f>AI$328*AJ393</f>
        <v>1584.0720000000001</v>
      </c>
      <c r="AJ393" s="377">
        <v>0.126</v>
      </c>
      <c r="AK393" s="378">
        <f>AJ393/$I393</f>
        <v>0.7283236994219654</v>
      </c>
      <c r="AL393" s="437">
        <f>AL$328*AM393</f>
        <v>1749.15</v>
      </c>
      <c r="AM393" s="377">
        <v>0.115</v>
      </c>
      <c r="AN393" s="378">
        <f>AM393/$I393</f>
        <v>0.66473988439306364</v>
      </c>
      <c r="AO393" s="437">
        <f>AO$328*AP393</f>
        <v>2977.614</v>
      </c>
      <c r="AP393" s="377">
        <v>0.13400000000000001</v>
      </c>
      <c r="AQ393" s="378">
        <f>AP393/$I393</f>
        <v>0.77456647398843936</v>
      </c>
      <c r="AR393" s="437">
        <f>AR$328*AS393</f>
        <v>2894.2160000000003</v>
      </c>
      <c r="AS393" s="377">
        <v>0.13600000000000001</v>
      </c>
      <c r="AT393" s="378">
        <f>AS393/$I393</f>
        <v>0.78612716763005797</v>
      </c>
      <c r="AU393" s="437">
        <f>AU$328*AV393</f>
        <v>2190.3069999999998</v>
      </c>
      <c r="AV393" s="377">
        <v>0.157</v>
      </c>
      <c r="AW393" s="378">
        <f>AV393/$I393</f>
        <v>0.90751445086705207</v>
      </c>
      <c r="AX393" s="437">
        <f>AX$328*AY393</f>
        <v>2383.2809999999999</v>
      </c>
      <c r="AY393" s="377">
        <v>0.153</v>
      </c>
      <c r="AZ393" s="378">
        <f>AY393/$I393</f>
        <v>0.88439306358381509</v>
      </c>
      <c r="BA393" s="376">
        <f>BA$328*BB393</f>
        <v>2020.1510000000001</v>
      </c>
      <c r="BB393" s="377">
        <v>0.13100000000000001</v>
      </c>
      <c r="BC393" s="378">
        <f>BB393/$I393</f>
        <v>0.75722543352601168</v>
      </c>
      <c r="BD393" s="438">
        <f>BD$328*BE393</f>
        <v>2808.9180000000001</v>
      </c>
      <c r="BE393" s="377">
        <v>0.16200000000000001</v>
      </c>
      <c r="BF393" s="378">
        <f>BE393/$I393</f>
        <v>0.93641618497109835</v>
      </c>
      <c r="BG393" s="439">
        <f>BG$328*BH393</f>
        <v>2782.585</v>
      </c>
      <c r="BH393" s="377">
        <v>0.16900000000000001</v>
      </c>
      <c r="BI393" s="378">
        <f>BH393/$I393</f>
        <v>0.97687861271676313</v>
      </c>
      <c r="BJ393" s="376">
        <f>K393+T393+W393+Z393+Q393</f>
        <v>9631.0750000000007</v>
      </c>
      <c r="BK393" s="377">
        <f>BJ393/BJ$328</f>
        <v>0.13702693281734629</v>
      </c>
      <c r="BL393" s="378">
        <f>BK393/$G393</f>
        <v>0.96497840012215708</v>
      </c>
      <c r="BM393" s="376">
        <f>BG393+AU393+AR393+AX393</f>
        <v>10250.388999999999</v>
      </c>
      <c r="BN393" s="440">
        <f>BM393/BM$328</f>
        <v>0.15236776466391175</v>
      </c>
      <c r="BO393" s="378">
        <f>BN393/$G393</f>
        <v>1.0730124272106463</v>
      </c>
      <c r="BP393" s="376">
        <f>BA393+AO393+AL393+BD393</f>
        <v>9555.8330000000005</v>
      </c>
      <c r="BQ393" s="377">
        <f>BP393/BP$328</f>
        <v>0.13614043110940149</v>
      </c>
      <c r="BR393" s="378">
        <f>BQ393/$G393</f>
        <v>0.95873543034789788</v>
      </c>
      <c r="BS393" s="381">
        <f>AI393+AF393+AC393+N393</f>
        <v>7642.99</v>
      </c>
      <c r="BT393" s="441">
        <f>BS393/BS$328</f>
        <v>0.14073932898758884</v>
      </c>
      <c r="BU393" s="383">
        <f>BT393/$G393</f>
        <v>0.99112203512386521</v>
      </c>
      <c r="BV393" s="382">
        <f>L393</f>
        <v>0.13200000000000001</v>
      </c>
      <c r="BW393" s="382">
        <f>O393</f>
        <v>0.156</v>
      </c>
      <c r="BX393" s="382">
        <f>R393</f>
        <v>0.13800000000000001</v>
      </c>
      <c r="BY393" s="382">
        <f>U393</f>
        <v>0.17299999999999999</v>
      </c>
      <c r="BZ393" s="382">
        <f>X393</f>
        <v>0.123</v>
      </c>
      <c r="CA393" s="382">
        <f>AA393</f>
        <v>0.112</v>
      </c>
      <c r="CB393" s="382">
        <f>AD393</f>
        <v>0.156</v>
      </c>
      <c r="CC393" s="382">
        <f>AG393</f>
        <v>0.113</v>
      </c>
      <c r="CD393" s="382">
        <f>AJ393</f>
        <v>0.126</v>
      </c>
      <c r="CE393" s="382">
        <f>AM393</f>
        <v>0.115</v>
      </c>
      <c r="CF393" s="382">
        <f>AP393</f>
        <v>0.13400000000000001</v>
      </c>
      <c r="CG393" s="382">
        <f>AS393</f>
        <v>0.13600000000000001</v>
      </c>
      <c r="CH393" s="382">
        <f>AV393</f>
        <v>0.157</v>
      </c>
      <c r="CI393" s="382">
        <f>AY393</f>
        <v>0.153</v>
      </c>
      <c r="CJ393" s="382">
        <f>BB393</f>
        <v>0.13100000000000001</v>
      </c>
      <c r="CK393" s="382">
        <f>BE393</f>
        <v>0.16200000000000001</v>
      </c>
      <c r="CL393" s="382">
        <f>BH393</f>
        <v>0.16900000000000001</v>
      </c>
      <c r="CM393" s="902"/>
      <c r="CN393" s="902"/>
      <c r="CP393" s="902"/>
      <c r="CQ393" s="902"/>
      <c r="CS393" s="902"/>
      <c r="CT393" s="902"/>
      <c r="CV393" s="13"/>
      <c r="CW393" s="13"/>
      <c r="CY393" s="13"/>
      <c r="CZ393" s="13"/>
      <c r="DB393" s="13"/>
      <c r="DC393" s="13"/>
    </row>
    <row r="394" spans="1:107" x14ac:dyDescent="0.3">
      <c r="A394" s="232">
        <v>394</v>
      </c>
      <c r="B394" s="451" t="s">
        <v>111</v>
      </c>
      <c r="C394" s="372" t="s">
        <v>142</v>
      </c>
      <c r="D394" s="442">
        <v>44501</v>
      </c>
      <c r="E394" s="452"/>
      <c r="F394" s="376">
        <f>F$328*G394</f>
        <v>17295.762000000002</v>
      </c>
      <c r="G394" s="375">
        <v>6.6000000000000003E-2</v>
      </c>
      <c r="H394" s="451"/>
      <c r="I394" s="375">
        <f>LARGE(BV394:CL394,1)</f>
        <v>0.08</v>
      </c>
      <c r="J394" s="375">
        <f>SMALL(BV394:CL394,1)</f>
        <v>4.9000000000000002E-2</v>
      </c>
      <c r="K394" s="437">
        <f>K$328*L394</f>
        <v>975.096</v>
      </c>
      <c r="L394" s="377">
        <v>5.8000000000000003E-2</v>
      </c>
      <c r="M394" s="378">
        <f>L394/$I394</f>
        <v>0.72499999999999998</v>
      </c>
      <c r="N394" s="437">
        <f>N$328*O394</f>
        <v>1051.096</v>
      </c>
      <c r="O394" s="377">
        <v>7.3999999999999996E-2</v>
      </c>
      <c r="P394" s="378">
        <f>O394/$I394</f>
        <v>0.92499999999999993</v>
      </c>
      <c r="Q394" s="437">
        <f>Q$328*R394</f>
        <v>589.62599999999998</v>
      </c>
      <c r="R394" s="377">
        <v>5.3999999999999999E-2</v>
      </c>
      <c r="S394" s="378">
        <f>R394/$I394</f>
        <v>0.67499999999999993</v>
      </c>
      <c r="T394" s="437">
        <f>T$328*U394</f>
        <v>1260.48</v>
      </c>
      <c r="U394" s="377">
        <v>0.08</v>
      </c>
      <c r="V394" s="378">
        <f>U394/$I394</f>
        <v>1</v>
      </c>
      <c r="W394" s="437">
        <f>W$328*X394</f>
        <v>985.94299999999998</v>
      </c>
      <c r="X394" s="377">
        <v>6.0999999999999999E-2</v>
      </c>
      <c r="Y394" s="378">
        <f>X394/$I394</f>
        <v>0.76249999999999996</v>
      </c>
      <c r="Z394" s="437">
        <f>Z$328*AA394</f>
        <v>521.16399999999999</v>
      </c>
      <c r="AA394" s="377">
        <v>4.9000000000000002E-2</v>
      </c>
      <c r="AB394" s="378">
        <f>AA394/$I394</f>
        <v>0.61250000000000004</v>
      </c>
      <c r="AC394" s="437">
        <f>AC$328*AD394</f>
        <v>1260.0719999999999</v>
      </c>
      <c r="AD394" s="377">
        <v>7.3999999999999996E-2</v>
      </c>
      <c r="AE394" s="378">
        <f>AD394/$I394</f>
        <v>0.92499999999999993</v>
      </c>
      <c r="AF394" s="437">
        <f>AF$328*AG394</f>
        <v>535.60199999999998</v>
      </c>
      <c r="AG394" s="377">
        <v>5.0999999999999997E-2</v>
      </c>
      <c r="AH394" s="378">
        <f>AG394/$I394</f>
        <v>0.63749999999999996</v>
      </c>
      <c r="AI394" s="437">
        <f>AI$328*AJ394</f>
        <v>729.17600000000004</v>
      </c>
      <c r="AJ394" s="377">
        <v>5.8000000000000003E-2</v>
      </c>
      <c r="AK394" s="378">
        <f>AJ394/$I394</f>
        <v>0.72499999999999998</v>
      </c>
      <c r="AL394" s="437">
        <f>AL$328*AM394</f>
        <v>882.18000000000006</v>
      </c>
      <c r="AM394" s="377">
        <v>5.8000000000000003E-2</v>
      </c>
      <c r="AN394" s="378">
        <f>AM394/$I394</f>
        <v>0.72499999999999998</v>
      </c>
      <c r="AO394" s="437">
        <f>AO$328*AP394</f>
        <v>1577.6909999999998</v>
      </c>
      <c r="AP394" s="377">
        <v>7.0999999999999994E-2</v>
      </c>
      <c r="AQ394" s="378">
        <f>AP394/$I394</f>
        <v>0.88749999999999996</v>
      </c>
      <c r="AR394" s="437">
        <f>AR$328*AS394</f>
        <v>1404.546</v>
      </c>
      <c r="AS394" s="377">
        <v>6.6000000000000003E-2</v>
      </c>
      <c r="AT394" s="378">
        <f>AS394/$I394</f>
        <v>0.82500000000000007</v>
      </c>
      <c r="AU394" s="437">
        <f>AU$328*AV394</f>
        <v>990.52099999999996</v>
      </c>
      <c r="AV394" s="377">
        <v>7.0999999999999994E-2</v>
      </c>
      <c r="AW394" s="378">
        <f>AV394/$I394</f>
        <v>0.88749999999999996</v>
      </c>
      <c r="AX394" s="437">
        <f>AX$328*AY394</f>
        <v>1105.9669999999999</v>
      </c>
      <c r="AY394" s="377">
        <v>7.0999999999999994E-2</v>
      </c>
      <c r="AZ394" s="378">
        <f>AY394/$I394</f>
        <v>0.88749999999999996</v>
      </c>
      <c r="BA394" s="376">
        <f>BA$328*BB394</f>
        <v>971.52300000000002</v>
      </c>
      <c r="BB394" s="377">
        <v>6.3E-2</v>
      </c>
      <c r="BC394" s="378">
        <f>BB394/$I394</f>
        <v>0.78749999999999998</v>
      </c>
      <c r="BD394" s="438">
        <f>BD$328*BE394</f>
        <v>1196.3910000000001</v>
      </c>
      <c r="BE394" s="377">
        <v>6.9000000000000006E-2</v>
      </c>
      <c r="BF394" s="378">
        <f>BE394/$I394</f>
        <v>0.86250000000000004</v>
      </c>
      <c r="BG394" s="439">
        <f>BG$328*BH394</f>
        <v>1218.4099999999999</v>
      </c>
      <c r="BH394" s="377">
        <v>7.3999999999999996E-2</v>
      </c>
      <c r="BI394" s="378">
        <f>BH394/$I394</f>
        <v>0.92499999999999993</v>
      </c>
      <c r="BJ394" s="376">
        <f>K394+T394+W394+Z394+Q394</f>
        <v>4332.3090000000002</v>
      </c>
      <c r="BK394" s="377">
        <f>BJ394/BJ$328</f>
        <v>6.1638292120763737E-2</v>
      </c>
      <c r="BL394" s="378">
        <f>BK394/$G394</f>
        <v>0.93391351698126868</v>
      </c>
      <c r="BM394" s="376">
        <f>BG394+AU394+AR394+AX394</f>
        <v>4719.4439999999995</v>
      </c>
      <c r="BN394" s="440">
        <f>BM394/BM$328</f>
        <v>7.0152570086511865E-2</v>
      </c>
      <c r="BO394" s="378">
        <f>BN394/$G394</f>
        <v>1.062917728583513</v>
      </c>
      <c r="BP394" s="376">
        <f>BA394+AO394+AL394+BD394</f>
        <v>4627.7849999999999</v>
      </c>
      <c r="BQ394" s="377">
        <f>BP394/BP$328</f>
        <v>6.5931315980681277E-2</v>
      </c>
      <c r="BR394" s="378">
        <f>BQ394/$G394</f>
        <v>0.99895933304062534</v>
      </c>
      <c r="BS394" s="381">
        <f>AI394+AF394+AC394+N394</f>
        <v>3575.9459999999999</v>
      </c>
      <c r="BT394" s="441">
        <f>BS394/BS$328</f>
        <v>6.5848083084742021E-2</v>
      </c>
      <c r="BU394" s="383">
        <f>BT394/$G394</f>
        <v>0.99769822855669721</v>
      </c>
      <c r="BV394" s="382">
        <f>L394</f>
        <v>5.8000000000000003E-2</v>
      </c>
      <c r="BW394" s="382">
        <f>O394</f>
        <v>7.3999999999999996E-2</v>
      </c>
      <c r="BX394" s="382">
        <f>R394</f>
        <v>5.3999999999999999E-2</v>
      </c>
      <c r="BY394" s="382">
        <f>U394</f>
        <v>0.08</v>
      </c>
      <c r="BZ394" s="382">
        <f>X394</f>
        <v>6.0999999999999999E-2</v>
      </c>
      <c r="CA394" s="382">
        <f>AA394</f>
        <v>4.9000000000000002E-2</v>
      </c>
      <c r="CB394" s="382">
        <f>AD394</f>
        <v>7.3999999999999996E-2</v>
      </c>
      <c r="CC394" s="382">
        <f>AG394</f>
        <v>5.0999999999999997E-2</v>
      </c>
      <c r="CD394" s="382">
        <f>AJ394</f>
        <v>5.8000000000000003E-2</v>
      </c>
      <c r="CE394" s="382">
        <f>AM394</f>
        <v>5.8000000000000003E-2</v>
      </c>
      <c r="CF394" s="382">
        <f>AP394</f>
        <v>7.0999999999999994E-2</v>
      </c>
      <c r="CG394" s="382">
        <f>AS394</f>
        <v>6.6000000000000003E-2</v>
      </c>
      <c r="CH394" s="382">
        <f>AV394</f>
        <v>7.0999999999999994E-2</v>
      </c>
      <c r="CI394" s="382">
        <f>AY394</f>
        <v>7.0999999999999994E-2</v>
      </c>
      <c r="CJ394" s="382">
        <f>BB394</f>
        <v>6.3E-2</v>
      </c>
      <c r="CK394" s="382">
        <f>BE394</f>
        <v>6.9000000000000006E-2</v>
      </c>
      <c r="CL394" s="382">
        <f>BH394</f>
        <v>7.3999999999999996E-2</v>
      </c>
      <c r="CM394" s="902"/>
      <c r="CN394" s="902"/>
      <c r="CP394" s="902"/>
      <c r="CQ394" s="902"/>
      <c r="CS394" s="902"/>
      <c r="CT394" s="902"/>
      <c r="CV394" s="13"/>
      <c r="CW394" s="13"/>
      <c r="CY394" s="13"/>
      <c r="CZ394" s="13"/>
      <c r="DB394" s="13"/>
      <c r="DC394" s="13"/>
    </row>
    <row r="395" spans="1:107" x14ac:dyDescent="0.3">
      <c r="A395" s="163">
        <v>395</v>
      </c>
      <c r="B395" s="26"/>
      <c r="D395" s="27"/>
      <c r="E395" s="26"/>
      <c r="F395" s="7"/>
      <c r="G395" s="15"/>
      <c r="H395" s="26"/>
      <c r="I395" s="15"/>
      <c r="J395" s="15"/>
      <c r="K395" s="40"/>
      <c r="L395" s="137"/>
      <c r="M395" s="22"/>
      <c r="N395" s="40"/>
      <c r="O395" s="137"/>
      <c r="P395" s="22"/>
      <c r="Q395" s="40"/>
      <c r="R395" s="137"/>
      <c r="S395" s="22"/>
      <c r="T395" s="40"/>
      <c r="U395" s="137"/>
      <c r="V395" s="22"/>
      <c r="W395" s="40"/>
      <c r="X395" s="137"/>
      <c r="Y395" s="22"/>
      <c r="Z395" s="40"/>
      <c r="AA395" s="137"/>
      <c r="AB395" s="22"/>
      <c r="AC395" s="40"/>
      <c r="AD395" s="137"/>
      <c r="AE395" s="22"/>
      <c r="AF395" s="40"/>
      <c r="AG395" s="137"/>
      <c r="AH395" s="22"/>
      <c r="AI395" s="40"/>
      <c r="AJ395" s="137"/>
      <c r="AK395" s="22"/>
      <c r="AL395" s="40"/>
      <c r="AM395" s="137"/>
      <c r="AN395" s="22"/>
      <c r="AO395" s="40"/>
      <c r="AP395" s="137"/>
      <c r="AQ395" s="22"/>
      <c r="AR395" s="40"/>
      <c r="AS395" s="137"/>
      <c r="AT395" s="22"/>
      <c r="AU395" s="40"/>
      <c r="AV395" s="137"/>
      <c r="AW395" s="22"/>
      <c r="AX395" s="40"/>
      <c r="AY395" s="137"/>
      <c r="AZ395" s="22"/>
      <c r="BA395" s="7"/>
      <c r="BB395" s="15"/>
      <c r="BC395" s="22"/>
      <c r="BD395" s="29"/>
      <c r="BE395" s="137"/>
      <c r="BF395" s="22"/>
      <c r="BG395" s="248"/>
      <c r="BH395" s="137"/>
      <c r="BI395" s="22"/>
      <c r="BJ395" s="22"/>
      <c r="BK395" s="22"/>
      <c r="BL395" s="22"/>
      <c r="BM395" s="22"/>
      <c r="BN395" s="247"/>
      <c r="BO395" s="22"/>
      <c r="BP395" s="22"/>
      <c r="BQ395" s="22"/>
      <c r="BR395" s="22"/>
      <c r="BS395" s="348"/>
      <c r="BT395" s="334"/>
      <c r="BU395" s="247"/>
      <c r="BV395" s="100"/>
      <c r="BW395" s="100"/>
      <c r="BX395" s="100"/>
      <c r="BY395" s="100"/>
      <c r="BZ395" s="100"/>
      <c r="CA395" s="100"/>
      <c r="CB395" s="100"/>
      <c r="CC395" s="100"/>
      <c r="CD395" s="100"/>
      <c r="CE395" s="100"/>
      <c r="CF395" s="100"/>
      <c r="CG395" s="100"/>
      <c r="CH395" s="100"/>
      <c r="CI395" s="100"/>
      <c r="CJ395" s="100"/>
      <c r="CK395" s="100"/>
      <c r="CL395" s="100"/>
      <c r="CM395" s="902"/>
      <c r="CN395" s="902"/>
      <c r="CP395" s="902"/>
      <c r="CQ395" s="902"/>
      <c r="CS395" s="902"/>
      <c r="CT395" s="902"/>
      <c r="CV395" s="13"/>
      <c r="CW395" s="13"/>
      <c r="CY395" s="13"/>
      <c r="CZ395" s="13"/>
      <c r="DB395" s="13"/>
      <c r="DC395" s="13"/>
    </row>
    <row r="396" spans="1:107" x14ac:dyDescent="0.3">
      <c r="A396" s="163">
        <v>396</v>
      </c>
      <c r="B396" s="26"/>
      <c r="D396" s="27"/>
      <c r="E396" s="26"/>
      <c r="F396" s="7"/>
      <c r="G396" s="15"/>
      <c r="H396" s="26"/>
      <c r="I396" s="15"/>
      <c r="J396" s="15"/>
      <c r="K396" s="137"/>
      <c r="L396" s="137"/>
      <c r="M396" s="22"/>
      <c r="N396" s="137"/>
      <c r="O396" s="137"/>
      <c r="P396" s="22"/>
      <c r="Q396" s="137"/>
      <c r="R396" s="137"/>
      <c r="S396" s="22"/>
      <c r="T396" s="137"/>
      <c r="U396" s="137"/>
      <c r="V396" s="22"/>
      <c r="W396" s="137"/>
      <c r="X396" s="137"/>
      <c r="Y396" s="22"/>
      <c r="Z396" s="137"/>
      <c r="AA396" s="137"/>
      <c r="AB396" s="22"/>
      <c r="AC396" s="137"/>
      <c r="AD396" s="137"/>
      <c r="AE396" s="22"/>
      <c r="AF396" s="137"/>
      <c r="AG396" s="137"/>
      <c r="AH396" s="22"/>
      <c r="AI396" s="137"/>
      <c r="AJ396" s="137"/>
      <c r="AK396" s="22"/>
      <c r="AL396" s="137"/>
      <c r="AM396" s="137"/>
      <c r="AN396" s="22"/>
      <c r="AO396" s="137"/>
      <c r="AP396" s="137"/>
      <c r="AQ396" s="22"/>
      <c r="AR396" s="137"/>
      <c r="AS396" s="137"/>
      <c r="AT396" s="22"/>
      <c r="AU396" s="40"/>
      <c r="AV396" s="137"/>
      <c r="AW396" s="22"/>
      <c r="AX396" s="137"/>
      <c r="AY396" s="137"/>
      <c r="AZ396" s="22"/>
      <c r="BA396" s="7"/>
      <c r="BB396" s="15"/>
      <c r="BC396" s="22"/>
      <c r="BD396" s="29"/>
      <c r="BE396" s="137"/>
      <c r="BF396" s="22"/>
      <c r="BG396" s="248"/>
      <c r="BH396" s="137"/>
      <c r="BI396" s="22"/>
      <c r="BJ396" s="22"/>
      <c r="BK396" s="22"/>
      <c r="BL396" s="22"/>
      <c r="BM396" s="22"/>
      <c r="BN396" s="247"/>
      <c r="BO396" s="22"/>
      <c r="BP396" s="22"/>
      <c r="BQ396" s="22"/>
      <c r="BR396" s="22"/>
      <c r="BS396" s="348"/>
      <c r="BT396" s="334"/>
      <c r="BU396" s="247"/>
      <c r="BV396" s="100"/>
      <c r="BW396" s="100"/>
      <c r="BX396" s="100"/>
      <c r="BY396" s="100"/>
      <c r="BZ396" s="100"/>
      <c r="CA396" s="100"/>
      <c r="CB396" s="100"/>
      <c r="CC396" s="100"/>
      <c r="CD396" s="100"/>
      <c r="CE396" s="100"/>
      <c r="CF396" s="100"/>
      <c r="CG396" s="100"/>
      <c r="CH396" s="100"/>
      <c r="CI396" s="100"/>
      <c r="CJ396" s="100"/>
      <c r="CK396" s="100"/>
      <c r="CL396" s="100"/>
      <c r="CM396" s="902"/>
      <c r="CN396" s="902"/>
      <c r="CP396" s="902"/>
      <c r="CQ396" s="902"/>
      <c r="CS396" s="902"/>
      <c r="CT396" s="902"/>
      <c r="CV396" s="13"/>
      <c r="CW396" s="13"/>
      <c r="CY396" s="13"/>
      <c r="CZ396" s="13"/>
      <c r="DB396" s="13"/>
      <c r="DC396" s="13"/>
    </row>
    <row r="397" spans="1:107" x14ac:dyDescent="0.3">
      <c r="A397" s="163">
        <v>397</v>
      </c>
      <c r="B397" s="26"/>
      <c r="D397" s="27"/>
      <c r="E397" s="26"/>
      <c r="F397" s="7"/>
      <c r="G397" s="15"/>
      <c r="H397" s="26"/>
      <c r="I397" s="15"/>
      <c r="J397" s="15"/>
      <c r="K397" s="40"/>
      <c r="L397" s="137"/>
      <c r="M397" s="22"/>
      <c r="N397" s="40"/>
      <c r="O397" s="137"/>
      <c r="P397" s="22"/>
      <c r="Q397" s="40"/>
      <c r="R397" s="137"/>
      <c r="S397" s="22"/>
      <c r="T397" s="40"/>
      <c r="U397" s="137"/>
      <c r="V397" s="22"/>
      <c r="W397" s="40"/>
      <c r="X397" s="137"/>
      <c r="Y397" s="22"/>
      <c r="Z397" s="40"/>
      <c r="AA397" s="137"/>
      <c r="AB397" s="22"/>
      <c r="AC397" s="40"/>
      <c r="AD397" s="137"/>
      <c r="AE397" s="22"/>
      <c r="AF397" s="40"/>
      <c r="AG397" s="137"/>
      <c r="AH397" s="22"/>
      <c r="AI397" s="40"/>
      <c r="AJ397" s="137"/>
      <c r="AK397" s="22"/>
      <c r="AL397" s="40"/>
      <c r="AM397" s="137"/>
      <c r="AN397" s="22"/>
      <c r="AO397" s="40"/>
      <c r="AP397" s="137"/>
      <c r="AQ397" s="22"/>
      <c r="AR397" s="40"/>
      <c r="AS397" s="137"/>
      <c r="AT397" s="22"/>
      <c r="AU397" s="40"/>
      <c r="AV397" s="137"/>
      <c r="AW397" s="22"/>
      <c r="AX397" s="40"/>
      <c r="AY397" s="137"/>
      <c r="AZ397" s="22"/>
      <c r="BA397" s="7"/>
      <c r="BB397" s="15"/>
      <c r="BC397" s="22"/>
      <c r="BD397" s="29"/>
      <c r="BE397" s="137"/>
      <c r="BF397" s="22"/>
      <c r="BG397" s="248"/>
      <c r="BH397" s="137"/>
      <c r="BI397" s="22"/>
      <c r="BJ397" s="22"/>
      <c r="BK397" s="22"/>
      <c r="BL397" s="22"/>
      <c r="BM397" s="22"/>
      <c r="BN397" s="247"/>
      <c r="BO397" s="22"/>
      <c r="BP397" s="22"/>
      <c r="BQ397" s="22"/>
      <c r="BR397" s="22"/>
      <c r="BS397" s="348"/>
      <c r="BT397" s="334"/>
      <c r="BU397" s="247"/>
      <c r="BV397" s="100"/>
      <c r="BW397" s="100"/>
      <c r="BX397" s="100"/>
      <c r="BY397" s="100"/>
      <c r="BZ397" s="100"/>
      <c r="CA397" s="100"/>
      <c r="CB397" s="100"/>
      <c r="CC397" s="100"/>
      <c r="CD397" s="100"/>
      <c r="CE397" s="100"/>
      <c r="CF397" s="100"/>
      <c r="CG397" s="100"/>
      <c r="CH397" s="100"/>
      <c r="CI397" s="100"/>
      <c r="CJ397" s="100"/>
      <c r="CK397" s="100"/>
      <c r="CL397" s="100"/>
      <c r="CM397" s="902"/>
      <c r="CN397" s="902"/>
      <c r="CP397" s="902"/>
      <c r="CQ397" s="902"/>
      <c r="CS397" s="902"/>
      <c r="CT397" s="902"/>
      <c r="CV397" s="13"/>
      <c r="CW397" s="13"/>
      <c r="CY397" s="13"/>
      <c r="CZ397" s="13"/>
      <c r="DB397" s="13"/>
      <c r="DC397" s="13"/>
    </row>
    <row r="398" spans="1:107" x14ac:dyDescent="0.3">
      <c r="A398" s="163">
        <v>398</v>
      </c>
      <c r="B398" s="26"/>
      <c r="D398" s="27"/>
      <c r="E398" s="26"/>
      <c r="F398" s="7"/>
      <c r="G398" s="15"/>
      <c r="H398" s="26"/>
      <c r="I398" s="15"/>
      <c r="J398" s="15"/>
      <c r="K398" s="40"/>
      <c r="L398" s="137"/>
      <c r="M398" s="22"/>
      <c r="N398" s="40"/>
      <c r="O398" s="137"/>
      <c r="P398" s="22"/>
      <c r="Q398" s="40"/>
      <c r="R398" s="137"/>
      <c r="S398" s="22"/>
      <c r="T398" s="40"/>
      <c r="U398" s="137"/>
      <c r="V398" s="22"/>
      <c r="W398" s="40"/>
      <c r="X398" s="137"/>
      <c r="Y398" s="22"/>
      <c r="Z398" s="40"/>
      <c r="AA398" s="137"/>
      <c r="AB398" s="22"/>
      <c r="AC398" s="40"/>
      <c r="AD398" s="137"/>
      <c r="AE398" s="22"/>
      <c r="AF398" s="40"/>
      <c r="AG398" s="137"/>
      <c r="AH398" s="22"/>
      <c r="AI398" s="40"/>
      <c r="AJ398" s="137"/>
      <c r="AK398" s="22"/>
      <c r="AL398" s="40"/>
      <c r="AM398" s="137"/>
      <c r="AN398" s="22"/>
      <c r="AO398" s="40"/>
      <c r="AP398" s="137"/>
      <c r="AQ398" s="22"/>
      <c r="AR398" s="40"/>
      <c r="AS398" s="137"/>
      <c r="AT398" s="22"/>
      <c r="AU398" s="40"/>
      <c r="AV398" s="137"/>
      <c r="AW398" s="22"/>
      <c r="AX398" s="40"/>
      <c r="AY398" s="137"/>
      <c r="AZ398" s="22"/>
      <c r="BA398" s="7"/>
      <c r="BB398" s="15"/>
      <c r="BC398" s="22"/>
      <c r="BD398" s="29"/>
      <c r="BE398" s="137"/>
      <c r="BF398" s="22"/>
      <c r="BG398" s="248"/>
      <c r="BH398" s="137"/>
      <c r="BI398" s="22"/>
      <c r="BJ398" s="22"/>
      <c r="BK398" s="22"/>
      <c r="BL398" s="22"/>
      <c r="BM398" s="22"/>
      <c r="BN398" s="247"/>
      <c r="BO398" s="22"/>
      <c r="BP398" s="22"/>
      <c r="BQ398" s="22"/>
      <c r="BR398" s="22"/>
      <c r="BS398" s="348"/>
      <c r="BT398" s="334"/>
      <c r="BU398" s="247"/>
      <c r="BV398" s="100"/>
      <c r="BW398" s="100"/>
      <c r="BX398" s="100"/>
      <c r="BY398" s="100"/>
      <c r="BZ398" s="100"/>
      <c r="CA398" s="100"/>
      <c r="CB398" s="100"/>
      <c r="CC398" s="100"/>
      <c r="CD398" s="100"/>
      <c r="CE398" s="100"/>
      <c r="CF398" s="100"/>
      <c r="CG398" s="100"/>
      <c r="CH398" s="100"/>
      <c r="CI398" s="100"/>
      <c r="CJ398" s="100"/>
      <c r="CK398" s="100"/>
      <c r="CL398" s="100"/>
      <c r="CM398" s="902"/>
      <c r="CN398" s="902"/>
      <c r="CP398" s="902"/>
      <c r="CQ398" s="902"/>
      <c r="CS398" s="902"/>
      <c r="CT398" s="902"/>
      <c r="CV398" s="13"/>
      <c r="CW398" s="13"/>
      <c r="CY398" s="13"/>
      <c r="CZ398" s="13"/>
      <c r="DB398" s="13"/>
      <c r="DC398" s="13"/>
    </row>
    <row r="399" spans="1:107" x14ac:dyDescent="0.3">
      <c r="A399" s="163">
        <v>399</v>
      </c>
      <c r="B399" s="26"/>
      <c r="D399" s="27"/>
      <c r="E399" s="26"/>
      <c r="F399" s="7"/>
      <c r="G399" s="15"/>
      <c r="H399" s="26"/>
      <c r="I399" s="15"/>
      <c r="J399" s="15"/>
      <c r="K399" s="40"/>
      <c r="L399" s="137"/>
      <c r="M399" s="22"/>
      <c r="N399" s="40"/>
      <c r="O399" s="137"/>
      <c r="P399" s="22"/>
      <c r="Q399" s="40"/>
      <c r="R399" s="137"/>
      <c r="S399" s="22"/>
      <c r="T399" s="40"/>
      <c r="U399" s="137"/>
      <c r="V399" s="22"/>
      <c r="W399" s="40"/>
      <c r="X399" s="137"/>
      <c r="Y399" s="22"/>
      <c r="Z399" s="40"/>
      <c r="AA399" s="137"/>
      <c r="AB399" s="22"/>
      <c r="AC399" s="40"/>
      <c r="AD399" s="137"/>
      <c r="AE399" s="22"/>
      <c r="AF399" s="40"/>
      <c r="AG399" s="137"/>
      <c r="AH399" s="22"/>
      <c r="AI399" s="40"/>
      <c r="AJ399" s="137"/>
      <c r="AK399" s="22"/>
      <c r="AL399" s="40"/>
      <c r="AM399" s="137"/>
      <c r="AN399" s="22"/>
      <c r="AO399" s="40"/>
      <c r="AP399" s="137"/>
      <c r="AQ399" s="22"/>
      <c r="AR399" s="40"/>
      <c r="AS399" s="137"/>
      <c r="AT399" s="22"/>
      <c r="AU399" s="40"/>
      <c r="AV399" s="137"/>
      <c r="AW399" s="22"/>
      <c r="AX399" s="40"/>
      <c r="AY399" s="137"/>
      <c r="AZ399" s="22"/>
      <c r="BA399" s="7"/>
      <c r="BB399" s="15"/>
      <c r="BC399" s="22"/>
      <c r="BD399" s="29"/>
      <c r="BE399" s="137"/>
      <c r="BF399" s="22"/>
      <c r="BG399" s="248"/>
      <c r="BH399" s="137"/>
      <c r="BI399" s="22"/>
      <c r="BJ399" s="22"/>
      <c r="BK399" s="22"/>
      <c r="BL399" s="22"/>
      <c r="BM399" s="22"/>
      <c r="BN399" s="247"/>
      <c r="BO399" s="22"/>
      <c r="BP399" s="22"/>
      <c r="BQ399" s="22"/>
      <c r="BR399" s="22"/>
      <c r="BS399" s="348"/>
      <c r="BT399" s="334"/>
      <c r="BU399" s="247"/>
      <c r="BV399" s="100"/>
      <c r="BW399" s="100"/>
      <c r="BX399" s="100"/>
      <c r="BY399" s="100"/>
      <c r="BZ399" s="100"/>
      <c r="CA399" s="100"/>
      <c r="CB399" s="100"/>
      <c r="CC399" s="100"/>
      <c r="CD399" s="100"/>
      <c r="CE399" s="100"/>
      <c r="CF399" s="100"/>
      <c r="CG399" s="100"/>
      <c r="CH399" s="100"/>
      <c r="CI399" s="100"/>
      <c r="CJ399" s="100"/>
      <c r="CK399" s="100"/>
      <c r="CL399" s="100"/>
      <c r="CM399" s="902"/>
      <c r="CN399" s="902"/>
      <c r="CP399" s="902"/>
      <c r="CQ399" s="902"/>
      <c r="CS399" s="902"/>
      <c r="CT399" s="902"/>
      <c r="CV399" s="13"/>
      <c r="CW399" s="13"/>
      <c r="CY399" s="13"/>
      <c r="CZ399" s="13"/>
      <c r="DB399" s="13"/>
      <c r="DC399" s="13"/>
    </row>
    <row r="400" spans="1:107" x14ac:dyDescent="0.3">
      <c r="A400" s="163">
        <v>400</v>
      </c>
      <c r="B400" s="26"/>
      <c r="D400" s="27"/>
      <c r="E400" s="26"/>
      <c r="F400" s="7"/>
      <c r="G400" s="15"/>
      <c r="H400" s="26"/>
      <c r="I400" s="15"/>
      <c r="J400" s="15"/>
      <c r="K400" s="40"/>
      <c r="L400" s="13"/>
      <c r="M400" s="22"/>
      <c r="N400" s="40"/>
      <c r="O400" s="13"/>
      <c r="P400" s="22"/>
      <c r="Q400" s="40"/>
      <c r="R400" s="13"/>
      <c r="S400" s="22"/>
      <c r="T400" s="40"/>
      <c r="U400" s="13"/>
      <c r="V400" s="22"/>
      <c r="W400" s="40"/>
      <c r="X400" s="13"/>
      <c r="Y400" s="22"/>
      <c r="Z400" s="40"/>
      <c r="AA400" s="13"/>
      <c r="AB400" s="22"/>
      <c r="AC400" s="40"/>
      <c r="AD400" s="13"/>
      <c r="AE400" s="22"/>
      <c r="AF400" s="40"/>
      <c r="AG400" s="13"/>
      <c r="AH400" s="22"/>
      <c r="AI400" s="40"/>
      <c r="AJ400" s="13"/>
      <c r="AK400" s="22"/>
      <c r="AL400" s="40"/>
      <c r="AM400" s="13"/>
      <c r="AN400" s="22"/>
      <c r="AO400" s="40"/>
      <c r="AP400" s="13"/>
      <c r="AQ400" s="22"/>
      <c r="AR400" s="40"/>
      <c r="AS400" s="13"/>
      <c r="AT400" s="22"/>
      <c r="AU400" s="40"/>
      <c r="AV400" s="13"/>
      <c r="AW400" s="22"/>
      <c r="AX400" s="40"/>
      <c r="AY400" s="13"/>
      <c r="AZ400" s="22"/>
      <c r="BA400" s="7"/>
      <c r="BB400" s="15"/>
      <c r="BC400" s="22"/>
      <c r="BD400" s="29"/>
      <c r="BE400" s="13"/>
      <c r="BF400" s="22"/>
      <c r="BG400" s="248"/>
      <c r="BH400" s="13"/>
      <c r="BI400" s="22"/>
      <c r="BJ400" s="22"/>
      <c r="BK400" s="22"/>
      <c r="BL400" s="22"/>
      <c r="BM400" s="22"/>
      <c r="BN400" s="247"/>
      <c r="BO400" s="22"/>
      <c r="BP400" s="22"/>
      <c r="BQ400" s="22"/>
      <c r="BR400" s="22"/>
      <c r="BS400" s="348"/>
      <c r="BT400" s="334"/>
      <c r="BU400" s="247"/>
      <c r="BV400" s="100"/>
      <c r="BW400" s="100"/>
      <c r="BX400" s="100"/>
      <c r="BY400" s="100"/>
      <c r="BZ400" s="100"/>
      <c r="CA400" s="100"/>
      <c r="CB400" s="100"/>
      <c r="CC400" s="100"/>
      <c r="CD400" s="100"/>
      <c r="CE400" s="100"/>
      <c r="CF400" s="100"/>
      <c r="CG400" s="100"/>
      <c r="CH400" s="100"/>
      <c r="CI400" s="100"/>
      <c r="CJ400" s="100"/>
      <c r="CK400" s="100"/>
      <c r="CL400" s="100"/>
      <c r="CM400" s="902"/>
      <c r="CN400" s="902"/>
      <c r="CP400" s="902"/>
      <c r="CQ400" s="902"/>
      <c r="CS400" s="902"/>
      <c r="CT400" s="902"/>
      <c r="CV400" s="13"/>
      <c r="CW400" s="13"/>
      <c r="CY400" s="13"/>
      <c r="CZ400" s="13"/>
      <c r="DB400" s="13"/>
      <c r="DC400" s="13"/>
    </row>
    <row r="401" spans="1:107" x14ac:dyDescent="0.3">
      <c r="A401" s="163">
        <v>401</v>
      </c>
      <c r="B401" s="26"/>
      <c r="D401" s="27"/>
      <c r="E401" s="26"/>
      <c r="F401" s="7"/>
      <c r="G401" s="15"/>
      <c r="H401" s="26"/>
      <c r="I401" s="15"/>
      <c r="J401" s="15"/>
      <c r="K401" s="4"/>
      <c r="L401" s="14"/>
      <c r="M401" s="14"/>
      <c r="N401" s="4"/>
      <c r="O401" s="14"/>
      <c r="P401" s="14"/>
      <c r="Q401" s="4"/>
      <c r="R401" s="14"/>
      <c r="S401" s="14"/>
      <c r="T401" s="4"/>
      <c r="U401" s="14"/>
      <c r="V401" s="14"/>
      <c r="W401" s="4"/>
      <c r="X401" s="14"/>
      <c r="Y401" s="14"/>
      <c r="Z401" s="4"/>
      <c r="AA401" s="14"/>
      <c r="AB401" s="14"/>
      <c r="AC401" s="4"/>
      <c r="AD401" s="14"/>
      <c r="AE401" s="14"/>
      <c r="AF401" s="4"/>
      <c r="AG401" s="14"/>
      <c r="AH401" s="14"/>
      <c r="AI401" s="4"/>
      <c r="AJ401" s="14"/>
      <c r="AK401" s="14"/>
      <c r="AL401" s="4"/>
      <c r="AM401" s="14"/>
      <c r="AN401" s="14"/>
      <c r="AO401" s="4"/>
      <c r="AP401" s="14"/>
      <c r="AQ401" s="14"/>
      <c r="AR401" s="4"/>
      <c r="AS401" s="14"/>
      <c r="AT401" s="14"/>
      <c r="AU401" s="162"/>
      <c r="AV401" s="14"/>
      <c r="AW401" s="14"/>
      <c r="AX401" s="4"/>
      <c r="AY401" s="14"/>
      <c r="AZ401" s="14"/>
      <c r="BA401" s="7"/>
      <c r="BB401" s="15"/>
      <c r="BC401" s="22"/>
      <c r="BD401" s="4"/>
      <c r="BE401" s="14"/>
      <c r="BF401" s="14"/>
      <c r="BG401" s="255"/>
      <c r="BH401" s="14"/>
      <c r="BI401" s="14"/>
      <c r="BJ401" s="22"/>
      <c r="BK401" s="22"/>
      <c r="BL401" s="22"/>
      <c r="BM401" s="22"/>
      <c r="BN401" s="247"/>
      <c r="BO401" s="22"/>
      <c r="BP401" s="22"/>
      <c r="BQ401" s="22"/>
      <c r="BR401" s="22"/>
      <c r="BS401" s="348"/>
      <c r="BT401" s="334"/>
      <c r="BU401" s="247"/>
      <c r="BV401" s="100"/>
      <c r="BW401" s="100"/>
      <c r="BX401" s="100"/>
      <c r="BY401" s="100"/>
      <c r="BZ401" s="100"/>
      <c r="CA401" s="100"/>
      <c r="CB401" s="100"/>
      <c r="CC401" s="100"/>
      <c r="CD401" s="100"/>
      <c r="CE401" s="100"/>
      <c r="CF401" s="100"/>
      <c r="CG401" s="100"/>
      <c r="CH401" s="100"/>
      <c r="CI401" s="100"/>
      <c r="CJ401" s="100"/>
      <c r="CK401" s="100"/>
      <c r="CL401" s="100"/>
      <c r="CM401" s="902"/>
      <c r="CN401" s="902"/>
      <c r="CP401" s="902"/>
      <c r="CQ401" s="902"/>
      <c r="CS401" s="902"/>
      <c r="CT401" s="902"/>
      <c r="CV401" s="13"/>
      <c r="CW401" s="13"/>
      <c r="CY401" s="13"/>
      <c r="CZ401" s="13"/>
      <c r="DB401" s="13"/>
      <c r="DC401" s="13"/>
    </row>
    <row r="402" spans="1:107" x14ac:dyDescent="0.3">
      <c r="A402" s="163">
        <v>402</v>
      </c>
      <c r="B402" s="26"/>
      <c r="D402" s="27"/>
      <c r="E402" s="26"/>
      <c r="F402" s="7"/>
      <c r="G402" s="15"/>
      <c r="H402" s="26"/>
      <c r="I402" s="15"/>
      <c r="J402" s="15"/>
      <c r="K402" s="3"/>
      <c r="L402" s="13"/>
      <c r="M402" s="22"/>
      <c r="N402" s="3"/>
      <c r="O402" s="13"/>
      <c r="P402" s="22"/>
      <c r="Q402" s="3"/>
      <c r="R402" s="13"/>
      <c r="S402" s="22"/>
      <c r="T402" s="3"/>
      <c r="U402" s="13"/>
      <c r="V402" s="22"/>
      <c r="W402" s="3"/>
      <c r="X402" s="13"/>
      <c r="Y402" s="22"/>
      <c r="Z402" s="3"/>
      <c r="AA402" s="13"/>
      <c r="AB402" s="22"/>
      <c r="AC402" s="3"/>
      <c r="AD402" s="13"/>
      <c r="AE402" s="22"/>
      <c r="AF402" s="3"/>
      <c r="AG402" s="13"/>
      <c r="AH402" s="22"/>
      <c r="AI402" s="3"/>
      <c r="AJ402" s="13"/>
      <c r="AK402" s="22"/>
      <c r="AL402" s="3"/>
      <c r="AM402" s="13"/>
      <c r="AN402" s="22"/>
      <c r="AO402" s="3"/>
      <c r="AP402" s="13"/>
      <c r="AQ402" s="22"/>
      <c r="AR402" s="3"/>
      <c r="AS402" s="13"/>
      <c r="AT402" s="22"/>
      <c r="AU402" s="40"/>
      <c r="AV402" s="13"/>
      <c r="AW402" s="22"/>
      <c r="AX402" s="3"/>
      <c r="AY402" s="13"/>
      <c r="AZ402" s="22"/>
      <c r="BA402" s="7"/>
      <c r="BB402" s="15"/>
      <c r="BC402" s="22"/>
      <c r="BD402" s="29"/>
      <c r="BE402" s="13"/>
      <c r="BF402" s="22"/>
      <c r="BG402" s="248"/>
      <c r="BH402" s="13"/>
      <c r="BI402" s="22"/>
      <c r="BJ402" s="22"/>
      <c r="BK402" s="22"/>
      <c r="BL402" s="22"/>
      <c r="BM402" s="22"/>
      <c r="BN402" s="247"/>
      <c r="BO402" s="22"/>
      <c r="BP402" s="22"/>
      <c r="BQ402" s="22"/>
      <c r="BR402" s="22"/>
      <c r="BS402" s="348"/>
      <c r="BT402" s="334"/>
      <c r="BU402" s="247"/>
      <c r="BV402" s="100"/>
      <c r="BW402" s="100"/>
      <c r="BX402" s="100"/>
      <c r="BY402" s="100"/>
      <c r="BZ402" s="100"/>
      <c r="CA402" s="100"/>
      <c r="CB402" s="100"/>
      <c r="CC402" s="100"/>
      <c r="CD402" s="100"/>
      <c r="CE402" s="100"/>
      <c r="CF402" s="100"/>
      <c r="CG402" s="100"/>
      <c r="CH402" s="100"/>
      <c r="CI402" s="100"/>
      <c r="CJ402" s="100"/>
      <c r="CK402" s="100"/>
      <c r="CL402" s="100"/>
      <c r="CM402" s="902"/>
      <c r="CN402" s="902"/>
      <c r="CP402" s="902"/>
      <c r="CQ402" s="902"/>
      <c r="CS402" s="902"/>
      <c r="CT402" s="902"/>
      <c r="CV402" s="13"/>
      <c r="CW402" s="13"/>
      <c r="CY402" s="13"/>
      <c r="CZ402" s="13"/>
      <c r="DB402" s="13"/>
      <c r="DC402" s="13"/>
    </row>
    <row r="403" spans="1:107" x14ac:dyDescent="0.3">
      <c r="A403" s="163">
        <v>403</v>
      </c>
      <c r="B403" s="26"/>
      <c r="D403" s="27"/>
      <c r="E403" s="26"/>
      <c r="F403" s="7"/>
      <c r="G403" s="15"/>
      <c r="H403" s="26"/>
      <c r="I403" s="15"/>
      <c r="J403" s="15"/>
      <c r="K403" s="3"/>
      <c r="L403" s="13"/>
      <c r="M403" s="22"/>
      <c r="N403" s="3"/>
      <c r="O403" s="13"/>
      <c r="P403" s="22"/>
      <c r="Q403" s="3"/>
      <c r="R403" s="13"/>
      <c r="S403" s="22"/>
      <c r="T403" s="3"/>
      <c r="U403" s="13"/>
      <c r="V403" s="22"/>
      <c r="W403" s="3"/>
      <c r="X403" s="13"/>
      <c r="Y403" s="22"/>
      <c r="Z403" s="3"/>
      <c r="AA403" s="13"/>
      <c r="AB403" s="22"/>
      <c r="AC403" s="3"/>
      <c r="AD403" s="13"/>
      <c r="AE403" s="22"/>
      <c r="AF403" s="3"/>
      <c r="AG403" s="13"/>
      <c r="AH403" s="22"/>
      <c r="AI403" s="3"/>
      <c r="AJ403" s="13"/>
      <c r="AK403" s="22"/>
      <c r="AL403" s="3"/>
      <c r="AM403" s="13"/>
      <c r="AN403" s="22"/>
      <c r="AO403" s="3"/>
      <c r="AP403" s="13"/>
      <c r="AQ403" s="22"/>
      <c r="AR403" s="3"/>
      <c r="AS403" s="13"/>
      <c r="AT403" s="22"/>
      <c r="AU403" s="40"/>
      <c r="AV403" s="13"/>
      <c r="AW403" s="22"/>
      <c r="AX403" s="3"/>
      <c r="AY403" s="13"/>
      <c r="AZ403" s="22"/>
      <c r="BA403" s="7"/>
      <c r="BB403" s="15"/>
      <c r="BC403" s="22"/>
      <c r="BD403" s="29"/>
      <c r="BE403" s="13"/>
      <c r="BF403" s="22"/>
      <c r="BG403" s="248"/>
      <c r="BH403" s="13"/>
      <c r="BI403" s="22"/>
      <c r="BJ403" s="22"/>
      <c r="BK403" s="22"/>
      <c r="BL403" s="22"/>
      <c r="BM403" s="22"/>
      <c r="BN403" s="247"/>
      <c r="BO403" s="22"/>
      <c r="BP403" s="22"/>
      <c r="BQ403" s="22"/>
      <c r="BR403" s="22"/>
      <c r="BS403" s="348"/>
      <c r="BT403" s="334"/>
      <c r="BU403" s="247"/>
      <c r="BV403" s="100"/>
      <c r="BW403" s="100"/>
      <c r="BX403" s="100"/>
      <c r="BY403" s="100"/>
      <c r="BZ403" s="100"/>
      <c r="CA403" s="100"/>
      <c r="CB403" s="100"/>
      <c r="CC403" s="100"/>
      <c r="CD403" s="100"/>
      <c r="CE403" s="100"/>
      <c r="CF403" s="100"/>
      <c r="CG403" s="100"/>
      <c r="CH403" s="100"/>
      <c r="CI403" s="100"/>
      <c r="CJ403" s="100"/>
      <c r="CK403" s="100"/>
      <c r="CL403" s="100"/>
      <c r="CM403" s="902"/>
      <c r="CN403" s="902"/>
      <c r="CP403" s="902"/>
      <c r="CQ403" s="902"/>
      <c r="CS403" s="902"/>
      <c r="CT403" s="902"/>
      <c r="CV403" s="13"/>
      <c r="CW403" s="13"/>
      <c r="CY403" s="13"/>
      <c r="CZ403" s="13"/>
      <c r="DB403" s="13"/>
      <c r="DC403" s="13"/>
    </row>
    <row r="404" spans="1:107" x14ac:dyDescent="0.3">
      <c r="A404" s="163">
        <v>404</v>
      </c>
      <c r="B404" s="26"/>
      <c r="D404" s="27"/>
      <c r="E404" s="26"/>
      <c r="F404" s="7"/>
      <c r="G404" s="15"/>
      <c r="H404" s="26"/>
      <c r="I404" s="15"/>
      <c r="J404" s="15"/>
      <c r="K404" s="3"/>
      <c r="L404" s="13"/>
      <c r="M404" s="22"/>
      <c r="N404" s="3"/>
      <c r="O404" s="13"/>
      <c r="P404" s="22"/>
      <c r="Q404" s="3"/>
      <c r="R404" s="13"/>
      <c r="S404" s="22"/>
      <c r="T404" s="3"/>
      <c r="U404" s="13"/>
      <c r="V404" s="22"/>
      <c r="W404" s="3"/>
      <c r="X404" s="13"/>
      <c r="Y404" s="22"/>
      <c r="Z404" s="3"/>
      <c r="AA404" s="13"/>
      <c r="AB404" s="22"/>
      <c r="AC404" s="3"/>
      <c r="AD404" s="13"/>
      <c r="AE404" s="22"/>
      <c r="AF404" s="3"/>
      <c r="AG404" s="13"/>
      <c r="AH404" s="22"/>
      <c r="AI404" s="3"/>
      <c r="AJ404" s="13"/>
      <c r="AK404" s="22"/>
      <c r="AL404" s="3"/>
      <c r="AM404" s="13"/>
      <c r="AN404" s="22"/>
      <c r="AO404" s="3"/>
      <c r="AP404" s="13"/>
      <c r="AQ404" s="22"/>
      <c r="AR404" s="3"/>
      <c r="AS404" s="13"/>
      <c r="AT404" s="22"/>
      <c r="AU404" s="40"/>
      <c r="AV404" s="13"/>
      <c r="AW404" s="22"/>
      <c r="AX404" s="3"/>
      <c r="AY404" s="13"/>
      <c r="AZ404" s="22"/>
      <c r="BA404" s="7"/>
      <c r="BB404" s="15"/>
      <c r="BC404" s="22"/>
      <c r="BD404" s="29"/>
      <c r="BE404" s="13"/>
      <c r="BF404" s="22"/>
      <c r="BG404" s="248"/>
      <c r="BH404" s="13"/>
      <c r="BI404" s="22"/>
      <c r="BJ404" s="22"/>
      <c r="BK404" s="22"/>
      <c r="BL404" s="22"/>
      <c r="BM404" s="22"/>
      <c r="BN404" s="247"/>
      <c r="BO404" s="22"/>
      <c r="BP404" s="22"/>
      <c r="BQ404" s="22"/>
      <c r="BR404" s="22"/>
      <c r="BS404" s="348"/>
      <c r="BT404" s="334"/>
      <c r="BU404" s="247"/>
      <c r="BV404" s="100"/>
      <c r="BW404" s="100"/>
      <c r="BX404" s="100"/>
      <c r="BY404" s="100"/>
      <c r="BZ404" s="100"/>
      <c r="CA404" s="100"/>
      <c r="CB404" s="100"/>
      <c r="CC404" s="100"/>
      <c r="CD404" s="100"/>
      <c r="CE404" s="100"/>
      <c r="CF404" s="100"/>
      <c r="CG404" s="100"/>
      <c r="CH404" s="100"/>
      <c r="CI404" s="100"/>
      <c r="CJ404" s="100"/>
      <c r="CK404" s="100"/>
      <c r="CL404" s="100"/>
      <c r="CM404" s="902"/>
      <c r="CN404" s="902"/>
      <c r="CP404" s="902"/>
      <c r="CQ404" s="902"/>
      <c r="CS404" s="902"/>
      <c r="CT404" s="902"/>
      <c r="CV404" s="13"/>
      <c r="CW404" s="13"/>
      <c r="CY404" s="13"/>
      <c r="CZ404" s="13"/>
      <c r="DB404" s="13"/>
      <c r="DC404" s="13"/>
    </row>
    <row r="405" spans="1:107" x14ac:dyDescent="0.3">
      <c r="A405" s="163">
        <v>405</v>
      </c>
      <c r="B405" s="26"/>
      <c r="D405" s="27"/>
      <c r="E405" s="26"/>
      <c r="F405" s="7"/>
      <c r="G405" s="15"/>
      <c r="H405" s="26"/>
      <c r="I405" s="15"/>
      <c r="J405" s="15"/>
      <c r="K405" s="3"/>
      <c r="L405" s="13"/>
      <c r="M405" s="22"/>
      <c r="N405" s="3"/>
      <c r="O405" s="13"/>
      <c r="P405" s="22"/>
      <c r="Q405" s="3"/>
      <c r="R405" s="13"/>
      <c r="S405" s="22"/>
      <c r="T405" s="3"/>
      <c r="U405" s="13"/>
      <c r="V405" s="22"/>
      <c r="W405" s="3"/>
      <c r="X405" s="13"/>
      <c r="Y405" s="22"/>
      <c r="Z405" s="3"/>
      <c r="AA405" s="13"/>
      <c r="AB405" s="22"/>
      <c r="AC405" s="3"/>
      <c r="AD405" s="13"/>
      <c r="AE405" s="22"/>
      <c r="AF405" s="3"/>
      <c r="AG405" s="13"/>
      <c r="AH405" s="22"/>
      <c r="AI405" s="3"/>
      <c r="AJ405" s="13"/>
      <c r="AK405" s="22"/>
      <c r="AL405" s="3"/>
      <c r="AM405" s="13"/>
      <c r="AN405" s="22"/>
      <c r="AO405" s="3"/>
      <c r="AP405" s="13"/>
      <c r="AQ405" s="22"/>
      <c r="AR405" s="3"/>
      <c r="AS405" s="13"/>
      <c r="AT405" s="22"/>
      <c r="AU405" s="40"/>
      <c r="AV405" s="13"/>
      <c r="AW405" s="22"/>
      <c r="AX405" s="3"/>
      <c r="AY405" s="13"/>
      <c r="AZ405" s="22"/>
      <c r="BA405" s="7"/>
      <c r="BB405" s="15"/>
      <c r="BC405" s="22"/>
      <c r="BD405" s="29"/>
      <c r="BE405" s="13"/>
      <c r="BF405" s="22"/>
      <c r="BG405" s="248"/>
      <c r="BH405" s="13"/>
      <c r="BI405" s="22"/>
      <c r="BJ405" s="22"/>
      <c r="BK405" s="22"/>
      <c r="BL405" s="22"/>
      <c r="BM405" s="22"/>
      <c r="BN405" s="247"/>
      <c r="BO405" s="22"/>
      <c r="BP405" s="22"/>
      <c r="BQ405" s="22"/>
      <c r="BR405" s="22"/>
      <c r="BS405" s="348"/>
      <c r="BT405" s="334"/>
      <c r="BU405" s="247"/>
      <c r="BV405" s="100"/>
      <c r="BW405" s="100"/>
      <c r="BX405" s="100"/>
      <c r="BY405" s="100"/>
      <c r="BZ405" s="100"/>
      <c r="CA405" s="100"/>
      <c r="CB405" s="100"/>
      <c r="CC405" s="100"/>
      <c r="CD405" s="100"/>
      <c r="CE405" s="100"/>
      <c r="CF405" s="100"/>
      <c r="CG405" s="100"/>
      <c r="CH405" s="100"/>
      <c r="CI405" s="100"/>
      <c r="CJ405" s="100"/>
      <c r="CK405" s="100"/>
      <c r="CL405" s="100"/>
      <c r="CM405" s="902"/>
      <c r="CN405" s="902"/>
      <c r="CP405" s="902"/>
      <c r="CQ405" s="902"/>
      <c r="CS405" s="902"/>
      <c r="CT405" s="902"/>
      <c r="CV405" s="13"/>
      <c r="CW405" s="13"/>
      <c r="CY405" s="13"/>
      <c r="CZ405" s="13"/>
      <c r="DB405" s="13"/>
      <c r="DC405" s="13"/>
    </row>
    <row r="406" spans="1:107" x14ac:dyDescent="0.3">
      <c r="A406" s="163">
        <v>406</v>
      </c>
      <c r="B406" s="26"/>
      <c r="D406" s="27"/>
      <c r="E406" s="26"/>
      <c r="F406" s="7"/>
      <c r="G406" s="15"/>
      <c r="H406" s="26"/>
      <c r="I406" s="15"/>
      <c r="J406" s="15"/>
      <c r="K406" s="40"/>
      <c r="L406" s="13"/>
      <c r="M406" s="22"/>
      <c r="N406" s="40"/>
      <c r="O406" s="13"/>
      <c r="P406" s="22"/>
      <c r="Q406" s="40"/>
      <c r="R406" s="13"/>
      <c r="S406" s="22"/>
      <c r="T406" s="40"/>
      <c r="U406" s="13"/>
      <c r="V406" s="22"/>
      <c r="W406" s="40"/>
      <c r="X406" s="13"/>
      <c r="Y406" s="22"/>
      <c r="Z406" s="40"/>
      <c r="AA406" s="13"/>
      <c r="AB406" s="22"/>
      <c r="AC406" s="40"/>
      <c r="AD406" s="13"/>
      <c r="AE406" s="22"/>
      <c r="AF406" s="40"/>
      <c r="AG406" s="13"/>
      <c r="AH406" s="22"/>
      <c r="AI406" s="40"/>
      <c r="AJ406" s="13"/>
      <c r="AK406" s="22"/>
      <c r="AL406" s="40"/>
      <c r="AM406" s="13"/>
      <c r="AN406" s="22"/>
      <c r="AO406" s="40"/>
      <c r="AP406" s="13"/>
      <c r="AQ406" s="22"/>
      <c r="AR406" s="40"/>
      <c r="AS406" s="13"/>
      <c r="AT406" s="22"/>
      <c r="AU406" s="40"/>
      <c r="AV406" s="13"/>
      <c r="AW406" s="22"/>
      <c r="AX406" s="40"/>
      <c r="AY406" s="13"/>
      <c r="AZ406" s="22"/>
      <c r="BA406" s="7"/>
      <c r="BB406" s="15"/>
      <c r="BC406" s="22"/>
      <c r="BD406" s="29"/>
      <c r="BE406" s="13"/>
      <c r="BF406" s="22"/>
      <c r="BG406" s="248"/>
      <c r="BH406" s="13"/>
      <c r="BI406" s="22"/>
      <c r="BJ406" s="22"/>
      <c r="BK406" s="22"/>
      <c r="BL406" s="22"/>
      <c r="BM406" s="22"/>
      <c r="BN406" s="247"/>
      <c r="BO406" s="22"/>
      <c r="BP406" s="22"/>
      <c r="BQ406" s="22"/>
      <c r="BR406" s="22"/>
      <c r="BS406" s="348"/>
      <c r="BT406" s="334"/>
      <c r="BU406" s="247"/>
      <c r="BV406" s="100"/>
      <c r="BW406" s="100"/>
      <c r="BX406" s="100"/>
      <c r="BY406" s="100"/>
      <c r="BZ406" s="100"/>
      <c r="CA406" s="100"/>
      <c r="CB406" s="100"/>
      <c r="CC406" s="100"/>
      <c r="CD406" s="100"/>
      <c r="CE406" s="100"/>
      <c r="CF406" s="100"/>
      <c r="CG406" s="100"/>
      <c r="CH406" s="100"/>
      <c r="CI406" s="100"/>
      <c r="CJ406" s="100"/>
      <c r="CK406" s="100"/>
      <c r="CL406" s="100"/>
      <c r="CM406" s="902"/>
      <c r="CN406" s="902"/>
      <c r="CP406" s="902"/>
      <c r="CQ406" s="902"/>
      <c r="CS406" s="902"/>
      <c r="CT406" s="902"/>
      <c r="CV406" s="13"/>
      <c r="CW406" s="13"/>
      <c r="CY406" s="13"/>
      <c r="CZ406" s="13"/>
      <c r="DB406" s="13"/>
      <c r="DC406" s="13"/>
    </row>
    <row r="407" spans="1:107" x14ac:dyDescent="0.3">
      <c r="A407" s="163">
        <v>407</v>
      </c>
      <c r="B407" s="26"/>
      <c r="D407" s="27"/>
      <c r="E407" s="26"/>
      <c r="F407" s="7"/>
      <c r="G407" s="15"/>
      <c r="H407" s="26"/>
      <c r="I407" s="15"/>
      <c r="J407" s="15"/>
      <c r="K407" s="40"/>
      <c r="L407" s="137"/>
      <c r="M407" s="22"/>
      <c r="N407" s="40"/>
      <c r="O407" s="137"/>
      <c r="P407" s="22"/>
      <c r="Q407" s="40"/>
      <c r="R407" s="137"/>
      <c r="S407" s="22"/>
      <c r="T407" s="40"/>
      <c r="U407" s="137"/>
      <c r="V407" s="22"/>
      <c r="W407" s="40"/>
      <c r="X407" s="137"/>
      <c r="Y407" s="22"/>
      <c r="Z407" s="40"/>
      <c r="AA407" s="137"/>
      <c r="AB407" s="22"/>
      <c r="AC407" s="40"/>
      <c r="AD407" s="137"/>
      <c r="AE407" s="22"/>
      <c r="AF407" s="40"/>
      <c r="AG407" s="137"/>
      <c r="AH407" s="22"/>
      <c r="AI407" s="40"/>
      <c r="AJ407" s="137"/>
      <c r="AK407" s="22"/>
      <c r="AL407" s="40"/>
      <c r="AM407" s="137"/>
      <c r="AN407" s="22"/>
      <c r="AO407" s="40"/>
      <c r="AP407" s="137"/>
      <c r="AQ407" s="22"/>
      <c r="AR407" s="40"/>
      <c r="AS407" s="137"/>
      <c r="AT407" s="22"/>
      <c r="AU407" s="40"/>
      <c r="AV407" s="137"/>
      <c r="AW407" s="22"/>
      <c r="AX407" s="40"/>
      <c r="AY407" s="137"/>
      <c r="AZ407" s="22"/>
      <c r="BA407" s="7"/>
      <c r="BB407" s="15"/>
      <c r="BC407" s="22"/>
      <c r="BD407" s="29"/>
      <c r="BE407" s="137"/>
      <c r="BF407" s="22"/>
      <c r="BG407" s="248"/>
      <c r="BH407" s="137"/>
      <c r="BI407" s="22"/>
      <c r="BJ407" s="22"/>
      <c r="BK407" s="22"/>
      <c r="BL407" s="22"/>
      <c r="BM407" s="22"/>
      <c r="BN407" s="247"/>
      <c r="BO407" s="22"/>
      <c r="BP407" s="22"/>
      <c r="BQ407" s="22"/>
      <c r="BR407" s="22"/>
      <c r="BS407" s="348"/>
      <c r="BT407" s="334"/>
      <c r="BU407" s="247"/>
      <c r="BV407" s="100"/>
      <c r="BW407" s="100"/>
      <c r="BX407" s="100"/>
      <c r="BY407" s="100"/>
      <c r="BZ407" s="100"/>
      <c r="CA407" s="100"/>
      <c r="CB407" s="100"/>
      <c r="CC407" s="100"/>
      <c r="CD407" s="100"/>
      <c r="CE407" s="100"/>
      <c r="CF407" s="100"/>
      <c r="CG407" s="100"/>
      <c r="CH407" s="100"/>
      <c r="CI407" s="100"/>
      <c r="CJ407" s="100"/>
      <c r="CK407" s="100"/>
      <c r="CL407" s="100"/>
      <c r="CM407" s="902"/>
      <c r="CN407" s="902"/>
      <c r="CP407" s="902"/>
      <c r="CQ407" s="902"/>
      <c r="CS407" s="902"/>
      <c r="CT407" s="902"/>
      <c r="CV407" s="13"/>
      <c r="CW407" s="13"/>
      <c r="CY407" s="13"/>
      <c r="CZ407" s="13"/>
      <c r="DB407" s="13"/>
      <c r="DC407" s="13"/>
    </row>
    <row r="408" spans="1:107" x14ac:dyDescent="0.3">
      <c r="A408" s="163">
        <v>408</v>
      </c>
      <c r="B408" s="26"/>
      <c r="D408" s="27"/>
      <c r="E408" s="26"/>
      <c r="F408" s="7"/>
      <c r="G408" s="15"/>
      <c r="H408" s="26"/>
      <c r="I408" s="15"/>
      <c r="J408" s="15"/>
      <c r="K408" s="40"/>
      <c r="L408" s="13"/>
      <c r="M408" s="22"/>
      <c r="N408" s="40"/>
      <c r="O408" s="13"/>
      <c r="P408" s="22"/>
      <c r="Q408" s="40"/>
      <c r="R408" s="13"/>
      <c r="S408" s="22"/>
      <c r="T408" s="40"/>
      <c r="U408" s="13"/>
      <c r="V408" s="22"/>
      <c r="W408" s="40"/>
      <c r="X408" s="13"/>
      <c r="Y408" s="22"/>
      <c r="Z408" s="40"/>
      <c r="AA408" s="13"/>
      <c r="AB408" s="22"/>
      <c r="AC408" s="40"/>
      <c r="AD408" s="13"/>
      <c r="AE408" s="22"/>
      <c r="AF408" s="40"/>
      <c r="AG408" s="13"/>
      <c r="AH408" s="22"/>
      <c r="AI408" s="40"/>
      <c r="AJ408" s="13"/>
      <c r="AK408" s="22"/>
      <c r="AL408" s="40"/>
      <c r="AM408" s="13"/>
      <c r="AN408" s="22"/>
      <c r="AO408" s="40"/>
      <c r="AP408" s="13"/>
      <c r="AQ408" s="22"/>
      <c r="AR408" s="40"/>
      <c r="AS408" s="13"/>
      <c r="AT408" s="22"/>
      <c r="AU408" s="40"/>
      <c r="AV408" s="13"/>
      <c r="AW408" s="22"/>
      <c r="AX408" s="40"/>
      <c r="AY408" s="13"/>
      <c r="AZ408" s="22"/>
      <c r="BA408" s="7"/>
      <c r="BB408" s="15"/>
      <c r="BC408" s="22"/>
      <c r="BD408" s="29"/>
      <c r="BE408" s="13"/>
      <c r="BF408" s="22"/>
      <c r="BG408" s="248"/>
      <c r="BH408" s="13"/>
      <c r="BI408" s="22"/>
      <c r="BJ408" s="22"/>
      <c r="BK408" s="22"/>
      <c r="BL408" s="22"/>
      <c r="BM408" s="22"/>
      <c r="BN408" s="247"/>
      <c r="BO408" s="22"/>
      <c r="BP408" s="22"/>
      <c r="BQ408" s="22"/>
      <c r="BR408" s="22"/>
      <c r="BS408" s="348"/>
      <c r="BT408" s="334"/>
      <c r="BU408" s="247"/>
      <c r="BV408" s="100"/>
      <c r="BW408" s="100"/>
      <c r="BX408" s="100"/>
      <c r="BY408" s="100"/>
      <c r="BZ408" s="100"/>
      <c r="CA408" s="100"/>
      <c r="CB408" s="100"/>
      <c r="CC408" s="100"/>
      <c r="CD408" s="100"/>
      <c r="CE408" s="100"/>
      <c r="CF408" s="100"/>
      <c r="CG408" s="100"/>
      <c r="CH408" s="100"/>
      <c r="CI408" s="100"/>
      <c r="CJ408" s="100"/>
      <c r="CK408" s="100"/>
      <c r="CL408" s="100"/>
      <c r="CM408" s="902"/>
      <c r="CN408" s="902"/>
      <c r="CP408" s="902"/>
      <c r="CQ408" s="902"/>
      <c r="CS408" s="902"/>
      <c r="CT408" s="902"/>
      <c r="CV408" s="13"/>
      <c r="CW408" s="13"/>
      <c r="CY408" s="13"/>
      <c r="CZ408" s="13"/>
      <c r="DB408" s="13"/>
      <c r="DC408" s="13"/>
    </row>
    <row r="409" spans="1:107" x14ac:dyDescent="0.3">
      <c r="A409" s="163">
        <v>409</v>
      </c>
      <c r="B409" s="26"/>
      <c r="D409" s="27"/>
      <c r="E409" s="26"/>
      <c r="F409" s="7"/>
      <c r="G409" s="15"/>
      <c r="H409" s="26"/>
      <c r="I409" s="15"/>
      <c r="J409" s="15"/>
      <c r="K409" s="40"/>
      <c r="L409" s="137"/>
      <c r="M409" s="22"/>
      <c r="N409" s="40"/>
      <c r="O409" s="137"/>
      <c r="P409" s="22"/>
      <c r="Q409" s="40"/>
      <c r="R409" s="137"/>
      <c r="S409" s="22"/>
      <c r="T409" s="40"/>
      <c r="U409" s="137"/>
      <c r="V409" s="22"/>
      <c r="W409" s="40"/>
      <c r="X409" s="137"/>
      <c r="Y409" s="22"/>
      <c r="Z409" s="40"/>
      <c r="AA409" s="137"/>
      <c r="AB409" s="22"/>
      <c r="AC409" s="40"/>
      <c r="AD409" s="137"/>
      <c r="AE409" s="22"/>
      <c r="AF409" s="40"/>
      <c r="AG409" s="137"/>
      <c r="AH409" s="22"/>
      <c r="AI409" s="40"/>
      <c r="AJ409" s="137"/>
      <c r="AK409" s="22"/>
      <c r="AL409" s="40"/>
      <c r="AM409" s="137"/>
      <c r="AN409" s="22"/>
      <c r="AO409" s="40"/>
      <c r="AP409" s="137"/>
      <c r="AQ409" s="22"/>
      <c r="AR409" s="40"/>
      <c r="AS409" s="137"/>
      <c r="AT409" s="22"/>
      <c r="AU409" s="40"/>
      <c r="AV409" s="137"/>
      <c r="AW409" s="22"/>
      <c r="AX409" s="40"/>
      <c r="AY409" s="137"/>
      <c r="AZ409" s="22"/>
      <c r="BA409" s="7"/>
      <c r="BB409" s="15"/>
      <c r="BC409" s="22"/>
      <c r="BD409" s="29"/>
      <c r="BE409" s="137"/>
      <c r="BF409" s="22"/>
      <c r="BG409" s="248"/>
      <c r="BH409" s="137"/>
      <c r="BI409" s="22"/>
      <c r="BJ409" s="22"/>
      <c r="BK409" s="22"/>
      <c r="BL409" s="22"/>
      <c r="BM409" s="22"/>
      <c r="BN409" s="247"/>
      <c r="BO409" s="22"/>
      <c r="BP409" s="22"/>
      <c r="BQ409" s="22"/>
      <c r="BR409" s="22"/>
      <c r="BS409" s="348"/>
      <c r="BT409" s="334"/>
      <c r="BU409" s="247"/>
      <c r="BV409" s="100"/>
      <c r="BW409" s="100"/>
      <c r="BX409" s="100"/>
      <c r="BY409" s="100"/>
      <c r="BZ409" s="100"/>
      <c r="CA409" s="100"/>
      <c r="CB409" s="100"/>
      <c r="CC409" s="100"/>
      <c r="CD409" s="100"/>
      <c r="CE409" s="100"/>
      <c r="CF409" s="100"/>
      <c r="CG409" s="100"/>
      <c r="CH409" s="100"/>
      <c r="CI409" s="100"/>
      <c r="CJ409" s="100"/>
      <c r="CK409" s="100"/>
      <c r="CL409" s="100"/>
      <c r="CM409" s="902"/>
      <c r="CN409" s="902"/>
      <c r="CP409" s="902"/>
      <c r="CQ409" s="902"/>
      <c r="CS409" s="902"/>
      <c r="CT409" s="902"/>
      <c r="CV409" s="13"/>
      <c r="CW409" s="13"/>
      <c r="CY409" s="13"/>
      <c r="CZ409" s="13"/>
      <c r="DB409" s="13"/>
      <c r="DC409" s="13"/>
    </row>
    <row r="410" spans="1:107" ht="13.5" thickBot="1" x14ac:dyDescent="0.35">
      <c r="A410" s="233">
        <v>410</v>
      </c>
      <c r="B410" s="164" t="s">
        <v>457</v>
      </c>
      <c r="C410" s="251"/>
      <c r="D410" s="166"/>
      <c r="E410" s="176"/>
      <c r="F410" s="177"/>
      <c r="G410" s="168"/>
      <c r="H410" s="168"/>
      <c r="I410" s="169"/>
      <c r="J410" s="169"/>
      <c r="K410" s="165"/>
      <c r="L410" s="168"/>
      <c r="M410" s="170"/>
      <c r="N410" s="165"/>
      <c r="O410" s="168"/>
      <c r="P410" s="170"/>
      <c r="Q410" s="165"/>
      <c r="R410" s="168"/>
      <c r="S410" s="170"/>
      <c r="T410" s="165"/>
      <c r="U410" s="168"/>
      <c r="V410" s="170"/>
      <c r="W410" s="165"/>
      <c r="X410" s="168"/>
      <c r="Y410" s="170"/>
      <c r="Z410" s="165"/>
      <c r="AA410" s="168"/>
      <c r="AB410" s="170"/>
      <c r="AC410" s="165"/>
      <c r="AD410" s="168"/>
      <c r="AE410" s="170"/>
      <c r="AF410" s="165"/>
      <c r="AG410" s="168"/>
      <c r="AH410" s="170"/>
      <c r="AI410" s="165"/>
      <c r="AJ410" s="168"/>
      <c r="AK410" s="170"/>
      <c r="AL410" s="165"/>
      <c r="AM410" s="168"/>
      <c r="AN410" s="170"/>
      <c r="AO410" s="165"/>
      <c r="AP410" s="168"/>
      <c r="AQ410" s="170"/>
      <c r="AR410" s="165"/>
      <c r="AS410" s="168"/>
      <c r="AT410" s="170"/>
      <c r="AU410" s="175"/>
      <c r="AV410" s="168"/>
      <c r="AW410" s="170"/>
      <c r="AX410" s="165"/>
      <c r="AY410" s="168"/>
      <c r="AZ410" s="170"/>
      <c r="BA410" s="167"/>
      <c r="BB410" s="168"/>
      <c r="BC410" s="168"/>
      <c r="BD410" s="171"/>
      <c r="BE410" s="168"/>
      <c r="BF410" s="170"/>
      <c r="BG410" s="257"/>
      <c r="BH410" s="168"/>
      <c r="BI410" s="170"/>
      <c r="BJ410" s="172"/>
      <c r="BK410" s="168"/>
      <c r="BL410" s="168"/>
      <c r="BM410" s="173"/>
      <c r="BN410" s="274"/>
      <c r="BO410" s="174"/>
      <c r="BP410" s="173"/>
      <c r="BQ410" s="174"/>
      <c r="BR410" s="174"/>
      <c r="BS410" s="346"/>
      <c r="BT410" s="311"/>
      <c r="BU410" s="274"/>
      <c r="BV410" s="284"/>
      <c r="BW410" s="284"/>
      <c r="BX410" s="284"/>
      <c r="BY410" s="284"/>
      <c r="BZ410" s="284"/>
      <c r="CA410" s="284"/>
      <c r="CB410" s="284"/>
      <c r="CC410" s="284"/>
      <c r="CD410" s="284"/>
      <c r="CE410" s="284"/>
      <c r="CF410" s="284"/>
      <c r="CG410" s="284"/>
      <c r="CH410" s="284"/>
      <c r="CI410" s="284"/>
      <c r="CJ410" s="284"/>
      <c r="CK410" s="284"/>
      <c r="CL410" s="284"/>
    </row>
    <row r="411" spans="1:107" s="179" customFormat="1" x14ac:dyDescent="0.3">
      <c r="A411" s="453">
        <v>411</v>
      </c>
      <c r="B411" s="454" t="s">
        <v>112</v>
      </c>
      <c r="C411" s="455" t="s">
        <v>142</v>
      </c>
      <c r="D411" s="456">
        <v>42948</v>
      </c>
      <c r="E411" s="454"/>
      <c r="F411" s="457">
        <f>F$328*G411</f>
        <v>0</v>
      </c>
      <c r="G411" s="458"/>
      <c r="H411" s="454"/>
      <c r="I411" s="458">
        <f>LARGE(BV411:CL411,1)</f>
        <v>0</v>
      </c>
      <c r="J411" s="458">
        <f>SMALL(BV411:CL411,1)</f>
        <v>0</v>
      </c>
      <c r="K411" s="459">
        <f>K$328*L411</f>
        <v>0</v>
      </c>
      <c r="L411" s="460"/>
      <c r="M411" s="461"/>
      <c r="N411" s="459"/>
      <c r="O411" s="460"/>
      <c r="P411" s="461"/>
      <c r="Q411" s="459"/>
      <c r="R411" s="460"/>
      <c r="S411" s="461"/>
      <c r="T411" s="459"/>
      <c r="U411" s="460"/>
      <c r="V411" s="461"/>
      <c r="W411" s="459"/>
      <c r="X411" s="460"/>
      <c r="Y411" s="461"/>
      <c r="Z411" s="459"/>
      <c r="AA411" s="460"/>
      <c r="AB411" s="461"/>
      <c r="AC411" s="459"/>
      <c r="AD411" s="460"/>
      <c r="AE411" s="461"/>
      <c r="AF411" s="459"/>
      <c r="AG411" s="460"/>
      <c r="AH411" s="461"/>
      <c r="AI411" s="459"/>
      <c r="AJ411" s="460"/>
      <c r="AK411" s="461"/>
      <c r="AL411" s="459"/>
      <c r="AM411" s="460"/>
      <c r="AN411" s="461"/>
      <c r="AO411" s="459"/>
      <c r="AP411" s="460"/>
      <c r="AQ411" s="461"/>
      <c r="AR411" s="459"/>
      <c r="AS411" s="460"/>
      <c r="AT411" s="461"/>
      <c r="AU411" s="459"/>
      <c r="AV411" s="460"/>
      <c r="AW411" s="461"/>
      <c r="AX411" s="459"/>
      <c r="AY411" s="460"/>
      <c r="AZ411" s="461"/>
      <c r="BA411" s="457"/>
      <c r="BB411" s="458"/>
      <c r="BC411" s="461"/>
      <c r="BD411" s="462"/>
      <c r="BE411" s="460"/>
      <c r="BF411" s="461"/>
      <c r="BG411" s="463"/>
      <c r="BH411" s="460"/>
      <c r="BI411" s="461" t="e">
        <f>BH411/$I411</f>
        <v>#DIV/0!</v>
      </c>
      <c r="BJ411" s="457">
        <f>K411+T411+W411+Z411+Q411</f>
        <v>0</v>
      </c>
      <c r="BK411" s="458"/>
      <c r="BL411" s="461" t="e">
        <f>BK411/$I411</f>
        <v>#DIV/0!</v>
      </c>
      <c r="BM411" s="464">
        <f>BG411+AU411+AR411+AX411</f>
        <v>0</v>
      </c>
      <c r="BN411" s="465"/>
      <c r="BO411" s="466" t="e">
        <f>BN411/$I411</f>
        <v>#DIV/0!</v>
      </c>
      <c r="BP411" s="464">
        <f>BA411+AO411+AL411+BD411</f>
        <v>0</v>
      </c>
      <c r="BQ411" s="467"/>
      <c r="BR411" s="466" t="e">
        <f>BQ411/$I411</f>
        <v>#DIV/0!</v>
      </c>
      <c r="BS411" s="468">
        <f>AI411+AF411+AC411+N411</f>
        <v>0</v>
      </c>
      <c r="BT411" s="469">
        <f>((AJ411*AI$328)+(AG411*AF$328)+(AD411*AC$328)+(O411*N$328))/BS$328</f>
        <v>0</v>
      </c>
      <c r="BU411" s="470" t="e">
        <f>BT411/$I411</f>
        <v>#DIV/0!</v>
      </c>
      <c r="BV411" s="471">
        <f>L411</f>
        <v>0</v>
      </c>
      <c r="BW411" s="471">
        <f>O411</f>
        <v>0</v>
      </c>
      <c r="BX411" s="471">
        <f>R411</f>
        <v>0</v>
      </c>
      <c r="BY411" s="471">
        <f>U411</f>
        <v>0</v>
      </c>
      <c r="BZ411" s="471">
        <f>X411</f>
        <v>0</v>
      </c>
      <c r="CA411" s="471">
        <f>AA411</f>
        <v>0</v>
      </c>
      <c r="CB411" s="471">
        <f>AD411</f>
        <v>0</v>
      </c>
      <c r="CC411" s="471">
        <f>AG411</f>
        <v>0</v>
      </c>
      <c r="CD411" s="471">
        <f>AJ411</f>
        <v>0</v>
      </c>
      <c r="CE411" s="471">
        <f>AM411</f>
        <v>0</v>
      </c>
      <c r="CF411" s="471">
        <f>AP411</f>
        <v>0</v>
      </c>
      <c r="CG411" s="471">
        <f>AS411</f>
        <v>0</v>
      </c>
      <c r="CH411" s="471">
        <f>AV411</f>
        <v>0</v>
      </c>
      <c r="CI411" s="471">
        <f>AY411</f>
        <v>0</v>
      </c>
      <c r="CJ411" s="471">
        <f>BB411</f>
        <v>0</v>
      </c>
      <c r="CK411" s="471">
        <f>BE411</f>
        <v>0</v>
      </c>
      <c r="CL411" s="471">
        <f>BH411</f>
        <v>0</v>
      </c>
      <c r="CM411" s="906"/>
      <c r="CN411" s="906"/>
      <c r="CO411" s="901"/>
      <c r="CP411" s="906"/>
      <c r="CQ411" s="906"/>
      <c r="CR411" s="901"/>
      <c r="CS411" s="906"/>
      <c r="CT411" s="906"/>
      <c r="CV411" s="178"/>
      <c r="CW411" s="178"/>
      <c r="CY411" s="178"/>
      <c r="CZ411" s="178"/>
      <c r="DB411" s="178"/>
      <c r="DC411" s="178"/>
    </row>
    <row r="412" spans="1:107" s="179" customFormat="1" x14ac:dyDescent="0.3">
      <c r="A412" s="453">
        <v>412</v>
      </c>
      <c r="B412" s="454" t="s">
        <v>113</v>
      </c>
      <c r="C412" s="455" t="s">
        <v>142</v>
      </c>
      <c r="D412" s="456">
        <v>42948</v>
      </c>
      <c r="E412" s="454"/>
      <c r="F412" s="457">
        <f>F$328*G412</f>
        <v>0</v>
      </c>
      <c r="G412" s="458"/>
      <c r="H412" s="454"/>
      <c r="I412" s="458">
        <f>LARGE(BV412:CL412,1)</f>
        <v>0</v>
      </c>
      <c r="J412" s="458">
        <f>SMALL(BV412:CL412,1)</f>
        <v>0</v>
      </c>
      <c r="K412" s="459">
        <f>K$328*L412</f>
        <v>0</v>
      </c>
      <c r="L412" s="460"/>
      <c r="M412" s="461"/>
      <c r="N412" s="459"/>
      <c r="O412" s="460"/>
      <c r="P412" s="461"/>
      <c r="Q412" s="459"/>
      <c r="R412" s="460"/>
      <c r="S412" s="461"/>
      <c r="T412" s="459"/>
      <c r="U412" s="460"/>
      <c r="V412" s="461"/>
      <c r="W412" s="459"/>
      <c r="X412" s="460"/>
      <c r="Y412" s="461"/>
      <c r="Z412" s="459"/>
      <c r="AA412" s="460"/>
      <c r="AB412" s="461"/>
      <c r="AC412" s="459"/>
      <c r="AD412" s="460"/>
      <c r="AE412" s="461"/>
      <c r="AF412" s="459"/>
      <c r="AG412" s="460"/>
      <c r="AH412" s="461"/>
      <c r="AI412" s="459"/>
      <c r="AJ412" s="460"/>
      <c r="AK412" s="461"/>
      <c r="AL412" s="459"/>
      <c r="AM412" s="460"/>
      <c r="AN412" s="461"/>
      <c r="AO412" s="459"/>
      <c r="AP412" s="460"/>
      <c r="AQ412" s="461"/>
      <c r="AR412" s="459"/>
      <c r="AS412" s="460"/>
      <c r="AT412" s="461"/>
      <c r="AU412" s="459"/>
      <c r="AV412" s="460"/>
      <c r="AW412" s="461"/>
      <c r="AX412" s="459"/>
      <c r="AY412" s="460"/>
      <c r="AZ412" s="461"/>
      <c r="BA412" s="457"/>
      <c r="BB412" s="458"/>
      <c r="BC412" s="461"/>
      <c r="BD412" s="462"/>
      <c r="BE412" s="460"/>
      <c r="BF412" s="461"/>
      <c r="BG412" s="463"/>
      <c r="BH412" s="460"/>
      <c r="BI412" s="461" t="e">
        <f>BH412/$I412</f>
        <v>#DIV/0!</v>
      </c>
      <c r="BJ412" s="457">
        <f>K412+T412+W412+Z412+Q412</f>
        <v>0</v>
      </c>
      <c r="BK412" s="458"/>
      <c r="BL412" s="461" t="e">
        <f>BK412/$I412</f>
        <v>#DIV/0!</v>
      </c>
      <c r="BM412" s="464">
        <f>BG412+AU412+AR412+AX412</f>
        <v>0</v>
      </c>
      <c r="BN412" s="465"/>
      <c r="BO412" s="466" t="e">
        <f>BN412/$I412</f>
        <v>#DIV/0!</v>
      </c>
      <c r="BP412" s="464">
        <f>BA412+AO412+AL412+BD412</f>
        <v>0</v>
      </c>
      <c r="BQ412" s="467"/>
      <c r="BR412" s="466" t="e">
        <f>BQ412/$I412</f>
        <v>#DIV/0!</v>
      </c>
      <c r="BS412" s="468">
        <f>AI412+AF412+AC412+N412</f>
        <v>0</v>
      </c>
      <c r="BT412" s="469">
        <f>((AJ412*AI$328)+(AG412*AF$328)+(AD412*AC$328)+(O412*N$328))/BS$328</f>
        <v>0</v>
      </c>
      <c r="BU412" s="470" t="e">
        <f>BT412/$I412</f>
        <v>#DIV/0!</v>
      </c>
      <c r="BV412" s="471">
        <f>L412</f>
        <v>0</v>
      </c>
      <c r="BW412" s="471">
        <f>O412</f>
        <v>0</v>
      </c>
      <c r="BX412" s="471">
        <f>R412</f>
        <v>0</v>
      </c>
      <c r="BY412" s="471">
        <f>U412</f>
        <v>0</v>
      </c>
      <c r="BZ412" s="471">
        <f>X412</f>
        <v>0</v>
      </c>
      <c r="CA412" s="471">
        <f>AA412</f>
        <v>0</v>
      </c>
      <c r="CB412" s="471">
        <f>AD412</f>
        <v>0</v>
      </c>
      <c r="CC412" s="471">
        <f>AG412</f>
        <v>0</v>
      </c>
      <c r="CD412" s="471">
        <f>AJ412</f>
        <v>0</v>
      </c>
      <c r="CE412" s="471">
        <f>AM412</f>
        <v>0</v>
      </c>
      <c r="CF412" s="471">
        <f>AP412</f>
        <v>0</v>
      </c>
      <c r="CG412" s="471">
        <f>AS412</f>
        <v>0</v>
      </c>
      <c r="CH412" s="471">
        <f>AV412</f>
        <v>0</v>
      </c>
      <c r="CI412" s="471">
        <f>AY412</f>
        <v>0</v>
      </c>
      <c r="CJ412" s="471">
        <f>BB412</f>
        <v>0</v>
      </c>
      <c r="CK412" s="471">
        <f>BE412</f>
        <v>0</v>
      </c>
      <c r="CL412" s="471">
        <f>BH412</f>
        <v>0</v>
      </c>
      <c r="CM412" s="906"/>
      <c r="CN412" s="906"/>
      <c r="CO412" s="901"/>
      <c r="CP412" s="906"/>
      <c r="CQ412" s="906"/>
      <c r="CR412" s="901"/>
      <c r="CS412" s="906"/>
      <c r="CT412" s="906"/>
      <c r="CV412" s="178"/>
      <c r="CW412" s="178"/>
      <c r="CY412" s="178"/>
      <c r="CZ412" s="178"/>
      <c r="DB412" s="178"/>
      <c r="DC412" s="178"/>
    </row>
    <row r="413" spans="1:107" x14ac:dyDescent="0.3">
      <c r="A413" s="163">
        <v>413</v>
      </c>
      <c r="B413" s="3"/>
      <c r="D413" s="27"/>
      <c r="E413" s="3"/>
      <c r="F413" s="7"/>
      <c r="G413" s="15"/>
      <c r="H413" s="3"/>
      <c r="I413" s="15"/>
      <c r="J413" s="15"/>
      <c r="K413" s="137"/>
      <c r="L413" s="137"/>
      <c r="M413" s="22"/>
      <c r="N413" s="137"/>
      <c r="O413" s="137"/>
      <c r="P413" s="22"/>
      <c r="Q413" s="137"/>
      <c r="R413" s="137"/>
      <c r="S413" s="22"/>
      <c r="T413" s="137"/>
      <c r="U413" s="137"/>
      <c r="V413" s="22"/>
      <c r="W413" s="137"/>
      <c r="X413" s="137"/>
      <c r="Y413" s="22"/>
      <c r="Z413" s="137"/>
      <c r="AA413" s="137"/>
      <c r="AB413" s="22"/>
      <c r="AC413" s="137"/>
      <c r="AD413" s="137"/>
      <c r="AE413" s="22"/>
      <c r="AF413" s="137"/>
      <c r="AG413" s="137"/>
      <c r="AH413" s="22"/>
      <c r="AI413" s="137"/>
      <c r="AJ413" s="137"/>
      <c r="AK413" s="22"/>
      <c r="AL413" s="137"/>
      <c r="AM413" s="137"/>
      <c r="AN413" s="22"/>
      <c r="AO413" s="137"/>
      <c r="AP413" s="137"/>
      <c r="AQ413" s="22"/>
      <c r="AR413" s="137"/>
      <c r="AS413" s="137"/>
      <c r="AT413" s="22"/>
      <c r="AU413" s="40"/>
      <c r="AV413" s="137"/>
      <c r="AW413" s="22"/>
      <c r="AX413" s="137"/>
      <c r="AY413" s="137"/>
      <c r="AZ413" s="22"/>
      <c r="BA413" s="7"/>
      <c r="BB413" s="15"/>
      <c r="BC413" s="22"/>
      <c r="BD413" s="29"/>
      <c r="BE413" s="137"/>
      <c r="BF413" s="22"/>
      <c r="BG413" s="248"/>
      <c r="BH413" s="137"/>
      <c r="BI413" s="22"/>
      <c r="BJ413" s="22"/>
      <c r="BK413" s="22"/>
      <c r="BL413" s="22"/>
      <c r="BM413" s="22"/>
      <c r="BN413" s="247"/>
      <c r="BO413" s="22"/>
      <c r="BP413" s="22"/>
      <c r="BQ413" s="22"/>
      <c r="BR413" s="22"/>
      <c r="BS413" s="348"/>
      <c r="BT413" s="334"/>
      <c r="BU413" s="247"/>
      <c r="BV413" s="100"/>
      <c r="BW413" s="100"/>
      <c r="BX413" s="100"/>
      <c r="BY413" s="100"/>
      <c r="BZ413" s="100"/>
      <c r="CA413" s="100"/>
      <c r="CB413" s="100"/>
      <c r="CC413" s="100"/>
      <c r="CD413" s="100"/>
      <c r="CE413" s="100"/>
      <c r="CF413" s="100"/>
      <c r="CG413" s="100"/>
      <c r="CH413" s="100"/>
      <c r="CI413" s="100"/>
      <c r="CJ413" s="100"/>
      <c r="CK413" s="100"/>
      <c r="CL413" s="100"/>
      <c r="CM413" s="902"/>
      <c r="CN413" s="902"/>
      <c r="CP413" s="902"/>
      <c r="CQ413" s="902"/>
      <c r="CS413" s="902"/>
      <c r="CT413" s="902"/>
      <c r="CV413" s="13"/>
      <c r="CW413" s="13"/>
      <c r="CY413" s="13"/>
      <c r="CZ413" s="13"/>
      <c r="DB413" s="13"/>
      <c r="DC413" s="13"/>
    </row>
    <row r="414" spans="1:107" x14ac:dyDescent="0.3">
      <c r="A414" s="163">
        <v>414</v>
      </c>
      <c r="B414" s="3"/>
      <c r="D414" s="27"/>
      <c r="E414" s="3"/>
      <c r="F414" s="7"/>
      <c r="G414" s="15"/>
      <c r="H414" s="3"/>
      <c r="I414" s="15"/>
      <c r="J414" s="15"/>
      <c r="K414" s="40"/>
      <c r="L414" s="137"/>
      <c r="M414" s="22"/>
      <c r="N414" s="40"/>
      <c r="O414" s="137"/>
      <c r="P414" s="22"/>
      <c r="Q414" s="40"/>
      <c r="R414" s="137"/>
      <c r="S414" s="22"/>
      <c r="T414" s="40"/>
      <c r="U414" s="137"/>
      <c r="V414" s="22"/>
      <c r="W414" s="40"/>
      <c r="X414" s="137"/>
      <c r="Y414" s="22"/>
      <c r="Z414" s="40"/>
      <c r="AA414" s="137"/>
      <c r="AB414" s="22"/>
      <c r="AC414" s="40"/>
      <c r="AD414" s="137"/>
      <c r="AE414" s="22"/>
      <c r="AF414" s="40"/>
      <c r="AG414" s="137"/>
      <c r="AH414" s="22"/>
      <c r="AI414" s="40"/>
      <c r="AJ414" s="137"/>
      <c r="AK414" s="22"/>
      <c r="AL414" s="40"/>
      <c r="AM414" s="137"/>
      <c r="AN414" s="22"/>
      <c r="AO414" s="40"/>
      <c r="AP414" s="137"/>
      <c r="AQ414" s="22"/>
      <c r="AR414" s="40"/>
      <c r="AS414" s="137"/>
      <c r="AT414" s="22"/>
      <c r="AU414" s="40"/>
      <c r="AV414" s="137"/>
      <c r="AW414" s="22"/>
      <c r="AX414" s="40"/>
      <c r="AY414" s="137"/>
      <c r="AZ414" s="22"/>
      <c r="BA414" s="7"/>
      <c r="BB414" s="15"/>
      <c r="BC414" s="22"/>
      <c r="BD414" s="29"/>
      <c r="BE414" s="137"/>
      <c r="BF414" s="22"/>
      <c r="BG414" s="248"/>
      <c r="BH414" s="137"/>
      <c r="BI414" s="22"/>
      <c r="BJ414" s="22"/>
      <c r="BK414" s="22"/>
      <c r="BL414" s="22"/>
      <c r="BM414" s="22"/>
      <c r="BN414" s="247"/>
      <c r="BO414" s="22"/>
      <c r="BP414" s="22"/>
      <c r="BQ414" s="22"/>
      <c r="BR414" s="22"/>
      <c r="BS414" s="348"/>
      <c r="BT414" s="334"/>
      <c r="BU414" s="247"/>
      <c r="BV414" s="100"/>
      <c r="BW414" s="100"/>
      <c r="BX414" s="100"/>
      <c r="BY414" s="100"/>
      <c r="BZ414" s="100"/>
      <c r="CA414" s="100"/>
      <c r="CB414" s="100"/>
      <c r="CC414" s="100"/>
      <c r="CD414" s="100"/>
      <c r="CE414" s="100"/>
      <c r="CF414" s="100"/>
      <c r="CG414" s="100"/>
      <c r="CH414" s="100"/>
      <c r="CI414" s="100"/>
      <c r="CJ414" s="100"/>
      <c r="CK414" s="100"/>
      <c r="CL414" s="100"/>
      <c r="CM414" s="902"/>
      <c r="CN414" s="902"/>
      <c r="CP414" s="902"/>
      <c r="CQ414" s="902"/>
      <c r="CS414" s="902"/>
      <c r="CT414" s="902"/>
      <c r="CV414" s="13"/>
      <c r="CW414" s="13"/>
      <c r="CY414" s="13"/>
      <c r="CZ414" s="13"/>
      <c r="DB414" s="13"/>
      <c r="DC414" s="13"/>
    </row>
    <row r="415" spans="1:107" x14ac:dyDescent="0.3">
      <c r="A415" s="163">
        <v>415</v>
      </c>
      <c r="B415" s="3"/>
      <c r="D415" s="27"/>
      <c r="E415" s="3"/>
      <c r="F415" s="7"/>
      <c r="G415" s="15"/>
      <c r="H415" s="3"/>
      <c r="I415" s="15"/>
      <c r="J415" s="15"/>
      <c r="K415" s="40"/>
      <c r="L415" s="13"/>
      <c r="M415" s="22"/>
      <c r="N415" s="40"/>
      <c r="O415" s="13"/>
      <c r="P415" s="22"/>
      <c r="Q415" s="40"/>
      <c r="R415" s="13"/>
      <c r="S415" s="22"/>
      <c r="T415" s="40"/>
      <c r="U415" s="13"/>
      <c r="V415" s="22"/>
      <c r="W415" s="40"/>
      <c r="X415" s="13"/>
      <c r="Y415" s="22"/>
      <c r="Z415" s="40"/>
      <c r="AA415" s="13"/>
      <c r="AB415" s="22"/>
      <c r="AC415" s="40"/>
      <c r="AD415" s="13"/>
      <c r="AE415" s="22"/>
      <c r="AF415" s="40"/>
      <c r="AG415" s="13"/>
      <c r="AH415" s="22"/>
      <c r="AI415" s="40"/>
      <c r="AJ415" s="13"/>
      <c r="AK415" s="22"/>
      <c r="AL415" s="40"/>
      <c r="AM415" s="13"/>
      <c r="AN415" s="22"/>
      <c r="AO415" s="40"/>
      <c r="AP415" s="13"/>
      <c r="AQ415" s="22"/>
      <c r="AR415" s="40"/>
      <c r="AS415" s="13"/>
      <c r="AT415" s="22"/>
      <c r="AU415" s="40"/>
      <c r="AV415" s="13"/>
      <c r="AW415" s="22"/>
      <c r="AX415" s="40"/>
      <c r="AY415" s="13"/>
      <c r="AZ415" s="22"/>
      <c r="BA415" s="7"/>
      <c r="BB415" s="15"/>
      <c r="BC415" s="22"/>
      <c r="BD415" s="29"/>
      <c r="BE415" s="13"/>
      <c r="BF415" s="22"/>
      <c r="BG415" s="248"/>
      <c r="BH415" s="13"/>
      <c r="BI415" s="22"/>
      <c r="BJ415" s="22"/>
      <c r="BK415" s="22"/>
      <c r="BL415" s="22"/>
      <c r="BM415" s="22"/>
      <c r="BN415" s="247"/>
      <c r="BO415" s="22"/>
      <c r="BP415" s="22"/>
      <c r="BQ415" s="22"/>
      <c r="BR415" s="22"/>
      <c r="BS415" s="348"/>
      <c r="BT415" s="334"/>
      <c r="BU415" s="247"/>
      <c r="BV415" s="100"/>
      <c r="BW415" s="100"/>
      <c r="BX415" s="100"/>
      <c r="BY415" s="100"/>
      <c r="BZ415" s="100"/>
      <c r="CA415" s="100"/>
      <c r="CB415" s="100"/>
      <c r="CC415" s="100"/>
      <c r="CD415" s="100"/>
      <c r="CE415" s="100"/>
      <c r="CF415" s="100"/>
      <c r="CG415" s="100"/>
      <c r="CH415" s="100"/>
      <c r="CI415" s="100"/>
      <c r="CJ415" s="100"/>
      <c r="CK415" s="100"/>
      <c r="CL415" s="100"/>
      <c r="CM415" s="902"/>
      <c r="CN415" s="902"/>
      <c r="CP415" s="902"/>
      <c r="CQ415" s="902"/>
      <c r="CS415" s="902"/>
      <c r="CT415" s="902"/>
      <c r="CV415" s="13"/>
      <c r="CW415" s="13"/>
      <c r="CY415" s="13"/>
      <c r="CZ415" s="13"/>
      <c r="DB415" s="13"/>
      <c r="DC415" s="13"/>
    </row>
    <row r="416" spans="1:107" x14ac:dyDescent="0.3">
      <c r="A416" s="163">
        <v>416</v>
      </c>
      <c r="B416" s="3"/>
      <c r="D416" s="27"/>
      <c r="E416" s="3"/>
      <c r="F416" s="7"/>
      <c r="G416" s="15"/>
      <c r="H416" s="3"/>
      <c r="I416" s="15"/>
      <c r="J416" s="15"/>
      <c r="K416" s="40"/>
      <c r="L416" s="137"/>
      <c r="M416" s="22"/>
      <c r="N416" s="40"/>
      <c r="O416" s="137"/>
      <c r="P416" s="22"/>
      <c r="Q416" s="40"/>
      <c r="R416" s="137"/>
      <c r="S416" s="22"/>
      <c r="T416" s="40"/>
      <c r="U416" s="137"/>
      <c r="V416" s="22"/>
      <c r="W416" s="40"/>
      <c r="X416" s="137"/>
      <c r="Y416" s="22"/>
      <c r="Z416" s="40"/>
      <c r="AA416" s="137"/>
      <c r="AB416" s="22"/>
      <c r="AC416" s="40"/>
      <c r="AD416" s="137"/>
      <c r="AE416" s="22"/>
      <c r="AF416" s="40"/>
      <c r="AG416" s="137"/>
      <c r="AH416" s="22"/>
      <c r="AI416" s="40"/>
      <c r="AJ416" s="137"/>
      <c r="AK416" s="22"/>
      <c r="AL416" s="40"/>
      <c r="AM416" s="137"/>
      <c r="AN416" s="22"/>
      <c r="AO416" s="40"/>
      <c r="AP416" s="137"/>
      <c r="AQ416" s="22"/>
      <c r="AR416" s="40"/>
      <c r="AS416" s="137"/>
      <c r="AT416" s="22"/>
      <c r="AU416" s="40"/>
      <c r="AV416" s="137"/>
      <c r="AW416" s="22"/>
      <c r="AX416" s="40"/>
      <c r="AY416" s="137"/>
      <c r="AZ416" s="22"/>
      <c r="BA416" s="7"/>
      <c r="BB416" s="15"/>
      <c r="BC416" s="22"/>
      <c r="BD416" s="29"/>
      <c r="BE416" s="137"/>
      <c r="BF416" s="22"/>
      <c r="BG416" s="248"/>
      <c r="BH416" s="137"/>
      <c r="BI416" s="22"/>
      <c r="BJ416" s="22"/>
      <c r="BK416" s="22"/>
      <c r="BL416" s="22"/>
      <c r="BM416" s="22"/>
      <c r="BN416" s="247"/>
      <c r="BO416" s="22"/>
      <c r="BP416" s="22"/>
      <c r="BQ416" s="22"/>
      <c r="BR416" s="22"/>
      <c r="BS416" s="348"/>
      <c r="BT416" s="334"/>
      <c r="BU416" s="247"/>
      <c r="BV416" s="100"/>
      <c r="BW416" s="100"/>
      <c r="BX416" s="100"/>
      <c r="BY416" s="100"/>
      <c r="BZ416" s="100"/>
      <c r="CA416" s="100"/>
      <c r="CB416" s="100"/>
      <c r="CC416" s="100"/>
      <c r="CD416" s="100"/>
      <c r="CE416" s="100"/>
      <c r="CF416" s="100"/>
      <c r="CG416" s="100"/>
      <c r="CH416" s="100"/>
      <c r="CI416" s="100"/>
      <c r="CJ416" s="100"/>
      <c r="CK416" s="100"/>
      <c r="CL416" s="100"/>
      <c r="CM416" s="902"/>
      <c r="CN416" s="902"/>
      <c r="CP416" s="902"/>
      <c r="CQ416" s="902"/>
      <c r="CS416" s="902"/>
      <c r="CT416" s="902"/>
      <c r="CV416" s="13"/>
      <c r="CW416" s="13"/>
      <c r="CY416" s="13"/>
      <c r="CZ416" s="13"/>
      <c r="DB416" s="13"/>
      <c r="DC416" s="13"/>
    </row>
    <row r="417" spans="1:107" x14ac:dyDescent="0.3">
      <c r="A417" s="163">
        <v>417</v>
      </c>
      <c r="B417" s="3"/>
      <c r="D417" s="27"/>
      <c r="E417" s="3"/>
      <c r="F417" s="7"/>
      <c r="G417" s="15"/>
      <c r="H417" s="3"/>
      <c r="I417" s="15"/>
      <c r="J417" s="15"/>
      <c r="K417" s="40"/>
      <c r="L417" s="13"/>
      <c r="M417" s="22"/>
      <c r="N417" s="40"/>
      <c r="O417" s="13"/>
      <c r="P417" s="22"/>
      <c r="Q417" s="40"/>
      <c r="R417" s="13"/>
      <c r="S417" s="22"/>
      <c r="T417" s="40"/>
      <c r="U417" s="13"/>
      <c r="V417" s="22"/>
      <c r="W417" s="40"/>
      <c r="X417" s="13"/>
      <c r="Y417" s="22"/>
      <c r="Z417" s="40"/>
      <c r="AA417" s="13"/>
      <c r="AB417" s="22"/>
      <c r="AC417" s="40"/>
      <c r="AD417" s="13"/>
      <c r="AE417" s="22"/>
      <c r="AF417" s="40"/>
      <c r="AG417" s="13"/>
      <c r="AH417" s="22"/>
      <c r="AI417" s="40"/>
      <c r="AJ417" s="13"/>
      <c r="AK417" s="22"/>
      <c r="AL417" s="40"/>
      <c r="AM417" s="13"/>
      <c r="AN417" s="22"/>
      <c r="AO417" s="40"/>
      <c r="AP417" s="13"/>
      <c r="AQ417" s="22"/>
      <c r="AR417" s="40"/>
      <c r="AS417" s="13"/>
      <c r="AT417" s="22"/>
      <c r="AU417" s="40"/>
      <c r="AV417" s="13"/>
      <c r="AW417" s="22"/>
      <c r="AX417" s="40"/>
      <c r="AY417" s="13"/>
      <c r="AZ417" s="22"/>
      <c r="BA417" s="7"/>
      <c r="BB417" s="15"/>
      <c r="BC417" s="22"/>
      <c r="BD417" s="29"/>
      <c r="BE417" s="13"/>
      <c r="BF417" s="22"/>
      <c r="BG417" s="248"/>
      <c r="BH417" s="13"/>
      <c r="BI417" s="22"/>
      <c r="BJ417" s="22"/>
      <c r="BK417" s="22"/>
      <c r="BL417" s="22"/>
      <c r="BM417" s="22"/>
      <c r="BN417" s="247"/>
      <c r="BO417" s="22"/>
      <c r="BP417" s="22"/>
      <c r="BQ417" s="22"/>
      <c r="BR417" s="22"/>
      <c r="BS417" s="348"/>
      <c r="BT417" s="334"/>
      <c r="BU417" s="247"/>
      <c r="BV417" s="100"/>
      <c r="BW417" s="100"/>
      <c r="BX417" s="100"/>
      <c r="BY417" s="100"/>
      <c r="BZ417" s="100"/>
      <c r="CA417" s="100"/>
      <c r="CB417" s="100"/>
      <c r="CC417" s="100"/>
      <c r="CD417" s="100"/>
      <c r="CE417" s="100"/>
      <c r="CF417" s="100"/>
      <c r="CG417" s="100"/>
      <c r="CH417" s="100"/>
      <c r="CI417" s="100"/>
      <c r="CJ417" s="100"/>
      <c r="CK417" s="100"/>
      <c r="CL417" s="100"/>
      <c r="CM417" s="902"/>
      <c r="CN417" s="902"/>
      <c r="CP417" s="902"/>
      <c r="CQ417" s="902"/>
      <c r="CS417" s="902"/>
      <c r="CT417" s="902"/>
      <c r="CV417" s="13"/>
      <c r="CW417" s="13"/>
      <c r="CY417" s="13"/>
      <c r="CZ417" s="13"/>
      <c r="DB417" s="13"/>
      <c r="DC417" s="13"/>
    </row>
    <row r="418" spans="1:107" ht="13.5" thickBot="1" x14ac:dyDescent="0.35">
      <c r="A418" s="163">
        <v>418</v>
      </c>
      <c r="B418" s="3"/>
      <c r="D418" s="27"/>
      <c r="E418" s="3"/>
      <c r="F418" s="7"/>
      <c r="G418" s="15"/>
      <c r="H418" s="3"/>
      <c r="I418" s="15"/>
      <c r="J418" s="15"/>
      <c r="K418" s="40"/>
      <c r="L418" s="137"/>
      <c r="M418" s="22"/>
      <c r="N418" s="40"/>
      <c r="O418" s="137"/>
      <c r="P418" s="22"/>
      <c r="Q418" s="40"/>
      <c r="R418" s="137"/>
      <c r="S418" s="22"/>
      <c r="T418" s="40"/>
      <c r="U418" s="137"/>
      <c r="V418" s="22"/>
      <c r="W418" s="40"/>
      <c r="X418" s="137"/>
      <c r="Y418" s="22"/>
      <c r="Z418" s="40"/>
      <c r="AA418" s="137"/>
      <c r="AB418" s="22"/>
      <c r="AC418" s="40"/>
      <c r="AD418" s="137"/>
      <c r="AE418" s="22"/>
      <c r="AF418" s="40"/>
      <c r="AG418" s="137"/>
      <c r="AH418" s="22"/>
      <c r="AI418" s="40"/>
      <c r="AJ418" s="137"/>
      <c r="AK418" s="22"/>
      <c r="AL418" s="40"/>
      <c r="AM418" s="137"/>
      <c r="AN418" s="22"/>
      <c r="AO418" s="40"/>
      <c r="AP418" s="137"/>
      <c r="AQ418" s="22"/>
      <c r="AR418" s="40"/>
      <c r="AS418" s="137"/>
      <c r="AT418" s="22"/>
      <c r="AU418" s="40"/>
      <c r="AV418" s="137"/>
      <c r="AW418" s="22"/>
      <c r="AX418" s="40"/>
      <c r="AY418" s="137"/>
      <c r="AZ418" s="22"/>
      <c r="BA418" s="7"/>
      <c r="BB418" s="15"/>
      <c r="BC418" s="22"/>
      <c r="BD418" s="29"/>
      <c r="BE418" s="137"/>
      <c r="BF418" s="22"/>
      <c r="BG418" s="248"/>
      <c r="BH418" s="137"/>
      <c r="BI418" s="22"/>
      <c r="BJ418" s="22"/>
      <c r="BK418" s="22"/>
      <c r="BL418" s="22"/>
      <c r="BM418" s="22"/>
      <c r="BN418" s="247"/>
      <c r="BO418" s="22"/>
      <c r="BP418" s="22"/>
      <c r="BQ418" s="22"/>
      <c r="BR418" s="22"/>
      <c r="BS418" s="348"/>
      <c r="BT418" s="334"/>
      <c r="BU418" s="247"/>
      <c r="BV418" s="100"/>
      <c r="BW418" s="100"/>
      <c r="BX418" s="100"/>
      <c r="BY418" s="100"/>
      <c r="BZ418" s="100"/>
      <c r="CA418" s="100"/>
      <c r="CB418" s="100"/>
      <c r="CC418" s="100"/>
      <c r="CD418" s="100"/>
      <c r="CE418" s="100"/>
      <c r="CF418" s="100"/>
      <c r="CG418" s="100"/>
      <c r="CH418" s="100"/>
      <c r="CI418" s="100"/>
      <c r="CJ418" s="100"/>
      <c r="CK418" s="100"/>
      <c r="CL418" s="100"/>
      <c r="CM418" s="902"/>
      <c r="CN418" s="902"/>
      <c r="CP418" s="902"/>
      <c r="CQ418" s="902"/>
      <c r="CS418" s="902"/>
      <c r="CT418" s="902"/>
      <c r="CV418" s="13"/>
      <c r="CW418" s="13"/>
      <c r="CY418" s="13"/>
      <c r="CZ418" s="13"/>
      <c r="DB418" s="13"/>
      <c r="DC418" s="13"/>
    </row>
    <row r="419" spans="1:107" ht="13.5" thickBot="1" x14ac:dyDescent="0.35">
      <c r="A419" s="232">
        <v>420</v>
      </c>
      <c r="B419" s="498" t="s">
        <v>205</v>
      </c>
      <c r="C419" s="499"/>
      <c r="D419" s="500"/>
      <c r="E419" s="524"/>
      <c r="F419" s="525"/>
      <c r="G419" s="526"/>
      <c r="H419" s="526"/>
      <c r="I419" s="527"/>
      <c r="J419" s="527"/>
      <c r="K419" s="528"/>
      <c r="L419" s="526"/>
      <c r="M419" s="529"/>
      <c r="N419" s="528"/>
      <c r="O419" s="526"/>
      <c r="P419" s="529"/>
      <c r="Q419" s="528"/>
      <c r="R419" s="526"/>
      <c r="S419" s="529"/>
      <c r="T419" s="528"/>
      <c r="U419" s="526"/>
      <c r="V419" s="529"/>
      <c r="W419" s="528"/>
      <c r="X419" s="526"/>
      <c r="Y419" s="529"/>
      <c r="Z419" s="528"/>
      <c r="AA419" s="526"/>
      <c r="AB419" s="529"/>
      <c r="AC419" s="528"/>
      <c r="AD419" s="526"/>
      <c r="AE419" s="529"/>
      <c r="AF419" s="528"/>
      <c r="AG419" s="526"/>
      <c r="AH419" s="529"/>
      <c r="AI419" s="528"/>
      <c r="AJ419" s="526"/>
      <c r="AK419" s="529"/>
      <c r="AL419" s="528"/>
      <c r="AM419" s="526"/>
      <c r="AN419" s="529"/>
      <c r="AO419" s="528"/>
      <c r="AP419" s="526"/>
      <c r="AQ419" s="529"/>
      <c r="AR419" s="528"/>
      <c r="AS419" s="526"/>
      <c r="AT419" s="529"/>
      <c r="AU419" s="530"/>
      <c r="AV419" s="526"/>
      <c r="AW419" s="529"/>
      <c r="AX419" s="528"/>
      <c r="AY419" s="526"/>
      <c r="AZ419" s="529"/>
      <c r="BA419" s="531"/>
      <c r="BB419" s="526"/>
      <c r="BC419" s="526"/>
      <c r="BD419" s="532"/>
      <c r="BE419" s="526"/>
      <c r="BF419" s="529"/>
      <c r="BG419" s="533"/>
      <c r="BH419" s="526"/>
      <c r="BI419" s="529"/>
      <c r="BJ419" s="534"/>
      <c r="BK419" s="526"/>
      <c r="BL419" s="526"/>
      <c r="BM419" s="535"/>
      <c r="BN419" s="536"/>
      <c r="BO419" s="537"/>
      <c r="BP419" s="535"/>
      <c r="BQ419" s="537"/>
      <c r="BR419" s="537"/>
      <c r="BS419" s="507"/>
      <c r="BT419" s="506"/>
      <c r="BU419" s="536"/>
      <c r="BV419" s="508"/>
      <c r="BW419" s="508"/>
      <c r="BX419" s="508"/>
      <c r="BY419" s="508"/>
      <c r="BZ419" s="508"/>
      <c r="CA419" s="508"/>
      <c r="CB419" s="508"/>
      <c r="CC419" s="508"/>
      <c r="CD419" s="508"/>
      <c r="CE419" s="508"/>
      <c r="CF419" s="508"/>
      <c r="CG419" s="508"/>
      <c r="CH419" s="508"/>
      <c r="CI419" s="508"/>
      <c r="CJ419" s="508"/>
      <c r="CK419" s="508"/>
      <c r="CL419" s="509"/>
    </row>
    <row r="420" spans="1:107" ht="13.5" thickBot="1" x14ac:dyDescent="0.35">
      <c r="A420" s="232">
        <v>420</v>
      </c>
      <c r="B420" s="498" t="s">
        <v>458</v>
      </c>
      <c r="C420" s="499"/>
      <c r="D420" s="500"/>
      <c r="E420" s="524"/>
      <c r="F420" s="525"/>
      <c r="G420" s="526"/>
      <c r="H420" s="526"/>
      <c r="I420" s="527"/>
      <c r="J420" s="527"/>
      <c r="K420" s="528"/>
      <c r="L420" s="526"/>
      <c r="M420" s="529"/>
      <c r="N420" s="528"/>
      <c r="O420" s="526"/>
      <c r="P420" s="529"/>
      <c r="Q420" s="528"/>
      <c r="R420" s="526"/>
      <c r="S420" s="529"/>
      <c r="T420" s="528"/>
      <c r="U420" s="526"/>
      <c r="V420" s="529"/>
      <c r="W420" s="528"/>
      <c r="X420" s="526"/>
      <c r="Y420" s="529"/>
      <c r="Z420" s="528"/>
      <c r="AA420" s="526"/>
      <c r="AB420" s="529"/>
      <c r="AC420" s="528"/>
      <c r="AD420" s="526"/>
      <c r="AE420" s="529"/>
      <c r="AF420" s="528"/>
      <c r="AG420" s="526"/>
      <c r="AH420" s="529"/>
      <c r="AI420" s="528"/>
      <c r="AJ420" s="526"/>
      <c r="AK420" s="529"/>
      <c r="AL420" s="528"/>
      <c r="AM420" s="526"/>
      <c r="AN420" s="529"/>
      <c r="AO420" s="528"/>
      <c r="AP420" s="526"/>
      <c r="AQ420" s="529"/>
      <c r="AR420" s="528"/>
      <c r="AS420" s="526"/>
      <c r="AT420" s="529"/>
      <c r="AU420" s="530"/>
      <c r="AV420" s="526"/>
      <c r="AW420" s="529"/>
      <c r="AX420" s="528"/>
      <c r="AY420" s="526"/>
      <c r="AZ420" s="529"/>
      <c r="BA420" s="531"/>
      <c r="BB420" s="526"/>
      <c r="BC420" s="526"/>
      <c r="BD420" s="532"/>
      <c r="BE420" s="526"/>
      <c r="BF420" s="529"/>
      <c r="BG420" s="533"/>
      <c r="BH420" s="526"/>
      <c r="BI420" s="529"/>
      <c r="BJ420" s="534"/>
      <c r="BK420" s="526"/>
      <c r="BL420" s="526"/>
      <c r="BM420" s="535"/>
      <c r="BN420" s="536"/>
      <c r="BO420" s="537"/>
      <c r="BP420" s="535"/>
      <c r="BQ420" s="537"/>
      <c r="BR420" s="537"/>
      <c r="BS420" s="507"/>
      <c r="BT420" s="506"/>
      <c r="BU420" s="536"/>
      <c r="BV420" s="508"/>
      <c r="BW420" s="508"/>
      <c r="BX420" s="508"/>
      <c r="BY420" s="508"/>
      <c r="BZ420" s="508"/>
      <c r="CA420" s="508"/>
      <c r="CB420" s="508"/>
      <c r="CC420" s="508"/>
      <c r="CD420" s="508"/>
      <c r="CE420" s="508"/>
      <c r="CF420" s="508"/>
      <c r="CG420" s="508"/>
      <c r="CH420" s="508"/>
      <c r="CI420" s="508"/>
      <c r="CJ420" s="508"/>
      <c r="CK420" s="508"/>
      <c r="CL420" s="509"/>
    </row>
    <row r="421" spans="1:107" x14ac:dyDescent="0.3">
      <c r="A421" s="232">
        <v>421</v>
      </c>
      <c r="B421" s="371" t="s">
        <v>459</v>
      </c>
      <c r="C421" s="372" t="s">
        <v>142</v>
      </c>
      <c r="D421" s="473">
        <v>44501</v>
      </c>
      <c r="E421" s="452"/>
      <c r="F421" s="376">
        <f t="shared" ref="F421:F426" si="972">F$328*G421</f>
        <v>51363.171999999999</v>
      </c>
      <c r="G421" s="375">
        <v>0.19600000000000001</v>
      </c>
      <c r="H421" s="451"/>
      <c r="I421" s="375">
        <f t="shared" ref="I421:I426" si="973">LARGE(BV421:CL421,1)</f>
        <v>0.22600000000000001</v>
      </c>
      <c r="J421" s="375">
        <f t="shared" ref="J421:J426" si="974">SMALL(BV421:CL421,1)</f>
        <v>0.156</v>
      </c>
      <c r="K421" s="437">
        <f t="shared" ref="K421:K426" si="975">K$328*L421</f>
        <v>3597.768</v>
      </c>
      <c r="L421" s="377">
        <v>0.214</v>
      </c>
      <c r="M421" s="378">
        <f t="shared" ref="M421:M426" si="976">L421/$I421</f>
        <v>0.94690265486725655</v>
      </c>
      <c r="N421" s="437">
        <f t="shared" ref="N421:N426" si="977">N$328*O421</f>
        <v>3167.4920000000002</v>
      </c>
      <c r="O421" s="377">
        <v>0.223</v>
      </c>
      <c r="P421" s="378">
        <f t="shared" ref="P421:P426" si="978">O421/$I421</f>
        <v>0.98672566371681414</v>
      </c>
      <c r="Q421" s="437">
        <f t="shared" ref="Q421:Q426" si="979">Q$328*R421</f>
        <v>2369.4229999999998</v>
      </c>
      <c r="R421" s="377">
        <v>0.217</v>
      </c>
      <c r="S421" s="378">
        <f t="shared" ref="S421:S426" si="980">R421/$I421</f>
        <v>0.96017699115044242</v>
      </c>
      <c r="T421" s="437">
        <f t="shared" ref="T421:T426" si="981">T$328*U421</f>
        <v>3293.0039999999999</v>
      </c>
      <c r="U421" s="377">
        <v>0.20899999999999999</v>
      </c>
      <c r="V421" s="378">
        <f t="shared" ref="V421:V426" si="982">U421/$I421</f>
        <v>0.92477876106194679</v>
      </c>
      <c r="W421" s="437">
        <f t="shared" ref="W421:W426" si="983">W$328*X421</f>
        <v>3103.2960000000003</v>
      </c>
      <c r="X421" s="377">
        <v>0.192</v>
      </c>
      <c r="Y421" s="378">
        <f t="shared" ref="Y421:Y426" si="984">X421/$I421</f>
        <v>0.84955752212389379</v>
      </c>
      <c r="Z421" s="437">
        <f t="shared" ref="Z421:Z426" si="985">Z$328*AA421</f>
        <v>2308.0120000000002</v>
      </c>
      <c r="AA421" s="377">
        <v>0.217</v>
      </c>
      <c r="AB421" s="378">
        <f t="shared" ref="AB421:AB426" si="986">AA421/$I421</f>
        <v>0.96017699115044242</v>
      </c>
      <c r="AC421" s="437">
        <f t="shared" ref="AC421:AC426" si="987">AC$328*AD421</f>
        <v>3133.152</v>
      </c>
      <c r="AD421" s="377">
        <v>0.184</v>
      </c>
      <c r="AE421" s="378">
        <f t="shared" ref="AE421:AE426" si="988">AD421/$I421</f>
        <v>0.81415929203539816</v>
      </c>
      <c r="AF421" s="437">
        <f t="shared" ref="AF421:AF426" si="989">AF$328*AG421</f>
        <v>2299.9380000000001</v>
      </c>
      <c r="AG421" s="377">
        <v>0.219</v>
      </c>
      <c r="AH421" s="378">
        <f t="shared" ref="AH421:AH426" si="990">AG421/$I421</f>
        <v>0.96902654867256632</v>
      </c>
      <c r="AI421" s="437">
        <f t="shared" ref="AI421:AI426" si="991">AI$328*AJ421</f>
        <v>2300.6759999999999</v>
      </c>
      <c r="AJ421" s="377">
        <v>0.183</v>
      </c>
      <c r="AK421" s="378">
        <f t="shared" ref="AK421:AK426" si="992">AJ421/$I421</f>
        <v>0.80973451327433621</v>
      </c>
      <c r="AL421" s="437">
        <f t="shared" ref="AL421:AL426" si="993">AL$328*AM421</f>
        <v>2692.17</v>
      </c>
      <c r="AM421" s="377">
        <v>0.17699999999999999</v>
      </c>
      <c r="AN421" s="378">
        <f t="shared" ref="AN421:AN426" si="994">AM421/$I421</f>
        <v>0.78318584070796449</v>
      </c>
      <c r="AO421" s="437">
        <f t="shared" ref="AO421:AO426" si="995">AO$328*AP421</f>
        <v>3466.4760000000001</v>
      </c>
      <c r="AP421" s="377">
        <v>0.156</v>
      </c>
      <c r="AQ421" s="378">
        <f t="shared" ref="AQ421:AQ426" si="996">AP421/$I421</f>
        <v>0.69026548672566368</v>
      </c>
      <c r="AR421" s="437">
        <f t="shared" ref="AR421:AR426" si="997">AR$328*AS421</f>
        <v>3511.3650000000002</v>
      </c>
      <c r="AS421" s="377">
        <v>0.16500000000000001</v>
      </c>
      <c r="AT421" s="378">
        <f t="shared" ref="AT421:AT426" si="998">AS421/$I421</f>
        <v>0.73008849557522126</v>
      </c>
      <c r="AU421" s="437">
        <f t="shared" ref="AU421:AU426" si="999">AU$328*AV421</f>
        <v>2650.69</v>
      </c>
      <c r="AV421" s="377">
        <v>0.19</v>
      </c>
      <c r="AW421" s="378">
        <f t="shared" ref="AW421:AW426" si="1000">AV421/$I421</f>
        <v>0.84070796460176989</v>
      </c>
      <c r="AX421" s="437">
        <f t="shared" ref="AX421:AX426" si="1001">AX$328*AY421</f>
        <v>3208.8619999999996</v>
      </c>
      <c r="AY421" s="377">
        <v>0.20599999999999999</v>
      </c>
      <c r="AZ421" s="378">
        <f t="shared" ref="AZ421:AZ426" si="1002">AY421/$I421</f>
        <v>0.91150442477876104</v>
      </c>
      <c r="BA421" s="376">
        <f t="shared" ref="BA421:BA426" si="1003">BA$328*BB421</f>
        <v>2775.7799999999997</v>
      </c>
      <c r="BB421" s="377">
        <v>0.18</v>
      </c>
      <c r="BC421" s="378">
        <f t="shared" ref="BC421:BC426" si="1004">BB421/$I421</f>
        <v>0.79646017699115035</v>
      </c>
      <c r="BD421" s="438">
        <f t="shared" ref="BD421:BD426" si="1005">BD$328*BE421</f>
        <v>3918.614</v>
      </c>
      <c r="BE421" s="377">
        <v>0.22600000000000001</v>
      </c>
      <c r="BF421" s="378">
        <f t="shared" ref="BF421:BF426" si="1006">BE421/$I421</f>
        <v>1</v>
      </c>
      <c r="BG421" s="439">
        <f t="shared" ref="BG421:BG426" si="1007">BG$328*BH421</f>
        <v>3589.37</v>
      </c>
      <c r="BH421" s="377">
        <v>0.218</v>
      </c>
      <c r="BI421" s="378">
        <f t="shared" ref="BI421:BI426" si="1008">BH421/$I421</f>
        <v>0.96460176991150437</v>
      </c>
      <c r="BJ421" s="376">
        <f t="shared" ref="BJ421:BJ426" si="1009">K421+T421+W421+Z421+Q421</f>
        <v>14671.503000000001</v>
      </c>
      <c r="BK421" s="377">
        <f t="shared" ref="BK421:BK426" si="1010">BJ421/BJ$328</f>
        <v>0.20874004780468372</v>
      </c>
      <c r="BL421" s="378">
        <f t="shared" ref="BL421:BL426" si="1011">BK421/$G421</f>
        <v>1.0650002439014474</v>
      </c>
      <c r="BM421" s="376">
        <f t="shared" ref="BM421:BM426" si="1012">BG421+AU421+AR421+AX421</f>
        <v>12960.286999999998</v>
      </c>
      <c r="BN421" s="440">
        <f t="shared" ref="BN421:BN426" si="1013">BM421/BM$328</f>
        <v>0.19264927014894309</v>
      </c>
      <c r="BO421" s="378">
        <f t="shared" ref="BO421:BO426" si="1014">BN421/$G421</f>
        <v>0.98290443953542395</v>
      </c>
      <c r="BP421" s="376">
        <f t="shared" ref="BP421:BP426" si="1015">BA421+AO421+AL421+BD421</f>
        <v>12853.039999999999</v>
      </c>
      <c r="BQ421" s="377">
        <f t="shared" ref="BQ421:BQ426" si="1016">BP421/BP$328</f>
        <v>0.18311521420125085</v>
      </c>
      <c r="BR421" s="378">
        <f t="shared" ref="BR421:BR426" si="1017">BQ421/$G421</f>
        <v>0.93426129694515736</v>
      </c>
      <c r="BS421" s="381">
        <f t="shared" ref="BS421:BS426" si="1018">AI421+AF421+AC421+N421</f>
        <v>10901.258</v>
      </c>
      <c r="BT421" s="441">
        <f t="shared" ref="BT421:BT426" si="1019">BS421/BS$328</f>
        <v>0.20073763488380658</v>
      </c>
      <c r="BU421" s="383">
        <f t="shared" ref="BU421:BU426" si="1020">BT421/$G421</f>
        <v>1.0241716065500335</v>
      </c>
      <c r="BV421" s="382">
        <f t="shared" ref="BV421:BV426" si="1021">L421</f>
        <v>0.214</v>
      </c>
      <c r="BW421" s="382">
        <f t="shared" ref="BW421:BW426" si="1022">O421</f>
        <v>0.223</v>
      </c>
      <c r="BX421" s="382">
        <f t="shared" ref="BX421:BX426" si="1023">R421</f>
        <v>0.217</v>
      </c>
      <c r="BY421" s="382">
        <f t="shared" ref="BY421:BY426" si="1024">U421</f>
        <v>0.20899999999999999</v>
      </c>
      <c r="BZ421" s="382">
        <f t="shared" ref="BZ421:BZ426" si="1025">X421</f>
        <v>0.192</v>
      </c>
      <c r="CA421" s="382">
        <f t="shared" ref="CA421:CA426" si="1026">AA421</f>
        <v>0.217</v>
      </c>
      <c r="CB421" s="382">
        <f t="shared" ref="CB421:CB426" si="1027">AD421</f>
        <v>0.184</v>
      </c>
      <c r="CC421" s="382">
        <f t="shared" ref="CC421:CC426" si="1028">AG421</f>
        <v>0.219</v>
      </c>
      <c r="CD421" s="382">
        <f t="shared" ref="CD421:CD426" si="1029">AJ421</f>
        <v>0.183</v>
      </c>
      <c r="CE421" s="382">
        <f t="shared" ref="CE421:CE426" si="1030">AM421</f>
        <v>0.17699999999999999</v>
      </c>
      <c r="CF421" s="382">
        <f t="shared" ref="CF421:CF426" si="1031">AP421</f>
        <v>0.156</v>
      </c>
      <c r="CG421" s="382">
        <f t="shared" ref="CG421:CG426" si="1032">AS421</f>
        <v>0.16500000000000001</v>
      </c>
      <c r="CH421" s="382">
        <f t="shared" ref="CH421:CH426" si="1033">AV421</f>
        <v>0.19</v>
      </c>
      <c r="CI421" s="382">
        <f t="shared" ref="CI421:CI426" si="1034">AY421</f>
        <v>0.20599999999999999</v>
      </c>
      <c r="CJ421" s="382">
        <f t="shared" ref="CJ421:CJ426" si="1035">BB421</f>
        <v>0.18</v>
      </c>
      <c r="CK421" s="382">
        <f t="shared" ref="CK421:CK426" si="1036">BE421</f>
        <v>0.22600000000000001</v>
      </c>
      <c r="CL421" s="382">
        <f t="shared" ref="CL421:CL426" si="1037">BH421</f>
        <v>0.218</v>
      </c>
      <c r="CM421" s="902"/>
      <c r="CN421" s="902"/>
      <c r="CP421" s="902"/>
      <c r="CQ421" s="902"/>
      <c r="CS421" s="902"/>
      <c r="CT421" s="902"/>
      <c r="CV421" s="13"/>
      <c r="CW421" s="13"/>
      <c r="CY421" s="13"/>
      <c r="CZ421" s="13"/>
      <c r="DB421" s="13"/>
      <c r="DC421" s="13"/>
    </row>
    <row r="422" spans="1:107" x14ac:dyDescent="0.3">
      <c r="A422" s="232">
        <v>422</v>
      </c>
      <c r="B422" s="371" t="s">
        <v>460</v>
      </c>
      <c r="C422" s="372" t="s">
        <v>142</v>
      </c>
      <c r="D422" s="473">
        <v>44501</v>
      </c>
      <c r="E422" s="452"/>
      <c r="F422" s="376">
        <f t="shared" si="972"/>
        <v>213576.45499999999</v>
      </c>
      <c r="G422" s="375">
        <v>0.81499999999999995</v>
      </c>
      <c r="H422" s="451"/>
      <c r="I422" s="375">
        <f t="shared" si="973"/>
        <v>0.86</v>
      </c>
      <c r="J422" s="375">
        <f t="shared" si="974"/>
        <v>0.76800000000000002</v>
      </c>
      <c r="K422" s="437">
        <f t="shared" si="975"/>
        <v>13466.412</v>
      </c>
      <c r="L422" s="377">
        <v>0.80100000000000005</v>
      </c>
      <c r="M422" s="378">
        <f t="shared" si="976"/>
        <v>0.93139534883720942</v>
      </c>
      <c r="N422" s="437">
        <f t="shared" si="977"/>
        <v>10908.672</v>
      </c>
      <c r="O422" s="377">
        <v>0.76800000000000002</v>
      </c>
      <c r="P422" s="378">
        <f t="shared" si="978"/>
        <v>0.89302325581395348</v>
      </c>
      <c r="Q422" s="437">
        <f t="shared" si="979"/>
        <v>8724.2810000000009</v>
      </c>
      <c r="R422" s="377">
        <v>0.79900000000000004</v>
      </c>
      <c r="S422" s="378">
        <f t="shared" si="980"/>
        <v>0.92906976744186054</v>
      </c>
      <c r="T422" s="437">
        <f t="shared" si="981"/>
        <v>12384.216</v>
      </c>
      <c r="U422" s="377">
        <v>0.78600000000000003</v>
      </c>
      <c r="V422" s="378">
        <f t="shared" si="982"/>
        <v>0.91395348837209311</v>
      </c>
      <c r="W422" s="437">
        <f t="shared" si="983"/>
        <v>13156.681999999999</v>
      </c>
      <c r="X422" s="377">
        <v>0.81399999999999995</v>
      </c>
      <c r="Y422" s="378">
        <f t="shared" si="984"/>
        <v>0.94651162790697674</v>
      </c>
      <c r="Z422" s="437">
        <f t="shared" si="985"/>
        <v>8551.344000000001</v>
      </c>
      <c r="AA422" s="377">
        <v>0.80400000000000005</v>
      </c>
      <c r="AB422" s="378">
        <f t="shared" si="986"/>
        <v>0.93488372093023264</v>
      </c>
      <c r="AC422" s="437">
        <f t="shared" si="987"/>
        <v>13997.016</v>
      </c>
      <c r="AD422" s="377">
        <v>0.82199999999999995</v>
      </c>
      <c r="AE422" s="378">
        <f t="shared" si="988"/>
        <v>0.95581395348837206</v>
      </c>
      <c r="AF422" s="437">
        <f t="shared" si="989"/>
        <v>8433.1059999999998</v>
      </c>
      <c r="AG422" s="377">
        <v>0.80300000000000005</v>
      </c>
      <c r="AH422" s="378">
        <f t="shared" si="990"/>
        <v>0.9337209302325582</v>
      </c>
      <c r="AI422" s="437">
        <f t="shared" si="991"/>
        <v>10573.052</v>
      </c>
      <c r="AJ422" s="377">
        <v>0.84099999999999997</v>
      </c>
      <c r="AK422" s="378">
        <f t="shared" si="992"/>
        <v>0.97790697674418603</v>
      </c>
      <c r="AL422" s="437">
        <f t="shared" si="993"/>
        <v>12822.029999999999</v>
      </c>
      <c r="AM422" s="377">
        <v>0.84299999999999997</v>
      </c>
      <c r="AN422" s="378">
        <f t="shared" si="994"/>
        <v>0.98023255813953492</v>
      </c>
      <c r="AO422" s="437">
        <f t="shared" si="995"/>
        <v>19110.060000000001</v>
      </c>
      <c r="AP422" s="377">
        <v>0.86</v>
      </c>
      <c r="AQ422" s="378">
        <f t="shared" si="996"/>
        <v>1</v>
      </c>
      <c r="AR422" s="437">
        <f t="shared" si="997"/>
        <v>18237.816999999999</v>
      </c>
      <c r="AS422" s="377">
        <v>0.85699999999999998</v>
      </c>
      <c r="AT422" s="378">
        <f t="shared" si="998"/>
        <v>0.99651162790697678</v>
      </c>
      <c r="AU422" s="437">
        <f t="shared" si="999"/>
        <v>11523.526</v>
      </c>
      <c r="AV422" s="377">
        <v>0.82599999999999996</v>
      </c>
      <c r="AW422" s="378">
        <f t="shared" si="1000"/>
        <v>0.96046511627906972</v>
      </c>
      <c r="AX422" s="437">
        <f t="shared" si="1001"/>
        <v>12352.561</v>
      </c>
      <c r="AY422" s="377">
        <v>0.79300000000000004</v>
      </c>
      <c r="AZ422" s="378">
        <f t="shared" si="1002"/>
        <v>0.92209302325581399</v>
      </c>
      <c r="BA422" s="376">
        <f t="shared" si="1003"/>
        <v>12999.903</v>
      </c>
      <c r="BB422" s="377">
        <v>0.84299999999999997</v>
      </c>
      <c r="BC422" s="378">
        <f t="shared" si="1004"/>
        <v>0.98023255813953492</v>
      </c>
      <c r="BD422" s="438">
        <f t="shared" si="1005"/>
        <v>13489.742</v>
      </c>
      <c r="BE422" s="377">
        <v>0.77800000000000002</v>
      </c>
      <c r="BF422" s="378">
        <f t="shared" si="1006"/>
        <v>0.90465116279069768</v>
      </c>
      <c r="BG422" s="439">
        <f t="shared" si="1007"/>
        <v>12941.49</v>
      </c>
      <c r="BH422" s="377">
        <v>0.78600000000000003</v>
      </c>
      <c r="BI422" s="378">
        <f t="shared" si="1008"/>
        <v>0.91395348837209311</v>
      </c>
      <c r="BJ422" s="376">
        <f t="shared" si="1009"/>
        <v>56282.934999999998</v>
      </c>
      <c r="BK422" s="377">
        <f t="shared" si="1010"/>
        <v>0.80077021028369799</v>
      </c>
      <c r="BL422" s="378">
        <f t="shared" si="1011"/>
        <v>0.9825401353174209</v>
      </c>
      <c r="BM422" s="376">
        <f t="shared" si="1012"/>
        <v>55055.394</v>
      </c>
      <c r="BN422" s="440">
        <f t="shared" si="1013"/>
        <v>0.81837550911198975</v>
      </c>
      <c r="BO422" s="378">
        <f t="shared" si="1014"/>
        <v>1.0041417289717667</v>
      </c>
      <c r="BP422" s="376">
        <f t="shared" si="1015"/>
        <v>58421.735000000001</v>
      </c>
      <c r="BQ422" s="377">
        <f t="shared" si="1016"/>
        <v>0.83232515564673537</v>
      </c>
      <c r="BR422" s="378">
        <f t="shared" si="1017"/>
        <v>1.0212578596892459</v>
      </c>
      <c r="BS422" s="381">
        <f t="shared" si="1018"/>
        <v>43911.845999999998</v>
      </c>
      <c r="BT422" s="441">
        <f t="shared" si="1019"/>
        <v>0.80860026516407024</v>
      </c>
      <c r="BU422" s="383">
        <f t="shared" si="1020"/>
        <v>0.99214756461849118</v>
      </c>
      <c r="BV422" s="382">
        <f t="shared" si="1021"/>
        <v>0.80100000000000005</v>
      </c>
      <c r="BW422" s="382">
        <f t="shared" si="1022"/>
        <v>0.76800000000000002</v>
      </c>
      <c r="BX422" s="382">
        <f t="shared" si="1023"/>
        <v>0.79900000000000004</v>
      </c>
      <c r="BY422" s="382">
        <f t="shared" si="1024"/>
        <v>0.78600000000000003</v>
      </c>
      <c r="BZ422" s="382">
        <f t="shared" si="1025"/>
        <v>0.81399999999999995</v>
      </c>
      <c r="CA422" s="382">
        <f t="shared" si="1026"/>
        <v>0.80400000000000005</v>
      </c>
      <c r="CB422" s="382">
        <f t="shared" si="1027"/>
        <v>0.82199999999999995</v>
      </c>
      <c r="CC422" s="382">
        <f t="shared" si="1028"/>
        <v>0.80300000000000005</v>
      </c>
      <c r="CD422" s="382">
        <f t="shared" si="1029"/>
        <v>0.84099999999999997</v>
      </c>
      <c r="CE422" s="382">
        <f t="shared" si="1030"/>
        <v>0.84299999999999997</v>
      </c>
      <c r="CF422" s="382">
        <f t="shared" si="1031"/>
        <v>0.86</v>
      </c>
      <c r="CG422" s="382">
        <f t="shared" si="1032"/>
        <v>0.85699999999999998</v>
      </c>
      <c r="CH422" s="382">
        <f t="shared" si="1033"/>
        <v>0.82599999999999996</v>
      </c>
      <c r="CI422" s="382">
        <f t="shared" si="1034"/>
        <v>0.79300000000000004</v>
      </c>
      <c r="CJ422" s="382">
        <f t="shared" si="1035"/>
        <v>0.84299999999999997</v>
      </c>
      <c r="CK422" s="382">
        <f t="shared" si="1036"/>
        <v>0.77800000000000002</v>
      </c>
      <c r="CL422" s="382">
        <f t="shared" si="1037"/>
        <v>0.78600000000000003</v>
      </c>
      <c r="CM422" s="902"/>
      <c r="CN422" s="902"/>
      <c r="CP422" s="902"/>
      <c r="CQ422" s="902"/>
      <c r="CS422" s="902"/>
      <c r="CT422" s="902"/>
      <c r="CV422" s="13"/>
      <c r="CW422" s="13"/>
      <c r="CY422" s="13"/>
      <c r="CZ422" s="13"/>
      <c r="DB422" s="13"/>
      <c r="DC422" s="13"/>
    </row>
    <row r="423" spans="1:107" x14ac:dyDescent="0.3">
      <c r="A423" s="232">
        <v>423</v>
      </c>
      <c r="B423" s="371" t="s">
        <v>461</v>
      </c>
      <c r="C423" s="372" t="s">
        <v>142</v>
      </c>
      <c r="D423" s="473">
        <v>44501</v>
      </c>
      <c r="E423" s="452"/>
      <c r="F423" s="376">
        <f t="shared" si="972"/>
        <v>153565.402</v>
      </c>
      <c r="G423" s="375">
        <v>0.58599999999999997</v>
      </c>
      <c r="H423" s="451"/>
      <c r="I423" s="375">
        <f t="shared" si="973"/>
        <v>0.60599999999999998</v>
      </c>
      <c r="J423" s="375">
        <f t="shared" si="974"/>
        <v>0.56999999999999995</v>
      </c>
      <c r="K423" s="437">
        <f t="shared" si="975"/>
        <v>9969.5159999999996</v>
      </c>
      <c r="L423" s="377">
        <v>0.59299999999999997</v>
      </c>
      <c r="M423" s="378">
        <f t="shared" si="976"/>
        <v>0.97854785478547857</v>
      </c>
      <c r="N423" s="437">
        <f t="shared" si="977"/>
        <v>8252.5239999999994</v>
      </c>
      <c r="O423" s="377">
        <v>0.58099999999999996</v>
      </c>
      <c r="P423" s="378">
        <f t="shared" si="978"/>
        <v>0.95874587458745875</v>
      </c>
      <c r="Q423" s="437">
        <f t="shared" si="979"/>
        <v>6453.1289999999999</v>
      </c>
      <c r="R423" s="377">
        <v>0.59099999999999997</v>
      </c>
      <c r="S423" s="378">
        <f t="shared" si="980"/>
        <v>0.97524752475247523</v>
      </c>
      <c r="T423" s="437">
        <f t="shared" si="981"/>
        <v>8980.92</v>
      </c>
      <c r="U423" s="377">
        <v>0.56999999999999995</v>
      </c>
      <c r="V423" s="378">
        <f t="shared" si="982"/>
        <v>0.94059405940594054</v>
      </c>
      <c r="W423" s="437">
        <f t="shared" si="983"/>
        <v>9600.8220000000001</v>
      </c>
      <c r="X423" s="377">
        <v>0.59399999999999997</v>
      </c>
      <c r="Y423" s="378">
        <f t="shared" si="984"/>
        <v>0.98019801980198018</v>
      </c>
      <c r="Z423" s="437">
        <f t="shared" si="985"/>
        <v>6413.5079999999998</v>
      </c>
      <c r="AA423" s="377">
        <v>0.60299999999999998</v>
      </c>
      <c r="AB423" s="378">
        <f t="shared" si="986"/>
        <v>0.99504950495049505</v>
      </c>
      <c r="AC423" s="437">
        <f t="shared" si="987"/>
        <v>9791.0999999999985</v>
      </c>
      <c r="AD423" s="377">
        <v>0.57499999999999996</v>
      </c>
      <c r="AE423" s="378">
        <f t="shared" si="988"/>
        <v>0.94884488448844884</v>
      </c>
      <c r="AF423" s="437">
        <f t="shared" si="989"/>
        <v>6364.2119999999995</v>
      </c>
      <c r="AG423" s="377">
        <v>0.60599999999999998</v>
      </c>
      <c r="AH423" s="378">
        <f t="shared" si="990"/>
        <v>1</v>
      </c>
      <c r="AI423" s="437">
        <f t="shared" si="991"/>
        <v>7492.9119999999994</v>
      </c>
      <c r="AJ423" s="377">
        <v>0.59599999999999997</v>
      </c>
      <c r="AK423" s="378">
        <f t="shared" si="992"/>
        <v>0.98349834983498352</v>
      </c>
      <c r="AL423" s="437">
        <f t="shared" si="993"/>
        <v>9080.369999999999</v>
      </c>
      <c r="AM423" s="377">
        <v>0.59699999999999998</v>
      </c>
      <c r="AN423" s="378">
        <f t="shared" si="994"/>
        <v>0.98514851485148514</v>
      </c>
      <c r="AO423" s="437">
        <f t="shared" si="995"/>
        <v>13088.169</v>
      </c>
      <c r="AP423" s="377">
        <v>0.58899999999999997</v>
      </c>
      <c r="AQ423" s="378">
        <f t="shared" si="996"/>
        <v>0.97194719471947189</v>
      </c>
      <c r="AR423" s="437">
        <f t="shared" si="997"/>
        <v>12406.822999999999</v>
      </c>
      <c r="AS423" s="377">
        <v>0.58299999999999996</v>
      </c>
      <c r="AT423" s="378">
        <f t="shared" si="998"/>
        <v>0.96204620462046198</v>
      </c>
      <c r="AU423" s="437">
        <f t="shared" si="999"/>
        <v>7993.9229999999998</v>
      </c>
      <c r="AV423" s="377">
        <v>0.57299999999999995</v>
      </c>
      <c r="AW423" s="378">
        <f t="shared" si="1000"/>
        <v>0.9455445544554455</v>
      </c>
      <c r="AX423" s="437">
        <f t="shared" si="1001"/>
        <v>9050.2369999999992</v>
      </c>
      <c r="AY423" s="377">
        <v>0.58099999999999996</v>
      </c>
      <c r="AZ423" s="378">
        <f t="shared" si="1002"/>
        <v>0.95874587458745875</v>
      </c>
      <c r="BA423" s="376">
        <f t="shared" si="1003"/>
        <v>9268.0209999999988</v>
      </c>
      <c r="BB423" s="377">
        <v>0.60099999999999998</v>
      </c>
      <c r="BC423" s="378">
        <f t="shared" si="1004"/>
        <v>0.9917491749174917</v>
      </c>
      <c r="BD423" s="438">
        <f t="shared" si="1005"/>
        <v>9969.9249999999993</v>
      </c>
      <c r="BE423" s="377">
        <v>0.57499999999999996</v>
      </c>
      <c r="BF423" s="378">
        <f t="shared" si="1006"/>
        <v>0.94884488448844884</v>
      </c>
      <c r="BG423" s="439">
        <f t="shared" si="1007"/>
        <v>9434.4449999999997</v>
      </c>
      <c r="BH423" s="377">
        <v>0.57299999999999995</v>
      </c>
      <c r="BI423" s="378">
        <f t="shared" si="1008"/>
        <v>0.9455445544554455</v>
      </c>
      <c r="BJ423" s="376">
        <f t="shared" si="1009"/>
        <v>41417.895000000004</v>
      </c>
      <c r="BK423" s="377">
        <f t="shared" si="1010"/>
        <v>0.58927659846911196</v>
      </c>
      <c r="BL423" s="378">
        <f t="shared" si="1011"/>
        <v>1.0055914649643549</v>
      </c>
      <c r="BM423" s="376">
        <f t="shared" si="1012"/>
        <v>38885.428</v>
      </c>
      <c r="BN423" s="440">
        <f t="shared" si="1013"/>
        <v>0.57801569700032707</v>
      </c>
      <c r="BO423" s="378">
        <f t="shared" si="1014"/>
        <v>0.98637490955687224</v>
      </c>
      <c r="BP423" s="376">
        <f t="shared" si="1015"/>
        <v>41406.485000000001</v>
      </c>
      <c r="BQ423" s="377">
        <f t="shared" si="1016"/>
        <v>0.58991159835306517</v>
      </c>
      <c r="BR423" s="378">
        <f t="shared" si="1017"/>
        <v>1.0066750825137631</v>
      </c>
      <c r="BS423" s="381">
        <f t="shared" si="1018"/>
        <v>31900.748</v>
      </c>
      <c r="BT423" s="441">
        <f t="shared" si="1019"/>
        <v>0.58742584613118254</v>
      </c>
      <c r="BU423" s="383">
        <f t="shared" si="1020"/>
        <v>1.0024331845242023</v>
      </c>
      <c r="BV423" s="382">
        <f t="shared" si="1021"/>
        <v>0.59299999999999997</v>
      </c>
      <c r="BW423" s="382">
        <f t="shared" si="1022"/>
        <v>0.58099999999999996</v>
      </c>
      <c r="BX423" s="382">
        <f t="shared" si="1023"/>
        <v>0.59099999999999997</v>
      </c>
      <c r="BY423" s="382">
        <f t="shared" si="1024"/>
        <v>0.56999999999999995</v>
      </c>
      <c r="BZ423" s="382">
        <f t="shared" si="1025"/>
        <v>0.59399999999999997</v>
      </c>
      <c r="CA423" s="382">
        <f t="shared" si="1026"/>
        <v>0.60299999999999998</v>
      </c>
      <c r="CB423" s="382">
        <f t="shared" si="1027"/>
        <v>0.57499999999999996</v>
      </c>
      <c r="CC423" s="382">
        <f t="shared" si="1028"/>
        <v>0.60599999999999998</v>
      </c>
      <c r="CD423" s="382">
        <f t="shared" si="1029"/>
        <v>0.59599999999999997</v>
      </c>
      <c r="CE423" s="382">
        <f t="shared" si="1030"/>
        <v>0.59699999999999998</v>
      </c>
      <c r="CF423" s="382">
        <f t="shared" si="1031"/>
        <v>0.58899999999999997</v>
      </c>
      <c r="CG423" s="382">
        <f t="shared" si="1032"/>
        <v>0.58299999999999996</v>
      </c>
      <c r="CH423" s="382">
        <f t="shared" si="1033"/>
        <v>0.57299999999999995</v>
      </c>
      <c r="CI423" s="382">
        <f t="shared" si="1034"/>
        <v>0.58099999999999996</v>
      </c>
      <c r="CJ423" s="382">
        <f t="shared" si="1035"/>
        <v>0.60099999999999998</v>
      </c>
      <c r="CK423" s="382">
        <f t="shared" si="1036"/>
        <v>0.57499999999999996</v>
      </c>
      <c r="CL423" s="382">
        <f t="shared" si="1037"/>
        <v>0.57299999999999995</v>
      </c>
      <c r="CM423" s="902"/>
      <c r="CN423" s="902"/>
      <c r="CP423" s="902"/>
      <c r="CQ423" s="902"/>
      <c r="CS423" s="902"/>
      <c r="CT423" s="902"/>
      <c r="CV423" s="13"/>
      <c r="CW423" s="13"/>
      <c r="CY423" s="13"/>
      <c r="CZ423" s="13"/>
      <c r="DB423" s="13"/>
      <c r="DC423" s="13"/>
    </row>
    <row r="424" spans="1:107" x14ac:dyDescent="0.3">
      <c r="A424" s="232">
        <v>424</v>
      </c>
      <c r="B424" s="371" t="s">
        <v>462</v>
      </c>
      <c r="C424" s="372" t="s">
        <v>142</v>
      </c>
      <c r="D424" s="473">
        <v>44501</v>
      </c>
      <c r="E424" s="452"/>
      <c r="F424" s="376">
        <f t="shared" si="972"/>
        <v>105608.97100000001</v>
      </c>
      <c r="G424" s="375">
        <v>0.40300000000000002</v>
      </c>
      <c r="H424" s="451"/>
      <c r="I424" s="375">
        <f t="shared" si="973"/>
        <v>0.495</v>
      </c>
      <c r="J424" s="375">
        <f t="shared" si="974"/>
        <v>0.33400000000000002</v>
      </c>
      <c r="K424" s="437">
        <f t="shared" si="975"/>
        <v>5951.4479999999994</v>
      </c>
      <c r="L424" s="377">
        <v>0.35399999999999998</v>
      </c>
      <c r="M424" s="378">
        <f t="shared" si="976"/>
        <v>0.71515151515151509</v>
      </c>
      <c r="N424" s="437">
        <f t="shared" si="977"/>
        <v>4829.3600000000006</v>
      </c>
      <c r="O424" s="377">
        <v>0.34</v>
      </c>
      <c r="P424" s="378">
        <f t="shared" si="978"/>
        <v>0.68686868686868696</v>
      </c>
      <c r="Q424" s="437">
        <f t="shared" si="979"/>
        <v>3843.4879999999998</v>
      </c>
      <c r="R424" s="377">
        <v>0.35199999999999998</v>
      </c>
      <c r="S424" s="378">
        <f t="shared" si="980"/>
        <v>0.71111111111111103</v>
      </c>
      <c r="T424" s="437">
        <f t="shared" si="981"/>
        <v>5955.768</v>
      </c>
      <c r="U424" s="377">
        <v>0.378</v>
      </c>
      <c r="V424" s="378">
        <f t="shared" si="982"/>
        <v>0.76363636363636367</v>
      </c>
      <c r="W424" s="437">
        <f t="shared" si="983"/>
        <v>6222.7550000000001</v>
      </c>
      <c r="X424" s="377">
        <v>0.38500000000000001</v>
      </c>
      <c r="Y424" s="378">
        <f t="shared" si="984"/>
        <v>0.77777777777777779</v>
      </c>
      <c r="Z424" s="437">
        <f t="shared" si="985"/>
        <v>3594.9680000000003</v>
      </c>
      <c r="AA424" s="377">
        <v>0.33800000000000002</v>
      </c>
      <c r="AB424" s="378">
        <f t="shared" si="986"/>
        <v>0.6828282828282829</v>
      </c>
      <c r="AC424" s="437">
        <f t="shared" si="987"/>
        <v>7424.2079999999996</v>
      </c>
      <c r="AD424" s="377">
        <v>0.436</v>
      </c>
      <c r="AE424" s="378">
        <f t="shared" si="988"/>
        <v>0.88080808080808082</v>
      </c>
      <c r="AF424" s="437">
        <f t="shared" si="989"/>
        <v>3507.6680000000001</v>
      </c>
      <c r="AG424" s="377">
        <v>0.33400000000000002</v>
      </c>
      <c r="AH424" s="378">
        <f t="shared" si="990"/>
        <v>0.67474747474747476</v>
      </c>
      <c r="AI424" s="437">
        <f t="shared" si="991"/>
        <v>5405.96</v>
      </c>
      <c r="AJ424" s="377">
        <v>0.43</v>
      </c>
      <c r="AK424" s="378">
        <f t="shared" si="992"/>
        <v>0.86868686868686873</v>
      </c>
      <c r="AL424" s="437">
        <f t="shared" si="993"/>
        <v>6433.83</v>
      </c>
      <c r="AM424" s="377">
        <v>0.42299999999999999</v>
      </c>
      <c r="AN424" s="378">
        <f t="shared" si="994"/>
        <v>0.8545454545454545</v>
      </c>
      <c r="AO424" s="437">
        <f t="shared" si="995"/>
        <v>10999.395</v>
      </c>
      <c r="AP424" s="377">
        <v>0.495</v>
      </c>
      <c r="AQ424" s="378">
        <f t="shared" si="996"/>
        <v>1</v>
      </c>
      <c r="AR424" s="437">
        <f t="shared" si="997"/>
        <v>10151.037</v>
      </c>
      <c r="AS424" s="377">
        <v>0.47699999999999998</v>
      </c>
      <c r="AT424" s="378">
        <f t="shared" si="998"/>
        <v>0.96363636363636362</v>
      </c>
      <c r="AU424" s="437">
        <f t="shared" si="999"/>
        <v>6068.6850000000004</v>
      </c>
      <c r="AV424" s="377">
        <v>0.435</v>
      </c>
      <c r="AW424" s="378">
        <f t="shared" si="1000"/>
        <v>0.87878787878787878</v>
      </c>
      <c r="AX424" s="437">
        <f t="shared" si="1001"/>
        <v>5950.4139999999998</v>
      </c>
      <c r="AY424" s="377">
        <v>0.38200000000000001</v>
      </c>
      <c r="AZ424" s="378">
        <f t="shared" si="1002"/>
        <v>0.77171717171717169</v>
      </c>
      <c r="BA424" s="376">
        <f t="shared" si="1003"/>
        <v>6862.3450000000003</v>
      </c>
      <c r="BB424" s="377">
        <v>0.44500000000000001</v>
      </c>
      <c r="BC424" s="378">
        <f t="shared" si="1004"/>
        <v>0.89898989898989901</v>
      </c>
      <c r="BD424" s="438">
        <f t="shared" si="1005"/>
        <v>6207.3620000000001</v>
      </c>
      <c r="BE424" s="377">
        <v>0.35799999999999998</v>
      </c>
      <c r="BF424" s="378">
        <f t="shared" si="1006"/>
        <v>0.72323232323232323</v>
      </c>
      <c r="BG424" s="439">
        <f t="shared" si="1007"/>
        <v>6141.4449999999997</v>
      </c>
      <c r="BH424" s="377">
        <v>0.373</v>
      </c>
      <c r="BI424" s="378">
        <f t="shared" si="1008"/>
        <v>0.7535353535353535</v>
      </c>
      <c r="BJ424" s="376">
        <f t="shared" si="1009"/>
        <v>25568.427000000003</v>
      </c>
      <c r="BK424" s="377">
        <f t="shared" si="1010"/>
        <v>0.36377695415872296</v>
      </c>
      <c r="BL424" s="378">
        <f t="shared" si="1011"/>
        <v>0.90267234282561526</v>
      </c>
      <c r="BM424" s="376">
        <f t="shared" si="1012"/>
        <v>28311.581000000002</v>
      </c>
      <c r="BN424" s="440">
        <f t="shared" si="1013"/>
        <v>0.42083986384041389</v>
      </c>
      <c r="BO424" s="378">
        <f t="shared" si="1014"/>
        <v>1.0442676522094636</v>
      </c>
      <c r="BP424" s="376">
        <f t="shared" si="1015"/>
        <v>30502.932000000001</v>
      </c>
      <c r="BQ424" s="377">
        <f t="shared" si="1016"/>
        <v>0.43457041501047144</v>
      </c>
      <c r="BR424" s="378">
        <f t="shared" si="1017"/>
        <v>1.0783384987852889</v>
      </c>
      <c r="BS424" s="381">
        <f t="shared" si="1018"/>
        <v>21167.196</v>
      </c>
      <c r="BT424" s="441">
        <f t="shared" si="1019"/>
        <v>0.38977637830074024</v>
      </c>
      <c r="BU424" s="383">
        <f t="shared" si="1020"/>
        <v>0.96718704292987645</v>
      </c>
      <c r="BV424" s="382">
        <f t="shared" si="1021"/>
        <v>0.35399999999999998</v>
      </c>
      <c r="BW424" s="382">
        <f t="shared" si="1022"/>
        <v>0.34</v>
      </c>
      <c r="BX424" s="382">
        <f t="shared" si="1023"/>
        <v>0.35199999999999998</v>
      </c>
      <c r="BY424" s="382">
        <f t="shared" si="1024"/>
        <v>0.378</v>
      </c>
      <c r="BZ424" s="382">
        <f t="shared" si="1025"/>
        <v>0.38500000000000001</v>
      </c>
      <c r="CA424" s="382">
        <f t="shared" si="1026"/>
        <v>0.33800000000000002</v>
      </c>
      <c r="CB424" s="382">
        <f t="shared" si="1027"/>
        <v>0.436</v>
      </c>
      <c r="CC424" s="382">
        <f t="shared" si="1028"/>
        <v>0.33400000000000002</v>
      </c>
      <c r="CD424" s="382">
        <f t="shared" si="1029"/>
        <v>0.43</v>
      </c>
      <c r="CE424" s="382">
        <f t="shared" si="1030"/>
        <v>0.42299999999999999</v>
      </c>
      <c r="CF424" s="382">
        <f t="shared" si="1031"/>
        <v>0.495</v>
      </c>
      <c r="CG424" s="382">
        <f t="shared" si="1032"/>
        <v>0.47699999999999998</v>
      </c>
      <c r="CH424" s="382">
        <f t="shared" si="1033"/>
        <v>0.435</v>
      </c>
      <c r="CI424" s="382">
        <f t="shared" si="1034"/>
        <v>0.38200000000000001</v>
      </c>
      <c r="CJ424" s="382">
        <f t="shared" si="1035"/>
        <v>0.44500000000000001</v>
      </c>
      <c r="CK424" s="382">
        <f t="shared" si="1036"/>
        <v>0.35799999999999998</v>
      </c>
      <c r="CL424" s="382">
        <f t="shared" si="1037"/>
        <v>0.373</v>
      </c>
      <c r="CM424" s="902"/>
      <c r="CN424" s="902"/>
      <c r="CP424" s="902"/>
      <c r="CQ424" s="902"/>
      <c r="CS424" s="902"/>
      <c r="CT424" s="902"/>
      <c r="CV424" s="13"/>
      <c r="CW424" s="13"/>
      <c r="CY424" s="13"/>
      <c r="CZ424" s="13"/>
      <c r="DB424" s="13"/>
      <c r="DC424" s="13"/>
    </row>
    <row r="425" spans="1:107" x14ac:dyDescent="0.3">
      <c r="A425" s="232">
        <v>425</v>
      </c>
      <c r="B425" s="371" t="s">
        <v>463</v>
      </c>
      <c r="C425" s="372" t="s">
        <v>142</v>
      </c>
      <c r="D425" s="473">
        <v>44501</v>
      </c>
      <c r="E425" s="452"/>
      <c r="F425" s="376">
        <f t="shared" si="972"/>
        <v>133387.01300000001</v>
      </c>
      <c r="G425" s="375">
        <v>0.50900000000000001</v>
      </c>
      <c r="H425" s="451"/>
      <c r="I425" s="375">
        <f t="shared" si="973"/>
        <v>0.55900000000000005</v>
      </c>
      <c r="J425" s="375">
        <f t="shared" si="974"/>
        <v>0.46800000000000003</v>
      </c>
      <c r="K425" s="437">
        <f t="shared" si="975"/>
        <v>8153.82</v>
      </c>
      <c r="L425" s="377">
        <v>0.48499999999999999</v>
      </c>
      <c r="M425" s="378">
        <f t="shared" si="976"/>
        <v>0.86762075134168148</v>
      </c>
      <c r="N425" s="437">
        <f t="shared" si="977"/>
        <v>6647.4720000000007</v>
      </c>
      <c r="O425" s="377">
        <v>0.46800000000000003</v>
      </c>
      <c r="P425" s="378">
        <f t="shared" si="978"/>
        <v>0.83720930232558133</v>
      </c>
      <c r="Q425" s="437">
        <f t="shared" si="979"/>
        <v>5164.6869999999999</v>
      </c>
      <c r="R425" s="377">
        <v>0.47299999999999998</v>
      </c>
      <c r="S425" s="378">
        <f t="shared" si="980"/>
        <v>0.84615384615384603</v>
      </c>
      <c r="T425" s="437">
        <f t="shared" si="981"/>
        <v>7878</v>
      </c>
      <c r="U425" s="377">
        <v>0.5</v>
      </c>
      <c r="V425" s="378">
        <f t="shared" si="982"/>
        <v>0.89445438282647571</v>
      </c>
      <c r="W425" s="437">
        <f t="shared" si="983"/>
        <v>8129.9890000000005</v>
      </c>
      <c r="X425" s="377">
        <v>0.503</v>
      </c>
      <c r="Y425" s="378">
        <f t="shared" si="984"/>
        <v>0.8998211091234346</v>
      </c>
      <c r="Z425" s="437">
        <f t="shared" si="985"/>
        <v>4988.2839999999997</v>
      </c>
      <c r="AA425" s="377">
        <v>0.46899999999999997</v>
      </c>
      <c r="AB425" s="378">
        <f t="shared" si="986"/>
        <v>0.83899821109123418</v>
      </c>
      <c r="AC425" s="437">
        <f t="shared" si="987"/>
        <v>8905.6440000000002</v>
      </c>
      <c r="AD425" s="377">
        <v>0.52300000000000002</v>
      </c>
      <c r="AE425" s="378">
        <f t="shared" si="988"/>
        <v>0.93559928443649365</v>
      </c>
      <c r="AF425" s="437">
        <f t="shared" si="989"/>
        <v>4977.9479999999994</v>
      </c>
      <c r="AG425" s="377">
        <v>0.47399999999999998</v>
      </c>
      <c r="AH425" s="378">
        <f t="shared" si="990"/>
        <v>0.847942754919499</v>
      </c>
      <c r="AI425" s="437">
        <f t="shared" si="991"/>
        <v>6612.8720000000003</v>
      </c>
      <c r="AJ425" s="377">
        <v>0.52600000000000002</v>
      </c>
      <c r="AK425" s="378">
        <f t="shared" si="992"/>
        <v>0.94096601073345254</v>
      </c>
      <c r="AL425" s="437">
        <f t="shared" si="993"/>
        <v>8061.3</v>
      </c>
      <c r="AM425" s="377">
        <v>0.53</v>
      </c>
      <c r="AN425" s="378">
        <f t="shared" si="994"/>
        <v>0.94812164579606439</v>
      </c>
      <c r="AO425" s="437">
        <f t="shared" si="995"/>
        <v>12421.539000000001</v>
      </c>
      <c r="AP425" s="377">
        <v>0.55900000000000005</v>
      </c>
      <c r="AQ425" s="378">
        <f t="shared" si="996"/>
        <v>1</v>
      </c>
      <c r="AR425" s="437">
        <f t="shared" si="997"/>
        <v>11768.393000000002</v>
      </c>
      <c r="AS425" s="377">
        <v>0.55300000000000005</v>
      </c>
      <c r="AT425" s="378">
        <f t="shared" si="998"/>
        <v>0.98926654740608233</v>
      </c>
      <c r="AU425" s="437">
        <f t="shared" si="999"/>
        <v>7449.8340000000007</v>
      </c>
      <c r="AV425" s="377">
        <v>0.53400000000000003</v>
      </c>
      <c r="AW425" s="378">
        <f t="shared" si="1000"/>
        <v>0.95527728085867614</v>
      </c>
      <c r="AX425" s="437">
        <f t="shared" si="1001"/>
        <v>7585.9989999999998</v>
      </c>
      <c r="AY425" s="377">
        <v>0.48699999999999999</v>
      </c>
      <c r="AZ425" s="378">
        <f t="shared" si="1002"/>
        <v>0.87119856887298741</v>
      </c>
      <c r="BA425" s="376">
        <f t="shared" si="1003"/>
        <v>8096.0250000000005</v>
      </c>
      <c r="BB425" s="377">
        <v>0.52500000000000002</v>
      </c>
      <c r="BC425" s="378">
        <f t="shared" si="1004"/>
        <v>0.93917710196779958</v>
      </c>
      <c r="BD425" s="438">
        <f t="shared" si="1005"/>
        <v>8288.0419999999995</v>
      </c>
      <c r="BE425" s="377">
        <v>0.47799999999999998</v>
      </c>
      <c r="BF425" s="378">
        <f t="shared" si="1006"/>
        <v>0.85509838998211085</v>
      </c>
      <c r="BG425" s="439">
        <f t="shared" si="1007"/>
        <v>8133.71</v>
      </c>
      <c r="BH425" s="377">
        <v>0.49399999999999999</v>
      </c>
      <c r="BI425" s="378">
        <f t="shared" si="1008"/>
        <v>0.88372093023255804</v>
      </c>
      <c r="BJ425" s="376">
        <f t="shared" si="1009"/>
        <v>34314.78</v>
      </c>
      <c r="BK425" s="377">
        <f t="shared" si="1010"/>
        <v>0.48821643001451209</v>
      </c>
      <c r="BL425" s="378">
        <f t="shared" si="1011"/>
        <v>0.95916783892831448</v>
      </c>
      <c r="BM425" s="376">
        <f t="shared" si="1012"/>
        <v>34937.936000000002</v>
      </c>
      <c r="BN425" s="440">
        <f t="shared" si="1013"/>
        <v>0.51933787198620573</v>
      </c>
      <c r="BO425" s="378">
        <f t="shared" si="1014"/>
        <v>1.0203101610730958</v>
      </c>
      <c r="BP425" s="376">
        <f t="shared" si="1015"/>
        <v>36866.906000000003</v>
      </c>
      <c r="BQ425" s="377">
        <f t="shared" si="1016"/>
        <v>0.52523693920873049</v>
      </c>
      <c r="BR425" s="378">
        <f t="shared" si="1017"/>
        <v>1.0318996841035963</v>
      </c>
      <c r="BS425" s="381">
        <f t="shared" si="1018"/>
        <v>27143.936000000002</v>
      </c>
      <c r="BT425" s="441">
        <f t="shared" si="1019"/>
        <v>0.49983309394910325</v>
      </c>
      <c r="BU425" s="383">
        <f t="shared" si="1020"/>
        <v>0.98199036139313012</v>
      </c>
      <c r="BV425" s="382">
        <f t="shared" si="1021"/>
        <v>0.48499999999999999</v>
      </c>
      <c r="BW425" s="382">
        <f t="shared" si="1022"/>
        <v>0.46800000000000003</v>
      </c>
      <c r="BX425" s="382">
        <f t="shared" si="1023"/>
        <v>0.47299999999999998</v>
      </c>
      <c r="BY425" s="382">
        <f t="shared" si="1024"/>
        <v>0.5</v>
      </c>
      <c r="BZ425" s="382">
        <f t="shared" si="1025"/>
        <v>0.503</v>
      </c>
      <c r="CA425" s="382">
        <f t="shared" si="1026"/>
        <v>0.46899999999999997</v>
      </c>
      <c r="CB425" s="382">
        <f t="shared" si="1027"/>
        <v>0.52300000000000002</v>
      </c>
      <c r="CC425" s="382">
        <f t="shared" si="1028"/>
        <v>0.47399999999999998</v>
      </c>
      <c r="CD425" s="382">
        <f t="shared" si="1029"/>
        <v>0.52600000000000002</v>
      </c>
      <c r="CE425" s="382">
        <f t="shared" si="1030"/>
        <v>0.53</v>
      </c>
      <c r="CF425" s="382">
        <f t="shared" si="1031"/>
        <v>0.55900000000000005</v>
      </c>
      <c r="CG425" s="382">
        <f t="shared" si="1032"/>
        <v>0.55300000000000005</v>
      </c>
      <c r="CH425" s="382">
        <f t="shared" si="1033"/>
        <v>0.53400000000000003</v>
      </c>
      <c r="CI425" s="382">
        <f t="shared" si="1034"/>
        <v>0.48699999999999999</v>
      </c>
      <c r="CJ425" s="382">
        <f t="shared" si="1035"/>
        <v>0.52500000000000002</v>
      </c>
      <c r="CK425" s="382">
        <f t="shared" si="1036"/>
        <v>0.47799999999999998</v>
      </c>
      <c r="CL425" s="382">
        <f t="shared" si="1037"/>
        <v>0.49399999999999999</v>
      </c>
      <c r="CM425" s="902"/>
      <c r="CN425" s="902"/>
      <c r="CP425" s="902"/>
      <c r="CQ425" s="902"/>
      <c r="CS425" s="902"/>
      <c r="CT425" s="902"/>
      <c r="CV425" s="13"/>
      <c r="CW425" s="13"/>
      <c r="CY425" s="13"/>
      <c r="CZ425" s="13"/>
      <c r="DB425" s="13"/>
      <c r="DC425" s="13"/>
    </row>
    <row r="426" spans="1:107" x14ac:dyDescent="0.3">
      <c r="A426" s="232">
        <v>426</v>
      </c>
      <c r="B426" s="371" t="s">
        <v>464</v>
      </c>
      <c r="C426" s="372" t="s">
        <v>142</v>
      </c>
      <c r="D426" s="473">
        <v>44501</v>
      </c>
      <c r="E426" s="452"/>
      <c r="F426" s="376">
        <f t="shared" si="972"/>
        <v>176102.304</v>
      </c>
      <c r="G426" s="375">
        <v>0.67200000000000004</v>
      </c>
      <c r="H426" s="451"/>
      <c r="I426" s="375">
        <f t="shared" si="973"/>
        <v>0.751</v>
      </c>
      <c r="J426" s="375">
        <f t="shared" si="974"/>
        <v>0.59699999999999998</v>
      </c>
      <c r="K426" s="437">
        <f t="shared" si="975"/>
        <v>10641.996000000001</v>
      </c>
      <c r="L426" s="377">
        <v>0.63300000000000001</v>
      </c>
      <c r="M426" s="378">
        <f t="shared" si="976"/>
        <v>0.84287616511318242</v>
      </c>
      <c r="N426" s="437">
        <f t="shared" si="977"/>
        <v>8479.7880000000005</v>
      </c>
      <c r="O426" s="377">
        <v>0.59699999999999998</v>
      </c>
      <c r="P426" s="378">
        <f t="shared" si="978"/>
        <v>0.79494007989347537</v>
      </c>
      <c r="Q426" s="437">
        <f t="shared" si="979"/>
        <v>6900.808</v>
      </c>
      <c r="R426" s="377">
        <v>0.63200000000000001</v>
      </c>
      <c r="S426" s="378">
        <f t="shared" si="980"/>
        <v>0.8415446071904128</v>
      </c>
      <c r="T426" s="437">
        <f t="shared" si="981"/>
        <v>9894.768</v>
      </c>
      <c r="U426" s="377">
        <v>0.628</v>
      </c>
      <c r="V426" s="378">
        <f t="shared" si="982"/>
        <v>0.8362183754993342</v>
      </c>
      <c r="W426" s="437">
        <f t="shared" si="983"/>
        <v>10796.884</v>
      </c>
      <c r="X426" s="377">
        <v>0.66800000000000004</v>
      </c>
      <c r="Y426" s="378">
        <f t="shared" si="984"/>
        <v>0.88948069241011984</v>
      </c>
      <c r="Z426" s="437">
        <f t="shared" si="985"/>
        <v>6860.22</v>
      </c>
      <c r="AA426" s="377">
        <v>0.64500000000000002</v>
      </c>
      <c r="AB426" s="378">
        <f t="shared" si="986"/>
        <v>0.8588548601864181</v>
      </c>
      <c r="AC426" s="437">
        <f t="shared" si="987"/>
        <v>11681.208000000001</v>
      </c>
      <c r="AD426" s="377">
        <v>0.68600000000000005</v>
      </c>
      <c r="AE426" s="378">
        <f t="shared" si="988"/>
        <v>0.91344873501997348</v>
      </c>
      <c r="AF426" s="437">
        <f t="shared" si="989"/>
        <v>6700.2759999999998</v>
      </c>
      <c r="AG426" s="377">
        <v>0.63800000000000001</v>
      </c>
      <c r="AH426" s="378">
        <f t="shared" si="990"/>
        <v>0.84953395472703064</v>
      </c>
      <c r="AI426" s="437">
        <f t="shared" si="991"/>
        <v>9039.268</v>
      </c>
      <c r="AJ426" s="377">
        <v>0.71899999999999997</v>
      </c>
      <c r="AK426" s="378">
        <f t="shared" si="992"/>
        <v>0.95739014647137144</v>
      </c>
      <c r="AL426" s="437">
        <f t="shared" si="993"/>
        <v>10859.939999999999</v>
      </c>
      <c r="AM426" s="377">
        <v>0.71399999999999997</v>
      </c>
      <c r="AN426" s="378">
        <f t="shared" si="994"/>
        <v>0.95073235685752322</v>
      </c>
      <c r="AO426" s="437">
        <f t="shared" si="995"/>
        <v>16687.971000000001</v>
      </c>
      <c r="AP426" s="377">
        <v>0.751</v>
      </c>
      <c r="AQ426" s="378">
        <f t="shared" si="996"/>
        <v>1</v>
      </c>
      <c r="AR426" s="437">
        <f t="shared" si="997"/>
        <v>15982.031000000001</v>
      </c>
      <c r="AS426" s="377">
        <v>0.751</v>
      </c>
      <c r="AT426" s="378">
        <f t="shared" si="998"/>
        <v>1</v>
      </c>
      <c r="AU426" s="437">
        <f t="shared" si="999"/>
        <v>9765.6999999999989</v>
      </c>
      <c r="AV426" s="377">
        <v>0.7</v>
      </c>
      <c r="AW426" s="378">
        <f t="shared" si="1000"/>
        <v>0.93209054593874829</v>
      </c>
      <c r="AX426" s="437">
        <f t="shared" si="1001"/>
        <v>10047.165000000001</v>
      </c>
      <c r="AY426" s="377">
        <v>0.64500000000000002</v>
      </c>
      <c r="AZ426" s="378">
        <f t="shared" si="1002"/>
        <v>0.8588548601864181</v>
      </c>
      <c r="BA426" s="376">
        <f t="shared" si="1003"/>
        <v>11103.119999999999</v>
      </c>
      <c r="BB426" s="377">
        <v>0.72</v>
      </c>
      <c r="BC426" s="378">
        <f t="shared" si="1004"/>
        <v>0.95872170439414106</v>
      </c>
      <c r="BD426" s="438">
        <f t="shared" si="1005"/>
        <v>10455.416999999999</v>
      </c>
      <c r="BE426" s="377">
        <v>0.60299999999999998</v>
      </c>
      <c r="BF426" s="378">
        <f t="shared" si="1006"/>
        <v>0.80292942743009321</v>
      </c>
      <c r="BG426" s="439">
        <f t="shared" si="1007"/>
        <v>10175.370000000001</v>
      </c>
      <c r="BH426" s="377">
        <v>0.61799999999999999</v>
      </c>
      <c r="BI426" s="378">
        <f t="shared" si="1008"/>
        <v>0.82290279627163776</v>
      </c>
      <c r="BJ426" s="376">
        <f t="shared" si="1009"/>
        <v>45094.675999999999</v>
      </c>
      <c r="BK426" s="377">
        <f t="shared" si="1010"/>
        <v>0.64158831061662347</v>
      </c>
      <c r="BL426" s="378">
        <f t="shared" si="1011"/>
        <v>0.95474450984616577</v>
      </c>
      <c r="BM426" s="376">
        <f t="shared" si="1012"/>
        <v>45970.266000000003</v>
      </c>
      <c r="BN426" s="440">
        <f t="shared" si="1013"/>
        <v>0.683328864048518</v>
      </c>
      <c r="BO426" s="378">
        <f t="shared" si="1014"/>
        <v>1.016858428643628</v>
      </c>
      <c r="BP426" s="376">
        <f t="shared" si="1015"/>
        <v>49106.448000000004</v>
      </c>
      <c r="BQ426" s="377">
        <f t="shared" si="1016"/>
        <v>0.69961174509552515</v>
      </c>
      <c r="BR426" s="378">
        <f t="shared" si="1017"/>
        <v>1.0410889063921505</v>
      </c>
      <c r="BS426" s="381">
        <f t="shared" si="1018"/>
        <v>35900.54</v>
      </c>
      <c r="BT426" s="441">
        <f t="shared" si="1019"/>
        <v>0.6610787021691894</v>
      </c>
      <c r="BU426" s="383">
        <f t="shared" si="1020"/>
        <v>0.98374806870415088</v>
      </c>
      <c r="BV426" s="382">
        <f t="shared" si="1021"/>
        <v>0.63300000000000001</v>
      </c>
      <c r="BW426" s="382">
        <f t="shared" si="1022"/>
        <v>0.59699999999999998</v>
      </c>
      <c r="BX426" s="382">
        <f t="shared" si="1023"/>
        <v>0.63200000000000001</v>
      </c>
      <c r="BY426" s="382">
        <f t="shared" si="1024"/>
        <v>0.628</v>
      </c>
      <c r="BZ426" s="382">
        <f t="shared" si="1025"/>
        <v>0.66800000000000004</v>
      </c>
      <c r="CA426" s="382">
        <f t="shared" si="1026"/>
        <v>0.64500000000000002</v>
      </c>
      <c r="CB426" s="382">
        <f t="shared" si="1027"/>
        <v>0.68600000000000005</v>
      </c>
      <c r="CC426" s="382">
        <f t="shared" si="1028"/>
        <v>0.63800000000000001</v>
      </c>
      <c r="CD426" s="382">
        <f t="shared" si="1029"/>
        <v>0.71899999999999997</v>
      </c>
      <c r="CE426" s="382">
        <f t="shared" si="1030"/>
        <v>0.71399999999999997</v>
      </c>
      <c r="CF426" s="382">
        <f t="shared" si="1031"/>
        <v>0.751</v>
      </c>
      <c r="CG426" s="382">
        <f t="shared" si="1032"/>
        <v>0.751</v>
      </c>
      <c r="CH426" s="382">
        <f t="shared" si="1033"/>
        <v>0.7</v>
      </c>
      <c r="CI426" s="382">
        <f t="shared" si="1034"/>
        <v>0.64500000000000002</v>
      </c>
      <c r="CJ426" s="382">
        <f t="shared" si="1035"/>
        <v>0.72</v>
      </c>
      <c r="CK426" s="382">
        <f t="shared" si="1036"/>
        <v>0.60299999999999998</v>
      </c>
      <c r="CL426" s="382">
        <f t="shared" si="1037"/>
        <v>0.61799999999999999</v>
      </c>
      <c r="CM426" s="902"/>
      <c r="CN426" s="902"/>
      <c r="CP426" s="902"/>
      <c r="CQ426" s="902"/>
      <c r="CS426" s="902"/>
      <c r="CT426" s="902"/>
      <c r="CV426" s="13"/>
      <c r="CW426" s="13"/>
      <c r="CY426" s="13"/>
      <c r="CZ426" s="13"/>
      <c r="DB426" s="13"/>
      <c r="DC426" s="13"/>
    </row>
    <row r="427" spans="1:107" x14ac:dyDescent="0.3">
      <c r="A427" s="232">
        <v>427</v>
      </c>
      <c r="B427" s="371"/>
      <c r="C427" s="372"/>
      <c r="D427" s="473"/>
      <c r="E427" s="474"/>
      <c r="F427" s="474"/>
      <c r="G427" s="475"/>
      <c r="H427" s="475"/>
      <c r="I427" s="475"/>
      <c r="J427" s="475"/>
      <c r="K427" s="474"/>
      <c r="L427" s="475"/>
      <c r="M427" s="475"/>
      <c r="N427" s="474"/>
      <c r="O427" s="475"/>
      <c r="P427" s="475"/>
      <c r="Q427" s="474"/>
      <c r="R427" s="475"/>
      <c r="S427" s="475"/>
      <c r="T427" s="474"/>
      <c r="U427" s="475"/>
      <c r="V427" s="475"/>
      <c r="W427" s="474"/>
      <c r="X427" s="475"/>
      <c r="Y427" s="475"/>
      <c r="Z427" s="474"/>
      <c r="AA427" s="475"/>
      <c r="AB427" s="475"/>
      <c r="AC427" s="476"/>
      <c r="AD427" s="475"/>
      <c r="AE427" s="475"/>
      <c r="AF427" s="474"/>
      <c r="AG427" s="475"/>
      <c r="AH427" s="475"/>
      <c r="AI427" s="474"/>
      <c r="AJ427" s="475"/>
      <c r="AK427" s="475"/>
      <c r="AL427" s="474"/>
      <c r="AM427" s="475"/>
      <c r="AN427" s="475"/>
      <c r="AO427" s="474"/>
      <c r="AP427" s="475"/>
      <c r="AQ427" s="475"/>
      <c r="AR427" s="474"/>
      <c r="AS427" s="475"/>
      <c r="AT427" s="475"/>
      <c r="AU427" s="477"/>
      <c r="AV427" s="475"/>
      <c r="AW427" s="475"/>
      <c r="AX427" s="474"/>
      <c r="AY427" s="475"/>
      <c r="AZ427" s="475"/>
      <c r="BA427" s="474"/>
      <c r="BB427" s="475"/>
      <c r="BC427" s="475"/>
      <c r="BD427" s="474"/>
      <c r="BE427" s="475"/>
      <c r="BF427" s="475"/>
      <c r="BG427" s="474"/>
      <c r="BH427" s="475"/>
      <c r="BI427" s="475"/>
      <c r="BJ427" s="475"/>
      <c r="BK427" s="475"/>
      <c r="BL427" s="475"/>
      <c r="BM427" s="475"/>
      <c r="BN427" s="475"/>
      <c r="BO427" s="475"/>
      <c r="BP427" s="475"/>
      <c r="BQ427" s="475"/>
      <c r="BR427" s="475"/>
      <c r="BS427" s="478"/>
      <c r="BT427" s="479"/>
      <c r="BU427" s="475"/>
      <c r="BV427" s="480"/>
      <c r="BW427" s="480"/>
      <c r="BX427" s="480"/>
      <c r="BY427" s="480"/>
      <c r="BZ427" s="480"/>
      <c r="CA427" s="480"/>
      <c r="CB427" s="480"/>
      <c r="CC427" s="480"/>
      <c r="CD427" s="480"/>
      <c r="CE427" s="480"/>
      <c r="CF427" s="480"/>
      <c r="CG427" s="480"/>
      <c r="CH427" s="480"/>
      <c r="CI427" s="480"/>
      <c r="CJ427" s="480"/>
      <c r="CK427" s="480"/>
      <c r="CL427" s="480"/>
      <c r="CM427" s="902"/>
      <c r="CN427" s="902"/>
      <c r="CP427" s="902"/>
      <c r="CQ427" s="902"/>
      <c r="CS427" s="902"/>
      <c r="CT427" s="902"/>
      <c r="CV427" s="13"/>
      <c r="CW427" s="13"/>
      <c r="CY427" s="13"/>
      <c r="CZ427" s="13"/>
      <c r="DB427" s="13"/>
      <c r="DC427" s="13"/>
    </row>
    <row r="428" spans="1:107" x14ac:dyDescent="0.3">
      <c r="A428" s="232">
        <v>428</v>
      </c>
      <c r="B428" s="371" t="s">
        <v>465</v>
      </c>
      <c r="C428" s="372" t="s">
        <v>142</v>
      </c>
      <c r="D428" s="473">
        <v>44501</v>
      </c>
      <c r="E428" s="452"/>
      <c r="F428" s="376">
        <f t="shared" ref="F428:F433" si="1038">F$328*G428</f>
        <v>88837.323000000004</v>
      </c>
      <c r="G428" s="375">
        <v>0.33900000000000002</v>
      </c>
      <c r="H428" s="451"/>
      <c r="I428" s="375">
        <f t="shared" ref="I428:I433" si="1039">LARGE(BV428:CL428,1)</f>
        <v>0.40799999999999997</v>
      </c>
      <c r="J428" s="375">
        <f t="shared" ref="J428:J433" si="1040">SMALL(BV428:CL428,1)</f>
        <v>0.27</v>
      </c>
      <c r="K428" s="437">
        <f t="shared" ref="K428:K433" si="1041">K$328*L428</f>
        <v>4841.8559999999998</v>
      </c>
      <c r="L428" s="377">
        <v>0.28799999999999998</v>
      </c>
      <c r="M428" s="378">
        <f t="shared" ref="M428:M433" si="1042">L428/$I428</f>
        <v>0.70588235294117652</v>
      </c>
      <c r="N428" s="437">
        <f t="shared" ref="N428:N433" si="1043">N$328*O428</f>
        <v>3835.0800000000004</v>
      </c>
      <c r="O428" s="377">
        <v>0.27</v>
      </c>
      <c r="P428" s="378">
        <f t="shared" ref="P428:P433" si="1044">O428/$I428</f>
        <v>0.66176470588235303</v>
      </c>
      <c r="Q428" s="437">
        <f t="shared" ref="Q428:Q433" si="1045">Q$328*R428</f>
        <v>3155.5909999999999</v>
      </c>
      <c r="R428" s="377">
        <v>0.28899999999999998</v>
      </c>
      <c r="S428" s="378">
        <f t="shared" ref="S428:S433" si="1046">R428/$I428</f>
        <v>0.70833333333333337</v>
      </c>
      <c r="T428" s="437">
        <f t="shared" ref="T428:T433" si="1047">T$328*U428</f>
        <v>4978.8959999999997</v>
      </c>
      <c r="U428" s="377">
        <v>0.316</v>
      </c>
      <c r="V428" s="378">
        <f t="shared" ref="V428:V433" si="1048">U428/$I428</f>
        <v>0.77450980392156865</v>
      </c>
      <c r="W428" s="437">
        <f t="shared" ref="W428:W433" si="1049">W$328*X428</f>
        <v>5236.8119999999999</v>
      </c>
      <c r="X428" s="377">
        <v>0.32400000000000001</v>
      </c>
      <c r="Y428" s="378">
        <f t="shared" ref="Y428:Y433" si="1050">X428/$I428</f>
        <v>0.79411764705882359</v>
      </c>
      <c r="Z428" s="437">
        <f t="shared" ref="Z428:Z433" si="1051">Z$328*AA428</f>
        <v>3233.3440000000001</v>
      </c>
      <c r="AA428" s="377">
        <v>0.30399999999999999</v>
      </c>
      <c r="AB428" s="378">
        <f t="shared" ref="AB428:AB433" si="1052">AA428/$I428</f>
        <v>0.74509803921568629</v>
      </c>
      <c r="AC428" s="437">
        <f t="shared" ref="AC428:AC433" si="1053">AC$328*AD428</f>
        <v>6096.0239999999994</v>
      </c>
      <c r="AD428" s="377">
        <v>0.35799999999999998</v>
      </c>
      <c r="AE428" s="378">
        <f t="shared" ref="AE428:AE433" si="1054">AD428/$I428</f>
        <v>0.87745098039215685</v>
      </c>
      <c r="AF428" s="437">
        <f t="shared" ref="AF428:AF433" si="1055">AF$328*AG428</f>
        <v>3087.5879999999997</v>
      </c>
      <c r="AG428" s="377">
        <v>0.29399999999999998</v>
      </c>
      <c r="AH428" s="378">
        <f t="shared" ref="AH428:AH433" si="1056">AG428/$I428</f>
        <v>0.72058823529411764</v>
      </c>
      <c r="AI428" s="437">
        <f t="shared" ref="AI428:AI433" si="1057">AI$328*AJ428</f>
        <v>4576.2079999999996</v>
      </c>
      <c r="AJ428" s="377">
        <v>0.36399999999999999</v>
      </c>
      <c r="AK428" s="378">
        <f t="shared" ref="AK428:AK433" si="1058">AJ428/$I428</f>
        <v>0.89215686274509809</v>
      </c>
      <c r="AL428" s="437">
        <f t="shared" ref="AL428:AL433" si="1059">AL$328*AM428</f>
        <v>5947.1100000000006</v>
      </c>
      <c r="AM428" s="377">
        <v>0.39100000000000001</v>
      </c>
      <c r="AN428" s="378">
        <f t="shared" ref="AN428:AN433" si="1060">AM428/$I428</f>
        <v>0.95833333333333348</v>
      </c>
      <c r="AO428" s="437">
        <f t="shared" ref="AO428:AO433" si="1061">AO$328*AP428</f>
        <v>9066.1679999999997</v>
      </c>
      <c r="AP428" s="377">
        <v>0.40799999999999997</v>
      </c>
      <c r="AQ428" s="378">
        <f t="shared" ref="AQ428:AQ433" si="1062">AP428/$I428</f>
        <v>1</v>
      </c>
      <c r="AR428" s="437">
        <f t="shared" ref="AR428:AR433" si="1063">AR$328*AS428</f>
        <v>8427.2759999999998</v>
      </c>
      <c r="AS428" s="377">
        <v>0.39600000000000002</v>
      </c>
      <c r="AT428" s="378">
        <f t="shared" ref="AT428:AT433" si="1064">AS428/$I428</f>
        <v>0.97058823529411775</v>
      </c>
      <c r="AU428" s="437">
        <f t="shared" ref="AU428:AU433" si="1065">AU$328*AV428</f>
        <v>5064.2129999999997</v>
      </c>
      <c r="AV428" s="377">
        <v>0.36299999999999999</v>
      </c>
      <c r="AW428" s="378">
        <f t="shared" ref="AW428:AW433" si="1066">AV428/$I428</f>
        <v>0.88970588235294124</v>
      </c>
      <c r="AX428" s="437">
        <f t="shared" ref="AX428:AX433" si="1067">AX$328*AY428</f>
        <v>4891.1779999999999</v>
      </c>
      <c r="AY428" s="377">
        <v>0.314</v>
      </c>
      <c r="AZ428" s="378">
        <f t="shared" ref="AZ428:AZ433" si="1068">AY428/$I428</f>
        <v>0.76960784313725494</v>
      </c>
      <c r="BA428" s="376">
        <f t="shared" ref="BA428:BA433" si="1069">BA$328*BB428</f>
        <v>6060.4530000000004</v>
      </c>
      <c r="BB428" s="377">
        <v>0.39300000000000002</v>
      </c>
      <c r="BC428" s="378">
        <f t="shared" ref="BC428:BC433" si="1070">BB428/$I428</f>
        <v>0.96323529411764719</v>
      </c>
      <c r="BD428" s="438">
        <f t="shared" ref="BD428:BD433" si="1071">BD$328*BE428</f>
        <v>4993.6319999999996</v>
      </c>
      <c r="BE428" s="377">
        <v>0.28799999999999998</v>
      </c>
      <c r="BF428" s="378">
        <f t="shared" ref="BF428:BF433" si="1072">BE428/$I428</f>
        <v>0.70588235294117652</v>
      </c>
      <c r="BG428" s="439">
        <f t="shared" ref="BG428:BG433" si="1073">BG$328*BH428</f>
        <v>4955.9650000000001</v>
      </c>
      <c r="BH428" s="377">
        <v>0.30099999999999999</v>
      </c>
      <c r="BI428" s="378">
        <f t="shared" ref="BI428:BI433" si="1074">BH428/$I428</f>
        <v>0.73774509803921573</v>
      </c>
      <c r="BJ428" s="376">
        <f t="shared" ref="BJ428:BJ433" si="1075">K428+T428+W428+Z428+Q428</f>
        <v>21446.499</v>
      </c>
      <c r="BK428" s="377">
        <f t="shared" ref="BK428:BK433" si="1076">BJ428/BJ$328</f>
        <v>0.30513187548018095</v>
      </c>
      <c r="BL428" s="378">
        <f t="shared" ref="BL428:BL433" si="1077">BK428/$G428</f>
        <v>0.90009402796513549</v>
      </c>
      <c r="BM428" s="376">
        <f t="shared" ref="BM428:BM433" si="1078">BG428+AU428+AR428+AX428</f>
        <v>23338.631999999998</v>
      </c>
      <c r="BN428" s="440">
        <f t="shared" ref="BN428:BN433" si="1079">BM428/BM$328</f>
        <v>0.34691904747748015</v>
      </c>
      <c r="BO428" s="378">
        <f t="shared" ref="BO428:BO433" si="1080">BN428/$G428</f>
        <v>1.0233600220574635</v>
      </c>
      <c r="BP428" s="376">
        <f t="shared" ref="BP428:BP433" si="1081">BA428+AO428+AL428+BD428</f>
        <v>26067.362999999998</v>
      </c>
      <c r="BQ428" s="377">
        <f t="shared" ref="BQ428:BQ433" si="1082">BP428/BP$328</f>
        <v>0.37137756977390263</v>
      </c>
      <c r="BR428" s="378">
        <f t="shared" ref="BR428:BR433" si="1083">BQ428/$G428</f>
        <v>1.0955090553802436</v>
      </c>
      <c r="BS428" s="381">
        <f t="shared" ref="BS428:BS433" si="1084">AI428+AF428+AC428+N428</f>
        <v>17594.900000000001</v>
      </c>
      <c r="BT428" s="441">
        <f t="shared" ref="BT428:BT433" si="1085">BS428/BS$328</f>
        <v>0.32399550694214269</v>
      </c>
      <c r="BU428" s="383">
        <f t="shared" ref="BU428:BU433" si="1086">BT428/$G428</f>
        <v>0.95573895853139423</v>
      </c>
      <c r="BV428" s="382">
        <f t="shared" ref="BV428:BV433" si="1087">L428</f>
        <v>0.28799999999999998</v>
      </c>
      <c r="BW428" s="382">
        <f t="shared" ref="BW428:BW433" si="1088">O428</f>
        <v>0.27</v>
      </c>
      <c r="BX428" s="382">
        <f t="shared" ref="BX428:BX433" si="1089">R428</f>
        <v>0.28899999999999998</v>
      </c>
      <c r="BY428" s="382">
        <f t="shared" ref="BY428:BY433" si="1090">U428</f>
        <v>0.316</v>
      </c>
      <c r="BZ428" s="382">
        <f t="shared" ref="BZ428:BZ433" si="1091">X428</f>
        <v>0.32400000000000001</v>
      </c>
      <c r="CA428" s="382">
        <f t="shared" ref="CA428:CA433" si="1092">AA428</f>
        <v>0.30399999999999999</v>
      </c>
      <c r="CB428" s="382">
        <f t="shared" ref="CB428:CB433" si="1093">AD428</f>
        <v>0.35799999999999998</v>
      </c>
      <c r="CC428" s="382">
        <f t="shared" ref="CC428:CC433" si="1094">AG428</f>
        <v>0.29399999999999998</v>
      </c>
      <c r="CD428" s="382">
        <f t="shared" ref="CD428:CD433" si="1095">AJ428</f>
        <v>0.36399999999999999</v>
      </c>
      <c r="CE428" s="382">
        <f t="shared" ref="CE428:CE433" si="1096">AM428</f>
        <v>0.39100000000000001</v>
      </c>
      <c r="CF428" s="382">
        <f t="shared" ref="CF428:CF433" si="1097">AP428</f>
        <v>0.40799999999999997</v>
      </c>
      <c r="CG428" s="382">
        <f t="shared" ref="CG428:CG433" si="1098">AS428</f>
        <v>0.39600000000000002</v>
      </c>
      <c r="CH428" s="382">
        <f t="shared" ref="CH428:CH433" si="1099">AV428</f>
        <v>0.36299999999999999</v>
      </c>
      <c r="CI428" s="382">
        <f t="shared" ref="CI428:CI433" si="1100">AY428</f>
        <v>0.314</v>
      </c>
      <c r="CJ428" s="382">
        <f t="shared" ref="CJ428:CJ433" si="1101">BB428</f>
        <v>0.39300000000000002</v>
      </c>
      <c r="CK428" s="382">
        <f t="shared" ref="CK428:CK433" si="1102">BE428</f>
        <v>0.28799999999999998</v>
      </c>
      <c r="CL428" s="382">
        <f t="shared" ref="CL428:CL433" si="1103">BH428</f>
        <v>0.30099999999999999</v>
      </c>
      <c r="CM428" s="902"/>
      <c r="CN428" s="902"/>
      <c r="CP428" s="902"/>
      <c r="CQ428" s="902"/>
      <c r="CS428" s="902"/>
      <c r="CT428" s="902"/>
      <c r="CV428" s="13"/>
      <c r="CW428" s="13"/>
      <c r="CY428" s="13"/>
      <c r="CZ428" s="13"/>
      <c r="DB428" s="13"/>
      <c r="DC428" s="13"/>
    </row>
    <row r="429" spans="1:107" x14ac:dyDescent="0.3">
      <c r="A429" s="232">
        <v>429</v>
      </c>
      <c r="B429" s="371" t="s">
        <v>466</v>
      </c>
      <c r="C429" s="372" t="s">
        <v>142</v>
      </c>
      <c r="D429" s="473">
        <v>44501</v>
      </c>
      <c r="E429" s="452"/>
      <c r="F429" s="376">
        <f t="shared" si="1038"/>
        <v>4192.9120000000003</v>
      </c>
      <c r="G429" s="375">
        <v>1.6E-2</v>
      </c>
      <c r="H429" s="451"/>
      <c r="I429" s="375">
        <f t="shared" si="1039"/>
        <v>0.02</v>
      </c>
      <c r="J429" s="375">
        <f t="shared" si="1040"/>
        <v>1.0999999999999999E-2</v>
      </c>
      <c r="K429" s="437">
        <f t="shared" si="1041"/>
        <v>252.17999999999998</v>
      </c>
      <c r="L429" s="377">
        <v>1.4999999999999999E-2</v>
      </c>
      <c r="M429" s="378">
        <f t="shared" si="1042"/>
        <v>0.75</v>
      </c>
      <c r="N429" s="437">
        <f t="shared" si="1043"/>
        <v>241.46800000000002</v>
      </c>
      <c r="O429" s="377">
        <v>1.7000000000000001E-2</v>
      </c>
      <c r="P429" s="378">
        <f t="shared" si="1044"/>
        <v>0.85000000000000009</v>
      </c>
      <c r="Q429" s="437">
        <f t="shared" si="1045"/>
        <v>185.62300000000002</v>
      </c>
      <c r="R429" s="377">
        <v>1.7000000000000001E-2</v>
      </c>
      <c r="S429" s="378">
        <f t="shared" si="1046"/>
        <v>0.85000000000000009</v>
      </c>
      <c r="T429" s="437">
        <f t="shared" si="1047"/>
        <v>299.36399999999998</v>
      </c>
      <c r="U429" s="377">
        <v>1.9E-2</v>
      </c>
      <c r="V429" s="378">
        <f t="shared" si="1048"/>
        <v>0.95</v>
      </c>
      <c r="W429" s="437">
        <f t="shared" si="1049"/>
        <v>210.119</v>
      </c>
      <c r="X429" s="377">
        <v>1.2999999999999999E-2</v>
      </c>
      <c r="Y429" s="378">
        <f t="shared" si="1050"/>
        <v>0.64999999999999991</v>
      </c>
      <c r="Z429" s="437">
        <f t="shared" si="1051"/>
        <v>127.63200000000001</v>
      </c>
      <c r="AA429" s="377">
        <v>1.2E-2</v>
      </c>
      <c r="AB429" s="378">
        <f t="shared" si="1052"/>
        <v>0.6</v>
      </c>
      <c r="AC429" s="437">
        <f t="shared" si="1053"/>
        <v>340.56</v>
      </c>
      <c r="AD429" s="377">
        <v>0.02</v>
      </c>
      <c r="AE429" s="378">
        <f t="shared" si="1054"/>
        <v>1</v>
      </c>
      <c r="AF429" s="437">
        <f t="shared" si="1055"/>
        <v>126.024</v>
      </c>
      <c r="AG429" s="377">
        <v>1.2E-2</v>
      </c>
      <c r="AH429" s="378">
        <f t="shared" si="1056"/>
        <v>0.6</v>
      </c>
      <c r="AI429" s="437">
        <f t="shared" si="1057"/>
        <v>176.00800000000001</v>
      </c>
      <c r="AJ429" s="377">
        <v>1.4E-2</v>
      </c>
      <c r="AK429" s="378">
        <f t="shared" si="1058"/>
        <v>0.7</v>
      </c>
      <c r="AL429" s="437">
        <f t="shared" si="1059"/>
        <v>167.31</v>
      </c>
      <c r="AM429" s="377">
        <v>1.0999999999999999E-2</v>
      </c>
      <c r="AN429" s="378">
        <f t="shared" si="1060"/>
        <v>0.54999999999999993</v>
      </c>
      <c r="AO429" s="437">
        <f t="shared" si="1061"/>
        <v>266.65199999999999</v>
      </c>
      <c r="AP429" s="377">
        <v>1.2E-2</v>
      </c>
      <c r="AQ429" s="378">
        <f t="shared" si="1062"/>
        <v>0.6</v>
      </c>
      <c r="AR429" s="437">
        <f t="shared" si="1063"/>
        <v>383.05799999999999</v>
      </c>
      <c r="AS429" s="377">
        <v>1.7999999999999999E-2</v>
      </c>
      <c r="AT429" s="378">
        <f t="shared" si="1064"/>
        <v>0.89999999999999991</v>
      </c>
      <c r="AU429" s="437">
        <f t="shared" si="1065"/>
        <v>265.06900000000002</v>
      </c>
      <c r="AV429" s="377">
        <v>1.9E-2</v>
      </c>
      <c r="AW429" s="378">
        <f t="shared" si="1066"/>
        <v>0.95</v>
      </c>
      <c r="AX429" s="437">
        <f t="shared" si="1067"/>
        <v>311.54000000000002</v>
      </c>
      <c r="AY429" s="377">
        <v>0.02</v>
      </c>
      <c r="AZ429" s="378">
        <f t="shared" si="1068"/>
        <v>1</v>
      </c>
      <c r="BA429" s="376">
        <f t="shared" si="1069"/>
        <v>215.89400000000001</v>
      </c>
      <c r="BB429" s="377">
        <v>1.4E-2</v>
      </c>
      <c r="BC429" s="378">
        <f t="shared" si="1070"/>
        <v>0.7</v>
      </c>
      <c r="BD429" s="438">
        <f t="shared" si="1071"/>
        <v>346.78000000000003</v>
      </c>
      <c r="BE429" s="377">
        <v>0.02</v>
      </c>
      <c r="BF429" s="378">
        <f t="shared" si="1072"/>
        <v>1</v>
      </c>
      <c r="BG429" s="439">
        <f t="shared" si="1073"/>
        <v>296.37</v>
      </c>
      <c r="BH429" s="377">
        <v>1.7999999999999999E-2</v>
      </c>
      <c r="BI429" s="378">
        <f t="shared" si="1074"/>
        <v>0.89999999999999991</v>
      </c>
      <c r="BJ429" s="376">
        <f t="shared" si="1075"/>
        <v>1074.9180000000001</v>
      </c>
      <c r="BK429" s="377">
        <f t="shared" si="1076"/>
        <v>1.5293486611843043E-2</v>
      </c>
      <c r="BL429" s="378">
        <f t="shared" si="1077"/>
        <v>0.95584291324019022</v>
      </c>
      <c r="BM429" s="376">
        <f t="shared" si="1078"/>
        <v>1256.037</v>
      </c>
      <c r="BN429" s="440">
        <f t="shared" si="1079"/>
        <v>1.8670467045218065E-2</v>
      </c>
      <c r="BO429" s="378">
        <f t="shared" si="1080"/>
        <v>1.166904190326129</v>
      </c>
      <c r="BP429" s="376">
        <f t="shared" si="1081"/>
        <v>996.63599999999997</v>
      </c>
      <c r="BQ429" s="377">
        <f t="shared" si="1082"/>
        <v>1.4198914390733855E-2</v>
      </c>
      <c r="BR429" s="378">
        <f t="shared" si="1083"/>
        <v>0.8874321494208659</v>
      </c>
      <c r="BS429" s="381">
        <f t="shared" si="1084"/>
        <v>884.06000000000017</v>
      </c>
      <c r="BT429" s="441">
        <f t="shared" si="1085"/>
        <v>1.6279232497329949E-2</v>
      </c>
      <c r="BU429" s="383">
        <f t="shared" si="1086"/>
        <v>1.0174520310831219</v>
      </c>
      <c r="BV429" s="382">
        <f t="shared" si="1087"/>
        <v>1.4999999999999999E-2</v>
      </c>
      <c r="BW429" s="382">
        <f t="shared" si="1088"/>
        <v>1.7000000000000001E-2</v>
      </c>
      <c r="BX429" s="382">
        <f t="shared" si="1089"/>
        <v>1.7000000000000001E-2</v>
      </c>
      <c r="BY429" s="382">
        <f t="shared" si="1090"/>
        <v>1.9E-2</v>
      </c>
      <c r="BZ429" s="382">
        <f t="shared" si="1091"/>
        <v>1.2999999999999999E-2</v>
      </c>
      <c r="CA429" s="382">
        <f t="shared" si="1092"/>
        <v>1.2E-2</v>
      </c>
      <c r="CB429" s="382">
        <f t="shared" si="1093"/>
        <v>0.02</v>
      </c>
      <c r="CC429" s="382">
        <f t="shared" si="1094"/>
        <v>1.2E-2</v>
      </c>
      <c r="CD429" s="382">
        <f t="shared" si="1095"/>
        <v>1.4E-2</v>
      </c>
      <c r="CE429" s="382">
        <f t="shared" si="1096"/>
        <v>1.0999999999999999E-2</v>
      </c>
      <c r="CF429" s="382">
        <f t="shared" si="1097"/>
        <v>1.2E-2</v>
      </c>
      <c r="CG429" s="382">
        <f t="shared" si="1098"/>
        <v>1.7999999999999999E-2</v>
      </c>
      <c r="CH429" s="382">
        <f t="shared" si="1099"/>
        <v>1.9E-2</v>
      </c>
      <c r="CI429" s="382">
        <f t="shared" si="1100"/>
        <v>0.02</v>
      </c>
      <c r="CJ429" s="382">
        <f t="shared" si="1101"/>
        <v>1.4E-2</v>
      </c>
      <c r="CK429" s="382">
        <f t="shared" si="1102"/>
        <v>0.02</v>
      </c>
      <c r="CL429" s="382">
        <f t="shared" si="1103"/>
        <v>1.7999999999999999E-2</v>
      </c>
      <c r="CM429" s="902"/>
      <c r="CN429" s="902"/>
      <c r="CP429" s="902"/>
      <c r="CQ429" s="902"/>
      <c r="CS429" s="902"/>
      <c r="CT429" s="902"/>
      <c r="CV429" s="13"/>
      <c r="CW429" s="13"/>
      <c r="CY429" s="13"/>
      <c r="CZ429" s="13"/>
      <c r="DB429" s="13"/>
      <c r="DC429" s="13"/>
    </row>
    <row r="430" spans="1:107" x14ac:dyDescent="0.3">
      <c r="A430" s="232">
        <v>430</v>
      </c>
      <c r="B430" s="371" t="s">
        <v>467</v>
      </c>
      <c r="C430" s="372" t="s">
        <v>142</v>
      </c>
      <c r="D430" s="473">
        <v>44501</v>
      </c>
      <c r="E430" s="452"/>
      <c r="F430" s="376">
        <f t="shared" si="1038"/>
        <v>219865.823</v>
      </c>
      <c r="G430" s="375">
        <v>0.83899999999999997</v>
      </c>
      <c r="H430" s="451"/>
      <c r="I430" s="375">
        <f t="shared" si="1039"/>
        <v>0.86599999999999999</v>
      </c>
      <c r="J430" s="375">
        <f t="shared" si="1040"/>
        <v>0.81100000000000005</v>
      </c>
      <c r="K430" s="437">
        <f t="shared" si="1041"/>
        <v>14374.26</v>
      </c>
      <c r="L430" s="377">
        <v>0.85499999999999998</v>
      </c>
      <c r="M430" s="378">
        <f t="shared" si="1042"/>
        <v>0.98729792147806006</v>
      </c>
      <c r="N430" s="437">
        <f t="shared" si="1043"/>
        <v>11860.34</v>
      </c>
      <c r="O430" s="377">
        <v>0.83499999999999996</v>
      </c>
      <c r="P430" s="378">
        <f t="shared" si="1044"/>
        <v>0.96420323325635104</v>
      </c>
      <c r="Q430" s="437">
        <f t="shared" si="1045"/>
        <v>9401.259</v>
      </c>
      <c r="R430" s="377">
        <v>0.86099999999999999</v>
      </c>
      <c r="S430" s="378">
        <f t="shared" si="1046"/>
        <v>0.99422632794457277</v>
      </c>
      <c r="T430" s="437">
        <f t="shared" si="1047"/>
        <v>13061.724</v>
      </c>
      <c r="U430" s="377">
        <v>0.82899999999999996</v>
      </c>
      <c r="V430" s="378">
        <f t="shared" si="1048"/>
        <v>0.95727482678983833</v>
      </c>
      <c r="W430" s="437">
        <f t="shared" si="1049"/>
        <v>13334.474999999999</v>
      </c>
      <c r="X430" s="377">
        <v>0.82499999999999996</v>
      </c>
      <c r="Y430" s="378">
        <f t="shared" si="1050"/>
        <v>0.95265588914549648</v>
      </c>
      <c r="Z430" s="437">
        <f t="shared" si="1051"/>
        <v>9210.7759999999998</v>
      </c>
      <c r="AA430" s="377">
        <v>0.86599999999999999</v>
      </c>
      <c r="AB430" s="378">
        <f t="shared" si="1052"/>
        <v>1</v>
      </c>
      <c r="AC430" s="437">
        <f t="shared" si="1053"/>
        <v>14235.407999999999</v>
      </c>
      <c r="AD430" s="377">
        <v>0.83599999999999997</v>
      </c>
      <c r="AE430" s="378">
        <f t="shared" si="1054"/>
        <v>0.96535796766743642</v>
      </c>
      <c r="AF430" s="437">
        <f t="shared" si="1055"/>
        <v>9073.7279999999992</v>
      </c>
      <c r="AG430" s="377">
        <v>0.86399999999999999</v>
      </c>
      <c r="AH430" s="378">
        <f t="shared" si="1056"/>
        <v>0.99769053117782913</v>
      </c>
      <c r="AI430" s="437">
        <f t="shared" si="1057"/>
        <v>10723.915999999999</v>
      </c>
      <c r="AJ430" s="377">
        <v>0.85299999999999998</v>
      </c>
      <c r="AK430" s="378">
        <f t="shared" si="1058"/>
        <v>0.98498845265588908</v>
      </c>
      <c r="AL430" s="437">
        <f t="shared" si="1059"/>
        <v>12685.14</v>
      </c>
      <c r="AM430" s="377">
        <v>0.83399999999999996</v>
      </c>
      <c r="AN430" s="378">
        <f t="shared" si="1060"/>
        <v>0.96304849884526555</v>
      </c>
      <c r="AO430" s="437">
        <f t="shared" si="1061"/>
        <v>18021.231</v>
      </c>
      <c r="AP430" s="377">
        <v>0.81100000000000005</v>
      </c>
      <c r="AQ430" s="378">
        <f t="shared" si="1062"/>
        <v>0.93648960739030029</v>
      </c>
      <c r="AR430" s="437">
        <f t="shared" si="1063"/>
        <v>17961.164000000001</v>
      </c>
      <c r="AS430" s="377">
        <v>0.84399999999999997</v>
      </c>
      <c r="AT430" s="378">
        <f t="shared" si="1064"/>
        <v>0.97459584295612012</v>
      </c>
      <c r="AU430" s="437">
        <f t="shared" si="1065"/>
        <v>11690.938</v>
      </c>
      <c r="AV430" s="377">
        <v>0.83799999999999997</v>
      </c>
      <c r="AW430" s="378">
        <f t="shared" si="1066"/>
        <v>0.9676674364896074</v>
      </c>
      <c r="AX430" s="437">
        <f t="shared" si="1067"/>
        <v>13069.102999999999</v>
      </c>
      <c r="AY430" s="377">
        <v>0.83899999999999997</v>
      </c>
      <c r="AZ430" s="378">
        <f t="shared" si="1068"/>
        <v>0.96882217090069278</v>
      </c>
      <c r="BA430" s="376">
        <f t="shared" si="1069"/>
        <v>12891.956</v>
      </c>
      <c r="BB430" s="377">
        <v>0.83599999999999997</v>
      </c>
      <c r="BC430" s="378">
        <f t="shared" si="1070"/>
        <v>0.96535796766743642</v>
      </c>
      <c r="BD430" s="438">
        <f t="shared" si="1071"/>
        <v>14512.742999999999</v>
      </c>
      <c r="BE430" s="377">
        <v>0.83699999999999997</v>
      </c>
      <c r="BF430" s="378">
        <f t="shared" si="1072"/>
        <v>0.96651270207852191</v>
      </c>
      <c r="BG430" s="439">
        <f t="shared" si="1073"/>
        <v>13715.344999999999</v>
      </c>
      <c r="BH430" s="377">
        <v>0.83299999999999996</v>
      </c>
      <c r="BI430" s="378">
        <f t="shared" si="1074"/>
        <v>0.96189376443418007</v>
      </c>
      <c r="BJ430" s="376">
        <f t="shared" si="1075"/>
        <v>59382.493999999999</v>
      </c>
      <c r="BK430" s="377">
        <f t="shared" si="1076"/>
        <v>0.84486944768517203</v>
      </c>
      <c r="BL430" s="378">
        <f t="shared" si="1077"/>
        <v>1.006995766013316</v>
      </c>
      <c r="BM430" s="376">
        <f t="shared" si="1078"/>
        <v>56436.55</v>
      </c>
      <c r="BN430" s="440">
        <f t="shared" si="1079"/>
        <v>0.83890581799803787</v>
      </c>
      <c r="BO430" s="378">
        <f t="shared" si="1080"/>
        <v>0.99988774493210719</v>
      </c>
      <c r="BP430" s="376">
        <f t="shared" si="1081"/>
        <v>58111.069999999992</v>
      </c>
      <c r="BQ430" s="377">
        <f t="shared" si="1082"/>
        <v>0.82789916086107895</v>
      </c>
      <c r="BR430" s="378">
        <f t="shared" si="1083"/>
        <v>0.98676896407756731</v>
      </c>
      <c r="BS430" s="381">
        <f t="shared" si="1084"/>
        <v>45893.391999999993</v>
      </c>
      <c r="BT430" s="441">
        <f t="shared" si="1085"/>
        <v>0.84508879313519669</v>
      </c>
      <c r="BU430" s="383">
        <f t="shared" si="1086"/>
        <v>1.0072572027833095</v>
      </c>
      <c r="BV430" s="382">
        <f t="shared" si="1087"/>
        <v>0.85499999999999998</v>
      </c>
      <c r="BW430" s="382">
        <f t="shared" si="1088"/>
        <v>0.83499999999999996</v>
      </c>
      <c r="BX430" s="382">
        <f t="shared" si="1089"/>
        <v>0.86099999999999999</v>
      </c>
      <c r="BY430" s="382">
        <f t="shared" si="1090"/>
        <v>0.82899999999999996</v>
      </c>
      <c r="BZ430" s="382">
        <f t="shared" si="1091"/>
        <v>0.82499999999999996</v>
      </c>
      <c r="CA430" s="382">
        <f t="shared" si="1092"/>
        <v>0.86599999999999999</v>
      </c>
      <c r="CB430" s="382">
        <f t="shared" si="1093"/>
        <v>0.83599999999999997</v>
      </c>
      <c r="CC430" s="382">
        <f t="shared" si="1094"/>
        <v>0.86399999999999999</v>
      </c>
      <c r="CD430" s="382">
        <f t="shared" si="1095"/>
        <v>0.85299999999999998</v>
      </c>
      <c r="CE430" s="382">
        <f t="shared" si="1096"/>
        <v>0.83399999999999996</v>
      </c>
      <c r="CF430" s="382">
        <f t="shared" si="1097"/>
        <v>0.81100000000000005</v>
      </c>
      <c r="CG430" s="382">
        <f t="shared" si="1098"/>
        <v>0.84399999999999997</v>
      </c>
      <c r="CH430" s="382">
        <f t="shared" si="1099"/>
        <v>0.83799999999999997</v>
      </c>
      <c r="CI430" s="382">
        <f t="shared" si="1100"/>
        <v>0.83899999999999997</v>
      </c>
      <c r="CJ430" s="382">
        <f t="shared" si="1101"/>
        <v>0.83599999999999997</v>
      </c>
      <c r="CK430" s="382">
        <f t="shared" si="1102"/>
        <v>0.83699999999999997</v>
      </c>
      <c r="CL430" s="382">
        <f t="shared" si="1103"/>
        <v>0.83299999999999996</v>
      </c>
      <c r="CM430" s="902"/>
      <c r="CN430" s="902"/>
      <c r="CP430" s="902"/>
      <c r="CQ430" s="902"/>
      <c r="CS430" s="902"/>
      <c r="CT430" s="902"/>
      <c r="CV430" s="13"/>
      <c r="CW430" s="13"/>
      <c r="CY430" s="13"/>
      <c r="CZ430" s="13"/>
      <c r="DB430" s="13"/>
      <c r="DC430" s="13"/>
    </row>
    <row r="431" spans="1:107" x14ac:dyDescent="0.3">
      <c r="A431" s="232">
        <v>431</v>
      </c>
      <c r="B431" s="371" t="s">
        <v>468</v>
      </c>
      <c r="C431" s="372" t="s">
        <v>142</v>
      </c>
      <c r="D431" s="473">
        <v>44501</v>
      </c>
      <c r="E431" s="452"/>
      <c r="F431" s="376">
        <f t="shared" si="1038"/>
        <v>161951.226</v>
      </c>
      <c r="G431" s="375">
        <v>0.61799999999999999</v>
      </c>
      <c r="H431" s="451"/>
      <c r="I431" s="375">
        <f t="shared" si="1039"/>
        <v>0.67300000000000004</v>
      </c>
      <c r="J431" s="375">
        <f t="shared" si="1040"/>
        <v>0.58299999999999996</v>
      </c>
      <c r="K431" s="437">
        <f t="shared" si="1041"/>
        <v>10120.824000000001</v>
      </c>
      <c r="L431" s="377">
        <v>0.60199999999999998</v>
      </c>
      <c r="M431" s="378">
        <f t="shared" si="1042"/>
        <v>0.89450222882615149</v>
      </c>
      <c r="N431" s="437">
        <f t="shared" si="1043"/>
        <v>8295.1359999999986</v>
      </c>
      <c r="O431" s="377">
        <v>0.58399999999999996</v>
      </c>
      <c r="P431" s="378">
        <f t="shared" si="1044"/>
        <v>0.86775631500742934</v>
      </c>
      <c r="Q431" s="437">
        <f t="shared" si="1045"/>
        <v>6529.5619999999999</v>
      </c>
      <c r="R431" s="377">
        <v>0.59799999999999998</v>
      </c>
      <c r="S431" s="378">
        <f t="shared" si="1046"/>
        <v>0.88855869242199104</v>
      </c>
      <c r="T431" s="437">
        <f t="shared" si="1047"/>
        <v>9548.1360000000004</v>
      </c>
      <c r="U431" s="377">
        <v>0.60599999999999998</v>
      </c>
      <c r="V431" s="378">
        <f t="shared" si="1048"/>
        <v>0.90044576523031195</v>
      </c>
      <c r="W431" s="437">
        <f t="shared" si="1049"/>
        <v>9423.0289999999986</v>
      </c>
      <c r="X431" s="377">
        <v>0.58299999999999996</v>
      </c>
      <c r="Y431" s="378">
        <f t="shared" si="1050"/>
        <v>0.86627043090638922</v>
      </c>
      <c r="Z431" s="437">
        <f t="shared" si="1051"/>
        <v>6264.6039999999994</v>
      </c>
      <c r="AA431" s="377">
        <v>0.58899999999999997</v>
      </c>
      <c r="AB431" s="378">
        <f t="shared" si="1052"/>
        <v>0.8751857355126299</v>
      </c>
      <c r="AC431" s="437">
        <f t="shared" si="1053"/>
        <v>10455.191999999999</v>
      </c>
      <c r="AD431" s="377">
        <v>0.61399999999999999</v>
      </c>
      <c r="AE431" s="378">
        <f t="shared" si="1054"/>
        <v>0.91233283803863297</v>
      </c>
      <c r="AF431" s="437">
        <f t="shared" si="1055"/>
        <v>6196.1799999999994</v>
      </c>
      <c r="AG431" s="377">
        <v>0.59</v>
      </c>
      <c r="AH431" s="378">
        <f t="shared" si="1056"/>
        <v>0.87667161961367002</v>
      </c>
      <c r="AI431" s="437">
        <f t="shared" si="1057"/>
        <v>8108.9400000000005</v>
      </c>
      <c r="AJ431" s="377">
        <v>0.64500000000000002</v>
      </c>
      <c r="AK431" s="378">
        <f t="shared" si="1058"/>
        <v>0.9583952451708766</v>
      </c>
      <c r="AL431" s="437">
        <f t="shared" si="1059"/>
        <v>9384.57</v>
      </c>
      <c r="AM431" s="377">
        <v>0.61699999999999999</v>
      </c>
      <c r="AN431" s="378">
        <f t="shared" si="1060"/>
        <v>0.91679049034175331</v>
      </c>
      <c r="AO431" s="437">
        <f t="shared" si="1061"/>
        <v>14421.429</v>
      </c>
      <c r="AP431" s="377">
        <v>0.64900000000000002</v>
      </c>
      <c r="AQ431" s="378">
        <f t="shared" si="1062"/>
        <v>0.96433878157503716</v>
      </c>
      <c r="AR431" s="437">
        <f t="shared" si="1063"/>
        <v>14322.113000000001</v>
      </c>
      <c r="AS431" s="377">
        <v>0.67300000000000004</v>
      </c>
      <c r="AT431" s="378">
        <f t="shared" si="1064"/>
        <v>1</v>
      </c>
      <c r="AU431" s="437">
        <f t="shared" si="1065"/>
        <v>8900.7379999999994</v>
      </c>
      <c r="AV431" s="377">
        <v>0.63800000000000001</v>
      </c>
      <c r="AW431" s="378">
        <f t="shared" si="1066"/>
        <v>0.9479940564635958</v>
      </c>
      <c r="AX431" s="437">
        <f t="shared" si="1067"/>
        <v>9439.6620000000003</v>
      </c>
      <c r="AY431" s="377">
        <v>0.60599999999999998</v>
      </c>
      <c r="AZ431" s="378">
        <f t="shared" si="1068"/>
        <v>0.90044576523031195</v>
      </c>
      <c r="BA431" s="376">
        <f t="shared" si="1069"/>
        <v>9807.7559999999994</v>
      </c>
      <c r="BB431" s="377">
        <v>0.63600000000000001</v>
      </c>
      <c r="BC431" s="378">
        <f t="shared" si="1070"/>
        <v>0.94502228826151558</v>
      </c>
      <c r="BD431" s="438">
        <f t="shared" si="1071"/>
        <v>10299.366</v>
      </c>
      <c r="BE431" s="377">
        <v>0.59399999999999997</v>
      </c>
      <c r="BF431" s="378">
        <f t="shared" si="1072"/>
        <v>0.88261515601783047</v>
      </c>
      <c r="BG431" s="439">
        <f t="shared" si="1073"/>
        <v>9944.86</v>
      </c>
      <c r="BH431" s="377">
        <v>0.60399999999999998</v>
      </c>
      <c r="BI431" s="378">
        <f t="shared" si="1074"/>
        <v>0.89747399702823172</v>
      </c>
      <c r="BJ431" s="376">
        <f t="shared" si="1075"/>
        <v>41886.154999999992</v>
      </c>
      <c r="BK431" s="377">
        <f t="shared" si="1076"/>
        <v>0.59593880715932035</v>
      </c>
      <c r="BL431" s="378">
        <f t="shared" si="1077"/>
        <v>0.96430227695682902</v>
      </c>
      <c r="BM431" s="376">
        <f t="shared" si="1078"/>
        <v>42607.372999999992</v>
      </c>
      <c r="BN431" s="440">
        <f t="shared" si="1079"/>
        <v>0.63334085976751775</v>
      </c>
      <c r="BO431" s="378">
        <f t="shared" si="1080"/>
        <v>1.0248233976820675</v>
      </c>
      <c r="BP431" s="376">
        <f t="shared" si="1081"/>
        <v>43913.120999999999</v>
      </c>
      <c r="BQ431" s="377">
        <f t="shared" si="1082"/>
        <v>0.62562324229602084</v>
      </c>
      <c r="BR431" s="378">
        <f t="shared" si="1083"/>
        <v>1.0123353435210694</v>
      </c>
      <c r="BS431" s="381">
        <f t="shared" si="1084"/>
        <v>33055.447999999997</v>
      </c>
      <c r="BT431" s="441">
        <f t="shared" si="1085"/>
        <v>0.60868869001583614</v>
      </c>
      <c r="BU431" s="383">
        <f t="shared" si="1086"/>
        <v>0.98493315536543069</v>
      </c>
      <c r="BV431" s="382">
        <f t="shared" si="1087"/>
        <v>0.60199999999999998</v>
      </c>
      <c r="BW431" s="382">
        <f t="shared" si="1088"/>
        <v>0.58399999999999996</v>
      </c>
      <c r="BX431" s="382">
        <f t="shared" si="1089"/>
        <v>0.59799999999999998</v>
      </c>
      <c r="BY431" s="382">
        <f t="shared" si="1090"/>
        <v>0.60599999999999998</v>
      </c>
      <c r="BZ431" s="382">
        <f t="shared" si="1091"/>
        <v>0.58299999999999996</v>
      </c>
      <c r="CA431" s="382">
        <f t="shared" si="1092"/>
        <v>0.58899999999999997</v>
      </c>
      <c r="CB431" s="382">
        <f t="shared" si="1093"/>
        <v>0.61399999999999999</v>
      </c>
      <c r="CC431" s="382">
        <f t="shared" si="1094"/>
        <v>0.59</v>
      </c>
      <c r="CD431" s="382">
        <f t="shared" si="1095"/>
        <v>0.64500000000000002</v>
      </c>
      <c r="CE431" s="382">
        <f t="shared" si="1096"/>
        <v>0.61699999999999999</v>
      </c>
      <c r="CF431" s="382">
        <f t="shared" si="1097"/>
        <v>0.64900000000000002</v>
      </c>
      <c r="CG431" s="382">
        <f t="shared" si="1098"/>
        <v>0.67300000000000004</v>
      </c>
      <c r="CH431" s="382">
        <f t="shared" si="1099"/>
        <v>0.63800000000000001</v>
      </c>
      <c r="CI431" s="382">
        <f t="shared" si="1100"/>
        <v>0.60599999999999998</v>
      </c>
      <c r="CJ431" s="382">
        <f t="shared" si="1101"/>
        <v>0.63600000000000001</v>
      </c>
      <c r="CK431" s="382">
        <f t="shared" si="1102"/>
        <v>0.59399999999999997</v>
      </c>
      <c r="CL431" s="382">
        <f t="shared" si="1103"/>
        <v>0.60399999999999998</v>
      </c>
      <c r="CM431" s="902"/>
      <c r="CN431" s="902"/>
      <c r="CP431" s="902"/>
      <c r="CQ431" s="902"/>
      <c r="CS431" s="902"/>
      <c r="CT431" s="902"/>
      <c r="CV431" s="13"/>
      <c r="CW431" s="13"/>
      <c r="CY431" s="13"/>
      <c r="CZ431" s="13"/>
      <c r="DB431" s="13"/>
      <c r="DC431" s="13"/>
    </row>
    <row r="432" spans="1:107" x14ac:dyDescent="0.3">
      <c r="A432" s="232">
        <v>432</v>
      </c>
      <c r="B432" s="371" t="s">
        <v>469</v>
      </c>
      <c r="C432" s="372" t="s">
        <v>142</v>
      </c>
      <c r="D432" s="473">
        <v>44501</v>
      </c>
      <c r="E432" s="452"/>
      <c r="F432" s="376">
        <f t="shared" si="1038"/>
        <v>88313.209000000003</v>
      </c>
      <c r="G432" s="375">
        <v>0.33700000000000002</v>
      </c>
      <c r="H432" s="451"/>
      <c r="I432" s="375">
        <f t="shared" si="1039"/>
        <v>0.40400000000000003</v>
      </c>
      <c r="J432" s="375">
        <f t="shared" si="1040"/>
        <v>0.28999999999999998</v>
      </c>
      <c r="K432" s="437">
        <f t="shared" si="1041"/>
        <v>5194.9080000000004</v>
      </c>
      <c r="L432" s="377">
        <v>0.309</v>
      </c>
      <c r="M432" s="378">
        <f t="shared" si="1042"/>
        <v>0.76485148514851475</v>
      </c>
      <c r="N432" s="437">
        <f t="shared" si="1043"/>
        <v>4119.16</v>
      </c>
      <c r="O432" s="377">
        <v>0.28999999999999998</v>
      </c>
      <c r="P432" s="378">
        <f t="shared" si="1044"/>
        <v>0.71782178217821768</v>
      </c>
      <c r="Q432" s="437">
        <f t="shared" si="1045"/>
        <v>3286.6189999999997</v>
      </c>
      <c r="R432" s="377">
        <v>0.30099999999999999</v>
      </c>
      <c r="S432" s="378">
        <f t="shared" si="1046"/>
        <v>0.74504950495049493</v>
      </c>
      <c r="T432" s="437">
        <f t="shared" si="1047"/>
        <v>4915.8720000000003</v>
      </c>
      <c r="U432" s="377">
        <v>0.312</v>
      </c>
      <c r="V432" s="378">
        <f t="shared" si="1048"/>
        <v>0.77227722772277219</v>
      </c>
      <c r="W432" s="437">
        <f t="shared" si="1049"/>
        <v>5220.6490000000003</v>
      </c>
      <c r="X432" s="377">
        <v>0.32300000000000001</v>
      </c>
      <c r="Y432" s="378">
        <f t="shared" si="1050"/>
        <v>0.79950495049504944</v>
      </c>
      <c r="Z432" s="437">
        <f t="shared" si="1051"/>
        <v>3148.2559999999999</v>
      </c>
      <c r="AA432" s="377">
        <v>0.29599999999999999</v>
      </c>
      <c r="AB432" s="378">
        <f t="shared" si="1052"/>
        <v>0.73267326732673255</v>
      </c>
      <c r="AC432" s="437">
        <f t="shared" si="1053"/>
        <v>6061.9679999999998</v>
      </c>
      <c r="AD432" s="377">
        <v>0.35599999999999998</v>
      </c>
      <c r="AE432" s="378">
        <f t="shared" si="1054"/>
        <v>0.88118811881188108</v>
      </c>
      <c r="AF432" s="437">
        <f t="shared" si="1055"/>
        <v>3140.098</v>
      </c>
      <c r="AG432" s="377">
        <v>0.29899999999999999</v>
      </c>
      <c r="AH432" s="378">
        <f t="shared" si="1056"/>
        <v>0.74009900990098998</v>
      </c>
      <c r="AI432" s="437">
        <f t="shared" si="1057"/>
        <v>4538.4920000000002</v>
      </c>
      <c r="AJ432" s="377">
        <v>0.36099999999999999</v>
      </c>
      <c r="AK432" s="378">
        <f t="shared" si="1058"/>
        <v>0.89356435643564347</v>
      </c>
      <c r="AL432" s="437">
        <f t="shared" si="1059"/>
        <v>5323.5</v>
      </c>
      <c r="AM432" s="377">
        <v>0.35</v>
      </c>
      <c r="AN432" s="378">
        <f t="shared" si="1060"/>
        <v>0.86633663366336622</v>
      </c>
      <c r="AO432" s="437">
        <f t="shared" si="1061"/>
        <v>8977.2840000000015</v>
      </c>
      <c r="AP432" s="377">
        <v>0.40400000000000003</v>
      </c>
      <c r="AQ432" s="378">
        <f t="shared" si="1062"/>
        <v>1</v>
      </c>
      <c r="AR432" s="437">
        <f t="shared" si="1063"/>
        <v>8342.152</v>
      </c>
      <c r="AS432" s="377">
        <v>0.39200000000000002</v>
      </c>
      <c r="AT432" s="378">
        <f t="shared" si="1064"/>
        <v>0.97029702970297027</v>
      </c>
      <c r="AU432" s="437">
        <f t="shared" si="1065"/>
        <v>5022.3599999999997</v>
      </c>
      <c r="AV432" s="377">
        <v>0.36</v>
      </c>
      <c r="AW432" s="378">
        <f t="shared" si="1066"/>
        <v>0.89108910891089099</v>
      </c>
      <c r="AX432" s="437">
        <f t="shared" si="1067"/>
        <v>5046.9480000000003</v>
      </c>
      <c r="AY432" s="377">
        <v>0.32400000000000001</v>
      </c>
      <c r="AZ432" s="378">
        <f t="shared" si="1068"/>
        <v>0.80198019801980192</v>
      </c>
      <c r="BA432" s="376">
        <f t="shared" si="1069"/>
        <v>5736.6120000000001</v>
      </c>
      <c r="BB432" s="377">
        <v>0.372</v>
      </c>
      <c r="BC432" s="378">
        <f t="shared" si="1070"/>
        <v>0.92079207920792072</v>
      </c>
      <c r="BD432" s="438">
        <f t="shared" si="1071"/>
        <v>5236.3779999999997</v>
      </c>
      <c r="BE432" s="377">
        <v>0.30199999999999999</v>
      </c>
      <c r="BF432" s="378">
        <f t="shared" si="1072"/>
        <v>0.74752475247524741</v>
      </c>
      <c r="BG432" s="439">
        <f t="shared" si="1073"/>
        <v>5120.6149999999998</v>
      </c>
      <c r="BH432" s="377">
        <v>0.311</v>
      </c>
      <c r="BI432" s="378">
        <f t="shared" si="1074"/>
        <v>0.76980198019801971</v>
      </c>
      <c r="BJ432" s="376">
        <f t="shared" si="1075"/>
        <v>21766.304</v>
      </c>
      <c r="BK432" s="377">
        <f t="shared" si="1076"/>
        <v>0.30968192812224343</v>
      </c>
      <c r="BL432" s="378">
        <f t="shared" si="1077"/>
        <v>0.91893747217282917</v>
      </c>
      <c r="BM432" s="376">
        <f t="shared" si="1078"/>
        <v>23532.075000000001</v>
      </c>
      <c r="BN432" s="440">
        <f t="shared" si="1079"/>
        <v>0.34979449713113536</v>
      </c>
      <c r="BO432" s="378">
        <f t="shared" si="1080"/>
        <v>1.0379658668579683</v>
      </c>
      <c r="BP432" s="376">
        <f t="shared" si="1081"/>
        <v>25273.774000000001</v>
      </c>
      <c r="BQ432" s="377">
        <f t="shared" si="1082"/>
        <v>0.36007143365958599</v>
      </c>
      <c r="BR432" s="378">
        <f t="shared" si="1083"/>
        <v>1.0684612274765162</v>
      </c>
      <c r="BS432" s="381">
        <f t="shared" si="1084"/>
        <v>17859.718000000001</v>
      </c>
      <c r="BT432" s="441">
        <f t="shared" si="1085"/>
        <v>0.32887191102272312</v>
      </c>
      <c r="BU432" s="383">
        <f t="shared" si="1086"/>
        <v>0.9758810416104543</v>
      </c>
      <c r="BV432" s="382">
        <f t="shared" si="1087"/>
        <v>0.309</v>
      </c>
      <c r="BW432" s="382">
        <f t="shared" si="1088"/>
        <v>0.28999999999999998</v>
      </c>
      <c r="BX432" s="382">
        <f t="shared" si="1089"/>
        <v>0.30099999999999999</v>
      </c>
      <c r="BY432" s="382">
        <f t="shared" si="1090"/>
        <v>0.312</v>
      </c>
      <c r="BZ432" s="382">
        <f t="shared" si="1091"/>
        <v>0.32300000000000001</v>
      </c>
      <c r="CA432" s="382">
        <f t="shared" si="1092"/>
        <v>0.29599999999999999</v>
      </c>
      <c r="CB432" s="382">
        <f t="shared" si="1093"/>
        <v>0.35599999999999998</v>
      </c>
      <c r="CC432" s="382">
        <f t="shared" si="1094"/>
        <v>0.29899999999999999</v>
      </c>
      <c r="CD432" s="382">
        <f t="shared" si="1095"/>
        <v>0.36099999999999999</v>
      </c>
      <c r="CE432" s="382">
        <f t="shared" si="1096"/>
        <v>0.35</v>
      </c>
      <c r="CF432" s="382">
        <f t="shared" si="1097"/>
        <v>0.40400000000000003</v>
      </c>
      <c r="CG432" s="382">
        <f t="shared" si="1098"/>
        <v>0.39200000000000002</v>
      </c>
      <c r="CH432" s="382">
        <f t="shared" si="1099"/>
        <v>0.36</v>
      </c>
      <c r="CI432" s="382">
        <f t="shared" si="1100"/>
        <v>0.32400000000000001</v>
      </c>
      <c r="CJ432" s="382">
        <f t="shared" si="1101"/>
        <v>0.372</v>
      </c>
      <c r="CK432" s="382">
        <f t="shared" si="1102"/>
        <v>0.30199999999999999</v>
      </c>
      <c r="CL432" s="382">
        <f t="shared" si="1103"/>
        <v>0.311</v>
      </c>
      <c r="CM432" s="902"/>
      <c r="CN432" s="902"/>
      <c r="CP432" s="902"/>
      <c r="CQ432" s="902"/>
      <c r="CS432" s="902"/>
      <c r="CT432" s="902"/>
      <c r="CV432" s="13"/>
      <c r="CW432" s="13"/>
      <c r="CY432" s="13"/>
      <c r="CZ432" s="13"/>
      <c r="DB432" s="13"/>
      <c r="DC432" s="13"/>
    </row>
    <row r="433" spans="1:107" x14ac:dyDescent="0.3">
      <c r="A433" s="232">
        <v>433</v>
      </c>
      <c r="B433" s="371" t="s">
        <v>470</v>
      </c>
      <c r="C433" s="372" t="s">
        <v>142</v>
      </c>
      <c r="D433" s="473">
        <v>44501</v>
      </c>
      <c r="E433" s="452"/>
      <c r="F433" s="376">
        <f t="shared" si="1038"/>
        <v>15985.476999999999</v>
      </c>
      <c r="G433" s="375">
        <v>6.0999999999999999E-2</v>
      </c>
      <c r="H433" s="451"/>
      <c r="I433" s="375">
        <f t="shared" si="1039"/>
        <v>8.7999999999999995E-2</v>
      </c>
      <c r="J433" s="375">
        <f t="shared" si="1040"/>
        <v>3.5000000000000003E-2</v>
      </c>
      <c r="K433" s="437">
        <f t="shared" si="1041"/>
        <v>672.48</v>
      </c>
      <c r="L433" s="377">
        <v>0.04</v>
      </c>
      <c r="M433" s="378">
        <f t="shared" si="1042"/>
        <v>0.45454545454545459</v>
      </c>
      <c r="N433" s="437">
        <f t="shared" si="1043"/>
        <v>681.79200000000003</v>
      </c>
      <c r="O433" s="377">
        <v>4.8000000000000001E-2</v>
      </c>
      <c r="P433" s="378">
        <f t="shared" si="1044"/>
        <v>0.54545454545454553</v>
      </c>
      <c r="Q433" s="437">
        <f t="shared" si="1045"/>
        <v>458.59800000000001</v>
      </c>
      <c r="R433" s="377">
        <v>4.2000000000000003E-2</v>
      </c>
      <c r="S433" s="378">
        <f t="shared" si="1046"/>
        <v>0.47727272727272735</v>
      </c>
      <c r="T433" s="437">
        <f t="shared" si="1047"/>
        <v>976.87199999999996</v>
      </c>
      <c r="U433" s="377">
        <v>6.2E-2</v>
      </c>
      <c r="V433" s="378">
        <f t="shared" si="1048"/>
        <v>0.70454545454545459</v>
      </c>
      <c r="W433" s="437">
        <f t="shared" si="1049"/>
        <v>953.61699999999996</v>
      </c>
      <c r="X433" s="377">
        <v>5.8999999999999997E-2</v>
      </c>
      <c r="Y433" s="378">
        <f t="shared" si="1050"/>
        <v>0.67045454545454541</v>
      </c>
      <c r="Z433" s="437">
        <f t="shared" si="1051"/>
        <v>436.07600000000002</v>
      </c>
      <c r="AA433" s="377">
        <v>4.1000000000000002E-2</v>
      </c>
      <c r="AB433" s="378">
        <f t="shared" si="1052"/>
        <v>0.46590909090909094</v>
      </c>
      <c r="AC433" s="437">
        <f t="shared" si="1053"/>
        <v>1191.96</v>
      </c>
      <c r="AD433" s="377">
        <v>7.0000000000000007E-2</v>
      </c>
      <c r="AE433" s="378">
        <f t="shared" si="1054"/>
        <v>0.79545454545454553</v>
      </c>
      <c r="AF433" s="437">
        <f t="shared" si="1055"/>
        <v>367.57000000000005</v>
      </c>
      <c r="AG433" s="377">
        <v>3.5000000000000003E-2</v>
      </c>
      <c r="AH433" s="378">
        <f t="shared" si="1056"/>
        <v>0.39772727272727276</v>
      </c>
      <c r="AI433" s="437">
        <f t="shared" si="1057"/>
        <v>854.89600000000007</v>
      </c>
      <c r="AJ433" s="377">
        <v>6.8000000000000005E-2</v>
      </c>
      <c r="AK433" s="378">
        <f t="shared" si="1058"/>
        <v>0.77272727272727282</v>
      </c>
      <c r="AL433" s="437">
        <f t="shared" si="1059"/>
        <v>1019.07</v>
      </c>
      <c r="AM433" s="377">
        <v>6.7000000000000004E-2</v>
      </c>
      <c r="AN433" s="378">
        <f t="shared" si="1060"/>
        <v>0.76136363636363646</v>
      </c>
      <c r="AO433" s="437">
        <f t="shared" si="1061"/>
        <v>1955.4479999999999</v>
      </c>
      <c r="AP433" s="377">
        <v>8.7999999999999995E-2</v>
      </c>
      <c r="AQ433" s="378">
        <f t="shared" si="1062"/>
        <v>1</v>
      </c>
      <c r="AR433" s="437">
        <f t="shared" si="1063"/>
        <v>1681.1990000000001</v>
      </c>
      <c r="AS433" s="377">
        <v>7.9000000000000001E-2</v>
      </c>
      <c r="AT433" s="378">
        <f t="shared" si="1064"/>
        <v>0.89772727272727282</v>
      </c>
      <c r="AU433" s="437">
        <f t="shared" si="1065"/>
        <v>1018.4229999999999</v>
      </c>
      <c r="AV433" s="377">
        <v>7.2999999999999995E-2</v>
      </c>
      <c r="AW433" s="378">
        <f t="shared" si="1066"/>
        <v>0.82954545454545459</v>
      </c>
      <c r="AX433" s="437">
        <f t="shared" si="1067"/>
        <v>965.774</v>
      </c>
      <c r="AY433" s="377">
        <v>6.2E-2</v>
      </c>
      <c r="AZ433" s="378">
        <f t="shared" si="1068"/>
        <v>0.70454545454545459</v>
      </c>
      <c r="BA433" s="376">
        <f t="shared" si="1069"/>
        <v>1218.259</v>
      </c>
      <c r="BB433" s="377">
        <v>7.9000000000000001E-2</v>
      </c>
      <c r="BC433" s="378">
        <f t="shared" si="1070"/>
        <v>0.89772727272727282</v>
      </c>
      <c r="BD433" s="438">
        <f t="shared" si="1071"/>
        <v>797.59399999999994</v>
      </c>
      <c r="BE433" s="377">
        <v>4.5999999999999999E-2</v>
      </c>
      <c r="BF433" s="378">
        <f t="shared" si="1072"/>
        <v>0.52272727272727271</v>
      </c>
      <c r="BG433" s="439">
        <f t="shared" si="1073"/>
        <v>839.71499999999992</v>
      </c>
      <c r="BH433" s="377">
        <v>5.0999999999999997E-2</v>
      </c>
      <c r="BI433" s="378">
        <f t="shared" si="1074"/>
        <v>0.57954545454545459</v>
      </c>
      <c r="BJ433" s="376">
        <f t="shared" si="1075"/>
        <v>3497.643</v>
      </c>
      <c r="BK433" s="377">
        <f t="shared" si="1076"/>
        <v>4.9763011125971035E-2</v>
      </c>
      <c r="BL433" s="378">
        <f t="shared" si="1077"/>
        <v>0.81578706763886943</v>
      </c>
      <c r="BM433" s="376">
        <f t="shared" si="1078"/>
        <v>4505.1109999999999</v>
      </c>
      <c r="BN433" s="440">
        <f t="shared" si="1079"/>
        <v>6.6966599280554151E-2</v>
      </c>
      <c r="BO433" s="378">
        <f t="shared" si="1080"/>
        <v>1.0978131029599041</v>
      </c>
      <c r="BP433" s="376">
        <f t="shared" si="1081"/>
        <v>4990.3710000000001</v>
      </c>
      <c r="BQ433" s="377">
        <f t="shared" si="1082"/>
        <v>7.1097020985596449E-2</v>
      </c>
      <c r="BR433" s="378">
        <f t="shared" si="1083"/>
        <v>1.1655249341901057</v>
      </c>
      <c r="BS433" s="381">
        <f t="shared" si="1084"/>
        <v>3096.2180000000003</v>
      </c>
      <c r="BT433" s="441">
        <f t="shared" si="1085"/>
        <v>5.7014289397120027E-2</v>
      </c>
      <c r="BU433" s="383">
        <f t="shared" si="1086"/>
        <v>0.93466048192000051</v>
      </c>
      <c r="BV433" s="382">
        <f t="shared" si="1087"/>
        <v>0.04</v>
      </c>
      <c r="BW433" s="382">
        <f t="shared" si="1088"/>
        <v>4.8000000000000001E-2</v>
      </c>
      <c r="BX433" s="382">
        <f t="shared" si="1089"/>
        <v>4.2000000000000003E-2</v>
      </c>
      <c r="BY433" s="382">
        <f t="shared" si="1090"/>
        <v>6.2E-2</v>
      </c>
      <c r="BZ433" s="382">
        <f t="shared" si="1091"/>
        <v>5.8999999999999997E-2</v>
      </c>
      <c r="CA433" s="382">
        <f t="shared" si="1092"/>
        <v>4.1000000000000002E-2</v>
      </c>
      <c r="CB433" s="382">
        <f t="shared" si="1093"/>
        <v>7.0000000000000007E-2</v>
      </c>
      <c r="CC433" s="382">
        <f t="shared" si="1094"/>
        <v>3.5000000000000003E-2</v>
      </c>
      <c r="CD433" s="382">
        <f t="shared" si="1095"/>
        <v>6.8000000000000005E-2</v>
      </c>
      <c r="CE433" s="382">
        <f t="shared" si="1096"/>
        <v>6.7000000000000004E-2</v>
      </c>
      <c r="CF433" s="382">
        <f t="shared" si="1097"/>
        <v>8.7999999999999995E-2</v>
      </c>
      <c r="CG433" s="382">
        <f t="shared" si="1098"/>
        <v>7.9000000000000001E-2</v>
      </c>
      <c r="CH433" s="382">
        <f t="shared" si="1099"/>
        <v>7.2999999999999995E-2</v>
      </c>
      <c r="CI433" s="382">
        <f t="shared" si="1100"/>
        <v>6.2E-2</v>
      </c>
      <c r="CJ433" s="382">
        <f t="shared" si="1101"/>
        <v>7.9000000000000001E-2</v>
      </c>
      <c r="CK433" s="382">
        <f t="shared" si="1102"/>
        <v>4.5999999999999999E-2</v>
      </c>
      <c r="CL433" s="382">
        <f t="shared" si="1103"/>
        <v>5.0999999999999997E-2</v>
      </c>
      <c r="CM433" s="902"/>
      <c r="CN433" s="902"/>
      <c r="CP433" s="902"/>
      <c r="CQ433" s="902"/>
      <c r="CS433" s="902"/>
      <c r="CT433" s="902"/>
      <c r="CV433" s="13"/>
      <c r="CW433" s="13"/>
      <c r="CY433" s="13"/>
      <c r="CZ433" s="13"/>
      <c r="DB433" s="13"/>
      <c r="DC433" s="13"/>
    </row>
    <row r="434" spans="1:107" x14ac:dyDescent="0.3">
      <c r="A434" s="163">
        <v>434</v>
      </c>
      <c r="B434" s="3"/>
      <c r="D434" s="27"/>
      <c r="E434" s="3"/>
      <c r="F434" s="7"/>
      <c r="G434" s="15"/>
      <c r="H434" s="3"/>
      <c r="I434" s="15"/>
      <c r="J434" s="15"/>
      <c r="K434" s="40"/>
      <c r="L434" s="137"/>
      <c r="M434" s="22"/>
      <c r="N434" s="40"/>
      <c r="O434" s="137"/>
      <c r="P434" s="22"/>
      <c r="Q434" s="40"/>
      <c r="R434" s="137"/>
      <c r="S434" s="22"/>
      <c r="T434" s="40"/>
      <c r="U434" s="137"/>
      <c r="V434" s="22"/>
      <c r="W434" s="40"/>
      <c r="X434" s="137"/>
      <c r="Y434" s="22"/>
      <c r="Z434" s="40"/>
      <c r="AA434" s="137"/>
      <c r="AB434" s="22"/>
      <c r="AC434" s="40"/>
      <c r="AD434" s="137"/>
      <c r="AE434" s="22"/>
      <c r="AF434" s="40"/>
      <c r="AG434" s="137"/>
      <c r="AH434" s="22"/>
      <c r="AI434" s="40"/>
      <c r="AJ434" s="137"/>
      <c r="AK434" s="22"/>
      <c r="AL434" s="40"/>
      <c r="AM434" s="137"/>
      <c r="AN434" s="22"/>
      <c r="AO434" s="40"/>
      <c r="AP434" s="137"/>
      <c r="AQ434" s="22"/>
      <c r="AR434" s="40"/>
      <c r="AS434" s="137"/>
      <c r="AT434" s="22"/>
      <c r="AU434" s="40"/>
      <c r="AV434" s="137"/>
      <c r="AW434" s="22"/>
      <c r="AX434" s="40"/>
      <c r="AY434" s="137"/>
      <c r="AZ434" s="22"/>
      <c r="BA434" s="7"/>
      <c r="BB434" s="15"/>
      <c r="BC434" s="22"/>
      <c r="BD434" s="29"/>
      <c r="BE434" s="137"/>
      <c r="BF434" s="22"/>
      <c r="BG434" s="248"/>
      <c r="BH434" s="137"/>
      <c r="BI434" s="22"/>
      <c r="BJ434" s="22"/>
      <c r="BK434" s="22"/>
      <c r="BL434" s="22"/>
      <c r="BM434" s="22"/>
      <c r="BN434" s="247"/>
      <c r="BO434" s="22"/>
      <c r="BP434" s="22"/>
      <c r="BQ434" s="22"/>
      <c r="BR434" s="22"/>
      <c r="BS434" s="348"/>
      <c r="BT434" s="334"/>
      <c r="BU434" s="247"/>
      <c r="BV434" s="100"/>
      <c r="BW434" s="100"/>
      <c r="BX434" s="100"/>
      <c r="BY434" s="100"/>
      <c r="BZ434" s="100"/>
      <c r="CA434" s="100"/>
      <c r="CB434" s="100"/>
      <c r="CC434" s="100"/>
      <c r="CD434" s="100"/>
      <c r="CE434" s="100"/>
      <c r="CF434" s="100"/>
      <c r="CG434" s="100"/>
      <c r="CH434" s="100"/>
      <c r="CI434" s="100"/>
      <c r="CJ434" s="100"/>
      <c r="CK434" s="100"/>
      <c r="CL434" s="100"/>
      <c r="CM434" s="902"/>
      <c r="CN434" s="902"/>
      <c r="CP434" s="902"/>
      <c r="CQ434" s="902"/>
      <c r="CS434" s="902"/>
      <c r="CT434" s="902"/>
      <c r="CV434" s="13"/>
      <c r="CW434" s="13"/>
      <c r="CY434" s="13"/>
      <c r="CZ434" s="13"/>
      <c r="DB434" s="13"/>
      <c r="DC434" s="13"/>
    </row>
    <row r="435" spans="1:107" x14ac:dyDescent="0.3">
      <c r="A435" s="163">
        <v>435</v>
      </c>
      <c r="B435" s="3"/>
      <c r="D435" s="27"/>
      <c r="E435" s="3"/>
      <c r="F435" s="7"/>
      <c r="G435" s="15"/>
      <c r="H435" s="3"/>
      <c r="I435" s="15"/>
      <c r="J435" s="15"/>
      <c r="K435" s="40"/>
      <c r="L435" s="13"/>
      <c r="M435" s="22"/>
      <c r="N435" s="40"/>
      <c r="O435" s="13"/>
      <c r="P435" s="22"/>
      <c r="Q435" s="40"/>
      <c r="R435" s="13"/>
      <c r="S435" s="22"/>
      <c r="T435" s="40"/>
      <c r="U435" s="13"/>
      <c r="V435" s="22"/>
      <c r="W435" s="40"/>
      <c r="X435" s="13"/>
      <c r="Y435" s="22"/>
      <c r="Z435" s="40"/>
      <c r="AA435" s="13"/>
      <c r="AB435" s="22"/>
      <c r="AC435" s="40"/>
      <c r="AD435" s="13"/>
      <c r="AE435" s="22"/>
      <c r="AF435" s="40"/>
      <c r="AG435" s="13"/>
      <c r="AH435" s="22"/>
      <c r="AI435" s="40"/>
      <c r="AJ435" s="13"/>
      <c r="AK435" s="22"/>
      <c r="AL435" s="40"/>
      <c r="AM435" s="13"/>
      <c r="AN435" s="22"/>
      <c r="AO435" s="40"/>
      <c r="AP435" s="13"/>
      <c r="AQ435" s="22"/>
      <c r="AR435" s="40"/>
      <c r="AS435" s="13"/>
      <c r="AT435" s="22"/>
      <c r="AU435" s="40"/>
      <c r="AV435" s="13"/>
      <c r="AW435" s="22"/>
      <c r="AX435" s="40"/>
      <c r="AY435" s="13"/>
      <c r="AZ435" s="22"/>
      <c r="BA435" s="7"/>
      <c r="BB435" s="15"/>
      <c r="BC435" s="22"/>
      <c r="BD435" s="29"/>
      <c r="BE435" s="13"/>
      <c r="BF435" s="22"/>
      <c r="BG435" s="248"/>
      <c r="BH435" s="13"/>
      <c r="BI435" s="22"/>
      <c r="BJ435" s="22"/>
      <c r="BK435" s="22"/>
      <c r="BL435" s="22"/>
      <c r="BM435" s="22"/>
      <c r="BN435" s="247"/>
      <c r="BO435" s="22"/>
      <c r="BP435" s="22"/>
      <c r="BQ435" s="22"/>
      <c r="BR435" s="22"/>
      <c r="BS435" s="348"/>
      <c r="BT435" s="334"/>
      <c r="BU435" s="247"/>
      <c r="BV435" s="100"/>
      <c r="BW435" s="100"/>
      <c r="BX435" s="100"/>
      <c r="BY435" s="100"/>
      <c r="BZ435" s="100"/>
      <c r="CA435" s="100"/>
      <c r="CB435" s="100"/>
      <c r="CC435" s="100"/>
      <c r="CD435" s="100"/>
      <c r="CE435" s="100"/>
      <c r="CF435" s="100"/>
      <c r="CG435" s="100"/>
      <c r="CH435" s="100"/>
      <c r="CI435" s="100"/>
      <c r="CJ435" s="100"/>
      <c r="CK435" s="100"/>
      <c r="CL435" s="100"/>
      <c r="CM435" s="902"/>
      <c r="CN435" s="902"/>
      <c r="CP435" s="902"/>
      <c r="CQ435" s="902"/>
      <c r="CS435" s="902"/>
      <c r="CT435" s="902"/>
      <c r="CV435" s="13"/>
      <c r="CW435" s="13"/>
      <c r="CY435" s="13"/>
      <c r="CZ435" s="13"/>
      <c r="DB435" s="13"/>
      <c r="DC435" s="13"/>
    </row>
    <row r="436" spans="1:107" x14ac:dyDescent="0.3">
      <c r="A436" s="163">
        <v>436</v>
      </c>
      <c r="B436" s="3"/>
      <c r="D436" s="27"/>
      <c r="E436" s="3"/>
      <c r="F436" s="7"/>
      <c r="G436" s="15"/>
      <c r="H436" s="3"/>
      <c r="I436" s="15"/>
      <c r="J436" s="15"/>
      <c r="K436" s="40"/>
      <c r="L436" s="137"/>
      <c r="M436" s="22"/>
      <c r="N436" s="40"/>
      <c r="O436" s="137"/>
      <c r="P436" s="22"/>
      <c r="Q436" s="40"/>
      <c r="R436" s="137"/>
      <c r="S436" s="22"/>
      <c r="T436" s="40"/>
      <c r="U436" s="137"/>
      <c r="V436" s="22"/>
      <c r="W436" s="40"/>
      <c r="X436" s="137"/>
      <c r="Y436" s="22"/>
      <c r="Z436" s="40"/>
      <c r="AA436" s="137"/>
      <c r="AB436" s="22"/>
      <c r="AC436" s="40"/>
      <c r="AD436" s="137"/>
      <c r="AE436" s="22"/>
      <c r="AF436" s="40"/>
      <c r="AG436" s="137"/>
      <c r="AH436" s="22"/>
      <c r="AI436" s="40"/>
      <c r="AJ436" s="137"/>
      <c r="AK436" s="22"/>
      <c r="AL436" s="40"/>
      <c r="AM436" s="137"/>
      <c r="AN436" s="22"/>
      <c r="AO436" s="40"/>
      <c r="AP436" s="137"/>
      <c r="AQ436" s="22"/>
      <c r="AR436" s="40"/>
      <c r="AS436" s="137"/>
      <c r="AT436" s="22"/>
      <c r="AU436" s="40"/>
      <c r="AV436" s="137"/>
      <c r="AW436" s="22"/>
      <c r="AX436" s="40"/>
      <c r="AY436" s="137"/>
      <c r="AZ436" s="22"/>
      <c r="BA436" s="7"/>
      <c r="BB436" s="15"/>
      <c r="BC436" s="22"/>
      <c r="BD436" s="29"/>
      <c r="BE436" s="137"/>
      <c r="BF436" s="22"/>
      <c r="BG436" s="248"/>
      <c r="BH436" s="137"/>
      <c r="BI436" s="22"/>
      <c r="BJ436" s="22"/>
      <c r="BK436" s="22"/>
      <c r="BL436" s="22"/>
      <c r="BM436" s="22"/>
      <c r="BN436" s="247"/>
      <c r="BO436" s="22"/>
      <c r="BP436" s="22"/>
      <c r="BQ436" s="22"/>
      <c r="BR436" s="22"/>
      <c r="BS436" s="348"/>
      <c r="BT436" s="334"/>
      <c r="BU436" s="247"/>
      <c r="BV436" s="100"/>
      <c r="BW436" s="100"/>
      <c r="BX436" s="100"/>
      <c r="BY436" s="100"/>
      <c r="BZ436" s="100"/>
      <c r="CA436" s="100"/>
      <c r="CB436" s="100"/>
      <c r="CC436" s="100"/>
      <c r="CD436" s="100"/>
      <c r="CE436" s="100"/>
      <c r="CF436" s="100"/>
      <c r="CG436" s="100"/>
      <c r="CH436" s="100"/>
      <c r="CI436" s="100"/>
      <c r="CJ436" s="100"/>
      <c r="CK436" s="100"/>
      <c r="CL436" s="100"/>
      <c r="CM436" s="902"/>
      <c r="CN436" s="902"/>
      <c r="CP436" s="902"/>
      <c r="CQ436" s="902"/>
      <c r="CS436" s="902"/>
      <c r="CT436" s="902"/>
      <c r="CV436" s="13"/>
      <c r="CW436" s="13"/>
      <c r="CY436" s="13"/>
      <c r="CZ436" s="13"/>
      <c r="DB436" s="13"/>
      <c r="DC436" s="13"/>
    </row>
    <row r="437" spans="1:107" x14ac:dyDescent="0.3">
      <c r="A437" s="163">
        <v>437</v>
      </c>
      <c r="B437" s="3"/>
      <c r="D437" s="27"/>
      <c r="E437" s="3"/>
      <c r="F437" s="7"/>
      <c r="G437" s="15"/>
      <c r="H437" s="3"/>
      <c r="I437" s="15"/>
      <c r="J437" s="15"/>
      <c r="K437" s="156"/>
      <c r="L437" s="156"/>
      <c r="M437" s="160"/>
      <c r="N437" s="156"/>
      <c r="O437" s="156"/>
      <c r="P437" s="160"/>
      <c r="Q437" s="156"/>
      <c r="R437" s="156"/>
      <c r="S437" s="160"/>
      <c r="T437" s="156"/>
      <c r="U437" s="156"/>
      <c r="V437" s="160"/>
      <c r="W437" s="156"/>
      <c r="X437" s="156"/>
      <c r="Y437" s="160"/>
      <c r="Z437" s="156"/>
      <c r="AA437" s="156"/>
      <c r="AB437" s="160"/>
      <c r="AC437" s="156"/>
      <c r="AD437" s="156"/>
      <c r="AE437" s="160"/>
      <c r="AF437" s="156"/>
      <c r="AG437" s="156"/>
      <c r="AH437" s="160"/>
      <c r="AI437" s="156"/>
      <c r="AJ437" s="156"/>
      <c r="AK437" s="160"/>
      <c r="AL437" s="156"/>
      <c r="AM437" s="156"/>
      <c r="AN437" s="160"/>
      <c r="AO437" s="156"/>
      <c r="AP437" s="156"/>
      <c r="AQ437" s="160"/>
      <c r="AR437" s="156"/>
      <c r="AS437" s="156"/>
      <c r="AT437" s="160"/>
      <c r="AV437" s="156"/>
      <c r="AW437" s="160"/>
      <c r="AX437" s="156"/>
      <c r="AY437" s="156"/>
      <c r="AZ437" s="160"/>
      <c r="BA437" s="7"/>
      <c r="BB437" s="15"/>
      <c r="BC437" s="22"/>
      <c r="BD437" s="157"/>
      <c r="BE437" s="156"/>
      <c r="BF437" s="160"/>
      <c r="BG437" s="157"/>
      <c r="BH437" s="156"/>
      <c r="BI437" s="160"/>
      <c r="BJ437" s="22"/>
      <c r="BK437" s="22"/>
      <c r="BL437" s="22"/>
      <c r="BM437" s="22"/>
      <c r="BN437" s="247"/>
      <c r="BO437" s="22"/>
      <c r="BP437" s="22"/>
      <c r="BQ437" s="22"/>
      <c r="BR437" s="22"/>
      <c r="BS437" s="348"/>
      <c r="BT437" s="334"/>
      <c r="BU437" s="247"/>
      <c r="BV437" s="100"/>
      <c r="BW437" s="100"/>
      <c r="BX437" s="100"/>
      <c r="BY437" s="100"/>
      <c r="BZ437" s="100"/>
      <c r="CA437" s="100"/>
      <c r="CB437" s="100"/>
      <c r="CC437" s="100"/>
      <c r="CD437" s="100"/>
      <c r="CE437" s="100"/>
      <c r="CF437" s="100"/>
      <c r="CG437" s="100"/>
      <c r="CH437" s="100"/>
      <c r="CI437" s="100"/>
      <c r="CJ437" s="100"/>
      <c r="CK437" s="100"/>
      <c r="CL437" s="100"/>
      <c r="CM437" s="902"/>
      <c r="CN437" s="902"/>
      <c r="CP437" s="902"/>
      <c r="CQ437" s="902"/>
      <c r="CS437" s="902"/>
      <c r="CT437" s="902"/>
      <c r="CV437" s="13"/>
      <c r="CW437" s="13"/>
      <c r="CY437" s="13"/>
      <c r="CZ437" s="13"/>
      <c r="DB437" s="13"/>
      <c r="DC437" s="13"/>
    </row>
    <row r="438" spans="1:107" x14ac:dyDescent="0.3">
      <c r="A438" s="163">
        <v>438</v>
      </c>
      <c r="B438" s="3"/>
      <c r="D438" s="27"/>
      <c r="E438" s="3"/>
      <c r="F438" s="7"/>
      <c r="G438" s="15"/>
      <c r="H438" s="3"/>
      <c r="I438" s="15"/>
      <c r="J438" s="15"/>
      <c r="K438" s="137"/>
      <c r="L438" s="137"/>
      <c r="M438" s="22"/>
      <c r="N438" s="137"/>
      <c r="O438" s="137"/>
      <c r="P438" s="22"/>
      <c r="Q438" s="137"/>
      <c r="R438" s="137"/>
      <c r="S438" s="22"/>
      <c r="T438" s="137"/>
      <c r="U438" s="137"/>
      <c r="V438" s="22"/>
      <c r="W438" s="137"/>
      <c r="X438" s="137"/>
      <c r="Y438" s="22"/>
      <c r="Z438" s="137"/>
      <c r="AA438" s="137"/>
      <c r="AB438" s="22"/>
      <c r="AC438" s="137"/>
      <c r="AD438" s="137"/>
      <c r="AE438" s="22"/>
      <c r="AF438" s="137"/>
      <c r="AG438" s="137"/>
      <c r="AH438" s="22"/>
      <c r="AI438" s="137"/>
      <c r="AJ438" s="137"/>
      <c r="AK438" s="22"/>
      <c r="AL438" s="137"/>
      <c r="AM438" s="137"/>
      <c r="AN438" s="22"/>
      <c r="AO438" s="137"/>
      <c r="AP438" s="137"/>
      <c r="AQ438" s="22"/>
      <c r="AR438" s="137"/>
      <c r="AS438" s="137"/>
      <c r="AT438" s="22"/>
      <c r="AU438" s="40"/>
      <c r="AV438" s="137"/>
      <c r="AW438" s="22"/>
      <c r="AX438" s="137"/>
      <c r="AY438" s="137"/>
      <c r="AZ438" s="22"/>
      <c r="BA438" s="7"/>
      <c r="BB438" s="15"/>
      <c r="BC438" s="22"/>
      <c r="BD438" s="29"/>
      <c r="BE438" s="137"/>
      <c r="BF438" s="22"/>
      <c r="BG438" s="248"/>
      <c r="BH438" s="137"/>
      <c r="BI438" s="22"/>
      <c r="BJ438" s="22"/>
      <c r="BK438" s="22"/>
      <c r="BL438" s="22"/>
      <c r="BM438" s="22"/>
      <c r="BN438" s="247"/>
      <c r="BO438" s="22"/>
      <c r="BP438" s="22"/>
      <c r="BQ438" s="22"/>
      <c r="BR438" s="22"/>
      <c r="BS438" s="348"/>
      <c r="BT438" s="334"/>
      <c r="BU438" s="247"/>
      <c r="BV438" s="100"/>
      <c r="BW438" s="100"/>
      <c r="BX438" s="100"/>
      <c r="BY438" s="100"/>
      <c r="BZ438" s="100"/>
      <c r="CA438" s="100"/>
      <c r="CB438" s="100"/>
      <c r="CC438" s="100"/>
      <c r="CD438" s="100"/>
      <c r="CE438" s="100"/>
      <c r="CF438" s="100"/>
      <c r="CG438" s="100"/>
      <c r="CH438" s="100"/>
      <c r="CI438" s="100"/>
      <c r="CJ438" s="100"/>
      <c r="CK438" s="100"/>
      <c r="CL438" s="100"/>
      <c r="CM438" s="902"/>
      <c r="CN438" s="902"/>
      <c r="CP438" s="902"/>
      <c r="CQ438" s="902"/>
      <c r="CS438" s="902"/>
      <c r="CT438" s="902"/>
      <c r="CV438" s="13"/>
      <c r="CW438" s="13"/>
      <c r="CY438" s="13"/>
      <c r="CZ438" s="13"/>
      <c r="DB438" s="13"/>
      <c r="DC438" s="13"/>
    </row>
    <row r="439" spans="1:107" ht="13.5" thickBot="1" x14ac:dyDescent="0.35">
      <c r="A439" s="163">
        <v>439</v>
      </c>
      <c r="B439" s="3"/>
      <c r="D439" s="27"/>
      <c r="E439" s="3"/>
      <c r="F439" s="7"/>
      <c r="G439" s="15"/>
      <c r="H439" s="3"/>
      <c r="I439" s="15"/>
      <c r="J439" s="15"/>
      <c r="K439" s="40"/>
      <c r="L439" s="137"/>
      <c r="M439" s="22"/>
      <c r="N439" s="40"/>
      <c r="O439" s="137"/>
      <c r="P439" s="22"/>
      <c r="Q439" s="40"/>
      <c r="R439" s="137"/>
      <c r="S439" s="22"/>
      <c r="T439" s="40"/>
      <c r="U439" s="137"/>
      <c r="V439" s="22"/>
      <c r="W439" s="40"/>
      <c r="X439" s="137"/>
      <c r="Y439" s="22"/>
      <c r="Z439" s="40"/>
      <c r="AA439" s="137"/>
      <c r="AB439" s="22"/>
      <c r="AC439" s="40"/>
      <c r="AD439" s="137"/>
      <c r="AE439" s="22"/>
      <c r="AF439" s="40"/>
      <c r="AG439" s="137"/>
      <c r="AH439" s="22"/>
      <c r="AI439" s="40"/>
      <c r="AJ439" s="137"/>
      <c r="AK439" s="22"/>
      <c r="AL439" s="40"/>
      <c r="AM439" s="137"/>
      <c r="AN439" s="22"/>
      <c r="AO439" s="40"/>
      <c r="AP439" s="137"/>
      <c r="AQ439" s="22"/>
      <c r="AR439" s="40"/>
      <c r="AS439" s="137"/>
      <c r="AT439" s="22"/>
      <c r="AU439" s="40"/>
      <c r="AV439" s="137"/>
      <c r="AW439" s="22"/>
      <c r="AX439" s="40"/>
      <c r="AY439" s="137"/>
      <c r="AZ439" s="22"/>
      <c r="BA439" s="7"/>
      <c r="BB439" s="15"/>
      <c r="BC439" s="22"/>
      <c r="BD439" s="29"/>
      <c r="BE439" s="137"/>
      <c r="BF439" s="22"/>
      <c r="BG439" s="248"/>
      <c r="BH439" s="137"/>
      <c r="BI439" s="22"/>
      <c r="BJ439" s="22"/>
      <c r="BK439" s="22"/>
      <c r="BL439" s="22"/>
      <c r="BM439" s="22"/>
      <c r="BN439" s="247"/>
      <c r="BO439" s="22"/>
      <c r="BP439" s="22"/>
      <c r="BQ439" s="22"/>
      <c r="BR439" s="22"/>
      <c r="BS439" s="348"/>
      <c r="BT439" s="334"/>
      <c r="BU439" s="247"/>
      <c r="BV439" s="100"/>
      <c r="BW439" s="100"/>
      <c r="BX439" s="100"/>
      <c r="BY439" s="100"/>
      <c r="BZ439" s="100"/>
      <c r="CA439" s="100"/>
      <c r="CB439" s="100"/>
      <c r="CC439" s="100"/>
      <c r="CD439" s="100"/>
      <c r="CE439" s="100"/>
      <c r="CF439" s="100"/>
      <c r="CG439" s="100"/>
      <c r="CH439" s="100"/>
      <c r="CI439" s="100"/>
      <c r="CJ439" s="100"/>
      <c r="CK439" s="100"/>
      <c r="CL439" s="100"/>
      <c r="CM439" s="902"/>
      <c r="CN439" s="902"/>
      <c r="CP439" s="902"/>
      <c r="CQ439" s="902"/>
      <c r="CS439" s="902"/>
      <c r="CT439" s="902"/>
      <c r="CV439" s="13"/>
      <c r="CW439" s="13"/>
      <c r="CY439" s="13"/>
      <c r="CZ439" s="13"/>
      <c r="DB439" s="13"/>
      <c r="DC439" s="13"/>
    </row>
    <row r="440" spans="1:107" ht="13.5" thickBot="1" x14ac:dyDescent="0.35">
      <c r="A440" s="232">
        <v>440</v>
      </c>
      <c r="B440" s="498" t="s">
        <v>471</v>
      </c>
      <c r="C440" s="499"/>
      <c r="D440" s="500"/>
      <c r="E440" s="524"/>
      <c r="F440" s="525"/>
      <c r="G440" s="526"/>
      <c r="H440" s="526"/>
      <c r="I440" s="527"/>
      <c r="J440" s="527"/>
      <c r="K440" s="528"/>
      <c r="L440" s="526"/>
      <c r="M440" s="529"/>
      <c r="N440" s="528"/>
      <c r="O440" s="526"/>
      <c r="P440" s="529"/>
      <c r="Q440" s="528"/>
      <c r="R440" s="526"/>
      <c r="S440" s="529"/>
      <c r="T440" s="528"/>
      <c r="U440" s="526"/>
      <c r="V440" s="529"/>
      <c r="W440" s="528"/>
      <c r="X440" s="526"/>
      <c r="Y440" s="529"/>
      <c r="Z440" s="528"/>
      <c r="AA440" s="526"/>
      <c r="AB440" s="529"/>
      <c r="AC440" s="528"/>
      <c r="AD440" s="526"/>
      <c r="AE440" s="529"/>
      <c r="AF440" s="528"/>
      <c r="AG440" s="526"/>
      <c r="AH440" s="529"/>
      <c r="AI440" s="528"/>
      <c r="AJ440" s="526"/>
      <c r="AK440" s="529"/>
      <c r="AL440" s="528"/>
      <c r="AM440" s="526"/>
      <c r="AN440" s="529"/>
      <c r="AO440" s="528"/>
      <c r="AP440" s="526"/>
      <c r="AQ440" s="529"/>
      <c r="AR440" s="528"/>
      <c r="AS440" s="526"/>
      <c r="AT440" s="529"/>
      <c r="AU440" s="530"/>
      <c r="AV440" s="526"/>
      <c r="AW440" s="529"/>
      <c r="AX440" s="528"/>
      <c r="AY440" s="526"/>
      <c r="AZ440" s="529"/>
      <c r="BA440" s="531"/>
      <c r="BB440" s="526"/>
      <c r="BC440" s="526"/>
      <c r="BD440" s="532"/>
      <c r="BE440" s="526"/>
      <c r="BF440" s="529"/>
      <c r="BG440" s="533"/>
      <c r="BH440" s="526"/>
      <c r="BI440" s="529"/>
      <c r="BJ440" s="534"/>
      <c r="BK440" s="526"/>
      <c r="BL440" s="526"/>
      <c r="BM440" s="535"/>
      <c r="BN440" s="536"/>
      <c r="BO440" s="537"/>
      <c r="BP440" s="535"/>
      <c r="BQ440" s="537"/>
      <c r="BR440" s="537"/>
      <c r="BS440" s="507"/>
      <c r="BT440" s="506"/>
      <c r="BU440" s="536"/>
      <c r="BV440" s="508"/>
      <c r="BW440" s="508"/>
      <c r="BX440" s="508"/>
      <c r="BY440" s="508"/>
      <c r="BZ440" s="508"/>
      <c r="CA440" s="508"/>
      <c r="CB440" s="508"/>
      <c r="CC440" s="508"/>
      <c r="CD440" s="508"/>
      <c r="CE440" s="508"/>
      <c r="CF440" s="508"/>
      <c r="CG440" s="508"/>
      <c r="CH440" s="508"/>
      <c r="CI440" s="508"/>
      <c r="CJ440" s="508"/>
      <c r="CK440" s="508"/>
      <c r="CL440" s="509"/>
    </row>
    <row r="441" spans="1:107" x14ac:dyDescent="0.3">
      <c r="A441" s="232">
        <v>441</v>
      </c>
      <c r="B441" s="371" t="s">
        <v>472</v>
      </c>
      <c r="C441" s="372" t="s">
        <v>142</v>
      </c>
      <c r="D441" s="473">
        <v>44501</v>
      </c>
      <c r="E441" s="452"/>
      <c r="F441" s="376">
        <f>F$328*G441</f>
        <v>88051.152000000002</v>
      </c>
      <c r="G441" s="375">
        <v>0.33600000000000002</v>
      </c>
      <c r="H441" s="451"/>
      <c r="I441" s="375">
        <f>LARGE(BV441:CL441,1)</f>
        <v>0.39</v>
      </c>
      <c r="J441" s="375">
        <f>SMALL(BV441:CL441,1)</f>
        <v>0.28899999999999998</v>
      </c>
      <c r="K441" s="437">
        <f>K$328*L441</f>
        <v>5211.72</v>
      </c>
      <c r="L441" s="377">
        <v>0.31</v>
      </c>
      <c r="M441" s="378">
        <f>L441/$I441</f>
        <v>0.79487179487179482</v>
      </c>
      <c r="N441" s="437">
        <f>N$328*O441</f>
        <v>4147.5679999999993</v>
      </c>
      <c r="O441" s="377">
        <v>0.29199999999999998</v>
      </c>
      <c r="P441" s="378">
        <f>O441/$I441</f>
        <v>0.74871794871794861</v>
      </c>
      <c r="Q441" s="437">
        <f>Q$328*R441</f>
        <v>3461.3229999999999</v>
      </c>
      <c r="R441" s="377">
        <v>0.317</v>
      </c>
      <c r="S441" s="378">
        <f>R441/$I441</f>
        <v>0.81282051282051282</v>
      </c>
      <c r="T441" s="437">
        <f>T$328*U441</f>
        <v>5215.2359999999999</v>
      </c>
      <c r="U441" s="377">
        <v>0.33100000000000002</v>
      </c>
      <c r="V441" s="378">
        <f>U441/$I441</f>
        <v>0.8487179487179487</v>
      </c>
      <c r="W441" s="437">
        <f>W$328*X441</f>
        <v>5026.6930000000002</v>
      </c>
      <c r="X441" s="377">
        <v>0.311</v>
      </c>
      <c r="Y441" s="378">
        <f>X441/$I441</f>
        <v>0.79743589743589738</v>
      </c>
      <c r="Z441" s="437">
        <f>Z$328*AA441</f>
        <v>3095.076</v>
      </c>
      <c r="AA441" s="377">
        <v>0.29099999999999998</v>
      </c>
      <c r="AB441" s="378">
        <f>AA441/$I441</f>
        <v>0.74615384615384606</v>
      </c>
      <c r="AC441" s="437">
        <f>AC$328*AD441</f>
        <v>6368.4719999999998</v>
      </c>
      <c r="AD441" s="377">
        <v>0.374</v>
      </c>
      <c r="AE441" s="378">
        <f>AD441/$I441</f>
        <v>0.9589743589743589</v>
      </c>
      <c r="AF441" s="437">
        <f>AF$328*AG441</f>
        <v>3035.078</v>
      </c>
      <c r="AG441" s="377">
        <v>0.28899999999999998</v>
      </c>
      <c r="AH441" s="378">
        <f>AG441/$I441</f>
        <v>0.74102564102564095</v>
      </c>
      <c r="AI441" s="437">
        <f>AI$328*AJ441</f>
        <v>4400.2</v>
      </c>
      <c r="AJ441" s="377">
        <v>0.35</v>
      </c>
      <c r="AK441" s="378">
        <f>AJ441/$I441</f>
        <v>0.89743589743589736</v>
      </c>
      <c r="AL441" s="437">
        <f>AL$328*AM441</f>
        <v>5019.3</v>
      </c>
      <c r="AM441" s="377">
        <v>0.33</v>
      </c>
      <c r="AN441" s="378">
        <f>AM441/$I441</f>
        <v>0.84615384615384615</v>
      </c>
      <c r="AO441" s="437">
        <f>AO$328*AP441</f>
        <v>8310.6540000000005</v>
      </c>
      <c r="AP441" s="377">
        <v>0.374</v>
      </c>
      <c r="AQ441" s="378">
        <f>AP441/$I441</f>
        <v>0.9589743589743589</v>
      </c>
      <c r="AR441" s="437">
        <f>AR$328*AS441</f>
        <v>8299.59</v>
      </c>
      <c r="AS441" s="377">
        <v>0.39</v>
      </c>
      <c r="AT441" s="378">
        <f>AS441/$I441</f>
        <v>1</v>
      </c>
      <c r="AU441" s="437">
        <f>AU$328*AV441</f>
        <v>5161.87</v>
      </c>
      <c r="AV441" s="377">
        <v>0.37</v>
      </c>
      <c r="AW441" s="378">
        <f>AV441/$I441</f>
        <v>0.94871794871794868</v>
      </c>
      <c r="AX441" s="437">
        <f>AX$328*AY441</f>
        <v>5187.1410000000005</v>
      </c>
      <c r="AY441" s="377">
        <v>0.33300000000000002</v>
      </c>
      <c r="AZ441" s="378">
        <f>AY441/$I441</f>
        <v>0.85384615384615381</v>
      </c>
      <c r="BA441" s="376">
        <f>BA$328*BB441</f>
        <v>5181.4560000000001</v>
      </c>
      <c r="BB441" s="377">
        <v>0.33600000000000002</v>
      </c>
      <c r="BC441" s="378">
        <f>BB441/$I441</f>
        <v>0.86153846153846159</v>
      </c>
      <c r="BD441" s="438">
        <f>BD$328*BE441</f>
        <v>5600.4970000000003</v>
      </c>
      <c r="BE441" s="377">
        <v>0.32300000000000001</v>
      </c>
      <c r="BF441" s="378">
        <f>BE441/$I441</f>
        <v>0.82820512820512815</v>
      </c>
      <c r="BG441" s="439">
        <f>BG$328*BH441</f>
        <v>5367.59</v>
      </c>
      <c r="BH441" s="377">
        <v>0.32600000000000001</v>
      </c>
      <c r="BI441" s="378">
        <f>BH441/$I441</f>
        <v>0.83589743589743593</v>
      </c>
      <c r="BJ441" s="376">
        <f>K441+T441+W441+Z441+Q441</f>
        <v>22010.048000000003</v>
      </c>
      <c r="BK441" s="377">
        <f>BJ441/BJ$328</f>
        <v>0.31314981646416074</v>
      </c>
      <c r="BL441" s="378">
        <f>BK441/$G441</f>
        <v>0.93199350138143067</v>
      </c>
      <c r="BM441" s="376">
        <f>BG441+AU441+AR441+AX441</f>
        <v>24016.190999999999</v>
      </c>
      <c r="BN441" s="440">
        <f>BM441/BM$328</f>
        <v>0.35699067990605582</v>
      </c>
      <c r="BO441" s="378">
        <f>BN441/$G441</f>
        <v>1.0624722616251661</v>
      </c>
      <c r="BP441" s="376">
        <f>BA441+AO441+AL441+BD441</f>
        <v>24111.906999999999</v>
      </c>
      <c r="BQ441" s="377">
        <f>BP441/BP$328</f>
        <v>0.34351849952273084</v>
      </c>
      <c r="BR441" s="378">
        <f>BQ441/$G441</f>
        <v>1.0223764866747942</v>
      </c>
      <c r="BS441" s="381">
        <f>AI441+AF441+AC441+N441</f>
        <v>17951.317999999999</v>
      </c>
      <c r="BT441" s="441">
        <f>BS441/BS$328</f>
        <v>0.33055864913637534</v>
      </c>
      <c r="BU441" s="383">
        <f>BT441/$G441</f>
        <v>0.9838055033820694</v>
      </c>
      <c r="BV441" s="382">
        <f>L441</f>
        <v>0.31</v>
      </c>
      <c r="BW441" s="382">
        <f>O441</f>
        <v>0.29199999999999998</v>
      </c>
      <c r="BX441" s="382">
        <f>R441</f>
        <v>0.317</v>
      </c>
      <c r="BY441" s="382">
        <f>U441</f>
        <v>0.33100000000000002</v>
      </c>
      <c r="BZ441" s="382">
        <f>X441</f>
        <v>0.311</v>
      </c>
      <c r="CA441" s="382">
        <f>AA441</f>
        <v>0.29099999999999998</v>
      </c>
      <c r="CB441" s="382">
        <f>AD441</f>
        <v>0.374</v>
      </c>
      <c r="CC441" s="382">
        <f>AG441</f>
        <v>0.28899999999999998</v>
      </c>
      <c r="CD441" s="382">
        <f>AJ441</f>
        <v>0.35</v>
      </c>
      <c r="CE441" s="382">
        <f>AM441</f>
        <v>0.33</v>
      </c>
      <c r="CF441" s="382">
        <f>AP441</f>
        <v>0.374</v>
      </c>
      <c r="CG441" s="382">
        <f>AS441</f>
        <v>0.39</v>
      </c>
      <c r="CH441" s="382">
        <f>AV441</f>
        <v>0.37</v>
      </c>
      <c r="CI441" s="382">
        <f>AY441</f>
        <v>0.33300000000000002</v>
      </c>
      <c r="CJ441" s="382">
        <f>BB441</f>
        <v>0.33600000000000002</v>
      </c>
      <c r="CK441" s="382">
        <f>BE441</f>
        <v>0.32300000000000001</v>
      </c>
      <c r="CL441" s="382">
        <f>BH441</f>
        <v>0.32600000000000001</v>
      </c>
      <c r="CM441" s="902"/>
      <c r="CN441" s="902"/>
      <c r="CP441" s="902"/>
      <c r="CQ441" s="902"/>
      <c r="CS441" s="902"/>
      <c r="CT441" s="902"/>
      <c r="CV441" s="13"/>
      <c r="CW441" s="13"/>
      <c r="CY441" s="13"/>
      <c r="CZ441" s="13"/>
      <c r="DB441" s="13"/>
      <c r="DC441" s="13"/>
    </row>
    <row r="442" spans="1:107" x14ac:dyDescent="0.3">
      <c r="A442" s="232">
        <v>442</v>
      </c>
      <c r="B442" s="371" t="s">
        <v>473</v>
      </c>
      <c r="C442" s="372" t="s">
        <v>142</v>
      </c>
      <c r="D442" s="473">
        <v>44501</v>
      </c>
      <c r="E442" s="452"/>
      <c r="F442" s="376">
        <f>F$328*G442</f>
        <v>81761.784</v>
      </c>
      <c r="G442" s="375">
        <v>0.312</v>
      </c>
      <c r="H442" s="451"/>
      <c r="I442" s="375">
        <f>LARGE(BV442:CL442,1)</f>
        <v>0.437</v>
      </c>
      <c r="J442" s="375">
        <f>SMALL(BV442:CL442,1)</f>
        <v>0.218</v>
      </c>
      <c r="K442" s="437">
        <f>K$328*L442</f>
        <v>3917.1960000000004</v>
      </c>
      <c r="L442" s="377">
        <v>0.23300000000000001</v>
      </c>
      <c r="M442" s="378">
        <f>L442/$I442</f>
        <v>0.53318077803203667</v>
      </c>
      <c r="N442" s="437">
        <f>N$328*O442</f>
        <v>3096.4720000000002</v>
      </c>
      <c r="O442" s="377">
        <v>0.218</v>
      </c>
      <c r="P442" s="378">
        <f>O442/$I442</f>
        <v>0.4988558352402746</v>
      </c>
      <c r="Q442" s="437">
        <f>Q$328*R442</f>
        <v>2511.37</v>
      </c>
      <c r="R442" s="377">
        <v>0.23</v>
      </c>
      <c r="S442" s="378">
        <f>R442/$I442</f>
        <v>0.52631578947368418</v>
      </c>
      <c r="T442" s="437">
        <f>T$328*U442</f>
        <v>4254.12</v>
      </c>
      <c r="U442" s="377">
        <v>0.27</v>
      </c>
      <c r="V442" s="378">
        <f>U442/$I442</f>
        <v>0.61784897025171626</v>
      </c>
      <c r="W442" s="437">
        <f>W$328*X442</f>
        <v>5010.53</v>
      </c>
      <c r="X442" s="377">
        <v>0.31</v>
      </c>
      <c r="Y442" s="378">
        <f>X442/$I442</f>
        <v>0.70938215102974833</v>
      </c>
      <c r="Z442" s="437">
        <f>Z$328*AA442</f>
        <v>2542.0039999999999</v>
      </c>
      <c r="AA442" s="377">
        <v>0.23899999999999999</v>
      </c>
      <c r="AB442" s="378">
        <f>AA442/$I442</f>
        <v>0.54691075514874143</v>
      </c>
      <c r="AC442" s="437">
        <f>AC$328*AD442</f>
        <v>5891.6879999999992</v>
      </c>
      <c r="AD442" s="377">
        <v>0.34599999999999997</v>
      </c>
      <c r="AE442" s="378">
        <f>AD442/$I442</f>
        <v>0.79176201372997701</v>
      </c>
      <c r="AF442" s="437">
        <f>AF$328*AG442</f>
        <v>2436.4639999999999</v>
      </c>
      <c r="AG442" s="377">
        <v>0.23200000000000001</v>
      </c>
      <c r="AH442" s="378">
        <f>AG442/$I442</f>
        <v>0.53089244851258588</v>
      </c>
      <c r="AI442" s="437">
        <f>AI$328*AJ442</f>
        <v>4488.2039999999997</v>
      </c>
      <c r="AJ442" s="377">
        <v>0.35699999999999998</v>
      </c>
      <c r="AK442" s="378">
        <f>AJ442/$I442</f>
        <v>0.81693363844393585</v>
      </c>
      <c r="AL442" s="437">
        <f>AL$328*AM442</f>
        <v>5536.44</v>
      </c>
      <c r="AM442" s="377">
        <v>0.36399999999999999</v>
      </c>
      <c r="AN442" s="378">
        <f>AM442/$I442</f>
        <v>0.83295194508009152</v>
      </c>
      <c r="AO442" s="437">
        <f>AO$328*AP442</f>
        <v>9710.5769999999993</v>
      </c>
      <c r="AP442" s="377">
        <v>0.437</v>
      </c>
      <c r="AQ442" s="378">
        <f>AP442/$I442</f>
        <v>1</v>
      </c>
      <c r="AR442" s="437">
        <f>AR$328*AS442</f>
        <v>8852.8959999999988</v>
      </c>
      <c r="AS442" s="377">
        <v>0.41599999999999998</v>
      </c>
      <c r="AT442" s="378">
        <f>AS442/$I442</f>
        <v>0.95194508009153311</v>
      </c>
      <c r="AU442" s="437">
        <f>AU$328*AV442</f>
        <v>4994.4579999999996</v>
      </c>
      <c r="AV442" s="377">
        <v>0.35799999999999998</v>
      </c>
      <c r="AW442" s="378">
        <f>AV442/$I442</f>
        <v>0.81922196796338664</v>
      </c>
      <c r="AX442" s="437">
        <f>AX$328*AY442</f>
        <v>4486.1759999999995</v>
      </c>
      <c r="AY442" s="377">
        <v>0.28799999999999998</v>
      </c>
      <c r="AZ442" s="378">
        <f>AY442/$I442</f>
        <v>0.65903890160183065</v>
      </c>
      <c r="BA442" s="376">
        <f>BA$328*BB442</f>
        <v>5859.9800000000005</v>
      </c>
      <c r="BB442" s="377">
        <v>0.38</v>
      </c>
      <c r="BC442" s="378">
        <f>BB442/$I442</f>
        <v>0.86956521739130432</v>
      </c>
      <c r="BD442" s="438">
        <f>BD$328*BE442</f>
        <v>4039.9870000000001</v>
      </c>
      <c r="BE442" s="377">
        <v>0.23300000000000001</v>
      </c>
      <c r="BF442" s="378">
        <f>BE442/$I442</f>
        <v>0.53318077803203667</v>
      </c>
      <c r="BG442" s="439">
        <f>BG$328*BH442</f>
        <v>4149.18</v>
      </c>
      <c r="BH442" s="377">
        <v>0.252</v>
      </c>
      <c r="BI442" s="378">
        <f>BH442/$I442</f>
        <v>0.57665903890160186</v>
      </c>
      <c r="BJ442" s="376">
        <f>K442+T442+W442+Z442+Q442</f>
        <v>18235.22</v>
      </c>
      <c r="BK442" s="377">
        <f>BJ442/BJ$328</f>
        <v>0.2594431323449905</v>
      </c>
      <c r="BL442" s="378">
        <f>BK442/$G442</f>
        <v>0.83154850110573875</v>
      </c>
      <c r="BM442" s="376">
        <f>BG442+AU442+AR442+AX442</f>
        <v>22482.71</v>
      </c>
      <c r="BN442" s="440">
        <f>BM442/BM$328</f>
        <v>0.33419612331658588</v>
      </c>
      <c r="BO442" s="378">
        <f>BN442/$G442</f>
        <v>1.0711414208864931</v>
      </c>
      <c r="BP442" s="376">
        <f>BA442+AO442+AL442+BD442</f>
        <v>25146.984</v>
      </c>
      <c r="BQ442" s="377">
        <f>BP442/BP$328</f>
        <v>0.35826507671923752</v>
      </c>
      <c r="BR442" s="378">
        <f>BQ442/$G442</f>
        <v>1.1482855023052485</v>
      </c>
      <c r="BS442" s="381">
        <f>AI442+AF442+AC442+N442</f>
        <v>15912.828</v>
      </c>
      <c r="BT442" s="441">
        <f>BS442/BS$328</f>
        <v>0.29302154458070928</v>
      </c>
      <c r="BU442" s="383">
        <f>BT442/$G442</f>
        <v>0.93917161724586307</v>
      </c>
      <c r="BV442" s="382">
        <f>L442</f>
        <v>0.23300000000000001</v>
      </c>
      <c r="BW442" s="382">
        <f>O442</f>
        <v>0.218</v>
      </c>
      <c r="BX442" s="382">
        <f>R442</f>
        <v>0.23</v>
      </c>
      <c r="BY442" s="382">
        <f>U442</f>
        <v>0.27</v>
      </c>
      <c r="BZ442" s="382">
        <f>X442</f>
        <v>0.31</v>
      </c>
      <c r="CA442" s="382">
        <f>AA442</f>
        <v>0.23899999999999999</v>
      </c>
      <c r="CB442" s="382">
        <f>AD442</f>
        <v>0.34599999999999997</v>
      </c>
      <c r="CC442" s="382">
        <f>AG442</f>
        <v>0.23200000000000001</v>
      </c>
      <c r="CD442" s="382">
        <f>AJ442</f>
        <v>0.35699999999999998</v>
      </c>
      <c r="CE442" s="382">
        <f>AM442</f>
        <v>0.36399999999999999</v>
      </c>
      <c r="CF442" s="382">
        <f>AP442</f>
        <v>0.437</v>
      </c>
      <c r="CG442" s="382">
        <f>AS442</f>
        <v>0.41599999999999998</v>
      </c>
      <c r="CH442" s="382">
        <f>AV442</f>
        <v>0.35799999999999998</v>
      </c>
      <c r="CI442" s="382">
        <f>AY442</f>
        <v>0.28799999999999998</v>
      </c>
      <c r="CJ442" s="382">
        <f>BB442</f>
        <v>0.38</v>
      </c>
      <c r="CK442" s="382">
        <f>BE442</f>
        <v>0.23300000000000001</v>
      </c>
      <c r="CL442" s="382">
        <f>BH442</f>
        <v>0.252</v>
      </c>
      <c r="CM442" s="902"/>
      <c r="CN442" s="902"/>
      <c r="CP442" s="902"/>
      <c r="CQ442" s="902"/>
      <c r="CS442" s="902"/>
      <c r="CT442" s="902"/>
      <c r="CV442" s="13"/>
      <c r="CW442" s="13"/>
      <c r="CY442" s="13"/>
      <c r="CZ442" s="13"/>
      <c r="DB442" s="13"/>
      <c r="DC442" s="13"/>
    </row>
    <row r="443" spans="1:107" x14ac:dyDescent="0.3">
      <c r="A443" s="232">
        <v>443</v>
      </c>
      <c r="B443" s="371" t="s">
        <v>474</v>
      </c>
      <c r="C443" s="372" t="s">
        <v>142</v>
      </c>
      <c r="D443" s="473">
        <v>44501</v>
      </c>
      <c r="E443" s="452"/>
      <c r="F443" s="376">
        <f>F$328*G443</f>
        <v>77044.758000000002</v>
      </c>
      <c r="G443" s="375">
        <v>0.29399999999999998</v>
      </c>
      <c r="H443" s="451"/>
      <c r="I443" s="375">
        <f>LARGE(BV443:CL443,1)</f>
        <v>0.375</v>
      </c>
      <c r="J443" s="375">
        <f>SMALL(BV443:CL443,1)</f>
        <v>0.218</v>
      </c>
      <c r="K443" s="437">
        <f>K$328*L443</f>
        <v>4018.0679999999998</v>
      </c>
      <c r="L443" s="377">
        <v>0.23899999999999999</v>
      </c>
      <c r="M443" s="378">
        <f>L443/$I443</f>
        <v>0.63733333333333331</v>
      </c>
      <c r="N443" s="437">
        <f>N$328*O443</f>
        <v>3337.9399999999996</v>
      </c>
      <c r="O443" s="377">
        <v>0.23499999999999999</v>
      </c>
      <c r="P443" s="378">
        <f>O443/$I443</f>
        <v>0.62666666666666659</v>
      </c>
      <c r="Q443" s="437">
        <f>Q$328*R443</f>
        <v>2653.317</v>
      </c>
      <c r="R443" s="377">
        <v>0.24299999999999999</v>
      </c>
      <c r="S443" s="378">
        <f>R443/$I443</f>
        <v>0.64800000000000002</v>
      </c>
      <c r="T443" s="437">
        <f>T$328*U443</f>
        <v>4553.4839999999995</v>
      </c>
      <c r="U443" s="377">
        <v>0.28899999999999998</v>
      </c>
      <c r="V443" s="378">
        <f>U443/$I443</f>
        <v>0.77066666666666661</v>
      </c>
      <c r="W443" s="437">
        <f>W$328*X443</f>
        <v>4865.0630000000001</v>
      </c>
      <c r="X443" s="377">
        <v>0.30099999999999999</v>
      </c>
      <c r="Y443" s="378">
        <f>X443/$I443</f>
        <v>0.80266666666666664</v>
      </c>
      <c r="Z443" s="437">
        <f>Z$328*AA443</f>
        <v>2446.2800000000002</v>
      </c>
      <c r="AA443" s="377">
        <v>0.23</v>
      </c>
      <c r="AB443" s="378">
        <f>AA443/$I443</f>
        <v>0.6133333333333334</v>
      </c>
      <c r="AC443" s="437">
        <f>AC$328*AD443</f>
        <v>5414.9040000000005</v>
      </c>
      <c r="AD443" s="377">
        <v>0.318</v>
      </c>
      <c r="AE443" s="378">
        <f>AD443/$I443</f>
        <v>0.84799999999999998</v>
      </c>
      <c r="AF443" s="437">
        <f>AF$328*AG443</f>
        <v>2289.4360000000001</v>
      </c>
      <c r="AG443" s="377">
        <v>0.218</v>
      </c>
      <c r="AH443" s="378">
        <f>AG443/$I443</f>
        <v>0.58133333333333337</v>
      </c>
      <c r="AI443" s="437">
        <f>AI$328*AJ443</f>
        <v>3834.46</v>
      </c>
      <c r="AJ443" s="377">
        <v>0.30499999999999999</v>
      </c>
      <c r="AK443" s="378">
        <f>AJ443/$I443</f>
        <v>0.81333333333333335</v>
      </c>
      <c r="AL443" s="437">
        <f>AL$328*AM443</f>
        <v>4836.78</v>
      </c>
      <c r="AM443" s="377">
        <v>0.318</v>
      </c>
      <c r="AN443" s="378">
        <f>AM443/$I443</f>
        <v>0.84799999999999998</v>
      </c>
      <c r="AO443" s="437">
        <f>AO$328*AP443</f>
        <v>8332.875</v>
      </c>
      <c r="AP443" s="377">
        <v>0.375</v>
      </c>
      <c r="AQ443" s="378">
        <f>AP443/$I443</f>
        <v>1</v>
      </c>
      <c r="AR443" s="437">
        <f>AR$328*AS443</f>
        <v>7576.0360000000001</v>
      </c>
      <c r="AS443" s="377">
        <v>0.35599999999999998</v>
      </c>
      <c r="AT443" s="378">
        <f>AS443/$I443</f>
        <v>0.94933333333333325</v>
      </c>
      <c r="AU443" s="437">
        <f>AU$328*AV443</f>
        <v>4757.2910000000002</v>
      </c>
      <c r="AV443" s="377">
        <v>0.34100000000000003</v>
      </c>
      <c r="AW443" s="378">
        <f>AV443/$I443</f>
        <v>0.90933333333333344</v>
      </c>
      <c r="AX443" s="437">
        <f>AX$328*AY443</f>
        <v>4361.5600000000004</v>
      </c>
      <c r="AY443" s="377">
        <v>0.28000000000000003</v>
      </c>
      <c r="AZ443" s="378">
        <f>AY443/$I443</f>
        <v>0.7466666666666667</v>
      </c>
      <c r="BA443" s="376">
        <f>BA$328*BB443</f>
        <v>4919.299</v>
      </c>
      <c r="BB443" s="377">
        <v>0.31900000000000001</v>
      </c>
      <c r="BC443" s="378">
        <f>BB443/$I443</f>
        <v>0.85066666666666668</v>
      </c>
      <c r="BD443" s="438">
        <f>BD$328*BE443</f>
        <v>4421.4449999999997</v>
      </c>
      <c r="BE443" s="377">
        <v>0.255</v>
      </c>
      <c r="BF443" s="378">
        <f>BE443/$I443</f>
        <v>0.68</v>
      </c>
      <c r="BG443" s="439">
        <f>BG$328*BH443</f>
        <v>4511.4100000000008</v>
      </c>
      <c r="BH443" s="377">
        <v>0.27400000000000002</v>
      </c>
      <c r="BI443" s="378">
        <f>BH443/$I443</f>
        <v>0.73066666666666669</v>
      </c>
      <c r="BJ443" s="376">
        <f>K443+T443+W443+Z443+Q443</f>
        <v>18536.212</v>
      </c>
      <c r="BK443" s="377">
        <f>BJ443/BJ$328</f>
        <v>0.26372552144096972</v>
      </c>
      <c r="BL443" s="378">
        <f>BK443/$G443</f>
        <v>0.8970255831325501</v>
      </c>
      <c r="BM443" s="376">
        <f>BG443+AU443+AR443+AX443</f>
        <v>21206.297000000002</v>
      </c>
      <c r="BN443" s="440">
        <f>BM443/BM$328</f>
        <v>0.31522277551505784</v>
      </c>
      <c r="BO443" s="378">
        <f>BN443/$G443</f>
        <v>1.0721863112757071</v>
      </c>
      <c r="BP443" s="376">
        <f>BA443+AO443+AL443+BD443</f>
        <v>22510.398999999998</v>
      </c>
      <c r="BQ443" s="377">
        <f>BP443/BP$328</f>
        <v>0.32070207006596285</v>
      </c>
      <c r="BR443" s="378">
        <f>BQ443/$G443</f>
        <v>1.0908233675713024</v>
      </c>
      <c r="BS443" s="381">
        <f>AI443+AF443+AC443+N443</f>
        <v>14876.740000000002</v>
      </c>
      <c r="BT443" s="441">
        <f>BS443/BS$328</f>
        <v>0.27394284241151995</v>
      </c>
      <c r="BU443" s="383">
        <f>BT443/$G443</f>
        <v>0.93177837554938758</v>
      </c>
      <c r="BV443" s="382">
        <f>L443</f>
        <v>0.23899999999999999</v>
      </c>
      <c r="BW443" s="382">
        <f>O443</f>
        <v>0.23499999999999999</v>
      </c>
      <c r="BX443" s="382">
        <f>R443</f>
        <v>0.24299999999999999</v>
      </c>
      <c r="BY443" s="382">
        <f>U443</f>
        <v>0.28899999999999998</v>
      </c>
      <c r="BZ443" s="382">
        <f>X443</f>
        <v>0.30099999999999999</v>
      </c>
      <c r="CA443" s="382">
        <f>AA443</f>
        <v>0.23</v>
      </c>
      <c r="CB443" s="382">
        <f>AD443</f>
        <v>0.318</v>
      </c>
      <c r="CC443" s="382">
        <f>AG443</f>
        <v>0.218</v>
      </c>
      <c r="CD443" s="382">
        <f>AJ443</f>
        <v>0.30499999999999999</v>
      </c>
      <c r="CE443" s="382">
        <f>AM443</f>
        <v>0.318</v>
      </c>
      <c r="CF443" s="382">
        <f>AP443</f>
        <v>0.375</v>
      </c>
      <c r="CG443" s="382">
        <f>AS443</f>
        <v>0.35599999999999998</v>
      </c>
      <c r="CH443" s="382">
        <f>AV443</f>
        <v>0.34100000000000003</v>
      </c>
      <c r="CI443" s="382">
        <f>AY443</f>
        <v>0.28000000000000003</v>
      </c>
      <c r="CJ443" s="382">
        <f>BB443</f>
        <v>0.31900000000000001</v>
      </c>
      <c r="CK443" s="382">
        <f>BE443</f>
        <v>0.255</v>
      </c>
      <c r="CL443" s="382">
        <f>BH443</f>
        <v>0.27400000000000002</v>
      </c>
      <c r="CM443" s="902"/>
      <c r="CN443" s="902"/>
      <c r="CP443" s="902"/>
      <c r="CQ443" s="902"/>
      <c r="CS443" s="902"/>
      <c r="CT443" s="902"/>
      <c r="CV443" s="13"/>
      <c r="CW443" s="13"/>
      <c r="CY443" s="13"/>
      <c r="CZ443" s="13"/>
      <c r="DB443" s="13"/>
      <c r="DC443" s="13"/>
    </row>
    <row r="444" spans="1:107" x14ac:dyDescent="0.3">
      <c r="A444" s="232">
        <v>444</v>
      </c>
      <c r="B444" s="371" t="s">
        <v>475</v>
      </c>
      <c r="C444" s="372" t="s">
        <v>142</v>
      </c>
      <c r="D444" s="473">
        <v>44501</v>
      </c>
      <c r="E444" s="452"/>
      <c r="F444" s="376">
        <f>F$328*G444</f>
        <v>166930.30900000001</v>
      </c>
      <c r="G444" s="375">
        <v>0.63700000000000001</v>
      </c>
      <c r="H444" s="451"/>
      <c r="I444" s="375">
        <f>LARGE(BV444:CL444,1)</f>
        <v>0.65900000000000003</v>
      </c>
      <c r="J444" s="375">
        <f>SMALL(BV444:CL444,1)</f>
        <v>0.61699999999999999</v>
      </c>
      <c r="K444" s="437">
        <f>K$328*L444</f>
        <v>10625.183999999999</v>
      </c>
      <c r="L444" s="377">
        <v>0.63200000000000001</v>
      </c>
      <c r="M444" s="378">
        <f>L444/$I444</f>
        <v>0.95902883156297414</v>
      </c>
      <c r="N444" s="437">
        <f>N$328*O444</f>
        <v>8763.8680000000004</v>
      </c>
      <c r="O444" s="377">
        <v>0.61699999999999999</v>
      </c>
      <c r="P444" s="378">
        <f>O444/$I444</f>
        <v>0.93626707132018205</v>
      </c>
      <c r="Q444" s="437">
        <f>Q$328*R444</f>
        <v>6966.3220000000001</v>
      </c>
      <c r="R444" s="377">
        <v>0.63800000000000001</v>
      </c>
      <c r="S444" s="378">
        <f>R444/$I444</f>
        <v>0.96813353566009097</v>
      </c>
      <c r="T444" s="437">
        <f>T$328*U444</f>
        <v>9784.4760000000006</v>
      </c>
      <c r="U444" s="377">
        <v>0.621</v>
      </c>
      <c r="V444" s="378">
        <f>U444/$I444</f>
        <v>0.94233687405159328</v>
      </c>
      <c r="W444" s="437">
        <f>W$328*X444</f>
        <v>10457.461000000001</v>
      </c>
      <c r="X444" s="377">
        <v>0.64700000000000002</v>
      </c>
      <c r="Y444" s="378">
        <f>X444/$I444</f>
        <v>0.98179059180576633</v>
      </c>
      <c r="Z444" s="437">
        <f>Z$328*AA444</f>
        <v>6807.04</v>
      </c>
      <c r="AA444" s="377">
        <v>0.64</v>
      </c>
      <c r="AB444" s="378">
        <f>AA444/$I444</f>
        <v>0.97116843702579658</v>
      </c>
      <c r="AC444" s="437">
        <f>AC$328*AD444</f>
        <v>10693.584000000001</v>
      </c>
      <c r="AD444" s="377">
        <v>0.628</v>
      </c>
      <c r="AE444" s="378">
        <f>AD444/$I444</f>
        <v>0.95295902883156292</v>
      </c>
      <c r="AF444" s="437">
        <f>AF$328*AG444</f>
        <v>6637.2640000000001</v>
      </c>
      <c r="AG444" s="377">
        <v>0.63200000000000001</v>
      </c>
      <c r="AH444" s="378">
        <f>AG444/$I444</f>
        <v>0.95902883156297414</v>
      </c>
      <c r="AI444" s="437">
        <f>AI$328*AJ444</f>
        <v>8171.8</v>
      </c>
      <c r="AJ444" s="377">
        <v>0.65</v>
      </c>
      <c r="AK444" s="378">
        <f>AJ444/$I444</f>
        <v>0.98634294385432475</v>
      </c>
      <c r="AL444" s="437">
        <f>AL$328*AM444</f>
        <v>10023.390000000001</v>
      </c>
      <c r="AM444" s="377">
        <v>0.65900000000000003</v>
      </c>
      <c r="AN444" s="378">
        <f>AM444/$I444</f>
        <v>1</v>
      </c>
      <c r="AO444" s="437">
        <f>AO$328*AP444</f>
        <v>14532.534000000001</v>
      </c>
      <c r="AP444" s="377">
        <v>0.65400000000000003</v>
      </c>
      <c r="AQ444" s="378">
        <f>AP444/$I444</f>
        <v>0.99241274658573597</v>
      </c>
      <c r="AR444" s="437">
        <f>AR$328*AS444</f>
        <v>13853.931</v>
      </c>
      <c r="AS444" s="377">
        <v>0.65100000000000002</v>
      </c>
      <c r="AT444" s="378">
        <f>AS444/$I444</f>
        <v>0.98786039453717756</v>
      </c>
      <c r="AU444" s="437">
        <f>AU$328*AV444</f>
        <v>8928.64</v>
      </c>
      <c r="AV444" s="377">
        <v>0.64</v>
      </c>
      <c r="AW444" s="378">
        <f>AV444/$I444</f>
        <v>0.97116843702579658</v>
      </c>
      <c r="AX444" s="437">
        <f>AX$328*AY444</f>
        <v>9720.0480000000007</v>
      </c>
      <c r="AY444" s="377">
        <v>0.624</v>
      </c>
      <c r="AZ444" s="378">
        <f>AY444/$I444</f>
        <v>0.94688922610015169</v>
      </c>
      <c r="BA444" s="376">
        <f>BA$328*BB444</f>
        <v>10147.018</v>
      </c>
      <c r="BB444" s="377">
        <v>0.65800000000000003</v>
      </c>
      <c r="BC444" s="378">
        <f>BB444/$I444</f>
        <v>0.99848254931714719</v>
      </c>
      <c r="BD444" s="438">
        <f>BD$328*BE444</f>
        <v>10767.519</v>
      </c>
      <c r="BE444" s="377">
        <v>0.621</v>
      </c>
      <c r="BF444" s="378">
        <f>BE444/$I444</f>
        <v>0.94233687405159328</v>
      </c>
      <c r="BG444" s="439">
        <f>BG$328*BH444</f>
        <v>10191.834999999999</v>
      </c>
      <c r="BH444" s="377">
        <v>0.61899999999999999</v>
      </c>
      <c r="BI444" s="378">
        <f>BH444/$I444</f>
        <v>0.93930197268588767</v>
      </c>
      <c r="BJ444" s="376">
        <f>K444+T444+W444+Z444+Q444</f>
        <v>44640.483</v>
      </c>
      <c r="BK444" s="377">
        <f>BJ444/BJ$328</f>
        <v>0.63512624135674245</v>
      </c>
      <c r="BL444" s="378">
        <f>BK444/$G444</f>
        <v>0.99705846366835549</v>
      </c>
      <c r="BM444" s="376">
        <f>BG444+AU444+AR444+AX444</f>
        <v>42694.454000000005</v>
      </c>
      <c r="BN444" s="440">
        <f>BM444/BM$328</f>
        <v>0.63463528257573509</v>
      </c>
      <c r="BO444" s="378">
        <f>BN444/$G444</f>
        <v>0.99628772774840668</v>
      </c>
      <c r="BP444" s="376">
        <f>BA444+AO444+AL444+BD444</f>
        <v>45470.461000000003</v>
      </c>
      <c r="BQ444" s="377">
        <f>BP444/BP$328</f>
        <v>0.64781041728996602</v>
      </c>
      <c r="BR444" s="378">
        <f>BQ444/$G444</f>
        <v>1.0169708277707472</v>
      </c>
      <c r="BS444" s="381">
        <f>AI444+AF444+AC444+N444</f>
        <v>34266.516000000003</v>
      </c>
      <c r="BT444" s="441">
        <f>BS444/BS$328</f>
        <v>0.63098950392221864</v>
      </c>
      <c r="BU444" s="383">
        <f>BT444/$G444</f>
        <v>0.99056437036455047</v>
      </c>
      <c r="BV444" s="382">
        <f>L444</f>
        <v>0.63200000000000001</v>
      </c>
      <c r="BW444" s="382">
        <f>O444</f>
        <v>0.61699999999999999</v>
      </c>
      <c r="BX444" s="382">
        <f>R444</f>
        <v>0.63800000000000001</v>
      </c>
      <c r="BY444" s="382">
        <f>U444</f>
        <v>0.621</v>
      </c>
      <c r="BZ444" s="382">
        <f>X444</f>
        <v>0.64700000000000002</v>
      </c>
      <c r="CA444" s="382">
        <f>AA444</f>
        <v>0.64</v>
      </c>
      <c r="CB444" s="382">
        <f>AD444</f>
        <v>0.628</v>
      </c>
      <c r="CC444" s="382">
        <f>AG444</f>
        <v>0.63200000000000001</v>
      </c>
      <c r="CD444" s="382">
        <f>AJ444</f>
        <v>0.65</v>
      </c>
      <c r="CE444" s="382">
        <f>AM444</f>
        <v>0.65900000000000003</v>
      </c>
      <c r="CF444" s="382">
        <f>AP444</f>
        <v>0.65400000000000003</v>
      </c>
      <c r="CG444" s="382">
        <f>AS444</f>
        <v>0.65100000000000002</v>
      </c>
      <c r="CH444" s="382">
        <f>AV444</f>
        <v>0.64</v>
      </c>
      <c r="CI444" s="382">
        <f>AY444</f>
        <v>0.624</v>
      </c>
      <c r="CJ444" s="382">
        <f>BB444</f>
        <v>0.65800000000000003</v>
      </c>
      <c r="CK444" s="382">
        <f>BE444</f>
        <v>0.621</v>
      </c>
      <c r="CL444" s="382">
        <f>BH444</f>
        <v>0.61899999999999999</v>
      </c>
      <c r="CM444" s="902"/>
      <c r="CN444" s="902"/>
      <c r="CP444" s="902"/>
      <c r="CQ444" s="902"/>
      <c r="CS444" s="902"/>
      <c r="CT444" s="902"/>
      <c r="CV444" s="13"/>
      <c r="CW444" s="13"/>
      <c r="CY444" s="13"/>
      <c r="CZ444" s="13"/>
      <c r="DB444" s="13"/>
      <c r="DC444" s="13"/>
    </row>
    <row r="445" spans="1:107" x14ac:dyDescent="0.3">
      <c r="A445" s="232">
        <v>445</v>
      </c>
      <c r="B445" s="371" t="s">
        <v>476</v>
      </c>
      <c r="C445" s="372" t="s">
        <v>142</v>
      </c>
      <c r="D445" s="473">
        <v>44501</v>
      </c>
      <c r="E445" s="452"/>
      <c r="F445" s="376">
        <f>F$328*G445</f>
        <v>47432.316999999995</v>
      </c>
      <c r="G445" s="375">
        <v>0.18099999999999999</v>
      </c>
      <c r="H445" s="451"/>
      <c r="I445" s="375">
        <f>LARGE(BV445:CL445,1)</f>
        <v>0.20699999999999999</v>
      </c>
      <c r="J445" s="375">
        <f>SMALL(BV445:CL445,1)</f>
        <v>0.158</v>
      </c>
      <c r="K445" s="437">
        <f>K$328*L445</f>
        <v>2757.1680000000001</v>
      </c>
      <c r="L445" s="377">
        <v>0.16400000000000001</v>
      </c>
      <c r="M445" s="378">
        <f>L445/$I445</f>
        <v>0.79227053140096626</v>
      </c>
      <c r="N445" s="437">
        <f>N$328*O445</f>
        <v>2443.0879999999997</v>
      </c>
      <c r="O445" s="377">
        <v>0.17199999999999999</v>
      </c>
      <c r="P445" s="378">
        <f>O445/$I445</f>
        <v>0.83091787439613529</v>
      </c>
      <c r="Q445" s="437">
        <f>Q$328*R445</f>
        <v>1757.9590000000001</v>
      </c>
      <c r="R445" s="377">
        <v>0.161</v>
      </c>
      <c r="S445" s="378">
        <f>R445/$I445</f>
        <v>0.77777777777777779</v>
      </c>
      <c r="T445" s="437">
        <f>T$328*U445</f>
        <v>2962.1280000000002</v>
      </c>
      <c r="U445" s="377">
        <v>0.188</v>
      </c>
      <c r="V445" s="378">
        <f>U445/$I445</f>
        <v>0.90821256038647347</v>
      </c>
      <c r="W445" s="437">
        <f>W$328*X445</f>
        <v>3232.6000000000004</v>
      </c>
      <c r="X445" s="377">
        <v>0.2</v>
      </c>
      <c r="Y445" s="378">
        <f>X445/$I445</f>
        <v>0.96618357487922713</v>
      </c>
      <c r="Z445" s="437">
        <f>Z$328*AA445</f>
        <v>1712.396</v>
      </c>
      <c r="AA445" s="377">
        <v>0.161</v>
      </c>
      <c r="AB445" s="378">
        <f>AA445/$I445</f>
        <v>0.77777777777777779</v>
      </c>
      <c r="AC445" s="437">
        <f>AC$328*AD445</f>
        <v>3048.0119999999997</v>
      </c>
      <c r="AD445" s="377">
        <v>0.17899999999999999</v>
      </c>
      <c r="AE445" s="378">
        <f>AD445/$I445</f>
        <v>0.86473429951690817</v>
      </c>
      <c r="AF445" s="437">
        <f>AF$328*AG445</f>
        <v>1659.316</v>
      </c>
      <c r="AG445" s="377">
        <v>0.158</v>
      </c>
      <c r="AH445" s="378">
        <f>AG445/$I445</f>
        <v>0.76328502415458943</v>
      </c>
      <c r="AI445" s="437">
        <f>AI$328*AJ445</f>
        <v>2137.2400000000002</v>
      </c>
      <c r="AJ445" s="377">
        <v>0.17</v>
      </c>
      <c r="AK445" s="378">
        <f>AJ445/$I445</f>
        <v>0.82125603864734309</v>
      </c>
      <c r="AL445" s="437">
        <f>AL$328*AM445</f>
        <v>2905.11</v>
      </c>
      <c r="AM445" s="377">
        <v>0.191</v>
      </c>
      <c r="AN445" s="378">
        <f>AM445/$I445</f>
        <v>0.92270531400966194</v>
      </c>
      <c r="AO445" s="437">
        <f>AO$328*AP445</f>
        <v>4599.7469999999994</v>
      </c>
      <c r="AP445" s="377">
        <v>0.20699999999999999</v>
      </c>
      <c r="AQ445" s="378">
        <f>AP445/$I445</f>
        <v>1</v>
      </c>
      <c r="AR445" s="437">
        <f>AR$328*AS445</f>
        <v>3958.2660000000001</v>
      </c>
      <c r="AS445" s="377">
        <v>0.186</v>
      </c>
      <c r="AT445" s="378">
        <f>AS445/$I445</f>
        <v>0.89855072463768115</v>
      </c>
      <c r="AU445" s="437">
        <f>AU$328*AV445</f>
        <v>2804.1510000000003</v>
      </c>
      <c r="AV445" s="377">
        <v>0.20100000000000001</v>
      </c>
      <c r="AW445" s="378">
        <f>AV445/$I445</f>
        <v>0.97101449275362328</v>
      </c>
      <c r="AX445" s="437">
        <f>AX$328*AY445</f>
        <v>2803.8599999999997</v>
      </c>
      <c r="AY445" s="377">
        <v>0.18</v>
      </c>
      <c r="AZ445" s="378">
        <f>AY445/$I445</f>
        <v>0.86956521739130432</v>
      </c>
      <c r="BA445" s="376">
        <f>BA$328*BB445</f>
        <v>2698.6749999999997</v>
      </c>
      <c r="BB445" s="377">
        <v>0.17499999999999999</v>
      </c>
      <c r="BC445" s="378">
        <f>BB445/$I445</f>
        <v>0.84541062801932365</v>
      </c>
      <c r="BD445" s="438">
        <f>BD$328*BE445</f>
        <v>2982.3079999999995</v>
      </c>
      <c r="BE445" s="377">
        <v>0.17199999999999999</v>
      </c>
      <c r="BF445" s="378">
        <f>BE445/$I445</f>
        <v>0.83091787439613529</v>
      </c>
      <c r="BG445" s="439">
        <f>BG$328*BH445</f>
        <v>2947.2349999999997</v>
      </c>
      <c r="BH445" s="377">
        <v>0.17899999999999999</v>
      </c>
      <c r="BI445" s="378">
        <f>BH445/$I445</f>
        <v>0.86473429951690817</v>
      </c>
      <c r="BJ445" s="376">
        <f>K445+T445+W445+Z445+Q445</f>
        <v>12422.251000000002</v>
      </c>
      <c r="BK445" s="377">
        <f>BJ445/BJ$328</f>
        <v>0.17673862504623969</v>
      </c>
      <c r="BL445" s="378">
        <f>BK445/$G445</f>
        <v>0.97645649196817508</v>
      </c>
      <c r="BM445" s="376">
        <f>BG445+AU445+AR445+AX445</f>
        <v>12513.511999999999</v>
      </c>
      <c r="BN445" s="440">
        <f>BM445/BM$328</f>
        <v>0.18600814579183636</v>
      </c>
      <c r="BO445" s="378">
        <f>BN445/$G445</f>
        <v>1.0276693137670518</v>
      </c>
      <c r="BP445" s="376">
        <f>BA445+AO445+AL445+BD445</f>
        <v>13185.839999999998</v>
      </c>
      <c r="BQ445" s="377">
        <f>BP445/BP$328</f>
        <v>0.18785656280719748</v>
      </c>
      <c r="BR445" s="378">
        <f>BQ445/$G445</f>
        <v>1.0378815624707043</v>
      </c>
      <c r="BS445" s="381">
        <f>AI445+AF445+AC445+N445</f>
        <v>9287.655999999999</v>
      </c>
      <c r="BT445" s="441">
        <f>BS445/BS$328</f>
        <v>0.17102449084815671</v>
      </c>
      <c r="BU445" s="383">
        <f>BT445/$G445</f>
        <v>0.94488668976882162</v>
      </c>
      <c r="BV445" s="382">
        <f>L445</f>
        <v>0.16400000000000001</v>
      </c>
      <c r="BW445" s="382">
        <f>O445</f>
        <v>0.17199999999999999</v>
      </c>
      <c r="BX445" s="382">
        <f>R445</f>
        <v>0.161</v>
      </c>
      <c r="BY445" s="382">
        <f>U445</f>
        <v>0.188</v>
      </c>
      <c r="BZ445" s="382">
        <f>X445</f>
        <v>0.2</v>
      </c>
      <c r="CA445" s="382">
        <f>AA445</f>
        <v>0.161</v>
      </c>
      <c r="CB445" s="382">
        <f>AD445</f>
        <v>0.17899999999999999</v>
      </c>
      <c r="CC445" s="382">
        <f>AG445</f>
        <v>0.158</v>
      </c>
      <c r="CD445" s="382">
        <f>AJ445</f>
        <v>0.17</v>
      </c>
      <c r="CE445" s="382">
        <f>AM445</f>
        <v>0.191</v>
      </c>
      <c r="CF445" s="382">
        <f>AP445</f>
        <v>0.20699999999999999</v>
      </c>
      <c r="CG445" s="382">
        <f>AS445</f>
        <v>0.186</v>
      </c>
      <c r="CH445" s="382">
        <f>AV445</f>
        <v>0.20100000000000001</v>
      </c>
      <c r="CI445" s="382">
        <f>AY445</f>
        <v>0.18</v>
      </c>
      <c r="CJ445" s="382">
        <f>BB445</f>
        <v>0.17499999999999999</v>
      </c>
      <c r="CK445" s="382">
        <f>BE445</f>
        <v>0.17199999999999999</v>
      </c>
      <c r="CL445" s="382">
        <f>BH445</f>
        <v>0.17899999999999999</v>
      </c>
      <c r="CM445" s="902"/>
      <c r="CN445" s="902"/>
      <c r="CP445" s="902"/>
      <c r="CQ445" s="902"/>
      <c r="CS445" s="902"/>
      <c r="CT445" s="902"/>
      <c r="CV445" s="13"/>
      <c r="CW445" s="13"/>
      <c r="CY445" s="13"/>
      <c r="CZ445" s="13"/>
      <c r="DB445" s="13"/>
      <c r="DC445" s="13"/>
    </row>
    <row r="446" spans="1:107" x14ac:dyDescent="0.3">
      <c r="A446" s="163">
        <v>446</v>
      </c>
      <c r="B446" s="3"/>
      <c r="D446" s="27"/>
      <c r="E446" s="3"/>
      <c r="F446" s="7"/>
      <c r="G446" s="15"/>
      <c r="H446" s="3"/>
      <c r="I446" s="15"/>
      <c r="J446" s="15"/>
      <c r="K446" s="137"/>
      <c r="L446" s="137"/>
      <c r="M446" s="22"/>
      <c r="N446" s="137"/>
      <c r="O446" s="137"/>
      <c r="P446" s="22"/>
      <c r="Q446" s="137"/>
      <c r="R446" s="137"/>
      <c r="S446" s="22"/>
      <c r="T446" s="137"/>
      <c r="U446" s="137"/>
      <c r="V446" s="22"/>
      <c r="W446" s="137"/>
      <c r="X446" s="137"/>
      <c r="Y446" s="22"/>
      <c r="Z446" s="137"/>
      <c r="AA446" s="137"/>
      <c r="AB446" s="22"/>
      <c r="AC446" s="137"/>
      <c r="AD446" s="137"/>
      <c r="AE446" s="22"/>
      <c r="AF446" s="137"/>
      <c r="AG446" s="137"/>
      <c r="AH446" s="22"/>
      <c r="AI446" s="137"/>
      <c r="AJ446" s="137"/>
      <c r="AK446" s="22"/>
      <c r="AL446" s="137"/>
      <c r="AM446" s="137"/>
      <c r="AN446" s="22"/>
      <c r="AO446" s="137"/>
      <c r="AP446" s="137"/>
      <c r="AQ446" s="22"/>
      <c r="AR446" s="137"/>
      <c r="AS446" s="137"/>
      <c r="AT446" s="22"/>
      <c r="AU446" s="40"/>
      <c r="AV446" s="137"/>
      <c r="AW446" s="22"/>
      <c r="AX446" s="137"/>
      <c r="AY446" s="137"/>
      <c r="AZ446" s="22"/>
      <c r="BA446" s="7"/>
      <c r="BB446" s="15"/>
      <c r="BC446" s="22"/>
      <c r="BD446" s="29"/>
      <c r="BE446" s="137"/>
      <c r="BF446" s="22"/>
      <c r="BG446" s="248"/>
      <c r="BH446" s="137"/>
      <c r="BI446" s="22"/>
      <c r="BJ446" s="7"/>
      <c r="BK446" s="15"/>
      <c r="BL446" s="22"/>
      <c r="BM446" s="158"/>
      <c r="BN446" s="277"/>
      <c r="BO446" s="150"/>
      <c r="BP446" s="158"/>
      <c r="BQ446" s="149"/>
      <c r="BR446" s="150"/>
      <c r="BS446" s="353"/>
      <c r="BT446" s="336"/>
      <c r="BU446" s="279"/>
      <c r="BV446" s="100"/>
      <c r="BW446" s="100"/>
      <c r="BX446" s="100"/>
      <c r="BY446" s="100"/>
      <c r="BZ446" s="100"/>
      <c r="CA446" s="100"/>
      <c r="CB446" s="100"/>
      <c r="CC446" s="100"/>
      <c r="CD446" s="100"/>
      <c r="CE446" s="100"/>
      <c r="CF446" s="100"/>
      <c r="CG446" s="100"/>
      <c r="CH446" s="100"/>
      <c r="CI446" s="100"/>
      <c r="CJ446" s="100"/>
      <c r="CK446" s="100"/>
      <c r="CL446" s="100"/>
      <c r="CM446" s="902"/>
      <c r="CN446" s="902"/>
      <c r="CP446" s="902"/>
      <c r="CQ446" s="902"/>
      <c r="CS446" s="902"/>
      <c r="CT446" s="902"/>
      <c r="CV446" s="13"/>
      <c r="CW446" s="13"/>
      <c r="CY446" s="13"/>
      <c r="CZ446" s="13"/>
      <c r="DB446" s="13"/>
      <c r="DC446" s="13"/>
    </row>
    <row r="447" spans="1:107" x14ac:dyDescent="0.3">
      <c r="A447" s="163">
        <v>447</v>
      </c>
      <c r="B447" s="3"/>
      <c r="D447" s="27"/>
      <c r="E447" s="3"/>
      <c r="F447" s="7"/>
      <c r="G447" s="15"/>
      <c r="H447" s="3"/>
      <c r="I447" s="15"/>
      <c r="J447" s="15"/>
      <c r="K447" s="40"/>
      <c r="L447" s="137"/>
      <c r="M447" s="22"/>
      <c r="N447" s="40"/>
      <c r="O447" s="137"/>
      <c r="P447" s="22"/>
      <c r="Q447" s="40"/>
      <c r="R447" s="137"/>
      <c r="S447" s="22"/>
      <c r="T447" s="40"/>
      <c r="U447" s="137"/>
      <c r="V447" s="22"/>
      <c r="W447" s="40"/>
      <c r="X447" s="137"/>
      <c r="Y447" s="22"/>
      <c r="Z447" s="40"/>
      <c r="AA447" s="137"/>
      <c r="AB447" s="22"/>
      <c r="AC447" s="40"/>
      <c r="AD447" s="137"/>
      <c r="AE447" s="22"/>
      <c r="AF447" s="40"/>
      <c r="AG447" s="137"/>
      <c r="AH447" s="22"/>
      <c r="AI447" s="40"/>
      <c r="AJ447" s="137"/>
      <c r="AK447" s="22"/>
      <c r="AL447" s="40"/>
      <c r="AM447" s="137"/>
      <c r="AN447" s="22"/>
      <c r="AO447" s="40"/>
      <c r="AP447" s="137"/>
      <c r="AQ447" s="22"/>
      <c r="AR447" s="40"/>
      <c r="AS447" s="137"/>
      <c r="AT447" s="22"/>
      <c r="AU447" s="40"/>
      <c r="AV447" s="137"/>
      <c r="AW447" s="22"/>
      <c r="AX447" s="40"/>
      <c r="AY447" s="137"/>
      <c r="AZ447" s="22"/>
      <c r="BA447" s="7"/>
      <c r="BB447" s="15"/>
      <c r="BC447" s="22"/>
      <c r="BD447" s="29"/>
      <c r="BE447" s="137"/>
      <c r="BF447" s="22"/>
      <c r="BG447" s="248"/>
      <c r="BH447" s="137"/>
      <c r="BI447" s="22"/>
      <c r="BJ447" s="7"/>
      <c r="BK447" s="15"/>
      <c r="BL447" s="22"/>
      <c r="BM447" s="158"/>
      <c r="BN447" s="277"/>
      <c r="BO447" s="150"/>
      <c r="BP447" s="158"/>
      <c r="BQ447" s="149"/>
      <c r="BR447" s="150"/>
      <c r="BS447" s="353"/>
      <c r="BT447" s="336"/>
      <c r="BU447" s="279"/>
      <c r="BV447" s="100"/>
      <c r="BW447" s="100"/>
      <c r="BX447" s="100"/>
      <c r="BY447" s="100"/>
      <c r="BZ447" s="100"/>
      <c r="CA447" s="100"/>
      <c r="CB447" s="100"/>
      <c r="CC447" s="100"/>
      <c r="CD447" s="100"/>
      <c r="CE447" s="100"/>
      <c r="CF447" s="100"/>
      <c r="CG447" s="100"/>
      <c r="CH447" s="100"/>
      <c r="CI447" s="100"/>
      <c r="CJ447" s="100"/>
      <c r="CK447" s="100"/>
      <c r="CL447" s="100"/>
      <c r="CM447" s="902"/>
      <c r="CN447" s="902"/>
      <c r="CP447" s="902"/>
      <c r="CQ447" s="902"/>
      <c r="CS447" s="902"/>
      <c r="CT447" s="902"/>
      <c r="CV447" s="13"/>
      <c r="CW447" s="13"/>
      <c r="CY447" s="13"/>
      <c r="CZ447" s="13"/>
      <c r="DB447" s="13"/>
      <c r="DC447" s="13"/>
    </row>
    <row r="448" spans="1:107" ht="13.5" thickBot="1" x14ac:dyDescent="0.35">
      <c r="A448" s="163">
        <v>448</v>
      </c>
      <c r="B448" s="3"/>
      <c r="D448" s="27"/>
      <c r="E448" s="3"/>
      <c r="F448" s="7"/>
      <c r="G448" s="15"/>
      <c r="H448" s="3"/>
      <c r="I448" s="15"/>
      <c r="J448" s="15"/>
      <c r="K448" s="40"/>
      <c r="L448" s="137"/>
      <c r="M448" s="22"/>
      <c r="N448" s="40"/>
      <c r="O448" s="137"/>
      <c r="P448" s="22"/>
      <c r="Q448" s="40"/>
      <c r="R448" s="137"/>
      <c r="S448" s="22"/>
      <c r="T448" s="40"/>
      <c r="U448" s="137"/>
      <c r="V448" s="22"/>
      <c r="W448" s="40"/>
      <c r="X448" s="137"/>
      <c r="Y448" s="22"/>
      <c r="Z448" s="40"/>
      <c r="AA448" s="137"/>
      <c r="AB448" s="22"/>
      <c r="AC448" s="40"/>
      <c r="AD448" s="137"/>
      <c r="AE448" s="22"/>
      <c r="AF448" s="40"/>
      <c r="AG448" s="137"/>
      <c r="AH448" s="22"/>
      <c r="AI448" s="40"/>
      <c r="AJ448" s="137"/>
      <c r="AK448" s="22"/>
      <c r="AL448" s="40"/>
      <c r="AM448" s="137"/>
      <c r="AN448" s="22"/>
      <c r="AO448" s="40"/>
      <c r="AP448" s="137"/>
      <c r="AQ448" s="22"/>
      <c r="AR448" s="40"/>
      <c r="AS448" s="137"/>
      <c r="AT448" s="22"/>
      <c r="AU448" s="40"/>
      <c r="AV448" s="137"/>
      <c r="AW448" s="22"/>
      <c r="AX448" s="40"/>
      <c r="AY448" s="137"/>
      <c r="AZ448" s="22"/>
      <c r="BA448" s="7"/>
      <c r="BB448" s="15"/>
      <c r="BC448" s="22"/>
      <c r="BD448" s="29"/>
      <c r="BE448" s="137"/>
      <c r="BF448" s="22"/>
      <c r="BG448" s="248"/>
      <c r="BH448" s="137"/>
      <c r="BI448" s="22"/>
      <c r="BJ448" s="22"/>
      <c r="BK448" s="22"/>
      <c r="BL448" s="22"/>
      <c r="BM448" s="22"/>
      <c r="BN448" s="247"/>
      <c r="BO448" s="22"/>
      <c r="BP448" s="22"/>
      <c r="BQ448" s="22"/>
      <c r="BR448" s="22"/>
      <c r="BS448" s="348"/>
      <c r="BT448" s="334"/>
      <c r="BU448" s="247"/>
      <c r="BV448" s="100"/>
      <c r="BW448" s="100"/>
      <c r="BX448" s="100"/>
      <c r="BY448" s="100"/>
      <c r="BZ448" s="100"/>
      <c r="CA448" s="100"/>
      <c r="CB448" s="100"/>
      <c r="CC448" s="100"/>
      <c r="CD448" s="100"/>
      <c r="CE448" s="100"/>
      <c r="CF448" s="100"/>
      <c r="CG448" s="100"/>
      <c r="CH448" s="100"/>
      <c r="CI448" s="100"/>
      <c r="CJ448" s="100"/>
      <c r="CK448" s="100"/>
      <c r="CL448" s="100"/>
      <c r="CM448" s="902"/>
      <c r="CN448" s="902"/>
      <c r="CP448" s="902"/>
      <c r="CQ448" s="902"/>
      <c r="CS448" s="902"/>
      <c r="CT448" s="902"/>
      <c r="CV448" s="13"/>
      <c r="CW448" s="13"/>
      <c r="CY448" s="13"/>
      <c r="CZ448" s="13"/>
      <c r="DB448" s="13"/>
      <c r="DC448" s="13"/>
    </row>
    <row r="449" spans="1:107" ht="13.5" thickBot="1" x14ac:dyDescent="0.35">
      <c r="A449" s="232">
        <v>449</v>
      </c>
      <c r="B449" s="498" t="s">
        <v>526</v>
      </c>
      <c r="C449" s="499"/>
      <c r="D449" s="500"/>
      <c r="E449" s="524"/>
      <c r="F449" s="525"/>
      <c r="G449" s="526"/>
      <c r="H449" s="526"/>
      <c r="I449" s="527"/>
      <c r="J449" s="527"/>
      <c r="K449" s="528"/>
      <c r="L449" s="526"/>
      <c r="M449" s="529"/>
      <c r="N449" s="528"/>
      <c r="O449" s="526"/>
      <c r="P449" s="529"/>
      <c r="Q449" s="528"/>
      <c r="R449" s="526"/>
      <c r="S449" s="529"/>
      <c r="T449" s="528"/>
      <c r="U449" s="526"/>
      <c r="V449" s="529"/>
      <c r="W449" s="528"/>
      <c r="X449" s="526"/>
      <c r="Y449" s="529"/>
      <c r="Z449" s="528"/>
      <c r="AA449" s="526"/>
      <c r="AB449" s="529"/>
      <c r="AC449" s="528"/>
      <c r="AD449" s="526"/>
      <c r="AE449" s="529"/>
      <c r="AF449" s="528"/>
      <c r="AG449" s="526"/>
      <c r="AH449" s="529"/>
      <c r="AI449" s="528"/>
      <c r="AJ449" s="526"/>
      <c r="AK449" s="529"/>
      <c r="AL449" s="528"/>
      <c r="AM449" s="526"/>
      <c r="AN449" s="529"/>
      <c r="AO449" s="528"/>
      <c r="AP449" s="526"/>
      <c r="AQ449" s="529"/>
      <c r="AR449" s="528"/>
      <c r="AS449" s="526"/>
      <c r="AT449" s="529"/>
      <c r="AU449" s="530"/>
      <c r="AV449" s="526"/>
      <c r="AW449" s="529"/>
      <c r="AX449" s="528"/>
      <c r="AY449" s="526"/>
      <c r="AZ449" s="529"/>
      <c r="BA449" s="531"/>
      <c r="BB449" s="526"/>
      <c r="BC449" s="526"/>
      <c r="BD449" s="532"/>
      <c r="BE449" s="526"/>
      <c r="BF449" s="529"/>
      <c r="BG449" s="533"/>
      <c r="BH449" s="526"/>
      <c r="BI449" s="529"/>
      <c r="BJ449" s="534"/>
      <c r="BK449" s="526"/>
      <c r="BL449" s="526"/>
      <c r="BM449" s="535"/>
      <c r="BN449" s="536"/>
      <c r="BO449" s="537"/>
      <c r="BP449" s="535"/>
      <c r="BQ449" s="537"/>
      <c r="BR449" s="537"/>
      <c r="BS449" s="507"/>
      <c r="BT449" s="506"/>
      <c r="BU449" s="536"/>
      <c r="BV449" s="508">
        <f>L449</f>
        <v>0</v>
      </c>
      <c r="BW449" s="508">
        <f>O449</f>
        <v>0</v>
      </c>
      <c r="BX449" s="508">
        <f>R449</f>
        <v>0</v>
      </c>
      <c r="BY449" s="508">
        <f>U449</f>
        <v>0</v>
      </c>
      <c r="BZ449" s="508">
        <f>X449</f>
        <v>0</v>
      </c>
      <c r="CA449" s="508">
        <f>AA449</f>
        <v>0</v>
      </c>
      <c r="CB449" s="508">
        <f>AD449</f>
        <v>0</v>
      </c>
      <c r="CC449" s="508">
        <f>AG449</f>
        <v>0</v>
      </c>
      <c r="CD449" s="508">
        <f>AJ449</f>
        <v>0</v>
      </c>
      <c r="CE449" s="508">
        <f>AM449</f>
        <v>0</v>
      </c>
      <c r="CF449" s="508">
        <f>AP449</f>
        <v>0</v>
      </c>
      <c r="CG449" s="508">
        <f>AS449</f>
        <v>0</v>
      </c>
      <c r="CH449" s="508">
        <f>AV449</f>
        <v>0</v>
      </c>
      <c r="CI449" s="508">
        <f>AY449</f>
        <v>0</v>
      </c>
      <c r="CJ449" s="508">
        <f>BB449</f>
        <v>0</v>
      </c>
      <c r="CK449" s="508">
        <f>BE449</f>
        <v>0</v>
      </c>
      <c r="CL449" s="509">
        <f>BH449</f>
        <v>0</v>
      </c>
    </row>
    <row r="450" spans="1:107" x14ac:dyDescent="0.3">
      <c r="A450" s="232">
        <v>450</v>
      </c>
      <c r="B450" s="371" t="s">
        <v>477</v>
      </c>
      <c r="C450" s="372" t="s">
        <v>142</v>
      </c>
      <c r="D450" s="473">
        <v>44501</v>
      </c>
      <c r="E450" s="452"/>
      <c r="F450" s="376">
        <f>F$328*G450</f>
        <v>132862.899</v>
      </c>
      <c r="G450" s="375">
        <v>0.50700000000000001</v>
      </c>
      <c r="H450" s="451"/>
      <c r="I450" s="375">
        <f>LARGE(BV450:CL450,1)</f>
        <v>0.56399999999999995</v>
      </c>
      <c r="J450" s="375">
        <f>SMALL(BV450:CL450,1)</f>
        <v>0.45200000000000001</v>
      </c>
      <c r="K450" s="437">
        <f>K$328*L450</f>
        <v>8204.2559999999994</v>
      </c>
      <c r="L450" s="377">
        <v>0.48799999999999999</v>
      </c>
      <c r="M450" s="378">
        <f>L450/$I450</f>
        <v>0.86524822695035464</v>
      </c>
      <c r="N450" s="437">
        <f>N$328*O450</f>
        <v>6562.2480000000005</v>
      </c>
      <c r="O450" s="377">
        <v>0.46200000000000002</v>
      </c>
      <c r="P450" s="378">
        <f>O450/$I450</f>
        <v>0.81914893617021289</v>
      </c>
      <c r="Q450" s="437">
        <f>Q$328*R450</f>
        <v>5350.3099999999995</v>
      </c>
      <c r="R450" s="377">
        <v>0.49</v>
      </c>
      <c r="S450" s="378">
        <f>R450/$I450</f>
        <v>0.86879432624113484</v>
      </c>
      <c r="T450" s="437">
        <f>T$328*U450</f>
        <v>7452.5879999999997</v>
      </c>
      <c r="U450" s="377">
        <v>0.47299999999999998</v>
      </c>
      <c r="V450" s="378">
        <f>U450/$I450</f>
        <v>0.83865248226950362</v>
      </c>
      <c r="W450" s="437">
        <f>W$328*X450</f>
        <v>8663.3680000000004</v>
      </c>
      <c r="X450" s="377">
        <v>0.53600000000000003</v>
      </c>
      <c r="Y450" s="378">
        <f>X450/$I450</f>
        <v>0.95035460992907816</v>
      </c>
      <c r="Z450" s="437">
        <f>Z$328*AA450</f>
        <v>5658.3519999999999</v>
      </c>
      <c r="AA450" s="377">
        <v>0.53200000000000003</v>
      </c>
      <c r="AB450" s="378">
        <f>AA450/$I450</f>
        <v>0.94326241134751787</v>
      </c>
      <c r="AC450" s="437">
        <f>AC$328*AD450</f>
        <v>8037.2159999999994</v>
      </c>
      <c r="AD450" s="377">
        <v>0.47199999999999998</v>
      </c>
      <c r="AE450" s="378">
        <f>AD450/$I450</f>
        <v>0.83687943262411346</v>
      </c>
      <c r="AF450" s="437">
        <f>AF$328*AG450</f>
        <v>5429.5340000000006</v>
      </c>
      <c r="AG450" s="377">
        <v>0.51700000000000002</v>
      </c>
      <c r="AH450" s="378">
        <f>AG450/$I450</f>
        <v>0.91666666666666674</v>
      </c>
      <c r="AI450" s="437">
        <f>AI$328*AJ450</f>
        <v>6726.02</v>
      </c>
      <c r="AJ450" s="377">
        <v>0.53500000000000003</v>
      </c>
      <c r="AK450" s="378">
        <f>AJ450/$I450</f>
        <v>0.94858156028368812</v>
      </c>
      <c r="AL450" s="437">
        <f>AL$328*AM450</f>
        <v>8487.18</v>
      </c>
      <c r="AM450" s="377">
        <v>0.55800000000000005</v>
      </c>
      <c r="AN450" s="378">
        <f>AM450/$I450</f>
        <v>0.98936170212765973</v>
      </c>
      <c r="AO450" s="437">
        <f>AO$328*AP450</f>
        <v>12354.876</v>
      </c>
      <c r="AP450" s="377">
        <v>0.55600000000000005</v>
      </c>
      <c r="AQ450" s="378">
        <f>AP450/$I450</f>
        <v>0.98581560283687963</v>
      </c>
      <c r="AR450" s="437">
        <f>AR$328*AS450</f>
        <v>11108.682000000001</v>
      </c>
      <c r="AS450" s="377">
        <v>0.52200000000000002</v>
      </c>
      <c r="AT450" s="378">
        <f>AS450/$I450</f>
        <v>0.92553191489361719</v>
      </c>
      <c r="AU450" s="437">
        <f>AU$328*AV450</f>
        <v>7045.2550000000001</v>
      </c>
      <c r="AV450" s="377">
        <v>0.505</v>
      </c>
      <c r="AW450" s="378">
        <f>AV450/$I450</f>
        <v>0.89539007092198586</v>
      </c>
      <c r="AX450" s="437">
        <f>AX$328*AY450</f>
        <v>7554.8449999999993</v>
      </c>
      <c r="AY450" s="377">
        <v>0.48499999999999999</v>
      </c>
      <c r="AZ450" s="378">
        <f>AY450/$I450</f>
        <v>0.8599290780141845</v>
      </c>
      <c r="BA450" s="376">
        <f>BA$328*BB450</f>
        <v>8697.4439999999995</v>
      </c>
      <c r="BB450" s="377">
        <v>0.56399999999999995</v>
      </c>
      <c r="BC450" s="378">
        <f>BB450/$I450</f>
        <v>1</v>
      </c>
      <c r="BD450" s="438">
        <f>BD$328*BE450</f>
        <v>7837.2280000000001</v>
      </c>
      <c r="BE450" s="377">
        <v>0.45200000000000001</v>
      </c>
      <c r="BF450" s="378">
        <f>BE450/$I450</f>
        <v>0.8014184397163121</v>
      </c>
      <c r="BG450" s="439">
        <f>BG$328*BH450</f>
        <v>7573.9000000000005</v>
      </c>
      <c r="BH450" s="377">
        <v>0.46</v>
      </c>
      <c r="BI450" s="378">
        <f>BH450/$I450</f>
        <v>0.81560283687943269</v>
      </c>
      <c r="BJ450" s="376">
        <f>K450+T450+W450+Z450+Q450</f>
        <v>35328.873999999996</v>
      </c>
      <c r="BK450" s="377">
        <f>BJ450/BJ$328</f>
        <v>0.50264453803033315</v>
      </c>
      <c r="BL450" s="378">
        <f>BK450/$G450</f>
        <v>0.99140934522748159</v>
      </c>
      <c r="BM450" s="376">
        <f>BG450+AU450+AR450+AX450</f>
        <v>33282.682000000001</v>
      </c>
      <c r="BN450" s="440">
        <f>BM450/BM$328</f>
        <v>0.49473321045277524</v>
      </c>
      <c r="BO450" s="378">
        <f>BN450/$G450</f>
        <v>0.97580514882204183</v>
      </c>
      <c r="BP450" s="376">
        <f>BA450+AO450+AL450+BD450</f>
        <v>37376.728000000003</v>
      </c>
      <c r="BQ450" s="377">
        <f>BP450/BP$328</f>
        <v>0.53250029206023564</v>
      </c>
      <c r="BR450" s="378">
        <f>BQ450/$G450</f>
        <v>1.0502964340438572</v>
      </c>
      <c r="BS450" s="381">
        <f>AI450+AF450+AC450+N450</f>
        <v>26755.018</v>
      </c>
      <c r="BT450" s="441">
        <f>BS450/BS$328</f>
        <v>0.49267149117961184</v>
      </c>
      <c r="BU450" s="383">
        <f>BT450/$G450</f>
        <v>0.97173864137990495</v>
      </c>
      <c r="BV450" s="382">
        <f>L450</f>
        <v>0.48799999999999999</v>
      </c>
      <c r="BW450" s="382">
        <f>O450</f>
        <v>0.46200000000000002</v>
      </c>
      <c r="BX450" s="382">
        <f>R450</f>
        <v>0.49</v>
      </c>
      <c r="BY450" s="382">
        <f>U450</f>
        <v>0.47299999999999998</v>
      </c>
      <c r="BZ450" s="382">
        <f>X450</f>
        <v>0.53600000000000003</v>
      </c>
      <c r="CA450" s="382">
        <f>AA450</f>
        <v>0.53200000000000003</v>
      </c>
      <c r="CB450" s="382">
        <f>AD450</f>
        <v>0.47199999999999998</v>
      </c>
      <c r="CC450" s="382">
        <f>AG450</f>
        <v>0.51700000000000002</v>
      </c>
      <c r="CD450" s="382">
        <f>AJ450</f>
        <v>0.53500000000000003</v>
      </c>
      <c r="CE450" s="382">
        <f>AM450</f>
        <v>0.55800000000000005</v>
      </c>
      <c r="CF450" s="382">
        <f>AP450</f>
        <v>0.55600000000000005</v>
      </c>
      <c r="CG450" s="382">
        <f>AS450</f>
        <v>0.52200000000000002</v>
      </c>
      <c r="CH450" s="382">
        <f>AV450</f>
        <v>0.505</v>
      </c>
      <c r="CI450" s="382">
        <f>AY450</f>
        <v>0.48499999999999999</v>
      </c>
      <c r="CJ450" s="382">
        <f>BB450</f>
        <v>0.56399999999999995</v>
      </c>
      <c r="CK450" s="382">
        <f>BE450</f>
        <v>0.45200000000000001</v>
      </c>
      <c r="CL450" s="382">
        <f>BH450</f>
        <v>0.46</v>
      </c>
      <c r="CM450" s="902"/>
      <c r="CN450" s="902"/>
      <c r="CP450" s="902"/>
      <c r="CQ450" s="902"/>
      <c r="CS450" s="902"/>
      <c r="CT450" s="902"/>
      <c r="CV450" s="13"/>
      <c r="CW450" s="13"/>
      <c r="CY450" s="13"/>
      <c r="CZ450" s="13"/>
      <c r="DB450" s="13"/>
      <c r="DC450" s="13"/>
    </row>
    <row r="451" spans="1:107" x14ac:dyDescent="0.3">
      <c r="A451" s="232">
        <v>451</v>
      </c>
      <c r="B451" s="371" t="s">
        <v>478</v>
      </c>
      <c r="C451" s="372" t="s">
        <v>142</v>
      </c>
      <c r="D451" s="473">
        <v>44501</v>
      </c>
      <c r="E451" s="452"/>
      <c r="F451" s="376">
        <f>F$328*G451</f>
        <v>118449.76400000001</v>
      </c>
      <c r="G451" s="375">
        <v>0.45200000000000001</v>
      </c>
      <c r="H451" s="451"/>
      <c r="I451" s="375">
        <f>LARGE(BV451:CL451,1)</f>
        <v>0.52500000000000002</v>
      </c>
      <c r="J451" s="375">
        <f>SMALL(BV451:CL451,1)</f>
        <v>0.376</v>
      </c>
      <c r="K451" s="437">
        <f>K$328*L451</f>
        <v>8523.6839999999993</v>
      </c>
      <c r="L451" s="377">
        <v>0.50700000000000001</v>
      </c>
      <c r="M451" s="378">
        <f>L451/$I451</f>
        <v>0.96571428571428564</v>
      </c>
      <c r="N451" s="437">
        <f>N$328*O451</f>
        <v>6704.2879999999996</v>
      </c>
      <c r="O451" s="377">
        <v>0.47199999999999998</v>
      </c>
      <c r="P451" s="378">
        <f>O451/$I451</f>
        <v>0.89904761904761898</v>
      </c>
      <c r="Q451" s="437">
        <f>Q$328*R451</f>
        <v>5590.5280000000002</v>
      </c>
      <c r="R451" s="377">
        <v>0.51200000000000001</v>
      </c>
      <c r="S451" s="378">
        <f>R451/$I451</f>
        <v>0.97523809523809524</v>
      </c>
      <c r="T451" s="437">
        <f>T$328*U451</f>
        <v>7184.7359999999999</v>
      </c>
      <c r="U451" s="377">
        <v>0.45600000000000002</v>
      </c>
      <c r="V451" s="378">
        <f>U451/$I451</f>
        <v>0.86857142857142855</v>
      </c>
      <c r="W451" s="437">
        <f>W$328*X451</f>
        <v>7758.24</v>
      </c>
      <c r="X451" s="377">
        <v>0.48</v>
      </c>
      <c r="Y451" s="378">
        <f>X451/$I451</f>
        <v>0.91428571428571426</v>
      </c>
      <c r="Z451" s="437">
        <f>Z$328*AA451</f>
        <v>5541.3559999999998</v>
      </c>
      <c r="AA451" s="377">
        <v>0.52100000000000002</v>
      </c>
      <c r="AB451" s="378">
        <f>AA451/$I451</f>
        <v>0.99238095238095236</v>
      </c>
      <c r="AC451" s="437">
        <f>AC$328*AD451</f>
        <v>6828.2280000000001</v>
      </c>
      <c r="AD451" s="377">
        <v>0.40100000000000002</v>
      </c>
      <c r="AE451" s="378">
        <f>AD451/$I451</f>
        <v>0.76380952380952383</v>
      </c>
      <c r="AF451" s="437">
        <f>AF$328*AG451</f>
        <v>5513.55</v>
      </c>
      <c r="AG451" s="377">
        <v>0.52500000000000002</v>
      </c>
      <c r="AH451" s="378">
        <f>AG451/$I451</f>
        <v>1</v>
      </c>
      <c r="AI451" s="437">
        <f>AI$328*AJ451</f>
        <v>5431.1040000000003</v>
      </c>
      <c r="AJ451" s="377">
        <v>0.432</v>
      </c>
      <c r="AK451" s="378">
        <f>AJ451/$I451</f>
        <v>0.82285714285714284</v>
      </c>
      <c r="AL451" s="437">
        <f>AL$328*AM451</f>
        <v>6950.97</v>
      </c>
      <c r="AM451" s="377">
        <v>0.45700000000000002</v>
      </c>
      <c r="AN451" s="378">
        <f>AM451/$I451</f>
        <v>0.87047619047619051</v>
      </c>
      <c r="AO451" s="437">
        <f>AO$328*AP451</f>
        <v>8777.2950000000001</v>
      </c>
      <c r="AP451" s="377">
        <v>0.39500000000000002</v>
      </c>
      <c r="AQ451" s="378">
        <f>AP451/$I451</f>
        <v>0.75238095238095237</v>
      </c>
      <c r="AR451" s="437">
        <f>AR$328*AS451</f>
        <v>8001.6559999999999</v>
      </c>
      <c r="AS451" s="377">
        <v>0.376</v>
      </c>
      <c r="AT451" s="378">
        <f>AS451/$I451</f>
        <v>0.71619047619047616</v>
      </c>
      <c r="AU451" s="437">
        <f>AU$328*AV451</f>
        <v>5719.91</v>
      </c>
      <c r="AV451" s="377">
        <v>0.41</v>
      </c>
      <c r="AW451" s="378">
        <f>AV451/$I451</f>
        <v>0.78095238095238084</v>
      </c>
      <c r="AX451" s="437">
        <f>AX$328*AY451</f>
        <v>6791.5720000000001</v>
      </c>
      <c r="AY451" s="377">
        <v>0.436</v>
      </c>
      <c r="AZ451" s="378">
        <f>AY451/$I451</f>
        <v>0.83047619047619048</v>
      </c>
      <c r="BA451" s="376">
        <f>BA$328*BB451</f>
        <v>6908.6080000000002</v>
      </c>
      <c r="BB451" s="377">
        <v>0.44800000000000001</v>
      </c>
      <c r="BC451" s="378">
        <f>BB451/$I451</f>
        <v>0.85333333333333328</v>
      </c>
      <c r="BD451" s="438">
        <f>BD$328*BE451</f>
        <v>8530.7880000000005</v>
      </c>
      <c r="BE451" s="377">
        <v>0.49199999999999999</v>
      </c>
      <c r="BF451" s="378">
        <f>BE451/$I451</f>
        <v>0.93714285714285706</v>
      </c>
      <c r="BG451" s="439">
        <f>BG$328*BH451</f>
        <v>7804.41</v>
      </c>
      <c r="BH451" s="377">
        <v>0.47399999999999998</v>
      </c>
      <c r="BI451" s="378">
        <f>BH451/$I451</f>
        <v>0.9028571428571428</v>
      </c>
      <c r="BJ451" s="376">
        <f>K451+T451+W451+Z451+Q451</f>
        <v>34598.543999999994</v>
      </c>
      <c r="BK451" s="377">
        <f>BJ451/BJ$328</f>
        <v>0.49225370628574672</v>
      </c>
      <c r="BL451" s="378">
        <f>BK451/$G451</f>
        <v>1.0890568723135989</v>
      </c>
      <c r="BM451" s="376">
        <f>BG451+AU451+AR451+AX451</f>
        <v>28317.547999999999</v>
      </c>
      <c r="BN451" s="440">
        <f>BM451/BM$328</f>
        <v>0.42092856081101165</v>
      </c>
      <c r="BO451" s="378">
        <f>BN451/$G451</f>
        <v>0.93125787790046821</v>
      </c>
      <c r="BP451" s="376">
        <f>BA451+AO451+AL451+BD451</f>
        <v>31167.661</v>
      </c>
      <c r="BQ451" s="377">
        <f>BP451/BP$328</f>
        <v>0.44404070322406008</v>
      </c>
      <c r="BR451" s="378">
        <f>BQ451/$G451</f>
        <v>0.98239093633641605</v>
      </c>
      <c r="BS451" s="381">
        <f>AI451+AF451+AC451+N451</f>
        <v>24477.170000000002</v>
      </c>
      <c r="BT451" s="441">
        <f>BS451/BS$328</f>
        <v>0.45072680735093734</v>
      </c>
      <c r="BU451" s="383">
        <f>BT451/$G451</f>
        <v>0.9971832021038437</v>
      </c>
      <c r="BV451" s="382">
        <f>L451</f>
        <v>0.50700000000000001</v>
      </c>
      <c r="BW451" s="382">
        <f>O451</f>
        <v>0.47199999999999998</v>
      </c>
      <c r="BX451" s="382">
        <f>R451</f>
        <v>0.51200000000000001</v>
      </c>
      <c r="BY451" s="382">
        <f>U451</f>
        <v>0.45600000000000002</v>
      </c>
      <c r="BZ451" s="382">
        <f>X451</f>
        <v>0.48</v>
      </c>
      <c r="CA451" s="382">
        <f>AA451</f>
        <v>0.52100000000000002</v>
      </c>
      <c r="CB451" s="382">
        <f>AD451</f>
        <v>0.40100000000000002</v>
      </c>
      <c r="CC451" s="382">
        <f>AG451</f>
        <v>0.52500000000000002</v>
      </c>
      <c r="CD451" s="382">
        <f>AJ451</f>
        <v>0.432</v>
      </c>
      <c r="CE451" s="382">
        <f>AM451</f>
        <v>0.45700000000000002</v>
      </c>
      <c r="CF451" s="382">
        <f>AP451</f>
        <v>0.39500000000000002</v>
      </c>
      <c r="CG451" s="382">
        <f>AS451</f>
        <v>0.376</v>
      </c>
      <c r="CH451" s="382">
        <f>AV451</f>
        <v>0.41</v>
      </c>
      <c r="CI451" s="382">
        <f>AY451</f>
        <v>0.436</v>
      </c>
      <c r="CJ451" s="382">
        <f>BB451</f>
        <v>0.44800000000000001</v>
      </c>
      <c r="CK451" s="382">
        <f>BE451</f>
        <v>0.49199999999999999</v>
      </c>
      <c r="CL451" s="382">
        <f>BH451</f>
        <v>0.47399999999999998</v>
      </c>
      <c r="CM451" s="902"/>
      <c r="CN451" s="902"/>
      <c r="CP451" s="902"/>
      <c r="CQ451" s="902"/>
      <c r="CS451" s="902"/>
      <c r="CT451" s="902"/>
      <c r="CV451" s="13"/>
      <c r="CW451" s="13"/>
      <c r="CY451" s="13"/>
      <c r="CZ451" s="13"/>
      <c r="DB451" s="13"/>
      <c r="DC451" s="13"/>
    </row>
    <row r="452" spans="1:107" x14ac:dyDescent="0.3">
      <c r="A452" s="232">
        <v>452</v>
      </c>
      <c r="B452" s="371" t="s">
        <v>479</v>
      </c>
      <c r="C452" s="372" t="s">
        <v>142</v>
      </c>
      <c r="D452" s="473">
        <v>44501</v>
      </c>
      <c r="E452" s="452"/>
      <c r="F452" s="376">
        <f>F$328*G452</f>
        <v>138104.03900000002</v>
      </c>
      <c r="G452" s="375">
        <v>0.52700000000000002</v>
      </c>
      <c r="H452" s="451"/>
      <c r="I452" s="375">
        <f>LARGE(BV452:CL452,1)</f>
        <v>0.57899999999999996</v>
      </c>
      <c r="J452" s="375">
        <f>SMALL(BV452:CL452,1)</f>
        <v>0.48799999999999999</v>
      </c>
      <c r="K452" s="437">
        <f>K$328*L452</f>
        <v>8658.18</v>
      </c>
      <c r="L452" s="377">
        <v>0.51500000000000001</v>
      </c>
      <c r="M452" s="378">
        <f>L452/$I452</f>
        <v>0.88946459412780665</v>
      </c>
      <c r="N452" s="437">
        <f>N$328*O452</f>
        <v>7059.3879999999999</v>
      </c>
      <c r="O452" s="377">
        <v>0.497</v>
      </c>
      <c r="P452" s="378">
        <f>O452/$I452</f>
        <v>0.85837651122625225</v>
      </c>
      <c r="Q452" s="437">
        <f>Q$328*R452</f>
        <v>5557.7709999999997</v>
      </c>
      <c r="R452" s="377">
        <v>0.50900000000000001</v>
      </c>
      <c r="S452" s="378">
        <f>R452/$I452</f>
        <v>0.87910189982728848</v>
      </c>
      <c r="T452" s="437">
        <f>T$328*U452</f>
        <v>7893.7560000000003</v>
      </c>
      <c r="U452" s="377">
        <v>0.501</v>
      </c>
      <c r="V452" s="378">
        <f>U452/$I452</f>
        <v>0.86528497409326433</v>
      </c>
      <c r="W452" s="437">
        <f>W$328*X452</f>
        <v>9115.9319999999989</v>
      </c>
      <c r="X452" s="377">
        <v>0.56399999999999995</v>
      </c>
      <c r="Y452" s="378">
        <f>X452/$I452</f>
        <v>0.97409326424870468</v>
      </c>
      <c r="Z452" s="437">
        <f>Z$328*AA452</f>
        <v>5732.8040000000001</v>
      </c>
      <c r="AA452" s="377">
        <v>0.53900000000000003</v>
      </c>
      <c r="AB452" s="378">
        <f>AA452/$I452</f>
        <v>0.93091537132987923</v>
      </c>
      <c r="AC452" s="437">
        <f>AC$328*AD452</f>
        <v>8343.7199999999993</v>
      </c>
      <c r="AD452" s="377">
        <v>0.49</v>
      </c>
      <c r="AE452" s="378">
        <f>AD452/$I452</f>
        <v>0.84628670120898108</v>
      </c>
      <c r="AF452" s="437">
        <f>AF$328*AG452</f>
        <v>5534.5540000000001</v>
      </c>
      <c r="AG452" s="377">
        <v>0.52700000000000002</v>
      </c>
      <c r="AH452" s="378">
        <f>AG452/$I452</f>
        <v>0.91018998272884288</v>
      </c>
      <c r="AI452" s="437">
        <f>AI$328*AJ452</f>
        <v>6826.5960000000005</v>
      </c>
      <c r="AJ452" s="377">
        <v>0.54300000000000004</v>
      </c>
      <c r="AK452" s="378">
        <f>AJ452/$I452</f>
        <v>0.9378238341968913</v>
      </c>
      <c r="AL452" s="437">
        <f>AL$328*AM452</f>
        <v>8806.59</v>
      </c>
      <c r="AM452" s="377">
        <v>0.57899999999999996</v>
      </c>
      <c r="AN452" s="378">
        <f>AM452/$I452</f>
        <v>1</v>
      </c>
      <c r="AO452" s="437">
        <f>AO$328*AP452</f>
        <v>12843.737999999999</v>
      </c>
      <c r="AP452" s="377">
        <v>0.57799999999999996</v>
      </c>
      <c r="AQ452" s="378">
        <f>AP452/$I452</f>
        <v>0.99827288428324701</v>
      </c>
      <c r="AR452" s="437">
        <f>AR$328*AS452</f>
        <v>11385.335000000001</v>
      </c>
      <c r="AS452" s="377">
        <v>0.53500000000000003</v>
      </c>
      <c r="AT452" s="378">
        <f>AS452/$I452</f>
        <v>0.92400690846286715</v>
      </c>
      <c r="AU452" s="437">
        <f>AU$328*AV452</f>
        <v>7352.1770000000006</v>
      </c>
      <c r="AV452" s="377">
        <v>0.52700000000000002</v>
      </c>
      <c r="AW452" s="378">
        <f>AV452/$I452</f>
        <v>0.91018998272884288</v>
      </c>
      <c r="AX452" s="437">
        <f>AX$328*AY452</f>
        <v>7726.192</v>
      </c>
      <c r="AY452" s="377">
        <v>0.496</v>
      </c>
      <c r="AZ452" s="378">
        <f>AY452/$I452</f>
        <v>0.85664939550949915</v>
      </c>
      <c r="BA452" s="376">
        <f>BA$328*BB452</f>
        <v>8774.5489999999991</v>
      </c>
      <c r="BB452" s="377">
        <v>0.56899999999999995</v>
      </c>
      <c r="BC452" s="378">
        <f>BB452/$I452</f>
        <v>0.98272884283246975</v>
      </c>
      <c r="BD452" s="438">
        <f>BD$328*BE452</f>
        <v>8461.4320000000007</v>
      </c>
      <c r="BE452" s="377">
        <v>0.48799999999999999</v>
      </c>
      <c r="BF452" s="378">
        <f>BE452/$I452</f>
        <v>0.84283246977547499</v>
      </c>
      <c r="BG452" s="439">
        <f>BG$328*BH452</f>
        <v>8150.1750000000002</v>
      </c>
      <c r="BH452" s="377">
        <v>0.495</v>
      </c>
      <c r="BI452" s="378">
        <f>BH452/$I452</f>
        <v>0.85492227979274615</v>
      </c>
      <c r="BJ452" s="376">
        <f>K452+T452+W452+Z452+Q452</f>
        <v>36958.442999999999</v>
      </c>
      <c r="BK452" s="377">
        <f>BJ452/BJ$328</f>
        <v>0.52582936857980256</v>
      </c>
      <c r="BL452" s="378">
        <f>BK452/$G452</f>
        <v>0.99777868800721548</v>
      </c>
      <c r="BM452" s="376">
        <f>BG452+AU452+AR452+AX452</f>
        <v>34613.879000000001</v>
      </c>
      <c r="BN452" s="440">
        <f>BM452/BM$328</f>
        <v>0.51452089960460212</v>
      </c>
      <c r="BO452" s="378">
        <f>BN452/$G452</f>
        <v>0.97632049260835307</v>
      </c>
      <c r="BP452" s="376">
        <f>BA452+AO452+AL452+BD452</f>
        <v>38886.308999999994</v>
      </c>
      <c r="BQ452" s="377">
        <f>BP452/BP$328</f>
        <v>0.55400705218617763</v>
      </c>
      <c r="BR452" s="378">
        <f>BQ452/$G452</f>
        <v>1.0512467783418931</v>
      </c>
      <c r="BS452" s="381">
        <f>AI452+AF452+AC452+N452</f>
        <v>27764.258000000002</v>
      </c>
      <c r="BT452" s="441">
        <f>BS452/BS$328</f>
        <v>0.51125580967112294</v>
      </c>
      <c r="BU452" s="383">
        <f>BT452/$G452</f>
        <v>0.97012487603628639</v>
      </c>
      <c r="BV452" s="382">
        <f>L452</f>
        <v>0.51500000000000001</v>
      </c>
      <c r="BW452" s="382">
        <f>O452</f>
        <v>0.497</v>
      </c>
      <c r="BX452" s="382">
        <f>R452</f>
        <v>0.50900000000000001</v>
      </c>
      <c r="BY452" s="382">
        <f>U452</f>
        <v>0.501</v>
      </c>
      <c r="BZ452" s="382">
        <f>X452</f>
        <v>0.56399999999999995</v>
      </c>
      <c r="CA452" s="382">
        <f>AA452</f>
        <v>0.53900000000000003</v>
      </c>
      <c r="CB452" s="382">
        <f>AD452</f>
        <v>0.49</v>
      </c>
      <c r="CC452" s="382">
        <f>AG452</f>
        <v>0.52700000000000002</v>
      </c>
      <c r="CD452" s="382">
        <f>AJ452</f>
        <v>0.54300000000000004</v>
      </c>
      <c r="CE452" s="382">
        <f>AM452</f>
        <v>0.57899999999999996</v>
      </c>
      <c r="CF452" s="382">
        <f>AP452</f>
        <v>0.57799999999999996</v>
      </c>
      <c r="CG452" s="382">
        <f>AS452</f>
        <v>0.53500000000000003</v>
      </c>
      <c r="CH452" s="382">
        <f>AV452</f>
        <v>0.52700000000000002</v>
      </c>
      <c r="CI452" s="382">
        <f>AY452</f>
        <v>0.496</v>
      </c>
      <c r="CJ452" s="382">
        <f>BB452</f>
        <v>0.56899999999999995</v>
      </c>
      <c r="CK452" s="382">
        <f>BE452</f>
        <v>0.48799999999999999</v>
      </c>
      <c r="CL452" s="382">
        <f>BH452</f>
        <v>0.495</v>
      </c>
      <c r="CM452" s="902"/>
      <c r="CN452" s="902"/>
      <c r="CP452" s="902"/>
      <c r="CQ452" s="902"/>
      <c r="CS452" s="902"/>
      <c r="CT452" s="902"/>
      <c r="CV452" s="13"/>
      <c r="CW452" s="13"/>
      <c r="CY452" s="13"/>
      <c r="CZ452" s="13"/>
      <c r="DB452" s="13"/>
      <c r="DC452" s="13"/>
    </row>
    <row r="453" spans="1:107" x14ac:dyDescent="0.3">
      <c r="A453" s="232">
        <v>453</v>
      </c>
      <c r="B453" s="371" t="s">
        <v>480</v>
      </c>
      <c r="C453" s="372" t="s">
        <v>142</v>
      </c>
      <c r="D453" s="473">
        <v>44501</v>
      </c>
      <c r="E453" s="452"/>
      <c r="F453" s="376">
        <f>F$328*G453</f>
        <v>162737.397</v>
      </c>
      <c r="G453" s="375">
        <v>0.621</v>
      </c>
      <c r="H453" s="451"/>
      <c r="I453" s="375">
        <f>LARGE(BV453:CL453,1)</f>
        <v>0.69499999999999995</v>
      </c>
      <c r="J453" s="375">
        <f>SMALL(BV453:CL453,1)</f>
        <v>0.55800000000000005</v>
      </c>
      <c r="K453" s="437">
        <f>K$328*L453</f>
        <v>11163.168000000001</v>
      </c>
      <c r="L453" s="377">
        <v>0.66400000000000003</v>
      </c>
      <c r="M453" s="378">
        <f>L453/$I453</f>
        <v>0.95539568345323755</v>
      </c>
      <c r="N453" s="437">
        <f>N$328*O453</f>
        <v>9076.3559999999998</v>
      </c>
      <c r="O453" s="377">
        <v>0.63900000000000001</v>
      </c>
      <c r="P453" s="378">
        <f>O453/$I453</f>
        <v>0.91942446043165471</v>
      </c>
      <c r="Q453" s="437">
        <f>Q$328*R453</f>
        <v>7359.4060000000009</v>
      </c>
      <c r="R453" s="377">
        <v>0.67400000000000004</v>
      </c>
      <c r="S453" s="378">
        <f>R453/$I453</f>
        <v>0.96978417266187067</v>
      </c>
      <c r="T453" s="437">
        <f>T$328*U453</f>
        <v>9642.6720000000005</v>
      </c>
      <c r="U453" s="377">
        <v>0.61199999999999999</v>
      </c>
      <c r="V453" s="378">
        <f>U453/$I453</f>
        <v>0.88057553956834533</v>
      </c>
      <c r="W453" s="437">
        <f>W$328*X453</f>
        <v>10198.853000000001</v>
      </c>
      <c r="X453" s="377">
        <v>0.63100000000000001</v>
      </c>
      <c r="Y453" s="378">
        <f>X453/$I453</f>
        <v>0.90791366906474824</v>
      </c>
      <c r="Z453" s="437">
        <f>Z$328*AA453</f>
        <v>7392.0199999999995</v>
      </c>
      <c r="AA453" s="377">
        <v>0.69499999999999995</v>
      </c>
      <c r="AB453" s="378">
        <f>AA453/$I453</f>
        <v>1</v>
      </c>
      <c r="AC453" s="437">
        <f>AC$328*AD453</f>
        <v>10046.519999999999</v>
      </c>
      <c r="AD453" s="377">
        <v>0.59</v>
      </c>
      <c r="AE453" s="378">
        <f>AD453/$I453</f>
        <v>0.84892086330935257</v>
      </c>
      <c r="AF453" s="437">
        <f>AF$328*AG453</f>
        <v>7246.3799999999992</v>
      </c>
      <c r="AG453" s="377">
        <v>0.69</v>
      </c>
      <c r="AH453" s="378">
        <f>AG453/$I453</f>
        <v>0.9928057553956835</v>
      </c>
      <c r="AI453" s="437">
        <f>AI$328*AJ453</f>
        <v>7832.3559999999998</v>
      </c>
      <c r="AJ453" s="377">
        <v>0.623</v>
      </c>
      <c r="AK453" s="378">
        <f>AJ453/$I453</f>
        <v>0.89640287769784177</v>
      </c>
      <c r="AL453" s="437">
        <f>AL$328*AM453</f>
        <v>9460.6200000000008</v>
      </c>
      <c r="AM453" s="377">
        <v>0.622</v>
      </c>
      <c r="AN453" s="378">
        <f>AM453/$I453</f>
        <v>0.89496402877697845</v>
      </c>
      <c r="AO453" s="437">
        <f>AO$328*AP453</f>
        <v>12399.318000000001</v>
      </c>
      <c r="AP453" s="377">
        <v>0.55800000000000005</v>
      </c>
      <c r="AQ453" s="378">
        <f>AP453/$I453</f>
        <v>0.8028776978417268</v>
      </c>
      <c r="AR453" s="437">
        <f>AR$328*AS453</f>
        <v>12279.136999999999</v>
      </c>
      <c r="AS453" s="377">
        <v>0.57699999999999996</v>
      </c>
      <c r="AT453" s="378">
        <f>AS453/$I453</f>
        <v>0.83021582733812949</v>
      </c>
      <c r="AU453" s="437">
        <f>AU$328*AV453</f>
        <v>8189.2369999999992</v>
      </c>
      <c r="AV453" s="377">
        <v>0.58699999999999997</v>
      </c>
      <c r="AW453" s="378">
        <f>AV453/$I453</f>
        <v>0.8446043165467626</v>
      </c>
      <c r="AX453" s="437">
        <f>AX$328*AY453</f>
        <v>9657.74</v>
      </c>
      <c r="AY453" s="377">
        <v>0.62</v>
      </c>
      <c r="AZ453" s="378">
        <f>AY453/$I453</f>
        <v>0.8920863309352518</v>
      </c>
      <c r="BA453" s="376">
        <f>BA$328*BB453</f>
        <v>9468.4940000000006</v>
      </c>
      <c r="BB453" s="377">
        <v>0.61399999999999999</v>
      </c>
      <c r="BC453" s="378">
        <f>BB453/$I453</f>
        <v>0.88345323741007198</v>
      </c>
      <c r="BD453" s="438">
        <f>BD$328*BE453</f>
        <v>11096.960000000001</v>
      </c>
      <c r="BE453" s="377">
        <v>0.64</v>
      </c>
      <c r="BF453" s="378">
        <f>BE453/$I453</f>
        <v>0.92086330935251803</v>
      </c>
      <c r="BG453" s="439">
        <f>BG$328*BH453</f>
        <v>10241.23</v>
      </c>
      <c r="BH453" s="377">
        <v>0.622</v>
      </c>
      <c r="BI453" s="378">
        <f>BH453/$I453</f>
        <v>0.89496402877697845</v>
      </c>
      <c r="BJ453" s="376">
        <f>K453+T453+W453+Z453+Q453</f>
        <v>45756.119000000006</v>
      </c>
      <c r="BK453" s="377">
        <f>BJ453/BJ$328</f>
        <v>0.65099904675184261</v>
      </c>
      <c r="BL453" s="378">
        <f>BK453/$G453</f>
        <v>1.0483076437227739</v>
      </c>
      <c r="BM453" s="376">
        <f>BG453+AU453+AR453+AX453</f>
        <v>40367.343999999997</v>
      </c>
      <c r="BN453" s="440">
        <f>BM453/BM$328</f>
        <v>0.60004376133424497</v>
      </c>
      <c r="BO453" s="378">
        <f>BN453/$G453</f>
        <v>0.9662540440164975</v>
      </c>
      <c r="BP453" s="376">
        <f>BA453+AO453+AL453+BD453</f>
        <v>42425.392</v>
      </c>
      <c r="BQ453" s="377">
        <f>BP453/BP$328</f>
        <v>0.6044278041344332</v>
      </c>
      <c r="BR453" s="378">
        <f>BQ453/$G453</f>
        <v>0.97331369425834657</v>
      </c>
      <c r="BS453" s="381">
        <f>AI453+AF453+AC453+N453</f>
        <v>34201.611999999994</v>
      </c>
      <c r="BT453" s="441">
        <f>BS453/BS$328</f>
        <v>0.62979435053216948</v>
      </c>
      <c r="BU453" s="383">
        <f>BT453/$G453</f>
        <v>1.0141615950598541</v>
      </c>
      <c r="BV453" s="382">
        <f>L453</f>
        <v>0.66400000000000003</v>
      </c>
      <c r="BW453" s="382">
        <f>O453</f>
        <v>0.63900000000000001</v>
      </c>
      <c r="BX453" s="382">
        <f>R453</f>
        <v>0.67400000000000004</v>
      </c>
      <c r="BY453" s="382">
        <f>U453</f>
        <v>0.61199999999999999</v>
      </c>
      <c r="BZ453" s="382">
        <f>X453</f>
        <v>0.63100000000000001</v>
      </c>
      <c r="CA453" s="382">
        <f>AA453</f>
        <v>0.69499999999999995</v>
      </c>
      <c r="CB453" s="382">
        <f>AD453</f>
        <v>0.59</v>
      </c>
      <c r="CC453" s="382">
        <f>AG453</f>
        <v>0.69</v>
      </c>
      <c r="CD453" s="382">
        <f>AJ453</f>
        <v>0.623</v>
      </c>
      <c r="CE453" s="382">
        <f>AM453</f>
        <v>0.622</v>
      </c>
      <c r="CF453" s="382">
        <f>AP453</f>
        <v>0.55800000000000005</v>
      </c>
      <c r="CG453" s="382">
        <f>AS453</f>
        <v>0.57699999999999996</v>
      </c>
      <c r="CH453" s="382">
        <f>AV453</f>
        <v>0.58699999999999997</v>
      </c>
      <c r="CI453" s="382">
        <f>AY453</f>
        <v>0.62</v>
      </c>
      <c r="CJ453" s="382">
        <f>BB453</f>
        <v>0.61399999999999999</v>
      </c>
      <c r="CK453" s="382">
        <f>BE453</f>
        <v>0.64</v>
      </c>
      <c r="CL453" s="382">
        <f>BH453</f>
        <v>0.622</v>
      </c>
      <c r="CM453" s="902"/>
      <c r="CN453" s="902"/>
      <c r="CP453" s="902"/>
      <c r="CQ453" s="902"/>
      <c r="CS453" s="902"/>
      <c r="CT453" s="902"/>
      <c r="CV453" s="13"/>
      <c r="CW453" s="13"/>
      <c r="CY453" s="13"/>
      <c r="CZ453" s="13"/>
      <c r="DB453" s="13"/>
      <c r="DC453" s="13"/>
    </row>
    <row r="454" spans="1:107" x14ac:dyDescent="0.3">
      <c r="A454" s="163">
        <v>454</v>
      </c>
      <c r="B454" s="3"/>
      <c r="D454" s="27"/>
      <c r="E454" s="161"/>
      <c r="F454" s="7"/>
      <c r="G454" s="15"/>
      <c r="H454" s="26"/>
      <c r="I454" s="15"/>
      <c r="J454" s="15"/>
      <c r="K454" s="40"/>
      <c r="L454" s="137"/>
      <c r="M454" s="22"/>
      <c r="N454" s="40"/>
      <c r="O454" s="137"/>
      <c r="P454" s="22"/>
      <c r="Q454" s="40"/>
      <c r="R454" s="137"/>
      <c r="S454" s="22"/>
      <c r="T454" s="40"/>
      <c r="U454" s="137"/>
      <c r="V454" s="22"/>
      <c r="W454" s="40"/>
      <c r="X454" s="137"/>
      <c r="Y454" s="22"/>
      <c r="Z454" s="40"/>
      <c r="AA454" s="137"/>
      <c r="AB454" s="22"/>
      <c r="AC454" s="40"/>
      <c r="AD454" s="137"/>
      <c r="AE454" s="22"/>
      <c r="AF454" s="40"/>
      <c r="AG454" s="137"/>
      <c r="AH454" s="22"/>
      <c r="AI454" s="40"/>
      <c r="AJ454" s="137"/>
      <c r="AK454" s="22"/>
      <c r="AL454" s="40"/>
      <c r="AM454" s="137"/>
      <c r="AN454" s="22"/>
      <c r="AO454" s="40"/>
      <c r="AP454" s="137"/>
      <c r="AQ454" s="22"/>
      <c r="AR454" s="40"/>
      <c r="AS454" s="137"/>
      <c r="AT454" s="22"/>
      <c r="AU454" s="40"/>
      <c r="AV454" s="137"/>
      <c r="AW454" s="22"/>
      <c r="AX454" s="40"/>
      <c r="AY454" s="137"/>
      <c r="AZ454" s="22"/>
      <c r="BA454" s="7"/>
      <c r="BB454" s="15"/>
      <c r="BC454" s="22"/>
      <c r="BD454" s="29"/>
      <c r="BE454" s="137"/>
      <c r="BF454" s="22"/>
      <c r="BG454" s="248"/>
      <c r="BH454" s="137"/>
      <c r="BI454" s="22"/>
      <c r="BJ454" s="7"/>
      <c r="BK454" s="13"/>
      <c r="BL454" s="22"/>
      <c r="BM454" s="158"/>
      <c r="BN454" s="277"/>
      <c r="BO454" s="150"/>
      <c r="BP454" s="158"/>
      <c r="BQ454" s="149"/>
      <c r="BR454" s="150"/>
      <c r="BS454" s="353"/>
      <c r="BT454" s="341"/>
      <c r="BU454" s="279"/>
      <c r="BV454" s="100"/>
      <c r="BW454" s="100"/>
      <c r="BX454" s="100"/>
      <c r="BY454" s="100"/>
      <c r="BZ454" s="100"/>
      <c r="CA454" s="100"/>
      <c r="CB454" s="100"/>
      <c r="CC454" s="100"/>
      <c r="CD454" s="100"/>
      <c r="CE454" s="100"/>
      <c r="CF454" s="100"/>
      <c r="CG454" s="100"/>
      <c r="CH454" s="100"/>
      <c r="CI454" s="100"/>
      <c r="CJ454" s="100"/>
      <c r="CK454" s="100"/>
      <c r="CL454" s="100"/>
      <c r="CM454" s="902"/>
      <c r="CN454" s="902"/>
      <c r="CP454" s="902"/>
      <c r="CQ454" s="902"/>
      <c r="CS454" s="902"/>
      <c r="CT454" s="902"/>
      <c r="CV454" s="13"/>
      <c r="CW454" s="13"/>
      <c r="CY454" s="13"/>
      <c r="CZ454" s="13"/>
      <c r="DB454" s="13"/>
      <c r="DC454" s="13"/>
    </row>
    <row r="455" spans="1:107" x14ac:dyDescent="0.3">
      <c r="A455" s="163">
        <v>455</v>
      </c>
      <c r="B455" s="3"/>
      <c r="D455" s="27"/>
      <c r="E455" s="3"/>
      <c r="F455" s="7"/>
      <c r="G455" s="15"/>
      <c r="H455" s="3"/>
      <c r="I455" s="15"/>
      <c r="J455" s="15"/>
      <c r="K455" s="3"/>
      <c r="L455" s="13"/>
      <c r="M455" s="22"/>
      <c r="N455" s="3"/>
      <c r="O455" s="13"/>
      <c r="P455" s="22"/>
      <c r="Q455" s="3"/>
      <c r="R455" s="13"/>
      <c r="S455" s="22"/>
      <c r="T455" s="3"/>
      <c r="U455" s="13"/>
      <c r="V455" s="22"/>
      <c r="W455" s="3"/>
      <c r="X455" s="13"/>
      <c r="Y455" s="22"/>
      <c r="Z455" s="3"/>
      <c r="AA455" s="13"/>
      <c r="AB455" s="22"/>
      <c r="AC455" s="3"/>
      <c r="AD455" s="13"/>
      <c r="AE455" s="22"/>
      <c r="AF455" s="3"/>
      <c r="AG455" s="13"/>
      <c r="AH455" s="22"/>
      <c r="AI455" s="3"/>
      <c r="AJ455" s="13"/>
      <c r="AK455" s="22"/>
      <c r="AL455" s="3"/>
      <c r="AM455" s="13"/>
      <c r="AN455" s="22"/>
      <c r="AO455" s="3"/>
      <c r="AP455" s="13"/>
      <c r="AQ455" s="22"/>
      <c r="AR455" s="3"/>
      <c r="AS455" s="13"/>
      <c r="AT455" s="22"/>
      <c r="AU455" s="40"/>
      <c r="AV455" s="13"/>
      <c r="AW455" s="22"/>
      <c r="AX455" s="3"/>
      <c r="AY455" s="13"/>
      <c r="AZ455" s="22"/>
      <c r="BA455" s="7"/>
      <c r="BB455" s="15"/>
      <c r="BC455" s="22"/>
      <c r="BD455" s="29"/>
      <c r="BE455" s="13"/>
      <c r="BF455" s="22"/>
      <c r="BG455" s="248"/>
      <c r="BH455" s="13"/>
      <c r="BI455" s="22"/>
      <c r="BJ455" s="22"/>
      <c r="BK455" s="22"/>
      <c r="BL455" s="22"/>
      <c r="BM455" s="22"/>
      <c r="BN455" s="247"/>
      <c r="BO455" s="22"/>
      <c r="BP455" s="22"/>
      <c r="BQ455" s="22"/>
      <c r="BR455" s="22"/>
      <c r="BS455" s="348"/>
      <c r="BT455" s="334"/>
      <c r="BU455" s="247"/>
      <c r="BV455" s="100"/>
      <c r="BW455" s="100"/>
      <c r="BX455" s="100"/>
      <c r="BY455" s="100"/>
      <c r="BZ455" s="100"/>
      <c r="CA455" s="100"/>
      <c r="CB455" s="100"/>
      <c r="CC455" s="100"/>
      <c r="CD455" s="100"/>
      <c r="CE455" s="100"/>
      <c r="CF455" s="100"/>
      <c r="CG455" s="100"/>
      <c r="CH455" s="100"/>
      <c r="CI455" s="100"/>
      <c r="CJ455" s="100"/>
      <c r="CK455" s="100"/>
      <c r="CL455" s="100"/>
      <c r="CM455" s="902"/>
      <c r="CN455" s="902"/>
      <c r="CP455" s="902"/>
      <c r="CQ455" s="902"/>
      <c r="CS455" s="902"/>
      <c r="CT455" s="902"/>
      <c r="CV455" s="13"/>
      <c r="CW455" s="13"/>
      <c r="CY455" s="13"/>
      <c r="CZ455" s="13"/>
      <c r="DB455" s="13"/>
      <c r="DC455" s="13"/>
    </row>
    <row r="456" spans="1:107" x14ac:dyDescent="0.3">
      <c r="A456" s="163">
        <v>456</v>
      </c>
      <c r="B456" s="3"/>
      <c r="D456" s="27"/>
      <c r="E456" s="3"/>
      <c r="F456" s="7"/>
      <c r="G456" s="15"/>
      <c r="H456" s="3"/>
      <c r="I456" s="15"/>
      <c r="J456" s="15"/>
      <c r="K456" s="40"/>
      <c r="L456" s="13"/>
      <c r="M456" s="22"/>
      <c r="N456" s="40"/>
      <c r="O456" s="13"/>
      <c r="P456" s="22"/>
      <c r="Q456" s="40"/>
      <c r="R456" s="13"/>
      <c r="S456" s="22"/>
      <c r="T456" s="40"/>
      <c r="U456" s="13"/>
      <c r="V456" s="22"/>
      <c r="W456" s="40"/>
      <c r="X456" s="13"/>
      <c r="Y456" s="22"/>
      <c r="Z456" s="40"/>
      <c r="AA456" s="13"/>
      <c r="AB456" s="22"/>
      <c r="AC456" s="40"/>
      <c r="AD456" s="13"/>
      <c r="AE456" s="22"/>
      <c r="AF456" s="40"/>
      <c r="AG456" s="13"/>
      <c r="AH456" s="22"/>
      <c r="AI456" s="40"/>
      <c r="AJ456" s="13"/>
      <c r="AK456" s="22"/>
      <c r="AL456" s="40"/>
      <c r="AM456" s="13"/>
      <c r="AN456" s="22"/>
      <c r="AO456" s="40"/>
      <c r="AP456" s="13"/>
      <c r="AQ456" s="22"/>
      <c r="AR456" s="40"/>
      <c r="AS456" s="13"/>
      <c r="AT456" s="22"/>
      <c r="AU456" s="40"/>
      <c r="AV456" s="13"/>
      <c r="AW456" s="22"/>
      <c r="AX456" s="40"/>
      <c r="AY456" s="13"/>
      <c r="AZ456" s="22"/>
      <c r="BA456" s="7"/>
      <c r="BB456" s="15"/>
      <c r="BC456" s="22"/>
      <c r="BD456" s="29"/>
      <c r="BE456" s="13"/>
      <c r="BF456" s="22"/>
      <c r="BG456" s="248"/>
      <c r="BH456" s="13"/>
      <c r="BI456" s="22"/>
      <c r="BJ456" s="22"/>
      <c r="BK456" s="22"/>
      <c r="BL456" s="22"/>
      <c r="BM456" s="22"/>
      <c r="BN456" s="247"/>
      <c r="BO456" s="22"/>
      <c r="BP456" s="22"/>
      <c r="BQ456" s="22"/>
      <c r="BR456" s="22"/>
      <c r="BS456" s="348"/>
      <c r="BT456" s="334"/>
      <c r="BU456" s="247"/>
      <c r="BV456" s="100"/>
      <c r="BW456" s="100"/>
      <c r="BX456" s="100"/>
      <c r="BY456" s="100"/>
      <c r="BZ456" s="100"/>
      <c r="CA456" s="100"/>
      <c r="CB456" s="100"/>
      <c r="CC456" s="100"/>
      <c r="CD456" s="100"/>
      <c r="CE456" s="100"/>
      <c r="CF456" s="100"/>
      <c r="CG456" s="100"/>
      <c r="CH456" s="100"/>
      <c r="CI456" s="100"/>
      <c r="CJ456" s="100"/>
      <c r="CK456" s="100"/>
      <c r="CL456" s="100"/>
      <c r="CM456" s="902"/>
      <c r="CN456" s="902"/>
      <c r="CP456" s="902"/>
      <c r="CQ456" s="902"/>
      <c r="CS456" s="902"/>
      <c r="CT456" s="902"/>
      <c r="CV456" s="13"/>
      <c r="CW456" s="13"/>
      <c r="CY456" s="13"/>
      <c r="CZ456" s="13"/>
      <c r="DB456" s="13"/>
      <c r="DC456" s="13"/>
    </row>
    <row r="457" spans="1:107" x14ac:dyDescent="0.3">
      <c r="A457" s="163">
        <v>457</v>
      </c>
      <c r="B457" s="3"/>
      <c r="D457" s="27"/>
      <c r="E457" s="3"/>
      <c r="F457" s="7"/>
      <c r="G457" s="15"/>
      <c r="H457" s="3"/>
      <c r="I457" s="15"/>
      <c r="J457" s="15"/>
      <c r="K457" s="40"/>
      <c r="L457" s="137"/>
      <c r="M457" s="22"/>
      <c r="N457" s="40"/>
      <c r="O457" s="137"/>
      <c r="P457" s="22"/>
      <c r="Q457" s="40"/>
      <c r="R457" s="137"/>
      <c r="S457" s="22"/>
      <c r="T457" s="40"/>
      <c r="U457" s="137"/>
      <c r="V457" s="22"/>
      <c r="W457" s="40"/>
      <c r="X457" s="137"/>
      <c r="Y457" s="22"/>
      <c r="Z457" s="40"/>
      <c r="AA457" s="137"/>
      <c r="AB457" s="22"/>
      <c r="AC457" s="40"/>
      <c r="AD457" s="137"/>
      <c r="AE457" s="22"/>
      <c r="AF457" s="40"/>
      <c r="AG457" s="137"/>
      <c r="AH457" s="22"/>
      <c r="AI457" s="40"/>
      <c r="AJ457" s="137"/>
      <c r="AK457" s="22"/>
      <c r="AL457" s="40"/>
      <c r="AM457" s="137"/>
      <c r="AN457" s="22"/>
      <c r="AO457" s="40"/>
      <c r="AP457" s="137"/>
      <c r="AQ457" s="22"/>
      <c r="AR457" s="40"/>
      <c r="AS457" s="137"/>
      <c r="AT457" s="22"/>
      <c r="AU457" s="40"/>
      <c r="AV457" s="137"/>
      <c r="AW457" s="22"/>
      <c r="AX457" s="40"/>
      <c r="AY457" s="137"/>
      <c r="AZ457" s="22"/>
      <c r="BA457" s="7"/>
      <c r="BB457" s="15"/>
      <c r="BC457" s="22"/>
      <c r="BD457" s="29"/>
      <c r="BE457" s="137"/>
      <c r="BF457" s="22"/>
      <c r="BG457" s="248"/>
      <c r="BH457" s="137"/>
      <c r="BI457" s="22"/>
      <c r="BJ457" s="22"/>
      <c r="BK457" s="22"/>
      <c r="BL457" s="22"/>
      <c r="BM457" s="22"/>
      <c r="BN457" s="247"/>
      <c r="BO457" s="22"/>
      <c r="BP457" s="22"/>
      <c r="BQ457" s="22"/>
      <c r="BR457" s="22"/>
      <c r="BS457" s="348"/>
      <c r="BT457" s="334"/>
      <c r="BU457" s="247"/>
      <c r="BV457" s="100"/>
      <c r="BW457" s="100"/>
      <c r="BX457" s="100"/>
      <c r="BY457" s="100"/>
      <c r="BZ457" s="100"/>
      <c r="CA457" s="100"/>
      <c r="CB457" s="100"/>
      <c r="CC457" s="100"/>
      <c r="CD457" s="100"/>
      <c r="CE457" s="100"/>
      <c r="CF457" s="100"/>
      <c r="CG457" s="100"/>
      <c r="CH457" s="100"/>
      <c r="CI457" s="100"/>
      <c r="CJ457" s="100"/>
      <c r="CK457" s="100"/>
      <c r="CL457" s="100"/>
      <c r="CM457" s="902"/>
      <c r="CN457" s="902"/>
      <c r="CP457" s="902"/>
      <c r="CQ457" s="902"/>
      <c r="CS457" s="902"/>
      <c r="CT457" s="902"/>
      <c r="CV457" s="13"/>
      <c r="CW457" s="13"/>
      <c r="CY457" s="13"/>
      <c r="CZ457" s="13"/>
      <c r="DB457" s="13"/>
      <c r="DC457" s="13"/>
    </row>
    <row r="458" spans="1:107" x14ac:dyDescent="0.3">
      <c r="A458" s="163">
        <v>458</v>
      </c>
      <c r="B458" s="3"/>
      <c r="D458" s="27"/>
      <c r="E458" s="3"/>
      <c r="F458" s="7"/>
      <c r="G458" s="15"/>
      <c r="H458" s="3"/>
      <c r="I458" s="15"/>
      <c r="J458" s="15"/>
      <c r="K458" s="40"/>
      <c r="L458" s="13"/>
      <c r="M458" s="22"/>
      <c r="N458" s="40"/>
      <c r="O458" s="13"/>
      <c r="P458" s="22"/>
      <c r="Q458" s="40"/>
      <c r="R458" s="13"/>
      <c r="S458" s="22"/>
      <c r="T458" s="40"/>
      <c r="U458" s="13"/>
      <c r="V458" s="22"/>
      <c r="W458" s="40"/>
      <c r="X458" s="13"/>
      <c r="Y458" s="22"/>
      <c r="Z458" s="40"/>
      <c r="AA458" s="13"/>
      <c r="AB458" s="22"/>
      <c r="AC458" s="40"/>
      <c r="AD458" s="13"/>
      <c r="AE458" s="22"/>
      <c r="AF458" s="40"/>
      <c r="AG458" s="13"/>
      <c r="AH458" s="22"/>
      <c r="AI458" s="40"/>
      <c r="AJ458" s="13"/>
      <c r="AK458" s="22"/>
      <c r="AL458" s="40"/>
      <c r="AM458" s="13"/>
      <c r="AN458" s="22"/>
      <c r="AO458" s="40"/>
      <c r="AP458" s="13"/>
      <c r="AQ458" s="22"/>
      <c r="AR458" s="40"/>
      <c r="AS458" s="13"/>
      <c r="AT458" s="22"/>
      <c r="AU458" s="40"/>
      <c r="AV458" s="13"/>
      <c r="AW458" s="22"/>
      <c r="AX458" s="40"/>
      <c r="AY458" s="13"/>
      <c r="AZ458" s="22"/>
      <c r="BA458" s="7"/>
      <c r="BB458" s="15"/>
      <c r="BC458" s="22"/>
      <c r="BD458" s="29"/>
      <c r="BE458" s="13"/>
      <c r="BF458" s="22"/>
      <c r="BG458" s="248"/>
      <c r="BH458" s="13"/>
      <c r="BI458" s="22"/>
      <c r="BJ458" s="22"/>
      <c r="BK458" s="22"/>
      <c r="BL458" s="22"/>
      <c r="BM458" s="22"/>
      <c r="BN458" s="247"/>
      <c r="BO458" s="22"/>
      <c r="BP458" s="22"/>
      <c r="BQ458" s="22"/>
      <c r="BR458" s="22"/>
      <c r="BS458" s="348"/>
      <c r="BT458" s="334"/>
      <c r="BU458" s="247"/>
      <c r="BV458" s="100"/>
      <c r="BW458" s="100"/>
      <c r="BX458" s="100"/>
      <c r="BY458" s="100"/>
      <c r="BZ458" s="100"/>
      <c r="CA458" s="100"/>
      <c r="CB458" s="100"/>
      <c r="CC458" s="100"/>
      <c r="CD458" s="100"/>
      <c r="CE458" s="100"/>
      <c r="CF458" s="100"/>
      <c r="CG458" s="100"/>
      <c r="CH458" s="100"/>
      <c r="CI458" s="100"/>
      <c r="CJ458" s="100"/>
      <c r="CK458" s="100"/>
      <c r="CL458" s="100"/>
      <c r="CM458" s="902"/>
      <c r="CN458" s="902"/>
      <c r="CP458" s="902"/>
      <c r="CQ458" s="902"/>
      <c r="CS458" s="902"/>
      <c r="CT458" s="902"/>
      <c r="CV458" s="13"/>
      <c r="CW458" s="13"/>
      <c r="CY458" s="13"/>
      <c r="CZ458" s="13"/>
      <c r="DB458" s="13"/>
      <c r="DC458" s="13"/>
    </row>
    <row r="459" spans="1:107" ht="13.5" thickBot="1" x14ac:dyDescent="0.35">
      <c r="A459" s="163">
        <v>459</v>
      </c>
      <c r="B459" s="3"/>
      <c r="D459" s="27"/>
      <c r="E459" s="3"/>
      <c r="F459" s="7"/>
      <c r="G459" s="15"/>
      <c r="H459" s="3"/>
      <c r="I459" s="15"/>
      <c r="J459" s="15"/>
      <c r="K459" s="40"/>
      <c r="L459" s="137"/>
      <c r="M459" s="22"/>
      <c r="N459" s="40"/>
      <c r="O459" s="137"/>
      <c r="P459" s="22"/>
      <c r="Q459" s="40"/>
      <c r="R459" s="137"/>
      <c r="S459" s="22"/>
      <c r="T459" s="40"/>
      <c r="U459" s="137"/>
      <c r="V459" s="22"/>
      <c r="W459" s="40"/>
      <c r="X459" s="137"/>
      <c r="Y459" s="22"/>
      <c r="Z459" s="40"/>
      <c r="AA459" s="137"/>
      <c r="AB459" s="22"/>
      <c r="AC459" s="40"/>
      <c r="AD459" s="137"/>
      <c r="AE459" s="22"/>
      <c r="AF459" s="40"/>
      <c r="AG459" s="137"/>
      <c r="AH459" s="22"/>
      <c r="AI459" s="40"/>
      <c r="AJ459" s="137"/>
      <c r="AK459" s="22"/>
      <c r="AL459" s="40"/>
      <c r="AM459" s="137"/>
      <c r="AN459" s="22"/>
      <c r="AO459" s="40"/>
      <c r="AP459" s="137"/>
      <c r="AQ459" s="22"/>
      <c r="AR459" s="40"/>
      <c r="AS459" s="137"/>
      <c r="AT459" s="22"/>
      <c r="AU459" s="40"/>
      <c r="AV459" s="137"/>
      <c r="AW459" s="22"/>
      <c r="AX459" s="40"/>
      <c r="AY459" s="137"/>
      <c r="AZ459" s="22"/>
      <c r="BA459" s="7"/>
      <c r="BB459" s="15"/>
      <c r="BC459" s="22"/>
      <c r="BD459" s="29"/>
      <c r="BE459" s="137"/>
      <c r="BF459" s="22"/>
      <c r="BG459" s="248"/>
      <c r="BH459" s="137"/>
      <c r="BI459" s="22"/>
      <c r="BJ459" s="22"/>
      <c r="BK459" s="22"/>
      <c r="BL459" s="22"/>
      <c r="BM459" s="22"/>
      <c r="BN459" s="247"/>
      <c r="BO459" s="22"/>
      <c r="BP459" s="22"/>
      <c r="BQ459" s="22"/>
      <c r="BR459" s="22"/>
      <c r="BS459" s="348"/>
      <c r="BT459" s="334"/>
      <c r="BU459" s="247"/>
      <c r="BV459" s="100"/>
      <c r="BW459" s="100"/>
      <c r="BX459" s="100"/>
      <c r="BY459" s="100"/>
      <c r="BZ459" s="100"/>
      <c r="CA459" s="100"/>
      <c r="CB459" s="100"/>
      <c r="CC459" s="100"/>
      <c r="CD459" s="100"/>
      <c r="CE459" s="100"/>
      <c r="CF459" s="100"/>
      <c r="CG459" s="100"/>
      <c r="CH459" s="100"/>
      <c r="CI459" s="100"/>
      <c r="CJ459" s="100"/>
      <c r="CK459" s="100"/>
      <c r="CL459" s="100"/>
      <c r="CM459" s="902"/>
      <c r="CN459" s="902"/>
      <c r="CP459" s="902"/>
      <c r="CQ459" s="902"/>
      <c r="CS459" s="902"/>
      <c r="CT459" s="902"/>
      <c r="CV459" s="13"/>
      <c r="CW459" s="13"/>
      <c r="CY459" s="13"/>
      <c r="CZ459" s="13"/>
      <c r="DB459" s="13"/>
      <c r="DC459" s="13"/>
    </row>
    <row r="460" spans="1:107" ht="13.5" thickBot="1" x14ac:dyDescent="0.35">
      <c r="A460" s="232">
        <v>460</v>
      </c>
      <c r="B460" s="498" t="s">
        <v>527</v>
      </c>
      <c r="C460" s="499"/>
      <c r="D460" s="500"/>
      <c r="E460" s="524"/>
      <c r="F460" s="525"/>
      <c r="G460" s="526"/>
      <c r="H460" s="526"/>
      <c r="I460" s="527"/>
      <c r="J460" s="527"/>
      <c r="K460" s="528"/>
      <c r="L460" s="526"/>
      <c r="M460" s="529"/>
      <c r="N460" s="528"/>
      <c r="O460" s="526"/>
      <c r="P460" s="529"/>
      <c r="Q460" s="528"/>
      <c r="R460" s="526"/>
      <c r="S460" s="529"/>
      <c r="T460" s="528"/>
      <c r="U460" s="526"/>
      <c r="V460" s="529"/>
      <c r="W460" s="528"/>
      <c r="X460" s="526"/>
      <c r="Y460" s="529"/>
      <c r="Z460" s="528"/>
      <c r="AA460" s="526"/>
      <c r="AB460" s="529"/>
      <c r="AC460" s="528"/>
      <c r="AD460" s="526"/>
      <c r="AE460" s="529"/>
      <c r="AF460" s="528"/>
      <c r="AG460" s="526"/>
      <c r="AH460" s="529"/>
      <c r="AI460" s="528"/>
      <c r="AJ460" s="526"/>
      <c r="AK460" s="529"/>
      <c r="AL460" s="528"/>
      <c r="AM460" s="526"/>
      <c r="AN460" s="529"/>
      <c r="AO460" s="528"/>
      <c r="AP460" s="526"/>
      <c r="AQ460" s="529"/>
      <c r="AR460" s="528"/>
      <c r="AS460" s="526"/>
      <c r="AT460" s="529"/>
      <c r="AU460" s="530"/>
      <c r="AV460" s="526"/>
      <c r="AW460" s="529"/>
      <c r="AX460" s="528"/>
      <c r="AY460" s="526"/>
      <c r="AZ460" s="529"/>
      <c r="BA460" s="531"/>
      <c r="BB460" s="526"/>
      <c r="BC460" s="526"/>
      <c r="BD460" s="532"/>
      <c r="BE460" s="526"/>
      <c r="BF460" s="529"/>
      <c r="BG460" s="533"/>
      <c r="BH460" s="526"/>
      <c r="BI460" s="529"/>
      <c r="BJ460" s="534"/>
      <c r="BK460" s="526"/>
      <c r="BL460" s="526"/>
      <c r="BM460" s="535"/>
      <c r="BN460" s="536"/>
      <c r="BO460" s="537"/>
      <c r="BP460" s="535"/>
      <c r="BQ460" s="537"/>
      <c r="BR460" s="537"/>
      <c r="BS460" s="507"/>
      <c r="BT460" s="506"/>
      <c r="BU460" s="536"/>
      <c r="BV460" s="508">
        <f>L460</f>
        <v>0</v>
      </c>
      <c r="BW460" s="508">
        <f>O460</f>
        <v>0</v>
      </c>
      <c r="BX460" s="508">
        <f>R460</f>
        <v>0</v>
      </c>
      <c r="BY460" s="508">
        <f>U460</f>
        <v>0</v>
      </c>
      <c r="BZ460" s="508">
        <f>X460</f>
        <v>0</v>
      </c>
      <c r="CA460" s="508">
        <f>AA460</f>
        <v>0</v>
      </c>
      <c r="CB460" s="508">
        <f>AD460</f>
        <v>0</v>
      </c>
      <c r="CC460" s="508">
        <f>AG460</f>
        <v>0</v>
      </c>
      <c r="CD460" s="508">
        <f>AJ460</f>
        <v>0</v>
      </c>
      <c r="CE460" s="508">
        <f>AM460</f>
        <v>0</v>
      </c>
      <c r="CF460" s="508">
        <f>AP460</f>
        <v>0</v>
      </c>
      <c r="CG460" s="508">
        <f>AS460</f>
        <v>0</v>
      </c>
      <c r="CH460" s="508">
        <f>AV460</f>
        <v>0</v>
      </c>
      <c r="CI460" s="508">
        <f>AY460</f>
        <v>0</v>
      </c>
      <c r="CJ460" s="508">
        <f>BB460</f>
        <v>0</v>
      </c>
      <c r="CK460" s="508">
        <f>BE460</f>
        <v>0</v>
      </c>
      <c r="CL460" s="509">
        <f>BH460</f>
        <v>0</v>
      </c>
    </row>
    <row r="461" spans="1:107" x14ac:dyDescent="0.3">
      <c r="A461" s="232">
        <v>461</v>
      </c>
      <c r="B461" s="371" t="s">
        <v>481</v>
      </c>
      <c r="C461" s="372" t="s">
        <v>142</v>
      </c>
      <c r="D461" s="473">
        <v>44501</v>
      </c>
      <c r="E461" s="452"/>
      <c r="F461" s="376">
        <f>F$328*G461</f>
        <v>151993.06</v>
      </c>
      <c r="G461" s="375">
        <v>0.57999999999999996</v>
      </c>
      <c r="H461" s="451"/>
      <c r="I461" s="375">
        <f>LARGE(BV461:CL461,1)</f>
        <v>0.63100000000000001</v>
      </c>
      <c r="J461" s="375">
        <f>SMALL(BV461:CL461,1)</f>
        <v>0.52500000000000002</v>
      </c>
      <c r="K461" s="437">
        <f>K$328*L461</f>
        <v>10204.884</v>
      </c>
      <c r="L461" s="377">
        <v>0.60699999999999998</v>
      </c>
      <c r="M461" s="378">
        <f>L461/$I461</f>
        <v>0.96196513470681455</v>
      </c>
      <c r="N461" s="437">
        <f>N$328*O461</f>
        <v>8962.7240000000002</v>
      </c>
      <c r="O461" s="377">
        <v>0.63100000000000001</v>
      </c>
      <c r="P461" s="378">
        <f>O461/$I461</f>
        <v>1</v>
      </c>
      <c r="Q461" s="437">
        <f>Q$328*R461</f>
        <v>6496.8049999999994</v>
      </c>
      <c r="R461" s="377">
        <v>0.59499999999999997</v>
      </c>
      <c r="S461" s="378">
        <f>R461/$I461</f>
        <v>0.94294770206022183</v>
      </c>
      <c r="T461" s="437">
        <f>T$328*U461</f>
        <v>9516.6239999999998</v>
      </c>
      <c r="U461" s="377">
        <v>0.60399999999999998</v>
      </c>
      <c r="V461" s="378">
        <f>U461/$I461</f>
        <v>0.9572107765451664</v>
      </c>
      <c r="W461" s="437">
        <f>W$328*X461</f>
        <v>8824.9980000000014</v>
      </c>
      <c r="X461" s="377">
        <v>0.54600000000000004</v>
      </c>
      <c r="Y461" s="378">
        <f>X461/$I461</f>
        <v>0.86529318541996836</v>
      </c>
      <c r="Z461" s="437">
        <f>Z$328*AA461</f>
        <v>6126.3359999999993</v>
      </c>
      <c r="AA461" s="377">
        <v>0.57599999999999996</v>
      </c>
      <c r="AB461" s="378">
        <f>AA461/$I461</f>
        <v>0.91283676703645</v>
      </c>
      <c r="AC461" s="437">
        <f>AC$328*AD461</f>
        <v>10301.94</v>
      </c>
      <c r="AD461" s="377">
        <v>0.60499999999999998</v>
      </c>
      <c r="AE461" s="378">
        <f>AD461/$I461</f>
        <v>0.95879556259904908</v>
      </c>
      <c r="AF461" s="437">
        <f>AF$328*AG461</f>
        <v>6143.67</v>
      </c>
      <c r="AG461" s="377">
        <v>0.58499999999999996</v>
      </c>
      <c r="AH461" s="378">
        <f>AG461/$I461</f>
        <v>0.92709984152139457</v>
      </c>
      <c r="AI461" s="437">
        <f>AI$328*AJ461</f>
        <v>7103.1799999999994</v>
      </c>
      <c r="AJ461" s="377">
        <v>0.56499999999999995</v>
      </c>
      <c r="AK461" s="378">
        <f>AJ461/$I461</f>
        <v>0.89540412044373996</v>
      </c>
      <c r="AL461" s="437">
        <f>AL$328*AM461</f>
        <v>8122.14</v>
      </c>
      <c r="AM461" s="377">
        <v>0.53400000000000003</v>
      </c>
      <c r="AN461" s="378">
        <f>AM461/$I461</f>
        <v>0.84627575277337563</v>
      </c>
      <c r="AO461" s="437">
        <f>AO$328*AP461</f>
        <v>11666.025</v>
      </c>
      <c r="AP461" s="377">
        <v>0.52500000000000002</v>
      </c>
      <c r="AQ461" s="378">
        <f>AP461/$I461</f>
        <v>0.83201267828843106</v>
      </c>
      <c r="AR461" s="437">
        <f>AR$328*AS461</f>
        <v>11959.922</v>
      </c>
      <c r="AS461" s="377">
        <v>0.56200000000000006</v>
      </c>
      <c r="AT461" s="378">
        <f>AS461/$I461</f>
        <v>0.89064976228209203</v>
      </c>
      <c r="AU461" s="437">
        <f>AU$328*AV461</f>
        <v>7798.6090000000004</v>
      </c>
      <c r="AV461" s="377">
        <v>0.55900000000000005</v>
      </c>
      <c r="AW461" s="378">
        <f>AV461/$I461</f>
        <v>0.88589540412044376</v>
      </c>
      <c r="AX461" s="437">
        <f>AX$328*AY461</f>
        <v>9299.4689999999991</v>
      </c>
      <c r="AY461" s="377">
        <v>0.59699999999999998</v>
      </c>
      <c r="AZ461" s="378">
        <f>AY461/$I461</f>
        <v>0.9461172741679873</v>
      </c>
      <c r="BA461" s="376">
        <f>BA$328*BB461</f>
        <v>8389.0240000000013</v>
      </c>
      <c r="BB461" s="377">
        <v>0.54400000000000004</v>
      </c>
      <c r="BC461" s="378">
        <f>BB461/$I461</f>
        <v>0.86212361331220289</v>
      </c>
      <c r="BD461" s="438">
        <f>BD$328*BE461</f>
        <v>10836.875</v>
      </c>
      <c r="BE461" s="377">
        <v>0.625</v>
      </c>
      <c r="BF461" s="378">
        <f>BE461/$I461</f>
        <v>0.99049128367670358</v>
      </c>
      <c r="BG461" s="439">
        <f>BG$328*BH461</f>
        <v>10191.834999999999</v>
      </c>
      <c r="BH461" s="377">
        <v>0.61899999999999999</v>
      </c>
      <c r="BI461" s="378">
        <f>BH461/$I461</f>
        <v>0.98098256735340728</v>
      </c>
      <c r="BJ461" s="376">
        <f>K461+T461+W461+Z461+Q461</f>
        <v>41169.647000000004</v>
      </c>
      <c r="BK461" s="377">
        <f>BJ461/BJ$328</f>
        <v>0.58574462908687375</v>
      </c>
      <c r="BL461" s="378">
        <f>BK461/$G461</f>
        <v>1.0099045329084031</v>
      </c>
      <c r="BM461" s="376">
        <f>BG461+AU461+AR461+AX461</f>
        <v>39249.834999999999</v>
      </c>
      <c r="BN461" s="440">
        <f>BM461/BM$328</f>
        <v>0.58343245533192611</v>
      </c>
      <c r="BO461" s="378">
        <f>BN461/$G461</f>
        <v>1.0059180264343555</v>
      </c>
      <c r="BP461" s="376">
        <f>BA461+AO461+AL461+BD461</f>
        <v>39014.063999999998</v>
      </c>
      <c r="BQ461" s="377">
        <f>BP461/BP$328</f>
        <v>0.55582715732786248</v>
      </c>
      <c r="BR461" s="378">
        <f>BQ461/$G461</f>
        <v>0.95832268504803886</v>
      </c>
      <c r="BS461" s="381">
        <f>AI461+AF461+AC461+N461</f>
        <v>32511.514000000003</v>
      </c>
      <c r="BT461" s="441">
        <f>BS461/BS$328</f>
        <v>0.59867259602990464</v>
      </c>
      <c r="BU461" s="383">
        <f>BT461/$G461</f>
        <v>1.0321941310860425</v>
      </c>
      <c r="BV461" s="382">
        <f>L461</f>
        <v>0.60699999999999998</v>
      </c>
      <c r="BW461" s="382">
        <f>O461</f>
        <v>0.63100000000000001</v>
      </c>
      <c r="BX461" s="382">
        <f>R461</f>
        <v>0.59499999999999997</v>
      </c>
      <c r="BY461" s="382">
        <f>U461</f>
        <v>0.60399999999999998</v>
      </c>
      <c r="BZ461" s="382">
        <f>X461</f>
        <v>0.54600000000000004</v>
      </c>
      <c r="CA461" s="382">
        <f>AA461</f>
        <v>0.57599999999999996</v>
      </c>
      <c r="CB461" s="382">
        <f>AD461</f>
        <v>0.60499999999999998</v>
      </c>
      <c r="CC461" s="382">
        <f>AG461</f>
        <v>0.58499999999999996</v>
      </c>
      <c r="CD461" s="382">
        <f>AJ461</f>
        <v>0.56499999999999995</v>
      </c>
      <c r="CE461" s="382">
        <f>AM461</f>
        <v>0.53400000000000003</v>
      </c>
      <c r="CF461" s="382">
        <f>AP461</f>
        <v>0.52500000000000002</v>
      </c>
      <c r="CG461" s="382">
        <f>AS461</f>
        <v>0.56200000000000006</v>
      </c>
      <c r="CH461" s="382">
        <f>AV461</f>
        <v>0.55900000000000005</v>
      </c>
      <c r="CI461" s="382">
        <f>AY461</f>
        <v>0.59699999999999998</v>
      </c>
      <c r="CJ461" s="382">
        <f>BB461</f>
        <v>0.54400000000000004</v>
      </c>
      <c r="CK461" s="382">
        <f>BE461</f>
        <v>0.625</v>
      </c>
      <c r="CL461" s="382">
        <f>BH461</f>
        <v>0.61899999999999999</v>
      </c>
      <c r="CM461" s="902"/>
      <c r="CN461" s="902"/>
      <c r="CP461" s="902"/>
      <c r="CQ461" s="902"/>
      <c r="CS461" s="902"/>
      <c r="CT461" s="902"/>
      <c r="CV461" s="13"/>
      <c r="CW461" s="13"/>
      <c r="CY461" s="13"/>
      <c r="CZ461" s="13"/>
      <c r="DB461" s="13"/>
      <c r="DC461" s="13"/>
    </row>
    <row r="462" spans="1:107" x14ac:dyDescent="0.3">
      <c r="A462" s="232">
        <v>462</v>
      </c>
      <c r="B462" s="371" t="s">
        <v>482</v>
      </c>
      <c r="C462" s="372" t="s">
        <v>142</v>
      </c>
      <c r="D462" s="473">
        <v>44501</v>
      </c>
      <c r="E462" s="452"/>
      <c r="F462" s="376">
        <f>F$328*G462</f>
        <v>63155.737000000001</v>
      </c>
      <c r="G462" s="375">
        <v>0.24099999999999999</v>
      </c>
      <c r="H462" s="451"/>
      <c r="I462" s="375">
        <f>LARGE(BV462:CL462,1)</f>
        <v>0.26400000000000001</v>
      </c>
      <c r="J462" s="375">
        <f>SMALL(BV462:CL462,1)</f>
        <v>0.218</v>
      </c>
      <c r="K462" s="437">
        <f>K$328*L462</f>
        <v>4169.3760000000002</v>
      </c>
      <c r="L462" s="377">
        <v>0.248</v>
      </c>
      <c r="M462" s="378">
        <f>L462/$I462</f>
        <v>0.93939393939393934</v>
      </c>
      <c r="N462" s="437">
        <f>N$328*O462</f>
        <v>3309.5320000000002</v>
      </c>
      <c r="O462" s="377">
        <v>0.23300000000000001</v>
      </c>
      <c r="P462" s="378">
        <f>O462/$I462</f>
        <v>0.88257575757575757</v>
      </c>
      <c r="Q462" s="437">
        <f>Q$328*R462</f>
        <v>2718.8310000000001</v>
      </c>
      <c r="R462" s="377">
        <v>0.249</v>
      </c>
      <c r="S462" s="378">
        <f>R462/$I462</f>
        <v>0.94318181818181812</v>
      </c>
      <c r="T462" s="437">
        <f>T$328*U462</f>
        <v>3702.66</v>
      </c>
      <c r="U462" s="377">
        <v>0.23499999999999999</v>
      </c>
      <c r="V462" s="378">
        <f>U462/$I462</f>
        <v>0.89015151515151503</v>
      </c>
      <c r="W462" s="437">
        <f>W$328*X462</f>
        <v>4267.0320000000002</v>
      </c>
      <c r="X462" s="377">
        <v>0.26400000000000001</v>
      </c>
      <c r="Y462" s="378">
        <f>X462/$I462</f>
        <v>1</v>
      </c>
      <c r="Z462" s="437">
        <f>Z$328*AA462</f>
        <v>2701.5439999999999</v>
      </c>
      <c r="AA462" s="377">
        <v>0.254</v>
      </c>
      <c r="AB462" s="378">
        <f>AA462/$I462</f>
        <v>0.96212121212121204</v>
      </c>
      <c r="AC462" s="437">
        <f>AC$328*AD462</f>
        <v>3712.1039999999998</v>
      </c>
      <c r="AD462" s="377">
        <v>0.218</v>
      </c>
      <c r="AE462" s="378">
        <f>AD462/$I462</f>
        <v>0.82575757575757569</v>
      </c>
      <c r="AF462" s="437">
        <f>AF$328*AG462</f>
        <v>2741.0219999999999</v>
      </c>
      <c r="AG462" s="377">
        <v>0.26100000000000001</v>
      </c>
      <c r="AH462" s="378">
        <f>AG462/$I462</f>
        <v>0.98863636363636365</v>
      </c>
      <c r="AI462" s="437">
        <f>AI$328*AJ462</f>
        <v>2954.4199999999996</v>
      </c>
      <c r="AJ462" s="377">
        <v>0.23499999999999999</v>
      </c>
      <c r="AK462" s="378">
        <f>AJ462/$I462</f>
        <v>0.89015151515151503</v>
      </c>
      <c r="AL462" s="437">
        <f>AL$328*AM462</f>
        <v>3908.9700000000003</v>
      </c>
      <c r="AM462" s="377">
        <v>0.25700000000000001</v>
      </c>
      <c r="AN462" s="378">
        <f>AM462/$I462</f>
        <v>0.97348484848484851</v>
      </c>
      <c r="AO462" s="437">
        <f>AO$328*AP462</f>
        <v>5510.808</v>
      </c>
      <c r="AP462" s="377">
        <v>0.248</v>
      </c>
      <c r="AQ462" s="378">
        <f>AP462/$I462</f>
        <v>0.93939393939393934</v>
      </c>
      <c r="AR462" s="437">
        <f>AR$328*AS462</f>
        <v>4788.2250000000004</v>
      </c>
      <c r="AS462" s="377">
        <v>0.22500000000000001</v>
      </c>
      <c r="AT462" s="378">
        <f>AS462/$I462</f>
        <v>0.85227272727272729</v>
      </c>
      <c r="AU462" s="437">
        <f>AU$328*AV462</f>
        <v>3417.9949999999999</v>
      </c>
      <c r="AV462" s="377">
        <v>0.245</v>
      </c>
      <c r="AW462" s="378">
        <f>AV462/$I462</f>
        <v>0.92803030303030298</v>
      </c>
      <c r="AX462" s="437">
        <f>AX$328*AY462</f>
        <v>3613.864</v>
      </c>
      <c r="AY462" s="377">
        <v>0.23200000000000001</v>
      </c>
      <c r="AZ462" s="378">
        <f>AY462/$I462</f>
        <v>0.87878787878787878</v>
      </c>
      <c r="BA462" s="376">
        <f>BA$328*BB462</f>
        <v>3747.3029999999999</v>
      </c>
      <c r="BB462" s="377">
        <v>0.24299999999999999</v>
      </c>
      <c r="BC462" s="378">
        <f>BB462/$I462</f>
        <v>0.92045454545454541</v>
      </c>
      <c r="BD462" s="438">
        <f>BD$328*BE462</f>
        <v>4126.6819999999998</v>
      </c>
      <c r="BE462" s="377">
        <v>0.23799999999999999</v>
      </c>
      <c r="BF462" s="378">
        <f>BE462/$I462</f>
        <v>0.90151515151515138</v>
      </c>
      <c r="BG462" s="439">
        <f>BG$328*BH462</f>
        <v>3869.2749999999996</v>
      </c>
      <c r="BH462" s="377">
        <v>0.23499999999999999</v>
      </c>
      <c r="BI462" s="378">
        <f>BH462/$I462</f>
        <v>0.89015151515151503</v>
      </c>
      <c r="BJ462" s="376">
        <f>K462+T462+W462+Z462+Q462</f>
        <v>17559.442999999999</v>
      </c>
      <c r="BK462" s="377">
        <f>BJ462/BJ$328</f>
        <v>0.24982845801439832</v>
      </c>
      <c r="BL462" s="378">
        <f>BK462/$G462</f>
        <v>1.0366326058688726</v>
      </c>
      <c r="BM462" s="376">
        <f>BG462+AU462+AR462+AX462</f>
        <v>15689.358999999999</v>
      </c>
      <c r="BN462" s="440">
        <f>BM462/BM$328</f>
        <v>0.23321578916074559</v>
      </c>
      <c r="BO462" s="378">
        <f>BN462/$G462</f>
        <v>0.96770036996160003</v>
      </c>
      <c r="BP462" s="376">
        <f>BA462+AO462+AL462+BD462</f>
        <v>17293.763000000003</v>
      </c>
      <c r="BQ462" s="377">
        <f>BP462/BP$328</f>
        <v>0.24638148765511253</v>
      </c>
      <c r="BR462" s="378">
        <f>BQ462/$G462</f>
        <v>1.0223298242950727</v>
      </c>
      <c r="BS462" s="381">
        <f>AI462+AF462+AC462+N462</f>
        <v>12717.077999999998</v>
      </c>
      <c r="BT462" s="441">
        <f>BS462/BS$328</f>
        <v>0.23417445586123076</v>
      </c>
      <c r="BU462" s="383">
        <f>BT462/$G462</f>
        <v>0.97167824008809445</v>
      </c>
      <c r="BV462" s="382">
        <f>L462</f>
        <v>0.248</v>
      </c>
      <c r="BW462" s="382">
        <f>O462</f>
        <v>0.23300000000000001</v>
      </c>
      <c r="BX462" s="382">
        <f>R462</f>
        <v>0.249</v>
      </c>
      <c r="BY462" s="382">
        <f>U462</f>
        <v>0.23499999999999999</v>
      </c>
      <c r="BZ462" s="382">
        <f>X462</f>
        <v>0.26400000000000001</v>
      </c>
      <c r="CA462" s="382">
        <f>AA462</f>
        <v>0.254</v>
      </c>
      <c r="CB462" s="382">
        <f>AD462</f>
        <v>0.218</v>
      </c>
      <c r="CC462" s="382">
        <f>AG462</f>
        <v>0.26100000000000001</v>
      </c>
      <c r="CD462" s="382">
        <f>AJ462</f>
        <v>0.23499999999999999</v>
      </c>
      <c r="CE462" s="382">
        <f>AM462</f>
        <v>0.25700000000000001</v>
      </c>
      <c r="CF462" s="382">
        <f>AP462</f>
        <v>0.248</v>
      </c>
      <c r="CG462" s="382">
        <f>AS462</f>
        <v>0.22500000000000001</v>
      </c>
      <c r="CH462" s="382">
        <f>AV462</f>
        <v>0.245</v>
      </c>
      <c r="CI462" s="382">
        <f>AY462</f>
        <v>0.23200000000000001</v>
      </c>
      <c r="CJ462" s="382">
        <f>BB462</f>
        <v>0.24299999999999999</v>
      </c>
      <c r="CK462" s="382">
        <f>BE462</f>
        <v>0.23799999999999999</v>
      </c>
      <c r="CL462" s="382">
        <f>BH462</f>
        <v>0.23499999999999999</v>
      </c>
      <c r="CM462" s="902"/>
      <c r="CN462" s="902"/>
      <c r="CP462" s="902"/>
      <c r="CQ462" s="902"/>
      <c r="CS462" s="902"/>
      <c r="CT462" s="902"/>
      <c r="CV462" s="13"/>
      <c r="CW462" s="13"/>
      <c r="CY462" s="13"/>
      <c r="CZ462" s="13"/>
      <c r="DB462" s="13"/>
      <c r="DC462" s="13"/>
    </row>
    <row r="463" spans="1:107" x14ac:dyDescent="0.3">
      <c r="A463" s="232">
        <v>463</v>
      </c>
      <c r="B463" s="371" t="s">
        <v>483</v>
      </c>
      <c r="C463" s="372" t="s">
        <v>142</v>
      </c>
      <c r="D463" s="473">
        <v>44501</v>
      </c>
      <c r="E463" s="452"/>
      <c r="F463" s="376">
        <f>F$328*G463</f>
        <v>46646.146000000001</v>
      </c>
      <c r="G463" s="375">
        <v>0.17799999999999999</v>
      </c>
      <c r="H463" s="451"/>
      <c r="I463" s="375">
        <f>LARGE(BV463:CL463,1)</f>
        <v>0.22600000000000001</v>
      </c>
      <c r="J463" s="375">
        <f>SMALL(BV463:CL463,1)</f>
        <v>0.13600000000000001</v>
      </c>
      <c r="K463" s="437">
        <f>K$328*L463</f>
        <v>2437.7399999999998</v>
      </c>
      <c r="L463" s="377">
        <v>0.14499999999999999</v>
      </c>
      <c r="M463" s="378">
        <f>L463/$I463</f>
        <v>0.64159292035398219</v>
      </c>
      <c r="N463" s="437">
        <f>N$328*O463</f>
        <v>1931.7440000000001</v>
      </c>
      <c r="O463" s="377">
        <v>0.13600000000000001</v>
      </c>
      <c r="P463" s="378">
        <f>O463/$I463</f>
        <v>0.60176991150442483</v>
      </c>
      <c r="Q463" s="437">
        <f>Q$328*R463</f>
        <v>1703.364</v>
      </c>
      <c r="R463" s="377">
        <v>0.156</v>
      </c>
      <c r="S463" s="378">
        <f>R463/$I463</f>
        <v>0.69026548672566368</v>
      </c>
      <c r="T463" s="437">
        <f>T$328*U463</f>
        <v>2536.7159999999999</v>
      </c>
      <c r="U463" s="377">
        <v>0.161</v>
      </c>
      <c r="V463" s="378">
        <f>U463/$I463</f>
        <v>0.71238938053097345</v>
      </c>
      <c r="W463" s="437">
        <f>W$328*X463</f>
        <v>3070.9700000000003</v>
      </c>
      <c r="X463" s="377">
        <v>0.19</v>
      </c>
      <c r="Y463" s="378">
        <f>X463/$I463</f>
        <v>0.84070796460176989</v>
      </c>
      <c r="Z463" s="437">
        <f>Z$328*AA463</f>
        <v>1808.1200000000001</v>
      </c>
      <c r="AA463" s="377">
        <v>0.17</v>
      </c>
      <c r="AB463" s="378">
        <f>AA463/$I463</f>
        <v>0.75221238938053103</v>
      </c>
      <c r="AC463" s="437">
        <f>AC$328*AD463</f>
        <v>3013.9559999999997</v>
      </c>
      <c r="AD463" s="377">
        <v>0.17699999999999999</v>
      </c>
      <c r="AE463" s="378">
        <f>AD463/$I463</f>
        <v>0.78318584070796449</v>
      </c>
      <c r="AF463" s="437">
        <f>AF$328*AG463</f>
        <v>1617.308</v>
      </c>
      <c r="AG463" s="377">
        <v>0.154</v>
      </c>
      <c r="AH463" s="378">
        <f>AG463/$I463</f>
        <v>0.68141592920353977</v>
      </c>
      <c r="AI463" s="437">
        <f>AI$328*AJ463</f>
        <v>2514.4</v>
      </c>
      <c r="AJ463" s="377">
        <v>0.2</v>
      </c>
      <c r="AK463" s="378">
        <f>AJ463/$I463</f>
        <v>0.88495575221238942</v>
      </c>
      <c r="AL463" s="437">
        <f>AL$328*AM463</f>
        <v>3178.89</v>
      </c>
      <c r="AM463" s="377">
        <v>0.20899999999999999</v>
      </c>
      <c r="AN463" s="378">
        <f>AM463/$I463</f>
        <v>0.92477876106194679</v>
      </c>
      <c r="AO463" s="437">
        <f>AO$328*AP463</f>
        <v>5021.9459999999999</v>
      </c>
      <c r="AP463" s="377">
        <v>0.22600000000000001</v>
      </c>
      <c r="AQ463" s="378">
        <f>AP463/$I463</f>
        <v>1</v>
      </c>
      <c r="AR463" s="437">
        <f>AR$328*AS463</f>
        <v>4511.5720000000001</v>
      </c>
      <c r="AS463" s="377">
        <v>0.21199999999999999</v>
      </c>
      <c r="AT463" s="378">
        <f>AS463/$I463</f>
        <v>0.93805309734513265</v>
      </c>
      <c r="AU463" s="437">
        <f>AU$328*AV463</f>
        <v>2734.3960000000002</v>
      </c>
      <c r="AV463" s="377">
        <v>0.19600000000000001</v>
      </c>
      <c r="AW463" s="378">
        <f>AV463/$I463</f>
        <v>0.86725663716814161</v>
      </c>
      <c r="AX463" s="437">
        <f>AX$328*AY463</f>
        <v>2632.5130000000004</v>
      </c>
      <c r="AY463" s="377">
        <v>0.16900000000000001</v>
      </c>
      <c r="AZ463" s="378">
        <f>AY463/$I463</f>
        <v>0.74778761061946908</v>
      </c>
      <c r="BA463" s="376">
        <f>BA$328*BB463</f>
        <v>3284.6729999999998</v>
      </c>
      <c r="BB463" s="377">
        <v>0.21299999999999999</v>
      </c>
      <c r="BC463" s="378">
        <f>BB463/$I463</f>
        <v>0.9424778761061946</v>
      </c>
      <c r="BD463" s="438">
        <f>BD$328*BE463</f>
        <v>2375.4430000000002</v>
      </c>
      <c r="BE463" s="377">
        <v>0.13700000000000001</v>
      </c>
      <c r="BF463" s="378">
        <f>BE463/$I463</f>
        <v>0.60619469026548678</v>
      </c>
      <c r="BG463" s="439">
        <f>BG$328*BH463</f>
        <v>2403.89</v>
      </c>
      <c r="BH463" s="377">
        <v>0.14599999999999999</v>
      </c>
      <c r="BI463" s="378">
        <f>BH463/$I463</f>
        <v>0.64601769911504414</v>
      </c>
      <c r="BJ463" s="376">
        <f>K463+T463+W463+Z463+Q463</f>
        <v>11556.91</v>
      </c>
      <c r="BK463" s="377">
        <f>BJ463/BJ$328</f>
        <v>0.16442691289872804</v>
      </c>
      <c r="BL463" s="378">
        <f>BK463/$G463</f>
        <v>0.92374670167824746</v>
      </c>
      <c r="BM463" s="376">
        <f>BG463+AU463+AR463+AX463</f>
        <v>12282.371000000001</v>
      </c>
      <c r="BN463" s="440">
        <f>BM463/BM$328</f>
        <v>0.18257233106400692</v>
      </c>
      <c r="BO463" s="378">
        <f>BN463/$G463</f>
        <v>1.0256872531685781</v>
      </c>
      <c r="BP463" s="376">
        <f>BA463+AO463+AL463+BD463</f>
        <v>13860.951999999997</v>
      </c>
      <c r="BQ463" s="377">
        <f>BP463/BP$328</f>
        <v>0.19747477596842897</v>
      </c>
      <c r="BR463" s="378">
        <f>BQ463/$G463</f>
        <v>1.1094088537552189</v>
      </c>
      <c r="BS463" s="381">
        <f>AI463+AF463+AC463+N463</f>
        <v>9077.4080000000013</v>
      </c>
      <c r="BT463" s="441">
        <f>BS463/BS$328</f>
        <v>0.16715294810886461</v>
      </c>
      <c r="BU463" s="383">
        <f>BT463/$G463</f>
        <v>0.93906150622957651</v>
      </c>
      <c r="BV463" s="382">
        <f>L463</f>
        <v>0.14499999999999999</v>
      </c>
      <c r="BW463" s="382">
        <f>O463</f>
        <v>0.13600000000000001</v>
      </c>
      <c r="BX463" s="382">
        <f>R463</f>
        <v>0.156</v>
      </c>
      <c r="BY463" s="382">
        <f>U463</f>
        <v>0.161</v>
      </c>
      <c r="BZ463" s="382">
        <f>X463</f>
        <v>0.19</v>
      </c>
      <c r="CA463" s="382">
        <f>AA463</f>
        <v>0.17</v>
      </c>
      <c r="CB463" s="382">
        <f>AD463</f>
        <v>0.17699999999999999</v>
      </c>
      <c r="CC463" s="382">
        <f>AG463</f>
        <v>0.154</v>
      </c>
      <c r="CD463" s="382">
        <f>AJ463</f>
        <v>0.2</v>
      </c>
      <c r="CE463" s="382">
        <f>AM463</f>
        <v>0.20899999999999999</v>
      </c>
      <c r="CF463" s="382">
        <f>AP463</f>
        <v>0.22600000000000001</v>
      </c>
      <c r="CG463" s="382">
        <f>AS463</f>
        <v>0.21199999999999999</v>
      </c>
      <c r="CH463" s="382">
        <f>AV463</f>
        <v>0.19600000000000001</v>
      </c>
      <c r="CI463" s="382">
        <f>AY463</f>
        <v>0.16900000000000001</v>
      </c>
      <c r="CJ463" s="382">
        <f>BB463</f>
        <v>0.21299999999999999</v>
      </c>
      <c r="CK463" s="382">
        <f>BE463</f>
        <v>0.13700000000000001</v>
      </c>
      <c r="CL463" s="382">
        <f>BH463</f>
        <v>0.14599999999999999</v>
      </c>
      <c r="CM463" s="902"/>
      <c r="CN463" s="902"/>
      <c r="CP463" s="902"/>
      <c r="CQ463" s="902"/>
      <c r="CS463" s="902"/>
      <c r="CT463" s="902"/>
      <c r="CV463" s="13"/>
      <c r="CW463" s="13"/>
      <c r="CY463" s="13"/>
      <c r="CZ463" s="13"/>
      <c r="DB463" s="13"/>
      <c r="DC463" s="13"/>
    </row>
    <row r="464" spans="1:107" x14ac:dyDescent="0.3">
      <c r="A464" s="163">
        <v>464</v>
      </c>
      <c r="B464" s="3"/>
      <c r="D464" s="27"/>
      <c r="E464" s="161"/>
      <c r="F464" s="7"/>
      <c r="G464" s="15"/>
      <c r="H464" s="26"/>
      <c r="I464" s="15"/>
      <c r="J464" s="15"/>
      <c r="K464" s="40"/>
      <c r="L464" s="13"/>
      <c r="M464" s="22"/>
      <c r="N464" s="40"/>
      <c r="O464" s="13"/>
      <c r="P464" s="22"/>
      <c r="Q464" s="40"/>
      <c r="R464" s="13"/>
      <c r="S464" s="22"/>
      <c r="T464" s="40"/>
      <c r="U464" s="13"/>
      <c r="V464" s="22"/>
      <c r="W464" s="40"/>
      <c r="X464" s="13"/>
      <c r="Y464" s="22"/>
      <c r="Z464" s="40"/>
      <c r="AA464" s="13"/>
      <c r="AB464" s="22"/>
      <c r="AC464" s="40"/>
      <c r="AD464" s="13"/>
      <c r="AE464" s="22"/>
      <c r="AF464" s="40"/>
      <c r="AG464" s="13"/>
      <c r="AH464" s="22"/>
      <c r="AI464" s="40"/>
      <c r="AJ464" s="13"/>
      <c r="AK464" s="22"/>
      <c r="AL464" s="40"/>
      <c r="AM464" s="13"/>
      <c r="AN464" s="22"/>
      <c r="AO464" s="40"/>
      <c r="AP464" s="13"/>
      <c r="AQ464" s="22"/>
      <c r="AR464" s="40"/>
      <c r="AS464" s="13"/>
      <c r="AT464" s="22"/>
      <c r="AU464" s="40"/>
      <c r="AV464" s="13"/>
      <c r="AW464" s="22"/>
      <c r="AX464" s="40"/>
      <c r="AY464" s="13"/>
      <c r="AZ464" s="22"/>
      <c r="BA464" s="7"/>
      <c r="BB464" s="15"/>
      <c r="BC464" s="22"/>
      <c r="BD464" s="29"/>
      <c r="BE464" s="13"/>
      <c r="BF464" s="22"/>
      <c r="BG464" s="248"/>
      <c r="BH464" s="13"/>
      <c r="BI464" s="22"/>
      <c r="BJ464" s="7"/>
      <c r="BK464" s="13"/>
      <c r="BL464" s="22"/>
      <c r="BM464" s="158"/>
      <c r="BN464" s="277"/>
      <c r="BO464" s="150"/>
      <c r="BP464" s="158"/>
      <c r="BQ464" s="149"/>
      <c r="BR464" s="150"/>
      <c r="BS464" s="353"/>
      <c r="BT464" s="341"/>
      <c r="BU464" s="279"/>
      <c r="BV464" s="100"/>
      <c r="BW464" s="100"/>
      <c r="BX464" s="100"/>
      <c r="BY464" s="100"/>
      <c r="BZ464" s="100"/>
      <c r="CA464" s="100"/>
      <c r="CB464" s="100"/>
      <c r="CC464" s="100"/>
      <c r="CD464" s="100"/>
      <c r="CE464" s="100"/>
      <c r="CF464" s="100"/>
      <c r="CG464" s="100"/>
      <c r="CH464" s="100"/>
      <c r="CI464" s="100"/>
      <c r="CJ464" s="100"/>
      <c r="CK464" s="100"/>
      <c r="CL464" s="100"/>
      <c r="CM464" s="902"/>
      <c r="CN464" s="902"/>
      <c r="CP464" s="902"/>
      <c r="CQ464" s="902"/>
      <c r="CS464" s="902"/>
      <c r="CT464" s="902"/>
      <c r="CV464" s="13"/>
      <c r="CW464" s="13"/>
      <c r="CY464" s="13"/>
      <c r="CZ464" s="13"/>
      <c r="DB464" s="13"/>
      <c r="DC464" s="13"/>
    </row>
    <row r="465" spans="1:107" x14ac:dyDescent="0.3">
      <c r="A465" s="163">
        <v>465</v>
      </c>
      <c r="B465" s="3"/>
      <c r="D465" s="27"/>
      <c r="E465" s="161"/>
      <c r="F465" s="7"/>
      <c r="G465" s="15"/>
      <c r="H465" s="26"/>
      <c r="I465" s="15"/>
      <c r="J465" s="15"/>
      <c r="K465" s="40"/>
      <c r="L465" s="137"/>
      <c r="M465" s="22"/>
      <c r="N465" s="40"/>
      <c r="O465" s="137"/>
      <c r="P465" s="22"/>
      <c r="Q465" s="40"/>
      <c r="R465" s="137"/>
      <c r="S465" s="22"/>
      <c r="T465" s="40"/>
      <c r="U465" s="137"/>
      <c r="V465" s="22"/>
      <c r="W465" s="40"/>
      <c r="X465" s="137"/>
      <c r="Y465" s="22"/>
      <c r="Z465" s="40"/>
      <c r="AA465" s="137"/>
      <c r="AB465" s="22"/>
      <c r="AC465" s="40"/>
      <c r="AD465" s="137"/>
      <c r="AE465" s="22"/>
      <c r="AF465" s="40"/>
      <c r="AG465" s="137"/>
      <c r="AH465" s="22"/>
      <c r="AI465" s="40"/>
      <c r="AJ465" s="137"/>
      <c r="AK465" s="22"/>
      <c r="AL465" s="40"/>
      <c r="AM465" s="137"/>
      <c r="AN465" s="22"/>
      <c r="AO465" s="40"/>
      <c r="AP465" s="137"/>
      <c r="AQ465" s="22"/>
      <c r="AR465" s="40"/>
      <c r="AS465" s="137"/>
      <c r="AT465" s="22"/>
      <c r="AU465" s="40"/>
      <c r="AV465" s="137"/>
      <c r="AW465" s="22"/>
      <c r="AX465" s="40"/>
      <c r="AY465" s="137"/>
      <c r="AZ465" s="22"/>
      <c r="BA465" s="7"/>
      <c r="BB465" s="15"/>
      <c r="BC465" s="22"/>
      <c r="BD465" s="29"/>
      <c r="BE465" s="137"/>
      <c r="BF465" s="22"/>
      <c r="BG465" s="248"/>
      <c r="BH465" s="137"/>
      <c r="BI465" s="22"/>
      <c r="BJ465" s="7"/>
      <c r="BK465" s="13"/>
      <c r="BL465" s="22"/>
      <c r="BM465" s="158"/>
      <c r="BN465" s="277"/>
      <c r="BO465" s="150"/>
      <c r="BP465" s="158"/>
      <c r="BQ465" s="149"/>
      <c r="BR465" s="150"/>
      <c r="BS465" s="353"/>
      <c r="BT465" s="341"/>
      <c r="BU465" s="279"/>
      <c r="BV465" s="100"/>
      <c r="BW465" s="100"/>
      <c r="BX465" s="100"/>
      <c r="BY465" s="100"/>
      <c r="BZ465" s="100"/>
      <c r="CA465" s="100"/>
      <c r="CB465" s="100"/>
      <c r="CC465" s="100"/>
      <c r="CD465" s="100"/>
      <c r="CE465" s="100"/>
      <c r="CF465" s="100"/>
      <c r="CG465" s="100"/>
      <c r="CH465" s="100"/>
      <c r="CI465" s="100"/>
      <c r="CJ465" s="100"/>
      <c r="CK465" s="100"/>
      <c r="CL465" s="100"/>
      <c r="CM465" s="902"/>
      <c r="CN465" s="902"/>
      <c r="CP465" s="902"/>
      <c r="CQ465" s="902"/>
      <c r="CS465" s="902"/>
      <c r="CT465" s="902"/>
      <c r="CV465" s="13"/>
      <c r="CW465" s="13"/>
      <c r="CY465" s="13"/>
      <c r="CZ465" s="13"/>
      <c r="DB465" s="13"/>
      <c r="DC465" s="13"/>
    </row>
    <row r="466" spans="1:107" x14ac:dyDescent="0.3">
      <c r="A466" s="163">
        <v>466</v>
      </c>
      <c r="B466" s="3"/>
      <c r="D466" s="27"/>
      <c r="E466" s="3"/>
      <c r="F466" s="7"/>
      <c r="G466" s="15"/>
      <c r="H466" s="3"/>
      <c r="I466" s="15"/>
      <c r="J466" s="15"/>
      <c r="K466" s="40"/>
      <c r="L466" s="137"/>
      <c r="M466" s="22"/>
      <c r="N466" s="40"/>
      <c r="O466" s="137"/>
      <c r="P466" s="22"/>
      <c r="Q466" s="40"/>
      <c r="R466" s="137"/>
      <c r="S466" s="22"/>
      <c r="T466" s="40"/>
      <c r="U466" s="137"/>
      <c r="V466" s="22"/>
      <c r="W466" s="40"/>
      <c r="X466" s="137"/>
      <c r="Y466" s="22"/>
      <c r="Z466" s="40"/>
      <c r="AA466" s="137"/>
      <c r="AB466" s="22"/>
      <c r="AC466" s="40"/>
      <c r="AD466" s="137"/>
      <c r="AE466" s="22"/>
      <c r="AF466" s="40"/>
      <c r="AG466" s="137"/>
      <c r="AH466" s="22"/>
      <c r="AI466" s="40"/>
      <c r="AJ466" s="137"/>
      <c r="AK466" s="22"/>
      <c r="AL466" s="40"/>
      <c r="AM466" s="137"/>
      <c r="AN466" s="22"/>
      <c r="AO466" s="40"/>
      <c r="AP466" s="137"/>
      <c r="AQ466" s="22"/>
      <c r="AR466" s="40"/>
      <c r="AS466" s="137"/>
      <c r="AT466" s="22"/>
      <c r="AU466" s="40"/>
      <c r="AV466" s="137"/>
      <c r="AW466" s="22"/>
      <c r="AX466" s="40"/>
      <c r="AY466" s="137"/>
      <c r="AZ466" s="22"/>
      <c r="BA466" s="7"/>
      <c r="BB466" s="15"/>
      <c r="BC466" s="22"/>
      <c r="BD466" s="29"/>
      <c r="BE466" s="137"/>
      <c r="BF466" s="22"/>
      <c r="BG466" s="248"/>
      <c r="BH466" s="137"/>
      <c r="BI466" s="22"/>
      <c r="BJ466" s="7"/>
      <c r="BK466" s="15"/>
      <c r="BL466" s="22"/>
      <c r="BM466" s="158"/>
      <c r="BN466" s="277"/>
      <c r="BO466" s="150"/>
      <c r="BP466" s="158"/>
      <c r="BQ466" s="149"/>
      <c r="BR466" s="150"/>
      <c r="BS466" s="353"/>
      <c r="BT466" s="336"/>
      <c r="BU466" s="279"/>
      <c r="BV466" s="100"/>
      <c r="BW466" s="100"/>
      <c r="BX466" s="100"/>
      <c r="BY466" s="100"/>
      <c r="BZ466" s="100"/>
      <c r="CA466" s="100"/>
      <c r="CB466" s="100"/>
      <c r="CC466" s="100"/>
      <c r="CD466" s="100"/>
      <c r="CE466" s="100"/>
      <c r="CF466" s="100"/>
      <c r="CG466" s="100"/>
      <c r="CH466" s="100"/>
      <c r="CI466" s="100"/>
      <c r="CJ466" s="100"/>
      <c r="CK466" s="100"/>
      <c r="CL466" s="100"/>
      <c r="CM466" s="902"/>
      <c r="CN466" s="902"/>
      <c r="CP466" s="902"/>
      <c r="CQ466" s="902"/>
      <c r="CS466" s="902"/>
      <c r="CT466" s="902"/>
      <c r="CV466" s="13"/>
      <c r="CW466" s="13"/>
      <c r="CY466" s="13"/>
      <c r="CZ466" s="13"/>
      <c r="DB466" s="13"/>
      <c r="DC466" s="13"/>
    </row>
    <row r="467" spans="1:107" x14ac:dyDescent="0.3">
      <c r="A467" s="163">
        <v>467</v>
      </c>
      <c r="B467" s="3"/>
      <c r="D467" s="27"/>
      <c r="E467" s="3"/>
      <c r="F467" s="7"/>
      <c r="G467" s="15"/>
      <c r="H467" s="3"/>
      <c r="I467" s="15"/>
      <c r="J467" s="15"/>
      <c r="K467" s="40"/>
      <c r="L467" s="137"/>
      <c r="M467" s="22"/>
      <c r="N467" s="40"/>
      <c r="O467" s="137"/>
      <c r="P467" s="22"/>
      <c r="Q467" s="40"/>
      <c r="R467" s="137"/>
      <c r="S467" s="22"/>
      <c r="T467" s="40"/>
      <c r="U467" s="137"/>
      <c r="V467" s="22"/>
      <c r="W467" s="40"/>
      <c r="X467" s="137"/>
      <c r="Y467" s="22"/>
      <c r="Z467" s="40"/>
      <c r="AA467" s="137"/>
      <c r="AB467" s="22"/>
      <c r="AC467" s="40"/>
      <c r="AD467" s="137"/>
      <c r="AE467" s="22"/>
      <c r="AF467" s="40"/>
      <c r="AG467" s="137"/>
      <c r="AH467" s="22"/>
      <c r="AI467" s="40"/>
      <c r="AJ467" s="137"/>
      <c r="AK467" s="22"/>
      <c r="AL467" s="40"/>
      <c r="AM467" s="137"/>
      <c r="AN467" s="22"/>
      <c r="AO467" s="40"/>
      <c r="AP467" s="137"/>
      <c r="AQ467" s="22"/>
      <c r="AR467" s="40"/>
      <c r="AS467" s="137"/>
      <c r="AT467" s="22"/>
      <c r="AU467" s="40"/>
      <c r="AV467" s="137"/>
      <c r="AW467" s="22"/>
      <c r="AX467" s="40"/>
      <c r="AY467" s="137"/>
      <c r="AZ467" s="22"/>
      <c r="BA467" s="7"/>
      <c r="BB467" s="15"/>
      <c r="BC467" s="22"/>
      <c r="BD467" s="29"/>
      <c r="BE467" s="137"/>
      <c r="BF467" s="22"/>
      <c r="BG467" s="248"/>
      <c r="BH467" s="137"/>
      <c r="BI467" s="22"/>
      <c r="BJ467" s="7"/>
      <c r="BK467" s="15"/>
      <c r="BL467" s="22"/>
      <c r="BM467" s="158"/>
      <c r="BN467" s="277"/>
      <c r="BO467" s="150"/>
      <c r="BP467" s="158"/>
      <c r="BQ467" s="149"/>
      <c r="BR467" s="150"/>
      <c r="BS467" s="353"/>
      <c r="BT467" s="336"/>
      <c r="BU467" s="279"/>
      <c r="BV467" s="100"/>
      <c r="BW467" s="100"/>
      <c r="BX467" s="100"/>
      <c r="BY467" s="100"/>
      <c r="BZ467" s="100"/>
      <c r="CA467" s="100"/>
      <c r="CB467" s="100"/>
      <c r="CC467" s="100"/>
      <c r="CD467" s="100"/>
      <c r="CE467" s="100"/>
      <c r="CF467" s="100"/>
      <c r="CG467" s="100"/>
      <c r="CH467" s="100"/>
      <c r="CI467" s="100"/>
      <c r="CJ467" s="100"/>
      <c r="CK467" s="100"/>
      <c r="CL467" s="100"/>
      <c r="CM467" s="902"/>
      <c r="CN467" s="902"/>
      <c r="CP467" s="902"/>
      <c r="CQ467" s="902"/>
      <c r="CS467" s="902"/>
      <c r="CT467" s="902"/>
      <c r="CV467" s="13"/>
      <c r="CW467" s="13"/>
      <c r="CY467" s="13"/>
      <c r="CZ467" s="13"/>
      <c r="DB467" s="13"/>
      <c r="DC467" s="13"/>
    </row>
    <row r="468" spans="1:107" x14ac:dyDescent="0.3">
      <c r="A468" s="163">
        <v>468</v>
      </c>
      <c r="B468" s="3"/>
      <c r="D468" s="27"/>
      <c r="E468" s="3"/>
      <c r="F468" s="7"/>
      <c r="G468" s="15"/>
      <c r="H468" s="3"/>
      <c r="I468" s="15"/>
      <c r="J468" s="15"/>
      <c r="K468" s="40"/>
      <c r="L468" s="137"/>
      <c r="M468" s="22"/>
      <c r="N468" s="40"/>
      <c r="O468" s="137"/>
      <c r="P468" s="22"/>
      <c r="Q468" s="40"/>
      <c r="R468" s="137"/>
      <c r="S468" s="22"/>
      <c r="T468" s="40"/>
      <c r="U468" s="137"/>
      <c r="V468" s="22"/>
      <c r="W468" s="40"/>
      <c r="X468" s="137"/>
      <c r="Y468" s="22"/>
      <c r="Z468" s="40"/>
      <c r="AA468" s="137"/>
      <c r="AB468" s="22"/>
      <c r="AC468" s="40"/>
      <c r="AD468" s="137"/>
      <c r="AE468" s="22"/>
      <c r="AF468" s="40"/>
      <c r="AG468" s="137"/>
      <c r="AH468" s="22"/>
      <c r="AI468" s="40"/>
      <c r="AJ468" s="137"/>
      <c r="AK468" s="22"/>
      <c r="AL468" s="40"/>
      <c r="AM468" s="137"/>
      <c r="AN468" s="22"/>
      <c r="AO468" s="40"/>
      <c r="AP468" s="137"/>
      <c r="AQ468" s="22"/>
      <c r="AR468" s="40"/>
      <c r="AS468" s="137"/>
      <c r="AT468" s="22"/>
      <c r="AU468" s="40"/>
      <c r="AV468" s="137"/>
      <c r="AW468" s="22"/>
      <c r="AX468" s="40"/>
      <c r="AY468" s="137"/>
      <c r="AZ468" s="22"/>
      <c r="BA468" s="7"/>
      <c r="BB468" s="15"/>
      <c r="BC468" s="22"/>
      <c r="BD468" s="29"/>
      <c r="BE468" s="137"/>
      <c r="BF468" s="22"/>
      <c r="BG468" s="248"/>
      <c r="BH468" s="137"/>
      <c r="BI468" s="22"/>
      <c r="BJ468" s="7"/>
      <c r="BK468" s="15"/>
      <c r="BL468" s="22"/>
      <c r="BM468" s="158"/>
      <c r="BN468" s="277"/>
      <c r="BO468" s="150"/>
      <c r="BP468" s="158"/>
      <c r="BQ468" s="149"/>
      <c r="BR468" s="150"/>
      <c r="BS468" s="353"/>
      <c r="BT468" s="336"/>
      <c r="BU468" s="279"/>
      <c r="BV468" s="100"/>
      <c r="BW468" s="100"/>
      <c r="BX468" s="100"/>
      <c r="BY468" s="100"/>
      <c r="BZ468" s="100"/>
      <c r="CA468" s="100"/>
      <c r="CB468" s="100"/>
      <c r="CC468" s="100"/>
      <c r="CD468" s="100"/>
      <c r="CE468" s="100"/>
      <c r="CF468" s="100"/>
      <c r="CG468" s="100"/>
      <c r="CH468" s="100"/>
      <c r="CI468" s="100"/>
      <c r="CJ468" s="100"/>
      <c r="CK468" s="100"/>
      <c r="CL468" s="100"/>
      <c r="CM468" s="902"/>
      <c r="CN468" s="902"/>
      <c r="CP468" s="902"/>
      <c r="CQ468" s="902"/>
      <c r="CS468" s="902"/>
      <c r="CT468" s="902"/>
      <c r="CV468" s="13"/>
      <c r="CW468" s="13"/>
      <c r="CY468" s="13"/>
      <c r="CZ468" s="13"/>
      <c r="DB468" s="13"/>
      <c r="DC468" s="13"/>
    </row>
    <row r="469" spans="1:107" ht="13.5" thickBot="1" x14ac:dyDescent="0.35">
      <c r="A469" s="163">
        <v>469</v>
      </c>
      <c r="B469" s="3"/>
      <c r="D469" s="27"/>
      <c r="E469" s="3"/>
      <c r="F469" s="7"/>
      <c r="G469" s="15"/>
      <c r="H469" s="3"/>
      <c r="I469" s="15"/>
      <c r="J469" s="15"/>
      <c r="K469" s="40"/>
      <c r="L469" s="137"/>
      <c r="M469" s="22"/>
      <c r="N469" s="40"/>
      <c r="O469" s="137"/>
      <c r="P469" s="22"/>
      <c r="Q469" s="40"/>
      <c r="R469" s="137"/>
      <c r="S469" s="22"/>
      <c r="T469" s="40"/>
      <c r="U469" s="137"/>
      <c r="V469" s="22"/>
      <c r="W469" s="40"/>
      <c r="X469" s="137"/>
      <c r="Y469" s="22"/>
      <c r="Z469" s="40"/>
      <c r="AA469" s="137"/>
      <c r="AB469" s="22"/>
      <c r="AC469" s="40"/>
      <c r="AD469" s="137"/>
      <c r="AE469" s="22"/>
      <c r="AF469" s="40"/>
      <c r="AG469" s="137"/>
      <c r="AH469" s="22"/>
      <c r="AI469" s="40"/>
      <c r="AJ469" s="137"/>
      <c r="AK469" s="22"/>
      <c r="AL469" s="40"/>
      <c r="AM469" s="137"/>
      <c r="AN469" s="22"/>
      <c r="AO469" s="40"/>
      <c r="AP469" s="137"/>
      <c r="AQ469" s="22"/>
      <c r="AR469" s="40"/>
      <c r="AS469" s="137"/>
      <c r="AT469" s="22"/>
      <c r="AU469" s="40"/>
      <c r="AV469" s="137"/>
      <c r="AW469" s="22"/>
      <c r="AX469" s="40"/>
      <c r="AY469" s="137"/>
      <c r="AZ469" s="22"/>
      <c r="BA469" s="7"/>
      <c r="BB469" s="15"/>
      <c r="BC469" s="22"/>
      <c r="BD469" s="29"/>
      <c r="BE469" s="137"/>
      <c r="BF469" s="22"/>
      <c r="BG469" s="248"/>
      <c r="BH469" s="137"/>
      <c r="BI469" s="22"/>
      <c r="BJ469" s="7"/>
      <c r="BK469" s="15"/>
      <c r="BL469" s="22"/>
      <c r="BM469" s="158"/>
      <c r="BN469" s="277"/>
      <c r="BO469" s="150"/>
      <c r="BP469" s="158"/>
      <c r="BQ469" s="149"/>
      <c r="BR469" s="150"/>
      <c r="BS469" s="353"/>
      <c r="BT469" s="336"/>
      <c r="BU469" s="279"/>
      <c r="BV469" s="100"/>
      <c r="BW469" s="100"/>
      <c r="BX469" s="100"/>
      <c r="BY469" s="100"/>
      <c r="BZ469" s="100"/>
      <c r="CA469" s="100"/>
      <c r="CB469" s="100"/>
      <c r="CC469" s="100"/>
      <c r="CD469" s="100"/>
      <c r="CE469" s="100"/>
      <c r="CF469" s="100"/>
      <c r="CG469" s="100"/>
      <c r="CH469" s="100"/>
      <c r="CI469" s="100"/>
      <c r="CJ469" s="100"/>
      <c r="CK469" s="100"/>
      <c r="CL469" s="100"/>
      <c r="CM469" s="902"/>
      <c r="CN469" s="902"/>
      <c r="CP469" s="902"/>
      <c r="CQ469" s="902"/>
      <c r="CS469" s="902"/>
      <c r="CT469" s="902"/>
      <c r="CV469" s="13"/>
      <c r="CW469" s="13"/>
      <c r="CY469" s="13"/>
      <c r="CZ469" s="13"/>
      <c r="DB469" s="13"/>
      <c r="DC469" s="13"/>
    </row>
    <row r="470" spans="1:107" ht="13.5" thickBot="1" x14ac:dyDescent="0.35">
      <c r="A470" s="232">
        <v>470</v>
      </c>
      <c r="B470" s="498" t="s">
        <v>486</v>
      </c>
      <c r="C470" s="499"/>
      <c r="D470" s="500"/>
      <c r="E470" s="524"/>
      <c r="F470" s="525"/>
      <c r="G470" s="526"/>
      <c r="H470" s="526"/>
      <c r="I470" s="527"/>
      <c r="J470" s="527"/>
      <c r="K470" s="528"/>
      <c r="L470" s="526"/>
      <c r="M470" s="529"/>
      <c r="N470" s="528"/>
      <c r="O470" s="526"/>
      <c r="P470" s="529"/>
      <c r="Q470" s="528"/>
      <c r="R470" s="526"/>
      <c r="S470" s="529"/>
      <c r="T470" s="528"/>
      <c r="U470" s="526"/>
      <c r="V470" s="529"/>
      <c r="W470" s="528"/>
      <c r="X470" s="526"/>
      <c r="Y470" s="529"/>
      <c r="Z470" s="528"/>
      <c r="AA470" s="526"/>
      <c r="AB470" s="529"/>
      <c r="AC470" s="528"/>
      <c r="AD470" s="526"/>
      <c r="AE470" s="529"/>
      <c r="AF470" s="528"/>
      <c r="AG470" s="526"/>
      <c r="AH470" s="529"/>
      <c r="AI470" s="528"/>
      <c r="AJ470" s="526"/>
      <c r="AK470" s="529"/>
      <c r="AL470" s="528"/>
      <c r="AM470" s="526"/>
      <c r="AN470" s="529"/>
      <c r="AO470" s="528"/>
      <c r="AP470" s="526"/>
      <c r="AQ470" s="529"/>
      <c r="AR470" s="528"/>
      <c r="AS470" s="526"/>
      <c r="AT470" s="529"/>
      <c r="AU470" s="530"/>
      <c r="AV470" s="526"/>
      <c r="AW470" s="529"/>
      <c r="AX470" s="528"/>
      <c r="AY470" s="526"/>
      <c r="AZ470" s="529"/>
      <c r="BA470" s="531"/>
      <c r="BB470" s="526"/>
      <c r="BC470" s="526"/>
      <c r="BD470" s="532"/>
      <c r="BE470" s="526"/>
      <c r="BF470" s="529"/>
      <c r="BG470" s="533"/>
      <c r="BH470" s="526"/>
      <c r="BI470" s="529"/>
      <c r="BJ470" s="534"/>
      <c r="BK470" s="526"/>
      <c r="BL470" s="526"/>
      <c r="BM470" s="535"/>
      <c r="BN470" s="536"/>
      <c r="BO470" s="537"/>
      <c r="BP470" s="535"/>
      <c r="BQ470" s="537"/>
      <c r="BR470" s="537"/>
      <c r="BS470" s="507"/>
      <c r="BT470" s="506"/>
      <c r="BU470" s="536"/>
      <c r="BV470" s="508">
        <f>L470</f>
        <v>0</v>
      </c>
      <c r="BW470" s="508">
        <f>O470</f>
        <v>0</v>
      </c>
      <c r="BX470" s="508">
        <f>R470</f>
        <v>0</v>
      </c>
      <c r="BY470" s="508">
        <f>U470</f>
        <v>0</v>
      </c>
      <c r="BZ470" s="508">
        <f>X470</f>
        <v>0</v>
      </c>
      <c r="CA470" s="508">
        <f>AA470</f>
        <v>0</v>
      </c>
      <c r="CB470" s="508">
        <f>AD470</f>
        <v>0</v>
      </c>
      <c r="CC470" s="508">
        <f>AG470</f>
        <v>0</v>
      </c>
      <c r="CD470" s="508">
        <f>AJ470</f>
        <v>0</v>
      </c>
      <c r="CE470" s="508">
        <f>AM470</f>
        <v>0</v>
      </c>
      <c r="CF470" s="508">
        <f>AP470</f>
        <v>0</v>
      </c>
      <c r="CG470" s="508">
        <f>AS470</f>
        <v>0</v>
      </c>
      <c r="CH470" s="508">
        <f>AV470</f>
        <v>0</v>
      </c>
      <c r="CI470" s="508">
        <f>AY470</f>
        <v>0</v>
      </c>
      <c r="CJ470" s="508">
        <f>BB470</f>
        <v>0</v>
      </c>
      <c r="CK470" s="508">
        <f>BE470</f>
        <v>0</v>
      </c>
      <c r="CL470" s="509">
        <f>BH470</f>
        <v>0</v>
      </c>
    </row>
    <row r="471" spans="1:107" x14ac:dyDescent="0.3">
      <c r="A471" s="232">
        <v>471</v>
      </c>
      <c r="B471" s="371" t="s">
        <v>484</v>
      </c>
      <c r="C471" s="372" t="s">
        <v>142</v>
      </c>
      <c r="D471" s="473">
        <v>44501</v>
      </c>
      <c r="E471" s="452"/>
      <c r="F471" s="376">
        <f>F$328*G471</f>
        <v>1257873.5999999999</v>
      </c>
      <c r="G471" s="481">
        <v>4.8</v>
      </c>
      <c r="H471" s="451"/>
      <c r="I471" s="378">
        <f>LARGE(BV471:CL471,1)</f>
        <v>7.4</v>
      </c>
      <c r="J471" s="378">
        <f>SMALL(BV471:CL471,1)</f>
        <v>2.9</v>
      </c>
      <c r="K471" s="437">
        <f>K$328*L471</f>
        <v>50436</v>
      </c>
      <c r="L471" s="446">
        <v>3</v>
      </c>
      <c r="M471" s="378">
        <f>L471/$I471</f>
        <v>0.40540540540540537</v>
      </c>
      <c r="N471" s="437">
        <f>N$328*O471</f>
        <v>46873.2</v>
      </c>
      <c r="O471" s="446">
        <v>3.3</v>
      </c>
      <c r="P471" s="378">
        <f>O471/$I471</f>
        <v>0.44594594594594589</v>
      </c>
      <c r="Q471" s="437">
        <f>Q$328*R471</f>
        <v>34940.800000000003</v>
      </c>
      <c r="R471" s="446">
        <v>3.2</v>
      </c>
      <c r="S471" s="378">
        <f>R471/$I471</f>
        <v>0.43243243243243246</v>
      </c>
      <c r="T471" s="437">
        <f>T$328*U471</f>
        <v>66175.199999999997</v>
      </c>
      <c r="U471" s="446">
        <v>4.2</v>
      </c>
      <c r="V471" s="378">
        <f>U471/$I471</f>
        <v>0.56756756756756754</v>
      </c>
      <c r="W471" s="437">
        <f>W$328*X471</f>
        <v>69500.899999999994</v>
      </c>
      <c r="X471" s="446">
        <v>4.3</v>
      </c>
      <c r="Y471" s="378">
        <f>X471/$I471</f>
        <v>0.58108108108108103</v>
      </c>
      <c r="Z471" s="437">
        <f>Z$328*AA471</f>
        <v>35098.799999999996</v>
      </c>
      <c r="AA471" s="446">
        <v>3.3</v>
      </c>
      <c r="AB471" s="378">
        <f>AA471/$I471</f>
        <v>0.44594594594594589</v>
      </c>
      <c r="AC471" s="437">
        <f>AC$328*AD471</f>
        <v>95356.799999999988</v>
      </c>
      <c r="AD471" s="446">
        <v>5.6</v>
      </c>
      <c r="AE471" s="378">
        <f>AD471/$I471</f>
        <v>0.75675675675675669</v>
      </c>
      <c r="AF471" s="437">
        <f>AF$328*AG471</f>
        <v>30455.8</v>
      </c>
      <c r="AG471" s="446">
        <v>2.9</v>
      </c>
      <c r="AH471" s="378">
        <f>AG471/$I471</f>
        <v>0.39189189189189189</v>
      </c>
      <c r="AI471" s="437">
        <f>AI$328*AJ471</f>
        <v>74174.8</v>
      </c>
      <c r="AJ471" s="446">
        <v>5.9</v>
      </c>
      <c r="AK471" s="378">
        <f>AJ471/$I471</f>
        <v>0.79729729729729726</v>
      </c>
      <c r="AL471" s="437">
        <f>AL$328*AM471</f>
        <v>82134</v>
      </c>
      <c r="AM471" s="446">
        <v>5.4</v>
      </c>
      <c r="AN471" s="378">
        <f>AM471/$I471</f>
        <v>0.72972972972972971</v>
      </c>
      <c r="AO471" s="437">
        <f>AO$328*AP471</f>
        <v>164435.4</v>
      </c>
      <c r="AP471" s="446">
        <v>7.4</v>
      </c>
      <c r="AQ471" s="378">
        <f>AP471/$I471</f>
        <v>1</v>
      </c>
      <c r="AR471" s="437">
        <f>AR$328*AS471</f>
        <v>146838.9</v>
      </c>
      <c r="AS471" s="446">
        <v>6.9</v>
      </c>
      <c r="AT471" s="378">
        <f>AS471/$I471</f>
        <v>0.93243243243243246</v>
      </c>
      <c r="AU471" s="437">
        <f>AU$328*AV471</f>
        <v>76730.5</v>
      </c>
      <c r="AV471" s="446">
        <v>5.5</v>
      </c>
      <c r="AW471" s="378">
        <f>AV471/$I471</f>
        <v>0.7432432432432432</v>
      </c>
      <c r="AX471" s="437">
        <f>AX$328*AY471</f>
        <v>73211.900000000009</v>
      </c>
      <c r="AY471" s="446">
        <v>4.7</v>
      </c>
      <c r="AZ471" s="378">
        <f>AY471/$I471</f>
        <v>0.63513513513513509</v>
      </c>
      <c r="BA471" s="376">
        <f>BA$328*BB471</f>
        <v>101778.59999999999</v>
      </c>
      <c r="BB471" s="446">
        <v>6.6</v>
      </c>
      <c r="BC471" s="378">
        <f>BB471/$I471</f>
        <v>0.89189189189189177</v>
      </c>
      <c r="BD471" s="438">
        <f>BD$328*BE471</f>
        <v>53750.9</v>
      </c>
      <c r="BE471" s="446">
        <v>3.1</v>
      </c>
      <c r="BF471" s="378">
        <f>BE471/$I471</f>
        <v>0.41891891891891891</v>
      </c>
      <c r="BG471" s="439">
        <f>BG$328*BH471</f>
        <v>57627.5</v>
      </c>
      <c r="BH471" s="446">
        <v>3.5</v>
      </c>
      <c r="BI471" s="378">
        <f>BH471/$I471</f>
        <v>0.47297297297297297</v>
      </c>
      <c r="BJ471" s="376">
        <f>K471+T471+W471+Z471+Q471</f>
        <v>256151.69999999995</v>
      </c>
      <c r="BK471" s="446">
        <f>BJ471/BJ$328</f>
        <v>3.6444199413823513</v>
      </c>
      <c r="BL471" s="378">
        <f>BK471/$G471</f>
        <v>0.75925415445465649</v>
      </c>
      <c r="BM471" s="376">
        <f>BG471+AU471+AR471+AX471</f>
        <v>354408.80000000005</v>
      </c>
      <c r="BN471" s="482">
        <f>BM471/BM$328</f>
        <v>5.2681392514195684</v>
      </c>
      <c r="BO471" s="378">
        <f>BN471/$G471</f>
        <v>1.09752901071241</v>
      </c>
      <c r="BP471" s="376">
        <f>BA471+AO471+AL471+BD471</f>
        <v>402098.9</v>
      </c>
      <c r="BQ471" s="446">
        <f>BP471/BP$328</f>
        <v>5.7286389993019053</v>
      </c>
      <c r="BR471" s="378">
        <f>BQ471/$G471</f>
        <v>1.1934664581878971</v>
      </c>
      <c r="BS471" s="381">
        <f>AI471+AF471+AC471+N471</f>
        <v>246860.59999999998</v>
      </c>
      <c r="BT471" s="483">
        <f>BS471/BS$328</f>
        <v>4.5457334364526938</v>
      </c>
      <c r="BU471" s="383">
        <f>BT471/$G471</f>
        <v>0.94702779926097791</v>
      </c>
      <c r="BV471" s="382">
        <f>L471</f>
        <v>3</v>
      </c>
      <c r="BW471" s="382">
        <f>O471</f>
        <v>3.3</v>
      </c>
      <c r="BX471" s="382">
        <f>R471</f>
        <v>3.2</v>
      </c>
      <c r="BY471" s="382">
        <f>U471</f>
        <v>4.2</v>
      </c>
      <c r="BZ471" s="382">
        <f>X471</f>
        <v>4.3</v>
      </c>
      <c r="CA471" s="382">
        <f>AA471</f>
        <v>3.3</v>
      </c>
      <c r="CB471" s="382">
        <f>AD471</f>
        <v>5.6</v>
      </c>
      <c r="CC471" s="382">
        <f>AG471</f>
        <v>2.9</v>
      </c>
      <c r="CD471" s="382">
        <f>AJ471</f>
        <v>5.9</v>
      </c>
      <c r="CE471" s="382">
        <f>AM471</f>
        <v>5.4</v>
      </c>
      <c r="CF471" s="382">
        <f>AP471</f>
        <v>7.4</v>
      </c>
      <c r="CG471" s="382">
        <f>AS471</f>
        <v>6.9</v>
      </c>
      <c r="CH471" s="382">
        <f>AV471</f>
        <v>5.5</v>
      </c>
      <c r="CI471" s="382">
        <f>AY471</f>
        <v>4.7</v>
      </c>
      <c r="CJ471" s="382">
        <f>BB471</f>
        <v>6.6</v>
      </c>
      <c r="CK471" s="382">
        <f>BE471</f>
        <v>3.1</v>
      </c>
      <c r="CL471" s="382">
        <f>BH471</f>
        <v>3.5</v>
      </c>
      <c r="CM471" s="902"/>
      <c r="CN471" s="902"/>
      <c r="CP471" s="902"/>
      <c r="CQ471" s="902"/>
      <c r="CS471" s="902"/>
      <c r="CT471" s="902"/>
      <c r="CV471" s="13"/>
      <c r="CW471" s="13"/>
      <c r="CY471" s="13"/>
      <c r="CZ471" s="13"/>
      <c r="DB471" s="13"/>
      <c r="DC471" s="13"/>
    </row>
    <row r="472" spans="1:107" x14ac:dyDescent="0.3">
      <c r="A472" s="232">
        <v>472</v>
      </c>
      <c r="B472" s="371" t="s">
        <v>485</v>
      </c>
      <c r="C472" s="372" t="s">
        <v>142</v>
      </c>
      <c r="D472" s="473">
        <v>44501</v>
      </c>
      <c r="E472" s="452"/>
      <c r="F472" s="376">
        <f>F$328*G472</f>
        <v>121856.505</v>
      </c>
      <c r="G472" s="375">
        <v>0.46500000000000002</v>
      </c>
      <c r="H472" s="451"/>
      <c r="I472" s="375">
        <f>LARGE(BV472:CL472,1)</f>
        <v>0.49099999999999999</v>
      </c>
      <c r="J472" s="375">
        <f>SMALL(BV472:CL472,1)</f>
        <v>0.44400000000000001</v>
      </c>
      <c r="K472" s="437">
        <f>K$328*L472</f>
        <v>8254.6919999999991</v>
      </c>
      <c r="L472" s="377">
        <v>0.49099999999999999</v>
      </c>
      <c r="M472" s="378">
        <f>L472/$I472</f>
        <v>1</v>
      </c>
      <c r="N472" s="437">
        <f>N$328*O472</f>
        <v>6619.0640000000003</v>
      </c>
      <c r="O472" s="377">
        <v>0.46600000000000003</v>
      </c>
      <c r="P472" s="378">
        <f>O472/$I472</f>
        <v>0.9490835030549899</v>
      </c>
      <c r="Q472" s="437">
        <f>Q$328*R472</f>
        <v>5175.6059999999998</v>
      </c>
      <c r="R472" s="377">
        <v>0.47399999999999998</v>
      </c>
      <c r="S472" s="378">
        <f>R472/$I472</f>
        <v>0.96537678207739308</v>
      </c>
      <c r="T472" s="437">
        <f>T$328*U472</f>
        <v>7058.6880000000001</v>
      </c>
      <c r="U472" s="377">
        <v>0.44800000000000001</v>
      </c>
      <c r="V472" s="378">
        <f>U472/$I472</f>
        <v>0.91242362525458254</v>
      </c>
      <c r="W472" s="437">
        <f>W$328*X472</f>
        <v>7612.7729999999992</v>
      </c>
      <c r="X472" s="377">
        <v>0.47099999999999997</v>
      </c>
      <c r="Y472" s="378">
        <f>X472/$I472</f>
        <v>0.95926680244399176</v>
      </c>
      <c r="Z472" s="437">
        <f>Z$328*AA472</f>
        <v>5084.0079999999998</v>
      </c>
      <c r="AA472" s="377">
        <v>0.47799999999999998</v>
      </c>
      <c r="AB472" s="378">
        <f>AA472/$I472</f>
        <v>0.97352342158859473</v>
      </c>
      <c r="AC472" s="437">
        <f>AC$328*AD472</f>
        <v>7611.5160000000005</v>
      </c>
      <c r="AD472" s="377">
        <v>0.44700000000000001</v>
      </c>
      <c r="AE472" s="378">
        <f>AD472/$I472</f>
        <v>0.9103869653767821</v>
      </c>
      <c r="AF472" s="437">
        <f>AF$328*AG472</f>
        <v>5135.4780000000001</v>
      </c>
      <c r="AG472" s="377">
        <v>0.48899999999999999</v>
      </c>
      <c r="AH472" s="378">
        <f>AG472/$I472</f>
        <v>0.99592668024439923</v>
      </c>
      <c r="AI472" s="437">
        <f>AI$328*AJ472</f>
        <v>5883.6959999999999</v>
      </c>
      <c r="AJ472" s="377">
        <v>0.46800000000000003</v>
      </c>
      <c r="AK472" s="378">
        <f>AJ472/$I472</f>
        <v>0.95315682281059066</v>
      </c>
      <c r="AL472" s="437">
        <f>AL$328*AM472</f>
        <v>7285.59</v>
      </c>
      <c r="AM472" s="377">
        <v>0.47899999999999998</v>
      </c>
      <c r="AN472" s="378">
        <f>AM472/$I472</f>
        <v>0.97556008146639506</v>
      </c>
      <c r="AO472" s="437">
        <f>AO$328*AP472</f>
        <v>10288.323</v>
      </c>
      <c r="AP472" s="377">
        <v>0.46300000000000002</v>
      </c>
      <c r="AQ472" s="378">
        <f>AP472/$I472</f>
        <v>0.94297352342158869</v>
      </c>
      <c r="AR472" s="437">
        <f>AR$328*AS472</f>
        <v>9831.8220000000001</v>
      </c>
      <c r="AS472" s="377">
        <v>0.46200000000000002</v>
      </c>
      <c r="AT472" s="378">
        <f>AS472/$I472</f>
        <v>0.94093686354378825</v>
      </c>
      <c r="AU472" s="437">
        <f>AU$328*AV472</f>
        <v>6361.6559999999999</v>
      </c>
      <c r="AV472" s="377">
        <v>0.45600000000000002</v>
      </c>
      <c r="AW472" s="378">
        <f>AV472/$I472</f>
        <v>0.92871690427698583</v>
      </c>
      <c r="AX472" s="437">
        <f>AX$328*AY472</f>
        <v>6916.1880000000001</v>
      </c>
      <c r="AY472" s="377">
        <v>0.44400000000000001</v>
      </c>
      <c r="AZ472" s="378">
        <f>AY472/$I472</f>
        <v>0.90427698574338089</v>
      </c>
      <c r="BA472" s="376">
        <f>BA$328*BB472</f>
        <v>7078.2390000000005</v>
      </c>
      <c r="BB472" s="377">
        <v>0.45900000000000002</v>
      </c>
      <c r="BC472" s="378">
        <f>BB472/$I472</f>
        <v>0.93482688391038704</v>
      </c>
      <c r="BD472" s="438">
        <f>BD$328*BE472</f>
        <v>8010.6180000000004</v>
      </c>
      <c r="BE472" s="377">
        <v>0.46200000000000002</v>
      </c>
      <c r="BF472" s="378">
        <f>BE472/$I472</f>
        <v>0.94093686354378825</v>
      </c>
      <c r="BG472" s="439">
        <f>BG$328*BH472</f>
        <v>7590.3650000000007</v>
      </c>
      <c r="BH472" s="377">
        <v>0.46100000000000002</v>
      </c>
      <c r="BI472" s="378">
        <f>BH472/$I472</f>
        <v>0.93890020366598781</v>
      </c>
      <c r="BJ472" s="376">
        <f>K472+T472+W472+Z472+Q472</f>
        <v>33185.767</v>
      </c>
      <c r="BK472" s="377">
        <f>BJ472/BJ$328</f>
        <v>0.47215330222234869</v>
      </c>
      <c r="BL472" s="378">
        <f>BK472/$G472</f>
        <v>1.0153834456394595</v>
      </c>
      <c r="BM472" s="376">
        <f>BG472+AU472+AR472+AX472</f>
        <v>30700.031000000003</v>
      </c>
      <c r="BN472" s="440">
        <f>BM472/BM$328</f>
        <v>0.45634317864256624</v>
      </c>
      <c r="BO472" s="378">
        <f>BN472/$G472</f>
        <v>0.98138317987648649</v>
      </c>
      <c r="BP472" s="376">
        <f>BA472+AO472+AL472+BD472</f>
        <v>32662.770000000004</v>
      </c>
      <c r="BQ472" s="377">
        <f>BP472/BP$328</f>
        <v>0.46534128307047917</v>
      </c>
      <c r="BR472" s="378">
        <f>BQ472/$G472</f>
        <v>1.000733942087052</v>
      </c>
      <c r="BS472" s="381">
        <f>AI472+AF472+AC472+N472</f>
        <v>25249.754000000001</v>
      </c>
      <c r="BT472" s="441">
        <f>BS472/BS$328</f>
        <v>0.46495330166095827</v>
      </c>
      <c r="BU472" s="383">
        <f>BT472/$G472</f>
        <v>0.99989957346442637</v>
      </c>
      <c r="BV472" s="382">
        <f>L472</f>
        <v>0.49099999999999999</v>
      </c>
      <c r="BW472" s="382">
        <f>O472</f>
        <v>0.46600000000000003</v>
      </c>
      <c r="BX472" s="382">
        <f>R472</f>
        <v>0.47399999999999998</v>
      </c>
      <c r="BY472" s="382">
        <f>U472</f>
        <v>0.44800000000000001</v>
      </c>
      <c r="BZ472" s="382">
        <f>X472</f>
        <v>0.47099999999999997</v>
      </c>
      <c r="CA472" s="382">
        <f>AA472</f>
        <v>0.47799999999999998</v>
      </c>
      <c r="CB472" s="382">
        <f>AD472</f>
        <v>0.44700000000000001</v>
      </c>
      <c r="CC472" s="382">
        <f>AG472</f>
        <v>0.48899999999999999</v>
      </c>
      <c r="CD472" s="382">
        <f>AJ472</f>
        <v>0.46800000000000003</v>
      </c>
      <c r="CE472" s="382">
        <f>AM472</f>
        <v>0.47899999999999998</v>
      </c>
      <c r="CF472" s="382">
        <f>AP472</f>
        <v>0.46300000000000002</v>
      </c>
      <c r="CG472" s="382">
        <f>AS472</f>
        <v>0.46200000000000002</v>
      </c>
      <c r="CH472" s="382">
        <f>AV472</f>
        <v>0.45600000000000002</v>
      </c>
      <c r="CI472" s="382">
        <f>AY472</f>
        <v>0.44400000000000001</v>
      </c>
      <c r="CJ472" s="382">
        <f>BB472</f>
        <v>0.45900000000000002</v>
      </c>
      <c r="CK472" s="382">
        <f>BE472</f>
        <v>0.46200000000000002</v>
      </c>
      <c r="CL472" s="382">
        <f>BH472</f>
        <v>0.46100000000000002</v>
      </c>
      <c r="CM472" s="902"/>
      <c r="CN472" s="902"/>
      <c r="CP472" s="902"/>
      <c r="CQ472" s="902"/>
      <c r="CS472" s="902"/>
      <c r="CT472" s="902"/>
      <c r="CV472" s="13"/>
      <c r="CW472" s="13"/>
      <c r="CY472" s="13"/>
      <c r="CZ472" s="13"/>
      <c r="DB472" s="13"/>
      <c r="DC472" s="13"/>
    </row>
    <row r="473" spans="1:107" x14ac:dyDescent="0.3">
      <c r="A473" s="163">
        <v>473</v>
      </c>
      <c r="B473" s="3"/>
      <c r="D473" s="27"/>
      <c r="E473" s="161"/>
      <c r="F473" s="7"/>
      <c r="G473" s="15"/>
      <c r="H473" s="26"/>
      <c r="I473" s="15"/>
      <c r="J473" s="15"/>
      <c r="K473" s="40"/>
      <c r="L473" s="137"/>
      <c r="M473" s="22"/>
      <c r="N473" s="40"/>
      <c r="O473" s="137"/>
      <c r="P473" s="22"/>
      <c r="Q473" s="40"/>
      <c r="R473" s="137"/>
      <c r="S473" s="22"/>
      <c r="T473" s="40"/>
      <c r="U473" s="137"/>
      <c r="V473" s="22"/>
      <c r="W473" s="40"/>
      <c r="X473" s="137"/>
      <c r="Y473" s="22"/>
      <c r="Z473" s="40"/>
      <c r="AA473" s="137"/>
      <c r="AB473" s="22"/>
      <c r="AC473" s="40"/>
      <c r="AD473" s="137"/>
      <c r="AE473" s="22"/>
      <c r="AF473" s="40"/>
      <c r="AG473" s="137"/>
      <c r="AH473" s="22"/>
      <c r="AI473" s="40"/>
      <c r="AJ473" s="137"/>
      <c r="AK473" s="22"/>
      <c r="AL473" s="40"/>
      <c r="AM473" s="137"/>
      <c r="AN473" s="22"/>
      <c r="AO473" s="40"/>
      <c r="AP473" s="137"/>
      <c r="AQ473" s="22"/>
      <c r="AR473" s="40"/>
      <c r="AS473" s="137"/>
      <c r="AT473" s="22"/>
      <c r="AU473" s="40"/>
      <c r="AV473" s="137"/>
      <c r="AW473" s="22"/>
      <c r="AX473" s="40"/>
      <c r="AY473" s="137"/>
      <c r="AZ473" s="22"/>
      <c r="BA473" s="7"/>
      <c r="BB473" s="15"/>
      <c r="BC473" s="22"/>
      <c r="BD473" s="29"/>
      <c r="BE473" s="137"/>
      <c r="BF473" s="22"/>
      <c r="BG473" s="248"/>
      <c r="BH473" s="137"/>
      <c r="BI473" s="22"/>
      <c r="BJ473" s="7"/>
      <c r="BK473" s="13"/>
      <c r="BL473" s="22"/>
      <c r="BM473" s="158"/>
      <c r="BN473" s="277"/>
      <c r="BO473" s="150"/>
      <c r="BP473" s="158"/>
      <c r="BQ473" s="149"/>
      <c r="BR473" s="150"/>
      <c r="BS473" s="353"/>
      <c r="BT473" s="341"/>
      <c r="BU473" s="279"/>
      <c r="BV473" s="100"/>
      <c r="BW473" s="100"/>
      <c r="BX473" s="100"/>
      <c r="BY473" s="100"/>
      <c r="BZ473" s="100"/>
      <c r="CA473" s="100"/>
      <c r="CB473" s="100"/>
      <c r="CC473" s="100"/>
      <c r="CD473" s="100"/>
      <c r="CE473" s="100"/>
      <c r="CF473" s="100"/>
      <c r="CG473" s="100"/>
      <c r="CH473" s="100"/>
      <c r="CI473" s="100"/>
      <c r="CJ473" s="100"/>
      <c r="CK473" s="100"/>
      <c r="CL473" s="100"/>
      <c r="CM473" s="902"/>
      <c r="CN473" s="902"/>
      <c r="CP473" s="902"/>
      <c r="CQ473" s="902"/>
      <c r="CS473" s="902"/>
      <c r="CT473" s="902"/>
      <c r="CV473" s="13"/>
      <c r="CW473" s="13"/>
      <c r="CY473" s="13"/>
      <c r="CZ473" s="13"/>
      <c r="DB473" s="13"/>
      <c r="DC473" s="13"/>
    </row>
    <row r="474" spans="1:107" x14ac:dyDescent="0.3">
      <c r="A474" s="163">
        <v>474</v>
      </c>
      <c r="B474" s="3"/>
      <c r="D474" s="27"/>
      <c r="E474" s="161"/>
      <c r="F474" s="7"/>
      <c r="G474" s="15"/>
      <c r="H474" s="26"/>
      <c r="I474" s="15"/>
      <c r="J474" s="15"/>
      <c r="K474" s="40"/>
      <c r="L474" s="13"/>
      <c r="M474" s="22"/>
      <c r="N474" s="40"/>
      <c r="O474" s="13"/>
      <c r="P474" s="22"/>
      <c r="Q474" s="40"/>
      <c r="R474" s="13"/>
      <c r="S474" s="22"/>
      <c r="T474" s="40"/>
      <c r="U474" s="13"/>
      <c r="V474" s="22"/>
      <c r="W474" s="40"/>
      <c r="X474" s="13"/>
      <c r="Y474" s="22"/>
      <c r="Z474" s="40"/>
      <c r="AA474" s="13"/>
      <c r="AB474" s="22"/>
      <c r="AC474" s="40"/>
      <c r="AD474" s="13"/>
      <c r="AE474" s="22"/>
      <c r="AF474" s="40"/>
      <c r="AG474" s="13"/>
      <c r="AH474" s="22"/>
      <c r="AI474" s="40"/>
      <c r="AJ474" s="13"/>
      <c r="AK474" s="22"/>
      <c r="AL474" s="40"/>
      <c r="AM474" s="13"/>
      <c r="AN474" s="22"/>
      <c r="AO474" s="40"/>
      <c r="AP474" s="13"/>
      <c r="AQ474" s="22"/>
      <c r="AR474" s="40"/>
      <c r="AS474" s="13"/>
      <c r="AT474" s="22"/>
      <c r="AU474" s="40"/>
      <c r="AV474" s="13"/>
      <c r="AW474" s="22"/>
      <c r="AX474" s="40"/>
      <c r="AY474" s="13"/>
      <c r="AZ474" s="22"/>
      <c r="BA474" s="7"/>
      <c r="BB474" s="15"/>
      <c r="BC474" s="22"/>
      <c r="BD474" s="29"/>
      <c r="BE474" s="13"/>
      <c r="BF474" s="22"/>
      <c r="BG474" s="248"/>
      <c r="BH474" s="13"/>
      <c r="BI474" s="22"/>
      <c r="BJ474" s="7"/>
      <c r="BK474" s="13"/>
      <c r="BL474" s="22"/>
      <c r="BM474" s="158"/>
      <c r="BN474" s="277"/>
      <c r="BO474" s="150"/>
      <c r="BP474" s="158"/>
      <c r="BQ474" s="149"/>
      <c r="BR474" s="150"/>
      <c r="BS474" s="353"/>
      <c r="BT474" s="341"/>
      <c r="BU474" s="279"/>
      <c r="BV474" s="100"/>
      <c r="BW474" s="100"/>
      <c r="BX474" s="100"/>
      <c r="BY474" s="100"/>
      <c r="BZ474" s="100"/>
      <c r="CA474" s="100"/>
      <c r="CB474" s="100"/>
      <c r="CC474" s="100"/>
      <c r="CD474" s="100"/>
      <c r="CE474" s="100"/>
      <c r="CF474" s="100"/>
      <c r="CG474" s="100"/>
      <c r="CH474" s="100"/>
      <c r="CI474" s="100"/>
      <c r="CJ474" s="100"/>
      <c r="CK474" s="100"/>
      <c r="CL474" s="100"/>
      <c r="CM474" s="902"/>
      <c r="CN474" s="902"/>
      <c r="CP474" s="902"/>
      <c r="CQ474" s="902"/>
      <c r="CS474" s="902"/>
      <c r="CT474" s="902"/>
      <c r="CV474" s="13"/>
      <c r="CW474" s="13"/>
      <c r="CY474" s="13"/>
      <c r="CZ474" s="13"/>
      <c r="DB474" s="13"/>
      <c r="DC474" s="13"/>
    </row>
    <row r="475" spans="1:107" x14ac:dyDescent="0.3">
      <c r="A475" s="163">
        <v>475</v>
      </c>
      <c r="B475" s="3"/>
      <c r="D475" s="27"/>
      <c r="E475" s="161"/>
      <c r="F475" s="7"/>
      <c r="G475" s="15"/>
      <c r="H475" s="26"/>
      <c r="I475" s="15"/>
      <c r="J475" s="15"/>
      <c r="K475" s="40"/>
      <c r="L475" s="137"/>
      <c r="M475" s="22"/>
      <c r="N475" s="40"/>
      <c r="O475" s="137"/>
      <c r="P475" s="22"/>
      <c r="Q475" s="40"/>
      <c r="R475" s="137"/>
      <c r="S475" s="22"/>
      <c r="T475" s="40"/>
      <c r="U475" s="137"/>
      <c r="V475" s="22"/>
      <c r="W475" s="40"/>
      <c r="X475" s="137"/>
      <c r="Y475" s="22"/>
      <c r="Z475" s="40"/>
      <c r="AA475" s="137"/>
      <c r="AB475" s="22"/>
      <c r="AC475" s="40"/>
      <c r="AD475" s="137"/>
      <c r="AE475" s="22"/>
      <c r="AF475" s="40"/>
      <c r="AG475" s="137"/>
      <c r="AH475" s="22"/>
      <c r="AI475" s="40"/>
      <c r="AJ475" s="137"/>
      <c r="AK475" s="22"/>
      <c r="AL475" s="40"/>
      <c r="AM475" s="137"/>
      <c r="AN475" s="22"/>
      <c r="AO475" s="40"/>
      <c r="AP475" s="137"/>
      <c r="AQ475" s="22"/>
      <c r="AR475" s="40"/>
      <c r="AS475" s="137"/>
      <c r="AT475" s="22"/>
      <c r="AU475" s="40"/>
      <c r="AV475" s="137"/>
      <c r="AW475" s="22"/>
      <c r="AX475" s="40"/>
      <c r="AY475" s="137"/>
      <c r="AZ475" s="22"/>
      <c r="BA475" s="7"/>
      <c r="BB475" s="15"/>
      <c r="BC475" s="22"/>
      <c r="BD475" s="29"/>
      <c r="BE475" s="137"/>
      <c r="BF475" s="22"/>
      <c r="BG475" s="248"/>
      <c r="BH475" s="137"/>
      <c r="BI475" s="22"/>
      <c r="BJ475" s="7"/>
      <c r="BK475" s="13"/>
      <c r="BL475" s="22"/>
      <c r="BM475" s="158"/>
      <c r="BN475" s="277"/>
      <c r="BO475" s="150"/>
      <c r="BP475" s="158"/>
      <c r="BQ475" s="149"/>
      <c r="BR475" s="150"/>
      <c r="BS475" s="353"/>
      <c r="BT475" s="341"/>
      <c r="BU475" s="279"/>
      <c r="BV475" s="100"/>
      <c r="BW475" s="100"/>
      <c r="BX475" s="100"/>
      <c r="BY475" s="100"/>
      <c r="BZ475" s="100"/>
      <c r="CA475" s="100"/>
      <c r="CB475" s="100"/>
      <c r="CC475" s="100"/>
      <c r="CD475" s="100"/>
      <c r="CE475" s="100"/>
      <c r="CF475" s="100"/>
      <c r="CG475" s="100"/>
      <c r="CH475" s="100"/>
      <c r="CI475" s="100"/>
      <c r="CJ475" s="100"/>
      <c r="CK475" s="100"/>
      <c r="CL475" s="100"/>
      <c r="CM475" s="902"/>
      <c r="CN475" s="902"/>
      <c r="CP475" s="902"/>
      <c r="CQ475" s="902"/>
      <c r="CS475" s="902"/>
      <c r="CT475" s="902"/>
      <c r="CV475" s="13"/>
      <c r="CW475" s="13"/>
      <c r="CY475" s="13"/>
      <c r="CZ475" s="13"/>
      <c r="DB475" s="13"/>
      <c r="DC475" s="13"/>
    </row>
    <row r="476" spans="1:107" x14ac:dyDescent="0.3">
      <c r="A476" s="163">
        <v>476</v>
      </c>
      <c r="B476" s="3"/>
      <c r="D476" s="27"/>
      <c r="E476" s="3"/>
      <c r="F476" s="7"/>
      <c r="G476" s="15"/>
      <c r="H476" s="3"/>
      <c r="I476" s="15"/>
      <c r="J476" s="15"/>
      <c r="K476" s="4"/>
      <c r="L476" s="14"/>
      <c r="M476" s="14"/>
      <c r="N476" s="4"/>
      <c r="O476" s="14"/>
      <c r="P476" s="14"/>
      <c r="Q476" s="4"/>
      <c r="R476" s="14"/>
      <c r="S476" s="14"/>
      <c r="T476" s="4"/>
      <c r="U476" s="14"/>
      <c r="V476" s="14"/>
      <c r="W476" s="4"/>
      <c r="X476" s="14"/>
      <c r="Y476" s="14"/>
      <c r="Z476" s="4"/>
      <c r="AA476" s="14"/>
      <c r="AB476" s="14"/>
      <c r="AC476" s="4"/>
      <c r="AD476" s="14"/>
      <c r="AE476" s="14"/>
      <c r="AF476" s="4"/>
      <c r="AG476" s="14"/>
      <c r="AH476" s="14"/>
      <c r="AI476" s="4"/>
      <c r="AJ476" s="14"/>
      <c r="AK476" s="14"/>
      <c r="AL476" s="4"/>
      <c r="AM476" s="14"/>
      <c r="AN476" s="14"/>
      <c r="AO476" s="4"/>
      <c r="AP476" s="14"/>
      <c r="AQ476" s="14"/>
      <c r="AR476" s="4"/>
      <c r="AS476" s="14"/>
      <c r="AT476" s="14"/>
      <c r="AU476" s="162"/>
      <c r="AV476" s="14"/>
      <c r="AW476" s="14"/>
      <c r="AX476" s="4"/>
      <c r="AY476" s="14"/>
      <c r="AZ476" s="14"/>
      <c r="BA476" s="7"/>
      <c r="BB476" s="15"/>
      <c r="BC476" s="22"/>
      <c r="BD476" s="4"/>
      <c r="BE476" s="14"/>
      <c r="BF476" s="14"/>
      <c r="BG476" s="255"/>
      <c r="BH476" s="14"/>
      <c r="BI476" s="14"/>
      <c r="BJ476" s="22"/>
      <c r="BK476" s="22"/>
      <c r="BL476" s="22"/>
      <c r="BM476" s="22"/>
      <c r="BN476" s="247"/>
      <c r="BO476" s="22"/>
      <c r="BP476" s="22"/>
      <c r="BQ476" s="22"/>
      <c r="BR476" s="22"/>
      <c r="BS476" s="348"/>
      <c r="BT476" s="334"/>
      <c r="BU476" s="247"/>
      <c r="BV476" s="100"/>
      <c r="BW476" s="100"/>
      <c r="BX476" s="100"/>
      <c r="BY476" s="100"/>
      <c r="BZ476" s="100"/>
      <c r="CA476" s="100"/>
      <c r="CB476" s="100"/>
      <c r="CC476" s="100"/>
      <c r="CD476" s="100"/>
      <c r="CE476" s="100"/>
      <c r="CF476" s="100"/>
      <c r="CG476" s="100"/>
      <c r="CH476" s="100"/>
      <c r="CI476" s="100"/>
      <c r="CJ476" s="100"/>
      <c r="CK476" s="100"/>
      <c r="CL476" s="100"/>
      <c r="CM476" s="902"/>
      <c r="CN476" s="902"/>
      <c r="CP476" s="902"/>
      <c r="CQ476" s="902"/>
      <c r="CS476" s="902"/>
      <c r="CT476" s="902"/>
      <c r="CV476" s="13"/>
      <c r="CW476" s="13"/>
      <c r="CY476" s="13"/>
      <c r="CZ476" s="13"/>
      <c r="DB476" s="13"/>
      <c r="DC476" s="13"/>
    </row>
    <row r="477" spans="1:107" x14ac:dyDescent="0.3">
      <c r="A477" s="163">
        <v>477</v>
      </c>
      <c r="B477" s="3"/>
      <c r="D477" s="27"/>
      <c r="E477" s="3"/>
      <c r="F477" s="7"/>
      <c r="G477" s="15"/>
      <c r="H477" s="3"/>
      <c r="I477" s="15"/>
      <c r="J477" s="15"/>
      <c r="K477" s="3"/>
      <c r="L477" s="13"/>
      <c r="M477" s="22"/>
      <c r="N477" s="3"/>
      <c r="O477" s="13"/>
      <c r="P477" s="22"/>
      <c r="Q477" s="3"/>
      <c r="R477" s="13"/>
      <c r="S477" s="22"/>
      <c r="T477" s="3"/>
      <c r="U477" s="13"/>
      <c r="V477" s="22"/>
      <c r="W477" s="3"/>
      <c r="X477" s="13"/>
      <c r="Y477" s="22"/>
      <c r="Z477" s="3"/>
      <c r="AA477" s="13"/>
      <c r="AB477" s="22"/>
      <c r="AC477" s="3"/>
      <c r="AD477" s="13"/>
      <c r="AE477" s="22"/>
      <c r="AF477" s="3"/>
      <c r="AG477" s="13"/>
      <c r="AH477" s="22"/>
      <c r="AI477" s="3"/>
      <c r="AJ477" s="13"/>
      <c r="AK477" s="22"/>
      <c r="AL477" s="3"/>
      <c r="AM477" s="13"/>
      <c r="AN477" s="22"/>
      <c r="AO477" s="3"/>
      <c r="AP477" s="13"/>
      <c r="AQ477" s="22"/>
      <c r="AR477" s="3"/>
      <c r="AS477" s="13"/>
      <c r="AT477" s="22"/>
      <c r="AU477" s="40"/>
      <c r="AV477" s="13"/>
      <c r="AW477" s="22"/>
      <c r="AX477" s="3"/>
      <c r="AY477" s="13"/>
      <c r="AZ477" s="22"/>
      <c r="BA477" s="7"/>
      <c r="BB477" s="15"/>
      <c r="BC477" s="22"/>
      <c r="BD477" s="29"/>
      <c r="BE477" s="13"/>
      <c r="BF477" s="22"/>
      <c r="BG477" s="248"/>
      <c r="BH477" s="13"/>
      <c r="BI477" s="22"/>
      <c r="BJ477" s="22"/>
      <c r="BK477" s="22"/>
      <c r="BL477" s="22"/>
      <c r="BM477" s="22"/>
      <c r="BN477" s="247"/>
      <c r="BO477" s="22"/>
      <c r="BP477" s="22"/>
      <c r="BQ477" s="22"/>
      <c r="BR477" s="22"/>
      <c r="BS477" s="348"/>
      <c r="BT477" s="334"/>
      <c r="BU477" s="247"/>
      <c r="BV477" s="100"/>
      <c r="BW477" s="100"/>
      <c r="BX477" s="100"/>
      <c r="BY477" s="100"/>
      <c r="BZ477" s="100"/>
      <c r="CA477" s="100"/>
      <c r="CB477" s="100"/>
      <c r="CC477" s="100"/>
      <c r="CD477" s="100"/>
      <c r="CE477" s="100"/>
      <c r="CF477" s="100"/>
      <c r="CG477" s="100"/>
      <c r="CH477" s="100"/>
      <c r="CI477" s="100"/>
      <c r="CJ477" s="100"/>
      <c r="CK477" s="100"/>
      <c r="CL477" s="100"/>
      <c r="CM477" s="902"/>
      <c r="CN477" s="902"/>
      <c r="CP477" s="902"/>
      <c r="CQ477" s="902"/>
      <c r="CS477" s="902"/>
      <c r="CT477" s="902"/>
      <c r="CV477" s="13"/>
      <c r="CW477" s="13"/>
      <c r="CY477" s="13"/>
      <c r="CZ477" s="13"/>
      <c r="DB477" s="13"/>
      <c r="DC477" s="13"/>
    </row>
    <row r="478" spans="1:107" x14ac:dyDescent="0.3">
      <c r="A478" s="163">
        <v>478</v>
      </c>
      <c r="B478" s="3"/>
      <c r="D478" s="27"/>
      <c r="E478" s="3"/>
      <c r="F478" s="7"/>
      <c r="G478" s="15"/>
      <c r="H478" s="3"/>
      <c r="I478" s="15"/>
      <c r="J478" s="15"/>
      <c r="K478" s="3"/>
      <c r="L478" s="13"/>
      <c r="M478" s="22"/>
      <c r="N478" s="3"/>
      <c r="O478" s="13"/>
      <c r="P478" s="22"/>
      <c r="Q478" s="3"/>
      <c r="R478" s="13"/>
      <c r="S478" s="22"/>
      <c r="T478" s="3"/>
      <c r="U478" s="13"/>
      <c r="V478" s="22"/>
      <c r="W478" s="3"/>
      <c r="X478" s="13"/>
      <c r="Y478" s="22"/>
      <c r="Z478" s="3"/>
      <c r="AA478" s="13"/>
      <c r="AB478" s="22"/>
      <c r="AC478" s="3"/>
      <c r="AD478" s="13"/>
      <c r="AE478" s="22"/>
      <c r="AF478" s="3"/>
      <c r="AG478" s="13"/>
      <c r="AH478" s="22"/>
      <c r="AI478" s="3"/>
      <c r="AJ478" s="13"/>
      <c r="AK478" s="22"/>
      <c r="AL478" s="3"/>
      <c r="AM478" s="13"/>
      <c r="AN478" s="22"/>
      <c r="AO478" s="3"/>
      <c r="AP478" s="13"/>
      <c r="AQ478" s="22"/>
      <c r="AR478" s="3"/>
      <c r="AS478" s="13"/>
      <c r="AT478" s="22"/>
      <c r="AU478" s="40"/>
      <c r="AV478" s="13"/>
      <c r="AW478" s="22"/>
      <c r="AX478" s="3"/>
      <c r="AY478" s="13"/>
      <c r="AZ478" s="22"/>
      <c r="BA478" s="7"/>
      <c r="BB478" s="15"/>
      <c r="BC478" s="22"/>
      <c r="BD478" s="29"/>
      <c r="BE478" s="13"/>
      <c r="BF478" s="22"/>
      <c r="BG478" s="248"/>
      <c r="BH478" s="13"/>
      <c r="BI478" s="22"/>
      <c r="BJ478" s="22"/>
      <c r="BK478" s="22"/>
      <c r="BL478" s="22"/>
      <c r="BM478" s="22"/>
      <c r="BN478" s="247"/>
      <c r="BO478" s="22"/>
      <c r="BP478" s="22"/>
      <c r="BQ478" s="22"/>
      <c r="BR478" s="22"/>
      <c r="BS478" s="348"/>
      <c r="BT478" s="334"/>
      <c r="BU478" s="247"/>
      <c r="BV478" s="100"/>
      <c r="BW478" s="100"/>
      <c r="BX478" s="100"/>
      <c r="BY478" s="100"/>
      <c r="BZ478" s="100"/>
      <c r="CA478" s="100"/>
      <c r="CB478" s="100"/>
      <c r="CC478" s="100"/>
      <c r="CD478" s="100"/>
      <c r="CE478" s="100"/>
      <c r="CF478" s="100"/>
      <c r="CG478" s="100"/>
      <c r="CH478" s="100"/>
      <c r="CI478" s="100"/>
      <c r="CJ478" s="100"/>
      <c r="CK478" s="100"/>
      <c r="CL478" s="100"/>
      <c r="CM478" s="902"/>
      <c r="CN478" s="902"/>
      <c r="CP478" s="902"/>
      <c r="CQ478" s="902"/>
      <c r="CS478" s="902"/>
      <c r="CT478" s="902"/>
      <c r="CV478" s="13"/>
      <c r="CW478" s="13"/>
      <c r="CY478" s="13"/>
      <c r="CZ478" s="13"/>
      <c r="DB478" s="13"/>
      <c r="DC478" s="13"/>
    </row>
    <row r="479" spans="1:107" x14ac:dyDescent="0.3">
      <c r="A479" s="163">
        <v>479</v>
      </c>
      <c r="B479" s="3"/>
      <c r="D479" s="27"/>
      <c r="E479" s="3"/>
      <c r="F479" s="7"/>
      <c r="G479" s="15"/>
      <c r="H479" s="3"/>
      <c r="I479" s="15"/>
      <c r="J479" s="15"/>
      <c r="K479" s="3"/>
      <c r="L479" s="13"/>
      <c r="M479" s="22"/>
      <c r="N479" s="3"/>
      <c r="O479" s="13"/>
      <c r="P479" s="22"/>
      <c r="Q479" s="3"/>
      <c r="R479" s="13"/>
      <c r="S479" s="22"/>
      <c r="T479" s="3"/>
      <c r="U479" s="13"/>
      <c r="V479" s="22"/>
      <c r="W479" s="3"/>
      <c r="X479" s="13"/>
      <c r="Y479" s="22"/>
      <c r="Z479" s="3"/>
      <c r="AA479" s="13"/>
      <c r="AB479" s="22"/>
      <c r="AC479" s="3"/>
      <c r="AD479" s="13"/>
      <c r="AE479" s="22"/>
      <c r="AF479" s="3"/>
      <c r="AG479" s="13"/>
      <c r="AH479" s="22"/>
      <c r="AI479" s="3"/>
      <c r="AJ479" s="13"/>
      <c r="AK479" s="22"/>
      <c r="AL479" s="3"/>
      <c r="AM479" s="13"/>
      <c r="AN479" s="22"/>
      <c r="AO479" s="3"/>
      <c r="AP479" s="13"/>
      <c r="AQ479" s="22"/>
      <c r="AR479" s="3"/>
      <c r="AS479" s="13"/>
      <c r="AT479" s="22"/>
      <c r="AU479" s="40"/>
      <c r="AV479" s="13"/>
      <c r="AW479" s="22"/>
      <c r="AX479" s="3"/>
      <c r="AY479" s="13"/>
      <c r="AZ479" s="22"/>
      <c r="BA479" s="7"/>
      <c r="BB479" s="15"/>
      <c r="BC479" s="22"/>
      <c r="BD479" s="29"/>
      <c r="BE479" s="13"/>
      <c r="BF479" s="22"/>
      <c r="BG479" s="248"/>
      <c r="BH479" s="13"/>
      <c r="BI479" s="22"/>
      <c r="BJ479" s="22"/>
      <c r="BK479" s="22"/>
      <c r="BL479" s="22"/>
      <c r="BM479" s="22"/>
      <c r="BN479" s="247"/>
      <c r="BO479" s="22"/>
      <c r="BP479" s="22"/>
      <c r="BQ479" s="22"/>
      <c r="BR479" s="22"/>
      <c r="BS479" s="348"/>
      <c r="BT479" s="334"/>
      <c r="BU479" s="247"/>
      <c r="BV479" s="100"/>
      <c r="BW479" s="100"/>
      <c r="BX479" s="100"/>
      <c r="BY479" s="100"/>
      <c r="BZ479" s="100"/>
      <c r="CA479" s="100"/>
      <c r="CB479" s="100"/>
      <c r="CC479" s="100"/>
      <c r="CD479" s="100"/>
      <c r="CE479" s="100"/>
      <c r="CF479" s="100"/>
      <c r="CG479" s="100"/>
      <c r="CH479" s="100"/>
      <c r="CI479" s="100"/>
      <c r="CJ479" s="100"/>
      <c r="CK479" s="100"/>
      <c r="CL479" s="100"/>
      <c r="CM479" s="902"/>
      <c r="CN479" s="902"/>
      <c r="CP479" s="902"/>
      <c r="CQ479" s="902"/>
      <c r="CS479" s="902"/>
      <c r="CT479" s="902"/>
      <c r="CV479" s="13"/>
      <c r="CW479" s="13"/>
      <c r="CY479" s="13"/>
      <c r="CZ479" s="13"/>
      <c r="DB479" s="13"/>
      <c r="DC479" s="13"/>
    </row>
    <row r="480" spans="1:107" ht="13.5" thickBot="1" x14ac:dyDescent="0.35">
      <c r="A480" s="233">
        <v>480</v>
      </c>
      <c r="B480" s="218" t="s">
        <v>487</v>
      </c>
      <c r="C480" s="250"/>
      <c r="D480" s="220"/>
      <c r="E480" s="221"/>
      <c r="F480" s="222"/>
      <c r="G480" s="223"/>
      <c r="H480" s="223"/>
      <c r="I480" s="224"/>
      <c r="J480" s="224"/>
      <c r="K480" s="219"/>
      <c r="L480" s="223"/>
      <c r="M480" s="225"/>
      <c r="N480" s="219"/>
      <c r="O480" s="223"/>
      <c r="P480" s="225"/>
      <c r="Q480" s="219"/>
      <c r="R480" s="223"/>
      <c r="S480" s="225"/>
      <c r="T480" s="219"/>
      <c r="U480" s="223"/>
      <c r="V480" s="225"/>
      <c r="W480" s="219"/>
      <c r="X480" s="223"/>
      <c r="Y480" s="225"/>
      <c r="Z480" s="219"/>
      <c r="AA480" s="223"/>
      <c r="AB480" s="225"/>
      <c r="AC480" s="219"/>
      <c r="AD480" s="223"/>
      <c r="AE480" s="225"/>
      <c r="AF480" s="219"/>
      <c r="AG480" s="223"/>
      <c r="AH480" s="225"/>
      <c r="AI480" s="219"/>
      <c r="AJ480" s="223"/>
      <c r="AK480" s="225"/>
      <c r="AL480" s="219"/>
      <c r="AM480" s="223"/>
      <c r="AN480" s="225"/>
      <c r="AO480" s="219"/>
      <c r="AP480" s="223"/>
      <c r="AQ480" s="225"/>
      <c r="AR480" s="219"/>
      <c r="AS480" s="223"/>
      <c r="AT480" s="225"/>
      <c r="AU480" s="226"/>
      <c r="AV480" s="223"/>
      <c r="AW480" s="225"/>
      <c r="AX480" s="219"/>
      <c r="AY480" s="223"/>
      <c r="AZ480" s="225"/>
      <c r="BA480" s="227"/>
      <c r="BB480" s="223"/>
      <c r="BC480" s="223"/>
      <c r="BD480" s="228"/>
      <c r="BE480" s="223"/>
      <c r="BF480" s="225"/>
      <c r="BG480" s="256"/>
      <c r="BH480" s="223"/>
      <c r="BI480" s="225"/>
      <c r="BJ480" s="229"/>
      <c r="BK480" s="223"/>
      <c r="BL480" s="223"/>
      <c r="BM480" s="230"/>
      <c r="BN480" s="273"/>
      <c r="BO480" s="231"/>
      <c r="BP480" s="230"/>
      <c r="BQ480" s="231"/>
      <c r="BR480" s="231"/>
      <c r="BS480" s="349"/>
      <c r="BT480" s="335"/>
      <c r="BU480" s="273"/>
      <c r="BV480" s="283"/>
      <c r="BW480" s="283"/>
      <c r="BX480" s="283"/>
      <c r="BY480" s="283"/>
      <c r="BZ480" s="283"/>
      <c r="CA480" s="283"/>
      <c r="CB480" s="283"/>
      <c r="CC480" s="283"/>
      <c r="CD480" s="283"/>
      <c r="CE480" s="283"/>
      <c r="CF480" s="283"/>
      <c r="CG480" s="283"/>
      <c r="CH480" s="283"/>
      <c r="CI480" s="283"/>
      <c r="CJ480" s="283"/>
      <c r="CK480" s="283"/>
      <c r="CL480" s="283"/>
    </row>
    <row r="481" spans="1:107" s="179" customFormat="1" x14ac:dyDescent="0.3">
      <c r="A481" s="453">
        <v>481</v>
      </c>
      <c r="B481" s="454" t="s">
        <v>245</v>
      </c>
      <c r="C481" s="455" t="s">
        <v>142</v>
      </c>
      <c r="D481" s="456">
        <v>42948</v>
      </c>
      <c r="E481" s="454"/>
      <c r="F481" s="457">
        <f t="shared" ref="F481:F486" si="1104">F$328*G481</f>
        <v>0</v>
      </c>
      <c r="G481" s="458"/>
      <c r="H481" s="454"/>
      <c r="I481" s="458"/>
      <c r="J481" s="458"/>
      <c r="K481" s="459"/>
      <c r="L481" s="472"/>
      <c r="M481" s="461"/>
      <c r="N481" s="459"/>
      <c r="O481" s="472"/>
      <c r="P481" s="461"/>
      <c r="Q481" s="459"/>
      <c r="R481" s="472"/>
      <c r="S481" s="461"/>
      <c r="T481" s="459"/>
      <c r="U481" s="472"/>
      <c r="V481" s="461"/>
      <c r="W481" s="459"/>
      <c r="X481" s="472"/>
      <c r="Y481" s="461"/>
      <c r="Z481" s="459"/>
      <c r="AA481" s="472"/>
      <c r="AB481" s="461"/>
      <c r="AC481" s="459"/>
      <c r="AD481" s="472"/>
      <c r="AE481" s="461"/>
      <c r="AF481" s="459"/>
      <c r="AG481" s="472"/>
      <c r="AH481" s="461"/>
      <c r="AI481" s="459"/>
      <c r="AJ481" s="472"/>
      <c r="AK481" s="461"/>
      <c r="AL481" s="459"/>
      <c r="AM481" s="472"/>
      <c r="AN481" s="461"/>
      <c r="AO481" s="459"/>
      <c r="AP481" s="472"/>
      <c r="AQ481" s="461"/>
      <c r="AR481" s="459"/>
      <c r="AS481" s="472"/>
      <c r="AT481" s="461"/>
      <c r="AU481" s="459"/>
      <c r="AV481" s="472"/>
      <c r="AW481" s="461"/>
      <c r="AX481" s="459"/>
      <c r="AY481" s="472"/>
      <c r="AZ481" s="461"/>
      <c r="BA481" s="457"/>
      <c r="BB481" s="458"/>
      <c r="BC481" s="461"/>
      <c r="BD481" s="462"/>
      <c r="BE481" s="472"/>
      <c r="BF481" s="461"/>
      <c r="BG481" s="463"/>
      <c r="BH481" s="472"/>
      <c r="BI481" s="461"/>
      <c r="BJ481" s="457"/>
      <c r="BK481" s="458"/>
      <c r="BL481" s="461"/>
      <c r="BM481" s="464"/>
      <c r="BN481" s="465"/>
      <c r="BO481" s="466"/>
      <c r="BP481" s="464"/>
      <c r="BQ481" s="467"/>
      <c r="BR481" s="466"/>
      <c r="BS481" s="468"/>
      <c r="BT481" s="469"/>
      <c r="BU481" s="470"/>
      <c r="BV481" s="471"/>
      <c r="BW481" s="471"/>
      <c r="BX481" s="471"/>
      <c r="BY481" s="471"/>
      <c r="BZ481" s="471"/>
      <c r="CA481" s="471"/>
      <c r="CB481" s="471"/>
      <c r="CC481" s="471"/>
      <c r="CD481" s="471"/>
      <c r="CE481" s="471"/>
      <c r="CF481" s="471"/>
      <c r="CG481" s="471"/>
      <c r="CH481" s="471"/>
      <c r="CI481" s="471"/>
      <c r="CJ481" s="471"/>
      <c r="CK481" s="471"/>
      <c r="CL481" s="471"/>
      <c r="CM481" s="906"/>
      <c r="CN481" s="906"/>
      <c r="CO481" s="901"/>
      <c r="CP481" s="906"/>
      <c r="CQ481" s="906"/>
      <c r="CR481" s="901"/>
      <c r="CS481" s="906"/>
      <c r="CT481" s="906"/>
      <c r="CV481" s="178"/>
      <c r="CW481" s="178"/>
      <c r="CY481" s="178"/>
      <c r="CZ481" s="178"/>
      <c r="DB481" s="178"/>
      <c r="DC481" s="178"/>
    </row>
    <row r="482" spans="1:107" s="179" customFormat="1" x14ac:dyDescent="0.3">
      <c r="A482" s="453">
        <v>482</v>
      </c>
      <c r="B482" s="454" t="s">
        <v>246</v>
      </c>
      <c r="C482" s="455" t="s">
        <v>142</v>
      </c>
      <c r="D482" s="456">
        <v>42948</v>
      </c>
      <c r="E482" s="454"/>
      <c r="F482" s="457">
        <f t="shared" si="1104"/>
        <v>0</v>
      </c>
      <c r="G482" s="458"/>
      <c r="H482" s="454"/>
      <c r="I482" s="458"/>
      <c r="J482" s="458"/>
      <c r="K482" s="459"/>
      <c r="L482" s="460"/>
      <c r="M482" s="461"/>
      <c r="N482" s="459"/>
      <c r="O482" s="460"/>
      <c r="P482" s="461"/>
      <c r="Q482" s="459"/>
      <c r="R482" s="460"/>
      <c r="S482" s="461"/>
      <c r="T482" s="459"/>
      <c r="U482" s="460"/>
      <c r="V482" s="461"/>
      <c r="W482" s="459"/>
      <c r="X482" s="460"/>
      <c r="Y482" s="461"/>
      <c r="Z482" s="459"/>
      <c r="AA482" s="460"/>
      <c r="AB482" s="461"/>
      <c r="AC482" s="459"/>
      <c r="AD482" s="460"/>
      <c r="AE482" s="461"/>
      <c r="AF482" s="459"/>
      <c r="AG482" s="460"/>
      <c r="AH482" s="461"/>
      <c r="AI482" s="459"/>
      <c r="AJ482" s="460"/>
      <c r="AK482" s="461"/>
      <c r="AL482" s="459"/>
      <c r="AM482" s="460"/>
      <c r="AN482" s="461"/>
      <c r="AO482" s="459"/>
      <c r="AP482" s="460"/>
      <c r="AQ482" s="461"/>
      <c r="AR482" s="459"/>
      <c r="AS482" s="460"/>
      <c r="AT482" s="461"/>
      <c r="AU482" s="459"/>
      <c r="AV482" s="460"/>
      <c r="AW482" s="461"/>
      <c r="AX482" s="459"/>
      <c r="AY482" s="460"/>
      <c r="AZ482" s="461"/>
      <c r="BA482" s="457"/>
      <c r="BB482" s="458"/>
      <c r="BC482" s="461"/>
      <c r="BD482" s="462"/>
      <c r="BE482" s="460"/>
      <c r="BF482" s="461"/>
      <c r="BG482" s="463"/>
      <c r="BH482" s="460"/>
      <c r="BI482" s="461"/>
      <c r="BJ482" s="457"/>
      <c r="BK482" s="458"/>
      <c r="BL482" s="461"/>
      <c r="BM482" s="464"/>
      <c r="BN482" s="465"/>
      <c r="BO482" s="466"/>
      <c r="BP482" s="464"/>
      <c r="BQ482" s="467"/>
      <c r="BR482" s="466"/>
      <c r="BS482" s="468"/>
      <c r="BT482" s="469"/>
      <c r="BU482" s="470"/>
      <c r="BV482" s="471"/>
      <c r="BW482" s="471"/>
      <c r="BX482" s="471"/>
      <c r="BY482" s="471"/>
      <c r="BZ482" s="471"/>
      <c r="CA482" s="471"/>
      <c r="CB482" s="471"/>
      <c r="CC482" s="471"/>
      <c r="CD482" s="471"/>
      <c r="CE482" s="471"/>
      <c r="CF482" s="471"/>
      <c r="CG482" s="471"/>
      <c r="CH482" s="471"/>
      <c r="CI482" s="471"/>
      <c r="CJ482" s="471"/>
      <c r="CK482" s="471"/>
      <c r="CL482" s="471"/>
      <c r="CM482" s="906"/>
      <c r="CN482" s="906"/>
      <c r="CO482" s="901"/>
      <c r="CP482" s="906"/>
      <c r="CQ482" s="906"/>
      <c r="CR482" s="901"/>
      <c r="CS482" s="906"/>
      <c r="CT482" s="906"/>
      <c r="CV482" s="178"/>
      <c r="CW482" s="178"/>
      <c r="CY482" s="178"/>
      <c r="CZ482" s="178"/>
      <c r="DB482" s="178"/>
      <c r="DC482" s="178"/>
    </row>
    <row r="483" spans="1:107" s="179" customFormat="1" x14ac:dyDescent="0.3">
      <c r="A483" s="453">
        <v>483</v>
      </c>
      <c r="B483" s="454" t="s">
        <v>247</v>
      </c>
      <c r="C483" s="455" t="s">
        <v>142</v>
      </c>
      <c r="D483" s="456">
        <v>42948</v>
      </c>
      <c r="E483" s="454"/>
      <c r="F483" s="457">
        <f t="shared" si="1104"/>
        <v>0</v>
      </c>
      <c r="G483" s="458"/>
      <c r="H483" s="454"/>
      <c r="I483" s="458"/>
      <c r="J483" s="458"/>
      <c r="K483" s="459"/>
      <c r="L483" s="472"/>
      <c r="M483" s="461"/>
      <c r="N483" s="459"/>
      <c r="O483" s="472"/>
      <c r="P483" s="461"/>
      <c r="Q483" s="459"/>
      <c r="R483" s="472"/>
      <c r="S483" s="461"/>
      <c r="T483" s="459"/>
      <c r="U483" s="472"/>
      <c r="V483" s="461"/>
      <c r="W483" s="459"/>
      <c r="X483" s="472"/>
      <c r="Y483" s="461"/>
      <c r="Z483" s="459"/>
      <c r="AA483" s="472"/>
      <c r="AB483" s="461"/>
      <c r="AC483" s="459"/>
      <c r="AD483" s="472"/>
      <c r="AE483" s="461"/>
      <c r="AF483" s="459"/>
      <c r="AG483" s="472"/>
      <c r="AH483" s="461"/>
      <c r="AI483" s="459"/>
      <c r="AJ483" s="472"/>
      <c r="AK483" s="461"/>
      <c r="AL483" s="459"/>
      <c r="AM483" s="472"/>
      <c r="AN483" s="461"/>
      <c r="AO483" s="459"/>
      <c r="AP483" s="472"/>
      <c r="AQ483" s="461"/>
      <c r="AR483" s="459"/>
      <c r="AS483" s="472"/>
      <c r="AT483" s="461"/>
      <c r="AU483" s="459"/>
      <c r="AV483" s="472"/>
      <c r="AW483" s="461"/>
      <c r="AX483" s="459"/>
      <c r="AY483" s="472"/>
      <c r="AZ483" s="461"/>
      <c r="BA483" s="457"/>
      <c r="BB483" s="458"/>
      <c r="BC483" s="461"/>
      <c r="BD483" s="462"/>
      <c r="BE483" s="472"/>
      <c r="BF483" s="461"/>
      <c r="BG483" s="463"/>
      <c r="BH483" s="472"/>
      <c r="BI483" s="461"/>
      <c r="BJ483" s="457"/>
      <c r="BK483" s="458"/>
      <c r="BL483" s="461"/>
      <c r="BM483" s="464"/>
      <c r="BN483" s="465"/>
      <c r="BO483" s="466"/>
      <c r="BP483" s="464"/>
      <c r="BQ483" s="467"/>
      <c r="BR483" s="466"/>
      <c r="BS483" s="468"/>
      <c r="BT483" s="469"/>
      <c r="BU483" s="470"/>
      <c r="BV483" s="471"/>
      <c r="BW483" s="471"/>
      <c r="BX483" s="471"/>
      <c r="BY483" s="471"/>
      <c r="BZ483" s="471"/>
      <c r="CA483" s="471"/>
      <c r="CB483" s="471"/>
      <c r="CC483" s="471"/>
      <c r="CD483" s="471"/>
      <c r="CE483" s="471"/>
      <c r="CF483" s="471"/>
      <c r="CG483" s="471"/>
      <c r="CH483" s="471"/>
      <c r="CI483" s="471"/>
      <c r="CJ483" s="471"/>
      <c r="CK483" s="471"/>
      <c r="CL483" s="471"/>
      <c r="CM483" s="906"/>
      <c r="CN483" s="906"/>
      <c r="CO483" s="901"/>
      <c r="CP483" s="906"/>
      <c r="CQ483" s="906"/>
      <c r="CR483" s="901"/>
      <c r="CS483" s="906"/>
      <c r="CT483" s="906"/>
      <c r="CV483" s="178"/>
      <c r="CW483" s="178"/>
      <c r="CY483" s="178"/>
      <c r="CZ483" s="178"/>
      <c r="DB483" s="178"/>
      <c r="DC483" s="178"/>
    </row>
    <row r="484" spans="1:107" s="179" customFormat="1" x14ac:dyDescent="0.3">
      <c r="A484" s="453">
        <v>484</v>
      </c>
      <c r="B484" s="454" t="s">
        <v>248</v>
      </c>
      <c r="C484" s="455" t="s">
        <v>142</v>
      </c>
      <c r="D484" s="456">
        <v>42948</v>
      </c>
      <c r="E484" s="454"/>
      <c r="F484" s="457">
        <f t="shared" si="1104"/>
        <v>0</v>
      </c>
      <c r="G484" s="458"/>
      <c r="H484" s="454"/>
      <c r="I484" s="458"/>
      <c r="J484" s="458"/>
      <c r="K484" s="459"/>
      <c r="L484" s="460"/>
      <c r="M484" s="461"/>
      <c r="N484" s="459"/>
      <c r="O484" s="460"/>
      <c r="P484" s="461"/>
      <c r="Q484" s="459"/>
      <c r="R484" s="460"/>
      <c r="S484" s="461"/>
      <c r="T484" s="459"/>
      <c r="U484" s="460"/>
      <c r="V484" s="461"/>
      <c r="W484" s="459"/>
      <c r="X484" s="460"/>
      <c r="Y484" s="461"/>
      <c r="Z484" s="459"/>
      <c r="AA484" s="460"/>
      <c r="AB484" s="461"/>
      <c r="AC484" s="459"/>
      <c r="AD484" s="460"/>
      <c r="AE484" s="461"/>
      <c r="AF484" s="459"/>
      <c r="AG484" s="460"/>
      <c r="AH484" s="461"/>
      <c r="AI484" s="459"/>
      <c r="AJ484" s="460"/>
      <c r="AK484" s="461"/>
      <c r="AL484" s="459"/>
      <c r="AM484" s="460"/>
      <c r="AN484" s="461"/>
      <c r="AO484" s="459"/>
      <c r="AP484" s="460"/>
      <c r="AQ484" s="461"/>
      <c r="AR484" s="459"/>
      <c r="AS484" s="460"/>
      <c r="AT484" s="461"/>
      <c r="AU484" s="459"/>
      <c r="AV484" s="460"/>
      <c r="AW484" s="461"/>
      <c r="AX484" s="459"/>
      <c r="AY484" s="460"/>
      <c r="AZ484" s="461"/>
      <c r="BA484" s="457"/>
      <c r="BB484" s="458"/>
      <c r="BC484" s="461"/>
      <c r="BD484" s="462"/>
      <c r="BE484" s="460"/>
      <c r="BF484" s="461"/>
      <c r="BG484" s="463"/>
      <c r="BH484" s="460"/>
      <c r="BI484" s="461"/>
      <c r="BJ484" s="457"/>
      <c r="BK484" s="458"/>
      <c r="BL484" s="461"/>
      <c r="BM484" s="464"/>
      <c r="BN484" s="465"/>
      <c r="BO484" s="466"/>
      <c r="BP484" s="464"/>
      <c r="BQ484" s="467"/>
      <c r="BR484" s="466"/>
      <c r="BS484" s="468"/>
      <c r="BT484" s="469"/>
      <c r="BU484" s="470"/>
      <c r="BV484" s="471"/>
      <c r="BW484" s="471"/>
      <c r="BX484" s="471"/>
      <c r="BY484" s="471"/>
      <c r="BZ484" s="471"/>
      <c r="CA484" s="471"/>
      <c r="CB484" s="471"/>
      <c r="CC484" s="471"/>
      <c r="CD484" s="471"/>
      <c r="CE484" s="471"/>
      <c r="CF484" s="471"/>
      <c r="CG484" s="471"/>
      <c r="CH484" s="471"/>
      <c r="CI484" s="471"/>
      <c r="CJ484" s="471"/>
      <c r="CK484" s="471"/>
      <c r="CL484" s="471"/>
      <c r="CM484" s="906"/>
      <c r="CN484" s="906"/>
      <c r="CO484" s="901"/>
      <c r="CP484" s="906"/>
      <c r="CQ484" s="906"/>
      <c r="CR484" s="901"/>
      <c r="CS484" s="906"/>
      <c r="CT484" s="906"/>
      <c r="CV484" s="178"/>
      <c r="CW484" s="178"/>
      <c r="CY484" s="178"/>
      <c r="CZ484" s="178"/>
      <c r="DB484" s="178"/>
      <c r="DC484" s="178"/>
    </row>
    <row r="485" spans="1:107" s="179" customFormat="1" x14ac:dyDescent="0.3">
      <c r="A485" s="453">
        <v>485</v>
      </c>
      <c r="B485" s="454" t="s">
        <v>249</v>
      </c>
      <c r="C485" s="455" t="s">
        <v>142</v>
      </c>
      <c r="D485" s="456">
        <v>42948</v>
      </c>
      <c r="E485" s="454"/>
      <c r="F485" s="457">
        <f t="shared" si="1104"/>
        <v>0</v>
      </c>
      <c r="G485" s="458"/>
      <c r="H485" s="454"/>
      <c r="I485" s="458"/>
      <c r="J485" s="458"/>
      <c r="K485" s="459"/>
      <c r="L485" s="472"/>
      <c r="M485" s="461"/>
      <c r="N485" s="459"/>
      <c r="O485" s="472"/>
      <c r="P485" s="461"/>
      <c r="Q485" s="459"/>
      <c r="R485" s="472"/>
      <c r="S485" s="461"/>
      <c r="T485" s="459"/>
      <c r="U485" s="472"/>
      <c r="V485" s="461"/>
      <c r="W485" s="459"/>
      <c r="X485" s="472"/>
      <c r="Y485" s="461"/>
      <c r="Z485" s="459"/>
      <c r="AA485" s="472"/>
      <c r="AB485" s="461"/>
      <c r="AC485" s="459"/>
      <c r="AD485" s="472"/>
      <c r="AE485" s="461"/>
      <c r="AF485" s="459"/>
      <c r="AG485" s="472"/>
      <c r="AH485" s="461"/>
      <c r="AI485" s="459"/>
      <c r="AJ485" s="472"/>
      <c r="AK485" s="461"/>
      <c r="AL485" s="459"/>
      <c r="AM485" s="472"/>
      <c r="AN485" s="461"/>
      <c r="AO485" s="459"/>
      <c r="AP485" s="472"/>
      <c r="AQ485" s="461"/>
      <c r="AR485" s="459"/>
      <c r="AS485" s="472"/>
      <c r="AT485" s="461"/>
      <c r="AU485" s="459"/>
      <c r="AV485" s="472"/>
      <c r="AW485" s="461"/>
      <c r="AX485" s="459"/>
      <c r="AY485" s="472"/>
      <c r="AZ485" s="461"/>
      <c r="BA485" s="457"/>
      <c r="BB485" s="458"/>
      <c r="BC485" s="461"/>
      <c r="BD485" s="462"/>
      <c r="BE485" s="472"/>
      <c r="BF485" s="461"/>
      <c r="BG485" s="463"/>
      <c r="BH485" s="472"/>
      <c r="BI485" s="461"/>
      <c r="BJ485" s="457"/>
      <c r="BK485" s="458"/>
      <c r="BL485" s="461"/>
      <c r="BM485" s="464"/>
      <c r="BN485" s="465"/>
      <c r="BO485" s="466"/>
      <c r="BP485" s="464"/>
      <c r="BQ485" s="467"/>
      <c r="BR485" s="466"/>
      <c r="BS485" s="468"/>
      <c r="BT485" s="469"/>
      <c r="BU485" s="470"/>
      <c r="BV485" s="471"/>
      <c r="BW485" s="471"/>
      <c r="BX485" s="471"/>
      <c r="BY485" s="471"/>
      <c r="BZ485" s="471"/>
      <c r="CA485" s="471"/>
      <c r="CB485" s="471"/>
      <c r="CC485" s="471"/>
      <c r="CD485" s="471"/>
      <c r="CE485" s="471"/>
      <c r="CF485" s="471"/>
      <c r="CG485" s="471"/>
      <c r="CH485" s="471"/>
      <c r="CI485" s="471"/>
      <c r="CJ485" s="471"/>
      <c r="CK485" s="471"/>
      <c r="CL485" s="471"/>
      <c r="CM485" s="906"/>
      <c r="CN485" s="906"/>
      <c r="CO485" s="901"/>
      <c r="CP485" s="906"/>
      <c r="CQ485" s="906"/>
      <c r="CR485" s="901"/>
      <c r="CS485" s="906"/>
      <c r="CT485" s="906"/>
      <c r="CV485" s="178"/>
      <c r="CW485" s="178"/>
      <c r="CY485" s="178"/>
      <c r="CZ485" s="178"/>
      <c r="DB485" s="178"/>
      <c r="DC485" s="178"/>
    </row>
    <row r="486" spans="1:107" s="179" customFormat="1" x14ac:dyDescent="0.3">
      <c r="A486" s="453">
        <v>486</v>
      </c>
      <c r="B486" s="454" t="s">
        <v>250</v>
      </c>
      <c r="C486" s="455" t="s">
        <v>142</v>
      </c>
      <c r="D486" s="456">
        <v>42948</v>
      </c>
      <c r="E486" s="454"/>
      <c r="F486" s="457">
        <f t="shared" si="1104"/>
        <v>0</v>
      </c>
      <c r="G486" s="458"/>
      <c r="H486" s="454"/>
      <c r="I486" s="458"/>
      <c r="J486" s="458"/>
      <c r="K486" s="459"/>
      <c r="L486" s="460"/>
      <c r="M486" s="461"/>
      <c r="N486" s="459"/>
      <c r="O486" s="460"/>
      <c r="P486" s="461"/>
      <c r="Q486" s="459"/>
      <c r="R486" s="460"/>
      <c r="S486" s="461"/>
      <c r="T486" s="459"/>
      <c r="U486" s="460"/>
      <c r="V486" s="461"/>
      <c r="W486" s="459"/>
      <c r="X486" s="460"/>
      <c r="Y486" s="461"/>
      <c r="Z486" s="459"/>
      <c r="AA486" s="460"/>
      <c r="AB486" s="461"/>
      <c r="AC486" s="459"/>
      <c r="AD486" s="460"/>
      <c r="AE486" s="461"/>
      <c r="AF486" s="459"/>
      <c r="AG486" s="460"/>
      <c r="AH486" s="461"/>
      <c r="AI486" s="459"/>
      <c r="AJ486" s="460"/>
      <c r="AK486" s="461"/>
      <c r="AL486" s="459"/>
      <c r="AM486" s="460"/>
      <c r="AN486" s="461"/>
      <c r="AO486" s="459"/>
      <c r="AP486" s="460"/>
      <c r="AQ486" s="461"/>
      <c r="AR486" s="459"/>
      <c r="AS486" s="460"/>
      <c r="AT486" s="461"/>
      <c r="AU486" s="459"/>
      <c r="AV486" s="460"/>
      <c r="AW486" s="461"/>
      <c r="AX486" s="459"/>
      <c r="AY486" s="460"/>
      <c r="AZ486" s="461"/>
      <c r="BA486" s="457"/>
      <c r="BB486" s="458"/>
      <c r="BC486" s="461"/>
      <c r="BD486" s="462"/>
      <c r="BE486" s="460"/>
      <c r="BF486" s="461"/>
      <c r="BG486" s="463"/>
      <c r="BH486" s="460"/>
      <c r="BI486" s="461"/>
      <c r="BJ486" s="457"/>
      <c r="BK486" s="458"/>
      <c r="BL486" s="461"/>
      <c r="BM486" s="464"/>
      <c r="BN486" s="465"/>
      <c r="BO486" s="466"/>
      <c r="BP486" s="464"/>
      <c r="BQ486" s="467"/>
      <c r="BR486" s="466"/>
      <c r="BS486" s="468"/>
      <c r="BT486" s="469"/>
      <c r="BU486" s="470"/>
      <c r="BV486" s="471"/>
      <c r="BW486" s="471"/>
      <c r="BX486" s="471"/>
      <c r="BY486" s="471"/>
      <c r="BZ486" s="471"/>
      <c r="CA486" s="471"/>
      <c r="CB486" s="471"/>
      <c r="CC486" s="471"/>
      <c r="CD486" s="471"/>
      <c r="CE486" s="471"/>
      <c r="CF486" s="471"/>
      <c r="CG486" s="471"/>
      <c r="CH486" s="471"/>
      <c r="CI486" s="471"/>
      <c r="CJ486" s="471"/>
      <c r="CK486" s="471"/>
      <c r="CL486" s="471"/>
      <c r="CM486" s="906"/>
      <c r="CN486" s="906"/>
      <c r="CO486" s="901"/>
      <c r="CP486" s="906"/>
      <c r="CQ486" s="906"/>
      <c r="CR486" s="901"/>
      <c r="CS486" s="906"/>
      <c r="CT486" s="906"/>
      <c r="CV486" s="178"/>
      <c r="CW486" s="178"/>
      <c r="CY486" s="178"/>
      <c r="CZ486" s="178"/>
      <c r="DB486" s="178"/>
      <c r="DC486" s="178"/>
    </row>
    <row r="487" spans="1:107" x14ac:dyDescent="0.3">
      <c r="A487" s="163">
        <v>487</v>
      </c>
      <c r="B487" s="3"/>
      <c r="D487" s="27"/>
      <c r="E487" s="3"/>
      <c r="F487" s="7"/>
      <c r="G487" s="15"/>
      <c r="H487" s="3"/>
      <c r="I487" s="15"/>
      <c r="J487" s="15"/>
      <c r="K487" s="156"/>
      <c r="L487" s="156"/>
      <c r="M487" s="160"/>
      <c r="N487" s="156"/>
      <c r="O487" s="156"/>
      <c r="P487" s="160"/>
      <c r="Q487" s="156"/>
      <c r="R487" s="156"/>
      <c r="S487" s="160"/>
      <c r="T487" s="156"/>
      <c r="U487" s="156"/>
      <c r="V487" s="160"/>
      <c r="W487" s="156"/>
      <c r="X487" s="156"/>
      <c r="Y487" s="160"/>
      <c r="Z487" s="156"/>
      <c r="AA487" s="156"/>
      <c r="AB487" s="160"/>
      <c r="AC487" s="156"/>
      <c r="AD487" s="156"/>
      <c r="AE487" s="160"/>
      <c r="AF487" s="156"/>
      <c r="AG487" s="156"/>
      <c r="AH487" s="160"/>
      <c r="AI487" s="156"/>
      <c r="AJ487" s="156"/>
      <c r="AK487" s="160"/>
      <c r="AL487" s="156"/>
      <c r="AM487" s="156"/>
      <c r="AN487" s="160"/>
      <c r="AO487" s="156"/>
      <c r="AP487" s="156"/>
      <c r="AQ487" s="160"/>
      <c r="AR487" s="156"/>
      <c r="AS487" s="156"/>
      <c r="AT487" s="160"/>
      <c r="AV487" s="156"/>
      <c r="AW487" s="160"/>
      <c r="AX487" s="156"/>
      <c r="AY487" s="156"/>
      <c r="AZ487" s="160"/>
      <c r="BA487" s="7"/>
      <c r="BB487" s="15"/>
      <c r="BC487" s="22"/>
      <c r="BD487" s="157"/>
      <c r="BE487" s="156"/>
      <c r="BF487" s="160"/>
      <c r="BG487" s="157"/>
      <c r="BH487" s="156"/>
      <c r="BI487" s="160"/>
      <c r="BJ487" s="22"/>
      <c r="BK487" s="22"/>
      <c r="BL487" s="22"/>
      <c r="BM487" s="22"/>
      <c r="BN487" s="247"/>
      <c r="BO487" s="22"/>
      <c r="BP487" s="22"/>
      <c r="BQ487" s="22"/>
      <c r="BR487" s="22"/>
      <c r="BS487" s="348"/>
      <c r="BT487" s="334"/>
      <c r="BU487" s="247"/>
      <c r="BV487" s="100"/>
      <c r="BW487" s="100"/>
      <c r="BX487" s="100"/>
      <c r="BY487" s="100"/>
      <c r="BZ487" s="100"/>
      <c r="CA487" s="100"/>
      <c r="CB487" s="100"/>
      <c r="CC487" s="100"/>
      <c r="CD487" s="100"/>
      <c r="CE487" s="100"/>
      <c r="CF487" s="100"/>
      <c r="CG487" s="100"/>
      <c r="CH487" s="100"/>
      <c r="CI487" s="100"/>
      <c r="CJ487" s="100"/>
      <c r="CK487" s="100"/>
      <c r="CL487" s="100"/>
      <c r="CM487" s="902"/>
      <c r="CN487" s="902"/>
      <c r="CP487" s="902"/>
      <c r="CQ487" s="902"/>
      <c r="CS487" s="902"/>
      <c r="CT487" s="902"/>
      <c r="CV487" s="13"/>
      <c r="CW487" s="13"/>
      <c r="CY487" s="13"/>
      <c r="CZ487" s="13"/>
      <c r="DB487" s="13"/>
      <c r="DC487" s="13"/>
    </row>
    <row r="488" spans="1:107" x14ac:dyDescent="0.3">
      <c r="A488" s="163">
        <v>488</v>
      </c>
      <c r="B488" s="3"/>
      <c r="D488" s="27"/>
      <c r="E488" s="3"/>
      <c r="F488" s="7"/>
      <c r="G488" s="15"/>
      <c r="H488" s="3"/>
      <c r="I488" s="15"/>
      <c r="J488" s="15"/>
      <c r="K488" s="137"/>
      <c r="L488" s="137"/>
      <c r="M488" s="22"/>
      <c r="N488" s="137"/>
      <c r="O488" s="137"/>
      <c r="P488" s="22"/>
      <c r="Q488" s="137"/>
      <c r="R488" s="137"/>
      <c r="S488" s="22"/>
      <c r="T488" s="137"/>
      <c r="U488" s="137"/>
      <c r="V488" s="22"/>
      <c r="W488" s="137"/>
      <c r="X488" s="137"/>
      <c r="Y488" s="22"/>
      <c r="Z488" s="137"/>
      <c r="AA488" s="137"/>
      <c r="AB488" s="22"/>
      <c r="AC488" s="137"/>
      <c r="AD488" s="137"/>
      <c r="AE488" s="22"/>
      <c r="AF488" s="137"/>
      <c r="AG488" s="137"/>
      <c r="AH488" s="22"/>
      <c r="AI488" s="137"/>
      <c r="AJ488" s="137"/>
      <c r="AK488" s="22"/>
      <c r="AL488" s="137"/>
      <c r="AM488" s="137"/>
      <c r="AN488" s="22"/>
      <c r="AO488" s="137"/>
      <c r="AP488" s="137"/>
      <c r="AQ488" s="22"/>
      <c r="AR488" s="137"/>
      <c r="AS488" s="137"/>
      <c r="AT488" s="22"/>
      <c r="AU488" s="40"/>
      <c r="AV488" s="137"/>
      <c r="AW488" s="22"/>
      <c r="AX488" s="137"/>
      <c r="AY488" s="137"/>
      <c r="AZ488" s="22"/>
      <c r="BA488" s="7"/>
      <c r="BB488" s="15"/>
      <c r="BC488" s="22"/>
      <c r="BD488" s="29"/>
      <c r="BE488" s="137"/>
      <c r="BF488" s="22"/>
      <c r="BG488" s="248"/>
      <c r="BH488" s="137"/>
      <c r="BI488" s="22"/>
      <c r="BJ488" s="22"/>
      <c r="BK488" s="22"/>
      <c r="BL488" s="22"/>
      <c r="BM488" s="22"/>
      <c r="BN488" s="247"/>
      <c r="BO488" s="22"/>
      <c r="BP488" s="22"/>
      <c r="BQ488" s="22"/>
      <c r="BR488" s="22"/>
      <c r="BS488" s="348"/>
      <c r="BT488" s="334"/>
      <c r="BU488" s="247"/>
      <c r="BV488" s="100"/>
      <c r="BW488" s="100"/>
      <c r="BX488" s="100"/>
      <c r="BY488" s="100"/>
      <c r="BZ488" s="100"/>
      <c r="CA488" s="100"/>
      <c r="CB488" s="100"/>
      <c r="CC488" s="100"/>
      <c r="CD488" s="100"/>
      <c r="CE488" s="100"/>
      <c r="CF488" s="100"/>
      <c r="CG488" s="100"/>
      <c r="CH488" s="100"/>
      <c r="CI488" s="100"/>
      <c r="CJ488" s="100"/>
      <c r="CK488" s="100"/>
      <c r="CL488" s="100"/>
      <c r="CM488" s="902"/>
      <c r="CN488" s="902"/>
      <c r="CP488" s="902"/>
      <c r="CQ488" s="902"/>
      <c r="CS488" s="902"/>
      <c r="CT488" s="902"/>
      <c r="CV488" s="13"/>
      <c r="CW488" s="13"/>
      <c r="CY488" s="13"/>
      <c r="CZ488" s="13"/>
      <c r="DB488" s="13"/>
      <c r="DC488" s="13"/>
    </row>
    <row r="489" spans="1:107" x14ac:dyDescent="0.3">
      <c r="A489" s="163">
        <v>489</v>
      </c>
      <c r="B489" s="3"/>
      <c r="D489" s="27"/>
      <c r="E489" s="3"/>
      <c r="F489" s="7"/>
      <c r="G489" s="15"/>
      <c r="H489" s="3"/>
      <c r="I489" s="15"/>
      <c r="J489" s="15"/>
      <c r="K489" s="40"/>
      <c r="L489" s="137"/>
      <c r="M489" s="22"/>
      <c r="N489" s="40"/>
      <c r="O489" s="137"/>
      <c r="P489" s="22"/>
      <c r="Q489" s="40"/>
      <c r="R489" s="137"/>
      <c r="S489" s="22"/>
      <c r="T489" s="40"/>
      <c r="U489" s="137"/>
      <c r="V489" s="22"/>
      <c r="W489" s="40"/>
      <c r="X489" s="137"/>
      <c r="Y489" s="22"/>
      <c r="Z489" s="40"/>
      <c r="AA489" s="137"/>
      <c r="AB489" s="22"/>
      <c r="AC489" s="40"/>
      <c r="AD489" s="137"/>
      <c r="AE489" s="22"/>
      <c r="AF489" s="40"/>
      <c r="AG489" s="137"/>
      <c r="AH489" s="22"/>
      <c r="AI489" s="40"/>
      <c r="AJ489" s="137"/>
      <c r="AK489" s="22"/>
      <c r="AL489" s="40"/>
      <c r="AM489" s="137"/>
      <c r="AN489" s="22"/>
      <c r="AO489" s="40"/>
      <c r="AP489" s="137"/>
      <c r="AQ489" s="22"/>
      <c r="AR489" s="40"/>
      <c r="AS489" s="137"/>
      <c r="AT489" s="22"/>
      <c r="AU489" s="40"/>
      <c r="AV489" s="137"/>
      <c r="AW489" s="22"/>
      <c r="AX489" s="40"/>
      <c r="AY489" s="137"/>
      <c r="AZ489" s="22"/>
      <c r="BA489" s="7"/>
      <c r="BB489" s="15"/>
      <c r="BC489" s="22"/>
      <c r="BD489" s="29"/>
      <c r="BE489" s="137"/>
      <c r="BF489" s="22"/>
      <c r="BG489" s="248"/>
      <c r="BH489" s="137"/>
      <c r="BI489" s="22"/>
      <c r="BJ489" s="22"/>
      <c r="BK489" s="22"/>
      <c r="BL489" s="22"/>
      <c r="BM489" s="22"/>
      <c r="BN489" s="247"/>
      <c r="BO489" s="22"/>
      <c r="BP489" s="22"/>
      <c r="BQ489" s="22"/>
      <c r="BR489" s="22"/>
      <c r="BS489" s="348"/>
      <c r="BT489" s="334"/>
      <c r="BU489" s="247"/>
      <c r="BV489" s="100"/>
      <c r="BW489" s="100"/>
      <c r="BX489" s="100"/>
      <c r="BY489" s="100"/>
      <c r="BZ489" s="100"/>
      <c r="CA489" s="100"/>
      <c r="CB489" s="100"/>
      <c r="CC489" s="100"/>
      <c r="CD489" s="100"/>
      <c r="CE489" s="100"/>
      <c r="CF489" s="100"/>
      <c r="CG489" s="100"/>
      <c r="CH489" s="100"/>
      <c r="CI489" s="100"/>
      <c r="CJ489" s="100"/>
      <c r="CK489" s="100"/>
      <c r="CL489" s="100"/>
      <c r="CM489" s="902"/>
      <c r="CN489" s="902"/>
      <c r="CP489" s="902"/>
      <c r="CQ489" s="902"/>
      <c r="CS489" s="902"/>
      <c r="CT489" s="902"/>
      <c r="CV489" s="13"/>
      <c r="CW489" s="13"/>
      <c r="CY489" s="13"/>
      <c r="CZ489" s="13"/>
      <c r="DB489" s="13"/>
      <c r="DC489" s="13"/>
    </row>
    <row r="490" spans="1:107" x14ac:dyDescent="0.3">
      <c r="A490" s="163">
        <v>490</v>
      </c>
      <c r="B490" s="3"/>
      <c r="D490" s="27"/>
      <c r="E490" s="3"/>
      <c r="F490" s="7"/>
      <c r="G490" s="15"/>
      <c r="H490" s="3"/>
      <c r="I490" s="15"/>
      <c r="J490" s="15"/>
      <c r="K490" s="40"/>
      <c r="L490" s="13"/>
      <c r="M490" s="22"/>
      <c r="N490" s="40"/>
      <c r="O490" s="13"/>
      <c r="P490" s="22"/>
      <c r="Q490" s="40"/>
      <c r="R490" s="13"/>
      <c r="S490" s="22"/>
      <c r="T490" s="40"/>
      <c r="U490" s="13"/>
      <c r="V490" s="22"/>
      <c r="W490" s="40"/>
      <c r="X490" s="13"/>
      <c r="Y490" s="22"/>
      <c r="Z490" s="40"/>
      <c r="AA490" s="13"/>
      <c r="AB490" s="22"/>
      <c r="AC490" s="40"/>
      <c r="AD490" s="13"/>
      <c r="AE490" s="22"/>
      <c r="AF490" s="40"/>
      <c r="AG490" s="13"/>
      <c r="AH490" s="22"/>
      <c r="AI490" s="40"/>
      <c r="AJ490" s="13"/>
      <c r="AK490" s="22"/>
      <c r="AL490" s="40"/>
      <c r="AM490" s="13"/>
      <c r="AN490" s="22"/>
      <c r="AO490" s="40"/>
      <c r="AP490" s="13"/>
      <c r="AQ490" s="22"/>
      <c r="AR490" s="40"/>
      <c r="AS490" s="13"/>
      <c r="AT490" s="22"/>
      <c r="AU490" s="40"/>
      <c r="AV490" s="13"/>
      <c r="AW490" s="22"/>
      <c r="AX490" s="40"/>
      <c r="AY490" s="13"/>
      <c r="AZ490" s="22"/>
      <c r="BA490" s="7"/>
      <c r="BB490" s="15"/>
      <c r="BC490" s="22"/>
      <c r="BD490" s="29"/>
      <c r="BE490" s="13"/>
      <c r="BF490" s="22"/>
      <c r="BG490" s="248"/>
      <c r="BH490" s="13"/>
      <c r="BI490" s="22"/>
      <c r="BJ490" s="22"/>
      <c r="BK490" s="22"/>
      <c r="BL490" s="22"/>
      <c r="BM490" s="22"/>
      <c r="BN490" s="247"/>
      <c r="BO490" s="22"/>
      <c r="BP490" s="22"/>
      <c r="BQ490" s="22"/>
      <c r="BR490" s="22"/>
      <c r="BS490" s="348"/>
      <c r="BT490" s="334"/>
      <c r="BU490" s="247"/>
      <c r="BV490" s="100"/>
      <c r="BW490" s="100"/>
      <c r="BX490" s="100"/>
      <c r="BY490" s="100"/>
      <c r="BZ490" s="100"/>
      <c r="CA490" s="100"/>
      <c r="CB490" s="100"/>
      <c r="CC490" s="100"/>
      <c r="CD490" s="100"/>
      <c r="CE490" s="100"/>
      <c r="CF490" s="100"/>
      <c r="CG490" s="100"/>
      <c r="CH490" s="100"/>
      <c r="CI490" s="100"/>
      <c r="CJ490" s="100"/>
      <c r="CK490" s="100"/>
      <c r="CL490" s="100"/>
      <c r="CM490" s="902"/>
      <c r="CN490" s="902"/>
      <c r="CP490" s="902"/>
      <c r="CQ490" s="902"/>
      <c r="CS490" s="902"/>
      <c r="CT490" s="902"/>
      <c r="CV490" s="13"/>
      <c r="CW490" s="13"/>
      <c r="CY490" s="13"/>
      <c r="CZ490" s="13"/>
      <c r="DB490" s="13"/>
      <c r="DC490" s="13"/>
    </row>
    <row r="491" spans="1:107" x14ac:dyDescent="0.3">
      <c r="A491" s="163">
        <v>491</v>
      </c>
      <c r="B491" s="3"/>
      <c r="D491" s="27"/>
      <c r="E491" s="3"/>
      <c r="F491" s="7"/>
      <c r="G491" s="15"/>
      <c r="H491" s="3"/>
      <c r="I491" s="15"/>
      <c r="J491" s="15"/>
      <c r="K491" s="40"/>
      <c r="L491" s="137"/>
      <c r="M491" s="22"/>
      <c r="N491" s="40"/>
      <c r="O491" s="137"/>
      <c r="P491" s="22"/>
      <c r="Q491" s="40"/>
      <c r="R491" s="137"/>
      <c r="S491" s="22"/>
      <c r="T491" s="40"/>
      <c r="U491" s="137"/>
      <c r="V491" s="22"/>
      <c r="W491" s="40"/>
      <c r="X491" s="137"/>
      <c r="Y491" s="22"/>
      <c r="Z491" s="40"/>
      <c r="AA491" s="137"/>
      <c r="AB491" s="22"/>
      <c r="AC491" s="40"/>
      <c r="AD491" s="137"/>
      <c r="AE491" s="22"/>
      <c r="AF491" s="40"/>
      <c r="AG491" s="137"/>
      <c r="AH491" s="22"/>
      <c r="AI491" s="40"/>
      <c r="AJ491" s="137"/>
      <c r="AK491" s="22"/>
      <c r="AL491" s="40"/>
      <c r="AM491" s="137"/>
      <c r="AN491" s="22"/>
      <c r="AO491" s="40"/>
      <c r="AP491" s="137"/>
      <c r="AQ491" s="22"/>
      <c r="AR491" s="40"/>
      <c r="AS491" s="137"/>
      <c r="AT491" s="22"/>
      <c r="AU491" s="40"/>
      <c r="AV491" s="137"/>
      <c r="AW491" s="22"/>
      <c r="AX491" s="40"/>
      <c r="AY491" s="137"/>
      <c r="AZ491" s="22"/>
      <c r="BA491" s="7"/>
      <c r="BB491" s="15"/>
      <c r="BC491" s="22"/>
      <c r="BD491" s="29"/>
      <c r="BE491" s="137"/>
      <c r="BF491" s="22"/>
      <c r="BG491" s="248"/>
      <c r="BH491" s="137"/>
      <c r="BI491" s="22"/>
      <c r="BJ491" s="22"/>
      <c r="BK491" s="22"/>
      <c r="BL491" s="22"/>
      <c r="BM491" s="22"/>
      <c r="BN491" s="247"/>
      <c r="BO491" s="22"/>
      <c r="BP491" s="22"/>
      <c r="BQ491" s="22"/>
      <c r="BR491" s="22"/>
      <c r="BS491" s="348"/>
      <c r="BT491" s="334"/>
      <c r="BU491" s="247"/>
      <c r="BV491" s="100"/>
      <c r="BW491" s="100"/>
      <c r="BX491" s="100"/>
      <c r="BY491" s="100"/>
      <c r="BZ491" s="100"/>
      <c r="CA491" s="100"/>
      <c r="CB491" s="100"/>
      <c r="CC491" s="100"/>
      <c r="CD491" s="100"/>
      <c r="CE491" s="100"/>
      <c r="CF491" s="100"/>
      <c r="CG491" s="100"/>
      <c r="CH491" s="100"/>
      <c r="CI491" s="100"/>
      <c r="CJ491" s="100"/>
      <c r="CK491" s="100"/>
      <c r="CL491" s="100"/>
      <c r="CM491" s="902"/>
      <c r="CN491" s="902"/>
      <c r="CP491" s="902"/>
      <c r="CQ491" s="902"/>
      <c r="CS491" s="902"/>
      <c r="CT491" s="902"/>
      <c r="CV491" s="13"/>
      <c r="CW491" s="13"/>
      <c r="CY491" s="13"/>
      <c r="CZ491" s="13"/>
      <c r="DB491" s="13"/>
      <c r="DC491" s="13"/>
    </row>
    <row r="492" spans="1:107" x14ac:dyDescent="0.3">
      <c r="A492" s="163">
        <v>492</v>
      </c>
      <c r="B492" s="3"/>
      <c r="D492" s="27"/>
      <c r="E492" s="3"/>
      <c r="F492" s="7"/>
      <c r="G492" s="15"/>
      <c r="H492" s="3"/>
      <c r="I492" s="15"/>
      <c r="J492" s="15"/>
      <c r="K492" s="40"/>
      <c r="L492" s="13"/>
      <c r="M492" s="22"/>
      <c r="N492" s="40"/>
      <c r="O492" s="13"/>
      <c r="P492" s="22"/>
      <c r="Q492" s="40"/>
      <c r="R492" s="13"/>
      <c r="S492" s="22"/>
      <c r="T492" s="40"/>
      <c r="U492" s="13"/>
      <c r="V492" s="22"/>
      <c r="W492" s="40"/>
      <c r="X492" s="13"/>
      <c r="Y492" s="22"/>
      <c r="Z492" s="40"/>
      <c r="AA492" s="13"/>
      <c r="AB492" s="22"/>
      <c r="AC492" s="40"/>
      <c r="AD492" s="13"/>
      <c r="AE492" s="22"/>
      <c r="AF492" s="40"/>
      <c r="AG492" s="13"/>
      <c r="AH492" s="22"/>
      <c r="AI492" s="40"/>
      <c r="AJ492" s="13"/>
      <c r="AK492" s="22"/>
      <c r="AL492" s="40"/>
      <c r="AM492" s="13"/>
      <c r="AN492" s="22"/>
      <c r="AO492" s="40"/>
      <c r="AP492" s="13"/>
      <c r="AQ492" s="22"/>
      <c r="AR492" s="40"/>
      <c r="AS492" s="13"/>
      <c r="AT492" s="22"/>
      <c r="AU492" s="40"/>
      <c r="AV492" s="13"/>
      <c r="AW492" s="22"/>
      <c r="AX492" s="40"/>
      <c r="AY492" s="13"/>
      <c r="AZ492" s="22"/>
      <c r="BA492" s="7"/>
      <c r="BB492" s="15"/>
      <c r="BC492" s="22"/>
      <c r="BD492" s="29"/>
      <c r="BE492" s="13"/>
      <c r="BF492" s="22"/>
      <c r="BG492" s="248"/>
      <c r="BH492" s="13"/>
      <c r="BI492" s="22"/>
      <c r="BJ492" s="22"/>
      <c r="BK492" s="22"/>
      <c r="BL492" s="22"/>
      <c r="BM492" s="22"/>
      <c r="BN492" s="247"/>
      <c r="BO492" s="22"/>
      <c r="BP492" s="22"/>
      <c r="BQ492" s="22"/>
      <c r="BR492" s="22"/>
      <c r="BS492" s="348"/>
      <c r="BT492" s="334"/>
      <c r="BU492" s="247"/>
      <c r="BV492" s="100"/>
      <c r="BW492" s="100"/>
      <c r="BX492" s="100"/>
      <c r="BY492" s="100"/>
      <c r="BZ492" s="100"/>
      <c r="CA492" s="100"/>
      <c r="CB492" s="100"/>
      <c r="CC492" s="100"/>
      <c r="CD492" s="100"/>
      <c r="CE492" s="100"/>
      <c r="CF492" s="100"/>
      <c r="CG492" s="100"/>
      <c r="CH492" s="100"/>
      <c r="CI492" s="100"/>
      <c r="CJ492" s="100"/>
      <c r="CK492" s="100"/>
      <c r="CL492" s="100"/>
      <c r="CM492" s="902"/>
      <c r="CN492" s="902"/>
      <c r="CP492" s="902"/>
      <c r="CQ492" s="902"/>
      <c r="CS492" s="902"/>
      <c r="CT492" s="902"/>
      <c r="CV492" s="13"/>
      <c r="CW492" s="13"/>
      <c r="CY492" s="13"/>
      <c r="CZ492" s="13"/>
      <c r="DB492" s="13"/>
      <c r="DC492" s="13"/>
    </row>
    <row r="493" spans="1:107" x14ac:dyDescent="0.3">
      <c r="A493" s="163">
        <v>493</v>
      </c>
      <c r="B493" s="3"/>
      <c r="D493" s="27"/>
      <c r="E493" s="3"/>
      <c r="F493" s="7"/>
      <c r="G493" s="15"/>
      <c r="H493" s="3"/>
      <c r="I493" s="15"/>
      <c r="J493" s="15"/>
      <c r="K493" s="40"/>
      <c r="L493" s="137"/>
      <c r="M493" s="22"/>
      <c r="N493" s="40"/>
      <c r="O493" s="137"/>
      <c r="P493" s="22"/>
      <c r="Q493" s="40"/>
      <c r="R493" s="137"/>
      <c r="S493" s="22"/>
      <c r="T493" s="40"/>
      <c r="U493" s="137"/>
      <c r="V493" s="22"/>
      <c r="W493" s="40"/>
      <c r="X493" s="137"/>
      <c r="Y493" s="22"/>
      <c r="Z493" s="40"/>
      <c r="AA493" s="137"/>
      <c r="AB493" s="22"/>
      <c r="AC493" s="40"/>
      <c r="AD493" s="137"/>
      <c r="AE493" s="22"/>
      <c r="AF493" s="40"/>
      <c r="AG493" s="137"/>
      <c r="AH493" s="22"/>
      <c r="AI493" s="40"/>
      <c r="AJ493" s="137"/>
      <c r="AK493" s="22"/>
      <c r="AL493" s="40"/>
      <c r="AM493" s="137"/>
      <c r="AN493" s="22"/>
      <c r="AO493" s="40"/>
      <c r="AP493" s="137"/>
      <c r="AQ493" s="22"/>
      <c r="AR493" s="40"/>
      <c r="AS493" s="137"/>
      <c r="AT493" s="22"/>
      <c r="AU493" s="40"/>
      <c r="AV493" s="137"/>
      <c r="AW493" s="22"/>
      <c r="AX493" s="40"/>
      <c r="AY493" s="137"/>
      <c r="AZ493" s="22"/>
      <c r="BA493" s="7"/>
      <c r="BB493" s="15"/>
      <c r="BC493" s="22"/>
      <c r="BD493" s="29"/>
      <c r="BE493" s="137"/>
      <c r="BF493" s="22"/>
      <c r="BG493" s="248"/>
      <c r="BH493" s="137"/>
      <c r="BI493" s="22"/>
      <c r="BJ493" s="22"/>
      <c r="BK493" s="22"/>
      <c r="BL493" s="22"/>
      <c r="BM493" s="22"/>
      <c r="BN493" s="247"/>
      <c r="BO493" s="22"/>
      <c r="BP493" s="22"/>
      <c r="BQ493" s="22"/>
      <c r="BR493" s="22"/>
      <c r="BS493" s="348"/>
      <c r="BT493" s="334"/>
      <c r="BU493" s="247"/>
      <c r="BV493" s="100"/>
      <c r="BW493" s="100"/>
      <c r="BX493" s="100"/>
      <c r="BY493" s="100"/>
      <c r="BZ493" s="100"/>
      <c r="CA493" s="100"/>
      <c r="CB493" s="100"/>
      <c r="CC493" s="100"/>
      <c r="CD493" s="100"/>
      <c r="CE493" s="100"/>
      <c r="CF493" s="100"/>
      <c r="CG493" s="100"/>
      <c r="CH493" s="100"/>
      <c r="CI493" s="100"/>
      <c r="CJ493" s="100"/>
      <c r="CK493" s="100"/>
      <c r="CL493" s="100"/>
      <c r="CM493" s="902"/>
      <c r="CN493" s="902"/>
      <c r="CP493" s="902"/>
      <c r="CQ493" s="902"/>
      <c r="CS493" s="902"/>
      <c r="CT493" s="902"/>
      <c r="CV493" s="13"/>
      <c r="CW493" s="13"/>
      <c r="CY493" s="13"/>
      <c r="CZ493" s="13"/>
      <c r="DB493" s="13"/>
      <c r="DC493" s="13"/>
    </row>
    <row r="494" spans="1:107" x14ac:dyDescent="0.3">
      <c r="A494" s="163">
        <v>494</v>
      </c>
      <c r="B494" s="3"/>
      <c r="D494" s="27"/>
      <c r="E494" s="3"/>
      <c r="F494" s="7"/>
      <c r="G494" s="15"/>
      <c r="H494" s="3"/>
      <c r="I494" s="15"/>
      <c r="J494" s="15"/>
      <c r="K494" s="40"/>
      <c r="L494" s="13"/>
      <c r="M494" s="22"/>
      <c r="N494" s="40"/>
      <c r="O494" s="13"/>
      <c r="P494" s="22"/>
      <c r="Q494" s="40"/>
      <c r="R494" s="13"/>
      <c r="S494" s="22"/>
      <c r="T494" s="40"/>
      <c r="U494" s="13"/>
      <c r="V494" s="22"/>
      <c r="W494" s="40"/>
      <c r="X494" s="13"/>
      <c r="Y494" s="22"/>
      <c r="Z494" s="40"/>
      <c r="AA494" s="13"/>
      <c r="AB494" s="22"/>
      <c r="AC494" s="40"/>
      <c r="AD494" s="13"/>
      <c r="AE494" s="22"/>
      <c r="AF494" s="40"/>
      <c r="AG494" s="13"/>
      <c r="AH494" s="22"/>
      <c r="AI494" s="40"/>
      <c r="AJ494" s="13"/>
      <c r="AK494" s="22"/>
      <c r="AL494" s="40"/>
      <c r="AM494" s="13"/>
      <c r="AN494" s="22"/>
      <c r="AO494" s="40"/>
      <c r="AP494" s="13"/>
      <c r="AQ494" s="22"/>
      <c r="AR494" s="40"/>
      <c r="AS494" s="13"/>
      <c r="AT494" s="22"/>
      <c r="AU494" s="40"/>
      <c r="AV494" s="13"/>
      <c r="AW494" s="22"/>
      <c r="AX494" s="40"/>
      <c r="AY494" s="13"/>
      <c r="AZ494" s="22"/>
      <c r="BA494" s="7"/>
      <c r="BB494" s="15"/>
      <c r="BC494" s="22"/>
      <c r="BD494" s="29"/>
      <c r="BE494" s="13"/>
      <c r="BF494" s="22"/>
      <c r="BG494" s="248"/>
      <c r="BH494" s="13"/>
      <c r="BI494" s="22"/>
      <c r="BJ494" s="22"/>
      <c r="BK494" s="22"/>
      <c r="BL494" s="22"/>
      <c r="BM494" s="22"/>
      <c r="BN494" s="247"/>
      <c r="BO494" s="22"/>
      <c r="BP494" s="22"/>
      <c r="BQ494" s="22"/>
      <c r="BR494" s="22"/>
      <c r="BS494" s="348"/>
      <c r="BT494" s="334"/>
      <c r="BU494" s="247"/>
      <c r="BV494" s="100"/>
      <c r="BW494" s="100"/>
      <c r="BX494" s="100"/>
      <c r="BY494" s="100"/>
      <c r="BZ494" s="100"/>
      <c r="CA494" s="100"/>
      <c r="CB494" s="100"/>
      <c r="CC494" s="100"/>
      <c r="CD494" s="100"/>
      <c r="CE494" s="100"/>
      <c r="CF494" s="100"/>
      <c r="CG494" s="100"/>
      <c r="CH494" s="100"/>
      <c r="CI494" s="100"/>
      <c r="CJ494" s="100"/>
      <c r="CK494" s="100"/>
      <c r="CL494" s="100"/>
      <c r="CM494" s="902"/>
      <c r="CN494" s="902"/>
      <c r="CP494" s="902"/>
      <c r="CQ494" s="902"/>
      <c r="CS494" s="902"/>
      <c r="CT494" s="902"/>
      <c r="CV494" s="13"/>
      <c r="CW494" s="13"/>
      <c r="CY494" s="13"/>
      <c r="CZ494" s="13"/>
      <c r="DB494" s="13"/>
      <c r="DC494" s="13"/>
    </row>
    <row r="495" spans="1:107" x14ac:dyDescent="0.3">
      <c r="A495" s="163">
        <v>495</v>
      </c>
      <c r="B495" s="3"/>
      <c r="D495" s="27"/>
      <c r="E495" s="3"/>
      <c r="F495" s="7"/>
      <c r="G495" s="15"/>
      <c r="H495" s="3"/>
      <c r="I495" s="15"/>
      <c r="J495" s="15"/>
      <c r="K495" s="40"/>
      <c r="L495" s="137"/>
      <c r="M495" s="22"/>
      <c r="N495" s="40"/>
      <c r="O495" s="137"/>
      <c r="P495" s="22"/>
      <c r="Q495" s="40"/>
      <c r="R495" s="137"/>
      <c r="S495" s="22"/>
      <c r="T495" s="40"/>
      <c r="U495" s="137"/>
      <c r="V495" s="22"/>
      <c r="W495" s="40"/>
      <c r="X495" s="137"/>
      <c r="Y495" s="22"/>
      <c r="Z495" s="40"/>
      <c r="AA495" s="137"/>
      <c r="AB495" s="22"/>
      <c r="AC495" s="40"/>
      <c r="AD495" s="137"/>
      <c r="AE495" s="22"/>
      <c r="AF495" s="40"/>
      <c r="AG495" s="137"/>
      <c r="AH495" s="22"/>
      <c r="AI495" s="40"/>
      <c r="AJ495" s="137"/>
      <c r="AK495" s="22"/>
      <c r="AL495" s="40"/>
      <c r="AM495" s="137"/>
      <c r="AN495" s="22"/>
      <c r="AO495" s="40"/>
      <c r="AP495" s="137"/>
      <c r="AQ495" s="22"/>
      <c r="AR495" s="40"/>
      <c r="AS495" s="137"/>
      <c r="AT495" s="22"/>
      <c r="AU495" s="40"/>
      <c r="AV495" s="137"/>
      <c r="AW495" s="22"/>
      <c r="AX495" s="40"/>
      <c r="AY495" s="137"/>
      <c r="AZ495" s="22"/>
      <c r="BA495" s="7"/>
      <c r="BB495" s="15"/>
      <c r="BC495" s="22"/>
      <c r="BD495" s="29"/>
      <c r="BE495" s="137"/>
      <c r="BF495" s="22"/>
      <c r="BG495" s="248"/>
      <c r="BH495" s="137"/>
      <c r="BI495" s="22"/>
      <c r="BJ495" s="22"/>
      <c r="BK495" s="22"/>
      <c r="BL495" s="22"/>
      <c r="BM495" s="22"/>
      <c r="BN495" s="247"/>
      <c r="BO495" s="22"/>
      <c r="BP495" s="22"/>
      <c r="BQ495" s="22"/>
      <c r="BR495" s="22"/>
      <c r="BS495" s="348"/>
      <c r="BT495" s="334"/>
      <c r="BU495" s="247"/>
      <c r="BV495" s="100"/>
      <c r="BW495" s="100"/>
      <c r="BX495" s="100"/>
      <c r="BY495" s="100"/>
      <c r="BZ495" s="100"/>
      <c r="CA495" s="100"/>
      <c r="CB495" s="100"/>
      <c r="CC495" s="100"/>
      <c r="CD495" s="100"/>
      <c r="CE495" s="100"/>
      <c r="CF495" s="100"/>
      <c r="CG495" s="100"/>
      <c r="CH495" s="100"/>
      <c r="CI495" s="100"/>
      <c r="CJ495" s="100"/>
      <c r="CK495" s="100"/>
      <c r="CL495" s="100"/>
      <c r="CM495" s="902"/>
      <c r="CN495" s="902"/>
      <c r="CP495" s="902"/>
      <c r="CQ495" s="902"/>
      <c r="CS495" s="902"/>
      <c r="CT495" s="902"/>
      <c r="CV495" s="13"/>
      <c r="CW495" s="13"/>
      <c r="CY495" s="13"/>
      <c r="CZ495" s="13"/>
      <c r="DB495" s="13"/>
      <c r="DC495" s="13"/>
    </row>
    <row r="496" spans="1:107" x14ac:dyDescent="0.3">
      <c r="A496" s="163">
        <v>496</v>
      </c>
      <c r="B496" s="3"/>
      <c r="D496" s="27"/>
      <c r="E496" s="3"/>
      <c r="F496" s="7"/>
      <c r="G496" s="15"/>
      <c r="H496" s="3"/>
      <c r="I496" s="15"/>
      <c r="J496" s="15"/>
      <c r="K496" s="137"/>
      <c r="L496" s="137"/>
      <c r="M496" s="22"/>
      <c r="N496" s="137"/>
      <c r="O496" s="137"/>
      <c r="P496" s="22"/>
      <c r="Q496" s="137"/>
      <c r="R496" s="137"/>
      <c r="S496" s="22"/>
      <c r="T496" s="137"/>
      <c r="U496" s="137"/>
      <c r="V496" s="22"/>
      <c r="W496" s="137"/>
      <c r="X496" s="137"/>
      <c r="Y496" s="22"/>
      <c r="Z496" s="137"/>
      <c r="AA496" s="137"/>
      <c r="AB496" s="22"/>
      <c r="AC496" s="137"/>
      <c r="AD496" s="137"/>
      <c r="AE496" s="22"/>
      <c r="AF496" s="137"/>
      <c r="AG496" s="137"/>
      <c r="AH496" s="22"/>
      <c r="AI496" s="137"/>
      <c r="AJ496" s="137"/>
      <c r="AK496" s="22"/>
      <c r="AL496" s="137"/>
      <c r="AM496" s="137"/>
      <c r="AN496" s="22"/>
      <c r="AO496" s="137"/>
      <c r="AP496" s="137"/>
      <c r="AQ496" s="22"/>
      <c r="AR496" s="137"/>
      <c r="AS496" s="137"/>
      <c r="AT496" s="22"/>
      <c r="AU496" s="40"/>
      <c r="AV496" s="137"/>
      <c r="AW496" s="22"/>
      <c r="AX496" s="137"/>
      <c r="AY496" s="137"/>
      <c r="AZ496" s="22"/>
      <c r="BA496" s="7"/>
      <c r="BB496" s="15"/>
      <c r="BC496" s="22"/>
      <c r="BD496" s="29"/>
      <c r="BE496" s="137"/>
      <c r="BF496" s="22"/>
      <c r="BG496" s="248"/>
      <c r="BH496" s="137"/>
      <c r="BI496" s="22"/>
      <c r="BJ496" s="22"/>
      <c r="BK496" s="22"/>
      <c r="BL496" s="22"/>
      <c r="BM496" s="22"/>
      <c r="BN496" s="247"/>
      <c r="BO496" s="22"/>
      <c r="BP496" s="22"/>
      <c r="BQ496" s="22"/>
      <c r="BR496" s="22"/>
      <c r="BS496" s="348"/>
      <c r="BT496" s="334"/>
      <c r="BU496" s="247"/>
      <c r="BV496" s="100"/>
      <c r="BW496" s="100"/>
      <c r="BX496" s="100"/>
      <c r="BY496" s="100"/>
      <c r="BZ496" s="100"/>
      <c r="CA496" s="100"/>
      <c r="CB496" s="100"/>
      <c r="CC496" s="100"/>
      <c r="CD496" s="100"/>
      <c r="CE496" s="100"/>
      <c r="CF496" s="100"/>
      <c r="CG496" s="100"/>
      <c r="CH496" s="100"/>
      <c r="CI496" s="100"/>
      <c r="CJ496" s="100"/>
      <c r="CK496" s="100"/>
      <c r="CL496" s="100"/>
      <c r="CM496" s="902"/>
      <c r="CN496" s="902"/>
      <c r="CP496" s="902"/>
      <c r="CQ496" s="902"/>
      <c r="CS496" s="902"/>
      <c r="CT496" s="902"/>
      <c r="CV496" s="13"/>
      <c r="CW496" s="13"/>
      <c r="CY496" s="13"/>
      <c r="CZ496" s="13"/>
      <c r="DB496" s="13"/>
      <c r="DC496" s="13"/>
    </row>
    <row r="497" spans="1:107" x14ac:dyDescent="0.3">
      <c r="A497" s="163">
        <v>497</v>
      </c>
      <c r="B497" s="3"/>
      <c r="D497" s="27"/>
      <c r="E497" s="3"/>
      <c r="F497" s="7"/>
      <c r="G497" s="15"/>
      <c r="H497" s="3"/>
      <c r="I497" s="15"/>
      <c r="J497" s="15"/>
      <c r="K497" s="40"/>
      <c r="L497" s="137"/>
      <c r="M497" s="22"/>
      <c r="N497" s="40"/>
      <c r="O497" s="137"/>
      <c r="P497" s="22"/>
      <c r="Q497" s="40"/>
      <c r="R497" s="137"/>
      <c r="S497" s="22"/>
      <c r="T497" s="40"/>
      <c r="U497" s="137"/>
      <c r="V497" s="22"/>
      <c r="W497" s="40"/>
      <c r="X497" s="137"/>
      <c r="Y497" s="22"/>
      <c r="Z497" s="40"/>
      <c r="AA497" s="137"/>
      <c r="AB497" s="22"/>
      <c r="AC497" s="40"/>
      <c r="AD497" s="137"/>
      <c r="AE497" s="22"/>
      <c r="AF497" s="40"/>
      <c r="AG497" s="137"/>
      <c r="AH497" s="22"/>
      <c r="AI497" s="40"/>
      <c r="AJ497" s="137"/>
      <c r="AK497" s="22"/>
      <c r="AL497" s="40"/>
      <c r="AM497" s="137"/>
      <c r="AN497" s="22"/>
      <c r="AO497" s="40"/>
      <c r="AP497" s="137"/>
      <c r="AQ497" s="22"/>
      <c r="AR497" s="40"/>
      <c r="AS497" s="137"/>
      <c r="AT497" s="22"/>
      <c r="AU497" s="40"/>
      <c r="AV497" s="137"/>
      <c r="AW497" s="22"/>
      <c r="AX497" s="40"/>
      <c r="AY497" s="137"/>
      <c r="AZ497" s="22"/>
      <c r="BA497" s="7"/>
      <c r="BB497" s="15"/>
      <c r="BC497" s="22"/>
      <c r="BD497" s="29"/>
      <c r="BE497" s="137"/>
      <c r="BF497" s="22"/>
      <c r="BG497" s="248"/>
      <c r="BH497" s="137"/>
      <c r="BI497" s="22"/>
      <c r="BJ497" s="22"/>
      <c r="BK497" s="22"/>
      <c r="BL497" s="22"/>
      <c r="BM497" s="22"/>
      <c r="BN497" s="247"/>
      <c r="BO497" s="22"/>
      <c r="BP497" s="22"/>
      <c r="BQ497" s="22"/>
      <c r="BR497" s="22"/>
      <c r="BS497" s="348"/>
      <c r="BT497" s="334"/>
      <c r="BU497" s="247"/>
      <c r="BV497" s="100"/>
      <c r="BW497" s="100"/>
      <c r="BX497" s="100"/>
      <c r="BY497" s="100"/>
      <c r="BZ497" s="100"/>
      <c r="CA497" s="100"/>
      <c r="CB497" s="100"/>
      <c r="CC497" s="100"/>
      <c r="CD497" s="100"/>
      <c r="CE497" s="100"/>
      <c r="CF497" s="100"/>
      <c r="CG497" s="100"/>
      <c r="CH497" s="100"/>
      <c r="CI497" s="100"/>
      <c r="CJ497" s="100"/>
      <c r="CK497" s="100"/>
      <c r="CL497" s="100"/>
      <c r="CM497" s="902"/>
      <c r="CN497" s="902"/>
      <c r="CP497" s="902"/>
      <c r="CQ497" s="902"/>
      <c r="CS497" s="902"/>
      <c r="CT497" s="902"/>
      <c r="CV497" s="13"/>
      <c r="CW497" s="13"/>
      <c r="CY497" s="13"/>
      <c r="CZ497" s="13"/>
      <c r="DB497" s="13"/>
      <c r="DC497" s="13"/>
    </row>
    <row r="498" spans="1:107" x14ac:dyDescent="0.3">
      <c r="A498" s="163">
        <v>498</v>
      </c>
      <c r="B498" s="3"/>
      <c r="D498" s="27"/>
      <c r="E498" s="3"/>
      <c r="F498" s="7"/>
      <c r="G498" s="15"/>
      <c r="H498" s="3"/>
      <c r="I498" s="15"/>
      <c r="J498" s="15"/>
      <c r="K498" s="40"/>
      <c r="L498" s="137"/>
      <c r="M498" s="22"/>
      <c r="N498" s="40"/>
      <c r="O498" s="137"/>
      <c r="P498" s="22"/>
      <c r="Q498" s="40"/>
      <c r="R498" s="137"/>
      <c r="S498" s="22"/>
      <c r="T498" s="40"/>
      <c r="U498" s="137"/>
      <c r="V498" s="22"/>
      <c r="W498" s="40"/>
      <c r="X498" s="137"/>
      <c r="Y498" s="22"/>
      <c r="Z498" s="40"/>
      <c r="AA498" s="137"/>
      <c r="AB498" s="22"/>
      <c r="AC498" s="40"/>
      <c r="AD498" s="137"/>
      <c r="AE498" s="22"/>
      <c r="AF498" s="40"/>
      <c r="AG498" s="137"/>
      <c r="AH498" s="22"/>
      <c r="AI498" s="40"/>
      <c r="AJ498" s="137"/>
      <c r="AK498" s="22"/>
      <c r="AL498" s="40"/>
      <c r="AM498" s="137"/>
      <c r="AN498" s="22"/>
      <c r="AO498" s="40"/>
      <c r="AP498" s="137"/>
      <c r="AQ498" s="22"/>
      <c r="AR498" s="40"/>
      <c r="AS498" s="137"/>
      <c r="AT498" s="22"/>
      <c r="AU498" s="40"/>
      <c r="AV498" s="137"/>
      <c r="AW498" s="22"/>
      <c r="AX498" s="40"/>
      <c r="AY498" s="137"/>
      <c r="AZ498" s="22"/>
      <c r="BA498" s="7"/>
      <c r="BB498" s="15"/>
      <c r="BC498" s="22"/>
      <c r="BD498" s="29"/>
      <c r="BE498" s="137"/>
      <c r="BF498" s="22"/>
      <c r="BG498" s="248"/>
      <c r="BH498" s="137"/>
      <c r="BI498" s="22"/>
      <c r="BJ498" s="22"/>
      <c r="BK498" s="22"/>
      <c r="BL498" s="22"/>
      <c r="BM498" s="22"/>
      <c r="BN498" s="247"/>
      <c r="BO498" s="22"/>
      <c r="BP498" s="22"/>
      <c r="BQ498" s="22"/>
      <c r="BR498" s="22"/>
      <c r="BS498" s="348"/>
      <c r="BT498" s="334"/>
      <c r="BU498" s="247"/>
      <c r="BV498" s="100"/>
      <c r="BW498" s="100"/>
      <c r="BX498" s="100"/>
      <c r="BY498" s="100"/>
      <c r="BZ498" s="100"/>
      <c r="CA498" s="100"/>
      <c r="CB498" s="100"/>
      <c r="CC498" s="100"/>
      <c r="CD498" s="100"/>
      <c r="CE498" s="100"/>
      <c r="CF498" s="100"/>
      <c r="CG498" s="100"/>
      <c r="CH498" s="100"/>
      <c r="CI498" s="100"/>
      <c r="CJ498" s="100"/>
      <c r="CK498" s="100"/>
      <c r="CL498" s="100"/>
      <c r="CM498" s="902"/>
      <c r="CN498" s="902"/>
      <c r="CP498" s="902"/>
      <c r="CQ498" s="902"/>
      <c r="CS498" s="902"/>
      <c r="CT498" s="902"/>
      <c r="CV498" s="13"/>
      <c r="CW498" s="13"/>
      <c r="CY498" s="13"/>
      <c r="CZ498" s="13"/>
      <c r="DB498" s="13"/>
      <c r="DC498" s="13"/>
    </row>
    <row r="499" spans="1:107" ht="13.5" thickBot="1" x14ac:dyDescent="0.35">
      <c r="A499" s="163">
        <v>499</v>
      </c>
      <c r="B499" s="3"/>
      <c r="D499" s="27"/>
      <c r="E499" s="3"/>
      <c r="F499" s="7"/>
      <c r="G499" s="15"/>
      <c r="H499" s="3"/>
      <c r="I499" s="15"/>
      <c r="J499" s="15"/>
      <c r="K499" s="40"/>
      <c r="L499" s="137"/>
      <c r="M499" s="22"/>
      <c r="N499" s="40"/>
      <c r="O499" s="137"/>
      <c r="P499" s="22"/>
      <c r="Q499" s="40"/>
      <c r="R499" s="137"/>
      <c r="S499" s="22"/>
      <c r="T499" s="40"/>
      <c r="U499" s="137"/>
      <c r="V499" s="22"/>
      <c r="W499" s="40"/>
      <c r="X499" s="137"/>
      <c r="Y499" s="22"/>
      <c r="Z499" s="40"/>
      <c r="AA499" s="137"/>
      <c r="AB499" s="22"/>
      <c r="AC499" s="40"/>
      <c r="AD499" s="137"/>
      <c r="AE499" s="22"/>
      <c r="AF499" s="40"/>
      <c r="AG499" s="137"/>
      <c r="AH499" s="22"/>
      <c r="AI499" s="40"/>
      <c r="AJ499" s="137"/>
      <c r="AK499" s="22"/>
      <c r="AL499" s="40"/>
      <c r="AM499" s="137"/>
      <c r="AN499" s="22"/>
      <c r="AO499" s="40"/>
      <c r="AP499" s="137"/>
      <c r="AQ499" s="22"/>
      <c r="AR499" s="40"/>
      <c r="AS499" s="137"/>
      <c r="AT499" s="22"/>
      <c r="AU499" s="40"/>
      <c r="AV499" s="137"/>
      <c r="AW499" s="22"/>
      <c r="AX499" s="40"/>
      <c r="AY499" s="137"/>
      <c r="AZ499" s="22"/>
      <c r="BA499" s="7"/>
      <c r="BB499" s="15"/>
      <c r="BC499" s="22"/>
      <c r="BD499" s="29"/>
      <c r="BE499" s="137"/>
      <c r="BF499" s="22"/>
      <c r="BG499" s="248"/>
      <c r="BH499" s="137"/>
      <c r="BI499" s="22"/>
      <c r="BJ499" s="22"/>
      <c r="BK499" s="22"/>
      <c r="BL499" s="22"/>
      <c r="BM499" s="22"/>
      <c r="BN499" s="247"/>
      <c r="BO499" s="22"/>
      <c r="BP499" s="22"/>
      <c r="BQ499" s="22"/>
      <c r="BR499" s="22"/>
      <c r="BS499" s="348"/>
      <c r="BT499" s="334"/>
      <c r="BU499" s="247"/>
      <c r="BV499" s="100"/>
      <c r="BW499" s="100"/>
      <c r="BX499" s="100"/>
      <c r="BY499" s="100"/>
      <c r="BZ499" s="100"/>
      <c r="CA499" s="100"/>
      <c r="CB499" s="100"/>
      <c r="CC499" s="100"/>
      <c r="CD499" s="100"/>
      <c r="CE499" s="100"/>
      <c r="CF499" s="100"/>
      <c r="CG499" s="100"/>
      <c r="CH499" s="100"/>
      <c r="CI499" s="100"/>
      <c r="CJ499" s="100"/>
      <c r="CK499" s="100"/>
      <c r="CL499" s="100"/>
      <c r="CM499" s="902"/>
      <c r="CN499" s="902"/>
      <c r="CP499" s="902"/>
      <c r="CQ499" s="902"/>
      <c r="CS499" s="902"/>
      <c r="CT499" s="902"/>
      <c r="CV499" s="13"/>
      <c r="CW499" s="13"/>
      <c r="CY499" s="13"/>
      <c r="CZ499" s="13"/>
      <c r="DB499" s="13"/>
      <c r="DC499" s="13"/>
    </row>
    <row r="500" spans="1:107" ht="13.5" thickBot="1" x14ac:dyDescent="0.35">
      <c r="A500" s="232">
        <v>500</v>
      </c>
      <c r="B500" s="498" t="s">
        <v>114</v>
      </c>
      <c r="C500" s="499"/>
      <c r="D500" s="500"/>
      <c r="E500" s="524"/>
      <c r="F500" s="525"/>
      <c r="G500" s="526"/>
      <c r="H500" s="526"/>
      <c r="I500" s="527"/>
      <c r="J500" s="527"/>
      <c r="K500" s="528"/>
      <c r="L500" s="526"/>
      <c r="M500" s="529"/>
      <c r="N500" s="528"/>
      <c r="O500" s="526"/>
      <c r="P500" s="529"/>
      <c r="Q500" s="528"/>
      <c r="R500" s="526"/>
      <c r="S500" s="529"/>
      <c r="T500" s="528"/>
      <c r="U500" s="526"/>
      <c r="V500" s="529"/>
      <c r="W500" s="528"/>
      <c r="X500" s="526"/>
      <c r="Y500" s="529"/>
      <c r="Z500" s="528"/>
      <c r="AA500" s="526"/>
      <c r="AB500" s="529"/>
      <c r="AC500" s="528"/>
      <c r="AD500" s="526"/>
      <c r="AE500" s="529"/>
      <c r="AF500" s="528"/>
      <c r="AG500" s="526"/>
      <c r="AH500" s="529"/>
      <c r="AI500" s="528"/>
      <c r="AJ500" s="526"/>
      <c r="AK500" s="529"/>
      <c r="AL500" s="528"/>
      <c r="AM500" s="526"/>
      <c r="AN500" s="529"/>
      <c r="AO500" s="528"/>
      <c r="AP500" s="526"/>
      <c r="AQ500" s="529"/>
      <c r="AR500" s="528"/>
      <c r="AS500" s="526"/>
      <c r="AT500" s="529"/>
      <c r="AU500" s="530"/>
      <c r="AV500" s="526"/>
      <c r="AW500" s="529"/>
      <c r="AX500" s="528"/>
      <c r="AY500" s="526"/>
      <c r="AZ500" s="529"/>
      <c r="BA500" s="531"/>
      <c r="BB500" s="526"/>
      <c r="BC500" s="526"/>
      <c r="BD500" s="532"/>
      <c r="BE500" s="526"/>
      <c r="BF500" s="529"/>
      <c r="BG500" s="533"/>
      <c r="BH500" s="526"/>
      <c r="BI500" s="529"/>
      <c r="BJ500" s="534"/>
      <c r="BK500" s="526"/>
      <c r="BL500" s="526"/>
      <c r="BM500" s="535"/>
      <c r="BN500" s="536"/>
      <c r="BO500" s="537"/>
      <c r="BP500" s="535"/>
      <c r="BQ500" s="537"/>
      <c r="BR500" s="537"/>
      <c r="BS500" s="507"/>
      <c r="BT500" s="506"/>
      <c r="BU500" s="536"/>
      <c r="BV500" s="508"/>
      <c r="BW500" s="508"/>
      <c r="BX500" s="508"/>
      <c r="BY500" s="508"/>
      <c r="BZ500" s="508"/>
      <c r="CA500" s="508"/>
      <c r="CB500" s="508"/>
      <c r="CC500" s="508"/>
      <c r="CD500" s="508"/>
      <c r="CE500" s="508"/>
      <c r="CF500" s="508"/>
      <c r="CG500" s="508"/>
      <c r="CH500" s="508"/>
      <c r="CI500" s="508"/>
      <c r="CJ500" s="508"/>
      <c r="CK500" s="508"/>
      <c r="CL500" s="509"/>
    </row>
    <row r="501" spans="1:107" x14ac:dyDescent="0.3">
      <c r="A501" s="232">
        <v>501</v>
      </c>
      <c r="B501" s="371" t="s">
        <v>449</v>
      </c>
      <c r="C501" s="372" t="s">
        <v>142</v>
      </c>
      <c r="D501" s="442">
        <v>44501</v>
      </c>
      <c r="E501" s="371"/>
      <c r="F501" s="376">
        <f>F$328*G501</f>
        <v>239520.098</v>
      </c>
      <c r="G501" s="375">
        <v>0.91400000000000003</v>
      </c>
      <c r="H501" s="371"/>
      <c r="I501" s="375">
        <f>LARGE(BV501:CL501,1)</f>
        <v>0.93899999999999995</v>
      </c>
      <c r="J501" s="375">
        <f>SMALL(BV501:CL501,1)</f>
        <v>0.89400000000000002</v>
      </c>
      <c r="K501" s="437">
        <f>K$328*L501</f>
        <v>15046.74</v>
      </c>
      <c r="L501" s="377">
        <v>0.89500000000000002</v>
      </c>
      <c r="M501" s="378">
        <f>L501/$I501</f>
        <v>0.9531416400425986</v>
      </c>
      <c r="N501" s="437">
        <f>N$328*O501</f>
        <v>12712.58</v>
      </c>
      <c r="O501" s="377">
        <v>0.89500000000000002</v>
      </c>
      <c r="P501" s="378">
        <f>O501/$I501</f>
        <v>0.9531416400425986</v>
      </c>
      <c r="Q501" s="437">
        <f>Q$328*R501</f>
        <v>9783.4240000000009</v>
      </c>
      <c r="R501" s="377">
        <v>0.89600000000000002</v>
      </c>
      <c r="S501" s="378">
        <f>R501/$I501</f>
        <v>0.95420660276890312</v>
      </c>
      <c r="T501" s="437">
        <f>T$328*U501</f>
        <v>14306.448</v>
      </c>
      <c r="U501" s="377">
        <v>0.90800000000000003</v>
      </c>
      <c r="V501" s="378">
        <f>U501/$I501</f>
        <v>0.96698615548455813</v>
      </c>
      <c r="W501" s="437">
        <f>W$328*X501</f>
        <v>14772.982</v>
      </c>
      <c r="X501" s="377">
        <v>0.91400000000000003</v>
      </c>
      <c r="Y501" s="378">
        <f>X501/$I501</f>
        <v>0.97337593184238558</v>
      </c>
      <c r="Z501" s="437">
        <f>Z$328*AA501</f>
        <v>9561.764000000001</v>
      </c>
      <c r="AA501" s="377">
        <v>0.89900000000000002</v>
      </c>
      <c r="AB501" s="378">
        <f>AA501/$I501</f>
        <v>0.9574014909478169</v>
      </c>
      <c r="AC501" s="437">
        <f>AC$328*AD501</f>
        <v>15733.872000000001</v>
      </c>
      <c r="AD501" s="377">
        <v>0.92400000000000004</v>
      </c>
      <c r="AE501" s="378">
        <f>AD501/$I501</f>
        <v>0.98402555910543144</v>
      </c>
      <c r="AF501" s="437">
        <f>AF$328*AG501</f>
        <v>9388.7880000000005</v>
      </c>
      <c r="AG501" s="377">
        <v>0.89400000000000002</v>
      </c>
      <c r="AH501" s="378">
        <f>AG501/$I501</f>
        <v>0.95207667731629397</v>
      </c>
      <c r="AI501" s="437">
        <f>AI$328*AJ501</f>
        <v>11616.528</v>
      </c>
      <c r="AJ501" s="377">
        <v>0.92400000000000004</v>
      </c>
      <c r="AK501" s="378">
        <f>AJ501/$I501</f>
        <v>0.98402555910543144</v>
      </c>
      <c r="AL501" s="437">
        <f>AL$328*AM501</f>
        <v>14054.04</v>
      </c>
      <c r="AM501" s="377">
        <v>0.92400000000000004</v>
      </c>
      <c r="AN501" s="378">
        <f>AM501/$I501</f>
        <v>0.98402555910543144</v>
      </c>
      <c r="AO501" s="437">
        <f>AO$328*AP501</f>
        <v>20865.519</v>
      </c>
      <c r="AP501" s="377">
        <v>0.93899999999999995</v>
      </c>
      <c r="AQ501" s="378">
        <f>AP501/$I501</f>
        <v>1</v>
      </c>
      <c r="AR501" s="437">
        <f>AR$328*AS501</f>
        <v>19940.297000000002</v>
      </c>
      <c r="AS501" s="377">
        <v>0.93700000000000006</v>
      </c>
      <c r="AT501" s="378">
        <f>AS501/$I501</f>
        <v>0.99787007454739096</v>
      </c>
      <c r="AU501" s="437">
        <f>AU$328*AV501</f>
        <v>12890.724</v>
      </c>
      <c r="AV501" s="377">
        <v>0.92400000000000004</v>
      </c>
      <c r="AW501" s="378">
        <f>AV501/$I501</f>
        <v>0.98402555910543144</v>
      </c>
      <c r="AX501" s="437">
        <f>AX$328*AY501</f>
        <v>14190.647000000001</v>
      </c>
      <c r="AY501" s="377">
        <v>0.91100000000000003</v>
      </c>
      <c r="AZ501" s="378">
        <f>AY501/$I501</f>
        <v>0.97018104366347191</v>
      </c>
      <c r="BA501" s="376">
        <f>BA$328*BB501</f>
        <v>14310.688</v>
      </c>
      <c r="BB501" s="377">
        <v>0.92800000000000005</v>
      </c>
      <c r="BC501" s="378">
        <f>BB501/$I501</f>
        <v>0.98828541001064973</v>
      </c>
      <c r="BD501" s="438">
        <f>BD$328*BE501</f>
        <v>15570.422</v>
      </c>
      <c r="BE501" s="377">
        <v>0.89800000000000002</v>
      </c>
      <c r="BF501" s="378">
        <f>BE501/$I501</f>
        <v>0.95633652822151227</v>
      </c>
      <c r="BG501" s="439">
        <f>BG$328*BH501</f>
        <v>14851.43</v>
      </c>
      <c r="BH501" s="377">
        <v>0.90200000000000002</v>
      </c>
      <c r="BI501" s="378">
        <f>BH501/$I501</f>
        <v>0.96059637912673068</v>
      </c>
      <c r="BJ501" s="376">
        <f>K501+T501+W501+Z501+Q501</f>
        <v>63471.358</v>
      </c>
      <c r="BK501" s="377">
        <f>BJ501/BJ$328</f>
        <v>0.90304410551176617</v>
      </c>
      <c r="BL501" s="378">
        <f>BK501/$G501</f>
        <v>0.98801324454241368</v>
      </c>
      <c r="BM501" s="376">
        <f>BG501+AU501+AR501+AX501</f>
        <v>61873.097999999998</v>
      </c>
      <c r="BN501" s="440">
        <f>BM501/BM$328</f>
        <v>0.91971784047328831</v>
      </c>
      <c r="BO501" s="378">
        <f>BN501/$G501</f>
        <v>1.0062558429685868</v>
      </c>
      <c r="BP501" s="376">
        <f>BA501+AO501+AL501+BD501</f>
        <v>64800.669000000002</v>
      </c>
      <c r="BQ501" s="377">
        <f>BP501/BP$328</f>
        <v>0.92320481258280973</v>
      </c>
      <c r="BR501" s="378">
        <f>BQ501/$G501</f>
        <v>1.0100709109221113</v>
      </c>
      <c r="BS501" s="381">
        <f>AI501+AF501+AC501+N501</f>
        <v>49451.768000000004</v>
      </c>
      <c r="BT501" s="441">
        <f>BS501/BS$328</f>
        <v>0.91061333922586829</v>
      </c>
      <c r="BU501" s="383">
        <f>BT501/$G501</f>
        <v>0.9962946818663766</v>
      </c>
      <c r="BV501" s="382">
        <f>L501</f>
        <v>0.89500000000000002</v>
      </c>
      <c r="BW501" s="382">
        <f>O501</f>
        <v>0.89500000000000002</v>
      </c>
      <c r="BX501" s="382">
        <f>R501</f>
        <v>0.89600000000000002</v>
      </c>
      <c r="BY501" s="382">
        <f>U501</f>
        <v>0.90800000000000003</v>
      </c>
      <c r="BZ501" s="382">
        <f>X501</f>
        <v>0.91400000000000003</v>
      </c>
      <c r="CA501" s="382">
        <f>AA501</f>
        <v>0.89900000000000002</v>
      </c>
      <c r="CB501" s="382">
        <f>AD501</f>
        <v>0.92400000000000004</v>
      </c>
      <c r="CC501" s="382">
        <f>AG501</f>
        <v>0.89400000000000002</v>
      </c>
      <c r="CD501" s="382">
        <f>AJ501</f>
        <v>0.92400000000000004</v>
      </c>
      <c r="CE501" s="382">
        <f>AM501</f>
        <v>0.92400000000000004</v>
      </c>
      <c r="CF501" s="382">
        <f>AP501</f>
        <v>0.93899999999999995</v>
      </c>
      <c r="CG501" s="382">
        <f>AS501</f>
        <v>0.93700000000000006</v>
      </c>
      <c r="CH501" s="382">
        <f>AV501</f>
        <v>0.92400000000000004</v>
      </c>
      <c r="CI501" s="382">
        <f>AY501</f>
        <v>0.91100000000000003</v>
      </c>
      <c r="CJ501" s="382">
        <f>BB501</f>
        <v>0.92800000000000005</v>
      </c>
      <c r="CK501" s="382">
        <f>BE501</f>
        <v>0.89800000000000002</v>
      </c>
      <c r="CL501" s="382">
        <f>BH501</f>
        <v>0.90200000000000002</v>
      </c>
      <c r="CM501" s="902"/>
      <c r="CN501" s="902"/>
      <c r="CP501" s="902"/>
      <c r="CQ501" s="902"/>
      <c r="CS501" s="902"/>
      <c r="CT501" s="902"/>
      <c r="CV501" s="13"/>
      <c r="CW501" s="13"/>
      <c r="CY501" s="13"/>
      <c r="CZ501" s="13"/>
      <c r="DB501" s="13"/>
      <c r="DC501" s="13"/>
    </row>
    <row r="502" spans="1:107" x14ac:dyDescent="0.3">
      <c r="A502" s="232">
        <v>502</v>
      </c>
      <c r="B502" s="371" t="s">
        <v>450</v>
      </c>
      <c r="C502" s="372" t="s">
        <v>142</v>
      </c>
      <c r="D502" s="442">
        <v>44501</v>
      </c>
      <c r="E502" s="371"/>
      <c r="F502" s="376">
        <f>F$328*G502</f>
        <v>14675.192000000001</v>
      </c>
      <c r="G502" s="375">
        <v>5.6000000000000001E-2</v>
      </c>
      <c r="H502" s="371"/>
      <c r="I502" s="375">
        <f>LARGE(BV502:CL502,1)</f>
        <v>7.2999999999999995E-2</v>
      </c>
      <c r="J502" s="375">
        <f>SMALL(BV502:CL502,1)</f>
        <v>4.2000000000000003E-2</v>
      </c>
      <c r="K502" s="437">
        <f>K$328*L502</f>
        <v>1160.028</v>
      </c>
      <c r="L502" s="377">
        <v>6.9000000000000006E-2</v>
      </c>
      <c r="M502" s="378">
        <f>L502/$I502</f>
        <v>0.94520547945205491</v>
      </c>
      <c r="N502" s="437">
        <f>N$328*O502</f>
        <v>937.46400000000006</v>
      </c>
      <c r="O502" s="377">
        <v>6.6000000000000003E-2</v>
      </c>
      <c r="P502" s="378">
        <f>O502/$I502</f>
        <v>0.90410958904109595</v>
      </c>
      <c r="Q502" s="437">
        <f>Q$328*R502</f>
        <v>753.41100000000006</v>
      </c>
      <c r="R502" s="377">
        <v>6.9000000000000006E-2</v>
      </c>
      <c r="S502" s="378">
        <f>R502/$I502</f>
        <v>0.94520547945205491</v>
      </c>
      <c r="T502" s="437">
        <f>T$328*U502</f>
        <v>898.09199999999998</v>
      </c>
      <c r="U502" s="377">
        <v>5.7000000000000002E-2</v>
      </c>
      <c r="V502" s="378">
        <f>U502/$I502</f>
        <v>0.7808219178082193</v>
      </c>
      <c r="W502" s="437">
        <f>W$328*X502</f>
        <v>969.78</v>
      </c>
      <c r="X502" s="377">
        <v>0.06</v>
      </c>
      <c r="Y502" s="378">
        <f>X502/$I502</f>
        <v>0.82191780821917815</v>
      </c>
      <c r="Z502" s="437">
        <f>Z$328*AA502</f>
        <v>755.15599999999995</v>
      </c>
      <c r="AA502" s="377">
        <v>7.0999999999999994E-2</v>
      </c>
      <c r="AB502" s="378">
        <f>AA502/$I502</f>
        <v>0.9726027397260274</v>
      </c>
      <c r="AC502" s="437">
        <f>AC$328*AD502</f>
        <v>800.31600000000003</v>
      </c>
      <c r="AD502" s="377">
        <v>4.7E-2</v>
      </c>
      <c r="AE502" s="378">
        <f>AD502/$I502</f>
        <v>0.64383561643835618</v>
      </c>
      <c r="AF502" s="437">
        <f>AF$328*AG502</f>
        <v>766.64599999999996</v>
      </c>
      <c r="AG502" s="377">
        <v>7.2999999999999995E-2</v>
      </c>
      <c r="AH502" s="378">
        <f>AG502/$I502</f>
        <v>1</v>
      </c>
      <c r="AI502" s="437">
        <f>AI$328*AJ502</f>
        <v>666.31600000000003</v>
      </c>
      <c r="AJ502" s="377">
        <v>5.2999999999999999E-2</v>
      </c>
      <c r="AK502" s="378">
        <f>AJ502/$I502</f>
        <v>0.72602739726027399</v>
      </c>
      <c r="AL502" s="437">
        <f>AL$328*AM502</f>
        <v>836.55</v>
      </c>
      <c r="AM502" s="377">
        <v>5.5E-2</v>
      </c>
      <c r="AN502" s="378">
        <f>AM502/$I502</f>
        <v>0.75342465753424659</v>
      </c>
      <c r="AO502" s="437">
        <f>AO$328*AP502</f>
        <v>933.28200000000004</v>
      </c>
      <c r="AP502" s="377">
        <v>4.2000000000000003E-2</v>
      </c>
      <c r="AQ502" s="378">
        <f>AP502/$I502</f>
        <v>0.57534246575342474</v>
      </c>
      <c r="AR502" s="437">
        <f>AR$328*AS502</f>
        <v>915.08299999999997</v>
      </c>
      <c r="AS502" s="377">
        <v>4.2999999999999997E-2</v>
      </c>
      <c r="AT502" s="378">
        <f>AS502/$I502</f>
        <v>0.58904109589041098</v>
      </c>
      <c r="AU502" s="437">
        <f>AU$328*AV502</f>
        <v>683.59900000000005</v>
      </c>
      <c r="AV502" s="377">
        <v>4.9000000000000002E-2</v>
      </c>
      <c r="AW502" s="378">
        <f>AV502/$I502</f>
        <v>0.67123287671232879</v>
      </c>
      <c r="AX502" s="437">
        <f>AX$328*AY502</f>
        <v>872.31200000000001</v>
      </c>
      <c r="AY502" s="377">
        <v>5.6000000000000001E-2</v>
      </c>
      <c r="AZ502" s="378">
        <f>AY502/$I502</f>
        <v>0.76712328767123295</v>
      </c>
      <c r="BA502" s="376">
        <f>BA$328*BB502</f>
        <v>786.471</v>
      </c>
      <c r="BB502" s="377">
        <v>5.0999999999999997E-2</v>
      </c>
      <c r="BC502" s="378">
        <f>BB502/$I502</f>
        <v>0.69863013698630139</v>
      </c>
      <c r="BD502" s="438">
        <f>BD$328*BE502</f>
        <v>1075.018</v>
      </c>
      <c r="BE502" s="377">
        <v>6.2E-2</v>
      </c>
      <c r="BF502" s="378">
        <f>BE502/$I502</f>
        <v>0.84931506849315075</v>
      </c>
      <c r="BG502" s="439">
        <f>BG$328*BH502</f>
        <v>987.9</v>
      </c>
      <c r="BH502" s="377">
        <v>0.06</v>
      </c>
      <c r="BI502" s="378">
        <f>BH502/$I502</f>
        <v>0.82191780821917815</v>
      </c>
      <c r="BJ502" s="376">
        <f>K502+T502+W502+Z502+Q502</f>
        <v>4536.4669999999996</v>
      </c>
      <c r="BK502" s="377">
        <f>BJ502/BJ$328</f>
        <v>6.4542967305010954E-2</v>
      </c>
      <c r="BL502" s="378">
        <f>BK502/$G502</f>
        <v>1.1525529875894813</v>
      </c>
      <c r="BM502" s="376">
        <f>BG502+AU502+AR502+AX502</f>
        <v>3458.8939999999998</v>
      </c>
      <c r="BN502" s="440">
        <f>BM502/BM$328</f>
        <v>5.1415019175312895E-2</v>
      </c>
      <c r="BO502" s="378">
        <f>BN502/$G502</f>
        <v>0.91812534241630173</v>
      </c>
      <c r="BP502" s="376">
        <f>BA502+AO502+AL502+BD502</f>
        <v>3631.3209999999999</v>
      </c>
      <c r="BQ502" s="377">
        <f>BP502/BP$328</f>
        <v>5.1734852046558671E-2</v>
      </c>
      <c r="BR502" s="378">
        <f>BQ502/$G502</f>
        <v>0.92383664368854768</v>
      </c>
      <c r="BS502" s="381">
        <f>AI502+AF502+AC502+N502</f>
        <v>3170.7420000000002</v>
      </c>
      <c r="BT502" s="441">
        <f>BS502/BS$328</f>
        <v>5.8386587117445592E-2</v>
      </c>
      <c r="BU502" s="383">
        <f>BT502/$G502</f>
        <v>1.0426176270972427</v>
      </c>
      <c r="BV502" s="382">
        <f>L502</f>
        <v>6.9000000000000006E-2</v>
      </c>
      <c r="BW502" s="382">
        <f>O502</f>
        <v>6.6000000000000003E-2</v>
      </c>
      <c r="BX502" s="382">
        <f>R502</f>
        <v>6.9000000000000006E-2</v>
      </c>
      <c r="BY502" s="382">
        <f>U502</f>
        <v>5.7000000000000002E-2</v>
      </c>
      <c r="BZ502" s="382">
        <f>X502</f>
        <v>0.06</v>
      </c>
      <c r="CA502" s="382">
        <f>AA502</f>
        <v>7.0999999999999994E-2</v>
      </c>
      <c r="CB502" s="382">
        <f>AD502</f>
        <v>4.7E-2</v>
      </c>
      <c r="CC502" s="382">
        <f>AG502</f>
        <v>7.2999999999999995E-2</v>
      </c>
      <c r="CD502" s="382">
        <f>AJ502</f>
        <v>5.2999999999999999E-2</v>
      </c>
      <c r="CE502" s="382">
        <f>AM502</f>
        <v>5.5E-2</v>
      </c>
      <c r="CF502" s="382">
        <f>AP502</f>
        <v>4.2000000000000003E-2</v>
      </c>
      <c r="CG502" s="382">
        <f>AS502</f>
        <v>4.2999999999999997E-2</v>
      </c>
      <c r="CH502" s="382">
        <f>AV502</f>
        <v>4.9000000000000002E-2</v>
      </c>
      <c r="CI502" s="382">
        <f>AY502</f>
        <v>5.6000000000000001E-2</v>
      </c>
      <c r="CJ502" s="382">
        <f>BB502</f>
        <v>5.0999999999999997E-2</v>
      </c>
      <c r="CK502" s="382">
        <f>BE502</f>
        <v>6.2E-2</v>
      </c>
      <c r="CL502" s="382">
        <f>BH502</f>
        <v>0.06</v>
      </c>
      <c r="CM502" s="902"/>
      <c r="CN502" s="902"/>
      <c r="CP502" s="902"/>
      <c r="CQ502" s="902"/>
      <c r="CS502" s="902"/>
      <c r="CT502" s="902"/>
      <c r="CV502" s="13"/>
      <c r="CW502" s="13"/>
      <c r="CY502" s="13"/>
      <c r="CZ502" s="13"/>
      <c r="DB502" s="13"/>
      <c r="DC502" s="13"/>
    </row>
    <row r="503" spans="1:107" x14ac:dyDescent="0.3">
      <c r="A503" s="232">
        <v>503</v>
      </c>
      <c r="B503" s="371" t="s">
        <v>451</v>
      </c>
      <c r="C503" s="372" t="s">
        <v>142</v>
      </c>
      <c r="D503" s="442">
        <v>44501</v>
      </c>
      <c r="E503" s="371"/>
      <c r="F503" s="376">
        <f>F$328*G503</f>
        <v>2882.627</v>
      </c>
      <c r="G503" s="375">
        <v>1.0999999999999999E-2</v>
      </c>
      <c r="H503" s="371"/>
      <c r="I503" s="375">
        <f>LARGE(BV503:CL503,1)</f>
        <v>1.4E-2</v>
      </c>
      <c r="J503" s="375">
        <f>SMALL(BV503:CL503,1)</f>
        <v>8.0000000000000002E-3</v>
      </c>
      <c r="K503" s="437">
        <f>K$328*L503</f>
        <v>218.55599999999998</v>
      </c>
      <c r="L503" s="377">
        <v>1.2999999999999999E-2</v>
      </c>
      <c r="M503" s="378">
        <f>L503/$I503</f>
        <v>0.92857142857142849</v>
      </c>
      <c r="N503" s="437">
        <f>N$328*O503</f>
        <v>198.85599999999999</v>
      </c>
      <c r="O503" s="377">
        <v>1.4E-2</v>
      </c>
      <c r="P503" s="378">
        <f>O503/$I503</f>
        <v>1</v>
      </c>
      <c r="Q503" s="437">
        <f>Q$328*R503</f>
        <v>141.947</v>
      </c>
      <c r="R503" s="377">
        <v>1.2999999999999999E-2</v>
      </c>
      <c r="S503" s="378">
        <f>R503/$I503</f>
        <v>0.92857142857142849</v>
      </c>
      <c r="T503" s="437">
        <f>T$328*U503</f>
        <v>204.828</v>
      </c>
      <c r="U503" s="377">
        <v>1.2999999999999999E-2</v>
      </c>
      <c r="V503" s="378">
        <f>U503/$I503</f>
        <v>0.92857142857142849</v>
      </c>
      <c r="W503" s="437">
        <f>W$328*X503</f>
        <v>161.63</v>
      </c>
      <c r="X503" s="377">
        <v>0.01</v>
      </c>
      <c r="Y503" s="378">
        <f>X503/$I503</f>
        <v>0.7142857142857143</v>
      </c>
      <c r="Z503" s="437">
        <f>Z$328*AA503</f>
        <v>116.996</v>
      </c>
      <c r="AA503" s="377">
        <v>1.0999999999999999E-2</v>
      </c>
      <c r="AB503" s="378">
        <f>AA503/$I503</f>
        <v>0.7857142857142857</v>
      </c>
      <c r="AC503" s="437">
        <f>AC$328*AD503</f>
        <v>187.30799999999999</v>
      </c>
      <c r="AD503" s="377">
        <v>1.0999999999999999E-2</v>
      </c>
      <c r="AE503" s="378">
        <f>AD503/$I503</f>
        <v>0.7857142857142857</v>
      </c>
      <c r="AF503" s="437">
        <f>AF$328*AG503</f>
        <v>126.024</v>
      </c>
      <c r="AG503" s="377">
        <v>1.2E-2</v>
      </c>
      <c r="AH503" s="378">
        <f>AG503/$I503</f>
        <v>0.8571428571428571</v>
      </c>
      <c r="AI503" s="437">
        <f>AI$328*AJ503</f>
        <v>113.148</v>
      </c>
      <c r="AJ503" s="377">
        <v>8.9999999999999993E-3</v>
      </c>
      <c r="AK503" s="378">
        <f>AJ503/$I503</f>
        <v>0.64285714285714279</v>
      </c>
      <c r="AL503" s="437">
        <f>AL$328*AM503</f>
        <v>136.88999999999999</v>
      </c>
      <c r="AM503" s="377">
        <v>8.9999999999999993E-3</v>
      </c>
      <c r="AN503" s="378">
        <f>AM503/$I503</f>
        <v>0.64285714285714279</v>
      </c>
      <c r="AO503" s="437">
        <f>AO$328*AP503</f>
        <v>177.768</v>
      </c>
      <c r="AP503" s="377">
        <v>8.0000000000000002E-3</v>
      </c>
      <c r="AQ503" s="378">
        <f>AP503/$I503</f>
        <v>0.5714285714285714</v>
      </c>
      <c r="AR503" s="437">
        <f>AR$328*AS503</f>
        <v>191.529</v>
      </c>
      <c r="AS503" s="377">
        <v>8.9999999999999993E-3</v>
      </c>
      <c r="AT503" s="378">
        <f>AS503/$I503</f>
        <v>0.64285714285714279</v>
      </c>
      <c r="AU503" s="437">
        <f>AU$328*AV503</f>
        <v>153.46099999999998</v>
      </c>
      <c r="AV503" s="377">
        <v>1.0999999999999999E-2</v>
      </c>
      <c r="AW503" s="378">
        <f>AV503/$I503</f>
        <v>0.7857142857142857</v>
      </c>
      <c r="AX503" s="437">
        <f>AX$328*AY503</f>
        <v>186.92400000000001</v>
      </c>
      <c r="AY503" s="377">
        <v>1.2E-2</v>
      </c>
      <c r="AZ503" s="378">
        <f>AY503/$I503</f>
        <v>0.8571428571428571</v>
      </c>
      <c r="BA503" s="376">
        <f>BA$328*BB503</f>
        <v>138.78899999999999</v>
      </c>
      <c r="BB503" s="377">
        <v>8.9999999999999993E-3</v>
      </c>
      <c r="BC503" s="378">
        <f>BB503/$I503</f>
        <v>0.64285714285714279</v>
      </c>
      <c r="BD503" s="438">
        <f>BD$328*BE503</f>
        <v>242.74600000000001</v>
      </c>
      <c r="BE503" s="377">
        <v>1.4E-2</v>
      </c>
      <c r="BF503" s="378">
        <f>BE503/$I503</f>
        <v>1</v>
      </c>
      <c r="BG503" s="439">
        <f>BG$328*BH503</f>
        <v>230.51</v>
      </c>
      <c r="BH503" s="377">
        <v>1.4E-2</v>
      </c>
      <c r="BI503" s="378">
        <f>BH503/$I503</f>
        <v>1</v>
      </c>
      <c r="BJ503" s="376">
        <f>K503+T503+W503+Z503+Q503</f>
        <v>843.95699999999999</v>
      </c>
      <c r="BK503" s="377">
        <f>BJ503/BJ$328</f>
        <v>1.2007469481831375E-2</v>
      </c>
      <c r="BL503" s="378">
        <f>BK503/$G503</f>
        <v>1.0915881347119432</v>
      </c>
      <c r="BM503" s="376">
        <f>BG503+AU503+AR503+AX503</f>
        <v>762.42399999999998</v>
      </c>
      <c r="BN503" s="440">
        <f>BM503/BM$328</f>
        <v>1.1333115319439903E-2</v>
      </c>
      <c r="BO503" s="378">
        <f>BN503/$G503</f>
        <v>1.030283210858173</v>
      </c>
      <c r="BP503" s="376">
        <f>BA503+AO503+AL503+BD503</f>
        <v>696.19299999999998</v>
      </c>
      <c r="BQ503" s="377">
        <f>BP503/BP$328</f>
        <v>9.9185508113575818E-3</v>
      </c>
      <c r="BR503" s="378">
        <f>BQ503/$G503</f>
        <v>0.90168643739614385</v>
      </c>
      <c r="BS503" s="381">
        <f>AI503+AF503+AC503+N503</f>
        <v>625.33600000000001</v>
      </c>
      <c r="BT503" s="441">
        <f>BS503/BS$328</f>
        <v>1.1515044378153427E-2</v>
      </c>
      <c r="BU503" s="383">
        <f>BT503/$G503</f>
        <v>1.0468222161957661</v>
      </c>
      <c r="BV503" s="382">
        <f>L503</f>
        <v>1.2999999999999999E-2</v>
      </c>
      <c r="BW503" s="382">
        <f>O503</f>
        <v>1.4E-2</v>
      </c>
      <c r="BX503" s="382">
        <f>R503</f>
        <v>1.2999999999999999E-2</v>
      </c>
      <c r="BY503" s="382">
        <f>U503</f>
        <v>1.2999999999999999E-2</v>
      </c>
      <c r="BZ503" s="382">
        <f>X503</f>
        <v>0.01</v>
      </c>
      <c r="CA503" s="382">
        <f>AA503</f>
        <v>1.0999999999999999E-2</v>
      </c>
      <c r="CB503" s="382">
        <f>AD503</f>
        <v>1.0999999999999999E-2</v>
      </c>
      <c r="CC503" s="382">
        <f>AG503</f>
        <v>1.2E-2</v>
      </c>
      <c r="CD503" s="382">
        <f>AJ503</f>
        <v>8.9999999999999993E-3</v>
      </c>
      <c r="CE503" s="382">
        <f>AM503</f>
        <v>8.9999999999999993E-3</v>
      </c>
      <c r="CF503" s="382">
        <f>AP503</f>
        <v>8.0000000000000002E-3</v>
      </c>
      <c r="CG503" s="382">
        <f>AS503</f>
        <v>8.9999999999999993E-3</v>
      </c>
      <c r="CH503" s="382">
        <f>AV503</f>
        <v>1.0999999999999999E-2</v>
      </c>
      <c r="CI503" s="382">
        <f>AY503</f>
        <v>1.2E-2</v>
      </c>
      <c r="CJ503" s="382">
        <f>BB503</f>
        <v>8.9999999999999993E-3</v>
      </c>
      <c r="CK503" s="382">
        <f>BE503</f>
        <v>1.4E-2</v>
      </c>
      <c r="CL503" s="382">
        <f>BH503</f>
        <v>1.4E-2</v>
      </c>
      <c r="CM503" s="902"/>
      <c r="CN503" s="902"/>
      <c r="CP503" s="902"/>
      <c r="CQ503" s="902"/>
      <c r="CS503" s="902"/>
      <c r="CT503" s="902"/>
      <c r="CV503" s="13"/>
      <c r="CW503" s="13"/>
      <c r="CY503" s="13"/>
      <c r="CZ503" s="13"/>
      <c r="DB503" s="13"/>
      <c r="DC503" s="13"/>
    </row>
    <row r="504" spans="1:107" x14ac:dyDescent="0.3">
      <c r="A504" s="232">
        <v>504</v>
      </c>
      <c r="B504" s="371" t="s">
        <v>452</v>
      </c>
      <c r="C504" s="372" t="s">
        <v>142</v>
      </c>
      <c r="D504" s="442">
        <v>44501</v>
      </c>
      <c r="E504" s="371"/>
      <c r="F504" s="376">
        <f>F$328*G504</f>
        <v>4717.0259999999998</v>
      </c>
      <c r="G504" s="375">
        <v>1.7999999999999999E-2</v>
      </c>
      <c r="H504" s="371"/>
      <c r="I504" s="375">
        <f>LARGE(BV504:CL504,1)</f>
        <v>2.5000000000000001E-2</v>
      </c>
      <c r="J504" s="375">
        <f>SMALL(BV504:CL504,1)</f>
        <v>0.01</v>
      </c>
      <c r="K504" s="437">
        <f>K$328*L504</f>
        <v>386.67599999999999</v>
      </c>
      <c r="L504" s="377">
        <v>2.3E-2</v>
      </c>
      <c r="M504" s="378">
        <f>L504/$I504</f>
        <v>0.91999999999999993</v>
      </c>
      <c r="N504" s="437">
        <f>N$328*O504</f>
        <v>355.1</v>
      </c>
      <c r="O504" s="377">
        <v>2.5000000000000001E-2</v>
      </c>
      <c r="P504" s="378">
        <f>O504/$I504</f>
        <v>1</v>
      </c>
      <c r="Q504" s="437">
        <f>Q$328*R504</f>
        <v>240.21799999999999</v>
      </c>
      <c r="R504" s="377">
        <v>2.1999999999999999E-2</v>
      </c>
      <c r="S504" s="378">
        <f>R504/$I504</f>
        <v>0.87999999999999989</v>
      </c>
      <c r="T504" s="437">
        <f>T$328*U504</f>
        <v>346.63200000000001</v>
      </c>
      <c r="U504" s="377">
        <v>2.1999999999999999E-2</v>
      </c>
      <c r="V504" s="378">
        <f>U504/$I504</f>
        <v>0.87999999999999989</v>
      </c>
      <c r="W504" s="437">
        <f>W$328*X504</f>
        <v>258.608</v>
      </c>
      <c r="X504" s="377">
        <v>1.6E-2</v>
      </c>
      <c r="Y504" s="378">
        <f>X504/$I504</f>
        <v>0.64</v>
      </c>
      <c r="Z504" s="437">
        <f>Z$328*AA504</f>
        <v>202.084</v>
      </c>
      <c r="AA504" s="377">
        <v>1.9E-2</v>
      </c>
      <c r="AB504" s="378">
        <f>AA504/$I504</f>
        <v>0.7599999999999999</v>
      </c>
      <c r="AC504" s="437">
        <f>AC$328*AD504</f>
        <v>306.50399999999996</v>
      </c>
      <c r="AD504" s="377">
        <v>1.7999999999999999E-2</v>
      </c>
      <c r="AE504" s="378">
        <f>AD504/$I504</f>
        <v>0.71999999999999986</v>
      </c>
      <c r="AF504" s="437">
        <f>AF$328*AG504</f>
        <v>220.542</v>
      </c>
      <c r="AG504" s="377">
        <v>2.1000000000000001E-2</v>
      </c>
      <c r="AH504" s="378">
        <f>AG504/$I504</f>
        <v>0.84</v>
      </c>
      <c r="AI504" s="437">
        <f>AI$328*AJ504</f>
        <v>176.00800000000001</v>
      </c>
      <c r="AJ504" s="377">
        <v>1.4E-2</v>
      </c>
      <c r="AK504" s="378">
        <f>AJ504/$I504</f>
        <v>0.55999999999999994</v>
      </c>
      <c r="AL504" s="437">
        <f>AL$328*AM504</f>
        <v>197.73</v>
      </c>
      <c r="AM504" s="377">
        <v>1.2999999999999999E-2</v>
      </c>
      <c r="AN504" s="378">
        <f>AM504/$I504</f>
        <v>0.51999999999999991</v>
      </c>
      <c r="AO504" s="437">
        <f>AO$328*AP504</f>
        <v>222.21</v>
      </c>
      <c r="AP504" s="377">
        <v>0.01</v>
      </c>
      <c r="AQ504" s="378">
        <f>AP504/$I504</f>
        <v>0.39999999999999997</v>
      </c>
      <c r="AR504" s="437">
        <f>AR$328*AS504</f>
        <v>234.09099999999998</v>
      </c>
      <c r="AS504" s="377">
        <v>1.0999999999999999E-2</v>
      </c>
      <c r="AT504" s="378">
        <f>AS504/$I504</f>
        <v>0.43999999999999995</v>
      </c>
      <c r="AU504" s="437">
        <f>AU$328*AV504</f>
        <v>209.26499999999999</v>
      </c>
      <c r="AV504" s="377">
        <v>1.4999999999999999E-2</v>
      </c>
      <c r="AW504" s="378">
        <f>AV504/$I504</f>
        <v>0.6</v>
      </c>
      <c r="AX504" s="437">
        <f>AX$328*AY504</f>
        <v>295.96299999999997</v>
      </c>
      <c r="AY504" s="377">
        <v>1.9E-2</v>
      </c>
      <c r="AZ504" s="378">
        <f>AY504/$I504</f>
        <v>0.7599999999999999</v>
      </c>
      <c r="BA504" s="376">
        <f>BA$328*BB504</f>
        <v>200.47299999999998</v>
      </c>
      <c r="BB504" s="377">
        <v>1.2999999999999999E-2</v>
      </c>
      <c r="BC504" s="378">
        <f>BB504/$I504</f>
        <v>0.51999999999999991</v>
      </c>
      <c r="BD504" s="438">
        <f>BD$328*BE504</f>
        <v>433.47500000000002</v>
      </c>
      <c r="BE504" s="377">
        <v>2.5000000000000001E-2</v>
      </c>
      <c r="BF504" s="378">
        <f>BE504/$I504</f>
        <v>1</v>
      </c>
      <c r="BG504" s="439">
        <f>BG$328*BH504</f>
        <v>395.16</v>
      </c>
      <c r="BH504" s="377">
        <v>2.4E-2</v>
      </c>
      <c r="BI504" s="378">
        <f>BH504/$I504</f>
        <v>0.96</v>
      </c>
      <c r="BJ504" s="376">
        <f>K504+T504+W504+Z504+Q504</f>
        <v>1434.2180000000001</v>
      </c>
      <c r="BK504" s="377">
        <f>BJ504/BJ$328</f>
        <v>2.0405457701391457E-2</v>
      </c>
      <c r="BL504" s="378">
        <f>BK504/$G504</f>
        <v>1.1336365389661922</v>
      </c>
      <c r="BM504" s="376">
        <f>BG504+AU504+AR504+AX504</f>
        <v>1134.4789999999998</v>
      </c>
      <c r="BN504" s="440">
        <f>BM504/BM$328</f>
        <v>1.6863557986740788E-2</v>
      </c>
      <c r="BO504" s="378">
        <f>BN504/$G504</f>
        <v>0.93686433259671054</v>
      </c>
      <c r="BP504" s="376">
        <f>BA504+AO504+AL504+BD504</f>
        <v>1053.8879999999999</v>
      </c>
      <c r="BQ504" s="377">
        <f>BP504/BP$328</f>
        <v>1.501457451810061E-2</v>
      </c>
      <c r="BR504" s="378">
        <f>BQ504/$G504</f>
        <v>0.83414302878336732</v>
      </c>
      <c r="BS504" s="381">
        <f>AI504+AF504+AC504+N504</f>
        <v>1058.154</v>
      </c>
      <c r="BT504" s="441">
        <f>BS504/BS$328</f>
        <v>1.948502927853276E-2</v>
      </c>
      <c r="BU504" s="383">
        <f>BT504/$G504</f>
        <v>1.0825016265851535</v>
      </c>
      <c r="BV504" s="382">
        <f>L504</f>
        <v>2.3E-2</v>
      </c>
      <c r="BW504" s="382">
        <f>O504</f>
        <v>2.5000000000000001E-2</v>
      </c>
      <c r="BX504" s="382">
        <f>R504</f>
        <v>2.1999999999999999E-2</v>
      </c>
      <c r="BY504" s="382">
        <f>U504</f>
        <v>2.1999999999999999E-2</v>
      </c>
      <c r="BZ504" s="382">
        <f>X504</f>
        <v>1.6E-2</v>
      </c>
      <c r="CA504" s="382">
        <f>AA504</f>
        <v>1.9E-2</v>
      </c>
      <c r="CB504" s="382">
        <f>AD504</f>
        <v>1.7999999999999999E-2</v>
      </c>
      <c r="CC504" s="382">
        <f>AG504</f>
        <v>2.1000000000000001E-2</v>
      </c>
      <c r="CD504" s="382">
        <f>AJ504</f>
        <v>1.4E-2</v>
      </c>
      <c r="CE504" s="382">
        <f>AM504</f>
        <v>1.2999999999999999E-2</v>
      </c>
      <c r="CF504" s="382">
        <f>AP504</f>
        <v>0.01</v>
      </c>
      <c r="CG504" s="382">
        <f>AS504</f>
        <v>1.0999999999999999E-2</v>
      </c>
      <c r="CH504" s="382">
        <f>AV504</f>
        <v>1.4999999999999999E-2</v>
      </c>
      <c r="CI504" s="382">
        <f>AY504</f>
        <v>1.9E-2</v>
      </c>
      <c r="CJ504" s="382">
        <f>BB504</f>
        <v>1.2999999999999999E-2</v>
      </c>
      <c r="CK504" s="382">
        <f>BE504</f>
        <v>2.5000000000000001E-2</v>
      </c>
      <c r="CL504" s="382">
        <f>BH504</f>
        <v>2.4E-2</v>
      </c>
      <c r="CM504" s="902"/>
      <c r="CN504" s="902"/>
      <c r="CP504" s="902"/>
      <c r="CQ504" s="902"/>
      <c r="CS504" s="902"/>
      <c r="CT504" s="902"/>
      <c r="CV504" s="13"/>
      <c r="CW504" s="13"/>
      <c r="CY504" s="13"/>
      <c r="CZ504" s="13"/>
      <c r="DB504" s="13"/>
      <c r="DC504" s="13"/>
    </row>
    <row r="505" spans="1:107" x14ac:dyDescent="0.3">
      <c r="A505" s="163">
        <v>505</v>
      </c>
      <c r="B505" s="3"/>
      <c r="D505" s="27"/>
      <c r="E505" s="3"/>
      <c r="F505" s="7"/>
      <c r="G505" s="15"/>
      <c r="H505" s="3"/>
      <c r="I505" s="15"/>
      <c r="J505" s="15"/>
      <c r="K505" s="3"/>
      <c r="L505" s="13"/>
      <c r="M505" s="22"/>
      <c r="N505" s="3"/>
      <c r="O505" s="13"/>
      <c r="P505" s="22"/>
      <c r="Q505" s="3"/>
      <c r="R505" s="13"/>
      <c r="S505" s="22"/>
      <c r="T505" s="3"/>
      <c r="U505" s="13"/>
      <c r="V505" s="22"/>
      <c r="W505" s="3"/>
      <c r="X505" s="13"/>
      <c r="Y505" s="22"/>
      <c r="Z505" s="3"/>
      <c r="AA505" s="13"/>
      <c r="AB505" s="22"/>
      <c r="AC505" s="3"/>
      <c r="AD505" s="13"/>
      <c r="AE505" s="22"/>
      <c r="AF505" s="3"/>
      <c r="AG505" s="13"/>
      <c r="AH505" s="22"/>
      <c r="AI505" s="3"/>
      <c r="AJ505" s="13"/>
      <c r="AK505" s="22"/>
      <c r="AL505" s="3"/>
      <c r="AM505" s="13"/>
      <c r="AN505" s="22"/>
      <c r="AO505" s="3"/>
      <c r="AP505" s="13"/>
      <c r="AQ505" s="22"/>
      <c r="AR505" s="3"/>
      <c r="AS505" s="13"/>
      <c r="AT505" s="22"/>
      <c r="AU505" s="40"/>
      <c r="AV505" s="13"/>
      <c r="AW505" s="22"/>
      <c r="AX505" s="3"/>
      <c r="AY505" s="13"/>
      <c r="AZ505" s="22"/>
      <c r="BA505" s="7"/>
      <c r="BB505" s="15"/>
      <c r="BC505" s="22"/>
      <c r="BD505" s="29"/>
      <c r="BE505" s="13"/>
      <c r="BF505" s="22"/>
      <c r="BG505" s="248"/>
      <c r="BH505" s="13"/>
      <c r="BI505" s="22"/>
      <c r="BJ505" s="22"/>
      <c r="BK505" s="22"/>
      <c r="BL505" s="22"/>
      <c r="BM505" s="22"/>
      <c r="BN505" s="247"/>
      <c r="BO505" s="22"/>
      <c r="BP505" s="22"/>
      <c r="BQ505" s="22"/>
      <c r="BR505" s="22"/>
      <c r="BS505" s="348"/>
      <c r="BT505" s="334"/>
      <c r="BU505" s="247"/>
      <c r="BV505" s="100"/>
      <c r="BW505" s="100"/>
      <c r="BX505" s="100"/>
      <c r="BY505" s="100"/>
      <c r="BZ505" s="100"/>
      <c r="CA505" s="100"/>
      <c r="CB505" s="100"/>
      <c r="CC505" s="100"/>
      <c r="CD505" s="100"/>
      <c r="CE505" s="100"/>
      <c r="CF505" s="100"/>
      <c r="CG505" s="100"/>
      <c r="CH505" s="100"/>
      <c r="CI505" s="100"/>
      <c r="CJ505" s="100"/>
      <c r="CK505" s="100"/>
      <c r="CL505" s="100"/>
      <c r="CM505" s="902"/>
      <c r="CN505" s="902"/>
      <c r="CP505" s="902"/>
      <c r="CQ505" s="902"/>
      <c r="CS505" s="902"/>
      <c r="CT505" s="902"/>
      <c r="CV505" s="13"/>
      <c r="CW505" s="13"/>
      <c r="CY505" s="13"/>
      <c r="CZ505" s="13"/>
      <c r="DB505" s="13"/>
      <c r="DC505" s="13"/>
    </row>
    <row r="506" spans="1:107" x14ac:dyDescent="0.3">
      <c r="A506" s="163">
        <v>506</v>
      </c>
      <c r="B506" s="3"/>
      <c r="D506" s="27"/>
      <c r="E506" s="3"/>
      <c r="F506" s="7"/>
      <c r="G506" s="15"/>
      <c r="H506" s="3"/>
      <c r="I506" s="15"/>
      <c r="J506" s="15"/>
      <c r="K506" s="40"/>
      <c r="L506" s="13"/>
      <c r="M506" s="22"/>
      <c r="N506" s="40"/>
      <c r="O506" s="13"/>
      <c r="P506" s="22"/>
      <c r="Q506" s="40"/>
      <c r="R506" s="13"/>
      <c r="S506" s="22"/>
      <c r="T506" s="40"/>
      <c r="U506" s="13"/>
      <c r="V506" s="22"/>
      <c r="W506" s="40"/>
      <c r="X506" s="13"/>
      <c r="Y506" s="22"/>
      <c r="Z506" s="40"/>
      <c r="AA506" s="13"/>
      <c r="AB506" s="22"/>
      <c r="AC506" s="40"/>
      <c r="AD506" s="13"/>
      <c r="AE506" s="22"/>
      <c r="AF506" s="40"/>
      <c r="AG506" s="13"/>
      <c r="AH506" s="22"/>
      <c r="AI506" s="40"/>
      <c r="AJ506" s="13"/>
      <c r="AK506" s="22"/>
      <c r="AL506" s="40"/>
      <c r="AM506" s="13"/>
      <c r="AN506" s="22"/>
      <c r="AO506" s="40"/>
      <c r="AP506" s="13"/>
      <c r="AQ506" s="22"/>
      <c r="AR506" s="40"/>
      <c r="AS506" s="13"/>
      <c r="AT506" s="22"/>
      <c r="AU506" s="40"/>
      <c r="AV506" s="13"/>
      <c r="AW506" s="22"/>
      <c r="AX506" s="40"/>
      <c r="AY506" s="13"/>
      <c r="AZ506" s="22"/>
      <c r="BA506" s="7"/>
      <c r="BB506" s="15"/>
      <c r="BC506" s="22"/>
      <c r="BD506" s="29"/>
      <c r="BE506" s="13"/>
      <c r="BF506" s="22"/>
      <c r="BG506" s="248"/>
      <c r="BH506" s="13"/>
      <c r="BI506" s="22"/>
      <c r="BJ506" s="22"/>
      <c r="BK506" s="22"/>
      <c r="BL506" s="22"/>
      <c r="BM506" s="22"/>
      <c r="BN506" s="247"/>
      <c r="BO506" s="22"/>
      <c r="BP506" s="22"/>
      <c r="BQ506" s="22"/>
      <c r="BR506" s="22"/>
      <c r="BS506" s="348"/>
      <c r="BT506" s="334"/>
      <c r="BU506" s="247"/>
      <c r="BV506" s="100"/>
      <c r="BW506" s="100"/>
      <c r="BX506" s="100"/>
      <c r="BY506" s="100"/>
      <c r="BZ506" s="100"/>
      <c r="CA506" s="100"/>
      <c r="CB506" s="100"/>
      <c r="CC506" s="100"/>
      <c r="CD506" s="100"/>
      <c r="CE506" s="100"/>
      <c r="CF506" s="100"/>
      <c r="CG506" s="100"/>
      <c r="CH506" s="100"/>
      <c r="CI506" s="100"/>
      <c r="CJ506" s="100"/>
      <c r="CK506" s="100"/>
      <c r="CL506" s="100"/>
      <c r="CM506" s="902"/>
      <c r="CN506" s="902"/>
      <c r="CP506" s="902"/>
      <c r="CQ506" s="902"/>
      <c r="CS506" s="902"/>
      <c r="CT506" s="902"/>
      <c r="CV506" s="13"/>
      <c r="CW506" s="13"/>
      <c r="CY506" s="13"/>
      <c r="CZ506" s="13"/>
      <c r="DB506" s="13"/>
      <c r="DC506" s="13"/>
    </row>
    <row r="507" spans="1:107" ht="13.5" thickBot="1" x14ac:dyDescent="0.35">
      <c r="A507" s="163">
        <v>507</v>
      </c>
      <c r="B507" s="3"/>
      <c r="D507" s="27"/>
      <c r="E507" s="3"/>
      <c r="F507" s="7"/>
      <c r="G507" s="15"/>
      <c r="H507" s="3"/>
      <c r="I507" s="15"/>
      <c r="J507" s="15"/>
      <c r="K507" s="40"/>
      <c r="L507" s="137"/>
      <c r="M507" s="22"/>
      <c r="N507" s="40"/>
      <c r="O507" s="137"/>
      <c r="P507" s="22"/>
      <c r="Q507" s="40"/>
      <c r="R507" s="137"/>
      <c r="S507" s="22"/>
      <c r="T507" s="40"/>
      <c r="U507" s="137"/>
      <c r="V507" s="22"/>
      <c r="W507" s="40"/>
      <c r="X507" s="137"/>
      <c r="Y507" s="22"/>
      <c r="Z507" s="40"/>
      <c r="AA507" s="137"/>
      <c r="AB507" s="22"/>
      <c r="AC507" s="40"/>
      <c r="AD507" s="137"/>
      <c r="AE507" s="22"/>
      <c r="AF507" s="40"/>
      <c r="AG507" s="137"/>
      <c r="AH507" s="22"/>
      <c r="AI507" s="40"/>
      <c r="AJ507" s="137"/>
      <c r="AK507" s="22"/>
      <c r="AL507" s="40"/>
      <c r="AM507" s="137"/>
      <c r="AN507" s="22"/>
      <c r="AO507" s="40"/>
      <c r="AP507" s="137"/>
      <c r="AQ507" s="22"/>
      <c r="AR507" s="40"/>
      <c r="AS507" s="137"/>
      <c r="AT507" s="22"/>
      <c r="AU507" s="40"/>
      <c r="AV507" s="137"/>
      <c r="AW507" s="22"/>
      <c r="AX507" s="40"/>
      <c r="AY507" s="137"/>
      <c r="AZ507" s="22"/>
      <c r="BA507" s="7"/>
      <c r="BB507" s="15"/>
      <c r="BC507" s="22"/>
      <c r="BD507" s="29"/>
      <c r="BE507" s="137"/>
      <c r="BF507" s="22"/>
      <c r="BG507" s="248"/>
      <c r="BH507" s="137"/>
      <c r="BI507" s="22"/>
      <c r="BJ507" s="22"/>
      <c r="BK507" s="22"/>
      <c r="BL507" s="22"/>
      <c r="BM507" s="22"/>
      <c r="BN507" s="247"/>
      <c r="BO507" s="22"/>
      <c r="BP507" s="22"/>
      <c r="BQ507" s="22"/>
      <c r="BR507" s="22"/>
      <c r="BS507" s="348"/>
      <c r="BT507" s="334"/>
      <c r="BU507" s="247"/>
      <c r="BV507" s="100"/>
      <c r="BW507" s="100"/>
      <c r="BX507" s="100"/>
      <c r="BY507" s="100"/>
      <c r="BZ507" s="100"/>
      <c r="CA507" s="100"/>
      <c r="CB507" s="100"/>
      <c r="CC507" s="100"/>
      <c r="CD507" s="100"/>
      <c r="CE507" s="100"/>
      <c r="CF507" s="100"/>
      <c r="CG507" s="100"/>
      <c r="CH507" s="100"/>
      <c r="CI507" s="100"/>
      <c r="CJ507" s="100"/>
      <c r="CK507" s="100"/>
      <c r="CL507" s="100"/>
      <c r="CM507" s="902"/>
      <c r="CN507" s="902"/>
      <c r="CP507" s="902"/>
      <c r="CQ507" s="902"/>
      <c r="CS507" s="902"/>
      <c r="CT507" s="902"/>
      <c r="CV507" s="13"/>
      <c r="CW507" s="13"/>
      <c r="CY507" s="13"/>
      <c r="CZ507" s="13"/>
      <c r="DB507" s="13"/>
      <c r="DC507" s="13"/>
    </row>
    <row r="508" spans="1:107" ht="13.5" thickBot="1" x14ac:dyDescent="0.35">
      <c r="A508" s="232">
        <v>508</v>
      </c>
      <c r="B508" s="498" t="s">
        <v>453</v>
      </c>
      <c r="C508" s="499"/>
      <c r="D508" s="500"/>
      <c r="E508" s="524"/>
      <c r="F508" s="525"/>
      <c r="G508" s="526"/>
      <c r="H508" s="526"/>
      <c r="I508" s="527"/>
      <c r="J508" s="527"/>
      <c r="K508" s="528"/>
      <c r="L508" s="526"/>
      <c r="M508" s="529"/>
      <c r="N508" s="528"/>
      <c r="O508" s="526"/>
      <c r="P508" s="529"/>
      <c r="Q508" s="528"/>
      <c r="R508" s="526"/>
      <c r="S508" s="529"/>
      <c r="T508" s="528"/>
      <c r="U508" s="526"/>
      <c r="V508" s="529"/>
      <c r="W508" s="528"/>
      <c r="X508" s="526"/>
      <c r="Y508" s="529"/>
      <c r="Z508" s="528"/>
      <c r="AA508" s="526"/>
      <c r="AB508" s="529"/>
      <c r="AC508" s="528"/>
      <c r="AD508" s="526"/>
      <c r="AE508" s="529"/>
      <c r="AF508" s="528"/>
      <c r="AG508" s="526"/>
      <c r="AH508" s="529"/>
      <c r="AI508" s="528"/>
      <c r="AJ508" s="526"/>
      <c r="AK508" s="529"/>
      <c r="AL508" s="528"/>
      <c r="AM508" s="526"/>
      <c r="AN508" s="529"/>
      <c r="AO508" s="528"/>
      <c r="AP508" s="526"/>
      <c r="AQ508" s="529"/>
      <c r="AR508" s="528"/>
      <c r="AS508" s="526"/>
      <c r="AT508" s="529"/>
      <c r="AU508" s="530"/>
      <c r="AV508" s="526"/>
      <c r="AW508" s="529"/>
      <c r="AX508" s="528"/>
      <c r="AY508" s="526"/>
      <c r="AZ508" s="529"/>
      <c r="BA508" s="531"/>
      <c r="BB508" s="526"/>
      <c r="BC508" s="526"/>
      <c r="BD508" s="532"/>
      <c r="BE508" s="526"/>
      <c r="BF508" s="529"/>
      <c r="BG508" s="533"/>
      <c r="BH508" s="526"/>
      <c r="BI508" s="529"/>
      <c r="BJ508" s="534"/>
      <c r="BK508" s="526"/>
      <c r="BL508" s="526"/>
      <c r="BM508" s="535"/>
      <c r="BN508" s="536"/>
      <c r="BO508" s="537"/>
      <c r="BP508" s="535"/>
      <c r="BQ508" s="537"/>
      <c r="BR508" s="537"/>
      <c r="BS508" s="507"/>
      <c r="BT508" s="506"/>
      <c r="BU508" s="536"/>
      <c r="BV508" s="508"/>
      <c r="BW508" s="508"/>
      <c r="BX508" s="508"/>
      <c r="BY508" s="508"/>
      <c r="BZ508" s="508"/>
      <c r="CA508" s="508"/>
      <c r="CB508" s="508"/>
      <c r="CC508" s="508"/>
      <c r="CD508" s="508"/>
      <c r="CE508" s="508"/>
      <c r="CF508" s="508"/>
      <c r="CG508" s="508"/>
      <c r="CH508" s="508"/>
      <c r="CI508" s="508"/>
      <c r="CJ508" s="508"/>
      <c r="CK508" s="508"/>
      <c r="CL508" s="509"/>
    </row>
    <row r="509" spans="1:107" x14ac:dyDescent="0.3">
      <c r="A509" s="232">
        <v>509</v>
      </c>
      <c r="B509" s="398" t="s">
        <v>454</v>
      </c>
      <c r="C509" s="399" t="s">
        <v>142</v>
      </c>
      <c r="D509" s="442">
        <v>44501</v>
      </c>
      <c r="E509" s="371"/>
      <c r="F509" s="376">
        <f>F$328*G509</f>
        <v>211479.99900000001</v>
      </c>
      <c r="G509" s="375">
        <v>0.80700000000000005</v>
      </c>
      <c r="H509" s="371"/>
      <c r="I509" s="375">
        <f>LARGE(BV509:CL509,1)</f>
        <v>0.83399999999999996</v>
      </c>
      <c r="J509" s="375">
        <f>SMALL(BV509:CL509,1)</f>
        <v>0.77700000000000002</v>
      </c>
      <c r="K509" s="437">
        <f>K$328*L509</f>
        <v>13079.736000000001</v>
      </c>
      <c r="L509" s="377">
        <v>0.77800000000000002</v>
      </c>
      <c r="M509" s="378">
        <f>L509/$I509</f>
        <v>0.93285371702637898</v>
      </c>
      <c r="N509" s="437">
        <f>N$328*O509</f>
        <v>11306.384</v>
      </c>
      <c r="O509" s="377">
        <v>0.79600000000000004</v>
      </c>
      <c r="P509" s="378">
        <f>O509/$I509</f>
        <v>0.9544364508393286</v>
      </c>
      <c r="Q509" s="437">
        <f>Q$328*R509</f>
        <v>8636.9290000000001</v>
      </c>
      <c r="R509" s="377">
        <v>0.79100000000000004</v>
      </c>
      <c r="S509" s="378">
        <f>R509/$I509</f>
        <v>0.94844124700239818</v>
      </c>
      <c r="T509" s="437">
        <f>T$328*U509</f>
        <v>12604.800000000001</v>
      </c>
      <c r="U509" s="377">
        <v>0.8</v>
      </c>
      <c r="V509" s="378">
        <f>U509/$I509</f>
        <v>0.95923261390887304</v>
      </c>
      <c r="W509" s="437">
        <f>W$328*X509</f>
        <v>13205.170999999998</v>
      </c>
      <c r="X509" s="377">
        <v>0.81699999999999995</v>
      </c>
      <c r="Y509" s="378">
        <f>X509/$I509</f>
        <v>0.97961630695443647</v>
      </c>
      <c r="Z509" s="437">
        <f>Z$328*AA509</f>
        <v>8647.0679999999993</v>
      </c>
      <c r="AA509" s="377">
        <v>0.81299999999999994</v>
      </c>
      <c r="AB509" s="378">
        <f>AA509/$I509</f>
        <v>0.97482014388489202</v>
      </c>
      <c r="AC509" s="437">
        <f>AC$328*AD509</f>
        <v>13724.568000000001</v>
      </c>
      <c r="AD509" s="377">
        <v>0.80600000000000005</v>
      </c>
      <c r="AE509" s="378">
        <f>AD509/$I509</f>
        <v>0.96642685851318955</v>
      </c>
      <c r="AF509" s="437">
        <f>AF$328*AG509</f>
        <v>8401.6</v>
      </c>
      <c r="AG509" s="377">
        <v>0.8</v>
      </c>
      <c r="AH509" s="378">
        <f>AG509/$I509</f>
        <v>0.95923261390887304</v>
      </c>
      <c r="AI509" s="437">
        <f>AI$328*AJ509</f>
        <v>10346.755999999999</v>
      </c>
      <c r="AJ509" s="377">
        <v>0.82299999999999995</v>
      </c>
      <c r="AK509" s="378">
        <f>AJ509/$I509</f>
        <v>0.98681055155875297</v>
      </c>
      <c r="AL509" s="437">
        <f>AL$328*AM509</f>
        <v>12548.25</v>
      </c>
      <c r="AM509" s="377">
        <v>0.82499999999999996</v>
      </c>
      <c r="AN509" s="378">
        <f>AM509/$I509</f>
        <v>0.98920863309352514</v>
      </c>
      <c r="AO509" s="437">
        <f>AO$328*AP509</f>
        <v>18354.545999999998</v>
      </c>
      <c r="AP509" s="377">
        <v>0.82599999999999996</v>
      </c>
      <c r="AQ509" s="378">
        <f>AP509/$I509</f>
        <v>0.99040767386091122</v>
      </c>
      <c r="AR509" s="437">
        <f>AR$328*AS509</f>
        <v>17450.419999999998</v>
      </c>
      <c r="AS509" s="377">
        <v>0.82</v>
      </c>
      <c r="AT509" s="378">
        <f>AS509/$I509</f>
        <v>0.98321342925659472</v>
      </c>
      <c r="AU509" s="437">
        <f>AU$328*AV509</f>
        <v>11300.310000000001</v>
      </c>
      <c r="AV509" s="377">
        <v>0.81</v>
      </c>
      <c r="AW509" s="378">
        <f>AV509/$I509</f>
        <v>0.97122302158273388</v>
      </c>
      <c r="AX509" s="437">
        <f>AX$328*AY509</f>
        <v>12710.831999999999</v>
      </c>
      <c r="AY509" s="377">
        <v>0.81599999999999995</v>
      </c>
      <c r="AZ509" s="378">
        <f>AY509/$I509</f>
        <v>0.97841726618705038</v>
      </c>
      <c r="BA509" s="376">
        <f>BA$328*BB509</f>
        <v>12861.114</v>
      </c>
      <c r="BB509" s="377">
        <v>0.83399999999999996</v>
      </c>
      <c r="BC509" s="378">
        <f>BB509/$I509</f>
        <v>1</v>
      </c>
      <c r="BD509" s="438">
        <f>BD$328*BE509</f>
        <v>13472.403</v>
      </c>
      <c r="BE509" s="377">
        <v>0.77700000000000002</v>
      </c>
      <c r="BF509" s="378">
        <f>BE509/$I509</f>
        <v>0.9316546762589929</v>
      </c>
      <c r="BG509" s="439">
        <f>BG$328*BH509</f>
        <v>12826.235000000001</v>
      </c>
      <c r="BH509" s="377">
        <v>0.77900000000000003</v>
      </c>
      <c r="BI509" s="378">
        <f>BH509/$I509</f>
        <v>0.93405275779376506</v>
      </c>
      <c r="BJ509" s="376">
        <f>K509+T509+W509+Z509+Q509</f>
        <v>56173.703999999998</v>
      </c>
      <c r="BK509" s="377">
        <f>BJ509/BJ$328</f>
        <v>0.79921611700765438</v>
      </c>
      <c r="BL509" s="378">
        <f>BK509/$G509</f>
        <v>0.99035454399957168</v>
      </c>
      <c r="BM509" s="376">
        <f>BG509+AU509+AR509+AX509</f>
        <v>54287.796999999991</v>
      </c>
      <c r="BN509" s="440">
        <f>BM509/BM$328</f>
        <v>0.80696549930136441</v>
      </c>
      <c r="BO509" s="378">
        <f>BN509/$G509</f>
        <v>0.9999572482049125</v>
      </c>
      <c r="BP509" s="376">
        <f>BA509+AO509+AL509+BD509</f>
        <v>57236.312999999995</v>
      </c>
      <c r="BQ509" s="377">
        <f>BP509/BP$328</f>
        <v>0.81543663717570625</v>
      </c>
      <c r="BR509" s="378">
        <f>BQ509/$G509</f>
        <v>1.0104543211594872</v>
      </c>
      <c r="BS509" s="381">
        <f>AI509+AF509+AC509+N509</f>
        <v>43779.307999999997</v>
      </c>
      <c r="BT509" s="441">
        <f>BS509/BS$328</f>
        <v>0.8061596876956505</v>
      </c>
      <c r="BU509" s="383">
        <f>BT509/$G509</f>
        <v>0.99895872081245407</v>
      </c>
      <c r="BV509" s="382">
        <f>L509</f>
        <v>0.77800000000000002</v>
      </c>
      <c r="BW509" s="382">
        <f>O509</f>
        <v>0.79600000000000004</v>
      </c>
      <c r="BX509" s="382">
        <f>R509</f>
        <v>0.79100000000000004</v>
      </c>
      <c r="BY509" s="382">
        <f>U509</f>
        <v>0.8</v>
      </c>
      <c r="BZ509" s="382">
        <f>X509</f>
        <v>0.81699999999999995</v>
      </c>
      <c r="CA509" s="382">
        <f>AA509</f>
        <v>0.81299999999999994</v>
      </c>
      <c r="CB509" s="382">
        <f>AD509</f>
        <v>0.80600000000000005</v>
      </c>
      <c r="CC509" s="382">
        <f>AG509</f>
        <v>0.8</v>
      </c>
      <c r="CD509" s="382">
        <f>AJ509</f>
        <v>0.82299999999999995</v>
      </c>
      <c r="CE509" s="382">
        <f>AM509</f>
        <v>0.82499999999999996</v>
      </c>
      <c r="CF509" s="382">
        <f>AP509</f>
        <v>0.82599999999999996</v>
      </c>
      <c r="CG509" s="382">
        <f>AS509</f>
        <v>0.82</v>
      </c>
      <c r="CH509" s="382">
        <f>AV509</f>
        <v>0.81</v>
      </c>
      <c r="CI509" s="382">
        <f>AY509</f>
        <v>0.81599999999999995</v>
      </c>
      <c r="CJ509" s="382">
        <f>BB509</f>
        <v>0.83399999999999996</v>
      </c>
      <c r="CK509" s="382">
        <f>BE509</f>
        <v>0.77700000000000002</v>
      </c>
      <c r="CL509" s="382">
        <f>BH509</f>
        <v>0.77900000000000003</v>
      </c>
      <c r="CM509" s="902"/>
      <c r="CN509" s="902"/>
      <c r="CP509" s="902"/>
      <c r="CQ509" s="902"/>
      <c r="CS509" s="902"/>
      <c r="CT509" s="902"/>
      <c r="CV509" s="13"/>
      <c r="CW509" s="13"/>
      <c r="CY509" s="13"/>
      <c r="CZ509" s="13"/>
      <c r="DB509" s="13"/>
      <c r="DC509" s="13"/>
    </row>
    <row r="510" spans="1:107" x14ac:dyDescent="0.3">
      <c r="A510" s="232">
        <v>510</v>
      </c>
      <c r="B510" s="484" t="s">
        <v>455</v>
      </c>
      <c r="C510" s="399" t="s">
        <v>142</v>
      </c>
      <c r="D510" s="442">
        <v>44501</v>
      </c>
      <c r="E510" s="371"/>
      <c r="F510" s="376">
        <f>F$328*G510</f>
        <v>29874.498</v>
      </c>
      <c r="G510" s="375">
        <v>0.114</v>
      </c>
      <c r="H510" s="371"/>
      <c r="I510" s="375">
        <f>LARGE(BV510:CL510,1)</f>
        <v>0.129</v>
      </c>
      <c r="J510" s="375">
        <f>SMALL(BV510:CL510,1)</f>
        <v>0.10199999999999999</v>
      </c>
      <c r="K510" s="437">
        <f>K$328*L510</f>
        <v>2168.748</v>
      </c>
      <c r="L510" s="377">
        <v>0.129</v>
      </c>
      <c r="M510" s="378">
        <f>L510/$I510</f>
        <v>1</v>
      </c>
      <c r="N510" s="437">
        <f>N$328*O510</f>
        <v>1647.664</v>
      </c>
      <c r="O510" s="377">
        <v>0.11600000000000001</v>
      </c>
      <c r="P510" s="378">
        <f>O510/$I510</f>
        <v>0.89922480620155043</v>
      </c>
      <c r="Q510" s="437">
        <f>Q$328*R510</f>
        <v>1332.1179999999999</v>
      </c>
      <c r="R510" s="377">
        <v>0.122</v>
      </c>
      <c r="S510" s="378">
        <f>R510/$I510</f>
        <v>0.94573643410852704</v>
      </c>
      <c r="T510" s="437">
        <f>T$328*U510</f>
        <v>1796.184</v>
      </c>
      <c r="U510" s="377">
        <v>0.114</v>
      </c>
      <c r="V510" s="378">
        <f>U510/$I510</f>
        <v>0.88372093023255816</v>
      </c>
      <c r="W510" s="437">
        <f>W$328*X510</f>
        <v>1858.7450000000001</v>
      </c>
      <c r="X510" s="377">
        <v>0.115</v>
      </c>
      <c r="Y510" s="378">
        <f>X510/$I510</f>
        <v>0.89147286821705429</v>
      </c>
      <c r="Z510" s="437">
        <f>Z$328*AA510</f>
        <v>1191.232</v>
      </c>
      <c r="AA510" s="377">
        <v>0.112</v>
      </c>
      <c r="AB510" s="378">
        <f>AA510/$I510</f>
        <v>0.86821705426356588</v>
      </c>
      <c r="AC510" s="437">
        <f>AC$328*AD510</f>
        <v>1873.08</v>
      </c>
      <c r="AD510" s="377">
        <v>0.11</v>
      </c>
      <c r="AE510" s="378">
        <f>AD510/$I510</f>
        <v>0.8527131782945736</v>
      </c>
      <c r="AF510" s="437">
        <f>AF$328*AG510</f>
        <v>1249.7380000000001</v>
      </c>
      <c r="AG510" s="377">
        <v>0.11899999999999999</v>
      </c>
      <c r="AH510" s="378">
        <f>AG510/$I510</f>
        <v>0.92248062015503873</v>
      </c>
      <c r="AI510" s="437">
        <f>AI$328*AJ510</f>
        <v>1345.204</v>
      </c>
      <c r="AJ510" s="377">
        <v>0.107</v>
      </c>
      <c r="AK510" s="378">
        <f>AJ510/$I510</f>
        <v>0.82945736434108519</v>
      </c>
      <c r="AL510" s="437">
        <f>AL$328*AM510</f>
        <v>1688.31</v>
      </c>
      <c r="AM510" s="377">
        <v>0.111</v>
      </c>
      <c r="AN510" s="378">
        <f>AM510/$I510</f>
        <v>0.86046511627906974</v>
      </c>
      <c r="AO510" s="437">
        <f>AO$328*AP510</f>
        <v>2422.0889999999999</v>
      </c>
      <c r="AP510" s="377">
        <v>0.109</v>
      </c>
      <c r="AQ510" s="378">
        <f>AP510/$I510</f>
        <v>0.84496124031007747</v>
      </c>
      <c r="AR510" s="437">
        <f>AR$328*AS510</f>
        <v>2319.6289999999999</v>
      </c>
      <c r="AS510" s="377">
        <v>0.109</v>
      </c>
      <c r="AT510" s="378">
        <f>AS510/$I510</f>
        <v>0.84496124031007747</v>
      </c>
      <c r="AU510" s="437">
        <f>AU$328*AV510</f>
        <v>1576.463</v>
      </c>
      <c r="AV510" s="377">
        <v>0.113</v>
      </c>
      <c r="AW510" s="378">
        <f>AV510/$I510</f>
        <v>0.87596899224806202</v>
      </c>
      <c r="AX510" s="437">
        <f>AX$328*AY510</f>
        <v>1651.162</v>
      </c>
      <c r="AY510" s="377">
        <v>0.106</v>
      </c>
      <c r="AZ510" s="378">
        <f>AY510/$I510</f>
        <v>0.82170542635658905</v>
      </c>
      <c r="BA510" s="376">
        <f>BA$328*BB510</f>
        <v>1572.942</v>
      </c>
      <c r="BB510" s="377">
        <v>0.10199999999999999</v>
      </c>
      <c r="BC510" s="378">
        <f>BB510/$I510</f>
        <v>0.79069767441860461</v>
      </c>
      <c r="BD510" s="438">
        <f>BD$328*BE510</f>
        <v>2167.375</v>
      </c>
      <c r="BE510" s="377">
        <v>0.125</v>
      </c>
      <c r="BF510" s="378">
        <f>BE510/$I510</f>
        <v>0.96899224806201545</v>
      </c>
      <c r="BG510" s="439">
        <f>BG$328*BH510</f>
        <v>2041.66</v>
      </c>
      <c r="BH510" s="377">
        <v>0.124</v>
      </c>
      <c r="BI510" s="378">
        <f>BH510/$I510</f>
        <v>0.96124031007751931</v>
      </c>
      <c r="BJ510" s="376">
        <f>K510+T510+W510+Z510+Q510</f>
        <v>8347.027</v>
      </c>
      <c r="BK510" s="377">
        <f>BJ510/BJ$328</f>
        <v>0.11875803147141678</v>
      </c>
      <c r="BL510" s="378">
        <f>BK510/$G510</f>
        <v>1.0417371181703226</v>
      </c>
      <c r="BM510" s="376">
        <f>BG510+AU510+AR510+AX510</f>
        <v>7588.9140000000007</v>
      </c>
      <c r="BN510" s="440">
        <f>BM510/BM$328</f>
        <v>0.11280604691262598</v>
      </c>
      <c r="BO510" s="378">
        <f>BN510/$G510</f>
        <v>0.9895267273037367</v>
      </c>
      <c r="BP510" s="376">
        <f>BA510+AO510+AL510+BD510</f>
        <v>7850.7160000000003</v>
      </c>
      <c r="BQ510" s="377">
        <f>BP510/BP$328</f>
        <v>0.11184790072801357</v>
      </c>
      <c r="BR510" s="378">
        <f>BQ510/$G510</f>
        <v>0.98112193621064525</v>
      </c>
      <c r="BS510" s="381">
        <f>AI510+AF510+AC510+N510</f>
        <v>6115.6859999999997</v>
      </c>
      <c r="BT510" s="441">
        <f>BS510/BS$328</f>
        <v>0.11261529112805214</v>
      </c>
      <c r="BU510" s="383">
        <f>BT510/$G510</f>
        <v>0.98785343094782574</v>
      </c>
      <c r="BV510" s="382">
        <f>L510</f>
        <v>0.129</v>
      </c>
      <c r="BW510" s="382">
        <f>O510</f>
        <v>0.11600000000000001</v>
      </c>
      <c r="BX510" s="382">
        <f>R510</f>
        <v>0.122</v>
      </c>
      <c r="BY510" s="382">
        <f>U510</f>
        <v>0.114</v>
      </c>
      <c r="BZ510" s="382">
        <f>X510</f>
        <v>0.115</v>
      </c>
      <c r="CA510" s="382">
        <f>AA510</f>
        <v>0.112</v>
      </c>
      <c r="CB510" s="382">
        <f>AD510</f>
        <v>0.11</v>
      </c>
      <c r="CC510" s="382">
        <f>AG510</f>
        <v>0.11899999999999999</v>
      </c>
      <c r="CD510" s="382">
        <f>AJ510</f>
        <v>0.107</v>
      </c>
      <c r="CE510" s="382">
        <f>AM510</f>
        <v>0.111</v>
      </c>
      <c r="CF510" s="382">
        <f>AP510</f>
        <v>0.109</v>
      </c>
      <c r="CG510" s="382">
        <f>AS510</f>
        <v>0.109</v>
      </c>
      <c r="CH510" s="382">
        <f>AV510</f>
        <v>0.113</v>
      </c>
      <c r="CI510" s="382">
        <f>AY510</f>
        <v>0.106</v>
      </c>
      <c r="CJ510" s="382">
        <f>BB510</f>
        <v>0.10199999999999999</v>
      </c>
      <c r="CK510" s="382">
        <f>BE510</f>
        <v>0.125</v>
      </c>
      <c r="CL510" s="382">
        <f>BH510</f>
        <v>0.124</v>
      </c>
      <c r="CM510" s="902"/>
      <c r="CN510" s="902"/>
      <c r="CP510" s="902"/>
      <c r="CQ510" s="902"/>
      <c r="CS510" s="902"/>
      <c r="CT510" s="902"/>
      <c r="CV510" s="13"/>
      <c r="CW510" s="13"/>
      <c r="CY510" s="13"/>
      <c r="CZ510" s="13"/>
      <c r="DB510" s="13"/>
      <c r="DC510" s="13"/>
    </row>
    <row r="511" spans="1:107" x14ac:dyDescent="0.3">
      <c r="A511" s="232">
        <v>511</v>
      </c>
      <c r="B511" s="398" t="s">
        <v>456</v>
      </c>
      <c r="C511" s="399" t="s">
        <v>142</v>
      </c>
      <c r="D511" s="442">
        <v>44501</v>
      </c>
      <c r="E511" s="371"/>
      <c r="F511" s="376">
        <f>F$328*G511</f>
        <v>20702.503000000001</v>
      </c>
      <c r="G511" s="375">
        <v>7.9000000000000001E-2</v>
      </c>
      <c r="H511" s="371"/>
      <c r="I511" s="375">
        <f>LARGE(BV511:CL511,1)</f>
        <v>9.8000000000000004E-2</v>
      </c>
      <c r="J511" s="375">
        <f>SMALL(BV511:CL511,1)</f>
        <v>6.3E-2</v>
      </c>
      <c r="K511" s="437">
        <f>K$328*L511</f>
        <v>1563.5160000000001</v>
      </c>
      <c r="L511" s="377">
        <v>9.2999999999999999E-2</v>
      </c>
      <c r="M511" s="378">
        <f>L511/$I511</f>
        <v>0.94897959183673464</v>
      </c>
      <c r="N511" s="437">
        <f>N$328*O511</f>
        <v>1249.952</v>
      </c>
      <c r="O511" s="377">
        <v>8.7999999999999995E-2</v>
      </c>
      <c r="P511" s="378">
        <f>O511/$I511</f>
        <v>0.89795918367346927</v>
      </c>
      <c r="Q511" s="437">
        <f>Q$328*R511</f>
        <v>949.95299999999997</v>
      </c>
      <c r="R511" s="377">
        <v>8.6999999999999994E-2</v>
      </c>
      <c r="S511" s="378">
        <f>R511/$I511</f>
        <v>0.8877551020408162</v>
      </c>
      <c r="T511" s="437">
        <f>T$328*U511</f>
        <v>1355.0159999999998</v>
      </c>
      <c r="U511" s="377">
        <v>8.5999999999999993E-2</v>
      </c>
      <c r="V511" s="378">
        <f>U511/$I511</f>
        <v>0.87755102040816313</v>
      </c>
      <c r="W511" s="437">
        <f>W$328*X511</f>
        <v>1115.2470000000001</v>
      </c>
      <c r="X511" s="377">
        <v>6.9000000000000006E-2</v>
      </c>
      <c r="Y511" s="378">
        <f>X511/$I511</f>
        <v>0.70408163265306123</v>
      </c>
      <c r="Z511" s="437">
        <f>Z$328*AA511</f>
        <v>787.06399999999996</v>
      </c>
      <c r="AA511" s="377">
        <v>7.3999999999999996E-2</v>
      </c>
      <c r="AB511" s="378">
        <f>AA511/$I511</f>
        <v>0.75510204081632648</v>
      </c>
      <c r="AC511" s="437">
        <f>AC$328*AD511</f>
        <v>1430.3520000000001</v>
      </c>
      <c r="AD511" s="377">
        <v>8.4000000000000005E-2</v>
      </c>
      <c r="AE511" s="378">
        <f>AD511/$I511</f>
        <v>0.85714285714285721</v>
      </c>
      <c r="AF511" s="437">
        <f>AF$328*AG511</f>
        <v>850.66200000000003</v>
      </c>
      <c r="AG511" s="377">
        <v>8.1000000000000003E-2</v>
      </c>
      <c r="AH511" s="378">
        <f>AG511/$I511</f>
        <v>0.82653061224489799</v>
      </c>
      <c r="AI511" s="437">
        <f>AI$328*AJ511</f>
        <v>880.04000000000008</v>
      </c>
      <c r="AJ511" s="377">
        <v>7.0000000000000007E-2</v>
      </c>
      <c r="AK511" s="378">
        <f>AJ511/$I511</f>
        <v>0.7142857142857143</v>
      </c>
      <c r="AL511" s="437">
        <f>AL$328*AM511</f>
        <v>973.44</v>
      </c>
      <c r="AM511" s="377">
        <v>6.4000000000000001E-2</v>
      </c>
      <c r="AN511" s="378">
        <f>AM511/$I511</f>
        <v>0.65306122448979587</v>
      </c>
      <c r="AO511" s="437">
        <f>AO$328*AP511</f>
        <v>1422.144</v>
      </c>
      <c r="AP511" s="377">
        <v>6.4000000000000001E-2</v>
      </c>
      <c r="AQ511" s="378">
        <f>AP511/$I511</f>
        <v>0.65306122448979587</v>
      </c>
      <c r="AR511" s="437">
        <f>AR$328*AS511</f>
        <v>1510.9509999999998</v>
      </c>
      <c r="AS511" s="377">
        <v>7.0999999999999994E-2</v>
      </c>
      <c r="AT511" s="378">
        <f>AS511/$I511</f>
        <v>0.72448979591836726</v>
      </c>
      <c r="AU511" s="437">
        <f>AU$328*AV511</f>
        <v>1060.2760000000001</v>
      </c>
      <c r="AV511" s="377">
        <v>7.5999999999999998E-2</v>
      </c>
      <c r="AW511" s="378">
        <f>AV511/$I511</f>
        <v>0.77551020408163263</v>
      </c>
      <c r="AX511" s="437">
        <f>AX$328*AY511</f>
        <v>1183.8519999999999</v>
      </c>
      <c r="AY511" s="377">
        <v>7.5999999999999998E-2</v>
      </c>
      <c r="AZ511" s="378">
        <f>AY511/$I511</f>
        <v>0.77551020408163263</v>
      </c>
      <c r="BA511" s="376">
        <f>BA$328*BB511</f>
        <v>971.52300000000002</v>
      </c>
      <c r="BB511" s="377">
        <v>6.3E-2</v>
      </c>
      <c r="BC511" s="378">
        <f>BB511/$I511</f>
        <v>0.64285714285714279</v>
      </c>
      <c r="BD511" s="438">
        <f>BD$328*BE511</f>
        <v>1699.222</v>
      </c>
      <c r="BE511" s="377">
        <v>9.8000000000000004E-2</v>
      </c>
      <c r="BF511" s="378">
        <f>BE511/$I511</f>
        <v>1</v>
      </c>
      <c r="BG511" s="439">
        <f>BG$328*BH511</f>
        <v>1597.105</v>
      </c>
      <c r="BH511" s="377">
        <v>9.7000000000000003E-2</v>
      </c>
      <c r="BI511" s="378">
        <f>BH511/$I511</f>
        <v>0.98979591836734693</v>
      </c>
      <c r="BJ511" s="376">
        <f>K511+T511+W511+Z511+Q511</f>
        <v>5770.7960000000003</v>
      </c>
      <c r="BK511" s="377">
        <f>BJ511/BJ$328</f>
        <v>8.210448738013261E-2</v>
      </c>
      <c r="BL511" s="378">
        <f>BK511/$G511</f>
        <v>1.0392973086092736</v>
      </c>
      <c r="BM511" s="376">
        <f>BG511+AU511+AR511+AX511</f>
        <v>5352.1840000000002</v>
      </c>
      <c r="BN511" s="440">
        <f>BM511/BM$328</f>
        <v>7.9557986740791398E-2</v>
      </c>
      <c r="BO511" s="378">
        <f>BN511/$G511</f>
        <v>1.0070631233011569</v>
      </c>
      <c r="BP511" s="376">
        <f>BA511+AO511+AL511+BD511</f>
        <v>5066.3289999999997</v>
      </c>
      <c r="BQ511" s="377">
        <f>BP511/BP$328</f>
        <v>7.2179182516277016E-2</v>
      </c>
      <c r="BR511" s="378">
        <f>BQ511/$G511</f>
        <v>0.91366053818072168</v>
      </c>
      <c r="BS511" s="381">
        <f>AI511+AF511+AC511+N511</f>
        <v>4411.0060000000003</v>
      </c>
      <c r="BT511" s="441">
        <f>BS511/BS$328</f>
        <v>8.1225021176297291E-2</v>
      </c>
      <c r="BU511" s="383">
        <f>BT511/$G511</f>
        <v>1.0281648250164215</v>
      </c>
      <c r="BV511" s="382">
        <f>L511</f>
        <v>9.2999999999999999E-2</v>
      </c>
      <c r="BW511" s="382">
        <f>O511</f>
        <v>8.7999999999999995E-2</v>
      </c>
      <c r="BX511" s="382">
        <f>R511</f>
        <v>8.6999999999999994E-2</v>
      </c>
      <c r="BY511" s="382">
        <f>U511</f>
        <v>8.5999999999999993E-2</v>
      </c>
      <c r="BZ511" s="382">
        <f>X511</f>
        <v>6.9000000000000006E-2</v>
      </c>
      <c r="CA511" s="382">
        <f>AA511</f>
        <v>7.3999999999999996E-2</v>
      </c>
      <c r="CB511" s="382">
        <f>AD511</f>
        <v>8.4000000000000005E-2</v>
      </c>
      <c r="CC511" s="382">
        <f>AG511</f>
        <v>8.1000000000000003E-2</v>
      </c>
      <c r="CD511" s="382">
        <f>AJ511</f>
        <v>7.0000000000000007E-2</v>
      </c>
      <c r="CE511" s="382">
        <f>AM511</f>
        <v>6.4000000000000001E-2</v>
      </c>
      <c r="CF511" s="382">
        <f>AP511</f>
        <v>6.4000000000000001E-2</v>
      </c>
      <c r="CG511" s="382">
        <f>AS511</f>
        <v>7.0999999999999994E-2</v>
      </c>
      <c r="CH511" s="382">
        <f>AV511</f>
        <v>7.5999999999999998E-2</v>
      </c>
      <c r="CI511" s="382">
        <f>AY511</f>
        <v>7.5999999999999998E-2</v>
      </c>
      <c r="CJ511" s="382">
        <f>BB511</f>
        <v>6.3E-2</v>
      </c>
      <c r="CK511" s="382">
        <f>BE511</f>
        <v>9.8000000000000004E-2</v>
      </c>
      <c r="CL511" s="382">
        <f>BH511</f>
        <v>9.7000000000000003E-2</v>
      </c>
      <c r="CM511" s="902"/>
      <c r="CN511" s="902"/>
      <c r="CP511" s="902"/>
      <c r="CQ511" s="902"/>
      <c r="CS511" s="902"/>
      <c r="CT511" s="902"/>
      <c r="CV511" s="13"/>
      <c r="CW511" s="13"/>
      <c r="CY511" s="13"/>
      <c r="CZ511" s="13"/>
      <c r="DB511" s="13"/>
      <c r="DC511" s="13"/>
    </row>
    <row r="512" spans="1:107" x14ac:dyDescent="0.3">
      <c r="A512" s="163">
        <v>512</v>
      </c>
      <c r="B512" s="3"/>
      <c r="D512" s="27"/>
      <c r="E512" s="3"/>
      <c r="F512" s="7"/>
      <c r="G512" s="15"/>
      <c r="H512" s="3"/>
      <c r="I512" s="15"/>
      <c r="J512" s="15"/>
      <c r="K512" s="156"/>
      <c r="L512" s="156"/>
      <c r="M512" s="160"/>
      <c r="N512" s="156"/>
      <c r="O512" s="156"/>
      <c r="P512" s="160"/>
      <c r="Q512" s="156"/>
      <c r="R512" s="156"/>
      <c r="S512" s="160"/>
      <c r="T512" s="156"/>
      <c r="U512" s="156"/>
      <c r="V512" s="160"/>
      <c r="W512" s="156"/>
      <c r="X512" s="156"/>
      <c r="Y512" s="160"/>
      <c r="Z512" s="156"/>
      <c r="AA512" s="156"/>
      <c r="AB512" s="160"/>
      <c r="AC512" s="156"/>
      <c r="AD512" s="156"/>
      <c r="AE512" s="160"/>
      <c r="AF512" s="156"/>
      <c r="AG512" s="156"/>
      <c r="AH512" s="160"/>
      <c r="AI512" s="156"/>
      <c r="AJ512" s="156"/>
      <c r="AK512" s="160"/>
      <c r="AL512" s="156"/>
      <c r="AM512" s="156"/>
      <c r="AN512" s="160"/>
      <c r="AO512" s="156"/>
      <c r="AP512" s="156"/>
      <c r="AQ512" s="160"/>
      <c r="AR512" s="156"/>
      <c r="AS512" s="156"/>
      <c r="AT512" s="160"/>
      <c r="AV512" s="156"/>
      <c r="AW512" s="160"/>
      <c r="AX512" s="156"/>
      <c r="AY512" s="156"/>
      <c r="AZ512" s="160"/>
      <c r="BA512" s="7"/>
      <c r="BB512" s="15"/>
      <c r="BC512" s="22"/>
      <c r="BD512" s="157"/>
      <c r="BE512" s="156"/>
      <c r="BF512" s="160"/>
      <c r="BG512" s="157"/>
      <c r="BH512" s="156"/>
      <c r="BI512" s="160"/>
      <c r="BJ512" s="22"/>
      <c r="BK512" s="22"/>
      <c r="BL512" s="22"/>
      <c r="BM512" s="22"/>
      <c r="BN512" s="247"/>
      <c r="BO512" s="22"/>
      <c r="BP512" s="22"/>
      <c r="BQ512" s="22"/>
      <c r="BR512" s="22"/>
      <c r="BS512" s="348"/>
      <c r="BT512" s="334"/>
      <c r="BU512" s="247"/>
      <c r="BV512" s="100"/>
      <c r="BW512" s="100"/>
      <c r="BX512" s="100"/>
      <c r="BY512" s="100"/>
      <c r="BZ512" s="100"/>
      <c r="CA512" s="100"/>
      <c r="CB512" s="100"/>
      <c r="CC512" s="100"/>
      <c r="CD512" s="100"/>
      <c r="CE512" s="100"/>
      <c r="CF512" s="100"/>
      <c r="CG512" s="100"/>
      <c r="CH512" s="100"/>
      <c r="CI512" s="100"/>
      <c r="CJ512" s="100"/>
      <c r="CK512" s="100"/>
      <c r="CL512" s="100"/>
      <c r="CM512" s="902"/>
      <c r="CN512" s="902"/>
      <c r="CP512" s="902"/>
      <c r="CQ512" s="902"/>
      <c r="CS512" s="902"/>
      <c r="CT512" s="902"/>
      <c r="CV512" s="13"/>
      <c r="CW512" s="13"/>
      <c r="CY512" s="13"/>
      <c r="CZ512" s="13"/>
      <c r="DB512" s="13"/>
      <c r="DC512" s="13"/>
    </row>
    <row r="513" spans="1:107" x14ac:dyDescent="0.3">
      <c r="A513" s="163">
        <v>513</v>
      </c>
      <c r="B513" s="3"/>
      <c r="D513" s="27"/>
      <c r="E513" s="3"/>
      <c r="F513" s="7"/>
      <c r="G513" s="15"/>
      <c r="H513" s="3"/>
      <c r="I513" s="15"/>
      <c r="J513" s="15"/>
      <c r="K513" s="137"/>
      <c r="L513" s="137"/>
      <c r="M513" s="22"/>
      <c r="N513" s="137"/>
      <c r="O513" s="137"/>
      <c r="P513" s="22"/>
      <c r="Q513" s="137"/>
      <c r="R513" s="137"/>
      <c r="S513" s="22"/>
      <c r="T513" s="137"/>
      <c r="U513" s="137"/>
      <c r="V513" s="22"/>
      <c r="W513" s="137"/>
      <c r="X513" s="137"/>
      <c r="Y513" s="22"/>
      <c r="Z513" s="137"/>
      <c r="AA513" s="137"/>
      <c r="AB513" s="22"/>
      <c r="AC513" s="137"/>
      <c r="AD513" s="137"/>
      <c r="AE513" s="22"/>
      <c r="AF513" s="137"/>
      <c r="AG513" s="137"/>
      <c r="AH513" s="22"/>
      <c r="AI513" s="137"/>
      <c r="AJ513" s="137"/>
      <c r="AK513" s="22"/>
      <c r="AL513" s="137"/>
      <c r="AM513" s="137"/>
      <c r="AN513" s="22"/>
      <c r="AO513" s="137"/>
      <c r="AP513" s="137"/>
      <c r="AQ513" s="22"/>
      <c r="AR513" s="137"/>
      <c r="AS513" s="137"/>
      <c r="AT513" s="22"/>
      <c r="AU513" s="40"/>
      <c r="AV513" s="137"/>
      <c r="AW513" s="22"/>
      <c r="AX513" s="137"/>
      <c r="AY513" s="137"/>
      <c r="AZ513" s="22"/>
      <c r="BA513" s="7"/>
      <c r="BB513" s="15"/>
      <c r="BC513" s="22"/>
      <c r="BD513" s="29"/>
      <c r="BE513" s="137"/>
      <c r="BF513" s="22"/>
      <c r="BG513" s="248"/>
      <c r="BH513" s="137"/>
      <c r="BI513" s="22"/>
      <c r="BJ513" s="22"/>
      <c r="BK513" s="22"/>
      <c r="BL513" s="22"/>
      <c r="BM513" s="22"/>
      <c r="BN513" s="247"/>
      <c r="BO513" s="22"/>
      <c r="BP513" s="22"/>
      <c r="BQ513" s="22"/>
      <c r="BR513" s="22"/>
      <c r="BS513" s="348"/>
      <c r="BT513" s="334"/>
      <c r="BU513" s="247"/>
      <c r="BV513" s="100"/>
      <c r="BW513" s="100"/>
      <c r="BX513" s="100"/>
      <c r="BY513" s="100"/>
      <c r="BZ513" s="100"/>
      <c r="CA513" s="100"/>
      <c r="CB513" s="100"/>
      <c r="CC513" s="100"/>
      <c r="CD513" s="100"/>
      <c r="CE513" s="100"/>
      <c r="CF513" s="100"/>
      <c r="CG513" s="100"/>
      <c r="CH513" s="100"/>
      <c r="CI513" s="100"/>
      <c r="CJ513" s="100"/>
      <c r="CK513" s="100"/>
      <c r="CL513" s="100"/>
      <c r="CM513" s="902"/>
      <c r="CN513" s="902"/>
      <c r="CP513" s="902"/>
      <c r="CQ513" s="902"/>
      <c r="CS513" s="902"/>
      <c r="CT513" s="902"/>
      <c r="CV513" s="13"/>
      <c r="CW513" s="13"/>
      <c r="CY513" s="13"/>
      <c r="CZ513" s="13"/>
      <c r="DB513" s="13"/>
      <c r="DC513" s="13"/>
    </row>
    <row r="514" spans="1:107" x14ac:dyDescent="0.3">
      <c r="A514" s="163">
        <v>514</v>
      </c>
      <c r="B514" s="3"/>
      <c r="D514" s="27"/>
      <c r="E514" s="3"/>
      <c r="F514" s="7"/>
      <c r="G514" s="15"/>
      <c r="H514" s="3"/>
      <c r="I514" s="15"/>
      <c r="J514" s="15"/>
      <c r="K514" s="40"/>
      <c r="L514" s="137"/>
      <c r="M514" s="22"/>
      <c r="N514" s="40"/>
      <c r="O514" s="137"/>
      <c r="P514" s="22"/>
      <c r="Q514" s="40"/>
      <c r="R514" s="137"/>
      <c r="S514" s="22"/>
      <c r="T514" s="40"/>
      <c r="U514" s="137"/>
      <c r="V514" s="22"/>
      <c r="W514" s="40"/>
      <c r="X514" s="137"/>
      <c r="Y514" s="22"/>
      <c r="Z514" s="40"/>
      <c r="AA514" s="137"/>
      <c r="AB514" s="22"/>
      <c r="AC514" s="40"/>
      <c r="AD514" s="137"/>
      <c r="AE514" s="22"/>
      <c r="AF514" s="40"/>
      <c r="AG514" s="137"/>
      <c r="AH514" s="22"/>
      <c r="AI514" s="40"/>
      <c r="AJ514" s="137"/>
      <c r="AK514" s="22"/>
      <c r="AL514" s="40"/>
      <c r="AM514" s="137"/>
      <c r="AN514" s="22"/>
      <c r="AO514" s="40"/>
      <c r="AP514" s="137"/>
      <c r="AQ514" s="22"/>
      <c r="AR514" s="40"/>
      <c r="AS514" s="137"/>
      <c r="AT514" s="22"/>
      <c r="AU514" s="40"/>
      <c r="AV514" s="137"/>
      <c r="AW514" s="22"/>
      <c r="AX514" s="40"/>
      <c r="AY514" s="137"/>
      <c r="AZ514" s="22"/>
      <c r="BA514" s="7"/>
      <c r="BB514" s="15"/>
      <c r="BC514" s="22"/>
      <c r="BD514" s="29"/>
      <c r="BE514" s="137"/>
      <c r="BF514" s="22"/>
      <c r="BG514" s="248"/>
      <c r="BH514" s="137"/>
      <c r="BI514" s="22"/>
      <c r="BJ514" s="22"/>
      <c r="BK514" s="22"/>
      <c r="BL514" s="22"/>
      <c r="BM514" s="22"/>
      <c r="BN514" s="247"/>
      <c r="BO514" s="22"/>
      <c r="BP514" s="22"/>
      <c r="BQ514" s="22"/>
      <c r="BR514" s="22"/>
      <c r="BS514" s="348"/>
      <c r="BT514" s="334"/>
      <c r="BU514" s="247"/>
      <c r="BV514" s="100"/>
      <c r="BW514" s="100"/>
      <c r="BX514" s="100"/>
      <c r="BY514" s="100"/>
      <c r="BZ514" s="100"/>
      <c r="CA514" s="100"/>
      <c r="CB514" s="100"/>
      <c r="CC514" s="100"/>
      <c r="CD514" s="100"/>
      <c r="CE514" s="100"/>
      <c r="CF514" s="100"/>
      <c r="CG514" s="100"/>
      <c r="CH514" s="100"/>
      <c r="CI514" s="100"/>
      <c r="CJ514" s="100"/>
      <c r="CK514" s="100"/>
      <c r="CL514" s="100"/>
      <c r="CM514" s="902"/>
      <c r="CN514" s="902"/>
      <c r="CP514" s="902"/>
      <c r="CQ514" s="902"/>
      <c r="CS514" s="902"/>
      <c r="CT514" s="902"/>
      <c r="CV514" s="13"/>
      <c r="CW514" s="13"/>
      <c r="CY514" s="13"/>
      <c r="CZ514" s="13"/>
      <c r="DB514" s="13"/>
      <c r="DC514" s="13"/>
    </row>
    <row r="515" spans="1:107" x14ac:dyDescent="0.3">
      <c r="A515" s="163">
        <v>515</v>
      </c>
      <c r="B515" s="3"/>
      <c r="D515" s="27"/>
      <c r="E515" s="3"/>
      <c r="F515" s="7"/>
      <c r="G515" s="15"/>
      <c r="H515" s="3"/>
      <c r="I515" s="15"/>
      <c r="J515" s="15"/>
      <c r="K515" s="40"/>
      <c r="L515" s="13"/>
      <c r="M515" s="22"/>
      <c r="N515" s="40"/>
      <c r="O515" s="13"/>
      <c r="P515" s="22"/>
      <c r="Q515" s="40"/>
      <c r="R515" s="13"/>
      <c r="S515" s="22"/>
      <c r="T515" s="40"/>
      <c r="U515" s="13"/>
      <c r="V515" s="22"/>
      <c r="W515" s="40"/>
      <c r="X515" s="13"/>
      <c r="Y515" s="22"/>
      <c r="Z515" s="40"/>
      <c r="AA515" s="13"/>
      <c r="AB515" s="22"/>
      <c r="AC515" s="40"/>
      <c r="AD515" s="13"/>
      <c r="AE515" s="22"/>
      <c r="AF515" s="40"/>
      <c r="AG515" s="13"/>
      <c r="AH515" s="22"/>
      <c r="AI515" s="40"/>
      <c r="AJ515" s="13"/>
      <c r="AK515" s="22"/>
      <c r="AL515" s="40"/>
      <c r="AM515" s="13"/>
      <c r="AN515" s="22"/>
      <c r="AO515" s="40"/>
      <c r="AP515" s="13"/>
      <c r="AQ515" s="22"/>
      <c r="AR515" s="40"/>
      <c r="AS515" s="13"/>
      <c r="AT515" s="22"/>
      <c r="AU515" s="40"/>
      <c r="AV515" s="13"/>
      <c r="AW515" s="22"/>
      <c r="AX515" s="40"/>
      <c r="AY515" s="13"/>
      <c r="AZ515" s="22"/>
      <c r="BA515" s="7"/>
      <c r="BB515" s="15"/>
      <c r="BC515" s="22"/>
      <c r="BD515" s="29"/>
      <c r="BE515" s="13"/>
      <c r="BF515" s="22"/>
      <c r="BG515" s="248"/>
      <c r="BH515" s="13"/>
      <c r="BI515" s="22"/>
      <c r="BJ515" s="22"/>
      <c r="BK515" s="22"/>
      <c r="BL515" s="22"/>
      <c r="BM515" s="22"/>
      <c r="BN515" s="247"/>
      <c r="BO515" s="22"/>
      <c r="BP515" s="22"/>
      <c r="BQ515" s="22"/>
      <c r="BR515" s="22"/>
      <c r="BS515" s="348"/>
      <c r="BT515" s="334"/>
      <c r="BU515" s="247"/>
      <c r="BV515" s="100"/>
      <c r="BW515" s="100"/>
      <c r="BX515" s="100"/>
      <c r="BY515" s="100"/>
      <c r="BZ515" s="100"/>
      <c r="CA515" s="100"/>
      <c r="CB515" s="100"/>
      <c r="CC515" s="100"/>
      <c r="CD515" s="100"/>
      <c r="CE515" s="100"/>
      <c r="CF515" s="100"/>
      <c r="CG515" s="100"/>
      <c r="CH515" s="100"/>
      <c r="CI515" s="100"/>
      <c r="CJ515" s="100"/>
      <c r="CK515" s="100"/>
      <c r="CL515" s="100"/>
      <c r="CM515" s="902"/>
      <c r="CN515" s="902"/>
      <c r="CP515" s="902"/>
      <c r="CQ515" s="902"/>
      <c r="CS515" s="902"/>
      <c r="CT515" s="902"/>
      <c r="CV515" s="13"/>
      <c r="CW515" s="13"/>
      <c r="CY515" s="13"/>
      <c r="CZ515" s="13"/>
      <c r="DB515" s="13"/>
      <c r="DC515" s="13"/>
    </row>
    <row r="516" spans="1:107" x14ac:dyDescent="0.3">
      <c r="A516" s="163">
        <v>516</v>
      </c>
      <c r="B516" s="3"/>
      <c r="D516" s="27"/>
      <c r="E516" s="3"/>
      <c r="F516" s="7"/>
      <c r="G516" s="15"/>
      <c r="H516" s="3"/>
      <c r="I516" s="15"/>
      <c r="J516" s="15"/>
      <c r="K516" s="40"/>
      <c r="L516" s="137"/>
      <c r="M516" s="22"/>
      <c r="N516" s="40"/>
      <c r="O516" s="137"/>
      <c r="P516" s="22"/>
      <c r="Q516" s="40"/>
      <c r="R516" s="137"/>
      <c r="S516" s="22"/>
      <c r="T516" s="40"/>
      <c r="U516" s="137"/>
      <c r="V516" s="22"/>
      <c r="W516" s="40"/>
      <c r="X516" s="137"/>
      <c r="Y516" s="22"/>
      <c r="Z516" s="40"/>
      <c r="AA516" s="137"/>
      <c r="AB516" s="22"/>
      <c r="AC516" s="40"/>
      <c r="AD516" s="137"/>
      <c r="AE516" s="22"/>
      <c r="AF516" s="40"/>
      <c r="AG516" s="137"/>
      <c r="AH516" s="22"/>
      <c r="AI516" s="40"/>
      <c r="AJ516" s="137"/>
      <c r="AK516" s="22"/>
      <c r="AL516" s="40"/>
      <c r="AM516" s="137"/>
      <c r="AN516" s="22"/>
      <c r="AO516" s="40"/>
      <c r="AP516" s="137"/>
      <c r="AQ516" s="22"/>
      <c r="AR516" s="40"/>
      <c r="AS516" s="137"/>
      <c r="AT516" s="22"/>
      <c r="AU516" s="40"/>
      <c r="AV516" s="137"/>
      <c r="AW516" s="22"/>
      <c r="AX516" s="40"/>
      <c r="AY516" s="137"/>
      <c r="AZ516" s="22"/>
      <c r="BA516" s="7"/>
      <c r="BB516" s="15"/>
      <c r="BC516" s="22"/>
      <c r="BD516" s="29"/>
      <c r="BE516" s="137"/>
      <c r="BF516" s="22"/>
      <c r="BG516" s="248"/>
      <c r="BH516" s="137"/>
      <c r="BI516" s="22"/>
      <c r="BJ516" s="22"/>
      <c r="BK516" s="22"/>
      <c r="BL516" s="22"/>
      <c r="BM516" s="22"/>
      <c r="BN516" s="247"/>
      <c r="BO516" s="22"/>
      <c r="BP516" s="22"/>
      <c r="BQ516" s="22"/>
      <c r="BR516" s="22"/>
      <c r="BS516" s="348"/>
      <c r="BT516" s="334"/>
      <c r="BU516" s="247"/>
      <c r="BV516" s="100"/>
      <c r="BW516" s="100"/>
      <c r="BX516" s="100"/>
      <c r="BY516" s="100"/>
      <c r="BZ516" s="100"/>
      <c r="CA516" s="100"/>
      <c r="CB516" s="100"/>
      <c r="CC516" s="100"/>
      <c r="CD516" s="100"/>
      <c r="CE516" s="100"/>
      <c r="CF516" s="100"/>
      <c r="CG516" s="100"/>
      <c r="CH516" s="100"/>
      <c r="CI516" s="100"/>
      <c r="CJ516" s="100"/>
      <c r="CK516" s="100"/>
      <c r="CL516" s="100"/>
      <c r="CM516" s="902"/>
      <c r="CN516" s="902"/>
      <c r="CP516" s="902"/>
      <c r="CQ516" s="902"/>
      <c r="CS516" s="902"/>
      <c r="CT516" s="902"/>
      <c r="CV516" s="13"/>
      <c r="CW516" s="13"/>
      <c r="CY516" s="13"/>
      <c r="CZ516" s="13"/>
      <c r="DB516" s="13"/>
      <c r="DC516" s="13"/>
    </row>
    <row r="517" spans="1:107" x14ac:dyDescent="0.3">
      <c r="A517" s="163">
        <v>517</v>
      </c>
      <c r="B517" s="3"/>
      <c r="D517" s="27"/>
      <c r="E517" s="3"/>
      <c r="F517" s="7"/>
      <c r="G517" s="15"/>
      <c r="H517" s="3"/>
      <c r="I517" s="15"/>
      <c r="J517" s="15"/>
      <c r="K517" s="40"/>
      <c r="L517" s="13"/>
      <c r="M517" s="22"/>
      <c r="N517" s="40"/>
      <c r="O517" s="13"/>
      <c r="P517" s="22"/>
      <c r="Q517" s="40"/>
      <c r="R517" s="13"/>
      <c r="S517" s="22"/>
      <c r="T517" s="40"/>
      <c r="U517" s="13"/>
      <c r="V517" s="22"/>
      <c r="W517" s="40"/>
      <c r="X517" s="13"/>
      <c r="Y517" s="22"/>
      <c r="Z517" s="40"/>
      <c r="AA517" s="13"/>
      <c r="AB517" s="22"/>
      <c r="AC517" s="40"/>
      <c r="AD517" s="13"/>
      <c r="AE517" s="22"/>
      <c r="AF517" s="40"/>
      <c r="AG517" s="13"/>
      <c r="AH517" s="22"/>
      <c r="AI517" s="40"/>
      <c r="AJ517" s="13"/>
      <c r="AK517" s="22"/>
      <c r="AL517" s="40"/>
      <c r="AM517" s="13"/>
      <c r="AN517" s="22"/>
      <c r="AO517" s="40"/>
      <c r="AP517" s="13"/>
      <c r="AQ517" s="22"/>
      <c r="AR517" s="40"/>
      <c r="AS517" s="13"/>
      <c r="AT517" s="22"/>
      <c r="AU517" s="40"/>
      <c r="AV517" s="13"/>
      <c r="AW517" s="22"/>
      <c r="AX517" s="40"/>
      <c r="AY517" s="13"/>
      <c r="AZ517" s="22"/>
      <c r="BA517" s="7"/>
      <c r="BB517" s="15"/>
      <c r="BC517" s="22"/>
      <c r="BD517" s="29"/>
      <c r="BE517" s="13"/>
      <c r="BF517" s="22"/>
      <c r="BG517" s="248"/>
      <c r="BH517" s="13"/>
      <c r="BI517" s="22"/>
      <c r="BJ517" s="22"/>
      <c r="BK517" s="22"/>
      <c r="BL517" s="22"/>
      <c r="BM517" s="22"/>
      <c r="BN517" s="247"/>
      <c r="BO517" s="22"/>
      <c r="BP517" s="22"/>
      <c r="BQ517" s="22"/>
      <c r="BR517" s="22"/>
      <c r="BS517" s="348"/>
      <c r="BT517" s="334"/>
      <c r="BU517" s="247"/>
      <c r="BV517" s="100"/>
      <c r="BW517" s="100"/>
      <c r="BX517" s="100"/>
      <c r="BY517" s="100"/>
      <c r="BZ517" s="100"/>
      <c r="CA517" s="100"/>
      <c r="CB517" s="100"/>
      <c r="CC517" s="100"/>
      <c r="CD517" s="100"/>
      <c r="CE517" s="100"/>
      <c r="CF517" s="100"/>
      <c r="CG517" s="100"/>
      <c r="CH517" s="100"/>
      <c r="CI517" s="100"/>
      <c r="CJ517" s="100"/>
      <c r="CK517" s="100"/>
      <c r="CL517" s="100"/>
      <c r="CM517" s="902"/>
      <c r="CN517" s="902"/>
      <c r="CP517" s="902"/>
      <c r="CQ517" s="902"/>
      <c r="CS517" s="902"/>
      <c r="CT517" s="902"/>
      <c r="CV517" s="13"/>
      <c r="CW517" s="13"/>
      <c r="CY517" s="13"/>
      <c r="CZ517" s="13"/>
      <c r="DB517" s="13"/>
      <c r="DC517" s="13"/>
    </row>
    <row r="518" spans="1:107" x14ac:dyDescent="0.3">
      <c r="A518" s="163">
        <v>518</v>
      </c>
      <c r="B518" s="3"/>
      <c r="D518" s="27"/>
      <c r="E518" s="3"/>
      <c r="F518" s="7"/>
      <c r="G518" s="15"/>
      <c r="H518" s="3"/>
      <c r="I518" s="15"/>
      <c r="J518" s="15"/>
      <c r="K518" s="40"/>
      <c r="L518" s="137"/>
      <c r="M518" s="22"/>
      <c r="N518" s="40"/>
      <c r="O518" s="137"/>
      <c r="P518" s="22"/>
      <c r="Q518" s="40"/>
      <c r="R518" s="137"/>
      <c r="S518" s="22"/>
      <c r="T518" s="40"/>
      <c r="U518" s="137"/>
      <c r="V518" s="22"/>
      <c r="W518" s="40"/>
      <c r="X518" s="137"/>
      <c r="Y518" s="22"/>
      <c r="Z518" s="40"/>
      <c r="AA518" s="137"/>
      <c r="AB518" s="22"/>
      <c r="AC518" s="40"/>
      <c r="AD518" s="137"/>
      <c r="AE518" s="22"/>
      <c r="AF518" s="40"/>
      <c r="AG518" s="137"/>
      <c r="AH518" s="22"/>
      <c r="AI518" s="40"/>
      <c r="AJ518" s="137"/>
      <c r="AK518" s="22"/>
      <c r="AL518" s="40"/>
      <c r="AM518" s="137"/>
      <c r="AN518" s="22"/>
      <c r="AO518" s="40"/>
      <c r="AP518" s="137"/>
      <c r="AQ518" s="22"/>
      <c r="AR518" s="40"/>
      <c r="AS518" s="137"/>
      <c r="AT518" s="22"/>
      <c r="AU518" s="40"/>
      <c r="AV518" s="137"/>
      <c r="AW518" s="22"/>
      <c r="AX518" s="40"/>
      <c r="AY518" s="137"/>
      <c r="AZ518" s="22"/>
      <c r="BA518" s="7"/>
      <c r="BB518" s="15"/>
      <c r="BC518" s="22"/>
      <c r="BD518" s="29"/>
      <c r="BE518" s="137"/>
      <c r="BF518" s="22"/>
      <c r="BG518" s="248"/>
      <c r="BH518" s="137"/>
      <c r="BI518" s="22"/>
      <c r="BJ518" s="22"/>
      <c r="BK518" s="22"/>
      <c r="BL518" s="22"/>
      <c r="BM518" s="22"/>
      <c r="BN518" s="247"/>
      <c r="BO518" s="22"/>
      <c r="BP518" s="22"/>
      <c r="BQ518" s="22"/>
      <c r="BR518" s="22"/>
      <c r="BS518" s="348"/>
      <c r="BT518" s="334"/>
      <c r="BU518" s="247"/>
      <c r="BV518" s="100"/>
      <c r="BW518" s="100"/>
      <c r="BX518" s="100"/>
      <c r="BY518" s="100"/>
      <c r="BZ518" s="100"/>
      <c r="CA518" s="100"/>
      <c r="CB518" s="100"/>
      <c r="CC518" s="100"/>
      <c r="CD518" s="100"/>
      <c r="CE518" s="100"/>
      <c r="CF518" s="100"/>
      <c r="CG518" s="100"/>
      <c r="CH518" s="100"/>
      <c r="CI518" s="100"/>
      <c r="CJ518" s="100"/>
      <c r="CK518" s="100"/>
      <c r="CL518" s="100"/>
      <c r="CM518" s="902"/>
      <c r="CN518" s="902"/>
      <c r="CP518" s="902"/>
      <c r="CQ518" s="902"/>
      <c r="CS518" s="902"/>
      <c r="CT518" s="902"/>
      <c r="CV518" s="13"/>
      <c r="CW518" s="13"/>
      <c r="CY518" s="13"/>
      <c r="CZ518" s="13"/>
      <c r="DB518" s="13"/>
      <c r="DC518" s="13"/>
    </row>
    <row r="519" spans="1:107" x14ac:dyDescent="0.3">
      <c r="A519" s="163">
        <v>519</v>
      </c>
      <c r="B519" s="3"/>
      <c r="D519" s="27"/>
      <c r="E519" s="3"/>
      <c r="F519" s="7"/>
      <c r="G519" s="15"/>
      <c r="H519" s="3"/>
      <c r="I519" s="15"/>
      <c r="J519" s="15"/>
      <c r="K519" s="40"/>
      <c r="L519" s="13"/>
      <c r="M519" s="22"/>
      <c r="N519" s="40"/>
      <c r="O519" s="13"/>
      <c r="P519" s="22"/>
      <c r="Q519" s="40"/>
      <c r="R519" s="13"/>
      <c r="S519" s="22"/>
      <c r="T519" s="40"/>
      <c r="U519" s="13"/>
      <c r="V519" s="22"/>
      <c r="W519" s="40"/>
      <c r="X519" s="13"/>
      <c r="Y519" s="22"/>
      <c r="Z519" s="40"/>
      <c r="AA519" s="13"/>
      <c r="AB519" s="22"/>
      <c r="AC519" s="40"/>
      <c r="AD519" s="13"/>
      <c r="AE519" s="22"/>
      <c r="AF519" s="40"/>
      <c r="AG519" s="13"/>
      <c r="AH519" s="22"/>
      <c r="AI519" s="40"/>
      <c r="AJ519" s="13"/>
      <c r="AK519" s="22"/>
      <c r="AL519" s="40"/>
      <c r="AM519" s="13"/>
      <c r="AN519" s="22"/>
      <c r="AO519" s="40"/>
      <c r="AP519" s="13"/>
      <c r="AQ519" s="22"/>
      <c r="AR519" s="40"/>
      <c r="AS519" s="13"/>
      <c r="AT519" s="22"/>
      <c r="AU519" s="40"/>
      <c r="AV519" s="13"/>
      <c r="AW519" s="22"/>
      <c r="AX519" s="40"/>
      <c r="AY519" s="13"/>
      <c r="AZ519" s="22"/>
      <c r="BA519" s="7"/>
      <c r="BB519" s="15"/>
      <c r="BC519" s="22"/>
      <c r="BD519" s="29"/>
      <c r="BE519" s="13"/>
      <c r="BF519" s="22"/>
      <c r="BG519" s="248"/>
      <c r="BH519" s="13"/>
      <c r="BI519" s="22"/>
      <c r="BJ519" s="22"/>
      <c r="BK519" s="22"/>
      <c r="BL519" s="22"/>
      <c r="BM519" s="22"/>
      <c r="BN519" s="247"/>
      <c r="BO519" s="22"/>
      <c r="BP519" s="22"/>
      <c r="BQ519" s="22"/>
      <c r="BR519" s="22"/>
      <c r="BS519" s="348"/>
      <c r="BT519" s="334"/>
      <c r="BU519" s="247"/>
      <c r="BV519" s="100"/>
      <c r="BW519" s="100"/>
      <c r="BX519" s="100"/>
      <c r="BY519" s="100"/>
      <c r="BZ519" s="100"/>
      <c r="CA519" s="100"/>
      <c r="CB519" s="100"/>
      <c r="CC519" s="100"/>
      <c r="CD519" s="100"/>
      <c r="CE519" s="100"/>
      <c r="CF519" s="100"/>
      <c r="CG519" s="100"/>
      <c r="CH519" s="100"/>
      <c r="CI519" s="100"/>
      <c r="CJ519" s="100"/>
      <c r="CK519" s="100"/>
      <c r="CL519" s="100"/>
      <c r="CM519" s="902"/>
      <c r="CN519" s="902"/>
      <c r="CP519" s="902"/>
      <c r="CQ519" s="902"/>
      <c r="CS519" s="902"/>
      <c r="CT519" s="902"/>
      <c r="CV519" s="13"/>
      <c r="CW519" s="13"/>
      <c r="CY519" s="13"/>
      <c r="CZ519" s="13"/>
      <c r="DB519" s="13"/>
      <c r="DC519" s="13"/>
    </row>
    <row r="520" spans="1:107" ht="13.5" thickBot="1" x14ac:dyDescent="0.35">
      <c r="A520" s="661">
        <v>520</v>
      </c>
      <c r="B520" s="218" t="s">
        <v>115</v>
      </c>
      <c r="C520" s="250" t="s">
        <v>142</v>
      </c>
      <c r="D520" s="220"/>
      <c r="E520" s="221"/>
      <c r="F520" s="222"/>
      <c r="G520" s="223"/>
      <c r="H520" s="223"/>
      <c r="I520" s="224"/>
      <c r="J520" s="224"/>
      <c r="K520" s="219"/>
      <c r="L520" s="223"/>
      <c r="M520" s="225"/>
      <c r="N520" s="219"/>
      <c r="O520" s="223"/>
      <c r="P520" s="225"/>
      <c r="Q520" s="219"/>
      <c r="R520" s="223"/>
      <c r="S520" s="225"/>
      <c r="T520" s="219"/>
      <c r="U520" s="223"/>
      <c r="V520" s="225"/>
      <c r="W520" s="219"/>
      <c r="X520" s="223"/>
      <c r="Y520" s="225"/>
      <c r="Z520" s="219"/>
      <c r="AA520" s="223"/>
      <c r="AB520" s="225"/>
      <c r="AC520" s="219"/>
      <c r="AD520" s="223"/>
      <c r="AE520" s="225"/>
      <c r="AF520" s="219"/>
      <c r="AG520" s="223"/>
      <c r="AH520" s="225"/>
      <c r="AI520" s="219"/>
      <c r="AJ520" s="223"/>
      <c r="AK520" s="225"/>
      <c r="AL520" s="219"/>
      <c r="AM520" s="223"/>
      <c r="AN520" s="225"/>
      <c r="AO520" s="219"/>
      <c r="AP520" s="223"/>
      <c r="AQ520" s="225"/>
      <c r="AR520" s="219"/>
      <c r="AS520" s="223"/>
      <c r="AT520" s="225"/>
      <c r="AU520" s="226"/>
      <c r="AV520" s="223"/>
      <c r="AW520" s="225"/>
      <c r="AX520" s="219"/>
      <c r="AY520" s="223"/>
      <c r="AZ520" s="225"/>
      <c r="BA520" s="227"/>
      <c r="BB520" s="223"/>
      <c r="BC520" s="223"/>
      <c r="BD520" s="228"/>
      <c r="BE520" s="223"/>
      <c r="BF520" s="225"/>
      <c r="BG520" s="256"/>
      <c r="BH520" s="223"/>
      <c r="BI520" s="225"/>
      <c r="BJ520" s="229"/>
      <c r="BK520" s="223"/>
      <c r="BL520" s="223"/>
      <c r="BM520" s="230"/>
      <c r="BN520" s="273"/>
      <c r="BO520" s="231"/>
      <c r="BP520" s="230"/>
      <c r="BQ520" s="231"/>
      <c r="BR520" s="231"/>
      <c r="BS520" s="349"/>
      <c r="BT520" s="335"/>
      <c r="BU520" s="273"/>
      <c r="BV520" s="283"/>
      <c r="BW520" s="283"/>
      <c r="BX520" s="283"/>
      <c r="BY520" s="283"/>
      <c r="BZ520" s="283"/>
      <c r="CA520" s="283"/>
      <c r="CB520" s="283"/>
      <c r="CC520" s="283"/>
      <c r="CD520" s="283"/>
      <c r="CE520" s="283"/>
      <c r="CF520" s="283"/>
      <c r="CG520" s="283"/>
      <c r="CH520" s="283"/>
      <c r="CI520" s="283"/>
      <c r="CJ520" s="283"/>
      <c r="CK520" s="283"/>
      <c r="CL520" s="283"/>
    </row>
    <row r="521" spans="1:107" x14ac:dyDescent="0.3">
      <c r="A521" s="661">
        <v>521</v>
      </c>
      <c r="B521" s="664" t="s">
        <v>116</v>
      </c>
      <c r="C521" s="665" t="s">
        <v>142</v>
      </c>
      <c r="D521" s="738">
        <v>42948</v>
      </c>
      <c r="E521" s="664"/>
      <c r="F521" s="666">
        <f t="shared" ref="F521:F545" si="1105">F$328*G521</f>
        <v>0</v>
      </c>
      <c r="G521" s="667"/>
      <c r="H521" s="664"/>
      <c r="I521" s="667"/>
      <c r="J521" s="667"/>
      <c r="K521" s="668"/>
      <c r="L521" s="668"/>
      <c r="M521" s="669"/>
      <c r="N521" s="668"/>
      <c r="O521" s="668"/>
      <c r="P521" s="669"/>
      <c r="Q521" s="668"/>
      <c r="R521" s="668"/>
      <c r="S521" s="669"/>
      <c r="T521" s="668"/>
      <c r="U521" s="668"/>
      <c r="V521" s="669"/>
      <c r="W521" s="668"/>
      <c r="X521" s="668"/>
      <c r="Y521" s="669"/>
      <c r="Z521" s="668"/>
      <c r="AA521" s="668"/>
      <c r="AB521" s="669"/>
      <c r="AC521" s="668"/>
      <c r="AD521" s="668"/>
      <c r="AE521" s="669"/>
      <c r="AF521" s="668"/>
      <c r="AG521" s="668"/>
      <c r="AH521" s="669"/>
      <c r="AI521" s="668"/>
      <c r="AJ521" s="668"/>
      <c r="AK521" s="669"/>
      <c r="AL521" s="668"/>
      <c r="AM521" s="668"/>
      <c r="AN521" s="669"/>
      <c r="AO521" s="668"/>
      <c r="AP521" s="668"/>
      <c r="AQ521" s="669"/>
      <c r="AR521" s="668"/>
      <c r="AS521" s="668"/>
      <c r="AT521" s="669"/>
      <c r="AU521" s="670"/>
      <c r="AV521" s="668"/>
      <c r="AW521" s="669"/>
      <c r="AX521" s="668"/>
      <c r="AY521" s="668"/>
      <c r="AZ521" s="669"/>
      <c r="BA521" s="666"/>
      <c r="BB521" s="667"/>
      <c r="BC521" s="669"/>
      <c r="BD521" s="671"/>
      <c r="BE521" s="668"/>
      <c r="BF521" s="669"/>
      <c r="BG521" s="672"/>
      <c r="BH521" s="668"/>
      <c r="BI521" s="669"/>
      <c r="BJ521" s="666"/>
      <c r="BK521" s="667"/>
      <c r="BL521" s="669"/>
      <c r="BM521" s="673"/>
      <c r="BN521" s="674"/>
      <c r="BO521" s="675"/>
      <c r="BP521" s="673"/>
      <c r="BQ521" s="676"/>
      <c r="BR521" s="675"/>
      <c r="BS521" s="677"/>
      <c r="BT521" s="678"/>
      <c r="BU521" s="679"/>
      <c r="BV521" s="680"/>
      <c r="BW521" s="680"/>
      <c r="BX521" s="680"/>
      <c r="BY521" s="680"/>
      <c r="BZ521" s="680"/>
      <c r="CA521" s="680"/>
      <c r="CB521" s="680"/>
      <c r="CC521" s="680"/>
      <c r="CD521" s="680"/>
      <c r="CE521" s="680"/>
      <c r="CF521" s="680"/>
      <c r="CG521" s="680"/>
      <c r="CH521" s="680"/>
      <c r="CI521" s="680"/>
      <c r="CJ521" s="680"/>
      <c r="CK521" s="680"/>
      <c r="CL521" s="680"/>
      <c r="CM521" s="902"/>
      <c r="CN521" s="902"/>
      <c r="CP521" s="902"/>
      <c r="CQ521" s="902"/>
      <c r="CS521" s="902"/>
      <c r="CT521" s="902"/>
      <c r="CV521" s="13"/>
      <c r="CW521" s="13"/>
      <c r="CY521" s="13"/>
      <c r="CZ521" s="13"/>
      <c r="DB521" s="13"/>
      <c r="DC521" s="13"/>
    </row>
    <row r="522" spans="1:107" x14ac:dyDescent="0.3">
      <c r="A522" s="661">
        <v>522</v>
      </c>
      <c r="B522" s="664" t="s">
        <v>307</v>
      </c>
      <c r="C522" s="665" t="s">
        <v>142</v>
      </c>
      <c r="D522" s="738">
        <v>42948</v>
      </c>
      <c r="E522" s="664"/>
      <c r="F522" s="666">
        <f t="shared" si="1105"/>
        <v>0</v>
      </c>
      <c r="G522" s="667"/>
      <c r="H522" s="664"/>
      <c r="I522" s="667"/>
      <c r="J522" s="667"/>
      <c r="K522" s="670"/>
      <c r="L522" s="668"/>
      <c r="M522" s="669"/>
      <c r="N522" s="670"/>
      <c r="O522" s="668"/>
      <c r="P522" s="669"/>
      <c r="Q522" s="670"/>
      <c r="R522" s="668"/>
      <c r="S522" s="669"/>
      <c r="T522" s="670"/>
      <c r="U522" s="668"/>
      <c r="V522" s="669"/>
      <c r="W522" s="670"/>
      <c r="X522" s="668"/>
      <c r="Y522" s="669"/>
      <c r="Z522" s="670"/>
      <c r="AA522" s="668"/>
      <c r="AB522" s="669"/>
      <c r="AC522" s="670"/>
      <c r="AD522" s="668"/>
      <c r="AE522" s="669"/>
      <c r="AF522" s="670"/>
      <c r="AG522" s="668"/>
      <c r="AH522" s="669"/>
      <c r="AI522" s="670"/>
      <c r="AJ522" s="668"/>
      <c r="AK522" s="669"/>
      <c r="AL522" s="670"/>
      <c r="AM522" s="668"/>
      <c r="AN522" s="669"/>
      <c r="AO522" s="670"/>
      <c r="AP522" s="668"/>
      <c r="AQ522" s="669"/>
      <c r="AR522" s="670"/>
      <c r="AS522" s="668"/>
      <c r="AT522" s="669"/>
      <c r="AU522" s="670"/>
      <c r="AV522" s="668"/>
      <c r="AW522" s="669"/>
      <c r="AX522" s="670"/>
      <c r="AY522" s="668"/>
      <c r="AZ522" s="669"/>
      <c r="BA522" s="666"/>
      <c r="BB522" s="667"/>
      <c r="BC522" s="669"/>
      <c r="BD522" s="671"/>
      <c r="BE522" s="668"/>
      <c r="BF522" s="669"/>
      <c r="BG522" s="672"/>
      <c r="BH522" s="668"/>
      <c r="BI522" s="669"/>
      <c r="BJ522" s="666"/>
      <c r="BK522" s="667"/>
      <c r="BL522" s="669"/>
      <c r="BM522" s="673"/>
      <c r="BN522" s="674"/>
      <c r="BO522" s="675"/>
      <c r="BP522" s="673"/>
      <c r="BQ522" s="676"/>
      <c r="BR522" s="675"/>
      <c r="BS522" s="677"/>
      <c r="BT522" s="678"/>
      <c r="BU522" s="679"/>
      <c r="BV522" s="680"/>
      <c r="BW522" s="680"/>
      <c r="BX522" s="680"/>
      <c r="BY522" s="680"/>
      <c r="BZ522" s="680"/>
      <c r="CA522" s="680"/>
      <c r="CB522" s="680"/>
      <c r="CC522" s="680"/>
      <c r="CD522" s="680"/>
      <c r="CE522" s="680"/>
      <c r="CF522" s="680"/>
      <c r="CG522" s="680"/>
      <c r="CH522" s="680"/>
      <c r="CI522" s="680"/>
      <c r="CJ522" s="680"/>
      <c r="CK522" s="680"/>
      <c r="CL522" s="680"/>
      <c r="CM522" s="902"/>
      <c r="CN522" s="902"/>
      <c r="CP522" s="902"/>
      <c r="CQ522" s="902"/>
      <c r="CS522" s="902"/>
      <c r="CT522" s="902"/>
      <c r="CV522" s="13"/>
      <c r="CW522" s="13"/>
      <c r="CY522" s="13"/>
      <c r="CZ522" s="13"/>
      <c r="DB522" s="13"/>
      <c r="DC522" s="13"/>
    </row>
    <row r="523" spans="1:107" x14ac:dyDescent="0.3">
      <c r="A523" s="661">
        <v>523</v>
      </c>
      <c r="B523" s="664" t="s">
        <v>118</v>
      </c>
      <c r="C523" s="665" t="s">
        <v>142</v>
      </c>
      <c r="D523" s="738">
        <v>42948</v>
      </c>
      <c r="E523" s="664"/>
      <c r="F523" s="666">
        <f t="shared" si="1105"/>
        <v>0</v>
      </c>
      <c r="G523" s="667"/>
      <c r="H523" s="664"/>
      <c r="I523" s="667"/>
      <c r="J523" s="667"/>
      <c r="K523" s="670"/>
      <c r="L523" s="668"/>
      <c r="M523" s="669"/>
      <c r="N523" s="670"/>
      <c r="O523" s="668"/>
      <c r="P523" s="669"/>
      <c r="Q523" s="670"/>
      <c r="R523" s="668"/>
      <c r="S523" s="669"/>
      <c r="T523" s="670"/>
      <c r="U523" s="668"/>
      <c r="V523" s="669"/>
      <c r="W523" s="670"/>
      <c r="X523" s="668"/>
      <c r="Y523" s="669"/>
      <c r="Z523" s="670"/>
      <c r="AA523" s="668"/>
      <c r="AB523" s="669"/>
      <c r="AC523" s="670"/>
      <c r="AD523" s="668"/>
      <c r="AE523" s="669"/>
      <c r="AF523" s="670"/>
      <c r="AG523" s="668"/>
      <c r="AH523" s="669"/>
      <c r="AI523" s="670"/>
      <c r="AJ523" s="668"/>
      <c r="AK523" s="669"/>
      <c r="AL523" s="670"/>
      <c r="AM523" s="668"/>
      <c r="AN523" s="669"/>
      <c r="AO523" s="670"/>
      <c r="AP523" s="668"/>
      <c r="AQ523" s="669"/>
      <c r="AR523" s="670"/>
      <c r="AS523" s="668"/>
      <c r="AT523" s="669"/>
      <c r="AU523" s="670"/>
      <c r="AV523" s="668"/>
      <c r="AW523" s="669"/>
      <c r="AX523" s="670"/>
      <c r="AY523" s="668"/>
      <c r="AZ523" s="669"/>
      <c r="BA523" s="666"/>
      <c r="BB523" s="667"/>
      <c r="BC523" s="669"/>
      <c r="BD523" s="671"/>
      <c r="BE523" s="668"/>
      <c r="BF523" s="669"/>
      <c r="BG523" s="672"/>
      <c r="BH523" s="668"/>
      <c r="BI523" s="669"/>
      <c r="BJ523" s="666"/>
      <c r="BK523" s="667"/>
      <c r="BL523" s="669"/>
      <c r="BM523" s="673"/>
      <c r="BN523" s="674"/>
      <c r="BO523" s="675"/>
      <c r="BP523" s="673"/>
      <c r="BQ523" s="676"/>
      <c r="BR523" s="675"/>
      <c r="BS523" s="677"/>
      <c r="BT523" s="678"/>
      <c r="BU523" s="679"/>
      <c r="BV523" s="680"/>
      <c r="BW523" s="680"/>
      <c r="BX523" s="680"/>
      <c r="BY523" s="680"/>
      <c r="BZ523" s="680"/>
      <c r="CA523" s="680"/>
      <c r="CB523" s="680"/>
      <c r="CC523" s="680"/>
      <c r="CD523" s="680"/>
      <c r="CE523" s="680"/>
      <c r="CF523" s="680"/>
      <c r="CG523" s="680"/>
      <c r="CH523" s="680"/>
      <c r="CI523" s="680"/>
      <c r="CJ523" s="680"/>
      <c r="CK523" s="680"/>
      <c r="CL523" s="680"/>
      <c r="CM523" s="902"/>
      <c r="CN523" s="902"/>
      <c r="CP523" s="902"/>
      <c r="CQ523" s="902"/>
      <c r="CS523" s="902"/>
      <c r="CT523" s="902"/>
      <c r="CV523" s="13"/>
      <c r="CW523" s="13"/>
      <c r="CY523" s="13"/>
      <c r="CZ523" s="13"/>
      <c r="DB523" s="13"/>
      <c r="DC523" s="13"/>
    </row>
    <row r="524" spans="1:107" x14ac:dyDescent="0.3">
      <c r="A524" s="661">
        <v>524</v>
      </c>
      <c r="B524" s="664" t="s">
        <v>117</v>
      </c>
      <c r="C524" s="665" t="s">
        <v>142</v>
      </c>
      <c r="D524" s="738">
        <v>42948</v>
      </c>
      <c r="E524" s="664"/>
      <c r="F524" s="666">
        <f t="shared" si="1105"/>
        <v>0</v>
      </c>
      <c r="G524" s="667"/>
      <c r="H524" s="664"/>
      <c r="I524" s="667"/>
      <c r="J524" s="667"/>
      <c r="K524" s="670"/>
      <c r="L524" s="668"/>
      <c r="M524" s="669"/>
      <c r="N524" s="670"/>
      <c r="O524" s="668"/>
      <c r="P524" s="669"/>
      <c r="Q524" s="670"/>
      <c r="R524" s="668"/>
      <c r="S524" s="669"/>
      <c r="T524" s="670"/>
      <c r="U524" s="668"/>
      <c r="V524" s="669"/>
      <c r="W524" s="670"/>
      <c r="X524" s="668"/>
      <c r="Y524" s="669"/>
      <c r="Z524" s="670"/>
      <c r="AA524" s="668"/>
      <c r="AB524" s="669"/>
      <c r="AC524" s="670"/>
      <c r="AD524" s="668"/>
      <c r="AE524" s="669"/>
      <c r="AF524" s="670"/>
      <c r="AG524" s="668"/>
      <c r="AH524" s="669"/>
      <c r="AI524" s="670"/>
      <c r="AJ524" s="668"/>
      <c r="AK524" s="669"/>
      <c r="AL524" s="670"/>
      <c r="AM524" s="668"/>
      <c r="AN524" s="669"/>
      <c r="AO524" s="670"/>
      <c r="AP524" s="668"/>
      <c r="AQ524" s="669"/>
      <c r="AR524" s="670"/>
      <c r="AS524" s="668"/>
      <c r="AT524" s="669"/>
      <c r="AU524" s="670"/>
      <c r="AV524" s="668"/>
      <c r="AW524" s="669"/>
      <c r="AX524" s="670"/>
      <c r="AY524" s="668"/>
      <c r="AZ524" s="669"/>
      <c r="BA524" s="666"/>
      <c r="BB524" s="667"/>
      <c r="BC524" s="669"/>
      <c r="BD524" s="671"/>
      <c r="BE524" s="668"/>
      <c r="BF524" s="669"/>
      <c r="BG524" s="672"/>
      <c r="BH524" s="668"/>
      <c r="BI524" s="669"/>
      <c r="BJ524" s="666"/>
      <c r="BK524" s="667"/>
      <c r="BL524" s="669"/>
      <c r="BM524" s="673"/>
      <c r="BN524" s="674"/>
      <c r="BO524" s="675"/>
      <c r="BP524" s="673"/>
      <c r="BQ524" s="676"/>
      <c r="BR524" s="675"/>
      <c r="BS524" s="677"/>
      <c r="BT524" s="678"/>
      <c r="BU524" s="679"/>
      <c r="BV524" s="680"/>
      <c r="BW524" s="680"/>
      <c r="BX524" s="680"/>
      <c r="BY524" s="680"/>
      <c r="BZ524" s="680"/>
      <c r="CA524" s="680"/>
      <c r="CB524" s="680"/>
      <c r="CC524" s="680"/>
      <c r="CD524" s="680"/>
      <c r="CE524" s="680"/>
      <c r="CF524" s="680"/>
      <c r="CG524" s="680"/>
      <c r="CH524" s="680"/>
      <c r="CI524" s="680"/>
      <c r="CJ524" s="680"/>
      <c r="CK524" s="680"/>
      <c r="CL524" s="680"/>
      <c r="CM524" s="902"/>
      <c r="CN524" s="902"/>
      <c r="CP524" s="902"/>
      <c r="CQ524" s="902"/>
      <c r="CS524" s="902"/>
      <c r="CT524" s="902"/>
      <c r="CV524" s="13"/>
      <c r="CW524" s="13"/>
      <c r="CY524" s="13"/>
      <c r="CZ524" s="13"/>
      <c r="DB524" s="13"/>
      <c r="DC524" s="13"/>
    </row>
    <row r="525" spans="1:107" x14ac:dyDescent="0.3">
      <c r="A525" s="661">
        <v>525</v>
      </c>
      <c r="B525" s="664" t="s">
        <v>119</v>
      </c>
      <c r="C525" s="665" t="s">
        <v>142</v>
      </c>
      <c r="D525" s="738">
        <v>42948</v>
      </c>
      <c r="E525" s="664"/>
      <c r="F525" s="666">
        <f t="shared" si="1105"/>
        <v>0</v>
      </c>
      <c r="G525" s="667"/>
      <c r="H525" s="664"/>
      <c r="I525" s="667"/>
      <c r="J525" s="667"/>
      <c r="K525" s="670"/>
      <c r="L525" s="668"/>
      <c r="M525" s="669"/>
      <c r="N525" s="670"/>
      <c r="O525" s="668"/>
      <c r="P525" s="669"/>
      <c r="Q525" s="670"/>
      <c r="R525" s="668"/>
      <c r="S525" s="669"/>
      <c r="T525" s="670"/>
      <c r="U525" s="668"/>
      <c r="V525" s="669"/>
      <c r="W525" s="670"/>
      <c r="X525" s="668"/>
      <c r="Y525" s="669"/>
      <c r="Z525" s="670"/>
      <c r="AA525" s="668"/>
      <c r="AB525" s="669"/>
      <c r="AC525" s="670"/>
      <c r="AD525" s="668"/>
      <c r="AE525" s="669"/>
      <c r="AF525" s="670"/>
      <c r="AG525" s="668"/>
      <c r="AH525" s="669"/>
      <c r="AI525" s="670"/>
      <c r="AJ525" s="668"/>
      <c r="AK525" s="669"/>
      <c r="AL525" s="670"/>
      <c r="AM525" s="668"/>
      <c r="AN525" s="669"/>
      <c r="AO525" s="670"/>
      <c r="AP525" s="668"/>
      <c r="AQ525" s="669"/>
      <c r="AR525" s="670"/>
      <c r="AS525" s="668"/>
      <c r="AT525" s="669"/>
      <c r="AU525" s="670"/>
      <c r="AV525" s="668"/>
      <c r="AW525" s="669"/>
      <c r="AX525" s="670"/>
      <c r="AY525" s="668"/>
      <c r="AZ525" s="669"/>
      <c r="BA525" s="666"/>
      <c r="BB525" s="667"/>
      <c r="BC525" s="669"/>
      <c r="BD525" s="671"/>
      <c r="BE525" s="668"/>
      <c r="BF525" s="669"/>
      <c r="BG525" s="672"/>
      <c r="BH525" s="668"/>
      <c r="BI525" s="669"/>
      <c r="BJ525" s="666"/>
      <c r="BK525" s="667"/>
      <c r="BL525" s="669"/>
      <c r="BM525" s="673"/>
      <c r="BN525" s="674"/>
      <c r="BO525" s="675"/>
      <c r="BP525" s="673"/>
      <c r="BQ525" s="676"/>
      <c r="BR525" s="675"/>
      <c r="BS525" s="677"/>
      <c r="BT525" s="678"/>
      <c r="BU525" s="679"/>
      <c r="BV525" s="680"/>
      <c r="BW525" s="680"/>
      <c r="BX525" s="680"/>
      <c r="BY525" s="680"/>
      <c r="BZ525" s="680"/>
      <c r="CA525" s="680"/>
      <c r="CB525" s="680"/>
      <c r="CC525" s="680"/>
      <c r="CD525" s="680"/>
      <c r="CE525" s="680"/>
      <c r="CF525" s="680"/>
      <c r="CG525" s="680"/>
      <c r="CH525" s="680"/>
      <c r="CI525" s="680"/>
      <c r="CJ525" s="680"/>
      <c r="CK525" s="680"/>
      <c r="CL525" s="680"/>
      <c r="CM525" s="902"/>
      <c r="CN525" s="902"/>
      <c r="CP525" s="902"/>
      <c r="CQ525" s="902"/>
      <c r="CS525" s="902"/>
      <c r="CT525" s="902"/>
      <c r="CV525" s="13"/>
      <c r="CW525" s="13"/>
      <c r="CY525" s="13"/>
      <c r="CZ525" s="13"/>
      <c r="DB525" s="13"/>
      <c r="DC525" s="13"/>
    </row>
    <row r="526" spans="1:107" x14ac:dyDescent="0.3">
      <c r="A526" s="661">
        <v>526</v>
      </c>
      <c r="B526" s="664" t="s">
        <v>120</v>
      </c>
      <c r="C526" s="665" t="s">
        <v>142</v>
      </c>
      <c r="D526" s="738">
        <v>42948</v>
      </c>
      <c r="E526" s="664"/>
      <c r="F526" s="666">
        <f t="shared" si="1105"/>
        <v>0</v>
      </c>
      <c r="G526" s="667"/>
      <c r="H526" s="664"/>
      <c r="I526" s="667"/>
      <c r="J526" s="667"/>
      <c r="K526" s="670"/>
      <c r="L526" s="668"/>
      <c r="M526" s="669"/>
      <c r="N526" s="670"/>
      <c r="O526" s="668"/>
      <c r="P526" s="669"/>
      <c r="Q526" s="670"/>
      <c r="R526" s="668"/>
      <c r="S526" s="669"/>
      <c r="T526" s="670"/>
      <c r="U526" s="668"/>
      <c r="V526" s="669"/>
      <c r="W526" s="670"/>
      <c r="X526" s="668"/>
      <c r="Y526" s="669"/>
      <c r="Z526" s="670"/>
      <c r="AA526" s="668"/>
      <c r="AB526" s="669"/>
      <c r="AC526" s="670"/>
      <c r="AD526" s="668"/>
      <c r="AE526" s="669"/>
      <c r="AF526" s="670"/>
      <c r="AG526" s="668"/>
      <c r="AH526" s="669"/>
      <c r="AI526" s="670"/>
      <c r="AJ526" s="668"/>
      <c r="AK526" s="669"/>
      <c r="AL526" s="670"/>
      <c r="AM526" s="668"/>
      <c r="AN526" s="669"/>
      <c r="AO526" s="670"/>
      <c r="AP526" s="668"/>
      <c r="AQ526" s="669"/>
      <c r="AR526" s="670"/>
      <c r="AS526" s="668"/>
      <c r="AT526" s="669"/>
      <c r="AU526" s="670"/>
      <c r="AV526" s="668"/>
      <c r="AW526" s="669"/>
      <c r="AX526" s="670"/>
      <c r="AY526" s="668"/>
      <c r="AZ526" s="669"/>
      <c r="BA526" s="666"/>
      <c r="BB526" s="667"/>
      <c r="BC526" s="669"/>
      <c r="BD526" s="671"/>
      <c r="BE526" s="668"/>
      <c r="BF526" s="669"/>
      <c r="BG526" s="672"/>
      <c r="BH526" s="668"/>
      <c r="BI526" s="669"/>
      <c r="BJ526" s="666"/>
      <c r="BK526" s="667"/>
      <c r="BL526" s="669"/>
      <c r="BM526" s="673"/>
      <c r="BN526" s="674"/>
      <c r="BO526" s="675"/>
      <c r="BP526" s="673"/>
      <c r="BQ526" s="676"/>
      <c r="BR526" s="675"/>
      <c r="BS526" s="677"/>
      <c r="BT526" s="678"/>
      <c r="BU526" s="679"/>
      <c r="BV526" s="680"/>
      <c r="BW526" s="680"/>
      <c r="BX526" s="680"/>
      <c r="BY526" s="680"/>
      <c r="BZ526" s="680"/>
      <c r="CA526" s="680"/>
      <c r="CB526" s="680"/>
      <c r="CC526" s="680"/>
      <c r="CD526" s="680"/>
      <c r="CE526" s="680"/>
      <c r="CF526" s="680"/>
      <c r="CG526" s="680"/>
      <c r="CH526" s="680"/>
      <c r="CI526" s="680"/>
      <c r="CJ526" s="680"/>
      <c r="CK526" s="680"/>
      <c r="CL526" s="680"/>
      <c r="CM526" s="902"/>
      <c r="CN526" s="902"/>
      <c r="CP526" s="902"/>
      <c r="CQ526" s="902"/>
      <c r="CS526" s="902"/>
      <c r="CT526" s="902"/>
      <c r="CV526" s="13"/>
      <c r="CW526" s="13"/>
      <c r="CY526" s="13"/>
      <c r="CZ526" s="13"/>
      <c r="DB526" s="13"/>
      <c r="DC526" s="13"/>
    </row>
    <row r="527" spans="1:107" x14ac:dyDescent="0.3">
      <c r="A527" s="661">
        <v>527</v>
      </c>
      <c r="B527" s="664" t="s">
        <v>121</v>
      </c>
      <c r="C527" s="665" t="s">
        <v>142</v>
      </c>
      <c r="D527" s="738">
        <v>42948</v>
      </c>
      <c r="E527" s="664"/>
      <c r="F527" s="666">
        <f t="shared" si="1105"/>
        <v>0</v>
      </c>
      <c r="G527" s="667"/>
      <c r="H527" s="664"/>
      <c r="I527" s="667"/>
      <c r="J527" s="667"/>
      <c r="K527" s="670"/>
      <c r="L527" s="668"/>
      <c r="M527" s="669"/>
      <c r="N527" s="670"/>
      <c r="O527" s="668"/>
      <c r="P527" s="669"/>
      <c r="Q527" s="670"/>
      <c r="R527" s="668"/>
      <c r="S527" s="669"/>
      <c r="T527" s="670"/>
      <c r="U527" s="668"/>
      <c r="V527" s="669"/>
      <c r="W527" s="670"/>
      <c r="X527" s="668"/>
      <c r="Y527" s="669"/>
      <c r="Z527" s="670"/>
      <c r="AA527" s="668"/>
      <c r="AB527" s="669"/>
      <c r="AC527" s="670"/>
      <c r="AD527" s="668"/>
      <c r="AE527" s="669"/>
      <c r="AF527" s="670"/>
      <c r="AG527" s="668"/>
      <c r="AH527" s="669"/>
      <c r="AI527" s="670"/>
      <c r="AJ527" s="668"/>
      <c r="AK527" s="669"/>
      <c r="AL527" s="670"/>
      <c r="AM527" s="668"/>
      <c r="AN527" s="669"/>
      <c r="AO527" s="670"/>
      <c r="AP527" s="668"/>
      <c r="AQ527" s="669"/>
      <c r="AR527" s="670"/>
      <c r="AS527" s="668"/>
      <c r="AT527" s="669"/>
      <c r="AU527" s="670"/>
      <c r="AV527" s="668"/>
      <c r="AW527" s="669"/>
      <c r="AX527" s="670"/>
      <c r="AY527" s="668"/>
      <c r="AZ527" s="669"/>
      <c r="BA527" s="666"/>
      <c r="BB527" s="667"/>
      <c r="BC527" s="669"/>
      <c r="BD527" s="671"/>
      <c r="BE527" s="668"/>
      <c r="BF527" s="669"/>
      <c r="BG527" s="672"/>
      <c r="BH527" s="668"/>
      <c r="BI527" s="669"/>
      <c r="BJ527" s="666"/>
      <c r="BK527" s="667"/>
      <c r="BL527" s="669"/>
      <c r="BM527" s="673"/>
      <c r="BN527" s="674"/>
      <c r="BO527" s="675"/>
      <c r="BP527" s="673"/>
      <c r="BQ527" s="676"/>
      <c r="BR527" s="675"/>
      <c r="BS527" s="677"/>
      <c r="BT527" s="678"/>
      <c r="BU527" s="679"/>
      <c r="BV527" s="680"/>
      <c r="BW527" s="680"/>
      <c r="BX527" s="680"/>
      <c r="BY527" s="680"/>
      <c r="BZ527" s="680"/>
      <c r="CA527" s="680"/>
      <c r="CB527" s="680"/>
      <c r="CC527" s="680"/>
      <c r="CD527" s="680"/>
      <c r="CE527" s="680"/>
      <c r="CF527" s="680"/>
      <c r="CG527" s="680"/>
      <c r="CH527" s="680"/>
      <c r="CI527" s="680"/>
      <c r="CJ527" s="680"/>
      <c r="CK527" s="680"/>
      <c r="CL527" s="680"/>
      <c r="CM527" s="902"/>
      <c r="CN527" s="902"/>
      <c r="CP527" s="902"/>
      <c r="CQ527" s="902"/>
      <c r="CS527" s="902"/>
      <c r="CT527" s="902"/>
      <c r="CV527" s="13"/>
      <c r="CW527" s="13"/>
      <c r="CY527" s="13"/>
      <c r="CZ527" s="13"/>
      <c r="DB527" s="13"/>
      <c r="DC527" s="13"/>
    </row>
    <row r="528" spans="1:107" x14ac:dyDescent="0.3">
      <c r="A528" s="661">
        <v>528</v>
      </c>
      <c r="B528" s="664" t="s">
        <v>122</v>
      </c>
      <c r="C528" s="665" t="s">
        <v>142</v>
      </c>
      <c r="D528" s="738">
        <v>42948</v>
      </c>
      <c r="E528" s="664"/>
      <c r="F528" s="666">
        <f t="shared" si="1105"/>
        <v>0</v>
      </c>
      <c r="G528" s="667"/>
      <c r="H528" s="664"/>
      <c r="I528" s="667"/>
      <c r="J528" s="667"/>
      <c r="K528" s="670"/>
      <c r="L528" s="668"/>
      <c r="M528" s="669"/>
      <c r="N528" s="670"/>
      <c r="O528" s="668"/>
      <c r="P528" s="669"/>
      <c r="Q528" s="670"/>
      <c r="R528" s="668"/>
      <c r="S528" s="669"/>
      <c r="T528" s="670"/>
      <c r="U528" s="668"/>
      <c r="V528" s="669"/>
      <c r="W528" s="670"/>
      <c r="X528" s="668"/>
      <c r="Y528" s="669"/>
      <c r="Z528" s="670"/>
      <c r="AA528" s="668"/>
      <c r="AB528" s="669"/>
      <c r="AC528" s="670"/>
      <c r="AD528" s="668"/>
      <c r="AE528" s="669"/>
      <c r="AF528" s="670"/>
      <c r="AG528" s="668"/>
      <c r="AH528" s="669"/>
      <c r="AI528" s="670"/>
      <c r="AJ528" s="668"/>
      <c r="AK528" s="669"/>
      <c r="AL528" s="670"/>
      <c r="AM528" s="668"/>
      <c r="AN528" s="669"/>
      <c r="AO528" s="670"/>
      <c r="AP528" s="668"/>
      <c r="AQ528" s="669"/>
      <c r="AR528" s="670"/>
      <c r="AS528" s="668"/>
      <c r="AT528" s="669"/>
      <c r="AU528" s="670"/>
      <c r="AV528" s="668"/>
      <c r="AW528" s="669"/>
      <c r="AX528" s="670"/>
      <c r="AY528" s="668"/>
      <c r="AZ528" s="669"/>
      <c r="BA528" s="666"/>
      <c r="BB528" s="667"/>
      <c r="BC528" s="669"/>
      <c r="BD528" s="671"/>
      <c r="BE528" s="668"/>
      <c r="BF528" s="669"/>
      <c r="BG528" s="672"/>
      <c r="BH528" s="668"/>
      <c r="BI528" s="669"/>
      <c r="BJ528" s="666"/>
      <c r="BK528" s="667"/>
      <c r="BL528" s="669"/>
      <c r="BM528" s="673"/>
      <c r="BN528" s="674"/>
      <c r="BO528" s="675"/>
      <c r="BP528" s="673"/>
      <c r="BQ528" s="676"/>
      <c r="BR528" s="675"/>
      <c r="BS528" s="677"/>
      <c r="BT528" s="678"/>
      <c r="BU528" s="679"/>
      <c r="BV528" s="680"/>
      <c r="BW528" s="680"/>
      <c r="BX528" s="680"/>
      <c r="BY528" s="680"/>
      <c r="BZ528" s="680"/>
      <c r="CA528" s="680"/>
      <c r="CB528" s="680"/>
      <c r="CC528" s="680"/>
      <c r="CD528" s="680"/>
      <c r="CE528" s="680"/>
      <c r="CF528" s="680"/>
      <c r="CG528" s="680"/>
      <c r="CH528" s="680"/>
      <c r="CI528" s="680"/>
      <c r="CJ528" s="680"/>
      <c r="CK528" s="680"/>
      <c r="CL528" s="680"/>
      <c r="CM528" s="902"/>
      <c r="CN528" s="902"/>
      <c r="CP528" s="902"/>
      <c r="CQ528" s="902"/>
      <c r="CS528" s="902"/>
      <c r="CT528" s="902"/>
      <c r="CV528" s="13"/>
      <c r="CW528" s="13"/>
      <c r="CY528" s="13"/>
      <c r="CZ528" s="13"/>
      <c r="DB528" s="13"/>
      <c r="DC528" s="13"/>
    </row>
    <row r="529" spans="1:107" x14ac:dyDescent="0.3">
      <c r="A529" s="661">
        <v>529</v>
      </c>
      <c r="B529" s="664" t="s">
        <v>123</v>
      </c>
      <c r="C529" s="665" t="s">
        <v>142</v>
      </c>
      <c r="D529" s="738">
        <v>42948</v>
      </c>
      <c r="E529" s="664"/>
      <c r="F529" s="666">
        <f t="shared" si="1105"/>
        <v>0</v>
      </c>
      <c r="G529" s="667"/>
      <c r="H529" s="664"/>
      <c r="I529" s="667"/>
      <c r="J529" s="667"/>
      <c r="K529" s="670"/>
      <c r="L529" s="668"/>
      <c r="M529" s="669"/>
      <c r="N529" s="670"/>
      <c r="O529" s="668"/>
      <c r="P529" s="669"/>
      <c r="Q529" s="670"/>
      <c r="R529" s="668"/>
      <c r="S529" s="669"/>
      <c r="T529" s="670"/>
      <c r="U529" s="668"/>
      <c r="V529" s="669"/>
      <c r="W529" s="670"/>
      <c r="X529" s="668"/>
      <c r="Y529" s="669"/>
      <c r="Z529" s="670"/>
      <c r="AA529" s="668"/>
      <c r="AB529" s="669"/>
      <c r="AC529" s="670"/>
      <c r="AD529" s="668"/>
      <c r="AE529" s="669"/>
      <c r="AF529" s="670"/>
      <c r="AG529" s="668"/>
      <c r="AH529" s="669"/>
      <c r="AI529" s="670"/>
      <c r="AJ529" s="668"/>
      <c r="AK529" s="669"/>
      <c r="AL529" s="670"/>
      <c r="AM529" s="668"/>
      <c r="AN529" s="669"/>
      <c r="AO529" s="670"/>
      <c r="AP529" s="668"/>
      <c r="AQ529" s="669"/>
      <c r="AR529" s="670"/>
      <c r="AS529" s="668"/>
      <c r="AT529" s="669"/>
      <c r="AU529" s="670"/>
      <c r="AV529" s="668"/>
      <c r="AW529" s="669"/>
      <c r="AX529" s="670"/>
      <c r="AY529" s="668"/>
      <c r="AZ529" s="669"/>
      <c r="BA529" s="666"/>
      <c r="BB529" s="667"/>
      <c r="BC529" s="669"/>
      <c r="BD529" s="671"/>
      <c r="BE529" s="668"/>
      <c r="BF529" s="669"/>
      <c r="BG529" s="672"/>
      <c r="BH529" s="668"/>
      <c r="BI529" s="669"/>
      <c r="BJ529" s="666"/>
      <c r="BK529" s="667"/>
      <c r="BL529" s="669"/>
      <c r="BM529" s="673"/>
      <c r="BN529" s="674"/>
      <c r="BO529" s="675"/>
      <c r="BP529" s="673"/>
      <c r="BQ529" s="676"/>
      <c r="BR529" s="675"/>
      <c r="BS529" s="677"/>
      <c r="BT529" s="678"/>
      <c r="BU529" s="679"/>
      <c r="BV529" s="680"/>
      <c r="BW529" s="680"/>
      <c r="BX529" s="680"/>
      <c r="BY529" s="680"/>
      <c r="BZ529" s="680"/>
      <c r="CA529" s="680"/>
      <c r="CB529" s="680"/>
      <c r="CC529" s="680"/>
      <c r="CD529" s="680"/>
      <c r="CE529" s="680"/>
      <c r="CF529" s="680"/>
      <c r="CG529" s="680"/>
      <c r="CH529" s="680"/>
      <c r="CI529" s="680"/>
      <c r="CJ529" s="680"/>
      <c r="CK529" s="680"/>
      <c r="CL529" s="680"/>
      <c r="CM529" s="902"/>
      <c r="CN529" s="902"/>
      <c r="CP529" s="902"/>
      <c r="CQ529" s="902"/>
      <c r="CS529" s="902"/>
      <c r="CT529" s="902"/>
      <c r="CV529" s="13"/>
      <c r="CW529" s="13"/>
      <c r="CY529" s="13"/>
      <c r="CZ529" s="13"/>
      <c r="DB529" s="13"/>
      <c r="DC529" s="13"/>
    </row>
    <row r="530" spans="1:107" s="179" customFormat="1" x14ac:dyDescent="0.3">
      <c r="A530" s="662">
        <v>530</v>
      </c>
      <c r="B530" s="663" t="s">
        <v>124</v>
      </c>
      <c r="C530" s="665" t="s">
        <v>142</v>
      </c>
      <c r="D530" s="738">
        <v>42948</v>
      </c>
      <c r="E530" s="663"/>
      <c r="F530" s="681">
        <f t="shared" si="1105"/>
        <v>0</v>
      </c>
      <c r="G530" s="682"/>
      <c r="H530" s="663"/>
      <c r="I530" s="682"/>
      <c r="J530" s="682"/>
      <c r="K530" s="683"/>
      <c r="L530" s="684"/>
      <c r="M530" s="685"/>
      <c r="N530" s="683"/>
      <c r="O530" s="684"/>
      <c r="P530" s="685"/>
      <c r="Q530" s="683"/>
      <c r="R530" s="684"/>
      <c r="S530" s="685"/>
      <c r="T530" s="683"/>
      <c r="U530" s="684"/>
      <c r="V530" s="685"/>
      <c r="W530" s="683"/>
      <c r="X530" s="684"/>
      <c r="Y530" s="685"/>
      <c r="Z530" s="683"/>
      <c r="AA530" s="684"/>
      <c r="AB530" s="685"/>
      <c r="AC530" s="683"/>
      <c r="AD530" s="684"/>
      <c r="AE530" s="685"/>
      <c r="AF530" s="683"/>
      <c r="AG530" s="684"/>
      <c r="AH530" s="685"/>
      <c r="AI530" s="683"/>
      <c r="AJ530" s="684"/>
      <c r="AK530" s="685"/>
      <c r="AL530" s="683"/>
      <c r="AM530" s="684"/>
      <c r="AN530" s="685"/>
      <c r="AO530" s="683"/>
      <c r="AP530" s="684"/>
      <c r="AQ530" s="685"/>
      <c r="AR530" s="683"/>
      <c r="AS530" s="684"/>
      <c r="AT530" s="685"/>
      <c r="AU530" s="683"/>
      <c r="AV530" s="684"/>
      <c r="AW530" s="685"/>
      <c r="AX530" s="683"/>
      <c r="AY530" s="684"/>
      <c r="AZ530" s="685"/>
      <c r="BA530" s="681"/>
      <c r="BB530" s="682"/>
      <c r="BC530" s="685"/>
      <c r="BD530" s="686"/>
      <c r="BE530" s="684"/>
      <c r="BF530" s="685"/>
      <c r="BG530" s="687"/>
      <c r="BH530" s="684"/>
      <c r="BI530" s="685"/>
      <c r="BJ530" s="681"/>
      <c r="BK530" s="682"/>
      <c r="BL530" s="685"/>
      <c r="BM530" s="688"/>
      <c r="BN530" s="689"/>
      <c r="BO530" s="690"/>
      <c r="BP530" s="688"/>
      <c r="BQ530" s="691"/>
      <c r="BR530" s="690"/>
      <c r="BS530" s="692"/>
      <c r="BT530" s="693"/>
      <c r="BU530" s="694"/>
      <c r="BV530" s="695"/>
      <c r="BW530" s="695"/>
      <c r="BX530" s="695"/>
      <c r="BY530" s="695"/>
      <c r="BZ530" s="695"/>
      <c r="CA530" s="695"/>
      <c r="CB530" s="695"/>
      <c r="CC530" s="695"/>
      <c r="CD530" s="695"/>
      <c r="CE530" s="695"/>
      <c r="CF530" s="695"/>
      <c r="CG530" s="695"/>
      <c r="CH530" s="695"/>
      <c r="CI530" s="695"/>
      <c r="CJ530" s="695"/>
      <c r="CK530" s="695"/>
      <c r="CL530" s="695"/>
      <c r="CM530" s="906"/>
      <c r="CN530" s="906"/>
      <c r="CO530" s="901"/>
      <c r="CP530" s="906"/>
      <c r="CQ530" s="906"/>
      <c r="CR530" s="901"/>
      <c r="CS530" s="906"/>
      <c r="CT530" s="906"/>
      <c r="CV530" s="178"/>
      <c r="CW530" s="178"/>
      <c r="CY530" s="178"/>
      <c r="CZ530" s="178"/>
      <c r="DB530" s="178"/>
      <c r="DC530" s="178"/>
    </row>
    <row r="531" spans="1:107" s="179" customFormat="1" x14ac:dyDescent="0.3">
      <c r="A531" s="662">
        <v>531</v>
      </c>
      <c r="B531" s="663" t="s">
        <v>125</v>
      </c>
      <c r="C531" s="665" t="s">
        <v>142</v>
      </c>
      <c r="D531" s="738">
        <v>42948</v>
      </c>
      <c r="E531" s="663"/>
      <c r="F531" s="681">
        <f t="shared" si="1105"/>
        <v>0</v>
      </c>
      <c r="G531" s="682"/>
      <c r="H531" s="663"/>
      <c r="I531" s="682"/>
      <c r="J531" s="682"/>
      <c r="K531" s="683"/>
      <c r="L531" s="684"/>
      <c r="M531" s="685"/>
      <c r="N531" s="683"/>
      <c r="O531" s="684"/>
      <c r="P531" s="685"/>
      <c r="Q531" s="683"/>
      <c r="R531" s="684"/>
      <c r="S531" s="685"/>
      <c r="T531" s="683"/>
      <c r="U531" s="684"/>
      <c r="V531" s="685"/>
      <c r="W531" s="683"/>
      <c r="X531" s="684"/>
      <c r="Y531" s="685"/>
      <c r="Z531" s="683"/>
      <c r="AA531" s="684"/>
      <c r="AB531" s="685"/>
      <c r="AC531" s="683"/>
      <c r="AD531" s="684"/>
      <c r="AE531" s="685"/>
      <c r="AF531" s="683"/>
      <c r="AG531" s="684"/>
      <c r="AH531" s="685"/>
      <c r="AI531" s="683"/>
      <c r="AJ531" s="684"/>
      <c r="AK531" s="685"/>
      <c r="AL531" s="683"/>
      <c r="AM531" s="684"/>
      <c r="AN531" s="685"/>
      <c r="AO531" s="683"/>
      <c r="AP531" s="684"/>
      <c r="AQ531" s="685"/>
      <c r="AR531" s="683"/>
      <c r="AS531" s="684"/>
      <c r="AT531" s="685"/>
      <c r="AU531" s="683"/>
      <c r="AV531" s="684"/>
      <c r="AW531" s="685"/>
      <c r="AX531" s="683"/>
      <c r="AY531" s="684"/>
      <c r="AZ531" s="685"/>
      <c r="BA531" s="681"/>
      <c r="BB531" s="682"/>
      <c r="BC531" s="685"/>
      <c r="BD531" s="686"/>
      <c r="BE531" s="684"/>
      <c r="BF531" s="685"/>
      <c r="BG531" s="687"/>
      <c r="BH531" s="684"/>
      <c r="BI531" s="685"/>
      <c r="BJ531" s="681"/>
      <c r="BK531" s="682"/>
      <c r="BL531" s="685"/>
      <c r="BM531" s="688"/>
      <c r="BN531" s="689"/>
      <c r="BO531" s="690"/>
      <c r="BP531" s="688"/>
      <c r="BQ531" s="691"/>
      <c r="BR531" s="690"/>
      <c r="BS531" s="692"/>
      <c r="BT531" s="693"/>
      <c r="BU531" s="694"/>
      <c r="BV531" s="695"/>
      <c r="BW531" s="695"/>
      <c r="BX531" s="695"/>
      <c r="BY531" s="695"/>
      <c r="BZ531" s="695"/>
      <c r="CA531" s="695"/>
      <c r="CB531" s="695"/>
      <c r="CC531" s="695"/>
      <c r="CD531" s="695"/>
      <c r="CE531" s="695"/>
      <c r="CF531" s="695"/>
      <c r="CG531" s="695"/>
      <c r="CH531" s="695"/>
      <c r="CI531" s="695"/>
      <c r="CJ531" s="695"/>
      <c r="CK531" s="695"/>
      <c r="CL531" s="695"/>
      <c r="CM531" s="906"/>
      <c r="CN531" s="906"/>
      <c r="CO531" s="901"/>
      <c r="CP531" s="906"/>
      <c r="CQ531" s="906"/>
      <c r="CR531" s="901"/>
      <c r="CS531" s="906"/>
      <c r="CT531" s="906"/>
      <c r="CV531" s="178"/>
      <c r="CW531" s="178"/>
      <c r="CY531" s="178"/>
      <c r="CZ531" s="178"/>
      <c r="DB531" s="178"/>
      <c r="DC531" s="178"/>
    </row>
    <row r="532" spans="1:107" s="179" customFormat="1" x14ac:dyDescent="0.3">
      <c r="A532" s="662">
        <v>532</v>
      </c>
      <c r="B532" s="663" t="s">
        <v>126</v>
      </c>
      <c r="C532" s="665" t="s">
        <v>142</v>
      </c>
      <c r="D532" s="738">
        <v>42948</v>
      </c>
      <c r="E532" s="663"/>
      <c r="F532" s="681">
        <f t="shared" si="1105"/>
        <v>0</v>
      </c>
      <c r="G532" s="682"/>
      <c r="H532" s="663"/>
      <c r="I532" s="682"/>
      <c r="J532" s="682"/>
      <c r="K532" s="683"/>
      <c r="L532" s="684"/>
      <c r="M532" s="685"/>
      <c r="N532" s="683"/>
      <c r="O532" s="684"/>
      <c r="P532" s="685"/>
      <c r="Q532" s="683"/>
      <c r="R532" s="684"/>
      <c r="S532" s="685"/>
      <c r="T532" s="683"/>
      <c r="U532" s="684"/>
      <c r="V532" s="685"/>
      <c r="W532" s="683"/>
      <c r="X532" s="684"/>
      <c r="Y532" s="685"/>
      <c r="Z532" s="683"/>
      <c r="AA532" s="684"/>
      <c r="AB532" s="685"/>
      <c r="AC532" s="683"/>
      <c r="AD532" s="684"/>
      <c r="AE532" s="685"/>
      <c r="AF532" s="683"/>
      <c r="AG532" s="684"/>
      <c r="AH532" s="685"/>
      <c r="AI532" s="683"/>
      <c r="AJ532" s="684"/>
      <c r="AK532" s="685"/>
      <c r="AL532" s="683"/>
      <c r="AM532" s="684"/>
      <c r="AN532" s="685"/>
      <c r="AO532" s="683"/>
      <c r="AP532" s="684"/>
      <c r="AQ532" s="685"/>
      <c r="AR532" s="683"/>
      <c r="AS532" s="684"/>
      <c r="AT532" s="685"/>
      <c r="AU532" s="683"/>
      <c r="AV532" s="684"/>
      <c r="AW532" s="685"/>
      <c r="AX532" s="683"/>
      <c r="AY532" s="684"/>
      <c r="AZ532" s="685"/>
      <c r="BA532" s="681"/>
      <c r="BB532" s="682"/>
      <c r="BC532" s="685"/>
      <c r="BD532" s="686"/>
      <c r="BE532" s="684"/>
      <c r="BF532" s="685"/>
      <c r="BG532" s="687"/>
      <c r="BH532" s="684"/>
      <c r="BI532" s="685"/>
      <c r="BJ532" s="681"/>
      <c r="BK532" s="682"/>
      <c r="BL532" s="685"/>
      <c r="BM532" s="688"/>
      <c r="BN532" s="689"/>
      <c r="BO532" s="690"/>
      <c r="BP532" s="688"/>
      <c r="BQ532" s="691"/>
      <c r="BR532" s="690"/>
      <c r="BS532" s="692"/>
      <c r="BT532" s="693"/>
      <c r="BU532" s="694"/>
      <c r="BV532" s="695"/>
      <c r="BW532" s="695"/>
      <c r="BX532" s="695"/>
      <c r="BY532" s="695"/>
      <c r="BZ532" s="695"/>
      <c r="CA532" s="695"/>
      <c r="CB532" s="695"/>
      <c r="CC532" s="695"/>
      <c r="CD532" s="695"/>
      <c r="CE532" s="695"/>
      <c r="CF532" s="695"/>
      <c r="CG532" s="695"/>
      <c r="CH532" s="695"/>
      <c r="CI532" s="695"/>
      <c r="CJ532" s="695"/>
      <c r="CK532" s="695"/>
      <c r="CL532" s="695"/>
      <c r="CM532" s="906"/>
      <c r="CN532" s="906"/>
      <c r="CO532" s="901"/>
      <c r="CP532" s="906"/>
      <c r="CQ532" s="906"/>
      <c r="CR532" s="901"/>
      <c r="CS532" s="906"/>
      <c r="CT532" s="906"/>
      <c r="CV532" s="178"/>
      <c r="CW532" s="178"/>
      <c r="CY532" s="178"/>
      <c r="CZ532" s="178"/>
      <c r="DB532" s="178"/>
      <c r="DC532" s="178"/>
    </row>
    <row r="533" spans="1:107" s="179" customFormat="1" x14ac:dyDescent="0.3">
      <c r="A533" s="662">
        <v>533</v>
      </c>
      <c r="B533" s="663" t="s">
        <v>127</v>
      </c>
      <c r="C533" s="665" t="s">
        <v>142</v>
      </c>
      <c r="D533" s="738">
        <v>42948</v>
      </c>
      <c r="E533" s="663"/>
      <c r="F533" s="681">
        <f t="shared" si="1105"/>
        <v>0</v>
      </c>
      <c r="G533" s="682"/>
      <c r="H533" s="663"/>
      <c r="I533" s="682"/>
      <c r="J533" s="682"/>
      <c r="K533" s="683"/>
      <c r="L533" s="684"/>
      <c r="M533" s="685"/>
      <c r="N533" s="683"/>
      <c r="O533" s="684"/>
      <c r="P533" s="685"/>
      <c r="Q533" s="683"/>
      <c r="R533" s="684"/>
      <c r="S533" s="685"/>
      <c r="T533" s="683"/>
      <c r="U533" s="684"/>
      <c r="V533" s="685"/>
      <c r="W533" s="683"/>
      <c r="X533" s="684"/>
      <c r="Y533" s="685"/>
      <c r="Z533" s="683"/>
      <c r="AA533" s="684"/>
      <c r="AB533" s="685"/>
      <c r="AC533" s="683"/>
      <c r="AD533" s="684"/>
      <c r="AE533" s="685"/>
      <c r="AF533" s="683"/>
      <c r="AG533" s="684"/>
      <c r="AH533" s="685"/>
      <c r="AI533" s="683"/>
      <c r="AJ533" s="684"/>
      <c r="AK533" s="685"/>
      <c r="AL533" s="683"/>
      <c r="AM533" s="684"/>
      <c r="AN533" s="685"/>
      <c r="AO533" s="683"/>
      <c r="AP533" s="684"/>
      <c r="AQ533" s="685"/>
      <c r="AR533" s="683"/>
      <c r="AS533" s="684"/>
      <c r="AT533" s="685"/>
      <c r="AU533" s="683"/>
      <c r="AV533" s="684"/>
      <c r="AW533" s="685"/>
      <c r="AX533" s="683"/>
      <c r="AY533" s="684"/>
      <c r="AZ533" s="685"/>
      <c r="BA533" s="681"/>
      <c r="BB533" s="682"/>
      <c r="BC533" s="685"/>
      <c r="BD533" s="686"/>
      <c r="BE533" s="684"/>
      <c r="BF533" s="685"/>
      <c r="BG533" s="687"/>
      <c r="BH533" s="684"/>
      <c r="BI533" s="685"/>
      <c r="BJ533" s="681"/>
      <c r="BK533" s="682"/>
      <c r="BL533" s="685"/>
      <c r="BM533" s="688"/>
      <c r="BN533" s="689"/>
      <c r="BO533" s="690"/>
      <c r="BP533" s="688"/>
      <c r="BQ533" s="691"/>
      <c r="BR533" s="690"/>
      <c r="BS533" s="692"/>
      <c r="BT533" s="693"/>
      <c r="BU533" s="694"/>
      <c r="BV533" s="695"/>
      <c r="BW533" s="695"/>
      <c r="BX533" s="695"/>
      <c r="BY533" s="695"/>
      <c r="BZ533" s="695"/>
      <c r="CA533" s="695"/>
      <c r="CB533" s="695"/>
      <c r="CC533" s="695"/>
      <c r="CD533" s="695"/>
      <c r="CE533" s="695"/>
      <c r="CF533" s="695"/>
      <c r="CG533" s="695"/>
      <c r="CH533" s="695"/>
      <c r="CI533" s="695"/>
      <c r="CJ533" s="695"/>
      <c r="CK533" s="695"/>
      <c r="CL533" s="695"/>
      <c r="CM533" s="906"/>
      <c r="CN533" s="906"/>
      <c r="CO533" s="901"/>
      <c r="CP533" s="906"/>
      <c r="CQ533" s="906"/>
      <c r="CR533" s="901"/>
      <c r="CS533" s="906"/>
      <c r="CT533" s="906"/>
      <c r="CV533" s="178"/>
      <c r="CW533" s="178"/>
      <c r="CY533" s="178"/>
      <c r="CZ533" s="178"/>
      <c r="DB533" s="178"/>
      <c r="DC533" s="178"/>
    </row>
    <row r="534" spans="1:107" s="179" customFormat="1" x14ac:dyDescent="0.3">
      <c r="A534" s="662">
        <v>534</v>
      </c>
      <c r="B534" s="663" t="s">
        <v>128</v>
      </c>
      <c r="C534" s="665" t="s">
        <v>142</v>
      </c>
      <c r="D534" s="738">
        <v>42948</v>
      </c>
      <c r="E534" s="663"/>
      <c r="F534" s="681">
        <f t="shared" si="1105"/>
        <v>0</v>
      </c>
      <c r="G534" s="682"/>
      <c r="H534" s="663"/>
      <c r="I534" s="682"/>
      <c r="J534" s="682"/>
      <c r="K534" s="683"/>
      <c r="L534" s="684"/>
      <c r="M534" s="685"/>
      <c r="N534" s="683"/>
      <c r="O534" s="684"/>
      <c r="P534" s="685"/>
      <c r="Q534" s="683"/>
      <c r="R534" s="684"/>
      <c r="S534" s="685"/>
      <c r="T534" s="683"/>
      <c r="U534" s="684"/>
      <c r="V534" s="685"/>
      <c r="W534" s="683"/>
      <c r="X534" s="684"/>
      <c r="Y534" s="685"/>
      <c r="Z534" s="683"/>
      <c r="AA534" s="684"/>
      <c r="AB534" s="685"/>
      <c r="AC534" s="683"/>
      <c r="AD534" s="684"/>
      <c r="AE534" s="685"/>
      <c r="AF534" s="683"/>
      <c r="AG534" s="684"/>
      <c r="AH534" s="685"/>
      <c r="AI534" s="683"/>
      <c r="AJ534" s="684"/>
      <c r="AK534" s="685"/>
      <c r="AL534" s="683"/>
      <c r="AM534" s="684"/>
      <c r="AN534" s="685"/>
      <c r="AO534" s="683"/>
      <c r="AP534" s="684"/>
      <c r="AQ534" s="685"/>
      <c r="AR534" s="683"/>
      <c r="AS534" s="684"/>
      <c r="AT534" s="685"/>
      <c r="AU534" s="683"/>
      <c r="AV534" s="684"/>
      <c r="AW534" s="685"/>
      <c r="AX534" s="683"/>
      <c r="AY534" s="684"/>
      <c r="AZ534" s="685"/>
      <c r="BA534" s="681"/>
      <c r="BB534" s="682"/>
      <c r="BC534" s="685"/>
      <c r="BD534" s="686"/>
      <c r="BE534" s="684"/>
      <c r="BF534" s="685"/>
      <c r="BG534" s="687"/>
      <c r="BH534" s="684"/>
      <c r="BI534" s="685"/>
      <c r="BJ534" s="681"/>
      <c r="BK534" s="682"/>
      <c r="BL534" s="685"/>
      <c r="BM534" s="688"/>
      <c r="BN534" s="689"/>
      <c r="BO534" s="690"/>
      <c r="BP534" s="688"/>
      <c r="BQ534" s="691"/>
      <c r="BR534" s="690"/>
      <c r="BS534" s="692"/>
      <c r="BT534" s="693"/>
      <c r="BU534" s="694"/>
      <c r="BV534" s="695"/>
      <c r="BW534" s="695"/>
      <c r="BX534" s="695"/>
      <c r="BY534" s="695"/>
      <c r="BZ534" s="695"/>
      <c r="CA534" s="695"/>
      <c r="CB534" s="695"/>
      <c r="CC534" s="695"/>
      <c r="CD534" s="695"/>
      <c r="CE534" s="695"/>
      <c r="CF534" s="695"/>
      <c r="CG534" s="695"/>
      <c r="CH534" s="695"/>
      <c r="CI534" s="695"/>
      <c r="CJ534" s="695"/>
      <c r="CK534" s="695"/>
      <c r="CL534" s="695"/>
      <c r="CM534" s="906"/>
      <c r="CN534" s="906"/>
      <c r="CO534" s="901"/>
      <c r="CP534" s="906"/>
      <c r="CQ534" s="906"/>
      <c r="CR534" s="901"/>
      <c r="CS534" s="906"/>
      <c r="CT534" s="906"/>
      <c r="CV534" s="178"/>
      <c r="CW534" s="178"/>
      <c r="CY534" s="178"/>
      <c r="CZ534" s="178"/>
      <c r="DB534" s="178"/>
      <c r="DC534" s="178"/>
    </row>
    <row r="535" spans="1:107" s="179" customFormat="1" x14ac:dyDescent="0.3">
      <c r="A535" s="662">
        <v>535</v>
      </c>
      <c r="B535" s="663" t="s">
        <v>129</v>
      </c>
      <c r="C535" s="665" t="s">
        <v>142</v>
      </c>
      <c r="D535" s="738">
        <v>42948</v>
      </c>
      <c r="E535" s="663"/>
      <c r="F535" s="681">
        <f t="shared" si="1105"/>
        <v>0</v>
      </c>
      <c r="G535" s="682"/>
      <c r="H535" s="663"/>
      <c r="I535" s="682"/>
      <c r="J535" s="682"/>
      <c r="K535" s="683"/>
      <c r="L535" s="684"/>
      <c r="M535" s="685"/>
      <c r="N535" s="683"/>
      <c r="O535" s="684"/>
      <c r="P535" s="685"/>
      <c r="Q535" s="683"/>
      <c r="R535" s="684"/>
      <c r="S535" s="685"/>
      <c r="T535" s="683"/>
      <c r="U535" s="684"/>
      <c r="V535" s="685"/>
      <c r="W535" s="683"/>
      <c r="X535" s="684"/>
      <c r="Y535" s="685"/>
      <c r="Z535" s="683"/>
      <c r="AA535" s="684"/>
      <c r="AB535" s="685"/>
      <c r="AC535" s="683"/>
      <c r="AD535" s="684"/>
      <c r="AE535" s="685"/>
      <c r="AF535" s="683"/>
      <c r="AG535" s="684"/>
      <c r="AH535" s="685"/>
      <c r="AI535" s="683"/>
      <c r="AJ535" s="684"/>
      <c r="AK535" s="685"/>
      <c r="AL535" s="683"/>
      <c r="AM535" s="684"/>
      <c r="AN535" s="685"/>
      <c r="AO535" s="683"/>
      <c r="AP535" s="684"/>
      <c r="AQ535" s="685"/>
      <c r="AR535" s="683"/>
      <c r="AS535" s="684"/>
      <c r="AT535" s="685"/>
      <c r="AU535" s="683"/>
      <c r="AV535" s="684"/>
      <c r="AW535" s="685"/>
      <c r="AX535" s="683"/>
      <c r="AY535" s="684"/>
      <c r="AZ535" s="685"/>
      <c r="BA535" s="681"/>
      <c r="BB535" s="682"/>
      <c r="BC535" s="685"/>
      <c r="BD535" s="686"/>
      <c r="BE535" s="684"/>
      <c r="BF535" s="685"/>
      <c r="BG535" s="687"/>
      <c r="BH535" s="684"/>
      <c r="BI535" s="685"/>
      <c r="BJ535" s="681"/>
      <c r="BK535" s="682"/>
      <c r="BL535" s="685"/>
      <c r="BM535" s="688"/>
      <c r="BN535" s="689"/>
      <c r="BO535" s="690"/>
      <c r="BP535" s="688"/>
      <c r="BQ535" s="691"/>
      <c r="BR535" s="690"/>
      <c r="BS535" s="692"/>
      <c r="BT535" s="693"/>
      <c r="BU535" s="694"/>
      <c r="BV535" s="695"/>
      <c r="BW535" s="695"/>
      <c r="BX535" s="695"/>
      <c r="BY535" s="695"/>
      <c r="BZ535" s="695"/>
      <c r="CA535" s="695"/>
      <c r="CB535" s="695"/>
      <c r="CC535" s="695"/>
      <c r="CD535" s="695"/>
      <c r="CE535" s="695"/>
      <c r="CF535" s="695"/>
      <c r="CG535" s="695"/>
      <c r="CH535" s="695"/>
      <c r="CI535" s="695"/>
      <c r="CJ535" s="695"/>
      <c r="CK535" s="695"/>
      <c r="CL535" s="695"/>
      <c r="CM535" s="906"/>
      <c r="CN535" s="906"/>
      <c r="CO535" s="901"/>
      <c r="CP535" s="906"/>
      <c r="CQ535" s="906"/>
      <c r="CR535" s="901"/>
      <c r="CS535" s="906"/>
      <c r="CT535" s="906"/>
      <c r="CV535" s="178"/>
      <c r="CW535" s="178"/>
      <c r="CY535" s="178"/>
      <c r="CZ535" s="178"/>
      <c r="DB535" s="178"/>
      <c r="DC535" s="178"/>
    </row>
    <row r="536" spans="1:107" s="179" customFormat="1" x14ac:dyDescent="0.3">
      <c r="A536" s="662">
        <v>536</v>
      </c>
      <c r="B536" s="663" t="s">
        <v>130</v>
      </c>
      <c r="C536" s="665" t="s">
        <v>142</v>
      </c>
      <c r="D536" s="738">
        <v>42948</v>
      </c>
      <c r="E536" s="663"/>
      <c r="F536" s="681">
        <f t="shared" si="1105"/>
        <v>0</v>
      </c>
      <c r="G536" s="682"/>
      <c r="H536" s="663"/>
      <c r="I536" s="682"/>
      <c r="J536" s="682"/>
      <c r="K536" s="683"/>
      <c r="L536" s="684"/>
      <c r="M536" s="685"/>
      <c r="N536" s="683"/>
      <c r="O536" s="684"/>
      <c r="P536" s="685"/>
      <c r="Q536" s="683"/>
      <c r="R536" s="684"/>
      <c r="S536" s="685"/>
      <c r="T536" s="683"/>
      <c r="U536" s="684"/>
      <c r="V536" s="685"/>
      <c r="W536" s="683"/>
      <c r="X536" s="684"/>
      <c r="Y536" s="685"/>
      <c r="Z536" s="683"/>
      <c r="AA536" s="684"/>
      <c r="AB536" s="685"/>
      <c r="AC536" s="683"/>
      <c r="AD536" s="684"/>
      <c r="AE536" s="685"/>
      <c r="AF536" s="683"/>
      <c r="AG536" s="684"/>
      <c r="AH536" s="685"/>
      <c r="AI536" s="683"/>
      <c r="AJ536" s="684"/>
      <c r="AK536" s="685"/>
      <c r="AL536" s="683"/>
      <c r="AM536" s="684"/>
      <c r="AN536" s="685"/>
      <c r="AO536" s="683"/>
      <c r="AP536" s="684"/>
      <c r="AQ536" s="685"/>
      <c r="AR536" s="683"/>
      <c r="AS536" s="684"/>
      <c r="AT536" s="685"/>
      <c r="AU536" s="683"/>
      <c r="AV536" s="684"/>
      <c r="AW536" s="685"/>
      <c r="AX536" s="683"/>
      <c r="AY536" s="684"/>
      <c r="AZ536" s="685"/>
      <c r="BA536" s="681"/>
      <c r="BB536" s="682"/>
      <c r="BC536" s="685"/>
      <c r="BD536" s="686"/>
      <c r="BE536" s="684"/>
      <c r="BF536" s="685"/>
      <c r="BG536" s="687"/>
      <c r="BH536" s="684"/>
      <c r="BI536" s="685"/>
      <c r="BJ536" s="681"/>
      <c r="BK536" s="682"/>
      <c r="BL536" s="685"/>
      <c r="BM536" s="688"/>
      <c r="BN536" s="689"/>
      <c r="BO536" s="690"/>
      <c r="BP536" s="688"/>
      <c r="BQ536" s="691"/>
      <c r="BR536" s="690"/>
      <c r="BS536" s="692"/>
      <c r="BT536" s="693"/>
      <c r="BU536" s="694"/>
      <c r="BV536" s="695"/>
      <c r="BW536" s="695"/>
      <c r="BX536" s="695"/>
      <c r="BY536" s="695"/>
      <c r="BZ536" s="695"/>
      <c r="CA536" s="695"/>
      <c r="CB536" s="695"/>
      <c r="CC536" s="695"/>
      <c r="CD536" s="695"/>
      <c r="CE536" s="695"/>
      <c r="CF536" s="695"/>
      <c r="CG536" s="695"/>
      <c r="CH536" s="695"/>
      <c r="CI536" s="695"/>
      <c r="CJ536" s="695"/>
      <c r="CK536" s="695"/>
      <c r="CL536" s="695"/>
      <c r="CM536" s="906"/>
      <c r="CN536" s="906"/>
      <c r="CO536" s="901"/>
      <c r="CP536" s="906"/>
      <c r="CQ536" s="906"/>
      <c r="CR536" s="901"/>
      <c r="CS536" s="906"/>
      <c r="CT536" s="906"/>
      <c r="CV536" s="178"/>
      <c r="CW536" s="178"/>
      <c r="CY536" s="178"/>
      <c r="CZ536" s="178"/>
      <c r="DB536" s="178"/>
      <c r="DC536" s="178"/>
    </row>
    <row r="537" spans="1:107" s="179" customFormat="1" x14ac:dyDescent="0.3">
      <c r="A537" s="662">
        <v>537</v>
      </c>
      <c r="B537" s="663" t="s">
        <v>131</v>
      </c>
      <c r="C537" s="665" t="s">
        <v>142</v>
      </c>
      <c r="D537" s="738">
        <v>42948</v>
      </c>
      <c r="E537" s="663"/>
      <c r="F537" s="681">
        <f t="shared" si="1105"/>
        <v>0</v>
      </c>
      <c r="G537" s="682"/>
      <c r="H537" s="663"/>
      <c r="I537" s="682"/>
      <c r="J537" s="682"/>
      <c r="K537" s="683"/>
      <c r="L537" s="684"/>
      <c r="M537" s="685"/>
      <c r="N537" s="683"/>
      <c r="O537" s="684"/>
      <c r="P537" s="685"/>
      <c r="Q537" s="683"/>
      <c r="R537" s="684"/>
      <c r="S537" s="685"/>
      <c r="T537" s="683"/>
      <c r="U537" s="684"/>
      <c r="V537" s="685"/>
      <c r="W537" s="683"/>
      <c r="X537" s="684"/>
      <c r="Y537" s="685"/>
      <c r="Z537" s="683"/>
      <c r="AA537" s="684"/>
      <c r="AB537" s="685"/>
      <c r="AC537" s="683"/>
      <c r="AD537" s="684"/>
      <c r="AE537" s="685"/>
      <c r="AF537" s="683"/>
      <c r="AG537" s="684"/>
      <c r="AH537" s="685"/>
      <c r="AI537" s="683"/>
      <c r="AJ537" s="684"/>
      <c r="AK537" s="685"/>
      <c r="AL537" s="683"/>
      <c r="AM537" s="684"/>
      <c r="AN537" s="685"/>
      <c r="AO537" s="683"/>
      <c r="AP537" s="684"/>
      <c r="AQ537" s="685"/>
      <c r="AR537" s="683"/>
      <c r="AS537" s="684"/>
      <c r="AT537" s="685"/>
      <c r="AU537" s="683"/>
      <c r="AV537" s="684"/>
      <c r="AW537" s="685"/>
      <c r="AX537" s="683"/>
      <c r="AY537" s="684"/>
      <c r="AZ537" s="685"/>
      <c r="BA537" s="681"/>
      <c r="BB537" s="682"/>
      <c r="BC537" s="685"/>
      <c r="BD537" s="686"/>
      <c r="BE537" s="684"/>
      <c r="BF537" s="685"/>
      <c r="BG537" s="687"/>
      <c r="BH537" s="684"/>
      <c r="BI537" s="685"/>
      <c r="BJ537" s="681"/>
      <c r="BK537" s="682"/>
      <c r="BL537" s="685"/>
      <c r="BM537" s="688"/>
      <c r="BN537" s="689"/>
      <c r="BO537" s="690"/>
      <c r="BP537" s="688"/>
      <c r="BQ537" s="691"/>
      <c r="BR537" s="690"/>
      <c r="BS537" s="692"/>
      <c r="BT537" s="693"/>
      <c r="BU537" s="694"/>
      <c r="BV537" s="695"/>
      <c r="BW537" s="695"/>
      <c r="BX537" s="695"/>
      <c r="BY537" s="695"/>
      <c r="BZ537" s="695"/>
      <c r="CA537" s="695"/>
      <c r="CB537" s="695"/>
      <c r="CC537" s="695"/>
      <c r="CD537" s="695"/>
      <c r="CE537" s="695"/>
      <c r="CF537" s="695"/>
      <c r="CG537" s="695"/>
      <c r="CH537" s="695"/>
      <c r="CI537" s="695"/>
      <c r="CJ537" s="695"/>
      <c r="CK537" s="695"/>
      <c r="CL537" s="695"/>
      <c r="CM537" s="906"/>
      <c r="CN537" s="906"/>
      <c r="CO537" s="901"/>
      <c r="CP537" s="906"/>
      <c r="CQ537" s="906"/>
      <c r="CR537" s="901"/>
      <c r="CS537" s="906"/>
      <c r="CT537" s="906"/>
      <c r="CV537" s="178"/>
      <c r="CW537" s="178"/>
      <c r="CY537" s="178"/>
      <c r="CZ537" s="178"/>
      <c r="DB537" s="178"/>
      <c r="DC537" s="178"/>
    </row>
    <row r="538" spans="1:107" s="179" customFormat="1" x14ac:dyDescent="0.3">
      <c r="A538" s="662">
        <v>538</v>
      </c>
      <c r="B538" s="663" t="s">
        <v>132</v>
      </c>
      <c r="C538" s="665" t="s">
        <v>142</v>
      </c>
      <c r="D538" s="738">
        <v>42948</v>
      </c>
      <c r="E538" s="663"/>
      <c r="F538" s="681">
        <f t="shared" si="1105"/>
        <v>0</v>
      </c>
      <c r="G538" s="682"/>
      <c r="H538" s="663"/>
      <c r="I538" s="682"/>
      <c r="J538" s="682"/>
      <c r="K538" s="683"/>
      <c r="L538" s="684"/>
      <c r="M538" s="685"/>
      <c r="N538" s="683"/>
      <c r="O538" s="684"/>
      <c r="P538" s="685"/>
      <c r="Q538" s="683"/>
      <c r="R538" s="684"/>
      <c r="S538" s="685"/>
      <c r="T538" s="683"/>
      <c r="U538" s="684"/>
      <c r="V538" s="685"/>
      <c r="W538" s="683"/>
      <c r="X538" s="684"/>
      <c r="Y538" s="685"/>
      <c r="Z538" s="683"/>
      <c r="AA538" s="684"/>
      <c r="AB538" s="685"/>
      <c r="AC538" s="683"/>
      <c r="AD538" s="684"/>
      <c r="AE538" s="685"/>
      <c r="AF538" s="683"/>
      <c r="AG538" s="684"/>
      <c r="AH538" s="685"/>
      <c r="AI538" s="683"/>
      <c r="AJ538" s="684"/>
      <c r="AK538" s="685"/>
      <c r="AL538" s="683"/>
      <c r="AM538" s="684"/>
      <c r="AN538" s="685"/>
      <c r="AO538" s="683"/>
      <c r="AP538" s="684"/>
      <c r="AQ538" s="685"/>
      <c r="AR538" s="683"/>
      <c r="AS538" s="684"/>
      <c r="AT538" s="685"/>
      <c r="AU538" s="683"/>
      <c r="AV538" s="684"/>
      <c r="AW538" s="685"/>
      <c r="AX538" s="683"/>
      <c r="AY538" s="684"/>
      <c r="AZ538" s="685"/>
      <c r="BA538" s="681"/>
      <c r="BB538" s="682"/>
      <c r="BC538" s="685"/>
      <c r="BD538" s="686"/>
      <c r="BE538" s="684"/>
      <c r="BF538" s="685"/>
      <c r="BG538" s="687"/>
      <c r="BH538" s="684"/>
      <c r="BI538" s="685"/>
      <c r="BJ538" s="681"/>
      <c r="BK538" s="682"/>
      <c r="BL538" s="685"/>
      <c r="BM538" s="688"/>
      <c r="BN538" s="689"/>
      <c r="BO538" s="690"/>
      <c r="BP538" s="688"/>
      <c r="BQ538" s="691"/>
      <c r="BR538" s="690"/>
      <c r="BS538" s="692"/>
      <c r="BT538" s="693"/>
      <c r="BU538" s="694"/>
      <c r="BV538" s="695"/>
      <c r="BW538" s="695"/>
      <c r="BX538" s="695"/>
      <c r="BY538" s="695"/>
      <c r="BZ538" s="695"/>
      <c r="CA538" s="695"/>
      <c r="CB538" s="695"/>
      <c r="CC538" s="695"/>
      <c r="CD538" s="695"/>
      <c r="CE538" s="695"/>
      <c r="CF538" s="695"/>
      <c r="CG538" s="695"/>
      <c r="CH538" s="695"/>
      <c r="CI538" s="695"/>
      <c r="CJ538" s="695"/>
      <c r="CK538" s="695"/>
      <c r="CL538" s="695"/>
      <c r="CM538" s="906"/>
      <c r="CN538" s="906"/>
      <c r="CO538" s="901"/>
      <c r="CP538" s="906"/>
      <c r="CQ538" s="906"/>
      <c r="CR538" s="901"/>
      <c r="CS538" s="906"/>
      <c r="CT538" s="906"/>
      <c r="CV538" s="178"/>
      <c r="CW538" s="178"/>
      <c r="CY538" s="178"/>
      <c r="CZ538" s="178"/>
      <c r="DB538" s="178"/>
      <c r="DC538" s="178"/>
    </row>
    <row r="539" spans="1:107" s="179" customFormat="1" x14ac:dyDescent="0.3">
      <c r="A539" s="662">
        <v>539</v>
      </c>
      <c r="B539" s="663" t="s">
        <v>133</v>
      </c>
      <c r="C539" s="665" t="s">
        <v>142</v>
      </c>
      <c r="D539" s="738">
        <v>42948</v>
      </c>
      <c r="E539" s="663"/>
      <c r="F539" s="681">
        <f t="shared" si="1105"/>
        <v>0</v>
      </c>
      <c r="G539" s="682"/>
      <c r="H539" s="663"/>
      <c r="I539" s="682"/>
      <c r="J539" s="682"/>
      <c r="K539" s="683"/>
      <c r="L539" s="684"/>
      <c r="M539" s="685"/>
      <c r="N539" s="683"/>
      <c r="O539" s="684"/>
      <c r="P539" s="685"/>
      <c r="Q539" s="683"/>
      <c r="R539" s="684"/>
      <c r="S539" s="685"/>
      <c r="T539" s="683"/>
      <c r="U539" s="684"/>
      <c r="V539" s="685"/>
      <c r="W539" s="683"/>
      <c r="X539" s="684"/>
      <c r="Y539" s="685"/>
      <c r="Z539" s="683"/>
      <c r="AA539" s="684"/>
      <c r="AB539" s="685"/>
      <c r="AC539" s="683"/>
      <c r="AD539" s="684"/>
      <c r="AE539" s="685"/>
      <c r="AF539" s="683"/>
      <c r="AG539" s="684"/>
      <c r="AH539" s="685"/>
      <c r="AI539" s="683"/>
      <c r="AJ539" s="684"/>
      <c r="AK539" s="685"/>
      <c r="AL539" s="683"/>
      <c r="AM539" s="684"/>
      <c r="AN539" s="685"/>
      <c r="AO539" s="683"/>
      <c r="AP539" s="684"/>
      <c r="AQ539" s="685"/>
      <c r="AR539" s="683"/>
      <c r="AS539" s="684"/>
      <c r="AT539" s="685"/>
      <c r="AU539" s="683"/>
      <c r="AV539" s="684"/>
      <c r="AW539" s="685"/>
      <c r="AX539" s="683"/>
      <c r="AY539" s="684"/>
      <c r="AZ539" s="685"/>
      <c r="BA539" s="681"/>
      <c r="BB539" s="682"/>
      <c r="BC539" s="685"/>
      <c r="BD539" s="686"/>
      <c r="BE539" s="684"/>
      <c r="BF539" s="685"/>
      <c r="BG539" s="687"/>
      <c r="BH539" s="684"/>
      <c r="BI539" s="685"/>
      <c r="BJ539" s="681"/>
      <c r="BK539" s="682"/>
      <c r="BL539" s="685"/>
      <c r="BM539" s="688"/>
      <c r="BN539" s="689"/>
      <c r="BO539" s="690"/>
      <c r="BP539" s="688"/>
      <c r="BQ539" s="691"/>
      <c r="BR539" s="690"/>
      <c r="BS539" s="692"/>
      <c r="BT539" s="693"/>
      <c r="BU539" s="694"/>
      <c r="BV539" s="695"/>
      <c r="BW539" s="695"/>
      <c r="BX539" s="695"/>
      <c r="BY539" s="695"/>
      <c r="BZ539" s="695"/>
      <c r="CA539" s="695"/>
      <c r="CB539" s="695"/>
      <c r="CC539" s="695"/>
      <c r="CD539" s="695"/>
      <c r="CE539" s="695"/>
      <c r="CF539" s="695"/>
      <c r="CG539" s="695"/>
      <c r="CH539" s="695"/>
      <c r="CI539" s="695"/>
      <c r="CJ539" s="695"/>
      <c r="CK539" s="695"/>
      <c r="CL539" s="695"/>
      <c r="CM539" s="906"/>
      <c r="CN539" s="906"/>
      <c r="CO539" s="901"/>
      <c r="CP539" s="906"/>
      <c r="CQ539" s="906"/>
      <c r="CR539" s="901"/>
      <c r="CS539" s="906"/>
      <c r="CT539" s="906"/>
      <c r="CV539" s="178"/>
      <c r="CW539" s="178"/>
      <c r="CY539" s="178"/>
      <c r="CZ539" s="178"/>
      <c r="DB539" s="178"/>
      <c r="DC539" s="178"/>
    </row>
    <row r="540" spans="1:107" s="179" customFormat="1" x14ac:dyDescent="0.3">
      <c r="A540" s="662">
        <v>540</v>
      </c>
      <c r="B540" s="663" t="s">
        <v>134</v>
      </c>
      <c r="C540" s="665" t="s">
        <v>142</v>
      </c>
      <c r="D540" s="738">
        <v>42948</v>
      </c>
      <c r="E540" s="663"/>
      <c r="F540" s="681">
        <f t="shared" si="1105"/>
        <v>0</v>
      </c>
      <c r="G540" s="682"/>
      <c r="H540" s="663"/>
      <c r="I540" s="682"/>
      <c r="J540" s="682"/>
      <c r="K540" s="683"/>
      <c r="L540" s="684"/>
      <c r="M540" s="685"/>
      <c r="N540" s="683"/>
      <c r="O540" s="684"/>
      <c r="P540" s="685"/>
      <c r="Q540" s="683"/>
      <c r="R540" s="684"/>
      <c r="S540" s="685"/>
      <c r="T540" s="683"/>
      <c r="U540" s="684"/>
      <c r="V540" s="685"/>
      <c r="W540" s="683"/>
      <c r="X540" s="684"/>
      <c r="Y540" s="685"/>
      <c r="Z540" s="683"/>
      <c r="AA540" s="684"/>
      <c r="AB540" s="685"/>
      <c r="AC540" s="683"/>
      <c r="AD540" s="684"/>
      <c r="AE540" s="685"/>
      <c r="AF540" s="683"/>
      <c r="AG540" s="684"/>
      <c r="AH540" s="685"/>
      <c r="AI540" s="683"/>
      <c r="AJ540" s="684"/>
      <c r="AK540" s="685"/>
      <c r="AL540" s="683"/>
      <c r="AM540" s="684"/>
      <c r="AN540" s="685"/>
      <c r="AO540" s="683"/>
      <c r="AP540" s="684"/>
      <c r="AQ540" s="685"/>
      <c r="AR540" s="683"/>
      <c r="AS540" s="684"/>
      <c r="AT540" s="685"/>
      <c r="AU540" s="683"/>
      <c r="AV540" s="684"/>
      <c r="AW540" s="685"/>
      <c r="AX540" s="683"/>
      <c r="AY540" s="684"/>
      <c r="AZ540" s="685"/>
      <c r="BA540" s="681"/>
      <c r="BB540" s="682"/>
      <c r="BC540" s="685"/>
      <c r="BD540" s="686"/>
      <c r="BE540" s="684"/>
      <c r="BF540" s="685"/>
      <c r="BG540" s="687"/>
      <c r="BH540" s="684"/>
      <c r="BI540" s="685"/>
      <c r="BJ540" s="681"/>
      <c r="BK540" s="682"/>
      <c r="BL540" s="685"/>
      <c r="BM540" s="688"/>
      <c r="BN540" s="689"/>
      <c r="BO540" s="690"/>
      <c r="BP540" s="688"/>
      <c r="BQ540" s="691"/>
      <c r="BR540" s="690"/>
      <c r="BS540" s="692"/>
      <c r="BT540" s="693"/>
      <c r="BU540" s="694"/>
      <c r="BV540" s="695"/>
      <c r="BW540" s="695"/>
      <c r="BX540" s="695"/>
      <c r="BY540" s="695"/>
      <c r="BZ540" s="695"/>
      <c r="CA540" s="695"/>
      <c r="CB540" s="695"/>
      <c r="CC540" s="695"/>
      <c r="CD540" s="695"/>
      <c r="CE540" s="695"/>
      <c r="CF540" s="695"/>
      <c r="CG540" s="695"/>
      <c r="CH540" s="695"/>
      <c r="CI540" s="695"/>
      <c r="CJ540" s="695"/>
      <c r="CK540" s="695"/>
      <c r="CL540" s="695"/>
      <c r="CM540" s="906"/>
      <c r="CN540" s="906"/>
      <c r="CO540" s="901"/>
      <c r="CP540" s="906"/>
      <c r="CQ540" s="906"/>
      <c r="CR540" s="901"/>
      <c r="CS540" s="906"/>
      <c r="CT540" s="906"/>
      <c r="CV540" s="178"/>
      <c r="CW540" s="178"/>
      <c r="CY540" s="178"/>
      <c r="CZ540" s="178"/>
      <c r="DB540" s="178"/>
      <c r="DC540" s="178"/>
    </row>
    <row r="541" spans="1:107" s="179" customFormat="1" x14ac:dyDescent="0.3">
      <c r="A541" s="662">
        <v>541</v>
      </c>
      <c r="B541" s="663" t="s">
        <v>135</v>
      </c>
      <c r="C541" s="665" t="s">
        <v>142</v>
      </c>
      <c r="D541" s="738">
        <v>42948</v>
      </c>
      <c r="E541" s="663"/>
      <c r="F541" s="681">
        <f t="shared" si="1105"/>
        <v>0</v>
      </c>
      <c r="G541" s="682"/>
      <c r="H541" s="663"/>
      <c r="I541" s="682"/>
      <c r="J541" s="682"/>
      <c r="K541" s="683"/>
      <c r="L541" s="684"/>
      <c r="M541" s="685"/>
      <c r="N541" s="683"/>
      <c r="O541" s="684"/>
      <c r="P541" s="685"/>
      <c r="Q541" s="683"/>
      <c r="R541" s="684"/>
      <c r="S541" s="685"/>
      <c r="T541" s="683"/>
      <c r="U541" s="684"/>
      <c r="V541" s="685"/>
      <c r="W541" s="683"/>
      <c r="X541" s="684"/>
      <c r="Y541" s="685"/>
      <c r="Z541" s="683"/>
      <c r="AA541" s="684"/>
      <c r="AB541" s="685"/>
      <c r="AC541" s="683"/>
      <c r="AD541" s="684"/>
      <c r="AE541" s="685"/>
      <c r="AF541" s="683"/>
      <c r="AG541" s="684"/>
      <c r="AH541" s="685"/>
      <c r="AI541" s="683"/>
      <c r="AJ541" s="684"/>
      <c r="AK541" s="685"/>
      <c r="AL541" s="683"/>
      <c r="AM541" s="684"/>
      <c r="AN541" s="685"/>
      <c r="AO541" s="683"/>
      <c r="AP541" s="684"/>
      <c r="AQ541" s="685"/>
      <c r="AR541" s="683"/>
      <c r="AS541" s="684"/>
      <c r="AT541" s="685"/>
      <c r="AU541" s="683"/>
      <c r="AV541" s="684"/>
      <c r="AW541" s="685"/>
      <c r="AX541" s="683"/>
      <c r="AY541" s="684"/>
      <c r="AZ541" s="685"/>
      <c r="BA541" s="681"/>
      <c r="BB541" s="682"/>
      <c r="BC541" s="685"/>
      <c r="BD541" s="686"/>
      <c r="BE541" s="684"/>
      <c r="BF541" s="685"/>
      <c r="BG541" s="687"/>
      <c r="BH541" s="684"/>
      <c r="BI541" s="685"/>
      <c r="BJ541" s="681"/>
      <c r="BK541" s="682"/>
      <c r="BL541" s="685"/>
      <c r="BM541" s="688"/>
      <c r="BN541" s="689"/>
      <c r="BO541" s="690"/>
      <c r="BP541" s="688"/>
      <c r="BQ541" s="691"/>
      <c r="BR541" s="690"/>
      <c r="BS541" s="692"/>
      <c r="BT541" s="693"/>
      <c r="BU541" s="694"/>
      <c r="BV541" s="695"/>
      <c r="BW541" s="695"/>
      <c r="BX541" s="695"/>
      <c r="BY541" s="695"/>
      <c r="BZ541" s="695"/>
      <c r="CA541" s="695"/>
      <c r="CB541" s="695"/>
      <c r="CC541" s="695"/>
      <c r="CD541" s="695"/>
      <c r="CE541" s="695"/>
      <c r="CF541" s="695"/>
      <c r="CG541" s="695"/>
      <c r="CH541" s="695"/>
      <c r="CI541" s="695"/>
      <c r="CJ541" s="695"/>
      <c r="CK541" s="695"/>
      <c r="CL541" s="695"/>
      <c r="CM541" s="906"/>
      <c r="CN541" s="906"/>
      <c r="CO541" s="901"/>
      <c r="CP541" s="906"/>
      <c r="CQ541" s="906"/>
      <c r="CR541" s="901"/>
      <c r="CS541" s="906"/>
      <c r="CT541" s="906"/>
      <c r="CV541" s="178"/>
      <c r="CW541" s="178"/>
      <c r="CY541" s="178"/>
      <c r="CZ541" s="178"/>
      <c r="DB541" s="178"/>
      <c r="DC541" s="178"/>
    </row>
    <row r="542" spans="1:107" s="179" customFormat="1" x14ac:dyDescent="0.3">
      <c r="A542" s="662">
        <v>542</v>
      </c>
      <c r="B542" s="663" t="s">
        <v>136</v>
      </c>
      <c r="C542" s="665" t="s">
        <v>142</v>
      </c>
      <c r="D542" s="738">
        <v>42948</v>
      </c>
      <c r="E542" s="663"/>
      <c r="F542" s="681">
        <f t="shared" si="1105"/>
        <v>0</v>
      </c>
      <c r="G542" s="682"/>
      <c r="H542" s="663"/>
      <c r="I542" s="682"/>
      <c r="J542" s="682"/>
      <c r="K542" s="683"/>
      <c r="L542" s="684"/>
      <c r="M542" s="685"/>
      <c r="N542" s="683"/>
      <c r="O542" s="684"/>
      <c r="P542" s="685"/>
      <c r="Q542" s="683"/>
      <c r="R542" s="684"/>
      <c r="S542" s="685"/>
      <c r="T542" s="683"/>
      <c r="U542" s="684"/>
      <c r="V542" s="685"/>
      <c r="W542" s="683"/>
      <c r="X542" s="684"/>
      <c r="Y542" s="685"/>
      <c r="Z542" s="683"/>
      <c r="AA542" s="684"/>
      <c r="AB542" s="685"/>
      <c r="AC542" s="683"/>
      <c r="AD542" s="684"/>
      <c r="AE542" s="685"/>
      <c r="AF542" s="683"/>
      <c r="AG542" s="684"/>
      <c r="AH542" s="685"/>
      <c r="AI542" s="683"/>
      <c r="AJ542" s="684"/>
      <c r="AK542" s="685"/>
      <c r="AL542" s="683"/>
      <c r="AM542" s="684"/>
      <c r="AN542" s="685"/>
      <c r="AO542" s="683"/>
      <c r="AP542" s="684"/>
      <c r="AQ542" s="685"/>
      <c r="AR542" s="683"/>
      <c r="AS542" s="684"/>
      <c r="AT542" s="685"/>
      <c r="AU542" s="683"/>
      <c r="AV542" s="684"/>
      <c r="AW542" s="685"/>
      <c r="AX542" s="683"/>
      <c r="AY542" s="684"/>
      <c r="AZ542" s="685"/>
      <c r="BA542" s="681"/>
      <c r="BB542" s="682"/>
      <c r="BC542" s="685"/>
      <c r="BD542" s="686"/>
      <c r="BE542" s="684"/>
      <c r="BF542" s="685"/>
      <c r="BG542" s="687"/>
      <c r="BH542" s="684"/>
      <c r="BI542" s="685"/>
      <c r="BJ542" s="681"/>
      <c r="BK542" s="682"/>
      <c r="BL542" s="685"/>
      <c r="BM542" s="688"/>
      <c r="BN542" s="689"/>
      <c r="BO542" s="690"/>
      <c r="BP542" s="688"/>
      <c r="BQ542" s="691"/>
      <c r="BR542" s="690"/>
      <c r="BS542" s="692"/>
      <c r="BT542" s="693"/>
      <c r="BU542" s="694"/>
      <c r="BV542" s="695"/>
      <c r="BW542" s="695"/>
      <c r="BX542" s="695"/>
      <c r="BY542" s="695"/>
      <c r="BZ542" s="695"/>
      <c r="CA542" s="695"/>
      <c r="CB542" s="695"/>
      <c r="CC542" s="695"/>
      <c r="CD542" s="695"/>
      <c r="CE542" s="695"/>
      <c r="CF542" s="695"/>
      <c r="CG542" s="695"/>
      <c r="CH542" s="695"/>
      <c r="CI542" s="695"/>
      <c r="CJ542" s="695"/>
      <c r="CK542" s="695"/>
      <c r="CL542" s="695"/>
      <c r="CM542" s="906"/>
      <c r="CN542" s="906"/>
      <c r="CO542" s="901"/>
      <c r="CP542" s="906"/>
      <c r="CQ542" s="906"/>
      <c r="CR542" s="901"/>
      <c r="CS542" s="906"/>
      <c r="CT542" s="906"/>
      <c r="CV542" s="178"/>
      <c r="CW542" s="178"/>
      <c r="CY542" s="178"/>
      <c r="CZ542" s="178"/>
      <c r="DB542" s="178"/>
      <c r="DC542" s="178"/>
    </row>
    <row r="543" spans="1:107" s="179" customFormat="1" x14ac:dyDescent="0.3">
      <c r="A543" s="662">
        <v>543</v>
      </c>
      <c r="B543" s="663" t="s">
        <v>137</v>
      </c>
      <c r="C543" s="665" t="s">
        <v>142</v>
      </c>
      <c r="D543" s="738">
        <v>42948</v>
      </c>
      <c r="E543" s="663"/>
      <c r="F543" s="681">
        <f t="shared" si="1105"/>
        <v>0</v>
      </c>
      <c r="G543" s="682"/>
      <c r="H543" s="663"/>
      <c r="I543" s="682"/>
      <c r="J543" s="682"/>
      <c r="K543" s="683"/>
      <c r="L543" s="684"/>
      <c r="M543" s="685"/>
      <c r="N543" s="683"/>
      <c r="O543" s="684"/>
      <c r="P543" s="685"/>
      <c r="Q543" s="683"/>
      <c r="R543" s="684"/>
      <c r="S543" s="685"/>
      <c r="T543" s="683"/>
      <c r="U543" s="684"/>
      <c r="V543" s="685"/>
      <c r="W543" s="683"/>
      <c r="X543" s="684"/>
      <c r="Y543" s="685"/>
      <c r="Z543" s="683"/>
      <c r="AA543" s="684"/>
      <c r="AB543" s="685"/>
      <c r="AC543" s="683"/>
      <c r="AD543" s="684"/>
      <c r="AE543" s="685"/>
      <c r="AF543" s="683"/>
      <c r="AG543" s="684"/>
      <c r="AH543" s="685"/>
      <c r="AI543" s="683"/>
      <c r="AJ543" s="684"/>
      <c r="AK543" s="685"/>
      <c r="AL543" s="683"/>
      <c r="AM543" s="684"/>
      <c r="AN543" s="685"/>
      <c r="AO543" s="683"/>
      <c r="AP543" s="684"/>
      <c r="AQ543" s="685"/>
      <c r="AR543" s="683"/>
      <c r="AS543" s="684"/>
      <c r="AT543" s="685"/>
      <c r="AU543" s="683"/>
      <c r="AV543" s="684"/>
      <c r="AW543" s="685"/>
      <c r="AX543" s="683"/>
      <c r="AY543" s="684"/>
      <c r="AZ543" s="685"/>
      <c r="BA543" s="681"/>
      <c r="BB543" s="682"/>
      <c r="BC543" s="685"/>
      <c r="BD543" s="686"/>
      <c r="BE543" s="684"/>
      <c r="BF543" s="685"/>
      <c r="BG543" s="687"/>
      <c r="BH543" s="684"/>
      <c r="BI543" s="685"/>
      <c r="BJ543" s="681"/>
      <c r="BK543" s="682"/>
      <c r="BL543" s="685"/>
      <c r="BM543" s="688"/>
      <c r="BN543" s="689"/>
      <c r="BO543" s="690"/>
      <c r="BP543" s="688"/>
      <c r="BQ543" s="691"/>
      <c r="BR543" s="690"/>
      <c r="BS543" s="692"/>
      <c r="BT543" s="693"/>
      <c r="BU543" s="694"/>
      <c r="BV543" s="695"/>
      <c r="BW543" s="695"/>
      <c r="BX543" s="695"/>
      <c r="BY543" s="695"/>
      <c r="BZ543" s="695"/>
      <c r="CA543" s="695"/>
      <c r="CB543" s="695"/>
      <c r="CC543" s="695"/>
      <c r="CD543" s="695"/>
      <c r="CE543" s="695"/>
      <c r="CF543" s="695"/>
      <c r="CG543" s="695"/>
      <c r="CH543" s="695"/>
      <c r="CI543" s="695"/>
      <c r="CJ543" s="695"/>
      <c r="CK543" s="695"/>
      <c r="CL543" s="695"/>
      <c r="CM543" s="906"/>
      <c r="CN543" s="906"/>
      <c r="CO543" s="901"/>
      <c r="CP543" s="906"/>
      <c r="CQ543" s="906"/>
      <c r="CR543" s="901"/>
      <c r="CS543" s="906"/>
      <c r="CT543" s="906"/>
      <c r="CV543" s="178"/>
      <c r="CW543" s="178"/>
      <c r="CY543" s="178"/>
      <c r="CZ543" s="178"/>
      <c r="DB543" s="178"/>
      <c r="DC543" s="178"/>
    </row>
    <row r="544" spans="1:107" s="179" customFormat="1" x14ac:dyDescent="0.3">
      <c r="A544" s="662">
        <v>544</v>
      </c>
      <c r="B544" s="663" t="s">
        <v>138</v>
      </c>
      <c r="C544" s="665" t="s">
        <v>142</v>
      </c>
      <c r="D544" s="738">
        <v>42948</v>
      </c>
      <c r="E544" s="663"/>
      <c r="F544" s="681">
        <f t="shared" si="1105"/>
        <v>0</v>
      </c>
      <c r="G544" s="682"/>
      <c r="H544" s="663"/>
      <c r="I544" s="682"/>
      <c r="J544" s="682"/>
      <c r="K544" s="683"/>
      <c r="L544" s="684"/>
      <c r="M544" s="685"/>
      <c r="N544" s="683"/>
      <c r="O544" s="684"/>
      <c r="P544" s="685"/>
      <c r="Q544" s="683"/>
      <c r="R544" s="684"/>
      <c r="S544" s="685"/>
      <c r="T544" s="683"/>
      <c r="U544" s="684"/>
      <c r="V544" s="685"/>
      <c r="W544" s="683"/>
      <c r="X544" s="684"/>
      <c r="Y544" s="685"/>
      <c r="Z544" s="683"/>
      <c r="AA544" s="684"/>
      <c r="AB544" s="685"/>
      <c r="AC544" s="683"/>
      <c r="AD544" s="684"/>
      <c r="AE544" s="685"/>
      <c r="AF544" s="683"/>
      <c r="AG544" s="684"/>
      <c r="AH544" s="685"/>
      <c r="AI544" s="683"/>
      <c r="AJ544" s="684"/>
      <c r="AK544" s="685"/>
      <c r="AL544" s="683"/>
      <c r="AM544" s="684"/>
      <c r="AN544" s="685"/>
      <c r="AO544" s="683"/>
      <c r="AP544" s="684"/>
      <c r="AQ544" s="685"/>
      <c r="AR544" s="683"/>
      <c r="AS544" s="684"/>
      <c r="AT544" s="685"/>
      <c r="AU544" s="683"/>
      <c r="AV544" s="684"/>
      <c r="AW544" s="685"/>
      <c r="AX544" s="683"/>
      <c r="AY544" s="684"/>
      <c r="AZ544" s="685"/>
      <c r="BA544" s="681"/>
      <c r="BB544" s="682"/>
      <c r="BC544" s="685"/>
      <c r="BD544" s="686"/>
      <c r="BE544" s="684"/>
      <c r="BF544" s="685"/>
      <c r="BG544" s="687"/>
      <c r="BH544" s="684"/>
      <c r="BI544" s="685"/>
      <c r="BJ544" s="681"/>
      <c r="BK544" s="682"/>
      <c r="BL544" s="685"/>
      <c r="BM544" s="688"/>
      <c r="BN544" s="689"/>
      <c r="BO544" s="690"/>
      <c r="BP544" s="688"/>
      <c r="BQ544" s="691"/>
      <c r="BR544" s="690"/>
      <c r="BS544" s="692"/>
      <c r="BT544" s="693"/>
      <c r="BU544" s="694"/>
      <c r="BV544" s="695"/>
      <c r="BW544" s="695"/>
      <c r="BX544" s="695"/>
      <c r="BY544" s="695"/>
      <c r="BZ544" s="695"/>
      <c r="CA544" s="695"/>
      <c r="CB544" s="695"/>
      <c r="CC544" s="695"/>
      <c r="CD544" s="695"/>
      <c r="CE544" s="695"/>
      <c r="CF544" s="695"/>
      <c r="CG544" s="695"/>
      <c r="CH544" s="695"/>
      <c r="CI544" s="695"/>
      <c r="CJ544" s="695"/>
      <c r="CK544" s="695"/>
      <c r="CL544" s="695"/>
      <c r="CM544" s="906"/>
      <c r="CN544" s="906"/>
      <c r="CO544" s="901"/>
      <c r="CP544" s="906"/>
      <c r="CQ544" s="906"/>
      <c r="CR544" s="901"/>
      <c r="CS544" s="906"/>
      <c r="CT544" s="906"/>
      <c r="CV544" s="178"/>
      <c r="CW544" s="178"/>
      <c r="CY544" s="178"/>
      <c r="CZ544" s="178"/>
      <c r="DB544" s="178"/>
      <c r="DC544" s="178"/>
    </row>
    <row r="545" spans="1:107" s="179" customFormat="1" x14ac:dyDescent="0.3">
      <c r="A545" s="662">
        <v>545</v>
      </c>
      <c r="B545" s="663" t="s">
        <v>139</v>
      </c>
      <c r="C545" s="665" t="s">
        <v>142</v>
      </c>
      <c r="D545" s="738">
        <v>42948</v>
      </c>
      <c r="E545" s="663"/>
      <c r="F545" s="681">
        <f t="shared" si="1105"/>
        <v>0</v>
      </c>
      <c r="G545" s="682"/>
      <c r="H545" s="663"/>
      <c r="I545" s="682"/>
      <c r="J545" s="682"/>
      <c r="K545" s="683"/>
      <c r="L545" s="684"/>
      <c r="M545" s="685"/>
      <c r="N545" s="683"/>
      <c r="O545" s="684"/>
      <c r="P545" s="685"/>
      <c r="Q545" s="683"/>
      <c r="R545" s="684"/>
      <c r="S545" s="685"/>
      <c r="T545" s="683"/>
      <c r="U545" s="684"/>
      <c r="V545" s="685"/>
      <c r="W545" s="683"/>
      <c r="X545" s="684"/>
      <c r="Y545" s="685"/>
      <c r="Z545" s="683"/>
      <c r="AA545" s="684"/>
      <c r="AB545" s="685"/>
      <c r="AC545" s="683"/>
      <c r="AD545" s="684"/>
      <c r="AE545" s="685"/>
      <c r="AF545" s="683"/>
      <c r="AG545" s="684"/>
      <c r="AH545" s="685"/>
      <c r="AI545" s="683"/>
      <c r="AJ545" s="684"/>
      <c r="AK545" s="685"/>
      <c r="AL545" s="683"/>
      <c r="AM545" s="684"/>
      <c r="AN545" s="685"/>
      <c r="AO545" s="683"/>
      <c r="AP545" s="684"/>
      <c r="AQ545" s="685"/>
      <c r="AR545" s="683"/>
      <c r="AS545" s="684"/>
      <c r="AT545" s="685"/>
      <c r="AU545" s="683"/>
      <c r="AV545" s="684"/>
      <c r="AW545" s="685"/>
      <c r="AX545" s="683"/>
      <c r="AY545" s="684"/>
      <c r="AZ545" s="685"/>
      <c r="BA545" s="681"/>
      <c r="BB545" s="682"/>
      <c r="BC545" s="685"/>
      <c r="BD545" s="686"/>
      <c r="BE545" s="684"/>
      <c r="BF545" s="685"/>
      <c r="BG545" s="687"/>
      <c r="BH545" s="684"/>
      <c r="BI545" s="685"/>
      <c r="BJ545" s="681"/>
      <c r="BK545" s="682"/>
      <c r="BL545" s="685"/>
      <c r="BM545" s="688"/>
      <c r="BN545" s="689"/>
      <c r="BO545" s="690"/>
      <c r="BP545" s="688"/>
      <c r="BQ545" s="691"/>
      <c r="BR545" s="690"/>
      <c r="BS545" s="692"/>
      <c r="BT545" s="693"/>
      <c r="BU545" s="694"/>
      <c r="BV545" s="695"/>
      <c r="BW545" s="695"/>
      <c r="BX545" s="695"/>
      <c r="BY545" s="695"/>
      <c r="BZ545" s="695"/>
      <c r="CA545" s="695"/>
      <c r="CB545" s="695"/>
      <c r="CC545" s="695"/>
      <c r="CD545" s="695"/>
      <c r="CE545" s="695"/>
      <c r="CF545" s="695"/>
      <c r="CG545" s="695"/>
      <c r="CH545" s="695"/>
      <c r="CI545" s="695"/>
      <c r="CJ545" s="695"/>
      <c r="CK545" s="695"/>
      <c r="CL545" s="695"/>
      <c r="CM545" s="906"/>
      <c r="CN545" s="906"/>
      <c r="CO545" s="901"/>
      <c r="CP545" s="906"/>
      <c r="CQ545" s="906"/>
      <c r="CR545" s="901"/>
      <c r="CS545" s="906"/>
      <c r="CT545" s="906"/>
      <c r="CV545" s="178"/>
      <c r="CW545" s="178"/>
      <c r="CY545" s="178"/>
      <c r="CZ545" s="178"/>
      <c r="DB545" s="178"/>
      <c r="DC545" s="178"/>
    </row>
    <row r="546" spans="1:107" x14ac:dyDescent="0.3">
      <c r="A546" s="232">
        <v>546</v>
      </c>
      <c r="B546" s="371" t="s">
        <v>92</v>
      </c>
      <c r="C546" s="372" t="s">
        <v>142</v>
      </c>
      <c r="D546" s="400">
        <v>44501</v>
      </c>
      <c r="E546" s="371"/>
      <c r="F546" s="376">
        <f>F$328*G546</f>
        <v>19916.331999999999</v>
      </c>
      <c r="G546" s="375">
        <v>7.5999999999999998E-2</v>
      </c>
      <c r="H546" s="371"/>
      <c r="I546" s="375">
        <f>LARGE(BV546:CL546,1)</f>
        <v>0.10199999999999999</v>
      </c>
      <c r="J546" s="375">
        <f>SMALL(BV546:CL546,1)</f>
        <v>5.1999999999999998E-2</v>
      </c>
      <c r="K546" s="437">
        <f>K$328*L546</f>
        <v>1395.3960000000002</v>
      </c>
      <c r="L546" s="377">
        <v>8.3000000000000004E-2</v>
      </c>
      <c r="M546" s="378">
        <f>L546/$I546</f>
        <v>0.81372549019607854</v>
      </c>
      <c r="N546" s="437">
        <f>N$328*O546</f>
        <v>1448.808</v>
      </c>
      <c r="O546" s="377">
        <v>0.10199999999999999</v>
      </c>
      <c r="P546" s="378">
        <f>O546/$I546</f>
        <v>1</v>
      </c>
      <c r="Q546" s="437">
        <f>Q$328*R546</f>
        <v>884.43900000000008</v>
      </c>
      <c r="R546" s="377">
        <v>8.1000000000000003E-2</v>
      </c>
      <c r="S546" s="378">
        <f>R546/$I546</f>
        <v>0.79411764705882359</v>
      </c>
      <c r="T546" s="437">
        <f>T$328*U546</f>
        <v>1496.82</v>
      </c>
      <c r="U546" s="377">
        <v>9.5000000000000001E-2</v>
      </c>
      <c r="V546" s="378">
        <f>U546/$I546</f>
        <v>0.93137254901960786</v>
      </c>
      <c r="W546" s="437">
        <f>W$328*X546</f>
        <v>1082.921</v>
      </c>
      <c r="X546" s="377">
        <v>6.7000000000000004E-2</v>
      </c>
      <c r="Y546" s="378">
        <f>X546/$I546</f>
        <v>0.65686274509803932</v>
      </c>
      <c r="Z546" s="437">
        <f>Z$328*AA546</f>
        <v>755.15599999999995</v>
      </c>
      <c r="AA546" s="377">
        <v>7.0999999999999994E-2</v>
      </c>
      <c r="AB546" s="378">
        <f>AA546/$I546</f>
        <v>0.69607843137254899</v>
      </c>
      <c r="AC546" s="437">
        <f>AC$328*AD546</f>
        <v>1396.296</v>
      </c>
      <c r="AD546" s="377">
        <v>8.2000000000000003E-2</v>
      </c>
      <c r="AE546" s="378">
        <f>AD546/$I546</f>
        <v>0.80392156862745101</v>
      </c>
      <c r="AF546" s="437">
        <f>AF$328*AG546</f>
        <v>829.65800000000002</v>
      </c>
      <c r="AG546" s="377">
        <v>7.9000000000000001E-2</v>
      </c>
      <c r="AH546" s="378">
        <f>AG546/$I546</f>
        <v>0.77450980392156865</v>
      </c>
      <c r="AI546" s="437">
        <f>AI$328*AJ546</f>
        <v>779.46399999999994</v>
      </c>
      <c r="AJ546" s="377">
        <v>6.2E-2</v>
      </c>
      <c r="AK546" s="378">
        <f>AJ546/$I546</f>
        <v>0.60784313725490202</v>
      </c>
      <c r="AL546" s="437">
        <f>AL$328*AM546</f>
        <v>851.76</v>
      </c>
      <c r="AM546" s="377">
        <v>5.6000000000000001E-2</v>
      </c>
      <c r="AN546" s="378">
        <f>AM546/$I546</f>
        <v>0.5490196078431373</v>
      </c>
      <c r="AO546" s="437">
        <f>AO$328*AP546</f>
        <v>1155.492</v>
      </c>
      <c r="AP546" s="377">
        <v>5.1999999999999998E-2</v>
      </c>
      <c r="AQ546" s="378">
        <f>AP546/$I546</f>
        <v>0.50980392156862742</v>
      </c>
      <c r="AR546" s="437">
        <f>AR$328*AS546</f>
        <v>1234.298</v>
      </c>
      <c r="AS546" s="377">
        <v>5.8000000000000003E-2</v>
      </c>
      <c r="AT546" s="378">
        <f>AS546/$I546</f>
        <v>0.56862745098039225</v>
      </c>
      <c r="AU546" s="437">
        <f>AU$328*AV546</f>
        <v>1004.472</v>
      </c>
      <c r="AV546" s="377">
        <v>7.1999999999999995E-2</v>
      </c>
      <c r="AW546" s="378">
        <f>AV546/$I546</f>
        <v>0.70588235294117652</v>
      </c>
      <c r="AX546" s="437">
        <f>AX$328*AY546</f>
        <v>1370.7759999999998</v>
      </c>
      <c r="AY546" s="377">
        <v>8.7999999999999995E-2</v>
      </c>
      <c r="AZ546" s="378">
        <f>AY546/$I546</f>
        <v>0.86274509803921573</v>
      </c>
      <c r="BA546" s="376">
        <f>BA$328*BB546</f>
        <v>894.41800000000001</v>
      </c>
      <c r="BB546" s="377">
        <v>5.8000000000000003E-2</v>
      </c>
      <c r="BC546" s="378">
        <f>BB546/$I546</f>
        <v>0.56862745098039225</v>
      </c>
      <c r="BD546" s="438">
        <f>BD$328*BE546</f>
        <v>1664.5440000000001</v>
      </c>
      <c r="BE546" s="377">
        <v>9.6000000000000002E-2</v>
      </c>
      <c r="BF546" s="378">
        <f>BE546/$I546</f>
        <v>0.94117647058823539</v>
      </c>
      <c r="BG546" s="439">
        <f>BG$328*BH546</f>
        <v>1580.64</v>
      </c>
      <c r="BH546" s="377">
        <v>9.6000000000000002E-2</v>
      </c>
      <c r="BI546" s="378">
        <f>BH546/$I546</f>
        <v>0.94117647058823539</v>
      </c>
      <c r="BJ546" s="376">
        <f>K546+T546+W546+Z546+Q546</f>
        <v>5614.7320000000009</v>
      </c>
      <c r="BK546" s="377">
        <f>BJ546/BJ$328</f>
        <v>7.9884073641977082E-2</v>
      </c>
      <c r="BL546" s="378">
        <f>BK546/$G546</f>
        <v>1.0511062321312774</v>
      </c>
      <c r="BM546" s="376">
        <f>BG546+AU546+AR546+AX546</f>
        <v>5190.1859999999997</v>
      </c>
      <c r="BN546" s="440">
        <f>BM546/BM$328</f>
        <v>7.7149953919790695E-2</v>
      </c>
      <c r="BO546" s="378">
        <f>BN546/$G546</f>
        <v>1.0151309726288249</v>
      </c>
      <c r="BP546" s="376">
        <f>BA546+AO546+AL546+BD546</f>
        <v>4566.2139999999999</v>
      </c>
      <c r="BQ546" s="377">
        <f>BP546/BP$328</f>
        <v>6.505412374805887E-2</v>
      </c>
      <c r="BR546" s="378">
        <f>BQ546/$G546</f>
        <v>0.85597531247445879</v>
      </c>
      <c r="BS546" s="381">
        <f>AI546+AF546+AC546+N546</f>
        <v>4454.2259999999997</v>
      </c>
      <c r="BT546" s="441">
        <f>BS546/BS$328</f>
        <v>8.2020881670533632E-2</v>
      </c>
      <c r="BU546" s="383">
        <f>BT546/$G546</f>
        <v>1.0792221272438636</v>
      </c>
      <c r="BV546" s="382">
        <f>L546</f>
        <v>8.3000000000000004E-2</v>
      </c>
      <c r="BW546" s="382">
        <f>O546</f>
        <v>0.10199999999999999</v>
      </c>
      <c r="BX546" s="382">
        <f>R546</f>
        <v>8.1000000000000003E-2</v>
      </c>
      <c r="BY546" s="382">
        <f>U546</f>
        <v>9.5000000000000001E-2</v>
      </c>
      <c r="BZ546" s="382">
        <f>X546</f>
        <v>6.7000000000000004E-2</v>
      </c>
      <c r="CA546" s="382">
        <f>AA546</f>
        <v>7.0999999999999994E-2</v>
      </c>
      <c r="CB546" s="382">
        <f>AD546</f>
        <v>8.2000000000000003E-2</v>
      </c>
      <c r="CC546" s="382">
        <f>AG546</f>
        <v>7.9000000000000001E-2</v>
      </c>
      <c r="CD546" s="382">
        <f>AJ546</f>
        <v>6.2E-2</v>
      </c>
      <c r="CE546" s="382">
        <f>AM546</f>
        <v>5.6000000000000001E-2</v>
      </c>
      <c r="CF546" s="382">
        <f>AP546</f>
        <v>5.1999999999999998E-2</v>
      </c>
      <c r="CG546" s="382">
        <f>AS546</f>
        <v>5.8000000000000003E-2</v>
      </c>
      <c r="CH546" s="382">
        <f>AV546</f>
        <v>7.1999999999999995E-2</v>
      </c>
      <c r="CI546" s="382">
        <f>AY546</f>
        <v>8.7999999999999995E-2</v>
      </c>
      <c r="CJ546" s="382">
        <f>BB546</f>
        <v>5.8000000000000003E-2</v>
      </c>
      <c r="CK546" s="382">
        <f>BE546</f>
        <v>9.6000000000000002E-2</v>
      </c>
      <c r="CL546" s="382">
        <f>BH546</f>
        <v>9.6000000000000002E-2</v>
      </c>
      <c r="CM546" s="902"/>
      <c r="CN546" s="902"/>
      <c r="CP546" s="902"/>
      <c r="CQ546" s="902"/>
      <c r="CS546" s="902"/>
      <c r="CT546" s="902"/>
      <c r="CV546" s="13"/>
      <c r="CW546" s="13"/>
      <c r="CY546" s="13"/>
      <c r="CZ546" s="13"/>
      <c r="DB546" s="13"/>
      <c r="DC546" s="13"/>
    </row>
    <row r="547" spans="1:107" x14ac:dyDescent="0.3">
      <c r="A547" s="232">
        <v>547</v>
      </c>
      <c r="B547" s="371" t="s">
        <v>506</v>
      </c>
      <c r="C547" s="372" t="s">
        <v>142</v>
      </c>
      <c r="D547" s="400">
        <v>44501</v>
      </c>
      <c r="E547" s="371"/>
      <c r="F547" s="376">
        <f>F$328*G547</f>
        <v>22012.788</v>
      </c>
      <c r="G547" s="375">
        <v>8.4000000000000005E-2</v>
      </c>
      <c r="H547" s="371"/>
      <c r="I547" s="375">
        <f>LARGE(BV547:CL547,1)</f>
        <v>0.105</v>
      </c>
      <c r="J547" s="375">
        <f>SMALL(BV547:CL547,1)</f>
        <v>6.2E-2</v>
      </c>
      <c r="K547" s="437">
        <f>K$328*L547</f>
        <v>1580.328</v>
      </c>
      <c r="L547" s="377">
        <v>9.4E-2</v>
      </c>
      <c r="M547" s="378">
        <f>L547/$I547</f>
        <v>0.89523809523809528</v>
      </c>
      <c r="N547" s="437">
        <f>N$328*O547</f>
        <v>1491.4199999999998</v>
      </c>
      <c r="O547" s="377">
        <v>0.105</v>
      </c>
      <c r="P547" s="378">
        <f>O547/$I547</f>
        <v>1</v>
      </c>
      <c r="Q547" s="437">
        <f>Q$328*R547</f>
        <v>1026.386</v>
      </c>
      <c r="R547" s="377">
        <v>9.4E-2</v>
      </c>
      <c r="S547" s="378">
        <f>R547/$I547</f>
        <v>0.89523809523809528</v>
      </c>
      <c r="T547" s="437">
        <f>T$328*U547</f>
        <v>1512.576</v>
      </c>
      <c r="U547" s="377">
        <v>9.6000000000000002E-2</v>
      </c>
      <c r="V547" s="378">
        <f>U547/$I547</f>
        <v>0.91428571428571437</v>
      </c>
      <c r="W547" s="437">
        <f>W$328*X547</f>
        <v>1276.877</v>
      </c>
      <c r="X547" s="377">
        <v>7.9000000000000001E-2</v>
      </c>
      <c r="Y547" s="378">
        <f>X547/$I547</f>
        <v>0.75238095238095237</v>
      </c>
      <c r="Z547" s="437">
        <f>Z$328*AA547</f>
        <v>935.96799999999996</v>
      </c>
      <c r="AA547" s="377">
        <v>8.7999999999999995E-2</v>
      </c>
      <c r="AB547" s="378">
        <f>AA547/$I547</f>
        <v>0.83809523809523812</v>
      </c>
      <c r="AC547" s="437">
        <f>AC$328*AD547</f>
        <v>1430.3520000000001</v>
      </c>
      <c r="AD547" s="377">
        <v>8.4000000000000005E-2</v>
      </c>
      <c r="AE547" s="378">
        <f>AD547/$I547</f>
        <v>0.8</v>
      </c>
      <c r="AF547" s="437">
        <f>AF$328*AG547</f>
        <v>976.68600000000004</v>
      </c>
      <c r="AG547" s="377">
        <v>9.2999999999999999E-2</v>
      </c>
      <c r="AH547" s="378">
        <f>AG547/$I547</f>
        <v>0.88571428571428579</v>
      </c>
      <c r="AI547" s="437">
        <f>AI$328*AJ547</f>
        <v>942.9</v>
      </c>
      <c r="AJ547" s="377">
        <v>7.4999999999999997E-2</v>
      </c>
      <c r="AK547" s="378">
        <f>AJ547/$I547</f>
        <v>0.7142857142857143</v>
      </c>
      <c r="AL547" s="437">
        <f>AL$328*AM547</f>
        <v>1064.7</v>
      </c>
      <c r="AM547" s="377">
        <v>7.0000000000000007E-2</v>
      </c>
      <c r="AN547" s="378">
        <f>AM547/$I547</f>
        <v>0.66666666666666674</v>
      </c>
      <c r="AO547" s="437">
        <f>AO$328*AP547</f>
        <v>1377.702</v>
      </c>
      <c r="AP547" s="377">
        <v>6.2E-2</v>
      </c>
      <c r="AQ547" s="378">
        <f>AP547/$I547</f>
        <v>0.59047619047619049</v>
      </c>
      <c r="AR547" s="437">
        <f>AR$328*AS547</f>
        <v>1447.1080000000002</v>
      </c>
      <c r="AS547" s="377">
        <v>6.8000000000000005E-2</v>
      </c>
      <c r="AT547" s="378">
        <f>AS547/$I547</f>
        <v>0.64761904761904765</v>
      </c>
      <c r="AU547" s="437">
        <f>AU$328*AV547</f>
        <v>1102.1289999999999</v>
      </c>
      <c r="AV547" s="377">
        <v>7.9000000000000001E-2</v>
      </c>
      <c r="AW547" s="378">
        <f>AV547/$I547</f>
        <v>0.75238095238095237</v>
      </c>
      <c r="AX547" s="437">
        <f>AX$328*AY547</f>
        <v>1433.0840000000001</v>
      </c>
      <c r="AY547" s="377">
        <v>9.1999999999999998E-2</v>
      </c>
      <c r="AZ547" s="378">
        <f>AY547/$I547</f>
        <v>0.87619047619047619</v>
      </c>
      <c r="BA547" s="376">
        <f>BA$328*BB547</f>
        <v>1094.8909999999998</v>
      </c>
      <c r="BB547" s="377">
        <v>7.0999999999999994E-2</v>
      </c>
      <c r="BC547" s="378">
        <f>BB547/$I547</f>
        <v>0.67619047619047612</v>
      </c>
      <c r="BD547" s="438">
        <f>BD$328*BE547</f>
        <v>1716.5610000000001</v>
      </c>
      <c r="BE547" s="377">
        <v>9.9000000000000005E-2</v>
      </c>
      <c r="BF547" s="378">
        <f>BE547/$I547</f>
        <v>0.94285714285714295</v>
      </c>
      <c r="BG547" s="439">
        <f>BG$328*BH547</f>
        <v>1613.5700000000002</v>
      </c>
      <c r="BH547" s="377">
        <v>9.8000000000000004E-2</v>
      </c>
      <c r="BI547" s="378">
        <f>BH547/$I547</f>
        <v>0.93333333333333346</v>
      </c>
      <c r="BJ547" s="376">
        <f>K547+T547+W547+Z547+Q547</f>
        <v>6332.1350000000002</v>
      </c>
      <c r="BK547" s="377">
        <f>BJ547/BJ$328</f>
        <v>9.0090985402498366E-2</v>
      </c>
      <c r="BL547" s="378">
        <f>BK547/$G547</f>
        <v>1.0725117309821233</v>
      </c>
      <c r="BM547" s="376">
        <f>BG547+AU547+AR547+AX547</f>
        <v>5595.8910000000005</v>
      </c>
      <c r="BN547" s="440">
        <f>BM547/BM$328</f>
        <v>8.3180589826678961E-2</v>
      </c>
      <c r="BO547" s="378">
        <f>BN547/$G547</f>
        <v>0.99024511698427331</v>
      </c>
      <c r="BP547" s="376">
        <f>BA547+AO547+AL547+BD547</f>
        <v>5253.8539999999994</v>
      </c>
      <c r="BQ547" s="377">
        <f>BP547/BP$328</f>
        <v>7.4850821330369979E-2</v>
      </c>
      <c r="BR547" s="378">
        <f>BQ547/$G547</f>
        <v>0.89108120631392829</v>
      </c>
      <c r="BS547" s="381">
        <f>AI547+AF547+AC547+N547</f>
        <v>4841.3580000000002</v>
      </c>
      <c r="BT547" s="441">
        <f>BS547/BS$328</f>
        <v>8.9149596729643135E-2</v>
      </c>
      <c r="BU547" s="383">
        <f>BT547/$G547</f>
        <v>1.0613047229719421</v>
      </c>
      <c r="BV547" s="382">
        <f>L547</f>
        <v>9.4E-2</v>
      </c>
      <c r="BW547" s="382">
        <f>O547</f>
        <v>0.105</v>
      </c>
      <c r="BX547" s="382">
        <f>R547</f>
        <v>9.4E-2</v>
      </c>
      <c r="BY547" s="382">
        <f>U547</f>
        <v>9.6000000000000002E-2</v>
      </c>
      <c r="BZ547" s="382">
        <f>X547</f>
        <v>7.9000000000000001E-2</v>
      </c>
      <c r="CA547" s="382">
        <f>AA547</f>
        <v>8.7999999999999995E-2</v>
      </c>
      <c r="CB547" s="382">
        <f>AD547</f>
        <v>8.4000000000000005E-2</v>
      </c>
      <c r="CC547" s="382">
        <f>AG547</f>
        <v>9.2999999999999999E-2</v>
      </c>
      <c r="CD547" s="382">
        <f>AJ547</f>
        <v>7.4999999999999997E-2</v>
      </c>
      <c r="CE547" s="382">
        <f>AM547</f>
        <v>7.0000000000000007E-2</v>
      </c>
      <c r="CF547" s="382">
        <f>AP547</f>
        <v>6.2E-2</v>
      </c>
      <c r="CG547" s="382">
        <f>AS547</f>
        <v>6.8000000000000005E-2</v>
      </c>
      <c r="CH547" s="382">
        <f>AV547</f>
        <v>7.9000000000000001E-2</v>
      </c>
      <c r="CI547" s="382">
        <f>AY547</f>
        <v>9.1999999999999998E-2</v>
      </c>
      <c r="CJ547" s="382">
        <f>BB547</f>
        <v>7.0999999999999994E-2</v>
      </c>
      <c r="CK547" s="382">
        <f>BE547</f>
        <v>9.9000000000000005E-2</v>
      </c>
      <c r="CL547" s="382">
        <f>BH547</f>
        <v>9.8000000000000004E-2</v>
      </c>
      <c r="CM547" s="902"/>
      <c r="CN547" s="902"/>
      <c r="CP547" s="902"/>
      <c r="CQ547" s="902"/>
      <c r="CS547" s="902"/>
      <c r="CT547" s="902"/>
      <c r="CV547" s="13"/>
      <c r="CW547" s="13"/>
      <c r="CY547" s="13"/>
      <c r="CZ547" s="13"/>
      <c r="DB547" s="13"/>
      <c r="DC547" s="13"/>
    </row>
    <row r="548" spans="1:107" x14ac:dyDescent="0.3">
      <c r="A548" s="232">
        <v>548</v>
      </c>
      <c r="B548" s="371" t="s">
        <v>507</v>
      </c>
      <c r="C548" s="372" t="s">
        <v>142</v>
      </c>
      <c r="D548" s="400">
        <v>44501</v>
      </c>
      <c r="E548" s="371"/>
      <c r="F548" s="376">
        <f>F$328*G548</f>
        <v>220127.88</v>
      </c>
      <c r="G548" s="375">
        <v>0.84</v>
      </c>
      <c r="H548" s="371"/>
      <c r="I548" s="375">
        <f>LARGE(BV548:CL548,1)</f>
        <v>0.88600000000000001</v>
      </c>
      <c r="J548" s="375">
        <f>SMALL(BV548:CL548,1)</f>
        <v>0.79300000000000004</v>
      </c>
      <c r="K548" s="437">
        <f>K$328*L548</f>
        <v>13819.464</v>
      </c>
      <c r="L548" s="377">
        <v>0.82199999999999995</v>
      </c>
      <c r="M548" s="378">
        <f>L548/$I548</f>
        <v>0.92776523702031599</v>
      </c>
      <c r="N548" s="437">
        <f>N$328*O548</f>
        <v>11263.772000000001</v>
      </c>
      <c r="O548" s="377">
        <v>0.79300000000000004</v>
      </c>
      <c r="P548" s="378">
        <f>O548/$I548</f>
        <v>0.89503386004514673</v>
      </c>
      <c r="Q548" s="437">
        <f>Q$328*R548</f>
        <v>9008.1749999999993</v>
      </c>
      <c r="R548" s="377">
        <v>0.82499999999999996</v>
      </c>
      <c r="S548" s="378">
        <f>R548/$I548</f>
        <v>0.93115124153498863</v>
      </c>
      <c r="T548" s="437">
        <f>T$328*U548</f>
        <v>12746.604000000001</v>
      </c>
      <c r="U548" s="377">
        <v>0.80900000000000005</v>
      </c>
      <c r="V548" s="378">
        <f>U548/$I548</f>
        <v>0.91309255079006779</v>
      </c>
      <c r="W548" s="437">
        <f>W$328*X548</f>
        <v>13819.365</v>
      </c>
      <c r="X548" s="377">
        <v>0.85499999999999998</v>
      </c>
      <c r="Y548" s="378">
        <f>X548/$I548</f>
        <v>0.96501128668171554</v>
      </c>
      <c r="Z548" s="437">
        <f>Z$328*AA548</f>
        <v>8944.8760000000002</v>
      </c>
      <c r="AA548" s="377">
        <v>0.84099999999999997</v>
      </c>
      <c r="AB548" s="378">
        <f>AA548/$I548</f>
        <v>0.94920993227990968</v>
      </c>
      <c r="AC548" s="437">
        <f>AC$328*AD548</f>
        <v>14201.351999999999</v>
      </c>
      <c r="AD548" s="377">
        <v>0.83399999999999996</v>
      </c>
      <c r="AE548" s="378">
        <f>AD548/$I548</f>
        <v>0.94130925507900676</v>
      </c>
      <c r="AF548" s="437">
        <f>AF$328*AG548</f>
        <v>8695.655999999999</v>
      </c>
      <c r="AG548" s="377">
        <v>0.82799999999999996</v>
      </c>
      <c r="AH548" s="378">
        <f>AG548/$I548</f>
        <v>0.93453724604966137</v>
      </c>
      <c r="AI548" s="437">
        <f>AI$328*AJ548</f>
        <v>10849.636</v>
      </c>
      <c r="AJ548" s="377">
        <v>0.86299999999999999</v>
      </c>
      <c r="AK548" s="378">
        <f>AJ548/$I548</f>
        <v>0.97404063205417601</v>
      </c>
      <c r="AL548" s="437">
        <f>AL$328*AM548</f>
        <v>13308.75</v>
      </c>
      <c r="AM548" s="377">
        <v>0.875</v>
      </c>
      <c r="AN548" s="378">
        <f>AM548/$I548</f>
        <v>0.98758465011286678</v>
      </c>
      <c r="AO548" s="437">
        <f>AO$328*AP548</f>
        <v>19687.806</v>
      </c>
      <c r="AP548" s="377">
        <v>0.88600000000000001</v>
      </c>
      <c r="AQ548" s="378">
        <f>AP548/$I548</f>
        <v>1</v>
      </c>
      <c r="AR548" s="437">
        <f>AR$328*AS548</f>
        <v>18599.594000000001</v>
      </c>
      <c r="AS548" s="377">
        <v>0.874</v>
      </c>
      <c r="AT548" s="378">
        <f>AS548/$I548</f>
        <v>0.98645598194130923</v>
      </c>
      <c r="AU548" s="437">
        <f>AU$328*AV548</f>
        <v>11844.398999999999</v>
      </c>
      <c r="AV548" s="377">
        <v>0.84899999999999998</v>
      </c>
      <c r="AW548" s="378">
        <f>AV548/$I548</f>
        <v>0.95823927765237016</v>
      </c>
      <c r="AX548" s="437">
        <f>AX$328*AY548</f>
        <v>12741.985999999999</v>
      </c>
      <c r="AY548" s="377">
        <v>0.81799999999999995</v>
      </c>
      <c r="AZ548" s="378">
        <f>AY548/$I548</f>
        <v>0.9232505643340857</v>
      </c>
      <c r="BA548" s="376">
        <f>BA$328*BB548</f>
        <v>13431.691000000001</v>
      </c>
      <c r="BB548" s="377">
        <v>0.871</v>
      </c>
      <c r="BC548" s="378">
        <f>BB548/$I548</f>
        <v>0.9830699774266366</v>
      </c>
      <c r="BD548" s="438">
        <f>BD$328*BE548</f>
        <v>13957.895</v>
      </c>
      <c r="BE548" s="377">
        <v>0.80500000000000005</v>
      </c>
      <c r="BF548" s="378">
        <f>BE548/$I548</f>
        <v>0.9085778781038375</v>
      </c>
      <c r="BG548" s="439">
        <f>BG$328*BH548</f>
        <v>13270.79</v>
      </c>
      <c r="BH548" s="377">
        <v>0.80600000000000005</v>
      </c>
      <c r="BI548" s="378">
        <f>BH548/$I548</f>
        <v>0.90970654627539504</v>
      </c>
      <c r="BJ548" s="376">
        <f>K548+T548+W548+Z548+Q548</f>
        <v>58338.483999999997</v>
      </c>
      <c r="BK548" s="377">
        <f>BJ548/BJ$328</f>
        <v>0.83001570725322249</v>
      </c>
      <c r="BL548" s="378">
        <f>BK548/$G548</f>
        <v>0.98811393720621732</v>
      </c>
      <c r="BM548" s="376">
        <f>BG548+AU548+AR548+AX548</f>
        <v>56456.768999999993</v>
      </c>
      <c r="BN548" s="440">
        <f>BM548/BM$328</f>
        <v>0.83920636501471579</v>
      </c>
      <c r="BO548" s="378">
        <f>BN548/$G548</f>
        <v>0.99905519644609031</v>
      </c>
      <c r="BP548" s="376">
        <f>BA548+AO548+AL548+BD548</f>
        <v>60386.142000000007</v>
      </c>
      <c r="BQ548" s="377">
        <f>BP548/BP$328</f>
        <v>0.86031174936957744</v>
      </c>
      <c r="BR548" s="378">
        <f>BQ548/$G548</f>
        <v>1.0241806540114018</v>
      </c>
      <c r="BS548" s="381">
        <f>AI548+AF548+AC548+N548</f>
        <v>45010.415999999997</v>
      </c>
      <c r="BT548" s="441">
        <f>BS548/BS$328</f>
        <v>0.82882952159982315</v>
      </c>
      <c r="BU548" s="383">
        <f>BT548/$G548</f>
        <v>0.98670181142836089</v>
      </c>
      <c r="BV548" s="382">
        <f>L548</f>
        <v>0.82199999999999995</v>
      </c>
      <c r="BW548" s="382">
        <f>O548</f>
        <v>0.79300000000000004</v>
      </c>
      <c r="BX548" s="382">
        <f>R548</f>
        <v>0.82499999999999996</v>
      </c>
      <c r="BY548" s="382">
        <f>U548</f>
        <v>0.80900000000000005</v>
      </c>
      <c r="BZ548" s="382">
        <f>X548</f>
        <v>0.85499999999999998</v>
      </c>
      <c r="CA548" s="382">
        <f>AA548</f>
        <v>0.84099999999999997</v>
      </c>
      <c r="CB548" s="382">
        <f>AD548</f>
        <v>0.83399999999999996</v>
      </c>
      <c r="CC548" s="382">
        <f>AG548</f>
        <v>0.82799999999999996</v>
      </c>
      <c r="CD548" s="382">
        <f>AJ548</f>
        <v>0.86299999999999999</v>
      </c>
      <c r="CE548" s="382">
        <f>AM548</f>
        <v>0.875</v>
      </c>
      <c r="CF548" s="382">
        <f>AP548</f>
        <v>0.88600000000000001</v>
      </c>
      <c r="CG548" s="382">
        <f>AS548</f>
        <v>0.874</v>
      </c>
      <c r="CH548" s="382">
        <f>AV548</f>
        <v>0.84899999999999998</v>
      </c>
      <c r="CI548" s="382">
        <f>AY548</f>
        <v>0.81799999999999995</v>
      </c>
      <c r="CJ548" s="382">
        <f>BB548</f>
        <v>0.871</v>
      </c>
      <c r="CK548" s="382">
        <f>BE548</f>
        <v>0.80500000000000005</v>
      </c>
      <c r="CL548" s="382">
        <f>BH548</f>
        <v>0.80600000000000005</v>
      </c>
      <c r="CM548" s="902"/>
      <c r="CN548" s="902"/>
      <c r="CP548" s="902"/>
      <c r="CQ548" s="902"/>
      <c r="CS548" s="902"/>
      <c r="CT548" s="902"/>
      <c r="CV548" s="13"/>
      <c r="CW548" s="13"/>
      <c r="CY548" s="13"/>
      <c r="CZ548" s="13"/>
      <c r="DB548" s="13"/>
      <c r="DC548" s="13"/>
    </row>
    <row r="549" spans="1:107" x14ac:dyDescent="0.3">
      <c r="A549" s="163">
        <v>549</v>
      </c>
      <c r="B549" s="3"/>
      <c r="D549" s="27"/>
      <c r="E549" s="3"/>
      <c r="F549" s="25"/>
      <c r="G549" s="15"/>
      <c r="H549" s="3"/>
      <c r="I549" s="15"/>
      <c r="J549" s="15"/>
      <c r="K549" s="40"/>
      <c r="L549" s="137"/>
      <c r="M549" s="22"/>
      <c r="N549" s="40"/>
      <c r="O549" s="137"/>
      <c r="P549" s="22"/>
      <c r="Q549" s="40"/>
      <c r="R549" s="137"/>
      <c r="S549" s="22"/>
      <c r="T549" s="40"/>
      <c r="U549" s="137"/>
      <c r="V549" s="22"/>
      <c r="W549" s="40"/>
      <c r="X549" s="137"/>
      <c r="Y549" s="22"/>
      <c r="Z549" s="40"/>
      <c r="AA549" s="137"/>
      <c r="AB549" s="22"/>
      <c r="AC549" s="40"/>
      <c r="AD549" s="137"/>
      <c r="AE549" s="22"/>
      <c r="AF549" s="40"/>
      <c r="AG549" s="137"/>
      <c r="AH549" s="22"/>
      <c r="AI549" s="40"/>
      <c r="AJ549" s="137"/>
      <c r="AK549" s="22"/>
      <c r="AL549" s="40"/>
      <c r="AM549" s="137"/>
      <c r="AN549" s="22"/>
      <c r="AO549" s="40"/>
      <c r="AP549" s="137"/>
      <c r="AQ549" s="22"/>
      <c r="AR549" s="40"/>
      <c r="AS549" s="137"/>
      <c r="AT549" s="22"/>
      <c r="AU549" s="40"/>
      <c r="AV549" s="137"/>
      <c r="AW549" s="22"/>
      <c r="AX549" s="40"/>
      <c r="AY549" s="137"/>
      <c r="AZ549" s="22"/>
      <c r="BA549" s="25"/>
      <c r="BB549" s="15"/>
      <c r="BC549" s="22"/>
      <c r="BD549" s="29"/>
      <c r="BE549" s="137"/>
      <c r="BF549" s="22"/>
      <c r="BG549" s="248"/>
      <c r="BH549" s="137"/>
      <c r="BI549" s="22"/>
      <c r="BJ549" s="22"/>
      <c r="BK549" s="22"/>
      <c r="BL549" s="22"/>
      <c r="BM549" s="22"/>
      <c r="BN549" s="247"/>
      <c r="BO549" s="22"/>
      <c r="BP549" s="22"/>
      <c r="BQ549" s="22"/>
      <c r="BR549" s="22"/>
      <c r="BS549" s="348"/>
      <c r="BT549" s="334"/>
      <c r="BU549" s="247"/>
      <c r="BV549" s="100"/>
      <c r="BW549" s="100"/>
      <c r="BX549" s="100"/>
      <c r="BY549" s="100"/>
      <c r="BZ549" s="100"/>
      <c r="CA549" s="100"/>
      <c r="CB549" s="100"/>
      <c r="CC549" s="100"/>
      <c r="CD549" s="100"/>
      <c r="CE549" s="100"/>
      <c r="CF549" s="100"/>
      <c r="CG549" s="100"/>
      <c r="CH549" s="100"/>
      <c r="CI549" s="100"/>
      <c r="CJ549" s="100"/>
      <c r="CK549" s="100"/>
      <c r="CL549" s="100"/>
      <c r="CM549" s="902"/>
      <c r="CN549" s="902"/>
      <c r="CP549" s="902"/>
      <c r="CQ549" s="902"/>
      <c r="CS549" s="902"/>
      <c r="CT549" s="902"/>
      <c r="CV549" s="13"/>
      <c r="CW549" s="13"/>
      <c r="CY549" s="13"/>
      <c r="CZ549" s="13"/>
      <c r="DB549" s="13"/>
      <c r="DC549" s="13"/>
    </row>
    <row r="550" spans="1:107" x14ac:dyDescent="0.3">
      <c r="A550" s="163">
        <v>550</v>
      </c>
      <c r="B550" s="3"/>
      <c r="D550" s="27"/>
      <c r="E550" s="3"/>
      <c r="F550" s="25"/>
      <c r="G550" s="15"/>
      <c r="H550" s="3"/>
      <c r="I550" s="15"/>
      <c r="J550" s="15"/>
      <c r="K550" s="40"/>
      <c r="L550" s="13"/>
      <c r="M550" s="22"/>
      <c r="N550" s="40"/>
      <c r="O550" s="13"/>
      <c r="P550" s="22"/>
      <c r="Q550" s="40"/>
      <c r="R550" s="13"/>
      <c r="S550" s="22"/>
      <c r="T550" s="40"/>
      <c r="U550" s="13"/>
      <c r="V550" s="22"/>
      <c r="W550" s="40"/>
      <c r="X550" s="13"/>
      <c r="Y550" s="22"/>
      <c r="Z550" s="40"/>
      <c r="AA550" s="13"/>
      <c r="AB550" s="22"/>
      <c r="AC550" s="40"/>
      <c r="AD550" s="13"/>
      <c r="AE550" s="22"/>
      <c r="AF550" s="40"/>
      <c r="AG550" s="13"/>
      <c r="AH550" s="22"/>
      <c r="AI550" s="40"/>
      <c r="AJ550" s="13"/>
      <c r="AK550" s="22"/>
      <c r="AL550" s="40"/>
      <c r="AM550" s="13"/>
      <c r="AN550" s="22"/>
      <c r="AO550" s="40"/>
      <c r="AP550" s="13"/>
      <c r="AQ550" s="22"/>
      <c r="AR550" s="40"/>
      <c r="AS550" s="13"/>
      <c r="AT550" s="22"/>
      <c r="AU550" s="40"/>
      <c r="AV550" s="13"/>
      <c r="AW550" s="22"/>
      <c r="AX550" s="40"/>
      <c r="AY550" s="13"/>
      <c r="AZ550" s="22"/>
      <c r="BA550" s="25"/>
      <c r="BB550" s="15"/>
      <c r="BC550" s="22"/>
      <c r="BD550" s="29"/>
      <c r="BE550" s="13"/>
      <c r="BF550" s="22"/>
      <c r="BG550" s="248"/>
      <c r="BH550" s="13"/>
      <c r="BI550" s="22"/>
      <c r="BJ550" s="22"/>
      <c r="BK550" s="22"/>
      <c r="BL550" s="22"/>
      <c r="BM550" s="22"/>
      <c r="BN550" s="247"/>
      <c r="BO550" s="22"/>
      <c r="BP550" s="22"/>
      <c r="BQ550" s="22"/>
      <c r="BR550" s="22"/>
      <c r="BS550" s="348"/>
      <c r="BT550" s="334"/>
      <c r="BU550" s="247"/>
      <c r="BV550" s="100"/>
      <c r="BW550" s="100"/>
      <c r="BX550" s="100"/>
      <c r="BY550" s="100"/>
      <c r="BZ550" s="100"/>
      <c r="CA550" s="100"/>
      <c r="CB550" s="100"/>
      <c r="CC550" s="100"/>
      <c r="CD550" s="100"/>
      <c r="CE550" s="100"/>
      <c r="CF550" s="100"/>
      <c r="CG550" s="100"/>
      <c r="CH550" s="100"/>
      <c r="CI550" s="100"/>
      <c r="CJ550" s="100"/>
      <c r="CK550" s="100"/>
      <c r="CL550" s="100"/>
      <c r="CM550" s="902"/>
      <c r="CN550" s="902"/>
      <c r="CP550" s="902"/>
      <c r="CQ550" s="902"/>
      <c r="CS550" s="902"/>
      <c r="CT550" s="902"/>
      <c r="CV550" s="13"/>
      <c r="CW550" s="13"/>
      <c r="CY550" s="13"/>
      <c r="CZ550" s="13"/>
      <c r="DB550" s="13"/>
      <c r="DC550" s="13"/>
    </row>
    <row r="551" spans="1:107" x14ac:dyDescent="0.3">
      <c r="A551" s="163">
        <v>551</v>
      </c>
      <c r="B551" s="3"/>
      <c r="D551" s="27"/>
      <c r="E551" s="3"/>
      <c r="F551" s="25"/>
      <c r="G551" s="15"/>
      <c r="H551" s="3"/>
      <c r="I551" s="15"/>
      <c r="J551" s="15"/>
      <c r="K551" s="4"/>
      <c r="L551" s="14"/>
      <c r="M551" s="14"/>
      <c r="N551" s="4"/>
      <c r="O551" s="14"/>
      <c r="P551" s="14"/>
      <c r="Q551" s="4"/>
      <c r="R551" s="14"/>
      <c r="S551" s="14"/>
      <c r="T551" s="4"/>
      <c r="U551" s="14"/>
      <c r="V551" s="14"/>
      <c r="W551" s="4"/>
      <c r="X551" s="14"/>
      <c r="Y551" s="14"/>
      <c r="Z551" s="4"/>
      <c r="AA551" s="14"/>
      <c r="AB551" s="14"/>
      <c r="AC551" s="4"/>
      <c r="AD551" s="14"/>
      <c r="AE551" s="14"/>
      <c r="AF551" s="4"/>
      <c r="AG551" s="14"/>
      <c r="AH551" s="14"/>
      <c r="AI551" s="4"/>
      <c r="AJ551" s="14"/>
      <c r="AK551" s="14"/>
      <c r="AL551" s="4"/>
      <c r="AM551" s="14"/>
      <c r="AN551" s="14"/>
      <c r="AO551" s="4"/>
      <c r="AP551" s="14"/>
      <c r="AQ551" s="14"/>
      <c r="AR551" s="4"/>
      <c r="AS551" s="14"/>
      <c r="AT551" s="14"/>
      <c r="AU551" s="162"/>
      <c r="AV551" s="14"/>
      <c r="AW551" s="14"/>
      <c r="AX551" s="4"/>
      <c r="AY551" s="14"/>
      <c r="AZ551" s="14"/>
      <c r="BA551" s="25"/>
      <c r="BB551" s="15"/>
      <c r="BC551" s="22"/>
      <c r="BD551" s="4"/>
      <c r="BE551" s="14"/>
      <c r="BF551" s="14"/>
      <c r="BG551" s="255"/>
      <c r="BH551" s="14"/>
      <c r="BI551" s="14"/>
      <c r="BJ551" s="22"/>
      <c r="BK551" s="22"/>
      <c r="BL551" s="22"/>
      <c r="BM551" s="22"/>
      <c r="BN551" s="247"/>
      <c r="BO551" s="22"/>
      <c r="BP551" s="22"/>
      <c r="BQ551" s="22"/>
      <c r="BR551" s="22"/>
      <c r="BS551" s="348"/>
      <c r="BT551" s="334"/>
      <c r="BU551" s="247"/>
      <c r="BV551" s="100"/>
      <c r="BW551" s="100"/>
      <c r="BX551" s="100"/>
      <c r="BY551" s="100"/>
      <c r="BZ551" s="100"/>
      <c r="CA551" s="100"/>
      <c r="CB551" s="100"/>
      <c r="CC551" s="100"/>
      <c r="CD551" s="100"/>
      <c r="CE551" s="100"/>
      <c r="CF551" s="100"/>
      <c r="CG551" s="100"/>
      <c r="CH551" s="100"/>
      <c r="CI551" s="100"/>
      <c r="CJ551" s="100"/>
      <c r="CK551" s="100"/>
      <c r="CL551" s="100"/>
      <c r="CM551" s="902"/>
      <c r="CN551" s="902"/>
      <c r="CP551" s="902"/>
      <c r="CQ551" s="902"/>
      <c r="CS551" s="902"/>
      <c r="CT551" s="902"/>
      <c r="CV551" s="13"/>
      <c r="CW551" s="13"/>
      <c r="CY551" s="13"/>
      <c r="CZ551" s="13"/>
      <c r="DB551" s="13"/>
      <c r="DC551" s="13"/>
    </row>
    <row r="552" spans="1:107" x14ac:dyDescent="0.3">
      <c r="A552" s="163">
        <v>552</v>
      </c>
      <c r="B552" s="3"/>
      <c r="D552" s="27"/>
      <c r="E552" s="3"/>
      <c r="F552" s="25"/>
      <c r="G552" s="15"/>
      <c r="H552" s="3"/>
      <c r="I552" s="15"/>
      <c r="J552" s="15"/>
      <c r="K552" s="3"/>
      <c r="L552" s="13"/>
      <c r="M552" s="22"/>
      <c r="N552" s="3"/>
      <c r="O552" s="13"/>
      <c r="P552" s="22"/>
      <c r="Q552" s="3"/>
      <c r="R552" s="13"/>
      <c r="S552" s="22"/>
      <c r="T552" s="3"/>
      <c r="U552" s="13"/>
      <c r="V552" s="22"/>
      <c r="W552" s="3"/>
      <c r="X552" s="13"/>
      <c r="Y552" s="22"/>
      <c r="Z552" s="3"/>
      <c r="AA552" s="13"/>
      <c r="AB552" s="22"/>
      <c r="AC552" s="3"/>
      <c r="AD552" s="13"/>
      <c r="AE552" s="22"/>
      <c r="AF552" s="3"/>
      <c r="AG552" s="13"/>
      <c r="AH552" s="22"/>
      <c r="AI552" s="3"/>
      <c r="AJ552" s="13"/>
      <c r="AK552" s="22"/>
      <c r="AL552" s="3"/>
      <c r="AM552" s="13"/>
      <c r="AN552" s="22"/>
      <c r="AO552" s="3"/>
      <c r="AP552" s="13"/>
      <c r="AQ552" s="22"/>
      <c r="AR552" s="3"/>
      <c r="AS552" s="13"/>
      <c r="AT552" s="22"/>
      <c r="AU552" s="40"/>
      <c r="AV552" s="13"/>
      <c r="AW552" s="22"/>
      <c r="AX552" s="3"/>
      <c r="AY552" s="13"/>
      <c r="AZ552" s="22"/>
      <c r="BA552" s="25"/>
      <c r="BB552" s="15"/>
      <c r="BC552" s="22"/>
      <c r="BD552" s="29"/>
      <c r="BE552" s="13"/>
      <c r="BF552" s="22"/>
      <c r="BG552" s="248"/>
      <c r="BH552" s="13"/>
      <c r="BI552" s="22"/>
      <c r="BJ552" s="22"/>
      <c r="BK552" s="22"/>
      <c r="BL552" s="22"/>
      <c r="BM552" s="22"/>
      <c r="BN552" s="247"/>
      <c r="BO552" s="22"/>
      <c r="BP552" s="22"/>
      <c r="BQ552" s="22"/>
      <c r="BR552" s="22"/>
      <c r="BS552" s="348"/>
      <c r="BT552" s="334"/>
      <c r="BU552" s="247"/>
      <c r="BV552" s="100"/>
      <c r="BW552" s="100"/>
      <c r="BX552" s="100"/>
      <c r="BY552" s="100"/>
      <c r="BZ552" s="100"/>
      <c r="CA552" s="100"/>
      <c r="CB552" s="100"/>
      <c r="CC552" s="100"/>
      <c r="CD552" s="100"/>
      <c r="CE552" s="100"/>
      <c r="CF552" s="100"/>
      <c r="CG552" s="100"/>
      <c r="CH552" s="100"/>
      <c r="CI552" s="100"/>
      <c r="CJ552" s="100"/>
      <c r="CK552" s="100"/>
      <c r="CL552" s="100"/>
      <c r="CM552" s="902"/>
      <c r="CN552" s="902"/>
      <c r="CP552" s="902"/>
      <c r="CQ552" s="902"/>
      <c r="CS552" s="902"/>
      <c r="CT552" s="902"/>
      <c r="CV552" s="13"/>
      <c r="CW552" s="13"/>
      <c r="CY552" s="13"/>
      <c r="CZ552" s="13"/>
      <c r="DB552" s="13"/>
      <c r="DC552" s="13"/>
    </row>
    <row r="553" spans="1:107" x14ac:dyDescent="0.3">
      <c r="A553" s="163">
        <v>553</v>
      </c>
      <c r="B553" s="3"/>
      <c r="D553" s="27"/>
      <c r="E553" s="3"/>
      <c r="F553" s="25"/>
      <c r="G553" s="15"/>
      <c r="H553" s="3"/>
      <c r="I553" s="15"/>
      <c r="J553" s="15"/>
      <c r="K553" s="3"/>
      <c r="L553" s="13"/>
      <c r="M553" s="22"/>
      <c r="N553" s="3"/>
      <c r="O553" s="13"/>
      <c r="P553" s="22"/>
      <c r="Q553" s="3"/>
      <c r="R553" s="13"/>
      <c r="S553" s="22"/>
      <c r="T553" s="3"/>
      <c r="U553" s="13"/>
      <c r="V553" s="22"/>
      <c r="W553" s="3"/>
      <c r="X553" s="13"/>
      <c r="Y553" s="22"/>
      <c r="Z553" s="3"/>
      <c r="AA553" s="13"/>
      <c r="AB553" s="22"/>
      <c r="AC553" s="3"/>
      <c r="AD553" s="13"/>
      <c r="AE553" s="22"/>
      <c r="AF553" s="3"/>
      <c r="AG553" s="13"/>
      <c r="AH553" s="22"/>
      <c r="AI553" s="3"/>
      <c r="AJ553" s="13"/>
      <c r="AK553" s="22"/>
      <c r="AL553" s="3"/>
      <c r="AM553" s="13"/>
      <c r="AN553" s="22"/>
      <c r="AO553" s="3"/>
      <c r="AP553" s="13"/>
      <c r="AQ553" s="22"/>
      <c r="AR553" s="3"/>
      <c r="AS553" s="13"/>
      <c r="AT553" s="22"/>
      <c r="AU553" s="40"/>
      <c r="AV553" s="13"/>
      <c r="AW553" s="22"/>
      <c r="AX553" s="3"/>
      <c r="AY553" s="13"/>
      <c r="AZ553" s="22"/>
      <c r="BA553" s="25"/>
      <c r="BB553" s="15"/>
      <c r="BC553" s="22"/>
      <c r="BD553" s="29"/>
      <c r="BE553" s="13"/>
      <c r="BF553" s="22"/>
      <c r="BG553" s="248"/>
      <c r="BH553" s="13"/>
      <c r="BI553" s="22"/>
      <c r="BJ553" s="22"/>
      <c r="BK553" s="22"/>
      <c r="BL553" s="22"/>
      <c r="BM553" s="22"/>
      <c r="BN553" s="247"/>
      <c r="BO553" s="22"/>
      <c r="BP553" s="22"/>
      <c r="BQ553" s="22"/>
      <c r="BR553" s="22"/>
      <c r="BS553" s="348"/>
      <c r="BT553" s="334"/>
      <c r="BU553" s="247"/>
      <c r="BV553" s="100"/>
      <c r="BW553" s="100"/>
      <c r="BX553" s="100"/>
      <c r="BY553" s="100"/>
      <c r="BZ553" s="100"/>
      <c r="CA553" s="100"/>
      <c r="CB553" s="100"/>
      <c r="CC553" s="100"/>
      <c r="CD553" s="100"/>
      <c r="CE553" s="100"/>
      <c r="CF553" s="100"/>
      <c r="CG553" s="100"/>
      <c r="CH553" s="100"/>
      <c r="CI553" s="100"/>
      <c r="CJ553" s="100"/>
      <c r="CK553" s="100"/>
      <c r="CL553" s="100"/>
      <c r="CM553" s="902"/>
      <c r="CN553" s="902"/>
      <c r="CP553" s="902"/>
      <c r="CQ553" s="902"/>
      <c r="CS553" s="902"/>
      <c r="CT553" s="902"/>
      <c r="CV553" s="13"/>
      <c r="CW553" s="13"/>
      <c r="CY553" s="13"/>
      <c r="CZ553" s="13"/>
      <c r="DB553" s="13"/>
      <c r="DC553" s="13"/>
    </row>
    <row r="554" spans="1:107" x14ac:dyDescent="0.3">
      <c r="A554" s="163">
        <v>554</v>
      </c>
      <c r="B554" s="3"/>
      <c r="D554" s="27"/>
      <c r="E554" s="3"/>
      <c r="F554" s="25"/>
      <c r="G554" s="15"/>
      <c r="H554" s="3"/>
      <c r="I554" s="15"/>
      <c r="J554" s="15"/>
      <c r="K554" s="3"/>
      <c r="L554" s="13"/>
      <c r="M554" s="22"/>
      <c r="N554" s="3"/>
      <c r="O554" s="13"/>
      <c r="P554" s="22"/>
      <c r="Q554" s="3"/>
      <c r="R554" s="13"/>
      <c r="S554" s="22"/>
      <c r="T554" s="3"/>
      <c r="U554" s="13"/>
      <c r="V554" s="22"/>
      <c r="W554" s="3"/>
      <c r="X554" s="13"/>
      <c r="Y554" s="22"/>
      <c r="Z554" s="3"/>
      <c r="AA554" s="13"/>
      <c r="AB554" s="22"/>
      <c r="AC554" s="3"/>
      <c r="AD554" s="13"/>
      <c r="AE554" s="22"/>
      <c r="AF554" s="3"/>
      <c r="AG554" s="13"/>
      <c r="AH554" s="22"/>
      <c r="AI554" s="3"/>
      <c r="AJ554" s="13"/>
      <c r="AK554" s="22"/>
      <c r="AL554" s="3"/>
      <c r="AM554" s="13"/>
      <c r="AN554" s="22"/>
      <c r="AO554" s="3"/>
      <c r="AP554" s="13"/>
      <c r="AQ554" s="22"/>
      <c r="AR554" s="3"/>
      <c r="AS554" s="13"/>
      <c r="AT554" s="22"/>
      <c r="AU554" s="40"/>
      <c r="AV554" s="13"/>
      <c r="AW554" s="22"/>
      <c r="AX554" s="3"/>
      <c r="AY554" s="13"/>
      <c r="AZ554" s="22"/>
      <c r="BA554" s="25"/>
      <c r="BB554" s="15"/>
      <c r="BC554" s="22"/>
      <c r="BD554" s="29"/>
      <c r="BE554" s="13"/>
      <c r="BF554" s="22"/>
      <c r="BG554" s="248"/>
      <c r="BH554" s="13"/>
      <c r="BI554" s="22"/>
      <c r="BJ554" s="22"/>
      <c r="BK554" s="22"/>
      <c r="BL554" s="22"/>
      <c r="BM554" s="22"/>
      <c r="BN554" s="247"/>
      <c r="BO554" s="22"/>
      <c r="BP554" s="22"/>
      <c r="BQ554" s="22"/>
      <c r="BR554" s="22"/>
      <c r="BS554" s="348"/>
      <c r="BT554" s="334"/>
      <c r="BU554" s="247"/>
      <c r="BV554" s="100"/>
      <c r="BW554" s="100"/>
      <c r="BX554" s="100"/>
      <c r="BY554" s="100"/>
      <c r="BZ554" s="100"/>
      <c r="CA554" s="100"/>
      <c r="CB554" s="100"/>
      <c r="CC554" s="100"/>
      <c r="CD554" s="100"/>
      <c r="CE554" s="100"/>
      <c r="CF554" s="100"/>
      <c r="CG554" s="100"/>
      <c r="CH554" s="100"/>
      <c r="CI554" s="100"/>
      <c r="CJ554" s="100"/>
      <c r="CK554" s="100"/>
      <c r="CL554" s="100"/>
      <c r="CM554" s="902"/>
      <c r="CN554" s="902"/>
      <c r="CP554" s="902"/>
      <c r="CQ554" s="902"/>
      <c r="CS554" s="902"/>
      <c r="CT554" s="902"/>
      <c r="CV554" s="13"/>
      <c r="CW554" s="13"/>
      <c r="CY554" s="13"/>
      <c r="CZ554" s="13"/>
      <c r="DB554" s="13"/>
      <c r="DC554" s="13"/>
    </row>
    <row r="555" spans="1:107" x14ac:dyDescent="0.3">
      <c r="A555" s="163">
        <v>555</v>
      </c>
      <c r="B555" s="3"/>
      <c r="D555" s="27"/>
      <c r="E555" s="3"/>
      <c r="F555" s="25"/>
      <c r="G555" s="15"/>
      <c r="H555" s="3"/>
      <c r="I555" s="15"/>
      <c r="J555" s="15"/>
      <c r="K555" s="3">
        <v>1750</v>
      </c>
      <c r="L555" s="13"/>
      <c r="M555" s="22" t="e">
        <f>L555/$G555</f>
        <v>#DIV/0!</v>
      </c>
      <c r="N555" s="3"/>
      <c r="O555" s="13"/>
      <c r="P555" s="22"/>
      <c r="Q555" s="3"/>
      <c r="R555" s="13"/>
      <c r="S555" s="22"/>
      <c r="T555" s="3"/>
      <c r="U555" s="13"/>
      <c r="V555" s="22"/>
      <c r="W555" s="3"/>
      <c r="X555" s="13"/>
      <c r="Y555" s="22"/>
      <c r="Z555" s="3"/>
      <c r="AA555" s="13"/>
      <c r="AB555" s="22"/>
      <c r="AC555" s="3"/>
      <c r="AD555" s="13"/>
      <c r="AE555" s="22"/>
      <c r="AF555" s="3"/>
      <c r="AG555" s="13"/>
      <c r="AH555" s="22"/>
      <c r="AI555" s="3"/>
      <c r="AJ555" s="13"/>
      <c r="AK555" s="22"/>
      <c r="AL555" s="3"/>
      <c r="AM555" s="13"/>
      <c r="AN555" s="22"/>
      <c r="AO555" s="3"/>
      <c r="AP555" s="13"/>
      <c r="AQ555" s="22"/>
      <c r="AR555" s="3"/>
      <c r="AS555" s="13"/>
      <c r="AT555" s="22"/>
      <c r="AU555" s="40"/>
      <c r="AV555" s="13"/>
      <c r="AW555" s="22"/>
      <c r="AX555" s="3"/>
      <c r="AY555" s="13"/>
      <c r="AZ555" s="22"/>
      <c r="BA555" s="25"/>
      <c r="BB555" s="15"/>
      <c r="BC555" s="22"/>
      <c r="BD555" s="29"/>
      <c r="BE555" s="13"/>
      <c r="BF555" s="22"/>
      <c r="BG555" s="248"/>
      <c r="BH555" s="13"/>
      <c r="BI555" s="22"/>
      <c r="BJ555" s="22"/>
      <c r="BK555" s="22"/>
      <c r="BL555" s="22"/>
      <c r="BM555" s="22"/>
      <c r="BN555" s="247"/>
      <c r="BO555" s="22"/>
      <c r="BP555" s="22"/>
      <c r="BQ555" s="22"/>
      <c r="BR555" s="22"/>
      <c r="BS555" s="348"/>
      <c r="BT555" s="334"/>
      <c r="BU555" s="247"/>
      <c r="BV555" s="100"/>
      <c r="BW555" s="100"/>
      <c r="BX555" s="100"/>
      <c r="BY555" s="100"/>
      <c r="BZ555" s="100"/>
      <c r="CA555" s="100"/>
      <c r="CB555" s="100"/>
      <c r="CC555" s="100"/>
      <c r="CD555" s="100"/>
      <c r="CE555" s="100"/>
      <c r="CF555" s="100"/>
      <c r="CG555" s="100"/>
      <c r="CH555" s="100"/>
      <c r="CI555" s="100"/>
      <c r="CJ555" s="100"/>
      <c r="CK555" s="100"/>
      <c r="CL555" s="100"/>
      <c r="CM555" s="902"/>
      <c r="CN555" s="902"/>
      <c r="CP555" s="902"/>
      <c r="CQ555" s="902"/>
      <c r="CS555" s="902"/>
      <c r="CT555" s="902"/>
      <c r="CV555" s="13"/>
      <c r="CW555" s="13"/>
      <c r="CY555" s="13"/>
      <c r="CZ555" s="13"/>
      <c r="DB555" s="13"/>
      <c r="DC555" s="13"/>
    </row>
    <row r="556" spans="1:107" x14ac:dyDescent="0.3">
      <c r="A556" s="163">
        <v>556</v>
      </c>
      <c r="B556" s="3"/>
      <c r="D556" s="27"/>
      <c r="E556" s="3"/>
      <c r="F556" s="25"/>
      <c r="G556" s="15"/>
      <c r="H556" s="3"/>
      <c r="I556" s="15"/>
      <c r="J556" s="15"/>
      <c r="K556" s="40">
        <v>1228</v>
      </c>
      <c r="L556" s="13"/>
      <c r="M556" s="22" t="e">
        <f>L556/$G556</f>
        <v>#DIV/0!</v>
      </c>
      <c r="N556" s="40"/>
      <c r="O556" s="13"/>
      <c r="P556" s="22"/>
      <c r="Q556" s="40"/>
      <c r="R556" s="13"/>
      <c r="S556" s="22"/>
      <c r="T556" s="40"/>
      <c r="U556" s="13"/>
      <c r="V556" s="22"/>
      <c r="W556" s="40"/>
      <c r="X556" s="13"/>
      <c r="Y556" s="22"/>
      <c r="Z556" s="40"/>
      <c r="AA556" s="13"/>
      <c r="AB556" s="22"/>
      <c r="AC556" s="40"/>
      <c r="AD556" s="13"/>
      <c r="AE556" s="22"/>
      <c r="AF556" s="40"/>
      <c r="AG556" s="13"/>
      <c r="AH556" s="22"/>
      <c r="AI556" s="40"/>
      <c r="AJ556" s="13"/>
      <c r="AK556" s="22"/>
      <c r="AL556" s="40"/>
      <c r="AM556" s="13"/>
      <c r="AN556" s="22"/>
      <c r="AO556" s="40"/>
      <c r="AP556" s="13"/>
      <c r="AQ556" s="22"/>
      <c r="AR556" s="40"/>
      <c r="AS556" s="13"/>
      <c r="AT556" s="22"/>
      <c r="AU556" s="40"/>
      <c r="AV556" s="13"/>
      <c r="AW556" s="22"/>
      <c r="AX556" s="40"/>
      <c r="AY556" s="13"/>
      <c r="AZ556" s="22"/>
      <c r="BA556" s="25"/>
      <c r="BB556" s="15"/>
      <c r="BC556" s="22"/>
      <c r="BD556" s="29"/>
      <c r="BE556" s="13"/>
      <c r="BF556" s="22"/>
      <c r="BG556" s="248"/>
      <c r="BH556" s="13"/>
      <c r="BI556" s="22"/>
      <c r="BJ556" s="22"/>
      <c r="BK556" s="22"/>
      <c r="BL556" s="22"/>
      <c r="BM556" s="22"/>
      <c r="BN556" s="247"/>
      <c r="BO556" s="22"/>
      <c r="BP556" s="22"/>
      <c r="BQ556" s="22"/>
      <c r="BR556" s="22"/>
      <c r="BS556" s="348"/>
      <c r="BT556" s="334"/>
      <c r="BU556" s="247"/>
      <c r="BV556" s="100"/>
      <c r="BW556" s="100"/>
      <c r="BX556" s="100"/>
      <c r="BY556" s="100"/>
      <c r="BZ556" s="100"/>
      <c r="CA556" s="100"/>
      <c r="CB556" s="100"/>
      <c r="CC556" s="100"/>
      <c r="CD556" s="100"/>
      <c r="CE556" s="100"/>
      <c r="CF556" s="100"/>
      <c r="CG556" s="100"/>
      <c r="CH556" s="100"/>
      <c r="CI556" s="100"/>
      <c r="CJ556" s="100"/>
      <c r="CK556" s="100"/>
      <c r="CL556" s="100"/>
      <c r="CM556" s="902"/>
      <c r="CN556" s="902"/>
      <c r="CP556" s="902"/>
      <c r="CQ556" s="902"/>
      <c r="CS556" s="902"/>
      <c r="CT556" s="902"/>
      <c r="CV556" s="13"/>
      <c r="CW556" s="13"/>
      <c r="CY556" s="13"/>
      <c r="CZ556" s="13"/>
      <c r="DB556" s="13"/>
      <c r="DC556" s="13"/>
    </row>
    <row r="557" spans="1:107" x14ac:dyDescent="0.3">
      <c r="A557" s="163">
        <v>557</v>
      </c>
      <c r="B557" s="3"/>
      <c r="D557" s="27"/>
      <c r="E557" s="3"/>
      <c r="F557" s="25"/>
      <c r="G557" s="15"/>
      <c r="H557" s="3"/>
      <c r="I557" s="15"/>
      <c r="J557" s="15"/>
      <c r="K557" s="40">
        <v>522</v>
      </c>
      <c r="L557" s="137"/>
      <c r="M557" s="22" t="e">
        <f>L557/$G557</f>
        <v>#DIV/0!</v>
      </c>
      <c r="N557" s="40"/>
      <c r="O557" s="137"/>
      <c r="P557" s="22"/>
      <c r="Q557" s="40"/>
      <c r="R557" s="137"/>
      <c r="S557" s="22"/>
      <c r="T557" s="40"/>
      <c r="U557" s="137"/>
      <c r="V557" s="22"/>
      <c r="W557" s="40"/>
      <c r="X557" s="137"/>
      <c r="Y557" s="22"/>
      <c r="Z557" s="40"/>
      <c r="AA557" s="137"/>
      <c r="AB557" s="22"/>
      <c r="AC557" s="40"/>
      <c r="AD557" s="137"/>
      <c r="AE557" s="22"/>
      <c r="AF557" s="40"/>
      <c r="AG557" s="137"/>
      <c r="AH557" s="22"/>
      <c r="AI557" s="40"/>
      <c r="AJ557" s="137"/>
      <c r="AK557" s="22"/>
      <c r="AL557" s="40"/>
      <c r="AM557" s="137"/>
      <c r="AN557" s="22"/>
      <c r="AO557" s="40"/>
      <c r="AP557" s="137"/>
      <c r="AQ557" s="22"/>
      <c r="AR557" s="40"/>
      <c r="AS557" s="137"/>
      <c r="AT557" s="22"/>
      <c r="AU557" s="40"/>
      <c r="AV557" s="137"/>
      <c r="AW557" s="22"/>
      <c r="AX557" s="40"/>
      <c r="AY557" s="137"/>
      <c r="AZ557" s="22"/>
      <c r="BA557" s="25"/>
      <c r="BB557" s="15"/>
      <c r="BC557" s="22"/>
      <c r="BD557" s="29"/>
      <c r="BE557" s="137"/>
      <c r="BF557" s="22"/>
      <c r="BG557" s="248"/>
      <c r="BH557" s="137"/>
      <c r="BI557" s="22"/>
      <c r="BJ557" s="22"/>
      <c r="BK557" s="22"/>
      <c r="BL557" s="22"/>
      <c r="BM557" s="22"/>
      <c r="BN557" s="247"/>
      <c r="BO557" s="22"/>
      <c r="BP557" s="22"/>
      <c r="BQ557" s="22"/>
      <c r="BR557" s="22"/>
      <c r="BS557" s="348"/>
      <c r="BT557" s="334"/>
      <c r="BU557" s="247"/>
      <c r="BV557" s="100"/>
      <c r="BW557" s="100"/>
      <c r="BX557" s="100"/>
      <c r="BY557" s="100"/>
      <c r="BZ557" s="100"/>
      <c r="CA557" s="100"/>
      <c r="CB557" s="100"/>
      <c r="CC557" s="100"/>
      <c r="CD557" s="100"/>
      <c r="CE557" s="100"/>
      <c r="CF557" s="100"/>
      <c r="CG557" s="100"/>
      <c r="CH557" s="100"/>
      <c r="CI557" s="100"/>
      <c r="CJ557" s="100"/>
      <c r="CK557" s="100"/>
      <c r="CL557" s="100"/>
      <c r="CM557" s="902"/>
      <c r="CN557" s="902"/>
      <c r="CP557" s="902"/>
      <c r="CQ557" s="902"/>
      <c r="CS557" s="902"/>
      <c r="CT557" s="902"/>
      <c r="CV557" s="13"/>
      <c r="CW557" s="13"/>
      <c r="CY557" s="13"/>
      <c r="CZ557" s="13"/>
      <c r="DB557" s="13"/>
      <c r="DC557" s="13"/>
    </row>
    <row r="558" spans="1:107" x14ac:dyDescent="0.3">
      <c r="A558" s="163">
        <v>558</v>
      </c>
      <c r="B558" s="3"/>
      <c r="D558" s="27"/>
      <c r="E558" s="3"/>
      <c r="F558" s="25"/>
      <c r="G558" s="15"/>
      <c r="H558" s="3"/>
      <c r="I558" s="15"/>
      <c r="J558" s="15"/>
      <c r="K558" s="40"/>
      <c r="L558" s="13"/>
      <c r="M558" s="22"/>
      <c r="N558" s="40"/>
      <c r="O558" s="13"/>
      <c r="P558" s="22"/>
      <c r="Q558" s="40"/>
      <c r="R558" s="13"/>
      <c r="S558" s="22"/>
      <c r="T558" s="40"/>
      <c r="U558" s="13"/>
      <c r="V558" s="22"/>
      <c r="W558" s="40"/>
      <c r="X558" s="13"/>
      <c r="Y558" s="22"/>
      <c r="Z558" s="40"/>
      <c r="AA558" s="13"/>
      <c r="AB558" s="22"/>
      <c r="AC558" s="40"/>
      <c r="AD558" s="13"/>
      <c r="AE558" s="22"/>
      <c r="AF558" s="40"/>
      <c r="AG558" s="13"/>
      <c r="AH558" s="22"/>
      <c r="AI558" s="40"/>
      <c r="AJ558" s="13"/>
      <c r="AK558" s="22"/>
      <c r="AL558" s="40"/>
      <c r="AM558" s="13"/>
      <c r="AN558" s="22"/>
      <c r="AO558" s="40"/>
      <c r="AP558" s="13"/>
      <c r="AQ558" s="22"/>
      <c r="AR558" s="40"/>
      <c r="AS558" s="13"/>
      <c r="AT558" s="22"/>
      <c r="AU558" s="40"/>
      <c r="AV558" s="13"/>
      <c r="AW558" s="22"/>
      <c r="AX558" s="40"/>
      <c r="AY558" s="13"/>
      <c r="AZ558" s="22"/>
      <c r="BA558" s="25"/>
      <c r="BB558" s="15"/>
      <c r="BC558" s="22"/>
      <c r="BD558" s="29"/>
      <c r="BE558" s="13"/>
      <c r="BF558" s="22"/>
      <c r="BG558" s="248"/>
      <c r="BH558" s="13"/>
      <c r="BI558" s="22"/>
      <c r="BJ558" s="22"/>
      <c r="BK558" s="22"/>
      <c r="BL558" s="22"/>
      <c r="BM558" s="22"/>
      <c r="BN558" s="247"/>
      <c r="BO558" s="22"/>
      <c r="BP558" s="22"/>
      <c r="BQ558" s="22"/>
      <c r="BR558" s="22"/>
      <c r="BS558" s="348"/>
      <c r="BT558" s="334"/>
      <c r="BU558" s="247"/>
      <c r="BV558" s="100"/>
      <c r="BW558" s="100"/>
      <c r="BX558" s="100"/>
      <c r="BY558" s="100"/>
      <c r="BZ558" s="100"/>
      <c r="CA558" s="100"/>
      <c r="CB558" s="100"/>
      <c r="CC558" s="100"/>
      <c r="CD558" s="100"/>
      <c r="CE558" s="100"/>
      <c r="CF558" s="100"/>
      <c r="CG558" s="100"/>
      <c r="CH558" s="100"/>
      <c r="CI558" s="100"/>
      <c r="CJ558" s="100"/>
      <c r="CK558" s="100"/>
      <c r="CL558" s="100"/>
      <c r="CM558" s="902"/>
      <c r="CN558" s="902"/>
      <c r="CP558" s="902"/>
      <c r="CQ558" s="902"/>
      <c r="CS558" s="902"/>
      <c r="CT558" s="902"/>
      <c r="CV558" s="13"/>
      <c r="CW558" s="13"/>
      <c r="CY558" s="13"/>
      <c r="CZ558" s="13"/>
      <c r="DB558" s="13"/>
      <c r="DC558" s="13"/>
    </row>
    <row r="559" spans="1:107" x14ac:dyDescent="0.3">
      <c r="A559" s="163">
        <v>559</v>
      </c>
      <c r="B559" s="3"/>
      <c r="D559" s="27"/>
      <c r="E559" s="3"/>
      <c r="F559" s="25"/>
      <c r="G559" s="15"/>
      <c r="H559" s="3"/>
      <c r="I559" s="15"/>
      <c r="J559" s="15"/>
      <c r="K559" s="40"/>
      <c r="L559" s="137"/>
      <c r="M559" s="22"/>
      <c r="N559" s="40"/>
      <c r="O559" s="137"/>
      <c r="P559" s="22"/>
      <c r="Q559" s="40"/>
      <c r="R559" s="137"/>
      <c r="S559" s="22"/>
      <c r="T559" s="40"/>
      <c r="U559" s="137"/>
      <c r="V559" s="22"/>
      <c r="W559" s="40"/>
      <c r="X559" s="137"/>
      <c r="Y559" s="22"/>
      <c r="Z559" s="40"/>
      <c r="AA559" s="137"/>
      <c r="AB559" s="22"/>
      <c r="AC559" s="40"/>
      <c r="AD559" s="137"/>
      <c r="AE559" s="22"/>
      <c r="AF559" s="40"/>
      <c r="AG559" s="137"/>
      <c r="AH559" s="22"/>
      <c r="AI559" s="40"/>
      <c r="AJ559" s="137"/>
      <c r="AK559" s="22"/>
      <c r="AL559" s="40"/>
      <c r="AM559" s="137"/>
      <c r="AN559" s="22"/>
      <c r="AO559" s="40"/>
      <c r="AP559" s="137"/>
      <c r="AQ559" s="22"/>
      <c r="AR559" s="40"/>
      <c r="AS559" s="137"/>
      <c r="AT559" s="22"/>
      <c r="AU559" s="40"/>
      <c r="AV559" s="137"/>
      <c r="AW559" s="22"/>
      <c r="AX559" s="40"/>
      <c r="AY559" s="137"/>
      <c r="AZ559" s="22"/>
      <c r="BA559" s="25"/>
      <c r="BB559" s="15"/>
      <c r="BC559" s="22"/>
      <c r="BD559" s="29"/>
      <c r="BE559" s="137"/>
      <c r="BF559" s="22"/>
      <c r="BG559" s="248"/>
      <c r="BH559" s="137"/>
      <c r="BI559" s="22"/>
      <c r="BJ559" s="22"/>
      <c r="BK559" s="22"/>
      <c r="BL559" s="22"/>
      <c r="BM559" s="22"/>
      <c r="BN559" s="247"/>
      <c r="BO559" s="22"/>
      <c r="BP559" s="22"/>
      <c r="BQ559" s="22"/>
      <c r="BR559" s="22"/>
      <c r="BS559" s="348"/>
      <c r="BT559" s="334"/>
      <c r="BU559" s="247"/>
      <c r="BV559" s="100"/>
      <c r="BW559" s="100"/>
      <c r="BX559" s="100"/>
      <c r="BY559" s="100"/>
      <c r="BZ559" s="100"/>
      <c r="CA559" s="100"/>
      <c r="CB559" s="100"/>
      <c r="CC559" s="100"/>
      <c r="CD559" s="100"/>
      <c r="CE559" s="100"/>
      <c r="CF559" s="100"/>
      <c r="CG559" s="100"/>
      <c r="CH559" s="100"/>
      <c r="CI559" s="100"/>
      <c r="CJ559" s="100"/>
      <c r="CK559" s="100"/>
      <c r="CL559" s="100"/>
      <c r="CM559" s="902"/>
      <c r="CN559" s="902"/>
      <c r="CP559" s="902"/>
      <c r="CQ559" s="902"/>
      <c r="CS559" s="902"/>
      <c r="CT559" s="902"/>
      <c r="CV559" s="13"/>
      <c r="CW559" s="13"/>
      <c r="CY559" s="13"/>
      <c r="CZ559" s="13"/>
      <c r="DB559" s="13"/>
      <c r="DC559" s="13"/>
    </row>
    <row r="560" spans="1:107" ht="13.5" thickBot="1" x14ac:dyDescent="0.35">
      <c r="A560" s="163">
        <v>560</v>
      </c>
      <c r="B560" s="780" t="s">
        <v>148</v>
      </c>
      <c r="C560" s="781"/>
      <c r="D560" s="782"/>
      <c r="E560" s="783"/>
      <c r="F560" s="784"/>
      <c r="G560" s="785"/>
      <c r="H560" s="785"/>
      <c r="I560" s="786"/>
      <c r="J560" s="786"/>
      <c r="K560" s="787"/>
      <c r="L560" s="785"/>
      <c r="M560" s="788"/>
      <c r="N560" s="787"/>
      <c r="O560" s="785"/>
      <c r="P560" s="788"/>
      <c r="Q560" s="787"/>
      <c r="R560" s="785"/>
      <c r="S560" s="788"/>
      <c r="T560" s="787"/>
      <c r="U560" s="785"/>
      <c r="V560" s="788"/>
      <c r="W560" s="787"/>
      <c r="X560" s="785"/>
      <c r="Y560" s="788"/>
      <c r="Z560" s="787"/>
      <c r="AA560" s="785"/>
      <c r="AB560" s="788"/>
      <c r="AC560" s="787"/>
      <c r="AD560" s="785"/>
      <c r="AE560" s="788"/>
      <c r="AF560" s="787"/>
      <c r="AG560" s="785"/>
      <c r="AH560" s="788"/>
      <c r="AI560" s="787"/>
      <c r="AJ560" s="785"/>
      <c r="AK560" s="788"/>
      <c r="AL560" s="787"/>
      <c r="AM560" s="785"/>
      <c r="AN560" s="788"/>
      <c r="AO560" s="787"/>
      <c r="AP560" s="785"/>
      <c r="AQ560" s="788"/>
      <c r="AR560" s="787"/>
      <c r="AS560" s="785"/>
      <c r="AT560" s="788"/>
      <c r="AU560" s="789"/>
      <c r="AV560" s="785"/>
      <c r="AW560" s="788"/>
      <c r="AX560" s="787"/>
      <c r="AY560" s="785"/>
      <c r="AZ560" s="788"/>
      <c r="BA560" s="790"/>
      <c r="BB560" s="785"/>
      <c r="BC560" s="785"/>
      <c r="BD560" s="791"/>
      <c r="BE560" s="785"/>
      <c r="BF560" s="788"/>
      <c r="BG560" s="792"/>
      <c r="BH560" s="785"/>
      <c r="BI560" s="788"/>
      <c r="BJ560" s="793"/>
      <c r="BK560" s="785"/>
      <c r="BL560" s="785"/>
      <c r="BM560" s="794"/>
      <c r="BN560" s="795"/>
      <c r="BO560" s="796"/>
      <c r="BP560" s="794"/>
      <c r="BQ560" s="796"/>
      <c r="BR560" s="796"/>
      <c r="BS560" s="797"/>
      <c r="BT560" s="798"/>
      <c r="BU560" s="795"/>
      <c r="BV560" s="799"/>
      <c r="BW560" s="799"/>
      <c r="BX560" s="799"/>
      <c r="BY560" s="799"/>
      <c r="BZ560" s="799"/>
      <c r="CA560" s="799"/>
      <c r="CB560" s="799"/>
      <c r="CC560" s="799"/>
      <c r="CD560" s="799"/>
      <c r="CE560" s="799"/>
      <c r="CF560" s="799"/>
      <c r="CG560" s="799"/>
      <c r="CH560" s="799"/>
      <c r="CI560" s="799"/>
      <c r="CJ560" s="799"/>
      <c r="CK560" s="799"/>
      <c r="CL560" s="799"/>
    </row>
    <row r="561" spans="1:90" ht="13.5" thickBot="1" x14ac:dyDescent="0.35">
      <c r="A561" s="759">
        <v>561</v>
      </c>
      <c r="B561" s="780" t="s">
        <v>143</v>
      </c>
      <c r="C561" s="781"/>
      <c r="D561" s="782"/>
      <c r="E561" s="783">
        <v>2516895</v>
      </c>
      <c r="F561" s="784">
        <f>K561+N561+Q561+T561+W561+Z561+AC561+AF561+AI561+AL561+AO561+AR561+AU561+AX561+BA561+BD561+BG561</f>
        <v>228641</v>
      </c>
      <c r="G561" s="785"/>
      <c r="H561" s="785"/>
      <c r="I561" s="786"/>
      <c r="J561" s="786"/>
      <c r="K561" s="787">
        <v>13736</v>
      </c>
      <c r="L561" s="785"/>
      <c r="M561" s="788"/>
      <c r="N561" s="787">
        <v>12046</v>
      </c>
      <c r="O561" s="785"/>
      <c r="P561" s="788"/>
      <c r="Q561" s="787">
        <v>10731</v>
      </c>
      <c r="R561" s="785"/>
      <c r="S561" s="788"/>
      <c r="T561" s="787">
        <v>13424</v>
      </c>
      <c r="U561" s="785"/>
      <c r="V561" s="788"/>
      <c r="W561" s="787">
        <v>15523</v>
      </c>
      <c r="X561" s="785"/>
      <c r="Y561" s="788"/>
      <c r="Z561" s="787">
        <v>10812</v>
      </c>
      <c r="AA561" s="785"/>
      <c r="AB561" s="788"/>
      <c r="AC561" s="787">
        <v>14780</v>
      </c>
      <c r="AD561" s="785"/>
      <c r="AE561" s="788"/>
      <c r="AF561" s="787">
        <v>9221</v>
      </c>
      <c r="AG561" s="785"/>
      <c r="AH561" s="788"/>
      <c r="AI561" s="787">
        <v>13143</v>
      </c>
      <c r="AJ561" s="785"/>
      <c r="AK561" s="788"/>
      <c r="AL561" s="787">
        <v>16032</v>
      </c>
      <c r="AM561" s="785"/>
      <c r="AN561" s="788"/>
      <c r="AO561" s="787">
        <v>15807</v>
      </c>
      <c r="AP561" s="785"/>
      <c r="AQ561" s="788"/>
      <c r="AR561" s="787">
        <v>19592</v>
      </c>
      <c r="AS561" s="785"/>
      <c r="AT561" s="788"/>
      <c r="AU561" s="789">
        <v>12163</v>
      </c>
      <c r="AV561" s="785"/>
      <c r="AW561" s="788"/>
      <c r="AX561" s="787">
        <v>13200</v>
      </c>
      <c r="AY561" s="785"/>
      <c r="AZ561" s="788"/>
      <c r="BA561" s="790">
        <v>13231</v>
      </c>
      <c r="BB561" s="785"/>
      <c r="BC561" s="785"/>
      <c r="BD561" s="791">
        <v>13725</v>
      </c>
      <c r="BE561" s="785"/>
      <c r="BF561" s="788"/>
      <c r="BG561" s="792">
        <v>11475</v>
      </c>
      <c r="BH561" s="785"/>
      <c r="BI561" s="788"/>
      <c r="BJ561" s="793">
        <f>K561+T561+W561+Z561+Q561</f>
        <v>64226</v>
      </c>
      <c r="BK561" s="785"/>
      <c r="BL561" s="785"/>
      <c r="BM561" s="794">
        <f>BG561+AU561+AR561+AX561</f>
        <v>56430</v>
      </c>
      <c r="BN561" s="795"/>
      <c r="BO561" s="796"/>
      <c r="BP561" s="794">
        <f>BA561+AO561+AL561+BD561</f>
        <v>58795</v>
      </c>
      <c r="BQ561" s="796"/>
      <c r="BR561" s="796"/>
      <c r="BS561" s="797">
        <f>AI561+AF561+AC561+N561</f>
        <v>49190</v>
      </c>
      <c r="BT561" s="798"/>
      <c r="BU561" s="795"/>
      <c r="BV561" s="799"/>
      <c r="BW561" s="799"/>
      <c r="BX561" s="799"/>
      <c r="BY561" s="799"/>
      <c r="BZ561" s="799"/>
      <c r="CA561" s="799"/>
      <c r="CB561" s="799"/>
      <c r="CC561" s="799"/>
      <c r="CD561" s="799"/>
      <c r="CE561" s="799"/>
      <c r="CF561" s="799"/>
      <c r="CG561" s="799"/>
      <c r="CH561" s="799"/>
      <c r="CI561" s="799"/>
      <c r="CJ561" s="799"/>
      <c r="CK561" s="799"/>
      <c r="CL561" s="799"/>
    </row>
    <row r="562" spans="1:90" x14ac:dyDescent="0.3">
      <c r="A562" s="759">
        <v>562</v>
      </c>
      <c r="B562" s="760" t="s">
        <v>220</v>
      </c>
      <c r="C562" s="761" t="s">
        <v>14</v>
      </c>
      <c r="D562" s="762">
        <v>40603</v>
      </c>
      <c r="E562" s="763">
        <v>210819</v>
      </c>
      <c r="F562" s="764">
        <f>K562+N562+Q562+T562+W562+Z562+AC562+AF562+AI562+AL562+AO562+AR562+AU562+AX562+BA562+BD562+BG562</f>
        <v>22664</v>
      </c>
      <c r="G562" s="765">
        <f>F562/F$561</f>
        <v>9.9124828880209584E-2</v>
      </c>
      <c r="H562" s="764"/>
      <c r="I562" s="765">
        <f t="shared" ref="I562:I573" si="1106">LARGE(BV562:CL562,1)</f>
        <v>0.12992083288146622</v>
      </c>
      <c r="J562" s="765">
        <f t="shared" ref="J562:J573" si="1107">SMALL(BV562:CL562,1)</f>
        <v>5.8998646820027062E-2</v>
      </c>
      <c r="K562" s="766">
        <v>1562</v>
      </c>
      <c r="L562" s="766">
        <f>K562/K$561</f>
        <v>0.11371578334304018</v>
      </c>
      <c r="M562" s="767">
        <f>L562/$G562</f>
        <v>1.1471977770621271</v>
      </c>
      <c r="N562" s="766">
        <v>1087</v>
      </c>
      <c r="O562" s="766">
        <f>N562/N$561</f>
        <v>9.0237423211024403E-2</v>
      </c>
      <c r="P562" s="767">
        <f>O562/$G562</f>
        <v>0.91034127604976312</v>
      </c>
      <c r="Q562" s="766">
        <v>1078</v>
      </c>
      <c r="R562" s="766">
        <f>Q562/Q$561</f>
        <v>0.1004566210045662</v>
      </c>
      <c r="S562" s="767">
        <f>R562/$G562</f>
        <v>1.013435504902269</v>
      </c>
      <c r="T562" s="766">
        <v>1294</v>
      </c>
      <c r="U562" s="766">
        <f>T562/T$561</f>
        <v>9.6394517282479136E-2</v>
      </c>
      <c r="V562" s="767">
        <f>U562/$G562</f>
        <v>0.972455825361071</v>
      </c>
      <c r="W562" s="766">
        <v>1997</v>
      </c>
      <c r="X562" s="766">
        <f>W562/W$561</f>
        <v>0.12864781292275979</v>
      </c>
      <c r="Y562" s="767">
        <f>X562/$G562</f>
        <v>1.2978364187465903</v>
      </c>
      <c r="Z562" s="766">
        <v>1268</v>
      </c>
      <c r="AA562" s="766">
        <f>Z562/Z$561</f>
        <v>0.11727709951905291</v>
      </c>
      <c r="AB562" s="767">
        <f>AA562/$G562</f>
        <v>1.1831253667108974</v>
      </c>
      <c r="AC562" s="766">
        <v>872</v>
      </c>
      <c r="AD562" s="766">
        <f>AC562/AC$561</f>
        <v>5.8998646820027062E-2</v>
      </c>
      <c r="AE562" s="767">
        <f>AD562/$G562</f>
        <v>0.59519544685747472</v>
      </c>
      <c r="AF562" s="766">
        <v>1198</v>
      </c>
      <c r="AG562" s="766">
        <f>AF562/AF$561</f>
        <v>0.12992083288146622</v>
      </c>
      <c r="AH562" s="767">
        <f>AG562/$G562</f>
        <v>1.310679013009677</v>
      </c>
      <c r="AI562" s="766">
        <v>1230</v>
      </c>
      <c r="AJ562" s="766">
        <f>AI562/AI$561</f>
        <v>9.3585939283268665E-2</v>
      </c>
      <c r="AK562" s="767">
        <f>AJ562/$G562</f>
        <v>0.94412207658250225</v>
      </c>
      <c r="AL562" s="766">
        <v>1731</v>
      </c>
      <c r="AM562" s="766">
        <f>AL562/AL$561</f>
        <v>0.10797155688622755</v>
      </c>
      <c r="AN562" s="767">
        <f>AM562/$G562</f>
        <v>1.0892483558958681</v>
      </c>
      <c r="AO562" s="766">
        <v>1862</v>
      </c>
      <c r="AP562" s="766">
        <f>AO562/AO$561</f>
        <v>0.11779591320301132</v>
      </c>
      <c r="AQ562" s="767">
        <f>AP562/$G562</f>
        <v>1.1883593095062528</v>
      </c>
      <c r="AR562" s="766">
        <v>1685</v>
      </c>
      <c r="AS562" s="766">
        <f>AR562/AR$561</f>
        <v>8.6004491629236429E-2</v>
      </c>
      <c r="AT562" s="767">
        <f>AS562/$G562</f>
        <v>0.86763823555419373</v>
      </c>
      <c r="AU562" s="768">
        <v>1250</v>
      </c>
      <c r="AV562" s="766">
        <f>AU562/AU$561</f>
        <v>0.10277069801858094</v>
      </c>
      <c r="AW562" s="767">
        <f>AV562/$G562</f>
        <v>1.0367805844363909</v>
      </c>
      <c r="AX562" s="766">
        <v>1063</v>
      </c>
      <c r="AY562" s="766">
        <f>AX562/AX$561</f>
        <v>8.0530303030303035E-2</v>
      </c>
      <c r="AZ562" s="767">
        <f>AY562/$G562</f>
        <v>0.81241303455486746</v>
      </c>
      <c r="BA562" s="763">
        <v>1298</v>
      </c>
      <c r="BB562" s="765">
        <f>BA562/BA$561</f>
        <v>9.8102940064998867E-2</v>
      </c>
      <c r="BC562" s="769">
        <f>BB562/$G562</f>
        <v>0.98969088949000206</v>
      </c>
      <c r="BD562" s="770">
        <v>1159</v>
      </c>
      <c r="BE562" s="766">
        <f>BD562/BD$561</f>
        <v>8.4444444444444447E-2</v>
      </c>
      <c r="BF562" s="767">
        <f>BE562/$G562</f>
        <v>0.85190002745421034</v>
      </c>
      <c r="BG562" s="771">
        <v>1030</v>
      </c>
      <c r="BH562" s="766">
        <f>BG562/BG$561</f>
        <v>8.9760348583877991E-2</v>
      </c>
      <c r="BI562" s="767">
        <f>BH562/$G562</f>
        <v>0.90552840895545572</v>
      </c>
      <c r="BJ562" s="764">
        <f>K562+T562+W562+Z562+Q562</f>
        <v>7199</v>
      </c>
      <c r="BK562" s="772">
        <f>BJ562/BJ$561</f>
        <v>0.11208856226450348</v>
      </c>
      <c r="BL562" s="767">
        <f>BK562/$G562</f>
        <v>1.1307818992551333</v>
      </c>
      <c r="BM562" s="764">
        <f>BG562+AU562+AR562+AX562</f>
        <v>5028</v>
      </c>
      <c r="BN562" s="773">
        <f>BM562/BM$561</f>
        <v>8.9101541733120682E-2</v>
      </c>
      <c r="BO562" s="767">
        <f>BN562/$G562</f>
        <v>0.89888217452358132</v>
      </c>
      <c r="BP562" s="764">
        <f>BA562+AO562+AL562+BD562</f>
        <v>6050</v>
      </c>
      <c r="BQ562" s="772">
        <f>BP562/BP$561</f>
        <v>0.1028999064546305</v>
      </c>
      <c r="BR562" s="767">
        <f>BQ562/$G562</f>
        <v>1.0380840765837087</v>
      </c>
      <c r="BS562" s="774">
        <f>AI562+AF562+AC562+N562</f>
        <v>4387</v>
      </c>
      <c r="BT562" s="775">
        <f>BS562/BS$561</f>
        <v>8.9184793657247408E-2</v>
      </c>
      <c r="BU562" s="776">
        <f>BT562/$G562</f>
        <v>0.8997220440604794</v>
      </c>
      <c r="BV562" s="777">
        <f t="shared" ref="BV562:BV573" si="1108">L562</f>
        <v>0.11371578334304018</v>
      </c>
      <c r="BW562" s="777">
        <f t="shared" ref="BW562:BW573" si="1109">O562</f>
        <v>9.0237423211024403E-2</v>
      </c>
      <c r="BX562" s="777">
        <f t="shared" ref="BX562:BX573" si="1110">R562</f>
        <v>0.1004566210045662</v>
      </c>
      <c r="BY562" s="777">
        <f t="shared" ref="BY562:BY573" si="1111">U562</f>
        <v>9.6394517282479136E-2</v>
      </c>
      <c r="BZ562" s="777">
        <f t="shared" ref="BZ562:BZ573" si="1112">X562</f>
        <v>0.12864781292275979</v>
      </c>
      <c r="CA562" s="777">
        <f t="shared" ref="CA562:CA573" si="1113">AA562</f>
        <v>0.11727709951905291</v>
      </c>
      <c r="CB562" s="777">
        <f t="shared" ref="CB562:CB573" si="1114">AD562</f>
        <v>5.8998646820027062E-2</v>
      </c>
      <c r="CC562" s="777">
        <f t="shared" ref="CC562:CC573" si="1115">AG562</f>
        <v>0.12992083288146622</v>
      </c>
      <c r="CD562" s="777">
        <f t="shared" ref="CD562:CD573" si="1116">AJ562</f>
        <v>9.3585939283268665E-2</v>
      </c>
      <c r="CE562" s="777">
        <f t="shared" ref="CE562:CE573" si="1117">AM562</f>
        <v>0.10797155688622755</v>
      </c>
      <c r="CF562" s="777">
        <f t="shared" ref="CF562:CF573" si="1118">AP562</f>
        <v>0.11779591320301132</v>
      </c>
      <c r="CG562" s="777">
        <f t="shared" ref="CG562:CG573" si="1119">AS562</f>
        <v>8.6004491629236429E-2</v>
      </c>
      <c r="CH562" s="777">
        <f t="shared" ref="CH562:CH573" si="1120">AV562</f>
        <v>0.10277069801858094</v>
      </c>
      <c r="CI562" s="777">
        <f t="shared" ref="CI562:CI573" si="1121">AY562</f>
        <v>8.0530303030303035E-2</v>
      </c>
      <c r="CJ562" s="777">
        <f t="shared" ref="CJ562:CJ573" si="1122">BB562</f>
        <v>9.8102940064998867E-2</v>
      </c>
      <c r="CK562" s="777">
        <f t="shared" ref="CK562:CK573" si="1123">BE562</f>
        <v>8.4444444444444447E-2</v>
      </c>
      <c r="CL562" s="777">
        <f t="shared" ref="CL562:CL573" si="1124">BH562</f>
        <v>8.9760348583877991E-2</v>
      </c>
    </row>
    <row r="563" spans="1:90" x14ac:dyDescent="0.3">
      <c r="A563" s="759">
        <v>563</v>
      </c>
      <c r="B563" s="760" t="s">
        <v>221</v>
      </c>
      <c r="C563" s="761" t="s">
        <v>14</v>
      </c>
      <c r="D563" s="762">
        <v>40603</v>
      </c>
      <c r="E563" s="763">
        <v>421639</v>
      </c>
      <c r="F563" s="764">
        <f t="shared" ref="F563:F570" si="1125">K563+N563+Q563+T563+W563+Z563+AC563+AF563+AI563+AL563+AO563+AR563+AU563+AX563+BA563+BD563+BG563</f>
        <v>60676</v>
      </c>
      <c r="G563" s="765">
        <f t="shared" ref="G563:G573" si="1126">F563/F$561</f>
        <v>0.26537672595903622</v>
      </c>
      <c r="H563" s="764"/>
      <c r="I563" s="765">
        <f t="shared" si="1106"/>
        <v>0.40444111776447106</v>
      </c>
      <c r="J563" s="765">
        <f t="shared" si="1107"/>
        <v>0.18132611637347767</v>
      </c>
      <c r="K563" s="766">
        <v>3103</v>
      </c>
      <c r="L563" s="766">
        <f t="shared" ref="L563:L570" si="1127">K563/K$561</f>
        <v>0.22590273733255678</v>
      </c>
      <c r="M563" s="767">
        <f t="shared" ref="M563:M570" si="1128">L563/$G563</f>
        <v>0.8512530121704317</v>
      </c>
      <c r="N563" s="766">
        <v>2481</v>
      </c>
      <c r="O563" s="766">
        <f t="shared" ref="O563:O573" si="1129">N563/N$561</f>
        <v>0.20596048480823509</v>
      </c>
      <c r="P563" s="767">
        <f t="shared" ref="P563:P573" si="1130">O563/$G563</f>
        <v>0.77610605852461734</v>
      </c>
      <c r="Q563" s="766">
        <v>2286</v>
      </c>
      <c r="R563" s="766">
        <f t="shared" ref="R563:R573" si="1131">Q563/Q$561</f>
        <v>0.21302767682415433</v>
      </c>
      <c r="S563" s="767">
        <f t="shared" ref="S563:S573" si="1132">R563/$G563</f>
        <v>0.80273684911252341</v>
      </c>
      <c r="T563" s="766">
        <v>2916</v>
      </c>
      <c r="U563" s="766">
        <f t="shared" ref="U563:U573" si="1133">T563/T$561</f>
        <v>0.21722288438617401</v>
      </c>
      <c r="V563" s="767">
        <f t="shared" ref="V563:V573" si="1134">U563/$G563</f>
        <v>0.8185453475664054</v>
      </c>
      <c r="W563" s="766">
        <v>5512</v>
      </c>
      <c r="X563" s="766">
        <f t="shared" ref="X563:X573" si="1135">W563/W$561</f>
        <v>0.35508600141725183</v>
      </c>
      <c r="Y563" s="767">
        <f t="shared" ref="Y563:Y573" si="1136">X563/$G563</f>
        <v>1.3380450004951197</v>
      </c>
      <c r="Z563" s="766">
        <v>2940</v>
      </c>
      <c r="AA563" s="766">
        <f t="shared" ref="AA563:AA573" si="1137">Z563/Z$561</f>
        <v>0.27192008879023305</v>
      </c>
      <c r="AB563" s="767">
        <f t="shared" ref="AB563:AB573" si="1138">AA563/$G563</f>
        <v>1.0246568828051894</v>
      </c>
      <c r="AC563" s="766">
        <v>2680</v>
      </c>
      <c r="AD563" s="766">
        <f t="shared" ref="AD563:AD573" si="1139">AC563/AC$561</f>
        <v>0.18132611637347767</v>
      </c>
      <c r="AE563" s="767">
        <f t="shared" ref="AE563:AE573" si="1140">AD563/$G563</f>
        <v>0.68327814249041319</v>
      </c>
      <c r="AF563" s="766">
        <v>2865</v>
      </c>
      <c r="AG563" s="766">
        <f t="shared" ref="AG563:AG573" si="1141">AF563/AF$561</f>
        <v>0.31070382821819759</v>
      </c>
      <c r="AH563" s="767">
        <f t="shared" ref="AH563:AH573" si="1142">AG563/$G563</f>
        <v>1.1708028543021445</v>
      </c>
      <c r="AI563" s="766">
        <v>3875</v>
      </c>
      <c r="AJ563" s="766">
        <f t="shared" ref="AJ563:AJ573" si="1143">AI563/AI$561</f>
        <v>0.29483375180704557</v>
      </c>
      <c r="AK563" s="767">
        <f t="shared" ref="AK563:AK573" si="1144">AJ563/$G563</f>
        <v>1.1110007885640898</v>
      </c>
      <c r="AL563" s="766">
        <v>6484</v>
      </c>
      <c r="AM563" s="766">
        <f t="shared" ref="AM563:AM573" si="1145">AL563/AL$561</f>
        <v>0.40444111776447106</v>
      </c>
      <c r="AN563" s="767">
        <f t="shared" ref="AN563:AN573" si="1146">AM563/$G563</f>
        <v>1.5240263301270094</v>
      </c>
      <c r="AO563" s="766">
        <v>5014</v>
      </c>
      <c r="AP563" s="766">
        <f t="shared" ref="AP563:AP573" si="1147">AO563/AO$561</f>
        <v>0.31720123995698107</v>
      </c>
      <c r="AQ563" s="767">
        <f t="shared" ref="AQ563:AQ573" si="1148">AP563/$G563</f>
        <v>1.195286582915883</v>
      </c>
      <c r="AR563" s="766">
        <v>5145</v>
      </c>
      <c r="AS563" s="766">
        <f t="shared" ref="AS563:AS573" si="1149">AR563/AR$561</f>
        <v>0.26260718660677829</v>
      </c>
      <c r="AT563" s="767">
        <f t="shared" ref="AT563:AT573" si="1150">AS563/$G563</f>
        <v>0.98956374436285177</v>
      </c>
      <c r="AU563" s="768">
        <v>3072</v>
      </c>
      <c r="AV563" s="766">
        <f t="shared" ref="AV563:AV573" si="1151">AU563/AU$561</f>
        <v>0.25256926745046454</v>
      </c>
      <c r="AW563" s="767">
        <f t="shared" ref="AW563:AW573" si="1152">AV563/$G563</f>
        <v>0.95173857668833906</v>
      </c>
      <c r="AX563" s="766">
        <v>2557</v>
      </c>
      <c r="AY563" s="766">
        <f t="shared" ref="AY563:AY573" si="1153">AX563/AX$561</f>
        <v>0.19371212121212122</v>
      </c>
      <c r="AZ563" s="767">
        <f t="shared" ref="AZ563:AZ573" si="1154">AY563/$G563</f>
        <v>0.72995143229712911</v>
      </c>
      <c r="BA563" s="763">
        <v>4829</v>
      </c>
      <c r="BB563" s="765">
        <f t="shared" ref="BB563:BB573" si="1155">BA563/BA$561</f>
        <v>0.36497619227571609</v>
      </c>
      <c r="BC563" s="769">
        <f t="shared" ref="BC563:BC573" si="1156">BB563/$G563</f>
        <v>1.3753134942664647</v>
      </c>
      <c r="BD563" s="770">
        <v>2671</v>
      </c>
      <c r="BE563" s="766">
        <f t="shared" ref="BE563:BE573" si="1157">BD563/BD$561</f>
        <v>0.19460837887067395</v>
      </c>
      <c r="BF563" s="767">
        <f t="shared" ref="BF563:BF573" si="1158">BE563/$G563</f>
        <v>0.73332873546986888</v>
      </c>
      <c r="BG563" s="771">
        <v>2246</v>
      </c>
      <c r="BH563" s="766">
        <f t="shared" ref="BH563:BH573" si="1159">BG563/BG$561</f>
        <v>0.19572984749455338</v>
      </c>
      <c r="BI563" s="767">
        <f t="shared" ref="BI563:BI573" si="1160">BH563/$G563</f>
        <v>0.73755468490016118</v>
      </c>
      <c r="BJ563" s="764">
        <f t="shared" ref="BJ563:BJ573" si="1161">K563+T563+W563+Z563+Q563</f>
        <v>16757</v>
      </c>
      <c r="BK563" s="772">
        <f t="shared" ref="BK563:BK573" si="1162">BJ563/BJ$561</f>
        <v>0.26090679787002147</v>
      </c>
      <c r="BL563" s="767">
        <f t="shared" ref="BL563:BL573" si="1163">BK563/$G563</f>
        <v>0.98315629197375531</v>
      </c>
      <c r="BM563" s="764">
        <f t="shared" ref="BM563:BM573" si="1164">BG563+AU563+AR563+AX563</f>
        <v>13020</v>
      </c>
      <c r="BN563" s="773">
        <f t="shared" ref="BN563:BN573" si="1165">BM563/BM$561</f>
        <v>0.23072833599149389</v>
      </c>
      <c r="BO563" s="767">
        <f t="shared" ref="BO563:BO573" si="1166">BN563/$G563</f>
        <v>0.86943696798455983</v>
      </c>
      <c r="BP563" s="764">
        <f t="shared" ref="BP563:BP573" si="1167">BA563+AO563+AL563+BD563</f>
        <v>18998</v>
      </c>
      <c r="BQ563" s="772">
        <f t="shared" ref="BQ563:BQ573" si="1168">BP563/BP$561</f>
        <v>0.32312271451654051</v>
      </c>
      <c r="BR563" s="767">
        <f t="shared" ref="BR563:BR573" si="1169">BQ563/$G563</f>
        <v>1.2176000489448273</v>
      </c>
      <c r="BS563" s="774">
        <f t="shared" ref="BS563:BS573" si="1170">AI563+AF563+AC563+N563</f>
        <v>11901</v>
      </c>
      <c r="BT563" s="775">
        <f t="shared" ref="BT563:BT573" si="1171">BS563/BS$561</f>
        <v>0.24193941858101239</v>
      </c>
      <c r="BU563" s="776">
        <f t="shared" ref="BU563:BU573" si="1172">BT563/$G563</f>
        <v>0.91168288291550625</v>
      </c>
      <c r="BV563" s="777">
        <f t="shared" si="1108"/>
        <v>0.22590273733255678</v>
      </c>
      <c r="BW563" s="777">
        <f t="shared" si="1109"/>
        <v>0.20596048480823509</v>
      </c>
      <c r="BX563" s="777">
        <f t="shared" si="1110"/>
        <v>0.21302767682415433</v>
      </c>
      <c r="BY563" s="777">
        <f t="shared" si="1111"/>
        <v>0.21722288438617401</v>
      </c>
      <c r="BZ563" s="777">
        <f t="shared" si="1112"/>
        <v>0.35508600141725183</v>
      </c>
      <c r="CA563" s="777">
        <f t="shared" si="1113"/>
        <v>0.27192008879023305</v>
      </c>
      <c r="CB563" s="777">
        <f t="shared" si="1114"/>
        <v>0.18132611637347767</v>
      </c>
      <c r="CC563" s="777">
        <f t="shared" si="1115"/>
        <v>0.31070382821819759</v>
      </c>
      <c r="CD563" s="777">
        <f t="shared" si="1116"/>
        <v>0.29483375180704557</v>
      </c>
      <c r="CE563" s="777">
        <f t="shared" si="1117"/>
        <v>0.40444111776447106</v>
      </c>
      <c r="CF563" s="777">
        <f t="shared" si="1118"/>
        <v>0.31720123995698107</v>
      </c>
      <c r="CG563" s="777">
        <f t="shared" si="1119"/>
        <v>0.26260718660677829</v>
      </c>
      <c r="CH563" s="777">
        <f t="shared" si="1120"/>
        <v>0.25256926745046454</v>
      </c>
      <c r="CI563" s="777">
        <f t="shared" si="1121"/>
        <v>0.19371212121212122</v>
      </c>
      <c r="CJ563" s="777">
        <f t="shared" si="1122"/>
        <v>0.36497619227571609</v>
      </c>
      <c r="CK563" s="777">
        <f t="shared" si="1123"/>
        <v>0.19460837887067395</v>
      </c>
      <c r="CL563" s="777">
        <f t="shared" si="1124"/>
        <v>0.19572984749455338</v>
      </c>
    </row>
    <row r="564" spans="1:90" x14ac:dyDescent="0.3">
      <c r="A564" s="759">
        <v>564</v>
      </c>
      <c r="B564" s="760" t="s">
        <v>222</v>
      </c>
      <c r="C564" s="761" t="s">
        <v>14</v>
      </c>
      <c r="D564" s="762">
        <v>40603</v>
      </c>
      <c r="E564" s="763">
        <v>318380</v>
      </c>
      <c r="F564" s="764">
        <f t="shared" si="1125"/>
        <v>35609</v>
      </c>
      <c r="G564" s="765">
        <f t="shared" si="1126"/>
        <v>0.15574197103756543</v>
      </c>
      <c r="H564" s="764"/>
      <c r="I564" s="765">
        <f t="shared" si="1106"/>
        <v>0.18194470804074145</v>
      </c>
      <c r="J564" s="765">
        <f t="shared" si="1107"/>
        <v>0.11475409836065574</v>
      </c>
      <c r="K564" s="768">
        <v>2074</v>
      </c>
      <c r="L564" s="766">
        <f t="shared" si="1127"/>
        <v>0.15099009900990099</v>
      </c>
      <c r="M564" s="767">
        <f t="shared" si="1128"/>
        <v>0.96948881540404885</v>
      </c>
      <c r="N564" s="768">
        <v>1607</v>
      </c>
      <c r="O564" s="766">
        <f t="shared" si="1129"/>
        <v>0.13340527976091648</v>
      </c>
      <c r="P564" s="767">
        <f t="shared" si="1130"/>
        <v>0.85657885842949</v>
      </c>
      <c r="Q564" s="768">
        <v>1595</v>
      </c>
      <c r="R564" s="766">
        <f t="shared" si="1131"/>
        <v>0.14863479638430716</v>
      </c>
      <c r="S564" s="767">
        <f t="shared" si="1132"/>
        <v>0.95436570754877625</v>
      </c>
      <c r="T564" s="768">
        <v>1889</v>
      </c>
      <c r="U564" s="766">
        <f t="shared" si="1133"/>
        <v>0.14071811680572111</v>
      </c>
      <c r="V564" s="767">
        <f t="shared" si="1134"/>
        <v>0.90353368374784127</v>
      </c>
      <c r="W564" s="768">
        <v>2763</v>
      </c>
      <c r="X564" s="766">
        <f t="shared" si="1135"/>
        <v>0.17799394446949687</v>
      </c>
      <c r="Y564" s="767">
        <f t="shared" si="1136"/>
        <v>1.1428771787315071</v>
      </c>
      <c r="Z564" s="768">
        <v>1781</v>
      </c>
      <c r="AA564" s="766">
        <f t="shared" si="1137"/>
        <v>0.164724380318165</v>
      </c>
      <c r="AB564" s="767">
        <f t="shared" si="1138"/>
        <v>1.0576749428606691</v>
      </c>
      <c r="AC564" s="768">
        <v>2073</v>
      </c>
      <c r="AD564" s="766">
        <f t="shared" si="1139"/>
        <v>0.14025710419485793</v>
      </c>
      <c r="AE564" s="767">
        <f t="shared" si="1140"/>
        <v>0.9005735785957627</v>
      </c>
      <c r="AF564" s="768">
        <v>1472</v>
      </c>
      <c r="AG564" s="766">
        <f t="shared" si="1141"/>
        <v>0.15963561435852944</v>
      </c>
      <c r="AH564" s="767">
        <f t="shared" si="1142"/>
        <v>1.0250006038515131</v>
      </c>
      <c r="AI564" s="768">
        <v>2340</v>
      </c>
      <c r="AJ564" s="766">
        <f t="shared" si="1143"/>
        <v>0.17804154302670624</v>
      </c>
      <c r="AK564" s="767">
        <f t="shared" si="1144"/>
        <v>1.1431828032005713</v>
      </c>
      <c r="AL564" s="768">
        <v>2582</v>
      </c>
      <c r="AM564" s="766">
        <f t="shared" si="1145"/>
        <v>0.16105289421157684</v>
      </c>
      <c r="AN564" s="767">
        <f t="shared" si="1146"/>
        <v>1.0341007831005966</v>
      </c>
      <c r="AO564" s="768">
        <v>2876</v>
      </c>
      <c r="AP564" s="766">
        <f t="shared" si="1147"/>
        <v>0.18194470804074145</v>
      </c>
      <c r="AQ564" s="767">
        <f t="shared" si="1148"/>
        <v>1.168244544669695</v>
      </c>
      <c r="AR564" s="768">
        <v>3384</v>
      </c>
      <c r="AS564" s="766">
        <f t="shared" si="1149"/>
        <v>0.17272356063699471</v>
      </c>
      <c r="AT564" s="767">
        <f t="shared" si="1150"/>
        <v>1.1090366937460505</v>
      </c>
      <c r="AU564" s="768">
        <v>2145</v>
      </c>
      <c r="AV564" s="766">
        <f t="shared" si="1151"/>
        <v>0.1763545177998849</v>
      </c>
      <c r="AW564" s="767">
        <f t="shared" si="1152"/>
        <v>1.1323506221540478</v>
      </c>
      <c r="AX564" s="768">
        <v>1978</v>
      </c>
      <c r="AY564" s="766">
        <f t="shared" si="1153"/>
        <v>0.14984848484848484</v>
      </c>
      <c r="AZ564" s="767">
        <f t="shared" si="1154"/>
        <v>0.96215865158365654</v>
      </c>
      <c r="BA564" s="763">
        <v>1906</v>
      </c>
      <c r="BB564" s="765">
        <f t="shared" si="1155"/>
        <v>0.14405562693673948</v>
      </c>
      <c r="BC564" s="769">
        <f t="shared" si="1156"/>
        <v>0.92496342493310835</v>
      </c>
      <c r="BD564" s="770">
        <v>1575</v>
      </c>
      <c r="BE564" s="766">
        <f t="shared" si="1157"/>
        <v>0.11475409836065574</v>
      </c>
      <c r="BF564" s="767">
        <f t="shared" si="1158"/>
        <v>0.73682192151643378</v>
      </c>
      <c r="BG564" s="771">
        <v>1569</v>
      </c>
      <c r="BH564" s="766">
        <f t="shared" si="1159"/>
        <v>0.13673202614379085</v>
      </c>
      <c r="BI564" s="767">
        <f t="shared" si="1160"/>
        <v>0.87793948691461388</v>
      </c>
      <c r="BJ564" s="764">
        <f t="shared" si="1161"/>
        <v>10102</v>
      </c>
      <c r="BK564" s="772">
        <f t="shared" si="1162"/>
        <v>0.15728832560022421</v>
      </c>
      <c r="BL564" s="767">
        <f t="shared" si="1163"/>
        <v>1.0099289520503487</v>
      </c>
      <c r="BM564" s="764">
        <f t="shared" si="1164"/>
        <v>9076</v>
      </c>
      <c r="BN564" s="773">
        <f t="shared" si="1165"/>
        <v>0.16083643452064506</v>
      </c>
      <c r="BO564" s="767">
        <f t="shared" si="1166"/>
        <v>1.03271092210494</v>
      </c>
      <c r="BP564" s="764">
        <f t="shared" si="1167"/>
        <v>8939</v>
      </c>
      <c r="BQ564" s="772">
        <f t="shared" si="1168"/>
        <v>0.15203673781784166</v>
      </c>
      <c r="BR564" s="767">
        <f t="shared" si="1169"/>
        <v>0.97620915418599619</v>
      </c>
      <c r="BS564" s="774">
        <f t="shared" si="1170"/>
        <v>7492</v>
      </c>
      <c r="BT564" s="775">
        <f t="shared" si="1171"/>
        <v>0.15230737954868875</v>
      </c>
      <c r="BU564" s="776">
        <f t="shared" si="1172"/>
        <v>0.97794691138172229</v>
      </c>
      <c r="BV564" s="777">
        <f t="shared" si="1108"/>
        <v>0.15099009900990099</v>
      </c>
      <c r="BW564" s="777">
        <f t="shared" si="1109"/>
        <v>0.13340527976091648</v>
      </c>
      <c r="BX564" s="777">
        <f t="shared" si="1110"/>
        <v>0.14863479638430716</v>
      </c>
      <c r="BY564" s="777">
        <f t="shared" si="1111"/>
        <v>0.14071811680572111</v>
      </c>
      <c r="BZ564" s="777">
        <f t="shared" si="1112"/>
        <v>0.17799394446949687</v>
      </c>
      <c r="CA564" s="777">
        <f t="shared" si="1113"/>
        <v>0.164724380318165</v>
      </c>
      <c r="CB564" s="777">
        <f t="shared" si="1114"/>
        <v>0.14025710419485793</v>
      </c>
      <c r="CC564" s="777">
        <f t="shared" si="1115"/>
        <v>0.15963561435852944</v>
      </c>
      <c r="CD564" s="777">
        <f t="shared" si="1116"/>
        <v>0.17804154302670624</v>
      </c>
      <c r="CE564" s="777">
        <f t="shared" si="1117"/>
        <v>0.16105289421157684</v>
      </c>
      <c r="CF564" s="777">
        <f t="shared" si="1118"/>
        <v>0.18194470804074145</v>
      </c>
      <c r="CG564" s="777">
        <f t="shared" si="1119"/>
        <v>0.17272356063699471</v>
      </c>
      <c r="CH564" s="777">
        <f t="shared" si="1120"/>
        <v>0.1763545177998849</v>
      </c>
      <c r="CI564" s="777">
        <f t="shared" si="1121"/>
        <v>0.14984848484848484</v>
      </c>
      <c r="CJ564" s="777">
        <f t="shared" si="1122"/>
        <v>0.14405562693673948</v>
      </c>
      <c r="CK564" s="777">
        <f t="shared" si="1123"/>
        <v>0.11475409836065574</v>
      </c>
      <c r="CL564" s="777">
        <f t="shared" si="1124"/>
        <v>0.13673202614379085</v>
      </c>
    </row>
    <row r="565" spans="1:90" x14ac:dyDescent="0.3">
      <c r="A565" s="759">
        <v>565</v>
      </c>
      <c r="B565" s="760" t="s">
        <v>223</v>
      </c>
      <c r="C565" s="761" t="s">
        <v>14</v>
      </c>
      <c r="D565" s="762">
        <v>40603</v>
      </c>
      <c r="E565" s="763">
        <v>286144</v>
      </c>
      <c r="F565" s="764">
        <f t="shared" si="1125"/>
        <v>28002</v>
      </c>
      <c r="G565" s="765">
        <f t="shared" si="1126"/>
        <v>0.12247147274548309</v>
      </c>
      <c r="H565" s="764"/>
      <c r="I565" s="765">
        <f t="shared" si="1106"/>
        <v>0.16419718572360451</v>
      </c>
      <c r="J565" s="765">
        <f>SMALL(BV565:CL565,1)</f>
        <v>8.4519516669829819E-2</v>
      </c>
      <c r="K565" s="768">
        <v>1853</v>
      </c>
      <c r="L565" s="772">
        <f>K565/K$561</f>
        <v>0.13490099009900991</v>
      </c>
      <c r="M565" s="767">
        <f t="shared" si="1128"/>
        <v>1.101489082109411</v>
      </c>
      <c r="N565" s="768">
        <v>1633</v>
      </c>
      <c r="O565" s="772">
        <f t="shared" si="1129"/>
        <v>0.13556367258841109</v>
      </c>
      <c r="P565" s="767">
        <f t="shared" si="1130"/>
        <v>1.1068999951534497</v>
      </c>
      <c r="Q565" s="768">
        <v>1762</v>
      </c>
      <c r="R565" s="772">
        <f t="shared" si="1131"/>
        <v>0.16419718572360451</v>
      </c>
      <c r="S565" s="767">
        <f t="shared" si="1132"/>
        <v>1.3406974052221505</v>
      </c>
      <c r="T565" s="768">
        <v>1580</v>
      </c>
      <c r="U565" s="772">
        <f t="shared" si="1133"/>
        <v>0.11769964243146604</v>
      </c>
      <c r="V565" s="767">
        <f t="shared" si="1134"/>
        <v>0.96103720966976736</v>
      </c>
      <c r="W565" s="768">
        <v>1666</v>
      </c>
      <c r="X565" s="772">
        <f t="shared" si="1135"/>
        <v>0.10732461508728983</v>
      </c>
      <c r="Y565" s="767">
        <f t="shared" si="1136"/>
        <v>0.87632338112181396</v>
      </c>
      <c r="Z565" s="768">
        <v>1649</v>
      </c>
      <c r="AA565" s="772">
        <f t="shared" si="1137"/>
        <v>0.15251572327044025</v>
      </c>
      <c r="AB565" s="767">
        <f t="shared" si="1138"/>
        <v>1.2453163161301597</v>
      </c>
      <c r="AC565" s="768">
        <v>2204</v>
      </c>
      <c r="AD565" s="772">
        <f t="shared" si="1139"/>
        <v>0.14912043301759134</v>
      </c>
      <c r="AE565" s="767">
        <f t="shared" si="1140"/>
        <v>1.2175932049701843</v>
      </c>
      <c r="AF565" s="768">
        <v>1173</v>
      </c>
      <c r="AG565" s="772">
        <f t="shared" si="1141"/>
        <v>0.12720963019195314</v>
      </c>
      <c r="AH565" s="767">
        <f t="shared" si="1142"/>
        <v>1.0386878457509592</v>
      </c>
      <c r="AI565" s="768">
        <v>1588</v>
      </c>
      <c r="AJ565" s="772">
        <f t="shared" si="1143"/>
        <v>0.12082477364376475</v>
      </c>
      <c r="AK565" s="767">
        <f t="shared" si="1144"/>
        <v>0.98655442720819997</v>
      </c>
      <c r="AL565" s="768">
        <v>1382</v>
      </c>
      <c r="AM565" s="772">
        <f t="shared" si="1145"/>
        <v>8.6202594810379243E-2</v>
      </c>
      <c r="AN565" s="767">
        <f t="shared" si="1146"/>
        <v>0.7038585629612143</v>
      </c>
      <c r="AO565" s="768">
        <v>1336</v>
      </c>
      <c r="AP565" s="772">
        <f t="shared" si="1147"/>
        <v>8.4519516669829819E-2</v>
      </c>
      <c r="AQ565" s="767">
        <f t="shared" si="1148"/>
        <v>0.69011594925028785</v>
      </c>
      <c r="AR565" s="768">
        <v>2333</v>
      </c>
      <c r="AS565" s="772">
        <f t="shared" si="1149"/>
        <v>0.11907921600653328</v>
      </c>
      <c r="AT565" s="767">
        <f t="shared" si="1150"/>
        <v>0.97230165798692147</v>
      </c>
      <c r="AU565" s="768">
        <v>1296</v>
      </c>
      <c r="AV565" s="772">
        <f t="shared" si="1151"/>
        <v>0.10655265970566472</v>
      </c>
      <c r="AW565" s="767">
        <f t="shared" si="1152"/>
        <v>0.87002023668891104</v>
      </c>
      <c r="AX565" s="768">
        <v>2004</v>
      </c>
      <c r="AY565" s="772">
        <f t="shared" si="1153"/>
        <v>0.15181818181818182</v>
      </c>
      <c r="AZ565" s="767">
        <f t="shared" si="1154"/>
        <v>1.2396207738408296</v>
      </c>
      <c r="BA565" s="763">
        <v>1231</v>
      </c>
      <c r="BB565" s="765">
        <f t="shared" si="1155"/>
        <v>9.3039074899856397E-2</v>
      </c>
      <c r="BC565" s="769">
        <f t="shared" si="1156"/>
        <v>0.75967956303757112</v>
      </c>
      <c r="BD565" s="770">
        <v>1828</v>
      </c>
      <c r="BE565" s="772">
        <f t="shared" si="1157"/>
        <v>0.13318761384335154</v>
      </c>
      <c r="BF565" s="767">
        <f t="shared" si="1158"/>
        <v>1.0874990792356882</v>
      </c>
      <c r="BG565" s="771">
        <v>1484</v>
      </c>
      <c r="BH565" s="772">
        <f t="shared" si="1159"/>
        <v>0.12932461873638343</v>
      </c>
      <c r="BI565" s="767">
        <f t="shared" si="1160"/>
        <v>1.055957079940913</v>
      </c>
      <c r="BJ565" s="764">
        <f t="shared" si="1161"/>
        <v>8510</v>
      </c>
      <c r="BK565" s="772">
        <f t="shared" si="1162"/>
        <v>0.1325008563510105</v>
      </c>
      <c r="BL565" s="767">
        <f t="shared" si="1163"/>
        <v>1.0818915897775656</v>
      </c>
      <c r="BM565" s="764">
        <f t="shared" si="1164"/>
        <v>7117</v>
      </c>
      <c r="BN565" s="773">
        <f t="shared" si="1165"/>
        <v>0.12612085769980508</v>
      </c>
      <c r="BO565" s="767">
        <f t="shared" si="1166"/>
        <v>1.0297978367738423</v>
      </c>
      <c r="BP565" s="764">
        <f t="shared" si="1167"/>
        <v>5777</v>
      </c>
      <c r="BQ565" s="772">
        <f t="shared" si="1168"/>
        <v>9.8256654477421546E-2</v>
      </c>
      <c r="BR565" s="767">
        <f t="shared" si="1169"/>
        <v>0.80228197044397331</v>
      </c>
      <c r="BS565" s="774">
        <f t="shared" si="1170"/>
        <v>6598</v>
      </c>
      <c r="BT565" s="775">
        <f t="shared" si="1171"/>
        <v>0.13413295385240903</v>
      </c>
      <c r="BU565" s="776">
        <f t="shared" si="1172"/>
        <v>1.0952179380675899</v>
      </c>
      <c r="BV565" s="777">
        <f t="shared" si="1108"/>
        <v>0.13490099009900991</v>
      </c>
      <c r="BW565" s="777">
        <f t="shared" si="1109"/>
        <v>0.13556367258841109</v>
      </c>
      <c r="BX565" s="777">
        <f t="shared" si="1110"/>
        <v>0.16419718572360451</v>
      </c>
      <c r="BY565" s="777">
        <f t="shared" si="1111"/>
        <v>0.11769964243146604</v>
      </c>
      <c r="BZ565" s="777">
        <f t="shared" si="1112"/>
        <v>0.10732461508728983</v>
      </c>
      <c r="CA565" s="777">
        <f t="shared" si="1113"/>
        <v>0.15251572327044025</v>
      </c>
      <c r="CB565" s="777">
        <f t="shared" si="1114"/>
        <v>0.14912043301759134</v>
      </c>
      <c r="CC565" s="777">
        <f t="shared" si="1115"/>
        <v>0.12720963019195314</v>
      </c>
      <c r="CD565" s="777">
        <f t="shared" si="1116"/>
        <v>0.12082477364376475</v>
      </c>
      <c r="CE565" s="777">
        <f t="shared" si="1117"/>
        <v>8.6202594810379243E-2</v>
      </c>
      <c r="CF565" s="777">
        <f t="shared" si="1118"/>
        <v>8.4519516669829819E-2</v>
      </c>
      <c r="CG565" s="777">
        <f t="shared" si="1119"/>
        <v>0.11907921600653328</v>
      </c>
      <c r="CH565" s="777">
        <f t="shared" si="1120"/>
        <v>0.10655265970566472</v>
      </c>
      <c r="CI565" s="777">
        <f t="shared" si="1121"/>
        <v>0.15181818181818182</v>
      </c>
      <c r="CJ565" s="777">
        <f t="shared" si="1122"/>
        <v>9.3039074899856397E-2</v>
      </c>
      <c r="CK565" s="777">
        <f t="shared" si="1123"/>
        <v>0.13318761384335154</v>
      </c>
      <c r="CL565" s="777">
        <f t="shared" si="1124"/>
        <v>0.12932461873638343</v>
      </c>
    </row>
    <row r="566" spans="1:90" x14ac:dyDescent="0.3">
      <c r="A566" s="759">
        <v>566</v>
      </c>
      <c r="B566" s="760" t="s">
        <v>224</v>
      </c>
      <c r="C566" s="761" t="s">
        <v>14</v>
      </c>
      <c r="D566" s="762">
        <v>40603</v>
      </c>
      <c r="E566" s="763">
        <v>315177</v>
      </c>
      <c r="F566" s="764">
        <f t="shared" si="1125"/>
        <v>17545</v>
      </c>
      <c r="G566" s="765">
        <f t="shared" si="1126"/>
        <v>7.673601847437686E-2</v>
      </c>
      <c r="H566" s="764"/>
      <c r="I566" s="765">
        <f t="shared" si="1106"/>
        <v>0.11839708561020036</v>
      </c>
      <c r="J566" s="765">
        <f t="shared" si="1107"/>
        <v>3.6863772455089823E-2</v>
      </c>
      <c r="K566" s="768">
        <v>1216</v>
      </c>
      <c r="L566" s="766">
        <f t="shared" si="1127"/>
        <v>8.8526499708794407E-2</v>
      </c>
      <c r="M566" s="767">
        <f t="shared" si="1128"/>
        <v>1.1536498956921324</v>
      </c>
      <c r="N566" s="768">
        <v>1125</v>
      </c>
      <c r="O566" s="766">
        <f t="shared" si="1129"/>
        <v>9.3391997343516525E-2</v>
      </c>
      <c r="P566" s="767">
        <f t="shared" si="1130"/>
        <v>1.2170555522723832</v>
      </c>
      <c r="Q566" s="768">
        <v>979</v>
      </c>
      <c r="R566" s="766">
        <f t="shared" si="1131"/>
        <v>9.1231012953126453E-2</v>
      </c>
      <c r="S566" s="767">
        <f t="shared" si="1132"/>
        <v>1.1888942737313073</v>
      </c>
      <c r="T566" s="768">
        <v>1200</v>
      </c>
      <c r="U566" s="766">
        <f t="shared" si="1133"/>
        <v>8.9392133492252682E-2</v>
      </c>
      <c r="V566" s="767">
        <f t="shared" si="1134"/>
        <v>1.1649305667598828</v>
      </c>
      <c r="W566" s="768">
        <v>863</v>
      </c>
      <c r="X566" s="766">
        <f t="shared" si="1135"/>
        <v>5.559492366166334E-2</v>
      </c>
      <c r="Y566" s="767">
        <f t="shared" si="1136"/>
        <v>0.7244958074053216</v>
      </c>
      <c r="Z566" s="768">
        <v>829</v>
      </c>
      <c r="AA566" s="766">
        <f t="shared" si="1137"/>
        <v>7.6674065852756199E-2</v>
      </c>
      <c r="AB566" s="767">
        <f t="shared" si="1138"/>
        <v>0.99919265264405988</v>
      </c>
      <c r="AC566" s="768">
        <v>1401</v>
      </c>
      <c r="AD566" s="766">
        <f t="shared" si="1139"/>
        <v>9.4790257104194864E-2</v>
      </c>
      <c r="AE566" s="767">
        <f t="shared" si="1140"/>
        <v>1.235277239929337</v>
      </c>
      <c r="AF566" s="768">
        <v>583</v>
      </c>
      <c r="AG566" s="766">
        <f t="shared" si="1141"/>
        <v>6.3225246719444753E-2</v>
      </c>
      <c r="AH566" s="767">
        <f t="shared" si="1142"/>
        <v>0.82393181163753593</v>
      </c>
      <c r="AI566" s="768">
        <v>822</v>
      </c>
      <c r="AJ566" s="766">
        <f t="shared" si="1143"/>
        <v>6.2542798447842954E-2</v>
      </c>
      <c r="AK566" s="767">
        <f t="shared" si="1144"/>
        <v>0.81503835736182739</v>
      </c>
      <c r="AL566" s="768">
        <v>591</v>
      </c>
      <c r="AM566" s="766">
        <f t="shared" si="1145"/>
        <v>3.6863772455089823E-2</v>
      </c>
      <c r="AN566" s="767">
        <f t="shared" si="1146"/>
        <v>0.48039725265911615</v>
      </c>
      <c r="AO566" s="768">
        <v>756</v>
      </c>
      <c r="AP566" s="766">
        <f t="shared" si="1147"/>
        <v>4.782691212753843E-2</v>
      </c>
      <c r="AQ566" s="767">
        <f t="shared" si="1148"/>
        <v>0.62326548964106665</v>
      </c>
      <c r="AR566" s="768">
        <v>1461</v>
      </c>
      <c r="AS566" s="766">
        <f t="shared" si="1149"/>
        <v>7.4571253572886895E-2</v>
      </c>
      <c r="AT566" s="767">
        <f t="shared" si="1150"/>
        <v>0.97178945501045499</v>
      </c>
      <c r="AU566" s="768">
        <v>975</v>
      </c>
      <c r="AV566" s="766">
        <f t="shared" si="1151"/>
        <v>8.0161144454493141E-2</v>
      </c>
      <c r="AW566" s="767">
        <f t="shared" si="1152"/>
        <v>1.0446351797788411</v>
      </c>
      <c r="AX566" s="768">
        <v>1285</v>
      </c>
      <c r="AY566" s="766">
        <f t="shared" si="1153"/>
        <v>9.7348484848484851E-2</v>
      </c>
      <c r="AZ566" s="767">
        <f t="shared" si="1154"/>
        <v>1.2686152706892235</v>
      </c>
      <c r="BA566" s="763">
        <v>635</v>
      </c>
      <c r="BB566" s="765">
        <f t="shared" si="1155"/>
        <v>4.7993348953215935E-2</v>
      </c>
      <c r="BC566" s="769">
        <f t="shared" si="1156"/>
        <v>0.62543444274791937</v>
      </c>
      <c r="BD566" s="770">
        <v>1625</v>
      </c>
      <c r="BE566" s="766">
        <f t="shared" si="1157"/>
        <v>0.11839708561020036</v>
      </c>
      <c r="BF566" s="767">
        <f t="shared" si="1158"/>
        <v>1.542914109489987</v>
      </c>
      <c r="BG566" s="771">
        <v>1199</v>
      </c>
      <c r="BH566" s="766">
        <f t="shared" si="1159"/>
        <v>0.10448801742919391</v>
      </c>
      <c r="BI566" s="767">
        <f t="shared" si="1160"/>
        <v>1.3616554455986505</v>
      </c>
      <c r="BJ566" s="764">
        <f t="shared" si="1161"/>
        <v>5087</v>
      </c>
      <c r="BK566" s="772">
        <f t="shared" si="1162"/>
        <v>7.9204683461526482E-2</v>
      </c>
      <c r="BL566" s="767">
        <f t="shared" si="1163"/>
        <v>1.0321708766786479</v>
      </c>
      <c r="BM566" s="764">
        <f t="shared" si="1164"/>
        <v>4920</v>
      </c>
      <c r="BN566" s="773">
        <f t="shared" si="1165"/>
        <v>8.718766613503455E-2</v>
      </c>
      <c r="BO566" s="767">
        <f t="shared" si="1166"/>
        <v>1.1362026316774259</v>
      </c>
      <c r="BP566" s="764">
        <f t="shared" si="1167"/>
        <v>3607</v>
      </c>
      <c r="BQ566" s="772">
        <f t="shared" si="1168"/>
        <v>6.1348754145760694E-2</v>
      </c>
      <c r="BR566" s="767">
        <f t="shared" si="1169"/>
        <v>0.79947794224228386</v>
      </c>
      <c r="BS566" s="774">
        <f t="shared" si="1170"/>
        <v>3931</v>
      </c>
      <c r="BT566" s="775">
        <f t="shared" si="1171"/>
        <v>7.9914616792030907E-2</v>
      </c>
      <c r="BU566" s="776">
        <f t="shared" si="1172"/>
        <v>1.0414225077199624</v>
      </c>
      <c r="BV566" s="777">
        <f t="shared" si="1108"/>
        <v>8.8526499708794407E-2</v>
      </c>
      <c r="BW566" s="777">
        <f t="shared" si="1109"/>
        <v>9.3391997343516525E-2</v>
      </c>
      <c r="BX566" s="777">
        <f t="shared" si="1110"/>
        <v>9.1231012953126453E-2</v>
      </c>
      <c r="BY566" s="777">
        <f t="shared" si="1111"/>
        <v>8.9392133492252682E-2</v>
      </c>
      <c r="BZ566" s="777">
        <f t="shared" si="1112"/>
        <v>5.559492366166334E-2</v>
      </c>
      <c r="CA566" s="777">
        <f t="shared" si="1113"/>
        <v>7.6674065852756199E-2</v>
      </c>
      <c r="CB566" s="777">
        <f t="shared" si="1114"/>
        <v>9.4790257104194864E-2</v>
      </c>
      <c r="CC566" s="777">
        <f t="shared" si="1115"/>
        <v>6.3225246719444753E-2</v>
      </c>
      <c r="CD566" s="777">
        <f t="shared" si="1116"/>
        <v>6.2542798447842954E-2</v>
      </c>
      <c r="CE566" s="777">
        <f t="shared" si="1117"/>
        <v>3.6863772455089823E-2</v>
      </c>
      <c r="CF566" s="777">
        <f t="shared" si="1118"/>
        <v>4.782691212753843E-2</v>
      </c>
      <c r="CG566" s="777">
        <f t="shared" si="1119"/>
        <v>7.4571253572886895E-2</v>
      </c>
      <c r="CH566" s="777">
        <f t="shared" si="1120"/>
        <v>8.0161144454493141E-2</v>
      </c>
      <c r="CI566" s="777">
        <f t="shared" si="1121"/>
        <v>9.7348484848484851E-2</v>
      </c>
      <c r="CJ566" s="777">
        <f t="shared" si="1122"/>
        <v>4.7993348953215935E-2</v>
      </c>
      <c r="CK566" s="777">
        <f t="shared" si="1123"/>
        <v>0.11839708561020036</v>
      </c>
      <c r="CL566" s="777">
        <f t="shared" si="1124"/>
        <v>0.10448801742919391</v>
      </c>
    </row>
    <row r="567" spans="1:90" x14ac:dyDescent="0.3">
      <c r="A567" s="759">
        <v>567</v>
      </c>
      <c r="B567" s="760" t="s">
        <v>225</v>
      </c>
      <c r="C567" s="761" t="s">
        <v>14</v>
      </c>
      <c r="D567" s="762">
        <v>40603</v>
      </c>
      <c r="E567" s="763">
        <v>244508</v>
      </c>
      <c r="F567" s="764">
        <f t="shared" si="1125"/>
        <v>18771</v>
      </c>
      <c r="G567" s="765">
        <f t="shared" si="1126"/>
        <v>8.2098136379739423E-2</v>
      </c>
      <c r="H567" s="764"/>
      <c r="I567" s="765">
        <f t="shared" si="1106"/>
        <v>0.12349726775956284</v>
      </c>
      <c r="J567" s="765">
        <f t="shared" si="1107"/>
        <v>5.2332834331337327E-2</v>
      </c>
      <c r="K567" s="768">
        <v>1217</v>
      </c>
      <c r="L567" s="772">
        <f t="shared" si="1127"/>
        <v>8.8599301106581249E-2</v>
      </c>
      <c r="M567" s="767">
        <f t="shared" si="1128"/>
        <v>1.0791877259767642</v>
      </c>
      <c r="N567" s="768">
        <v>1264</v>
      </c>
      <c r="O567" s="772">
        <f t="shared" si="1129"/>
        <v>0.10493109745973767</v>
      </c>
      <c r="P567" s="767">
        <f t="shared" si="1130"/>
        <v>1.2781178975170144</v>
      </c>
      <c r="Q567" s="768">
        <v>969</v>
      </c>
      <c r="R567" s="772">
        <f t="shared" si="1131"/>
        <v>9.0299133351970928E-2</v>
      </c>
      <c r="S567" s="767">
        <f t="shared" si="1132"/>
        <v>1.0998926082109628</v>
      </c>
      <c r="T567" s="768">
        <v>1342</v>
      </c>
      <c r="U567" s="772">
        <f t="shared" si="1133"/>
        <v>9.9970202622169255E-2</v>
      </c>
      <c r="V567" s="767">
        <f t="shared" si="1134"/>
        <v>1.2176914974021309</v>
      </c>
      <c r="W567" s="768">
        <v>858</v>
      </c>
      <c r="X567" s="772">
        <f t="shared" si="1135"/>
        <v>5.5272820975326938E-2</v>
      </c>
      <c r="Y567" s="767">
        <f t="shared" si="1136"/>
        <v>0.6732530531468609</v>
      </c>
      <c r="Z567" s="768">
        <v>819</v>
      </c>
      <c r="AA567" s="772">
        <f t="shared" si="1137"/>
        <v>7.5749167591564928E-2</v>
      </c>
      <c r="AB567" s="767">
        <f t="shared" si="1138"/>
        <v>0.92266610342032895</v>
      </c>
      <c r="AC567" s="768">
        <v>1442</v>
      </c>
      <c r="AD567" s="772">
        <f t="shared" si="1139"/>
        <v>9.7564276048714482E-2</v>
      </c>
      <c r="AE567" s="767">
        <f t="shared" si="1140"/>
        <v>1.1883860018141881</v>
      </c>
      <c r="AF567" s="768">
        <v>677</v>
      </c>
      <c r="AG567" s="772">
        <f t="shared" si="1141"/>
        <v>7.3419368832013887E-2</v>
      </c>
      <c r="AH567" s="767">
        <f t="shared" si="1142"/>
        <v>0.89428788605404541</v>
      </c>
      <c r="AI567" s="768">
        <v>964</v>
      </c>
      <c r="AJ567" s="772">
        <f t="shared" si="1143"/>
        <v>7.3347028836643083E-2</v>
      </c>
      <c r="AK567" s="767">
        <f t="shared" si="1144"/>
        <v>0.89340674552442123</v>
      </c>
      <c r="AL567" s="768">
        <v>839</v>
      </c>
      <c r="AM567" s="772">
        <f t="shared" si="1145"/>
        <v>5.2332834331337327E-2</v>
      </c>
      <c r="AN567" s="767">
        <f t="shared" si="1146"/>
        <v>0.63744241512712674</v>
      </c>
      <c r="AO567" s="768">
        <v>859</v>
      </c>
      <c r="AP567" s="772">
        <f t="shared" si="1147"/>
        <v>5.4343012589359148E-2</v>
      </c>
      <c r="AQ567" s="767">
        <f t="shared" si="1148"/>
        <v>0.66192748076520502</v>
      </c>
      <c r="AR567" s="768">
        <v>1467</v>
      </c>
      <c r="AS567" s="772">
        <f t="shared" si="1149"/>
        <v>7.4877501020824827E-2</v>
      </c>
      <c r="AT567" s="767">
        <f t="shared" si="1150"/>
        <v>0.91204873000385744</v>
      </c>
      <c r="AU567" s="768">
        <v>959</v>
      </c>
      <c r="AV567" s="772">
        <f t="shared" si="1151"/>
        <v>7.88456795198553E-2</v>
      </c>
      <c r="AW567" s="767">
        <f t="shared" si="1152"/>
        <v>0.96038330462411348</v>
      </c>
      <c r="AX567" s="768">
        <v>1275</v>
      </c>
      <c r="AY567" s="772">
        <f t="shared" si="1153"/>
        <v>9.6590909090909088E-2</v>
      </c>
      <c r="AZ567" s="767">
        <f t="shared" si="1154"/>
        <v>1.1765298623117864</v>
      </c>
      <c r="BA567" s="763">
        <v>864</v>
      </c>
      <c r="BB567" s="765">
        <f t="shared" si="1155"/>
        <v>6.5301186607210335E-2</v>
      </c>
      <c r="BC567" s="769">
        <f t="shared" si="1156"/>
        <v>0.79540400655581356</v>
      </c>
      <c r="BD567" s="770">
        <v>1695</v>
      </c>
      <c r="BE567" s="772">
        <f t="shared" si="1157"/>
        <v>0.12349726775956284</v>
      </c>
      <c r="BF567" s="767">
        <f t="shared" si="1158"/>
        <v>1.5042639602479466</v>
      </c>
      <c r="BG567" s="771">
        <v>1261</v>
      </c>
      <c r="BH567" s="772">
        <f t="shared" si="1159"/>
        <v>0.10989106753812636</v>
      </c>
      <c r="BI567" s="767">
        <f t="shared" si="1160"/>
        <v>1.3385330335615975</v>
      </c>
      <c r="BJ567" s="764">
        <f t="shared" si="1161"/>
        <v>5205</v>
      </c>
      <c r="BK567" s="772">
        <f t="shared" si="1162"/>
        <v>8.1041945629495848E-2</v>
      </c>
      <c r="BL567" s="767">
        <f t="shared" si="1163"/>
        <v>0.98713502161171807</v>
      </c>
      <c r="BM567" s="764">
        <f t="shared" si="1164"/>
        <v>4962</v>
      </c>
      <c r="BN567" s="773">
        <f t="shared" si="1165"/>
        <v>8.7931951089845833E-2</v>
      </c>
      <c r="BO567" s="767">
        <f t="shared" si="1166"/>
        <v>1.0710590394296222</v>
      </c>
      <c r="BP567" s="764">
        <f t="shared" si="1167"/>
        <v>4257</v>
      </c>
      <c r="BQ567" s="772">
        <f t="shared" si="1168"/>
        <v>7.2404115996258192E-2</v>
      </c>
      <c r="BR567" s="767">
        <f t="shared" si="1169"/>
        <v>0.88192155375315473</v>
      </c>
      <c r="BS567" s="774">
        <f t="shared" si="1170"/>
        <v>4347</v>
      </c>
      <c r="BT567" s="775">
        <f t="shared" si="1171"/>
        <v>8.8371620248017896E-2</v>
      </c>
      <c r="BU567" s="776">
        <f t="shared" si="1172"/>
        <v>1.076414449157054</v>
      </c>
      <c r="BV567" s="777">
        <f t="shared" si="1108"/>
        <v>8.8599301106581249E-2</v>
      </c>
      <c r="BW567" s="777">
        <f t="shared" si="1109"/>
        <v>0.10493109745973767</v>
      </c>
      <c r="BX567" s="777">
        <f t="shared" si="1110"/>
        <v>9.0299133351970928E-2</v>
      </c>
      <c r="BY567" s="777">
        <f t="shared" si="1111"/>
        <v>9.9970202622169255E-2</v>
      </c>
      <c r="BZ567" s="777">
        <f t="shared" si="1112"/>
        <v>5.5272820975326938E-2</v>
      </c>
      <c r="CA567" s="777">
        <f t="shared" si="1113"/>
        <v>7.5749167591564928E-2</v>
      </c>
      <c r="CB567" s="777">
        <f t="shared" si="1114"/>
        <v>9.7564276048714482E-2</v>
      </c>
      <c r="CC567" s="777">
        <f t="shared" si="1115"/>
        <v>7.3419368832013887E-2</v>
      </c>
      <c r="CD567" s="777">
        <f t="shared" si="1116"/>
        <v>7.3347028836643083E-2</v>
      </c>
      <c r="CE567" s="777">
        <f t="shared" si="1117"/>
        <v>5.2332834331337327E-2</v>
      </c>
      <c r="CF567" s="777">
        <f t="shared" si="1118"/>
        <v>5.4343012589359148E-2</v>
      </c>
      <c r="CG567" s="777">
        <f t="shared" si="1119"/>
        <v>7.4877501020824827E-2</v>
      </c>
      <c r="CH567" s="777">
        <f t="shared" si="1120"/>
        <v>7.88456795198553E-2</v>
      </c>
      <c r="CI567" s="777">
        <f t="shared" si="1121"/>
        <v>9.6590909090909088E-2</v>
      </c>
      <c r="CJ567" s="777">
        <f t="shared" si="1122"/>
        <v>6.5301186607210335E-2</v>
      </c>
      <c r="CK567" s="777">
        <f t="shared" si="1123"/>
        <v>0.12349726775956284</v>
      </c>
      <c r="CL567" s="777">
        <f t="shared" si="1124"/>
        <v>0.10989106753812636</v>
      </c>
    </row>
    <row r="568" spans="1:90" x14ac:dyDescent="0.3">
      <c r="A568" s="759">
        <v>568</v>
      </c>
      <c r="B568" s="760" t="s">
        <v>226</v>
      </c>
      <c r="C568" s="761" t="s">
        <v>14</v>
      </c>
      <c r="D568" s="762">
        <v>40603</v>
      </c>
      <c r="E568" s="763">
        <v>234367</v>
      </c>
      <c r="F568" s="764">
        <f t="shared" si="1125"/>
        <v>19712</v>
      </c>
      <c r="G568" s="765">
        <f t="shared" si="1126"/>
        <v>8.621375868719959E-2</v>
      </c>
      <c r="H568" s="764"/>
      <c r="I568" s="765">
        <f t="shared" si="1106"/>
        <v>0.10825439783491204</v>
      </c>
      <c r="J568" s="765">
        <f t="shared" si="1107"/>
        <v>5.6367970108870707E-2</v>
      </c>
      <c r="K568" s="768">
        <v>1187</v>
      </c>
      <c r="L568" s="766">
        <f t="shared" si="1127"/>
        <v>8.6415259172976128E-2</v>
      </c>
      <c r="M568" s="767">
        <f t="shared" si="1128"/>
        <v>1.0023372195905251</v>
      </c>
      <c r="N568" s="768">
        <v>1225</v>
      </c>
      <c r="O568" s="766">
        <f t="shared" si="1129"/>
        <v>0.10169350821849577</v>
      </c>
      <c r="P568" s="767">
        <f t="shared" si="1130"/>
        <v>1.1795508021806558</v>
      </c>
      <c r="Q568" s="768">
        <v>1099</v>
      </c>
      <c r="R568" s="766">
        <f t="shared" si="1131"/>
        <v>0.10241356816699282</v>
      </c>
      <c r="S568" s="767">
        <f t="shared" si="1132"/>
        <v>1.1879028327551442</v>
      </c>
      <c r="T568" s="768">
        <v>1303</v>
      </c>
      <c r="U568" s="766">
        <f t="shared" si="1133"/>
        <v>9.7064958283671038E-2</v>
      </c>
      <c r="V568" s="767">
        <f t="shared" si="1134"/>
        <v>1.125863896455805</v>
      </c>
      <c r="W568" s="768">
        <v>875</v>
      </c>
      <c r="X568" s="766">
        <f t="shared" si="1135"/>
        <v>5.6367970108870707E-2</v>
      </c>
      <c r="Y568" s="767">
        <f t="shared" si="1136"/>
        <v>0.65381640897231663</v>
      </c>
      <c r="Z568" s="768">
        <v>815</v>
      </c>
      <c r="AA568" s="766">
        <f t="shared" si="1137"/>
        <v>7.5379208287088426E-2</v>
      </c>
      <c r="AB568" s="767">
        <f t="shared" si="1138"/>
        <v>0.87432921884984693</v>
      </c>
      <c r="AC568" s="768">
        <v>1600</v>
      </c>
      <c r="AD568" s="766">
        <f t="shared" si="1139"/>
        <v>0.10825439783491204</v>
      </c>
      <c r="AE568" s="767">
        <f t="shared" si="1140"/>
        <v>1.2556510640915242</v>
      </c>
      <c r="AF568" s="768">
        <v>683</v>
      </c>
      <c r="AG568" s="766">
        <f t="shared" si="1141"/>
        <v>7.4070057477497023E-2</v>
      </c>
      <c r="AH568" s="767">
        <f t="shared" si="1142"/>
        <v>0.85914427819157846</v>
      </c>
      <c r="AI568" s="768">
        <v>998</v>
      </c>
      <c r="AJ568" s="766">
        <f t="shared" si="1143"/>
        <v>7.5933957239595215E-2</v>
      </c>
      <c r="AK568" s="767">
        <f t="shared" si="1144"/>
        <v>0.88076379450173947</v>
      </c>
      <c r="AL568" s="768">
        <v>1120</v>
      </c>
      <c r="AM568" s="766">
        <f t="shared" si="1145"/>
        <v>6.9860279441117765E-2</v>
      </c>
      <c r="AN568" s="767">
        <f t="shared" si="1146"/>
        <v>0.81031473983850477</v>
      </c>
      <c r="AO568" s="768">
        <v>1307</v>
      </c>
      <c r="AP568" s="766">
        <f t="shared" si="1147"/>
        <v>8.2684886442715252E-2</v>
      </c>
      <c r="AQ568" s="767">
        <f t="shared" si="1148"/>
        <v>0.95906834015568465</v>
      </c>
      <c r="AR568" s="768">
        <v>1598</v>
      </c>
      <c r="AS568" s="766">
        <f t="shared" si="1149"/>
        <v>8.1563903634136375E-2</v>
      </c>
      <c r="AT568" s="767">
        <f t="shared" si="1150"/>
        <v>0.94606597457450148</v>
      </c>
      <c r="AU568" s="768">
        <v>1040</v>
      </c>
      <c r="AV568" s="766">
        <f t="shared" si="1151"/>
        <v>8.5505220751459346E-2</v>
      </c>
      <c r="AW568" s="767">
        <f t="shared" si="1152"/>
        <v>0.99178161413526866</v>
      </c>
      <c r="AX568" s="768">
        <v>1302</v>
      </c>
      <c r="AY568" s="766">
        <f t="shared" si="1153"/>
        <v>9.8636363636363633E-2</v>
      </c>
      <c r="AZ568" s="767">
        <f t="shared" si="1154"/>
        <v>1.1440907476756197</v>
      </c>
      <c r="BA568" s="763">
        <v>1104</v>
      </c>
      <c r="BB568" s="765">
        <f t="shared" si="1155"/>
        <v>8.3440405109213217E-2</v>
      </c>
      <c r="BC568" s="769">
        <f t="shared" si="1156"/>
        <v>0.96783165912011049</v>
      </c>
      <c r="BD568" s="770">
        <v>1277</v>
      </c>
      <c r="BE568" s="766">
        <f t="shared" si="1157"/>
        <v>9.3041894353369764E-2</v>
      </c>
      <c r="BF568" s="767">
        <f t="shared" si="1158"/>
        <v>1.0792000693409505</v>
      </c>
      <c r="BG568" s="771">
        <v>1179</v>
      </c>
      <c r="BH568" s="766">
        <f t="shared" si="1159"/>
        <v>0.10274509803921569</v>
      </c>
      <c r="BI568" s="767">
        <f t="shared" si="1160"/>
        <v>1.1917482731729054</v>
      </c>
      <c r="BJ568" s="764">
        <f t="shared" si="1161"/>
        <v>5279</v>
      </c>
      <c r="BK568" s="772">
        <f t="shared" si="1162"/>
        <v>8.2194126989069846E-2</v>
      </c>
      <c r="BL568" s="767">
        <f t="shared" si="1163"/>
        <v>0.95337598360937081</v>
      </c>
      <c r="BM568" s="764">
        <f t="shared" si="1164"/>
        <v>5119</v>
      </c>
      <c r="BN568" s="773">
        <f t="shared" si="1165"/>
        <v>9.0714159135211761E-2</v>
      </c>
      <c r="BO568" s="767">
        <f t="shared" si="1166"/>
        <v>1.0522004899976638</v>
      </c>
      <c r="BP568" s="764">
        <f t="shared" si="1167"/>
        <v>4808</v>
      </c>
      <c r="BQ568" s="772">
        <f t="shared" si="1168"/>
        <v>8.1775661195679902E-2</v>
      </c>
      <c r="BR568" s="767">
        <f t="shared" si="1169"/>
        <v>0.94852216677361234</v>
      </c>
      <c r="BS568" s="774">
        <f t="shared" si="1170"/>
        <v>4506</v>
      </c>
      <c r="BT568" s="775">
        <f t="shared" si="1171"/>
        <v>9.1603984549705225E-2</v>
      </c>
      <c r="BU568" s="776">
        <f t="shared" si="1172"/>
        <v>1.0625216432340274</v>
      </c>
      <c r="BV568" s="777">
        <f t="shared" si="1108"/>
        <v>8.6415259172976128E-2</v>
      </c>
      <c r="BW568" s="777">
        <f t="shared" si="1109"/>
        <v>0.10169350821849577</v>
      </c>
      <c r="BX568" s="777">
        <f t="shared" si="1110"/>
        <v>0.10241356816699282</v>
      </c>
      <c r="BY568" s="777">
        <f t="shared" si="1111"/>
        <v>9.7064958283671038E-2</v>
      </c>
      <c r="BZ568" s="777">
        <f t="shared" si="1112"/>
        <v>5.6367970108870707E-2</v>
      </c>
      <c r="CA568" s="777">
        <f t="shared" si="1113"/>
        <v>7.5379208287088426E-2</v>
      </c>
      <c r="CB568" s="777">
        <f t="shared" si="1114"/>
        <v>0.10825439783491204</v>
      </c>
      <c r="CC568" s="777">
        <f t="shared" si="1115"/>
        <v>7.4070057477497023E-2</v>
      </c>
      <c r="CD568" s="777">
        <f t="shared" si="1116"/>
        <v>7.5933957239595215E-2</v>
      </c>
      <c r="CE568" s="777">
        <f t="shared" si="1117"/>
        <v>6.9860279441117765E-2</v>
      </c>
      <c r="CF568" s="777">
        <f t="shared" si="1118"/>
        <v>8.2684886442715252E-2</v>
      </c>
      <c r="CG568" s="777">
        <f t="shared" si="1119"/>
        <v>8.1563903634136375E-2</v>
      </c>
      <c r="CH568" s="777">
        <f t="shared" si="1120"/>
        <v>8.5505220751459346E-2</v>
      </c>
      <c r="CI568" s="777">
        <f t="shared" si="1121"/>
        <v>9.8636363636363633E-2</v>
      </c>
      <c r="CJ568" s="777">
        <f t="shared" si="1122"/>
        <v>8.3440405109213217E-2</v>
      </c>
      <c r="CK568" s="777">
        <f t="shared" si="1123"/>
        <v>9.3041894353369764E-2</v>
      </c>
      <c r="CL568" s="777">
        <f t="shared" si="1124"/>
        <v>0.10274509803921569</v>
      </c>
    </row>
    <row r="569" spans="1:90" x14ac:dyDescent="0.3">
      <c r="A569" s="759">
        <v>569</v>
      </c>
      <c r="B569" s="760" t="s">
        <v>227</v>
      </c>
      <c r="C569" s="761" t="s">
        <v>14</v>
      </c>
      <c r="D569" s="762">
        <v>40603</v>
      </c>
      <c r="E569" s="763">
        <v>193594</v>
      </c>
      <c r="F569" s="764">
        <v>8868</v>
      </c>
      <c r="G569" s="765">
        <f t="shared" si="1126"/>
        <v>3.8785694604204848E-2</v>
      </c>
      <c r="H569" s="764"/>
      <c r="I569" s="765">
        <f t="shared" si="1106"/>
        <v>6.5428051001821488E-2</v>
      </c>
      <c r="J569" s="765">
        <f t="shared" si="1107"/>
        <v>1.3917884481558803E-2</v>
      </c>
      <c r="K569" s="768">
        <v>688</v>
      </c>
      <c r="L569" s="772">
        <f t="shared" si="1127"/>
        <v>5.0087361677344205E-2</v>
      </c>
      <c r="M569" s="767">
        <f t="shared" si="1128"/>
        <v>1.2913875125473224</v>
      </c>
      <c r="N569" s="768">
        <v>757</v>
      </c>
      <c r="O569" s="772">
        <f t="shared" si="1129"/>
        <v>6.284243732359289E-2</v>
      </c>
      <c r="P569" s="767">
        <f t="shared" si="1130"/>
        <v>1.620247825000406</v>
      </c>
      <c r="Q569" s="768">
        <v>551</v>
      </c>
      <c r="R569" s="772">
        <f t="shared" si="1131"/>
        <v>5.1346566023669743E-2</v>
      </c>
      <c r="S569" s="767">
        <f t="shared" si="1132"/>
        <v>1.3238532027760344</v>
      </c>
      <c r="T569" s="768">
        <v>709</v>
      </c>
      <c r="U569" s="772">
        <f t="shared" si="1133"/>
        <v>5.281585220500596E-2</v>
      </c>
      <c r="V569" s="767">
        <f t="shared" si="1134"/>
        <v>1.3617353703207902</v>
      </c>
      <c r="W569" s="768">
        <v>356</v>
      </c>
      <c r="X569" s="772">
        <f t="shared" si="1135"/>
        <v>2.293371126715197E-2</v>
      </c>
      <c r="Y569" s="767">
        <f t="shared" si="1136"/>
        <v>0.5912930398999654</v>
      </c>
      <c r="Z569" s="768">
        <v>401</v>
      </c>
      <c r="AA569" s="772">
        <f t="shared" si="1137"/>
        <v>3.7088420273769886E-2</v>
      </c>
      <c r="AB569" s="767">
        <f t="shared" si="1138"/>
        <v>0.95623968198184706</v>
      </c>
      <c r="AC569" s="768">
        <v>796</v>
      </c>
      <c r="AD569" s="772">
        <f t="shared" si="1139"/>
        <v>5.3856562922868743E-2</v>
      </c>
      <c r="AE569" s="767">
        <f t="shared" si="1140"/>
        <v>1.3885677044708651</v>
      </c>
      <c r="AF569" s="768">
        <v>318</v>
      </c>
      <c r="AG569" s="772">
        <f t="shared" si="1141"/>
        <v>3.4486498210606224E-2</v>
      </c>
      <c r="AH569" s="767">
        <f t="shared" si="1142"/>
        <v>0.88915510119206331</v>
      </c>
      <c r="AI569" s="768">
        <v>367</v>
      </c>
      <c r="AJ569" s="772">
        <f t="shared" si="1143"/>
        <v>2.7923609525983412E-2</v>
      </c>
      <c r="AK569" s="767">
        <f t="shared" si="1144"/>
        <v>0.71994609896598705</v>
      </c>
      <c r="AL569" s="768">
        <v>224</v>
      </c>
      <c r="AM569" s="772">
        <f t="shared" si="1145"/>
        <v>1.3972055888223553E-2</v>
      </c>
      <c r="AN569" s="767">
        <f t="shared" si="1146"/>
        <v>0.3602373511884665</v>
      </c>
      <c r="AO569" s="768">
        <v>220</v>
      </c>
      <c r="AP569" s="772">
        <f t="shared" si="1147"/>
        <v>1.3917884481558803E-2</v>
      </c>
      <c r="AQ569" s="767">
        <f t="shared" si="1148"/>
        <v>0.35884066596166964</v>
      </c>
      <c r="AR569" s="768">
        <v>526</v>
      </c>
      <c r="AS569" s="772">
        <f t="shared" si="1149"/>
        <v>2.68476929358922E-2</v>
      </c>
      <c r="AT569" s="767">
        <f t="shared" si="1150"/>
        <v>0.69220606230890036</v>
      </c>
      <c r="AU569" s="768">
        <v>442</v>
      </c>
      <c r="AV569" s="772">
        <f t="shared" si="1151"/>
        <v>3.6339718819370224E-2</v>
      </c>
      <c r="AW569" s="767">
        <f t="shared" si="1152"/>
        <v>0.93693613560888889</v>
      </c>
      <c r="AX569" s="768">
        <v>699</v>
      </c>
      <c r="AY569" s="772">
        <f t="shared" si="1153"/>
        <v>5.2954545454545456E-2</v>
      </c>
      <c r="AZ569" s="767">
        <f t="shared" si="1154"/>
        <v>1.3653112570221839</v>
      </c>
      <c r="BA569" s="763">
        <v>249</v>
      </c>
      <c r="BB569" s="765">
        <f t="shared" si="1155"/>
        <v>1.8819439195827979E-2</v>
      </c>
      <c r="BC569" s="769">
        <f t="shared" si="1156"/>
        <v>0.4852159897579279</v>
      </c>
      <c r="BD569" s="770">
        <v>898</v>
      </c>
      <c r="BE569" s="772">
        <f t="shared" si="1157"/>
        <v>6.5428051001821488E-2</v>
      </c>
      <c r="BF569" s="767">
        <f t="shared" si="1158"/>
        <v>1.6869119315637648</v>
      </c>
      <c r="BG569" s="771">
        <v>667</v>
      </c>
      <c r="BH569" s="772">
        <f t="shared" si="1159"/>
        <v>5.8126361655773423E-2</v>
      </c>
      <c r="BI569" s="767">
        <f t="shared" si="1160"/>
        <v>1.4986546521580615</v>
      </c>
      <c r="BJ569" s="764">
        <f t="shared" si="1161"/>
        <v>2705</v>
      </c>
      <c r="BK569" s="772">
        <f t="shared" si="1162"/>
        <v>4.2116899697941641E-2</v>
      </c>
      <c r="BL569" s="767">
        <f t="shared" si="1163"/>
        <v>1.0858874677308383</v>
      </c>
      <c r="BM569" s="764">
        <f t="shared" si="1164"/>
        <v>2334</v>
      </c>
      <c r="BN569" s="773">
        <f t="shared" si="1165"/>
        <v>4.1360978203083466E-2</v>
      </c>
      <c r="BO569" s="767">
        <f t="shared" si="1166"/>
        <v>1.066397769207398</v>
      </c>
      <c r="BP569" s="764">
        <f t="shared" si="1167"/>
        <v>1591</v>
      </c>
      <c r="BQ569" s="772">
        <f t="shared" si="1168"/>
        <v>2.7060124160217705E-2</v>
      </c>
      <c r="BR569" s="767">
        <f t="shared" si="1169"/>
        <v>0.69768311322917631</v>
      </c>
      <c r="BS569" s="774">
        <f t="shared" si="1170"/>
        <v>2238</v>
      </c>
      <c r="BT569" s="775">
        <f t="shared" si="1171"/>
        <v>4.5497052246391542E-2</v>
      </c>
      <c r="BU569" s="776">
        <f t="shared" si="1172"/>
        <v>1.173036933092829</v>
      </c>
      <c r="BV569" s="777">
        <f t="shared" si="1108"/>
        <v>5.0087361677344205E-2</v>
      </c>
      <c r="BW569" s="777">
        <f t="shared" si="1109"/>
        <v>6.284243732359289E-2</v>
      </c>
      <c r="BX569" s="777">
        <f t="shared" si="1110"/>
        <v>5.1346566023669743E-2</v>
      </c>
      <c r="BY569" s="777">
        <f t="shared" si="1111"/>
        <v>5.281585220500596E-2</v>
      </c>
      <c r="BZ569" s="777">
        <f t="shared" si="1112"/>
        <v>2.293371126715197E-2</v>
      </c>
      <c r="CA569" s="777">
        <f t="shared" si="1113"/>
        <v>3.7088420273769886E-2</v>
      </c>
      <c r="CB569" s="777">
        <f t="shared" si="1114"/>
        <v>5.3856562922868743E-2</v>
      </c>
      <c r="CC569" s="777">
        <f t="shared" si="1115"/>
        <v>3.4486498210606224E-2</v>
      </c>
      <c r="CD569" s="777">
        <f t="shared" si="1116"/>
        <v>2.7923609525983412E-2</v>
      </c>
      <c r="CE569" s="777">
        <f t="shared" si="1117"/>
        <v>1.3972055888223553E-2</v>
      </c>
      <c r="CF569" s="777">
        <f t="shared" si="1118"/>
        <v>1.3917884481558803E-2</v>
      </c>
      <c r="CG569" s="777">
        <f t="shared" si="1119"/>
        <v>2.68476929358922E-2</v>
      </c>
      <c r="CH569" s="777">
        <f t="shared" si="1120"/>
        <v>3.6339718819370224E-2</v>
      </c>
      <c r="CI569" s="777">
        <f t="shared" si="1121"/>
        <v>5.2954545454545456E-2</v>
      </c>
      <c r="CJ569" s="777">
        <f t="shared" si="1122"/>
        <v>1.8819439195827979E-2</v>
      </c>
      <c r="CK569" s="777">
        <f t="shared" si="1123"/>
        <v>6.5428051001821488E-2</v>
      </c>
      <c r="CL569" s="777">
        <f t="shared" si="1124"/>
        <v>5.8126361655773423E-2</v>
      </c>
    </row>
    <row r="570" spans="1:90" x14ac:dyDescent="0.3">
      <c r="A570" s="759">
        <v>570</v>
      </c>
      <c r="B570" s="760" t="s">
        <v>228</v>
      </c>
      <c r="C570" s="761" t="s">
        <v>14</v>
      </c>
      <c r="D570" s="762">
        <v>40603</v>
      </c>
      <c r="E570" s="763">
        <v>292267</v>
      </c>
      <c r="F570" s="764">
        <f t="shared" si="1125"/>
        <v>25065</v>
      </c>
      <c r="G570" s="765">
        <f t="shared" si="1126"/>
        <v>0.10962600758394164</v>
      </c>
      <c r="H570" s="764"/>
      <c r="I570" s="765">
        <f t="shared" si="1106"/>
        <v>0.16698240866035183</v>
      </c>
      <c r="J570" s="765">
        <f t="shared" si="1107"/>
        <v>5.8995770523804357E-2</v>
      </c>
      <c r="K570" s="768">
        <v>1486</v>
      </c>
      <c r="L570" s="766">
        <f t="shared" si="1127"/>
        <v>0.10818287711124054</v>
      </c>
      <c r="M570" s="767">
        <f t="shared" si="1128"/>
        <v>0.98683587494877911</v>
      </c>
      <c r="N570" s="768">
        <v>1587</v>
      </c>
      <c r="O570" s="766">
        <f t="shared" si="1129"/>
        <v>0.13174497758592063</v>
      </c>
      <c r="P570" s="767">
        <f t="shared" si="1130"/>
        <v>1.2017675412017745</v>
      </c>
      <c r="Q570" s="768">
        <v>936</v>
      </c>
      <c r="R570" s="766">
        <f t="shared" si="1131"/>
        <v>8.7223930668157673E-2</v>
      </c>
      <c r="S570" s="767">
        <f t="shared" si="1132"/>
        <v>0.79564997932967241</v>
      </c>
      <c r="T570" s="768">
        <v>1863</v>
      </c>
      <c r="U570" s="766">
        <f t="shared" si="1133"/>
        <v>0.13878128724672228</v>
      </c>
      <c r="V570" s="767">
        <f t="shared" si="1134"/>
        <v>1.2659522161331669</v>
      </c>
      <c r="W570" s="768">
        <v>953</v>
      </c>
      <c r="X570" s="766">
        <f t="shared" si="1135"/>
        <v>6.1392772015718612E-2</v>
      </c>
      <c r="Y570" s="767">
        <f t="shared" si="1136"/>
        <v>0.56002013909618664</v>
      </c>
      <c r="Z570" s="768">
        <v>681</v>
      </c>
      <c r="AA570" s="766">
        <f t="shared" si="1137"/>
        <v>6.2985571587125422E-2</v>
      </c>
      <c r="AB570" s="767">
        <f t="shared" si="1138"/>
        <v>0.57454953414131027</v>
      </c>
      <c r="AC570" s="768">
        <v>2468</v>
      </c>
      <c r="AD570" s="766">
        <f t="shared" si="1139"/>
        <v>0.16698240866035183</v>
      </c>
      <c r="AE570" s="767">
        <f t="shared" si="1140"/>
        <v>1.5232006741875723</v>
      </c>
      <c r="AF570" s="768">
        <v>544</v>
      </c>
      <c r="AG570" s="766">
        <f t="shared" si="1141"/>
        <v>5.8995770523804357E-2</v>
      </c>
      <c r="AH570" s="767">
        <f t="shared" si="1142"/>
        <v>0.53815487605558154</v>
      </c>
      <c r="AI570" s="768">
        <v>1295</v>
      </c>
      <c r="AJ570" s="766">
        <f t="shared" si="1143"/>
        <v>9.8531537700677171E-2</v>
      </c>
      <c r="AK570" s="767">
        <f t="shared" si="1144"/>
        <v>0.89879709999682933</v>
      </c>
      <c r="AL570" s="768">
        <v>1262</v>
      </c>
      <c r="AM570" s="766">
        <f t="shared" si="1145"/>
        <v>7.8717564870259479E-2</v>
      </c>
      <c r="AN570" s="767">
        <f t="shared" si="1146"/>
        <v>0.71805556550971461</v>
      </c>
      <c r="AO570" s="768">
        <v>1762</v>
      </c>
      <c r="AP570" s="766">
        <f t="shared" si="1147"/>
        <v>0.11146960207503005</v>
      </c>
      <c r="AQ570" s="767">
        <f t="shared" si="1148"/>
        <v>1.0168171269913004</v>
      </c>
      <c r="AR570" s="768">
        <v>2482</v>
      </c>
      <c r="AS570" s="766">
        <f t="shared" si="1149"/>
        <v>0.12668436096365865</v>
      </c>
      <c r="AT570" s="767">
        <f t="shared" si="1150"/>
        <v>1.1556049860399711</v>
      </c>
      <c r="AU570" s="768">
        <v>1397</v>
      </c>
      <c r="AV570" s="766">
        <f t="shared" si="1151"/>
        <v>0.11485653210556607</v>
      </c>
      <c r="AW570" s="767">
        <f t="shared" si="1152"/>
        <v>1.0477124419369133</v>
      </c>
      <c r="AX570" s="768">
        <v>1699</v>
      </c>
      <c r="AY570" s="766">
        <f t="shared" si="1153"/>
        <v>0.12871212121212122</v>
      </c>
      <c r="AZ570" s="767">
        <f t="shared" si="1154"/>
        <v>1.1741020588893121</v>
      </c>
      <c r="BA570" s="763">
        <v>1326</v>
      </c>
      <c r="BB570" s="765">
        <f t="shared" si="1155"/>
        <v>0.10021918222356586</v>
      </c>
      <c r="BC570" s="769">
        <f t="shared" si="1156"/>
        <v>0.9141916633863284</v>
      </c>
      <c r="BD570" s="770">
        <v>1855</v>
      </c>
      <c r="BE570" s="766">
        <f t="shared" si="1157"/>
        <v>0.13515482695810566</v>
      </c>
      <c r="BF570" s="767">
        <f t="shared" si="1158"/>
        <v>1.2328719246171249</v>
      </c>
      <c r="BG570" s="771">
        <v>1469</v>
      </c>
      <c r="BH570" s="766">
        <f t="shared" si="1159"/>
        <v>0.12801742919389977</v>
      </c>
      <c r="BI570" s="767">
        <f t="shared" si="1160"/>
        <v>1.1677651317902429</v>
      </c>
      <c r="BJ570" s="764">
        <f t="shared" si="1161"/>
        <v>5919</v>
      </c>
      <c r="BK570" s="772">
        <f t="shared" si="1162"/>
        <v>9.2158938747547728E-2</v>
      </c>
      <c r="BL570" s="767">
        <f t="shared" si="1163"/>
        <v>0.84066674303523081</v>
      </c>
      <c r="BM570" s="764">
        <f t="shared" si="1164"/>
        <v>7047</v>
      </c>
      <c r="BN570" s="773">
        <f t="shared" si="1165"/>
        <v>0.12488038277511962</v>
      </c>
      <c r="BO570" s="767">
        <f t="shared" si="1166"/>
        <v>1.1391492359100788</v>
      </c>
      <c r="BP570" s="764">
        <f t="shared" si="1167"/>
        <v>6205</v>
      </c>
      <c r="BQ570" s="772">
        <f t="shared" si="1168"/>
        <v>0.10553618504974913</v>
      </c>
      <c r="BR570" s="767">
        <f t="shared" si="1169"/>
        <v>0.96269295375861519</v>
      </c>
      <c r="BS570" s="774">
        <f t="shared" si="1170"/>
        <v>5894</v>
      </c>
      <c r="BT570" s="775">
        <f t="shared" si="1171"/>
        <v>0.11982110184996951</v>
      </c>
      <c r="BU570" s="776">
        <f t="shared" si="1172"/>
        <v>1.0929988648744815</v>
      </c>
      <c r="BV570" s="777">
        <f t="shared" si="1108"/>
        <v>0.10818287711124054</v>
      </c>
      <c r="BW570" s="777">
        <f t="shared" si="1109"/>
        <v>0.13174497758592063</v>
      </c>
      <c r="BX570" s="777">
        <f t="shared" si="1110"/>
        <v>8.7223930668157673E-2</v>
      </c>
      <c r="BY570" s="777">
        <f t="shared" si="1111"/>
        <v>0.13878128724672228</v>
      </c>
      <c r="BZ570" s="777">
        <f t="shared" si="1112"/>
        <v>6.1392772015718612E-2</v>
      </c>
      <c r="CA570" s="777">
        <f t="shared" si="1113"/>
        <v>6.2985571587125422E-2</v>
      </c>
      <c r="CB570" s="777">
        <f t="shared" si="1114"/>
        <v>0.16698240866035183</v>
      </c>
      <c r="CC570" s="777">
        <f t="shared" si="1115"/>
        <v>5.8995770523804357E-2</v>
      </c>
      <c r="CD570" s="777">
        <f t="shared" si="1116"/>
        <v>9.8531537700677171E-2</v>
      </c>
      <c r="CE570" s="777">
        <f t="shared" si="1117"/>
        <v>7.8717564870259479E-2</v>
      </c>
      <c r="CF570" s="777">
        <f t="shared" si="1118"/>
        <v>0.11146960207503005</v>
      </c>
      <c r="CG570" s="777">
        <f t="shared" si="1119"/>
        <v>0.12668436096365865</v>
      </c>
      <c r="CH570" s="777">
        <f t="shared" si="1120"/>
        <v>0.11485653210556607</v>
      </c>
      <c r="CI570" s="777">
        <f t="shared" si="1121"/>
        <v>0.12871212121212122</v>
      </c>
      <c r="CJ570" s="777">
        <f t="shared" si="1122"/>
        <v>0.10021918222356586</v>
      </c>
      <c r="CK570" s="777">
        <f t="shared" si="1123"/>
        <v>0.13515482695810566</v>
      </c>
      <c r="CL570" s="777">
        <f t="shared" si="1124"/>
        <v>0.12801742919389977</v>
      </c>
    </row>
    <row r="571" spans="1:90" x14ac:dyDescent="0.3">
      <c r="A571" s="759">
        <v>571</v>
      </c>
      <c r="B571" s="760" t="s">
        <v>145</v>
      </c>
      <c r="C571" s="761" t="s">
        <v>14</v>
      </c>
      <c r="D571" s="762">
        <v>40603</v>
      </c>
      <c r="E571" s="778">
        <v>301730</v>
      </c>
      <c r="F571" s="778">
        <v>30142</v>
      </c>
      <c r="G571" s="765">
        <f t="shared" si="1126"/>
        <v>0.13183112390166243</v>
      </c>
      <c r="H571" s="778"/>
      <c r="I571" s="765">
        <f t="shared" si="1106"/>
        <v>0.17167335429996747</v>
      </c>
      <c r="J571" s="765">
        <f t="shared" si="1107"/>
        <v>0</v>
      </c>
      <c r="K571" s="766"/>
      <c r="L571" s="766"/>
      <c r="M571" s="767"/>
      <c r="N571" s="766">
        <v>1381</v>
      </c>
      <c r="O571" s="766">
        <f t="shared" si="1129"/>
        <v>0.11464386518346339</v>
      </c>
      <c r="P571" s="767">
        <f t="shared" si="1130"/>
        <v>0.869626699602291</v>
      </c>
      <c r="Q571" s="766">
        <v>1286</v>
      </c>
      <c r="R571" s="766">
        <f t="shared" si="1131"/>
        <v>0.11983971670860125</v>
      </c>
      <c r="S571" s="767">
        <f t="shared" si="1132"/>
        <v>0.90903963466164484</v>
      </c>
      <c r="T571" s="766">
        <v>1820</v>
      </c>
      <c r="U571" s="766">
        <f t="shared" si="1133"/>
        <v>0.13557806912991657</v>
      </c>
      <c r="V571" s="767">
        <f t="shared" si="1134"/>
        <v>1.0284223111914688</v>
      </c>
      <c r="W571" s="766">
        <v>2634</v>
      </c>
      <c r="X571" s="766">
        <f t="shared" si="1135"/>
        <v>0.16968369516201764</v>
      </c>
      <c r="Y571" s="767">
        <f t="shared" si="1136"/>
        <v>1.2871292464182496</v>
      </c>
      <c r="Z571" s="766">
        <v>1650</v>
      </c>
      <c r="AA571" s="766">
        <f t="shared" si="1137"/>
        <v>0.15260821309655939</v>
      </c>
      <c r="AB571" s="767">
        <f t="shared" si="1138"/>
        <v>1.1576038235886947</v>
      </c>
      <c r="AC571" s="766">
        <v>1368</v>
      </c>
      <c r="AD571" s="766">
        <f t="shared" si="1139"/>
        <v>9.2557510148849803E-2</v>
      </c>
      <c r="AE571" s="767">
        <f t="shared" si="1140"/>
        <v>0.70209148954758038</v>
      </c>
      <c r="AF571" s="766">
        <v>1583</v>
      </c>
      <c r="AG571" s="766">
        <f t="shared" si="1141"/>
        <v>0.17167335429996747</v>
      </c>
      <c r="AH571" s="767">
        <f t="shared" si="1142"/>
        <v>1.3022217304922985</v>
      </c>
      <c r="AI571" s="766">
        <v>1411</v>
      </c>
      <c r="AJ571" s="766">
        <f t="shared" si="1143"/>
        <v>0.10735752872251389</v>
      </c>
      <c r="AK571" s="767">
        <f t="shared" si="1144"/>
        <v>0.81435647019588275</v>
      </c>
      <c r="AL571" s="766">
        <v>2477</v>
      </c>
      <c r="AM571" s="766">
        <f t="shared" si="1145"/>
        <v>0.15450349301397207</v>
      </c>
      <c r="AN571" s="767">
        <f t="shared" si="1146"/>
        <v>1.171980397658005</v>
      </c>
      <c r="AO571" s="766">
        <v>2167</v>
      </c>
      <c r="AP571" s="766">
        <f t="shared" si="1147"/>
        <v>0.13709116214335421</v>
      </c>
      <c r="AQ571" s="767">
        <f t="shared" si="1148"/>
        <v>1.0398998209680395</v>
      </c>
      <c r="AR571" s="766">
        <v>2157</v>
      </c>
      <c r="AS571" s="766">
        <f t="shared" si="1149"/>
        <v>0.11009595753368721</v>
      </c>
      <c r="AT571" s="767">
        <f t="shared" si="1150"/>
        <v>0.83512871828212387</v>
      </c>
      <c r="AU571" s="768">
        <v>1736</v>
      </c>
      <c r="AV571" s="766">
        <f t="shared" si="1151"/>
        <v>0.14272794540820521</v>
      </c>
      <c r="AW571" s="767">
        <f t="shared" si="1152"/>
        <v>1.0826574270478884</v>
      </c>
      <c r="AX571" s="766">
        <v>1496</v>
      </c>
      <c r="AY571" s="766">
        <f t="shared" si="1153"/>
        <v>0.11333333333333333</v>
      </c>
      <c r="AZ571" s="767">
        <f t="shared" si="1154"/>
        <v>0.85968570986220771</v>
      </c>
      <c r="BA571" s="778">
        <v>1932</v>
      </c>
      <c r="BB571" s="765">
        <f t="shared" si="1155"/>
        <v>0.14602070894112312</v>
      </c>
      <c r="BC571" s="769">
        <f t="shared" si="1156"/>
        <v>1.1076345601820494</v>
      </c>
      <c r="BD571" s="770">
        <v>1790</v>
      </c>
      <c r="BE571" s="766">
        <f t="shared" si="1157"/>
        <v>0.13041894353369762</v>
      </c>
      <c r="BF571" s="767">
        <f t="shared" si="1158"/>
        <v>0.98928795927570023</v>
      </c>
      <c r="BG571" s="771">
        <v>1504</v>
      </c>
      <c r="BH571" s="766">
        <f t="shared" si="1159"/>
        <v>0.13106753812636165</v>
      </c>
      <c r="BI571" s="767">
        <f t="shared" si="1160"/>
        <v>0.99420784900635173</v>
      </c>
      <c r="BJ571" s="764">
        <f t="shared" si="1161"/>
        <v>7390</v>
      </c>
      <c r="BK571" s="772">
        <f t="shared" si="1162"/>
        <v>0.11506243577367421</v>
      </c>
      <c r="BL571" s="767">
        <f t="shared" si="1163"/>
        <v>0.87280175096969825</v>
      </c>
      <c r="BM571" s="764">
        <f t="shared" si="1164"/>
        <v>6893</v>
      </c>
      <c r="BN571" s="773">
        <f t="shared" si="1165"/>
        <v>0.12215133794081162</v>
      </c>
      <c r="BO571" s="767">
        <f t="shared" si="1166"/>
        <v>0.9265743500141036</v>
      </c>
      <c r="BP571" s="764">
        <f t="shared" si="1167"/>
        <v>8366</v>
      </c>
      <c r="BQ571" s="772">
        <f t="shared" si="1168"/>
        <v>0.1422910111404031</v>
      </c>
      <c r="BR571" s="767">
        <f t="shared" si="1169"/>
        <v>1.0793430786992537</v>
      </c>
      <c r="BS571" s="774">
        <f t="shared" si="1170"/>
        <v>5743</v>
      </c>
      <c r="BT571" s="775">
        <f t="shared" si="1171"/>
        <v>0.11675137223012808</v>
      </c>
      <c r="BU571" s="776">
        <f t="shared" si="1172"/>
        <v>0.88561311452686331</v>
      </c>
      <c r="BV571" s="777">
        <f t="shared" si="1108"/>
        <v>0</v>
      </c>
      <c r="BW571" s="777">
        <f t="shared" si="1109"/>
        <v>0.11464386518346339</v>
      </c>
      <c r="BX571" s="777">
        <f t="shared" si="1110"/>
        <v>0.11983971670860125</v>
      </c>
      <c r="BY571" s="777">
        <f t="shared" si="1111"/>
        <v>0.13557806912991657</v>
      </c>
      <c r="BZ571" s="777">
        <f t="shared" si="1112"/>
        <v>0.16968369516201764</v>
      </c>
      <c r="CA571" s="777">
        <f t="shared" si="1113"/>
        <v>0.15260821309655939</v>
      </c>
      <c r="CB571" s="777">
        <f t="shared" si="1114"/>
        <v>9.2557510148849803E-2</v>
      </c>
      <c r="CC571" s="777">
        <f t="shared" si="1115"/>
        <v>0.17167335429996747</v>
      </c>
      <c r="CD571" s="777">
        <f t="shared" si="1116"/>
        <v>0.10735752872251389</v>
      </c>
      <c r="CE571" s="777">
        <f t="shared" si="1117"/>
        <v>0.15450349301397207</v>
      </c>
      <c r="CF571" s="777">
        <f t="shared" si="1118"/>
        <v>0.13709116214335421</v>
      </c>
      <c r="CG571" s="777">
        <f t="shared" si="1119"/>
        <v>0.11009595753368721</v>
      </c>
      <c r="CH571" s="777">
        <f t="shared" si="1120"/>
        <v>0.14272794540820521</v>
      </c>
      <c r="CI571" s="777">
        <f t="shared" si="1121"/>
        <v>0.11333333333333333</v>
      </c>
      <c r="CJ571" s="777">
        <f t="shared" si="1122"/>
        <v>0.14602070894112312</v>
      </c>
      <c r="CK571" s="777">
        <f t="shared" si="1123"/>
        <v>0.13041894353369762</v>
      </c>
      <c r="CL571" s="777">
        <f t="shared" si="1124"/>
        <v>0.13106753812636165</v>
      </c>
    </row>
    <row r="572" spans="1:90" x14ac:dyDescent="0.3">
      <c r="A572" s="759">
        <v>572</v>
      </c>
      <c r="B572" s="760" t="s">
        <v>146</v>
      </c>
      <c r="C572" s="761" t="s">
        <v>14</v>
      </c>
      <c r="D572" s="762">
        <v>40603</v>
      </c>
      <c r="E572" s="764">
        <v>218636</v>
      </c>
      <c r="F572" s="779">
        <v>22780</v>
      </c>
      <c r="G572" s="765">
        <f t="shared" si="1126"/>
        <v>9.9632174456899675E-2</v>
      </c>
      <c r="H572" s="779"/>
      <c r="I572" s="765">
        <f t="shared" si="1106"/>
        <v>0.12375185209044644</v>
      </c>
      <c r="J572" s="765">
        <f t="shared" si="1107"/>
        <v>0</v>
      </c>
      <c r="K572" s="768"/>
      <c r="L572" s="766"/>
      <c r="M572" s="767"/>
      <c r="N572" s="768">
        <v>1017</v>
      </c>
      <c r="O572" s="766">
        <f t="shared" si="1129"/>
        <v>8.442636559853893E-2</v>
      </c>
      <c r="P572" s="767">
        <f t="shared" si="1130"/>
        <v>0.84738053805160407</v>
      </c>
      <c r="Q572" s="768">
        <v>958</v>
      </c>
      <c r="R572" s="766">
        <f t="shared" si="1131"/>
        <v>8.9274065790699839E-2</v>
      </c>
      <c r="S572" s="767">
        <f t="shared" si="1132"/>
        <v>0.89603650906283594</v>
      </c>
      <c r="T572" s="768">
        <v>1371</v>
      </c>
      <c r="U572" s="766">
        <f t="shared" si="1133"/>
        <v>0.10213051251489869</v>
      </c>
      <c r="V572" s="767">
        <f t="shared" si="1134"/>
        <v>1.0250756150974079</v>
      </c>
      <c r="W572" s="768">
        <v>1921</v>
      </c>
      <c r="X572" s="766">
        <f t="shared" si="1135"/>
        <v>0.12375185209044644</v>
      </c>
      <c r="Y572" s="767">
        <f t="shared" si="1136"/>
        <v>1.2420872350224657</v>
      </c>
      <c r="Z572" s="768">
        <v>1191</v>
      </c>
      <c r="AA572" s="766">
        <f t="shared" si="1137"/>
        <v>0.11015538290788013</v>
      </c>
      <c r="AB572" s="767">
        <f t="shared" si="1138"/>
        <v>1.1056205839965154</v>
      </c>
      <c r="AC572" s="768">
        <v>1131</v>
      </c>
      <c r="AD572" s="766">
        <f t="shared" si="1139"/>
        <v>7.6522327469553453E-2</v>
      </c>
      <c r="AE572" s="767">
        <f t="shared" si="1140"/>
        <v>0.76804835272020067</v>
      </c>
      <c r="AF572" s="768">
        <v>1087</v>
      </c>
      <c r="AG572" s="766">
        <f t="shared" si="1141"/>
        <v>0.1178830929400282</v>
      </c>
      <c r="AH572" s="767">
        <f t="shared" si="1142"/>
        <v>1.1831829786172516</v>
      </c>
      <c r="AI572" s="768">
        <v>1082</v>
      </c>
      <c r="AJ572" s="766">
        <f t="shared" si="1143"/>
        <v>8.2325192117476978E-2</v>
      </c>
      <c r="AK572" s="767">
        <f t="shared" si="1144"/>
        <v>0.82629123138419902</v>
      </c>
      <c r="AL572" s="768">
        <v>1805</v>
      </c>
      <c r="AM572" s="766">
        <f t="shared" si="1145"/>
        <v>0.1125873253493014</v>
      </c>
      <c r="AN572" s="767">
        <f t="shared" si="1146"/>
        <v>1.1300297917115725</v>
      </c>
      <c r="AO572" s="768">
        <v>1706</v>
      </c>
      <c r="AP572" s="766">
        <f t="shared" si="1147"/>
        <v>0.10792686784336053</v>
      </c>
      <c r="AQ572" s="767">
        <f t="shared" si="1148"/>
        <v>1.083253160253459</v>
      </c>
      <c r="AR572" s="768">
        <v>1798</v>
      </c>
      <c r="AS572" s="766">
        <f t="shared" si="1149"/>
        <v>9.1772151898734181E-2</v>
      </c>
      <c r="AT572" s="767">
        <f t="shared" si="1150"/>
        <v>0.92110959535902037</v>
      </c>
      <c r="AU572" s="768">
        <v>1401</v>
      </c>
      <c r="AV572" s="766">
        <f t="shared" si="1151"/>
        <v>0.11518539833922552</v>
      </c>
      <c r="AW572" s="767">
        <f t="shared" si="1152"/>
        <v>1.1561064381772987</v>
      </c>
      <c r="AX572" s="768">
        <v>1133</v>
      </c>
      <c r="AY572" s="766">
        <f t="shared" si="1153"/>
        <v>8.5833333333333331E-2</v>
      </c>
      <c r="AZ572" s="767">
        <f t="shared" si="1154"/>
        <v>0.86150215832601695</v>
      </c>
      <c r="BA572" s="764">
        <v>1436</v>
      </c>
      <c r="BB572" s="765">
        <f t="shared" si="1155"/>
        <v>0.10853299070365052</v>
      </c>
      <c r="BC572" s="769">
        <f t="shared" si="1156"/>
        <v>1.0893367659119122</v>
      </c>
      <c r="BD572" s="770">
        <v>1370</v>
      </c>
      <c r="BE572" s="766">
        <f t="shared" si="1157"/>
        <v>9.981785063752277E-2</v>
      </c>
      <c r="BF572" s="767">
        <f t="shared" si="1158"/>
        <v>1.001863616664348</v>
      </c>
      <c r="BG572" s="771">
        <v>1145</v>
      </c>
      <c r="BH572" s="766">
        <f t="shared" si="1159"/>
        <v>9.978213507625272E-2</v>
      </c>
      <c r="BI572" s="767">
        <f t="shared" si="1160"/>
        <v>1.0015051424920765</v>
      </c>
      <c r="BJ572" s="764">
        <f t="shared" si="1161"/>
        <v>5441</v>
      </c>
      <c r="BK572" s="772">
        <f t="shared" si="1162"/>
        <v>8.4716469965434554E-2</v>
      </c>
      <c r="BL572" s="767">
        <f t="shared" si="1163"/>
        <v>0.85029229189494837</v>
      </c>
      <c r="BM572" s="764">
        <f t="shared" si="1164"/>
        <v>5477</v>
      </c>
      <c r="BN572" s="773">
        <f t="shared" si="1165"/>
        <v>9.7058302321460219E-2</v>
      </c>
      <c r="BO572" s="767">
        <f t="shared" si="1166"/>
        <v>0.97416625553472291</v>
      </c>
      <c r="BP572" s="764">
        <f t="shared" si="1167"/>
        <v>6317</v>
      </c>
      <c r="BQ572" s="772">
        <f t="shared" si="1168"/>
        <v>0.10744110893783484</v>
      </c>
      <c r="BR572" s="767">
        <f t="shared" si="1169"/>
        <v>1.0783776377811896</v>
      </c>
      <c r="BS572" s="774">
        <f t="shared" si="1170"/>
        <v>4317</v>
      </c>
      <c r="BT572" s="775">
        <f t="shared" si="1171"/>
        <v>8.7761740191095755E-2</v>
      </c>
      <c r="BU572" s="776">
        <f t="shared" si="1172"/>
        <v>0.880857420501858</v>
      </c>
      <c r="BV572" s="777">
        <f t="shared" si="1108"/>
        <v>0</v>
      </c>
      <c r="BW572" s="777">
        <f t="shared" si="1109"/>
        <v>8.442636559853893E-2</v>
      </c>
      <c r="BX572" s="777">
        <f t="shared" si="1110"/>
        <v>8.9274065790699839E-2</v>
      </c>
      <c r="BY572" s="777">
        <f t="shared" si="1111"/>
        <v>0.10213051251489869</v>
      </c>
      <c r="BZ572" s="777">
        <f t="shared" si="1112"/>
        <v>0.12375185209044644</v>
      </c>
      <c r="CA572" s="777">
        <f t="shared" si="1113"/>
        <v>0.11015538290788013</v>
      </c>
      <c r="CB572" s="777">
        <f t="shared" si="1114"/>
        <v>7.6522327469553453E-2</v>
      </c>
      <c r="CC572" s="777">
        <f t="shared" si="1115"/>
        <v>0.1178830929400282</v>
      </c>
      <c r="CD572" s="777">
        <f t="shared" si="1116"/>
        <v>8.2325192117476978E-2</v>
      </c>
      <c r="CE572" s="777">
        <f t="shared" si="1117"/>
        <v>0.1125873253493014</v>
      </c>
      <c r="CF572" s="777">
        <f t="shared" si="1118"/>
        <v>0.10792686784336053</v>
      </c>
      <c r="CG572" s="777">
        <f t="shared" si="1119"/>
        <v>9.1772151898734181E-2</v>
      </c>
      <c r="CH572" s="777">
        <f t="shared" si="1120"/>
        <v>0.11518539833922552</v>
      </c>
      <c r="CI572" s="777">
        <f t="shared" si="1121"/>
        <v>8.5833333333333331E-2</v>
      </c>
      <c r="CJ572" s="777">
        <f t="shared" si="1122"/>
        <v>0.10853299070365052</v>
      </c>
      <c r="CK572" s="777">
        <f t="shared" si="1123"/>
        <v>9.981785063752277E-2</v>
      </c>
      <c r="CL572" s="777">
        <f t="shared" si="1124"/>
        <v>9.978213507625272E-2</v>
      </c>
    </row>
    <row r="573" spans="1:90" x14ac:dyDescent="0.3">
      <c r="A573" s="759">
        <v>573</v>
      </c>
      <c r="B573" s="760" t="s">
        <v>147</v>
      </c>
      <c r="C573" s="761" t="s">
        <v>14</v>
      </c>
      <c r="D573" s="762">
        <v>40603</v>
      </c>
      <c r="E573" s="764">
        <v>83094</v>
      </c>
      <c r="F573" s="779">
        <v>7362</v>
      </c>
      <c r="G573" s="765">
        <f t="shared" si="1126"/>
        <v>3.2198949444762752E-2</v>
      </c>
      <c r="H573" s="779"/>
      <c r="I573" s="765">
        <f t="shared" si="1106"/>
        <v>5.3790261359939272E-2</v>
      </c>
      <c r="J573" s="765">
        <f t="shared" si="1107"/>
        <v>0</v>
      </c>
      <c r="K573" s="768"/>
      <c r="L573" s="766"/>
      <c r="M573" s="767"/>
      <c r="N573" s="768">
        <v>364</v>
      </c>
      <c r="O573" s="766">
        <f t="shared" si="1129"/>
        <v>3.0217499584924458E-2</v>
      </c>
      <c r="P573" s="767">
        <f t="shared" si="1130"/>
        <v>0.93846228234130846</v>
      </c>
      <c r="Q573" s="768">
        <v>328</v>
      </c>
      <c r="R573" s="766">
        <f t="shared" si="1131"/>
        <v>3.0565650917901407E-2</v>
      </c>
      <c r="S573" s="767">
        <f t="shared" si="1132"/>
        <v>0.94927478830751089</v>
      </c>
      <c r="T573" s="768">
        <v>449</v>
      </c>
      <c r="U573" s="766">
        <f t="shared" si="1133"/>
        <v>3.344755661501788E-2</v>
      </c>
      <c r="V573" s="767">
        <f t="shared" si="1134"/>
        <v>1.0387778853591827</v>
      </c>
      <c r="W573" s="768">
        <v>713</v>
      </c>
      <c r="X573" s="766">
        <f t="shared" si="1135"/>
        <v>4.5931843071571214E-2</v>
      </c>
      <c r="Y573" s="767">
        <f t="shared" si="1136"/>
        <v>1.4265012947197926</v>
      </c>
      <c r="Z573" s="768">
        <v>459</v>
      </c>
      <c r="AA573" s="766">
        <f t="shared" si="1137"/>
        <v>4.2452830188679243E-2</v>
      </c>
      <c r="AB573" s="767">
        <f t="shared" si="1138"/>
        <v>1.3184538912211099</v>
      </c>
      <c r="AC573" s="768">
        <v>237</v>
      </c>
      <c r="AD573" s="766">
        <f t="shared" si="1139"/>
        <v>1.6035182679296347E-2</v>
      </c>
      <c r="AE573" s="767">
        <f t="shared" si="1140"/>
        <v>0.49800328755460416</v>
      </c>
      <c r="AF573" s="768">
        <v>496</v>
      </c>
      <c r="AG573" s="766">
        <f t="shared" si="1141"/>
        <v>5.3790261359939272E-2</v>
      </c>
      <c r="AH573" s="767">
        <f t="shared" si="1142"/>
        <v>1.6705595147511376</v>
      </c>
      <c r="AI573" s="768">
        <v>329</v>
      </c>
      <c r="AJ573" s="766">
        <f t="shared" si="1143"/>
        <v>2.5032336605036901E-2</v>
      </c>
      <c r="AK573" s="767">
        <f t="shared" si="1144"/>
        <v>0.77742712221030175</v>
      </c>
      <c r="AL573" s="768">
        <v>672</v>
      </c>
      <c r="AM573" s="766">
        <f t="shared" si="1145"/>
        <v>4.1916167664670656E-2</v>
      </c>
      <c r="AN573" s="767">
        <f t="shared" si="1146"/>
        <v>1.3017868094292262</v>
      </c>
      <c r="AO573" s="768">
        <v>461</v>
      </c>
      <c r="AP573" s="766">
        <f t="shared" si="1147"/>
        <v>2.9164294299993673E-2</v>
      </c>
      <c r="AQ573" s="767">
        <f t="shared" si="1148"/>
        <v>0.90575297650704334</v>
      </c>
      <c r="AR573" s="768">
        <v>359</v>
      </c>
      <c r="AS573" s="766">
        <f t="shared" si="1149"/>
        <v>1.8323805634953044E-2</v>
      </c>
      <c r="AT573" s="767">
        <f t="shared" si="1150"/>
        <v>0.56908085359702509</v>
      </c>
      <c r="AU573" s="768">
        <v>335</v>
      </c>
      <c r="AV573" s="766">
        <f t="shared" si="1151"/>
        <v>2.7542547068979694E-2</v>
      </c>
      <c r="AW573" s="767">
        <f t="shared" si="1152"/>
        <v>0.85538651241491248</v>
      </c>
      <c r="AX573" s="768">
        <v>363</v>
      </c>
      <c r="AY573" s="766">
        <f t="shared" si="1153"/>
        <v>2.75E-2</v>
      </c>
      <c r="AZ573" s="767">
        <f t="shared" si="1154"/>
        <v>0.85406513175767451</v>
      </c>
      <c r="BA573" s="764">
        <v>496</v>
      </c>
      <c r="BB573" s="765">
        <f t="shared" si="1155"/>
        <v>3.74877182374726E-2</v>
      </c>
      <c r="BC573" s="769">
        <f t="shared" si="1156"/>
        <v>1.1642528369375131</v>
      </c>
      <c r="BD573" s="770">
        <v>420</v>
      </c>
      <c r="BE573" s="766">
        <f t="shared" si="1157"/>
        <v>3.0601092896174863E-2</v>
      </c>
      <c r="BF573" s="767">
        <f t="shared" si="1158"/>
        <v>0.95037550677456084</v>
      </c>
      <c r="BG573" s="771">
        <v>359</v>
      </c>
      <c r="BH573" s="766">
        <f t="shared" si="1159"/>
        <v>3.1285403050108934E-2</v>
      </c>
      <c r="BI573" s="767">
        <f t="shared" si="1160"/>
        <v>0.971628068293936</v>
      </c>
      <c r="BJ573" s="764">
        <f t="shared" si="1161"/>
        <v>1949</v>
      </c>
      <c r="BK573" s="772">
        <f t="shared" si="1162"/>
        <v>3.0345965808239655E-2</v>
      </c>
      <c r="BL573" s="767">
        <f t="shared" si="1163"/>
        <v>0.94245204677556682</v>
      </c>
      <c r="BM573" s="764">
        <f t="shared" si="1164"/>
        <v>1416</v>
      </c>
      <c r="BN573" s="773">
        <f t="shared" si="1165"/>
        <v>2.509303561935141E-2</v>
      </c>
      <c r="BO573" s="767">
        <f t="shared" si="1166"/>
        <v>0.7793122462705957</v>
      </c>
      <c r="BP573" s="764">
        <f t="shared" si="1167"/>
        <v>2049</v>
      </c>
      <c r="BQ573" s="772">
        <f t="shared" si="1168"/>
        <v>3.4849902202568249E-2</v>
      </c>
      <c r="BR573" s="767">
        <f t="shared" si="1169"/>
        <v>1.0823304115046735</v>
      </c>
      <c r="BS573" s="774">
        <f t="shared" si="1170"/>
        <v>1426</v>
      </c>
      <c r="BT573" s="775">
        <f t="shared" si="1171"/>
        <v>2.8989632039032324E-2</v>
      </c>
      <c r="BU573" s="776">
        <f t="shared" si="1172"/>
        <v>0.9003285057099143</v>
      </c>
      <c r="BV573" s="777">
        <f t="shared" si="1108"/>
        <v>0</v>
      </c>
      <c r="BW573" s="777">
        <f t="shared" si="1109"/>
        <v>3.0217499584924458E-2</v>
      </c>
      <c r="BX573" s="777">
        <f t="shared" si="1110"/>
        <v>3.0565650917901407E-2</v>
      </c>
      <c r="BY573" s="777">
        <f t="shared" si="1111"/>
        <v>3.344755661501788E-2</v>
      </c>
      <c r="BZ573" s="777">
        <f t="shared" si="1112"/>
        <v>4.5931843071571214E-2</v>
      </c>
      <c r="CA573" s="777">
        <f t="shared" si="1113"/>
        <v>4.2452830188679243E-2</v>
      </c>
      <c r="CB573" s="777">
        <f t="shared" si="1114"/>
        <v>1.6035182679296347E-2</v>
      </c>
      <c r="CC573" s="777">
        <f t="shared" si="1115"/>
        <v>5.3790261359939272E-2</v>
      </c>
      <c r="CD573" s="777">
        <f t="shared" si="1116"/>
        <v>2.5032336605036901E-2</v>
      </c>
      <c r="CE573" s="777">
        <f t="shared" si="1117"/>
        <v>4.1916167664670656E-2</v>
      </c>
      <c r="CF573" s="777">
        <f t="shared" si="1118"/>
        <v>2.9164294299993673E-2</v>
      </c>
      <c r="CG573" s="777">
        <f t="shared" si="1119"/>
        <v>1.8323805634953044E-2</v>
      </c>
      <c r="CH573" s="777">
        <f t="shared" si="1120"/>
        <v>2.7542547068979694E-2</v>
      </c>
      <c r="CI573" s="777">
        <f t="shared" si="1121"/>
        <v>2.75E-2</v>
      </c>
      <c r="CJ573" s="777">
        <f t="shared" si="1122"/>
        <v>3.74877182374726E-2</v>
      </c>
      <c r="CK573" s="777">
        <f t="shared" si="1123"/>
        <v>3.0601092896174863E-2</v>
      </c>
      <c r="CL573" s="777">
        <f t="shared" si="1124"/>
        <v>3.1285403050108934E-2</v>
      </c>
    </row>
    <row r="574" spans="1:90" ht="14.5" x14ac:dyDescent="0.35">
      <c r="A574" s="163">
        <v>574</v>
      </c>
      <c r="B574" s="4"/>
      <c r="C574" s="852"/>
      <c r="E574" s="2"/>
      <c r="F574" s="3"/>
      <c r="G574" s="13"/>
      <c r="H574" s="13"/>
      <c r="I574" s="13"/>
      <c r="J574" s="13"/>
      <c r="K574" s="40"/>
      <c r="L574" s="137"/>
      <c r="M574" s="22"/>
      <c r="N574" s="40"/>
      <c r="O574" s="137"/>
      <c r="P574" s="22"/>
      <c r="Q574" s="40"/>
      <c r="R574" s="137"/>
      <c r="S574" s="22"/>
      <c r="T574" s="40"/>
      <c r="U574" s="137"/>
      <c r="V574" s="22"/>
      <c r="W574" s="40"/>
      <c r="X574" s="137"/>
      <c r="Y574" s="22"/>
      <c r="Z574" s="40"/>
      <c r="AA574" s="137"/>
      <c r="AB574" s="22"/>
      <c r="AC574" s="40"/>
      <c r="AD574" s="137"/>
      <c r="AE574" s="22"/>
      <c r="AF574" s="40"/>
      <c r="AG574" s="137"/>
      <c r="AH574" s="22"/>
      <c r="AI574" s="40"/>
      <c r="AJ574" s="137"/>
      <c r="AK574" s="22"/>
      <c r="AL574" s="40"/>
      <c r="AM574" s="137"/>
      <c r="AN574" s="22"/>
      <c r="AO574" s="40"/>
      <c r="AP574" s="137"/>
      <c r="AQ574" s="22"/>
      <c r="AR574" s="40"/>
      <c r="AS574" s="137"/>
      <c r="AT574" s="22"/>
      <c r="AU574" s="40"/>
      <c r="AV574" s="137"/>
      <c r="AW574" s="22"/>
      <c r="AX574" s="40"/>
      <c r="AY574" s="137"/>
      <c r="AZ574" s="22"/>
      <c r="BA574" s="3"/>
      <c r="BB574" s="13"/>
      <c r="BC574" s="13"/>
      <c r="BD574" s="29"/>
      <c r="BE574" s="137"/>
      <c r="BF574" s="22"/>
      <c r="BG574" s="248"/>
      <c r="BH574" s="137"/>
      <c r="BI574" s="22"/>
      <c r="BJ574" s="13"/>
      <c r="BK574" s="13"/>
      <c r="BL574" s="13"/>
      <c r="BM574" s="13"/>
      <c r="BN574" s="186"/>
      <c r="BO574" s="13"/>
      <c r="BP574" s="13"/>
      <c r="BQ574" s="13"/>
      <c r="BR574" s="13"/>
      <c r="BT574" s="340"/>
      <c r="BU574" s="186"/>
      <c r="BV574" s="100"/>
      <c r="BW574" s="100"/>
      <c r="BX574" s="100"/>
      <c r="BY574" s="100"/>
      <c r="BZ574" s="100"/>
      <c r="CA574" s="100"/>
      <c r="CB574" s="100"/>
      <c r="CC574" s="100"/>
      <c r="CD574" s="100"/>
      <c r="CE574" s="100"/>
      <c r="CF574" s="100"/>
      <c r="CG574" s="100"/>
      <c r="CH574" s="100"/>
      <c r="CI574" s="100"/>
      <c r="CJ574" s="100"/>
      <c r="CK574" s="100"/>
      <c r="CL574" s="100"/>
    </row>
    <row r="575" spans="1:90" ht="13.5" thickBot="1" x14ac:dyDescent="0.35">
      <c r="A575" s="163">
        <v>575</v>
      </c>
      <c r="B575" s="164" t="s">
        <v>164</v>
      </c>
      <c r="C575" s="251"/>
      <c r="D575" s="166"/>
      <c r="E575" s="176"/>
      <c r="F575" s="177"/>
      <c r="G575" s="168"/>
      <c r="H575" s="168"/>
      <c r="I575" s="169"/>
      <c r="J575" s="169"/>
      <c r="K575" s="165"/>
      <c r="L575" s="168"/>
      <c r="M575" s="170"/>
      <c r="N575" s="165"/>
      <c r="O575" s="168"/>
      <c r="P575" s="170"/>
      <c r="Q575" s="165"/>
      <c r="R575" s="168"/>
      <c r="S575" s="170"/>
      <c r="T575" s="165"/>
      <c r="U575" s="168"/>
      <c r="V575" s="170"/>
      <c r="W575" s="165"/>
      <c r="X575" s="168"/>
      <c r="Y575" s="170"/>
      <c r="Z575" s="165"/>
      <c r="AA575" s="168"/>
      <c r="AB575" s="170"/>
      <c r="AC575" s="165"/>
      <c r="AD575" s="168"/>
      <c r="AE575" s="170"/>
      <c r="AF575" s="165"/>
      <c r="AG575" s="168"/>
      <c r="AH575" s="170"/>
      <c r="AI575" s="165"/>
      <c r="AJ575" s="168"/>
      <c r="AK575" s="170"/>
      <c r="AL575" s="165"/>
      <c r="AM575" s="168"/>
      <c r="AN575" s="170"/>
      <c r="AO575" s="165"/>
      <c r="AP575" s="168"/>
      <c r="AQ575" s="170"/>
      <c r="AR575" s="165"/>
      <c r="AS575" s="168"/>
      <c r="AT575" s="170"/>
      <c r="AU575" s="175"/>
      <c r="AV575" s="168"/>
      <c r="AW575" s="170"/>
      <c r="AX575" s="165"/>
      <c r="AY575" s="168"/>
      <c r="AZ575" s="170"/>
      <c r="BA575" s="167"/>
      <c r="BB575" s="168"/>
      <c r="BC575" s="168"/>
      <c r="BD575" s="171"/>
      <c r="BE575" s="168"/>
      <c r="BF575" s="170"/>
      <c r="BG575" s="257"/>
      <c r="BH575" s="168"/>
      <c r="BI575" s="170"/>
      <c r="BJ575" s="172"/>
      <c r="BK575" s="168"/>
      <c r="BL575" s="168"/>
      <c r="BM575" s="173"/>
      <c r="BN575" s="274"/>
      <c r="BO575" s="174"/>
      <c r="BP575" s="173"/>
      <c r="BQ575" s="174"/>
      <c r="BR575" s="174"/>
      <c r="BS575" s="346"/>
      <c r="BT575" s="311"/>
      <c r="BU575" s="274"/>
      <c r="BV575" s="284"/>
      <c r="BW575" s="284"/>
      <c r="BX575" s="284"/>
      <c r="BY575" s="284"/>
      <c r="BZ575" s="284"/>
      <c r="CA575" s="284"/>
      <c r="CB575" s="284"/>
      <c r="CC575" s="284"/>
      <c r="CD575" s="284"/>
      <c r="CE575" s="284"/>
      <c r="CF575" s="284"/>
      <c r="CG575" s="284"/>
      <c r="CH575" s="284"/>
      <c r="CI575" s="284"/>
      <c r="CJ575" s="284"/>
      <c r="CK575" s="284"/>
      <c r="CL575" s="284"/>
    </row>
    <row r="576" spans="1:90" ht="13.5" thickBot="1" x14ac:dyDescent="0.35">
      <c r="A576" s="232">
        <v>576</v>
      </c>
      <c r="B576" s="498" t="s">
        <v>308</v>
      </c>
      <c r="C576" s="499" t="s">
        <v>170</v>
      </c>
      <c r="D576" s="500">
        <v>43101</v>
      </c>
      <c r="E576" s="524"/>
      <c r="F576" s="698">
        <v>5170</v>
      </c>
      <c r="G576" s="577"/>
      <c r="H576" s="577"/>
      <c r="I576" s="578"/>
      <c r="J576" s="578"/>
      <c r="K576" s="699">
        <v>310</v>
      </c>
      <c r="L576" s="577"/>
      <c r="M576" s="579"/>
      <c r="N576" s="699">
        <v>302</v>
      </c>
      <c r="O576" s="577"/>
      <c r="P576" s="579"/>
      <c r="Q576" s="700">
        <v>300</v>
      </c>
      <c r="R576" s="577"/>
      <c r="S576" s="579"/>
      <c r="T576" s="699">
        <v>310</v>
      </c>
      <c r="U576" s="577"/>
      <c r="V576" s="579"/>
      <c r="W576" s="699">
        <v>303</v>
      </c>
      <c r="X576" s="577"/>
      <c r="Y576" s="579"/>
      <c r="Z576" s="699">
        <v>301</v>
      </c>
      <c r="AA576" s="577"/>
      <c r="AB576" s="579"/>
      <c r="AC576" s="699">
        <v>306</v>
      </c>
      <c r="AD576" s="577"/>
      <c r="AE576" s="579"/>
      <c r="AF576" s="699">
        <v>307</v>
      </c>
      <c r="AG576" s="577"/>
      <c r="AH576" s="579"/>
      <c r="AI576" s="699">
        <v>302</v>
      </c>
      <c r="AJ576" s="577"/>
      <c r="AK576" s="579"/>
      <c r="AL576" s="699">
        <v>301</v>
      </c>
      <c r="AM576" s="577"/>
      <c r="AN576" s="579"/>
      <c r="AO576" s="699">
        <v>301</v>
      </c>
      <c r="AP576" s="577"/>
      <c r="AQ576" s="579"/>
      <c r="AR576" s="699">
        <v>305</v>
      </c>
      <c r="AS576" s="577"/>
      <c r="AT576" s="579"/>
      <c r="AU576" s="701">
        <v>301</v>
      </c>
      <c r="AV576" s="577"/>
      <c r="AW576" s="579"/>
      <c r="AX576" s="700">
        <v>303</v>
      </c>
      <c r="AY576" s="577"/>
      <c r="AZ576" s="580"/>
      <c r="BA576" s="702">
        <v>301</v>
      </c>
      <c r="BB576" s="577"/>
      <c r="BC576" s="581"/>
      <c r="BD576" s="703">
        <v>301</v>
      </c>
      <c r="BE576" s="577"/>
      <c r="BF576" s="580"/>
      <c r="BG576" s="704">
        <v>316</v>
      </c>
      <c r="BH576" s="577"/>
      <c r="BI576" s="580"/>
      <c r="BJ576" s="700">
        <f t="shared" ref="BJ576:BJ592" si="1173">K576+T576+W576+Z576+Q576</f>
        <v>1524</v>
      </c>
      <c r="BK576" s="582"/>
      <c r="BL576" s="583"/>
      <c r="BM576" s="705">
        <f t="shared" ref="BM576:BM592" si="1174">BG576+AU576+AR576+AX576</f>
        <v>1225</v>
      </c>
      <c r="BN576" s="584"/>
      <c r="BO576" s="583"/>
      <c r="BP576" s="705">
        <f t="shared" ref="BP576:BP592" si="1175">BA576+AO576+AL576+BD576</f>
        <v>1204</v>
      </c>
      <c r="BQ576" s="585"/>
      <c r="BR576" s="583"/>
      <c r="BS576" s="586">
        <f t="shared" ref="BS576:BS592" si="1176">AI576+AF576+AC576+N576</f>
        <v>1217</v>
      </c>
      <c r="BT576" s="587"/>
      <c r="BU576" s="583"/>
      <c r="BV576" s="588"/>
      <c r="BW576" s="588"/>
      <c r="BX576" s="589"/>
      <c r="BY576" s="589"/>
      <c r="BZ576" s="589"/>
      <c r="CA576" s="589"/>
      <c r="CB576" s="589"/>
      <c r="CC576" s="589"/>
      <c r="CD576" s="589"/>
      <c r="CE576" s="589"/>
      <c r="CF576" s="589"/>
      <c r="CG576" s="589"/>
      <c r="CH576" s="589"/>
      <c r="CI576" s="589"/>
      <c r="CJ576" s="589"/>
      <c r="CK576" s="589"/>
      <c r="CL576" s="590"/>
    </row>
    <row r="577" spans="1:98" s="604" customFormat="1" x14ac:dyDescent="0.3">
      <c r="A577" s="485">
        <v>577</v>
      </c>
      <c r="B577" s="399" t="s">
        <v>284</v>
      </c>
      <c r="C577" s="399" t="s">
        <v>170</v>
      </c>
      <c r="D577" s="400">
        <v>43101</v>
      </c>
      <c r="E577" s="425" t="s">
        <v>211</v>
      </c>
      <c r="F577" s="401">
        <f t="shared" ref="F577:F592" si="1177">F$576*G577</f>
        <v>4911.5</v>
      </c>
      <c r="G577" s="486">
        <v>0.95</v>
      </c>
      <c r="H577" s="425" t="s">
        <v>211</v>
      </c>
      <c r="I577" s="403">
        <f t="shared" ref="I577:I592" si="1178">LARGE(BV577:CL577,1)</f>
        <v>0.98</v>
      </c>
      <c r="J577" s="403">
        <f t="shared" ref="J577:J592" si="1179">SMALL(BV577:CL577,1)</f>
        <v>0.86</v>
      </c>
      <c r="K577" s="404">
        <f t="shared" ref="K577:K592" si="1180">K$576*L577</f>
        <v>294.49999999999994</v>
      </c>
      <c r="L577" s="977">
        <v>0.94999999999999984</v>
      </c>
      <c r="M577" s="405">
        <f>L577/$I577</f>
        <v>0.96938775510204067</v>
      </c>
      <c r="N577" s="404">
        <f t="shared" ref="N577:N592" si="1181">N$576*O577</f>
        <v>279.85333333333335</v>
      </c>
      <c r="O577" s="977">
        <v>0.92666666666666675</v>
      </c>
      <c r="P577" s="405">
        <f>O577/$I577</f>
        <v>0.94557823129251706</v>
      </c>
      <c r="Q577" s="404">
        <f t="shared" ref="Q577:Q592" si="1182">Q$576*R577</f>
        <v>278.5</v>
      </c>
      <c r="R577" s="977">
        <v>0.92833333333333334</v>
      </c>
      <c r="S577" s="405">
        <f>R577/$I577</f>
        <v>0.94727891156462585</v>
      </c>
      <c r="T577" s="404">
        <f t="shared" ref="T577:T592" si="1183">T$576*U577</f>
        <v>266.60000000000002</v>
      </c>
      <c r="U577" s="977">
        <v>0.86</v>
      </c>
      <c r="V577" s="405">
        <f>U577/$I577</f>
        <v>0.87755102040816324</v>
      </c>
      <c r="W577" s="404">
        <f t="shared" ref="W577:W592" si="1184">W$576*X577</f>
        <v>285.83</v>
      </c>
      <c r="X577" s="977">
        <v>0.94333333333333336</v>
      </c>
      <c r="Y577" s="405">
        <f>X577/$I577</f>
        <v>0.96258503401360551</v>
      </c>
      <c r="Z577" s="404">
        <f t="shared" ref="Z577:Z592" si="1185">Z$576*AA577</f>
        <v>283.94333333333333</v>
      </c>
      <c r="AA577" s="977">
        <v>0.94333333333333336</v>
      </c>
      <c r="AB577" s="405">
        <f>AA577/$I577</f>
        <v>0.96258503401360551</v>
      </c>
      <c r="AC577" s="404">
        <f t="shared" ref="AC577:AC592" si="1186">AC$576*AD577</f>
        <v>278.46000000000004</v>
      </c>
      <c r="AD577" s="977">
        <v>0.91</v>
      </c>
      <c r="AE577" s="405">
        <f>AD577/$I577</f>
        <v>0.9285714285714286</v>
      </c>
      <c r="AF577" s="404">
        <f t="shared" ref="AF577:AF592" si="1187">AF$576*AG577</f>
        <v>294.71999999999997</v>
      </c>
      <c r="AG577" s="977">
        <v>0.96</v>
      </c>
      <c r="AH577" s="405">
        <f>AG577/$I577</f>
        <v>0.97959183673469385</v>
      </c>
      <c r="AI577" s="404">
        <f t="shared" ref="AI577:AI592" si="1188">AI$576*AJ577</f>
        <v>295.45666666666671</v>
      </c>
      <c r="AJ577" s="977">
        <v>0.97833333333333339</v>
      </c>
      <c r="AK577" s="405">
        <f>AJ577/$I577</f>
        <v>0.99829931972789121</v>
      </c>
      <c r="AL577" s="404">
        <f t="shared" ref="AL577:AL592" si="1189">AL$576*AM577</f>
        <v>294.98</v>
      </c>
      <c r="AM577" s="977">
        <v>0.98</v>
      </c>
      <c r="AN577" s="405">
        <f>AM577/$I577</f>
        <v>1</v>
      </c>
      <c r="AO577" s="404">
        <f t="shared" ref="AO577:AO592" si="1190">AO$576*AP577</f>
        <v>286.95333333333332</v>
      </c>
      <c r="AP577" s="977">
        <v>0.95333333333333325</v>
      </c>
      <c r="AQ577" s="405">
        <f>AP577/$I577</f>
        <v>0.97278911564625847</v>
      </c>
      <c r="AR577" s="404">
        <f t="shared" ref="AR577:AR592" si="1191">AR$576*AS577</f>
        <v>292.8</v>
      </c>
      <c r="AS577" s="977">
        <v>0.96</v>
      </c>
      <c r="AT577" s="405">
        <f>AS577/$I577</f>
        <v>0.97959183673469385</v>
      </c>
      <c r="AU577" s="404">
        <f>AU$576*AV577</f>
        <v>279.93</v>
      </c>
      <c r="AV577" s="977">
        <v>0.93</v>
      </c>
      <c r="AW577" s="405">
        <f>AV577/$I577</f>
        <v>0.94897959183673475</v>
      </c>
      <c r="AX577" s="404">
        <f t="shared" ref="AX577:AX592" si="1192">AX$576*AY577</f>
        <v>288.85999999999996</v>
      </c>
      <c r="AY577" s="977">
        <v>0.95333333333333325</v>
      </c>
      <c r="AZ577" s="405">
        <f>AY577/$I577</f>
        <v>0.97278911564625847</v>
      </c>
      <c r="BA577" s="401">
        <f t="shared" ref="BA577:BA592" si="1193">BA$576*BB577</f>
        <v>293.47499999999997</v>
      </c>
      <c r="BB577" s="977">
        <v>0.97499999999999998</v>
      </c>
      <c r="BC577" s="405">
        <f>BB577/$I577</f>
        <v>0.99489795918367352</v>
      </c>
      <c r="BD577" s="415">
        <f>$BD$576*BE577</f>
        <v>283.94333333333333</v>
      </c>
      <c r="BE577" s="977">
        <v>0.94333333333333336</v>
      </c>
      <c r="BF577" s="405">
        <f>BE577/$I577</f>
        <v>0.96258503401360551</v>
      </c>
      <c r="BG577" s="487">
        <f t="shared" ref="BG577:BG592" si="1194">BG$576*BH577</f>
        <v>293.88</v>
      </c>
      <c r="BH577" s="977">
        <v>0.93</v>
      </c>
      <c r="BI577" s="405">
        <f>BH577/$I577</f>
        <v>0.94897959183673475</v>
      </c>
      <c r="BJ577" s="401">
        <f t="shared" si="1173"/>
        <v>1409.3733333333332</v>
      </c>
      <c r="BK577" s="488">
        <f>BJ577/BJ576</f>
        <v>0.92478565179352579</v>
      </c>
      <c r="BL577" s="405">
        <f>BK577/$I577</f>
        <v>0.94365882836074066</v>
      </c>
      <c r="BM577" s="489">
        <f t="shared" si="1174"/>
        <v>1155.4699999999998</v>
      </c>
      <c r="BN577" s="488">
        <f>BM577/BM576</f>
        <v>0.94324081632653045</v>
      </c>
      <c r="BO577" s="490">
        <f>BN577/$I577</f>
        <v>0.96249062890462289</v>
      </c>
      <c r="BP577" s="489">
        <f t="shared" si="1175"/>
        <v>1159.3516666666667</v>
      </c>
      <c r="BQ577" s="488">
        <f>BP577/BP576</f>
        <v>0.96291666666666664</v>
      </c>
      <c r="BR577" s="490">
        <f>BQ577/$I577</f>
        <v>0.98256802721088432</v>
      </c>
      <c r="BS577" s="419">
        <f t="shared" si="1176"/>
        <v>1148.4900000000002</v>
      </c>
      <c r="BT577" s="486">
        <f>BS577/BS576</f>
        <v>0.94370583401807739</v>
      </c>
      <c r="BU577" s="490">
        <f>BT577/$I577</f>
        <v>0.96296513675314022</v>
      </c>
      <c r="BV577" s="403">
        <f t="shared" ref="BV577:BV592" si="1195">L577</f>
        <v>0.94999999999999984</v>
      </c>
      <c r="BW577" s="403">
        <f t="shared" ref="BW577:BW592" si="1196">O577</f>
        <v>0.92666666666666675</v>
      </c>
      <c r="BX577" s="403">
        <f t="shared" ref="BX577:BX592" si="1197">R577</f>
        <v>0.92833333333333334</v>
      </c>
      <c r="BY577" s="403">
        <f t="shared" ref="BY577:BY592" si="1198">U577</f>
        <v>0.86</v>
      </c>
      <c r="BZ577" s="403">
        <f t="shared" ref="BZ577:BZ592" si="1199">X577</f>
        <v>0.94333333333333336</v>
      </c>
      <c r="CA577" s="403">
        <f t="shared" ref="CA577:CA592" si="1200">AA577</f>
        <v>0.94333333333333336</v>
      </c>
      <c r="CB577" s="403">
        <f t="shared" ref="CB577:CB592" si="1201">AD577</f>
        <v>0.91</v>
      </c>
      <c r="CC577" s="403">
        <f t="shared" ref="CC577:CC592" si="1202">AG577</f>
        <v>0.96</v>
      </c>
      <c r="CD577" s="403">
        <f t="shared" ref="CD577:CD592" si="1203">AJ577</f>
        <v>0.97833333333333339</v>
      </c>
      <c r="CE577" s="403">
        <f t="shared" ref="CE577:CE592" si="1204">AM577</f>
        <v>0.98</v>
      </c>
      <c r="CF577" s="403">
        <f t="shared" ref="CF577:CF592" si="1205">AP577</f>
        <v>0.95333333333333325</v>
      </c>
      <c r="CG577" s="403">
        <f t="shared" ref="CG577:CG592" si="1206">AS577</f>
        <v>0.96</v>
      </c>
      <c r="CH577" s="403">
        <f t="shared" ref="CH577:CH592" si="1207">AV577</f>
        <v>0.93</v>
      </c>
      <c r="CI577" s="403">
        <f t="shared" ref="CI577:CI592" si="1208">AY577</f>
        <v>0.95333333333333325</v>
      </c>
      <c r="CJ577" s="403">
        <f t="shared" ref="CJ577:CJ592" si="1209">BB577</f>
        <v>0.97499999999999998</v>
      </c>
      <c r="CK577" s="403">
        <f t="shared" ref="CK577:CK592" si="1210">BE577</f>
        <v>0.94333333333333336</v>
      </c>
      <c r="CL577" s="403">
        <f t="shared" ref="CL577:CL592" si="1211">BH577</f>
        <v>0.93</v>
      </c>
      <c r="CM577" s="821"/>
      <c r="CN577" s="821"/>
      <c r="CO577" s="821"/>
      <c r="CP577" s="821"/>
      <c r="CQ577" s="821"/>
      <c r="CR577" s="821"/>
      <c r="CS577" s="821"/>
      <c r="CT577" s="821"/>
    </row>
    <row r="578" spans="1:98" s="604" customFormat="1" x14ac:dyDescent="0.3">
      <c r="A578" s="485">
        <v>578</v>
      </c>
      <c r="B578" s="399" t="s">
        <v>285</v>
      </c>
      <c r="C578" s="399" t="s">
        <v>170</v>
      </c>
      <c r="D578" s="400">
        <v>43101</v>
      </c>
      <c r="E578" s="425" t="s">
        <v>211</v>
      </c>
      <c r="F578" s="401">
        <f t="shared" si="1177"/>
        <v>3463.9</v>
      </c>
      <c r="G578" s="486">
        <v>0.67</v>
      </c>
      <c r="H578" s="425" t="s">
        <v>211</v>
      </c>
      <c r="I578" s="403">
        <f t="shared" si="1178"/>
        <v>0.72</v>
      </c>
      <c r="J578" s="403">
        <f t="shared" si="1179"/>
        <v>0.61</v>
      </c>
      <c r="K578" s="404">
        <f t="shared" si="1180"/>
        <v>192.2</v>
      </c>
      <c r="L578" s="977">
        <v>0.62</v>
      </c>
      <c r="M578" s="405">
        <f>L578/$I578</f>
        <v>0.86111111111111116</v>
      </c>
      <c r="N578" s="404">
        <f t="shared" si="1181"/>
        <v>187.24</v>
      </c>
      <c r="O578" s="977">
        <v>0.62</v>
      </c>
      <c r="P578" s="405">
        <f>O578/$I578</f>
        <v>0.86111111111111116</v>
      </c>
      <c r="Q578" s="404">
        <f t="shared" si="1182"/>
        <v>192</v>
      </c>
      <c r="R578" s="977">
        <v>0.64</v>
      </c>
      <c r="S578" s="405">
        <f>R578/$I578</f>
        <v>0.88888888888888895</v>
      </c>
      <c r="T578" s="404">
        <f t="shared" si="1183"/>
        <v>189.1</v>
      </c>
      <c r="U578" s="977">
        <v>0.61</v>
      </c>
      <c r="V578" s="405">
        <f>U578/$I578</f>
        <v>0.84722222222222221</v>
      </c>
      <c r="W578" s="404">
        <f t="shared" si="1184"/>
        <v>199.98000000000002</v>
      </c>
      <c r="X578" s="977">
        <v>0.66</v>
      </c>
      <c r="Y578" s="405">
        <f>X578/$I578</f>
        <v>0.91666666666666674</v>
      </c>
      <c r="Z578" s="404">
        <f t="shared" si="1185"/>
        <v>207.69</v>
      </c>
      <c r="AA578" s="977">
        <v>0.69</v>
      </c>
      <c r="AB578" s="405">
        <f>AA578/$I578</f>
        <v>0.95833333333333326</v>
      </c>
      <c r="AC578" s="404">
        <f t="shared" si="1186"/>
        <v>205.02</v>
      </c>
      <c r="AD578" s="977">
        <v>0.67</v>
      </c>
      <c r="AE578" s="405">
        <f>AD578/$I578</f>
        <v>0.93055555555555569</v>
      </c>
      <c r="AF578" s="404">
        <f t="shared" si="1187"/>
        <v>211.82999999999998</v>
      </c>
      <c r="AG578" s="977">
        <v>0.69</v>
      </c>
      <c r="AH578" s="405">
        <f>AG578/$I578</f>
        <v>0.95833333333333326</v>
      </c>
      <c r="AI578" s="404">
        <f t="shared" si="1188"/>
        <v>217.44</v>
      </c>
      <c r="AJ578" s="977">
        <v>0.72</v>
      </c>
      <c r="AK578" s="405">
        <f>AJ578/$I578</f>
        <v>1</v>
      </c>
      <c r="AL578" s="404">
        <f t="shared" si="1189"/>
        <v>216.72</v>
      </c>
      <c r="AM578" s="977">
        <v>0.72</v>
      </c>
      <c r="AN578" s="405">
        <f>AM578/$I578</f>
        <v>1</v>
      </c>
      <c r="AO578" s="404">
        <f t="shared" si="1190"/>
        <v>204.68</v>
      </c>
      <c r="AP578" s="977">
        <v>0.68</v>
      </c>
      <c r="AQ578" s="405">
        <f>AP578/$I578</f>
        <v>0.94444444444444453</v>
      </c>
      <c r="AR578" s="404">
        <f t="shared" si="1191"/>
        <v>207.4</v>
      </c>
      <c r="AS578" s="977">
        <v>0.68</v>
      </c>
      <c r="AT578" s="405">
        <f>AS578/$I578</f>
        <v>0.94444444444444453</v>
      </c>
      <c r="AU578" s="404">
        <f t="shared" ref="AU578:AU592" si="1212">AU$576*AV578</f>
        <v>198.66</v>
      </c>
      <c r="AV578" s="977">
        <v>0.66</v>
      </c>
      <c r="AW578" s="405">
        <f>AV578/$I578</f>
        <v>0.91666666666666674</v>
      </c>
      <c r="AX578" s="404">
        <f t="shared" si="1192"/>
        <v>209.07</v>
      </c>
      <c r="AY578" s="977">
        <v>0.69</v>
      </c>
      <c r="AZ578" s="405">
        <f>AY578/$I578</f>
        <v>0.95833333333333326</v>
      </c>
      <c r="BA578" s="401">
        <f t="shared" si="1193"/>
        <v>213.70999999999998</v>
      </c>
      <c r="BB578" s="977">
        <v>0.71</v>
      </c>
      <c r="BC578" s="405">
        <f>BB578/$I578</f>
        <v>0.98611111111111105</v>
      </c>
      <c r="BD578" s="415">
        <f t="shared" ref="BD578:BD592" si="1213">$BD$576*BE578</f>
        <v>189.63</v>
      </c>
      <c r="BE578" s="977">
        <v>0.63</v>
      </c>
      <c r="BF578" s="405">
        <f>BE578/$I578</f>
        <v>0.875</v>
      </c>
      <c r="BG578" s="487">
        <f t="shared" si="1194"/>
        <v>208.56</v>
      </c>
      <c r="BH578" s="977">
        <v>0.66</v>
      </c>
      <c r="BI578" s="405">
        <f>BH578/$I578</f>
        <v>0.91666666666666674</v>
      </c>
      <c r="BJ578" s="401">
        <f t="shared" si="1173"/>
        <v>980.97</v>
      </c>
      <c r="BK578" s="488">
        <f>BJ578/BJ576</f>
        <v>0.64368110236220477</v>
      </c>
      <c r="BL578" s="405">
        <f>BK578/$I578</f>
        <v>0.89400153105861779</v>
      </c>
      <c r="BM578" s="489">
        <f t="shared" si="1174"/>
        <v>823.69</v>
      </c>
      <c r="BN578" s="488">
        <f>BM578/BM576</f>
        <v>0.6724</v>
      </c>
      <c r="BO578" s="490">
        <f>BN578/$I578</f>
        <v>0.93388888888888888</v>
      </c>
      <c r="BP578" s="489">
        <f t="shared" si="1175"/>
        <v>824.74</v>
      </c>
      <c r="BQ578" s="488">
        <f>BP578/BP576</f>
        <v>0.68500000000000005</v>
      </c>
      <c r="BR578" s="490">
        <f>BQ578/$I578</f>
        <v>0.95138888888888895</v>
      </c>
      <c r="BS578" s="419">
        <f t="shared" si="1176"/>
        <v>821.53</v>
      </c>
      <c r="BT578" s="486">
        <f>BS578/BS576</f>
        <v>0.67504519309778144</v>
      </c>
      <c r="BU578" s="490">
        <f>BT578/$I578</f>
        <v>0.93756276819136319</v>
      </c>
      <c r="BV578" s="403">
        <f t="shared" si="1195"/>
        <v>0.62</v>
      </c>
      <c r="BW578" s="403">
        <f t="shared" si="1196"/>
        <v>0.62</v>
      </c>
      <c r="BX578" s="403">
        <f t="shared" si="1197"/>
        <v>0.64</v>
      </c>
      <c r="BY578" s="403">
        <f t="shared" si="1198"/>
        <v>0.61</v>
      </c>
      <c r="BZ578" s="403">
        <f t="shared" si="1199"/>
        <v>0.66</v>
      </c>
      <c r="CA578" s="403">
        <f t="shared" si="1200"/>
        <v>0.69</v>
      </c>
      <c r="CB578" s="403">
        <f t="shared" si="1201"/>
        <v>0.67</v>
      </c>
      <c r="CC578" s="403">
        <f t="shared" si="1202"/>
        <v>0.69</v>
      </c>
      <c r="CD578" s="403">
        <f t="shared" si="1203"/>
        <v>0.72</v>
      </c>
      <c r="CE578" s="403">
        <f t="shared" si="1204"/>
        <v>0.72</v>
      </c>
      <c r="CF578" s="403">
        <f t="shared" si="1205"/>
        <v>0.68</v>
      </c>
      <c r="CG578" s="403">
        <f t="shared" si="1206"/>
        <v>0.68</v>
      </c>
      <c r="CH578" s="403">
        <f t="shared" si="1207"/>
        <v>0.66</v>
      </c>
      <c r="CI578" s="403">
        <f t="shared" si="1208"/>
        <v>0.69</v>
      </c>
      <c r="CJ578" s="403">
        <f t="shared" si="1209"/>
        <v>0.71</v>
      </c>
      <c r="CK578" s="403">
        <f t="shared" si="1210"/>
        <v>0.63</v>
      </c>
      <c r="CL578" s="403">
        <f t="shared" si="1211"/>
        <v>0.66</v>
      </c>
      <c r="CM578" s="821"/>
      <c r="CN578" s="821"/>
      <c r="CO578" s="821"/>
      <c r="CP578" s="821"/>
      <c r="CQ578" s="821"/>
      <c r="CR578" s="821"/>
      <c r="CS578" s="821"/>
      <c r="CT578" s="821"/>
    </row>
    <row r="579" spans="1:98" s="604" customFormat="1" x14ac:dyDescent="0.3">
      <c r="A579" s="485">
        <v>579</v>
      </c>
      <c r="B579" s="399" t="s">
        <v>287</v>
      </c>
      <c r="C579" s="399" t="s">
        <v>170</v>
      </c>
      <c r="D579" s="400">
        <v>43101</v>
      </c>
      <c r="E579" s="425" t="s">
        <v>211</v>
      </c>
      <c r="F579" s="401">
        <f t="shared" si="1177"/>
        <v>4601.3</v>
      </c>
      <c r="G579" s="486">
        <v>0.89</v>
      </c>
      <c r="H579" s="425" t="s">
        <v>211</v>
      </c>
      <c r="I579" s="403">
        <f t="shared" si="1178"/>
        <v>0.98</v>
      </c>
      <c r="J579" s="403">
        <f t="shared" si="1179"/>
        <v>0.78</v>
      </c>
      <c r="K579" s="404">
        <f t="shared" si="1180"/>
        <v>279</v>
      </c>
      <c r="L579" s="977">
        <v>0.9</v>
      </c>
      <c r="M579" s="405">
        <f>L579/$I579</f>
        <v>0.91836734693877553</v>
      </c>
      <c r="N579" s="404">
        <f t="shared" si="1181"/>
        <v>244.62</v>
      </c>
      <c r="O579" s="977">
        <v>0.81</v>
      </c>
      <c r="P579" s="405">
        <f>O579/$I579</f>
        <v>0.82653061224489799</v>
      </c>
      <c r="Q579" s="404">
        <f t="shared" si="1182"/>
        <v>255</v>
      </c>
      <c r="R579" s="977">
        <v>0.85</v>
      </c>
      <c r="S579" s="405">
        <f>R579/$I579</f>
        <v>0.86734693877551017</v>
      </c>
      <c r="T579" s="404">
        <f t="shared" si="1183"/>
        <v>244.9</v>
      </c>
      <c r="U579" s="977">
        <v>0.79</v>
      </c>
      <c r="V579" s="405">
        <f>U579/$I579</f>
        <v>0.80612244897959184</v>
      </c>
      <c r="W579" s="404">
        <f t="shared" si="1184"/>
        <v>278.76</v>
      </c>
      <c r="X579" s="977">
        <v>0.92</v>
      </c>
      <c r="Y579" s="405">
        <f>X579/$I579</f>
        <v>0.93877551020408168</v>
      </c>
      <c r="Z579" s="404">
        <f t="shared" si="1185"/>
        <v>282.94</v>
      </c>
      <c r="AA579" s="977">
        <v>0.94</v>
      </c>
      <c r="AB579" s="405">
        <f>AA579/$I579</f>
        <v>0.95918367346938771</v>
      </c>
      <c r="AC579" s="404">
        <f t="shared" si="1186"/>
        <v>238.68</v>
      </c>
      <c r="AD579" s="977">
        <v>0.78</v>
      </c>
      <c r="AE579" s="405">
        <f>AD579/$I579</f>
        <v>0.79591836734693877</v>
      </c>
      <c r="AF579" s="404">
        <f t="shared" si="1187"/>
        <v>285.51</v>
      </c>
      <c r="AG579" s="977">
        <v>0.93</v>
      </c>
      <c r="AH579" s="405">
        <f>AG579/$I579</f>
        <v>0.94897959183673475</v>
      </c>
      <c r="AI579" s="404">
        <f t="shared" si="1188"/>
        <v>286.89999999999998</v>
      </c>
      <c r="AJ579" s="977">
        <v>0.95</v>
      </c>
      <c r="AK579" s="405">
        <f>AJ579/$I579</f>
        <v>0.96938775510204078</v>
      </c>
      <c r="AL579" s="404">
        <f t="shared" si="1189"/>
        <v>294.98</v>
      </c>
      <c r="AM579" s="977">
        <v>0.98</v>
      </c>
      <c r="AN579" s="405">
        <f>AM579/$I579</f>
        <v>1</v>
      </c>
      <c r="AO579" s="404">
        <f t="shared" si="1190"/>
        <v>276.92</v>
      </c>
      <c r="AP579" s="977">
        <v>0.92</v>
      </c>
      <c r="AQ579" s="405">
        <f>AP579/$I579</f>
        <v>0.93877551020408168</v>
      </c>
      <c r="AR579" s="404">
        <f t="shared" si="1191"/>
        <v>280.60000000000002</v>
      </c>
      <c r="AS579" s="977">
        <v>0.92</v>
      </c>
      <c r="AT579" s="405">
        <f>AS579/$I579</f>
        <v>0.93877551020408168</v>
      </c>
      <c r="AU579" s="404">
        <f t="shared" si="1212"/>
        <v>273.91000000000003</v>
      </c>
      <c r="AV579" s="977">
        <v>0.91</v>
      </c>
      <c r="AW579" s="405">
        <f>AV579/$I579</f>
        <v>0.9285714285714286</v>
      </c>
      <c r="AX579" s="404">
        <f t="shared" si="1192"/>
        <v>266.64</v>
      </c>
      <c r="AY579" s="977">
        <v>0.88</v>
      </c>
      <c r="AZ579" s="405">
        <f>AY579/$I579</f>
        <v>0.89795918367346939</v>
      </c>
      <c r="BA579" s="401">
        <f t="shared" si="1193"/>
        <v>285.95</v>
      </c>
      <c r="BB579" s="977">
        <v>0.95</v>
      </c>
      <c r="BC579" s="405">
        <f>BB579/$I579</f>
        <v>0.96938775510204078</v>
      </c>
      <c r="BD579" s="415">
        <f t="shared" si="1213"/>
        <v>252.84</v>
      </c>
      <c r="BE579" s="977">
        <v>0.84</v>
      </c>
      <c r="BF579" s="405">
        <f>BE579/$I579</f>
        <v>0.8571428571428571</v>
      </c>
      <c r="BG579" s="487">
        <f t="shared" si="1194"/>
        <v>284.40000000000003</v>
      </c>
      <c r="BH579" s="977">
        <v>0.9</v>
      </c>
      <c r="BI579" s="405">
        <f>BH579/$I579</f>
        <v>0.91836734693877553</v>
      </c>
      <c r="BJ579" s="401">
        <f t="shared" si="1173"/>
        <v>1340.6</v>
      </c>
      <c r="BK579" s="488">
        <f>BJ579/BJ576</f>
        <v>0.87965879265091862</v>
      </c>
      <c r="BL579" s="405">
        <f>BK579/$I579</f>
        <v>0.89761101290910061</v>
      </c>
      <c r="BM579" s="489">
        <f t="shared" si="1174"/>
        <v>1105.5500000000002</v>
      </c>
      <c r="BN579" s="488">
        <f>BM579/BM576</f>
        <v>0.90248979591836753</v>
      </c>
      <c r="BO579" s="490">
        <f>BN579/$I579</f>
        <v>0.92090795501874234</v>
      </c>
      <c r="BP579" s="489">
        <f t="shared" si="1175"/>
        <v>1110.69</v>
      </c>
      <c r="BQ579" s="488">
        <f>BP579/BP576</f>
        <v>0.9225000000000001</v>
      </c>
      <c r="BR579" s="490">
        <f>BQ579/$I579</f>
        <v>0.94132653061224503</v>
      </c>
      <c r="BS579" s="419">
        <f t="shared" si="1176"/>
        <v>1055.71</v>
      </c>
      <c r="BT579" s="486">
        <f>BS579/BS576</f>
        <v>0.86746918652423999</v>
      </c>
      <c r="BU579" s="490">
        <f>BT579/$I579</f>
        <v>0.88517263931044898</v>
      </c>
      <c r="BV579" s="403">
        <f t="shared" si="1195"/>
        <v>0.9</v>
      </c>
      <c r="BW579" s="403">
        <f t="shared" si="1196"/>
        <v>0.81</v>
      </c>
      <c r="BX579" s="403">
        <f t="shared" si="1197"/>
        <v>0.85</v>
      </c>
      <c r="BY579" s="403">
        <f t="shared" si="1198"/>
        <v>0.79</v>
      </c>
      <c r="BZ579" s="403">
        <f t="shared" si="1199"/>
        <v>0.92</v>
      </c>
      <c r="CA579" s="403">
        <f t="shared" si="1200"/>
        <v>0.94</v>
      </c>
      <c r="CB579" s="403">
        <f t="shared" si="1201"/>
        <v>0.78</v>
      </c>
      <c r="CC579" s="403">
        <f t="shared" si="1202"/>
        <v>0.93</v>
      </c>
      <c r="CD579" s="403">
        <f t="shared" si="1203"/>
        <v>0.95</v>
      </c>
      <c r="CE579" s="403">
        <f t="shared" si="1204"/>
        <v>0.98</v>
      </c>
      <c r="CF579" s="403">
        <f t="shared" si="1205"/>
        <v>0.92</v>
      </c>
      <c r="CG579" s="403">
        <f t="shared" si="1206"/>
        <v>0.92</v>
      </c>
      <c r="CH579" s="403">
        <f t="shared" si="1207"/>
        <v>0.91</v>
      </c>
      <c r="CI579" s="403">
        <f t="shared" si="1208"/>
        <v>0.88</v>
      </c>
      <c r="CJ579" s="403">
        <f t="shared" si="1209"/>
        <v>0.95</v>
      </c>
      <c r="CK579" s="403">
        <f t="shared" si="1210"/>
        <v>0.84</v>
      </c>
      <c r="CL579" s="403">
        <f t="shared" si="1211"/>
        <v>0.9</v>
      </c>
      <c r="CM579" s="907"/>
      <c r="CN579" s="907"/>
      <c r="CO579" s="821"/>
      <c r="CP579" s="821"/>
      <c r="CQ579" s="821"/>
      <c r="CR579" s="821"/>
      <c r="CS579" s="821"/>
      <c r="CT579" s="821"/>
    </row>
    <row r="580" spans="1:98" s="604" customFormat="1" x14ac:dyDescent="0.3">
      <c r="A580" s="485">
        <v>580</v>
      </c>
      <c r="B580" s="399" t="s">
        <v>286</v>
      </c>
      <c r="C580" s="399" t="s">
        <v>170</v>
      </c>
      <c r="D580" s="400">
        <v>43101</v>
      </c>
      <c r="E580" s="425" t="s">
        <v>211</v>
      </c>
      <c r="F580" s="401">
        <f t="shared" si="1177"/>
        <v>3825.7999999999997</v>
      </c>
      <c r="G580" s="486">
        <v>0.74</v>
      </c>
      <c r="H580" s="425" t="s">
        <v>211</v>
      </c>
      <c r="I580" s="403">
        <f t="shared" si="1178"/>
        <v>0.85</v>
      </c>
      <c r="J580" s="403">
        <f t="shared" si="1179"/>
        <v>0.62</v>
      </c>
      <c r="K580" s="404">
        <f t="shared" si="1180"/>
        <v>217</v>
      </c>
      <c r="L580" s="977">
        <v>0.7</v>
      </c>
      <c r="M580" s="405">
        <f>L580/$I580</f>
        <v>0.82352941176470584</v>
      </c>
      <c r="N580" s="404">
        <f t="shared" si="1181"/>
        <v>214.42</v>
      </c>
      <c r="O580" s="977">
        <v>0.71</v>
      </c>
      <c r="P580" s="405">
        <f>O580/$I580</f>
        <v>0.83529411764705885</v>
      </c>
      <c r="Q580" s="404">
        <f t="shared" si="1182"/>
        <v>225</v>
      </c>
      <c r="R580" s="977">
        <v>0.75</v>
      </c>
      <c r="S580" s="405">
        <f>R580/$I580</f>
        <v>0.88235294117647056</v>
      </c>
      <c r="T580" s="404">
        <f t="shared" si="1183"/>
        <v>192.2</v>
      </c>
      <c r="U580" s="977">
        <v>0.62</v>
      </c>
      <c r="V580" s="405">
        <f>U580/$I580</f>
        <v>0.72941176470588232</v>
      </c>
      <c r="W580" s="404">
        <f t="shared" si="1184"/>
        <v>230.28</v>
      </c>
      <c r="X580" s="977">
        <v>0.76</v>
      </c>
      <c r="Y580" s="405">
        <f>X580/$I580</f>
        <v>0.89411764705882357</v>
      </c>
      <c r="Z580" s="404">
        <f t="shared" si="1185"/>
        <v>240.8</v>
      </c>
      <c r="AA580" s="977">
        <v>0.8</v>
      </c>
      <c r="AB580" s="405">
        <f>AA580/$I580</f>
        <v>0.94117647058823539</v>
      </c>
      <c r="AC580" s="404">
        <f t="shared" si="1186"/>
        <v>205.02</v>
      </c>
      <c r="AD580" s="977">
        <v>0.67</v>
      </c>
      <c r="AE580" s="405">
        <f>AD580/$I580</f>
        <v>0.78823529411764715</v>
      </c>
      <c r="AF580" s="404">
        <f t="shared" si="1187"/>
        <v>236.39000000000001</v>
      </c>
      <c r="AG580" s="977">
        <v>0.77</v>
      </c>
      <c r="AH580" s="405">
        <f>AG580/$I580</f>
        <v>0.90588235294117647</v>
      </c>
      <c r="AI580" s="404">
        <f t="shared" si="1188"/>
        <v>247.64</v>
      </c>
      <c r="AJ580" s="977">
        <v>0.82</v>
      </c>
      <c r="AK580" s="405">
        <f>AJ580/$I580</f>
        <v>0.96470588235294119</v>
      </c>
      <c r="AL580" s="404">
        <f t="shared" si="1189"/>
        <v>255.85</v>
      </c>
      <c r="AM580" s="977">
        <v>0.85</v>
      </c>
      <c r="AN580" s="405">
        <f>AM580/$I580</f>
        <v>1</v>
      </c>
      <c r="AO580" s="404">
        <f t="shared" si="1190"/>
        <v>225.75</v>
      </c>
      <c r="AP580" s="977">
        <v>0.75</v>
      </c>
      <c r="AQ580" s="405">
        <f>AP580/$I580</f>
        <v>0.88235294117647056</v>
      </c>
      <c r="AR580" s="404">
        <f t="shared" si="1191"/>
        <v>228.75</v>
      </c>
      <c r="AS580" s="977">
        <v>0.75</v>
      </c>
      <c r="AT580" s="405">
        <f>AS580/$I580</f>
        <v>0.88235294117647056</v>
      </c>
      <c r="AU580" s="404">
        <f t="shared" si="1212"/>
        <v>213.70999999999998</v>
      </c>
      <c r="AV580" s="977">
        <v>0.71</v>
      </c>
      <c r="AW580" s="405">
        <f>AV580/$I580</f>
        <v>0.83529411764705885</v>
      </c>
      <c r="AX580" s="404">
        <f t="shared" si="1192"/>
        <v>221.19</v>
      </c>
      <c r="AY580" s="977">
        <v>0.73</v>
      </c>
      <c r="AZ580" s="405">
        <f>AY580/$I580</f>
        <v>0.85882352941176465</v>
      </c>
      <c r="BA580" s="401">
        <f t="shared" si="1193"/>
        <v>240.8</v>
      </c>
      <c r="BB580" s="977">
        <v>0.8</v>
      </c>
      <c r="BC580" s="405">
        <f>BB580/$I580</f>
        <v>0.94117647058823539</v>
      </c>
      <c r="BD580" s="415">
        <f t="shared" si="1213"/>
        <v>195.65</v>
      </c>
      <c r="BE580" s="977">
        <v>0.65</v>
      </c>
      <c r="BF580" s="405">
        <f>BE580/$I580</f>
        <v>0.76470588235294124</v>
      </c>
      <c r="BG580" s="487">
        <f t="shared" si="1194"/>
        <v>237</v>
      </c>
      <c r="BH580" s="977">
        <v>0.75</v>
      </c>
      <c r="BI580" s="405">
        <f>BH580/$I580</f>
        <v>0.88235294117647056</v>
      </c>
      <c r="BJ580" s="401">
        <f t="shared" si="1173"/>
        <v>1105.28</v>
      </c>
      <c r="BK580" s="488">
        <f>BJ580/BJ576</f>
        <v>0.725249343832021</v>
      </c>
      <c r="BL580" s="405">
        <f>BK580/$I580</f>
        <v>0.85323452215531881</v>
      </c>
      <c r="BM580" s="489">
        <f t="shared" si="1174"/>
        <v>900.65000000000009</v>
      </c>
      <c r="BN580" s="488">
        <v>0.74</v>
      </c>
      <c r="BO580" s="490">
        <f>BN580/$I580</f>
        <v>0.87058823529411766</v>
      </c>
      <c r="BP580" s="489">
        <f t="shared" si="1175"/>
        <v>918.05</v>
      </c>
      <c r="BQ580" s="488">
        <f>BP580/BP576</f>
        <v>0.76249999999999996</v>
      </c>
      <c r="BR580" s="490">
        <f>BQ580/$I580</f>
        <v>0.89705882352941169</v>
      </c>
      <c r="BS580" s="419">
        <f t="shared" si="1176"/>
        <v>903.46999999999991</v>
      </c>
      <c r="BT580" s="486">
        <v>0.7</v>
      </c>
      <c r="BU580" s="490">
        <f>BT580/$I580</f>
        <v>0.82352941176470584</v>
      </c>
      <c r="BV580" s="403">
        <f t="shared" si="1195"/>
        <v>0.7</v>
      </c>
      <c r="BW580" s="403">
        <f t="shared" si="1196"/>
        <v>0.71</v>
      </c>
      <c r="BX580" s="403">
        <f t="shared" si="1197"/>
        <v>0.75</v>
      </c>
      <c r="BY580" s="403">
        <f t="shared" si="1198"/>
        <v>0.62</v>
      </c>
      <c r="BZ580" s="403">
        <f t="shared" si="1199"/>
        <v>0.76</v>
      </c>
      <c r="CA580" s="403">
        <f t="shared" si="1200"/>
        <v>0.8</v>
      </c>
      <c r="CB580" s="403">
        <f t="shared" si="1201"/>
        <v>0.67</v>
      </c>
      <c r="CC580" s="403">
        <f t="shared" si="1202"/>
        <v>0.77</v>
      </c>
      <c r="CD580" s="403">
        <f t="shared" si="1203"/>
        <v>0.82</v>
      </c>
      <c r="CE580" s="403">
        <f t="shared" si="1204"/>
        <v>0.85</v>
      </c>
      <c r="CF580" s="403">
        <f t="shared" si="1205"/>
        <v>0.75</v>
      </c>
      <c r="CG580" s="403">
        <f t="shared" si="1206"/>
        <v>0.75</v>
      </c>
      <c r="CH580" s="403">
        <f t="shared" si="1207"/>
        <v>0.71</v>
      </c>
      <c r="CI580" s="403">
        <f t="shared" si="1208"/>
        <v>0.73</v>
      </c>
      <c r="CJ580" s="403">
        <f t="shared" si="1209"/>
        <v>0.8</v>
      </c>
      <c r="CK580" s="403">
        <f t="shared" si="1210"/>
        <v>0.65</v>
      </c>
      <c r="CL580" s="403">
        <f t="shared" si="1211"/>
        <v>0.75</v>
      </c>
      <c r="CM580" s="907"/>
      <c r="CN580" s="907"/>
      <c r="CO580" s="821"/>
      <c r="CP580" s="821"/>
      <c r="CQ580" s="821"/>
      <c r="CR580" s="821"/>
      <c r="CS580" s="821"/>
      <c r="CT580" s="821"/>
    </row>
    <row r="581" spans="1:98" s="604" customFormat="1" x14ac:dyDescent="0.3">
      <c r="A581" s="485">
        <v>581</v>
      </c>
      <c r="B581" s="399" t="s">
        <v>288</v>
      </c>
      <c r="C581" s="399" t="s">
        <v>170</v>
      </c>
      <c r="D581" s="400">
        <v>43101</v>
      </c>
      <c r="E581" s="425" t="s">
        <v>211</v>
      </c>
      <c r="F581" s="401">
        <f t="shared" si="1177"/>
        <v>4394.5</v>
      </c>
      <c r="G581" s="488">
        <v>0.85</v>
      </c>
      <c r="H581" s="425" t="s">
        <v>211</v>
      </c>
      <c r="I581" s="403">
        <f t="shared" si="1178"/>
        <v>0.9</v>
      </c>
      <c r="J581" s="403">
        <f t="shared" si="1179"/>
        <v>0.75</v>
      </c>
      <c r="K581" s="404">
        <f t="shared" si="1180"/>
        <v>269.7</v>
      </c>
      <c r="L581" s="977">
        <v>0.87</v>
      </c>
      <c r="M581" s="405">
        <f t="shared" ref="M581:M592" si="1214">L581/$G581</f>
        <v>1.0235294117647058</v>
      </c>
      <c r="N581" s="404">
        <f t="shared" si="1181"/>
        <v>235.56</v>
      </c>
      <c r="O581" s="977">
        <v>0.78</v>
      </c>
      <c r="P581" s="405">
        <f t="shared" ref="P581:P592" si="1215">O581/$G581</f>
        <v>0.91764705882352948</v>
      </c>
      <c r="Q581" s="404">
        <f t="shared" si="1182"/>
        <v>243.00000000000003</v>
      </c>
      <c r="R581" s="977">
        <v>0.81</v>
      </c>
      <c r="S581" s="405">
        <f t="shared" ref="S581:S592" si="1216">R581/$G581</f>
        <v>0.95294117647058829</v>
      </c>
      <c r="T581" s="404">
        <f t="shared" si="1183"/>
        <v>232.5</v>
      </c>
      <c r="U581" s="977">
        <v>0.75</v>
      </c>
      <c r="V581" s="405">
        <f t="shared" ref="V581:V592" si="1217">U581/$G581</f>
        <v>0.88235294117647056</v>
      </c>
      <c r="W581" s="404">
        <f t="shared" si="1184"/>
        <v>263.61</v>
      </c>
      <c r="X581" s="977">
        <v>0.87</v>
      </c>
      <c r="Y581" s="405">
        <f t="shared" ref="Y581:Y592" si="1218">X581/$G581</f>
        <v>1.0235294117647058</v>
      </c>
      <c r="Z581" s="404">
        <f t="shared" si="1185"/>
        <v>261.87</v>
      </c>
      <c r="AA581" s="977">
        <v>0.87</v>
      </c>
      <c r="AB581" s="405">
        <f t="shared" ref="AB581:AB592" si="1219">AA581/$G581</f>
        <v>1.0235294117647058</v>
      </c>
      <c r="AC581" s="404">
        <f t="shared" si="1186"/>
        <v>247.86</v>
      </c>
      <c r="AD581" s="977">
        <v>0.81</v>
      </c>
      <c r="AE581" s="405">
        <f t="shared" ref="AE581:AE592" si="1220">AD581/$G581</f>
        <v>0.95294117647058829</v>
      </c>
      <c r="AF581" s="404">
        <f t="shared" si="1187"/>
        <v>267.08999999999997</v>
      </c>
      <c r="AG581" s="977">
        <v>0.87</v>
      </c>
      <c r="AH581" s="405">
        <f t="shared" ref="AH581:AH592" si="1221">AG581/$G581</f>
        <v>1.0235294117647058</v>
      </c>
      <c r="AI581" s="404">
        <f t="shared" si="1188"/>
        <v>256.7</v>
      </c>
      <c r="AJ581" s="977">
        <v>0.85</v>
      </c>
      <c r="AK581" s="405">
        <f t="shared" ref="AK581:AK592" si="1222">AJ581/$G581</f>
        <v>1</v>
      </c>
      <c r="AL581" s="404">
        <f t="shared" si="1189"/>
        <v>270.90000000000003</v>
      </c>
      <c r="AM581" s="977">
        <v>0.9</v>
      </c>
      <c r="AN581" s="405">
        <f t="shared" ref="AN581:AN592" si="1223">AM581/$G581</f>
        <v>1.0588235294117647</v>
      </c>
      <c r="AO581" s="404">
        <f t="shared" si="1190"/>
        <v>261.87</v>
      </c>
      <c r="AP581" s="977">
        <v>0.87</v>
      </c>
      <c r="AQ581" s="405">
        <f t="shared" ref="AQ581:AQ592" si="1224">AP581/$G581</f>
        <v>1.0235294117647058</v>
      </c>
      <c r="AR581" s="404">
        <f t="shared" si="1191"/>
        <v>265.35000000000002</v>
      </c>
      <c r="AS581" s="977">
        <v>0.87</v>
      </c>
      <c r="AT581" s="405">
        <f t="shared" ref="AT581:AT592" si="1225">AS581/$G581</f>
        <v>1.0235294117647058</v>
      </c>
      <c r="AU581" s="404">
        <f t="shared" si="1212"/>
        <v>258.86</v>
      </c>
      <c r="AV581" s="977">
        <v>0.86</v>
      </c>
      <c r="AW581" s="405">
        <f t="shared" ref="AW581:AW592" si="1226">AV581/$G581</f>
        <v>1.0117647058823529</v>
      </c>
      <c r="AX581" s="404">
        <f t="shared" si="1192"/>
        <v>254.51999999999998</v>
      </c>
      <c r="AY581" s="977">
        <v>0.84</v>
      </c>
      <c r="AZ581" s="405">
        <f t="shared" ref="AZ581:AZ592" si="1227">AY581/$G581</f>
        <v>0.9882352941176471</v>
      </c>
      <c r="BA581" s="401">
        <f t="shared" si="1193"/>
        <v>267.89</v>
      </c>
      <c r="BB581" s="977">
        <v>0.89</v>
      </c>
      <c r="BC581" s="405">
        <f t="shared" ref="BC581:BC592" si="1228">BB581/$G581</f>
        <v>1.0470588235294118</v>
      </c>
      <c r="BD581" s="415">
        <f t="shared" si="1213"/>
        <v>252.84</v>
      </c>
      <c r="BE581" s="977">
        <v>0.84</v>
      </c>
      <c r="BF581" s="405">
        <f t="shared" ref="BF581:BF592" si="1229">BE581/$G581</f>
        <v>0.9882352941176471</v>
      </c>
      <c r="BG581" s="487">
        <f t="shared" si="1194"/>
        <v>265.44</v>
      </c>
      <c r="BH581" s="977">
        <v>0.84</v>
      </c>
      <c r="BI581" s="405">
        <f t="shared" ref="BI581:BI592" si="1230">BH581/$G581</f>
        <v>0.9882352941176471</v>
      </c>
      <c r="BJ581" s="401">
        <f t="shared" si="1173"/>
        <v>1270.6799999999998</v>
      </c>
      <c r="BK581" s="486">
        <f t="shared" ref="BK581:BK591" si="1231">((L581*K$328)+(U581*T$328)+(X581*W$328)+(AA581*Z$328)+(R581*Q$328))/BJ$328</f>
        <v>0.83377856187576471</v>
      </c>
      <c r="BL581" s="405">
        <f t="shared" ref="BL581:BL592" si="1232">BK581/$G581</f>
        <v>0.98091595514795848</v>
      </c>
      <c r="BM581" s="489">
        <f t="shared" si="1174"/>
        <v>1044.17</v>
      </c>
      <c r="BN581" s="488">
        <f t="shared" ref="BN581:BN592" si="1233">((BH581*BG$328)+(AV581*AU$328)+(AS581*AR$328)+(AY581*AX$328))/BM$328</f>
        <v>0.85363751226328155</v>
      </c>
      <c r="BO581" s="405">
        <f t="shared" ref="BO581:BO592" si="1234">BN581/$G581</f>
        <v>1.004279426192096</v>
      </c>
      <c r="BP581" s="489">
        <f t="shared" si="1175"/>
        <v>1053.5</v>
      </c>
      <c r="BQ581" s="488">
        <f t="shared" ref="BQ581:BQ592" si="1235">((BB581*BA$328)+(AP581*AO$328)+(AM581*AL$328)+(BE581*BD$328))/BP$328</f>
        <v>0.87348406490860653</v>
      </c>
      <c r="BR581" s="405">
        <f t="shared" ref="BR581:BR592" si="1236">BQ581/$G581</f>
        <v>1.0276283116571843</v>
      </c>
      <c r="BS581" s="419">
        <f t="shared" si="1176"/>
        <v>1007.21</v>
      </c>
      <c r="BT581" s="486">
        <v>0.77</v>
      </c>
      <c r="BU581" s="405">
        <f t="shared" ref="BU581:BU592" si="1237">BT581/$G581</f>
        <v>0.90588235294117647</v>
      </c>
      <c r="BV581" s="403">
        <f t="shared" si="1195"/>
        <v>0.87</v>
      </c>
      <c r="BW581" s="403">
        <f t="shared" si="1196"/>
        <v>0.78</v>
      </c>
      <c r="BX581" s="403">
        <f t="shared" si="1197"/>
        <v>0.81</v>
      </c>
      <c r="BY581" s="403">
        <f t="shared" si="1198"/>
        <v>0.75</v>
      </c>
      <c r="BZ581" s="403">
        <f t="shared" si="1199"/>
        <v>0.87</v>
      </c>
      <c r="CA581" s="403">
        <f t="shared" si="1200"/>
        <v>0.87</v>
      </c>
      <c r="CB581" s="403">
        <f t="shared" si="1201"/>
        <v>0.81</v>
      </c>
      <c r="CC581" s="403">
        <f t="shared" si="1202"/>
        <v>0.87</v>
      </c>
      <c r="CD581" s="403">
        <f t="shared" si="1203"/>
        <v>0.85</v>
      </c>
      <c r="CE581" s="403">
        <f t="shared" si="1204"/>
        <v>0.9</v>
      </c>
      <c r="CF581" s="403">
        <f t="shared" si="1205"/>
        <v>0.87</v>
      </c>
      <c r="CG581" s="403">
        <f t="shared" si="1206"/>
        <v>0.87</v>
      </c>
      <c r="CH581" s="403">
        <f t="shared" si="1207"/>
        <v>0.86</v>
      </c>
      <c r="CI581" s="403">
        <f t="shared" si="1208"/>
        <v>0.84</v>
      </c>
      <c r="CJ581" s="403">
        <f t="shared" si="1209"/>
        <v>0.89</v>
      </c>
      <c r="CK581" s="403">
        <f t="shared" si="1210"/>
        <v>0.84</v>
      </c>
      <c r="CL581" s="403">
        <f t="shared" si="1211"/>
        <v>0.84</v>
      </c>
      <c r="CM581" s="821"/>
      <c r="CN581" s="821"/>
      <c r="CO581" s="821"/>
      <c r="CP581" s="821"/>
      <c r="CQ581" s="821"/>
      <c r="CR581" s="821"/>
      <c r="CS581" s="821"/>
      <c r="CT581" s="821"/>
    </row>
    <row r="582" spans="1:98" s="604" customFormat="1" x14ac:dyDescent="0.3">
      <c r="A582" s="485">
        <v>582</v>
      </c>
      <c r="B582" s="399" t="s">
        <v>264</v>
      </c>
      <c r="C582" s="399" t="s">
        <v>170</v>
      </c>
      <c r="D582" s="400">
        <v>43101</v>
      </c>
      <c r="E582" s="425" t="s">
        <v>211</v>
      </c>
      <c r="F582" s="401">
        <f t="shared" si="1177"/>
        <v>1912.8999999999999</v>
      </c>
      <c r="G582" s="488">
        <v>0.37</v>
      </c>
      <c r="H582" s="425" t="s">
        <v>211</v>
      </c>
      <c r="I582" s="403">
        <f t="shared" si="1178"/>
        <v>0.49</v>
      </c>
      <c r="J582" s="403">
        <f t="shared" si="1179"/>
        <v>0.25</v>
      </c>
      <c r="K582" s="404">
        <f t="shared" si="1180"/>
        <v>127.1</v>
      </c>
      <c r="L582" s="977">
        <v>0.41</v>
      </c>
      <c r="M582" s="405">
        <f t="shared" si="1214"/>
        <v>1.1081081081081081</v>
      </c>
      <c r="N582" s="404">
        <f t="shared" si="1181"/>
        <v>99.660000000000011</v>
      </c>
      <c r="O582" s="977">
        <v>0.33</v>
      </c>
      <c r="P582" s="405">
        <f t="shared" si="1215"/>
        <v>0.891891891891892</v>
      </c>
      <c r="Q582" s="404">
        <f t="shared" si="1182"/>
        <v>93</v>
      </c>
      <c r="R582" s="977">
        <v>0.31</v>
      </c>
      <c r="S582" s="405">
        <f t="shared" si="1216"/>
        <v>0.83783783783783783</v>
      </c>
      <c r="T582" s="404">
        <f t="shared" si="1183"/>
        <v>99.2</v>
      </c>
      <c r="U582" s="977">
        <v>0.32</v>
      </c>
      <c r="V582" s="405">
        <f t="shared" si="1217"/>
        <v>0.86486486486486491</v>
      </c>
      <c r="W582" s="404">
        <f t="shared" si="1184"/>
        <v>130.29</v>
      </c>
      <c r="X582" s="977">
        <v>0.43</v>
      </c>
      <c r="Y582" s="405">
        <f t="shared" si="1218"/>
        <v>1.1621621621621621</v>
      </c>
      <c r="Z582" s="404">
        <f t="shared" si="1185"/>
        <v>123.41</v>
      </c>
      <c r="AA582" s="977">
        <v>0.41</v>
      </c>
      <c r="AB582" s="405">
        <f t="shared" si="1219"/>
        <v>1.1081081081081081</v>
      </c>
      <c r="AC582" s="404">
        <f t="shared" si="1186"/>
        <v>76.5</v>
      </c>
      <c r="AD582" s="977">
        <v>0.25</v>
      </c>
      <c r="AE582" s="405">
        <f t="shared" si="1220"/>
        <v>0.67567567567567566</v>
      </c>
      <c r="AF582" s="404">
        <f t="shared" si="1187"/>
        <v>150.43</v>
      </c>
      <c r="AG582" s="977">
        <v>0.49</v>
      </c>
      <c r="AH582" s="405">
        <f t="shared" si="1221"/>
        <v>1.3243243243243243</v>
      </c>
      <c r="AI582" s="404">
        <f t="shared" si="1188"/>
        <v>105.69999999999999</v>
      </c>
      <c r="AJ582" s="977">
        <v>0.35</v>
      </c>
      <c r="AK582" s="405">
        <f t="shared" si="1222"/>
        <v>0.94594594594594594</v>
      </c>
      <c r="AL582" s="404">
        <f t="shared" si="1189"/>
        <v>138.46</v>
      </c>
      <c r="AM582" s="977">
        <v>0.46</v>
      </c>
      <c r="AN582" s="405">
        <f t="shared" si="1223"/>
        <v>1.2432432432432432</v>
      </c>
      <c r="AO582" s="404">
        <f t="shared" si="1190"/>
        <v>99.33</v>
      </c>
      <c r="AP582" s="977">
        <v>0.33</v>
      </c>
      <c r="AQ582" s="405">
        <f t="shared" si="1224"/>
        <v>0.891891891891892</v>
      </c>
      <c r="AR582" s="404">
        <f t="shared" si="1191"/>
        <v>100.65</v>
      </c>
      <c r="AS582" s="977">
        <v>0.33</v>
      </c>
      <c r="AT582" s="405">
        <f t="shared" si="1225"/>
        <v>0.891891891891892</v>
      </c>
      <c r="AU582" s="404">
        <f t="shared" si="1212"/>
        <v>108.36</v>
      </c>
      <c r="AV582" s="977">
        <v>0.36</v>
      </c>
      <c r="AW582" s="405">
        <f t="shared" si="1226"/>
        <v>0.97297297297297292</v>
      </c>
      <c r="AX582" s="404">
        <f t="shared" si="1192"/>
        <v>112.11</v>
      </c>
      <c r="AY582" s="977">
        <v>0.37</v>
      </c>
      <c r="AZ582" s="405">
        <f t="shared" si="1227"/>
        <v>1</v>
      </c>
      <c r="BA582" s="401">
        <f t="shared" si="1193"/>
        <v>117.39</v>
      </c>
      <c r="BB582" s="977">
        <v>0.39</v>
      </c>
      <c r="BC582" s="405">
        <f t="shared" si="1228"/>
        <v>1.0540540540540542</v>
      </c>
      <c r="BD582" s="415">
        <f t="shared" si="1213"/>
        <v>111.37</v>
      </c>
      <c r="BE582" s="977">
        <v>0.37</v>
      </c>
      <c r="BF582" s="405">
        <f t="shared" si="1229"/>
        <v>1</v>
      </c>
      <c r="BG582" s="487">
        <f t="shared" si="1194"/>
        <v>110.6</v>
      </c>
      <c r="BH582" s="977">
        <v>0.35</v>
      </c>
      <c r="BI582" s="405">
        <f t="shared" si="1230"/>
        <v>0.94594594594594594</v>
      </c>
      <c r="BJ582" s="401">
        <f t="shared" si="1173"/>
        <v>573</v>
      </c>
      <c r="BK582" s="486">
        <f t="shared" si="1231"/>
        <v>0.37888882565518023</v>
      </c>
      <c r="BL582" s="405">
        <f t="shared" si="1232"/>
        <v>1.0240238531221086</v>
      </c>
      <c r="BM582" s="489">
        <f t="shared" si="1174"/>
        <v>431.72</v>
      </c>
      <c r="BN582" s="488">
        <f t="shared" si="1233"/>
        <v>0.35037800636204181</v>
      </c>
      <c r="BO582" s="405">
        <f t="shared" si="1234"/>
        <v>0.94696758476227516</v>
      </c>
      <c r="BP582" s="489">
        <f t="shared" si="1175"/>
        <v>466.55</v>
      </c>
      <c r="BQ582" s="488">
        <v>0.36</v>
      </c>
      <c r="BR582" s="405">
        <f t="shared" si="1236"/>
        <v>0.97297297297297292</v>
      </c>
      <c r="BS582" s="419">
        <f t="shared" si="1176"/>
        <v>432.29</v>
      </c>
      <c r="BT582" s="486">
        <v>0.35</v>
      </c>
      <c r="BU582" s="405">
        <f t="shared" si="1237"/>
        <v>0.94594594594594594</v>
      </c>
      <c r="BV582" s="403">
        <f t="shared" si="1195"/>
        <v>0.41</v>
      </c>
      <c r="BW582" s="403">
        <f t="shared" si="1196"/>
        <v>0.33</v>
      </c>
      <c r="BX582" s="403">
        <f t="shared" si="1197"/>
        <v>0.31</v>
      </c>
      <c r="BY582" s="403">
        <f t="shared" si="1198"/>
        <v>0.32</v>
      </c>
      <c r="BZ582" s="403">
        <f t="shared" si="1199"/>
        <v>0.43</v>
      </c>
      <c r="CA582" s="403">
        <f t="shared" si="1200"/>
        <v>0.41</v>
      </c>
      <c r="CB582" s="403">
        <f t="shared" si="1201"/>
        <v>0.25</v>
      </c>
      <c r="CC582" s="403">
        <f t="shared" si="1202"/>
        <v>0.49</v>
      </c>
      <c r="CD582" s="403">
        <f t="shared" si="1203"/>
        <v>0.35</v>
      </c>
      <c r="CE582" s="403">
        <f t="shared" si="1204"/>
        <v>0.46</v>
      </c>
      <c r="CF582" s="403">
        <f t="shared" si="1205"/>
        <v>0.33</v>
      </c>
      <c r="CG582" s="403">
        <f t="shared" si="1206"/>
        <v>0.33</v>
      </c>
      <c r="CH582" s="403">
        <f t="shared" si="1207"/>
        <v>0.36</v>
      </c>
      <c r="CI582" s="403">
        <f t="shared" si="1208"/>
        <v>0.37</v>
      </c>
      <c r="CJ582" s="403">
        <f t="shared" si="1209"/>
        <v>0.39</v>
      </c>
      <c r="CK582" s="403">
        <f t="shared" si="1210"/>
        <v>0.37</v>
      </c>
      <c r="CL582" s="403">
        <f t="shared" si="1211"/>
        <v>0.35</v>
      </c>
      <c r="CM582" s="821"/>
      <c r="CN582" s="821"/>
      <c r="CO582" s="821"/>
      <c r="CP582" s="821"/>
      <c r="CQ582" s="821"/>
      <c r="CR582" s="821"/>
      <c r="CS582" s="821"/>
      <c r="CT582" s="821"/>
    </row>
    <row r="583" spans="1:98" s="604" customFormat="1" x14ac:dyDescent="0.3">
      <c r="A583" s="485">
        <v>583</v>
      </c>
      <c r="B583" s="399" t="s">
        <v>275</v>
      </c>
      <c r="C583" s="399" t="s">
        <v>170</v>
      </c>
      <c r="D583" s="400">
        <v>43101</v>
      </c>
      <c r="E583" s="425" t="s">
        <v>211</v>
      </c>
      <c r="F583" s="401">
        <f t="shared" si="1177"/>
        <v>3102</v>
      </c>
      <c r="G583" s="488">
        <v>0.6</v>
      </c>
      <c r="H583" s="425" t="s">
        <v>211</v>
      </c>
      <c r="I583" s="403">
        <f t="shared" si="1178"/>
        <v>0.94</v>
      </c>
      <c r="J583" s="403">
        <f t="shared" si="1179"/>
        <v>0.71</v>
      </c>
      <c r="K583" s="404">
        <f t="shared" si="1180"/>
        <v>269.7</v>
      </c>
      <c r="L583" s="977">
        <v>0.87</v>
      </c>
      <c r="M583" s="405">
        <f t="shared" si="1214"/>
        <v>1.45</v>
      </c>
      <c r="N583" s="404">
        <f t="shared" si="1181"/>
        <v>235.56</v>
      </c>
      <c r="O583" s="977">
        <v>0.78</v>
      </c>
      <c r="P583" s="405">
        <f t="shared" si="1215"/>
        <v>1.3</v>
      </c>
      <c r="Q583" s="404">
        <f t="shared" si="1182"/>
        <v>258</v>
      </c>
      <c r="R583" s="977">
        <v>0.86</v>
      </c>
      <c r="S583" s="405">
        <f t="shared" si="1216"/>
        <v>1.4333333333333333</v>
      </c>
      <c r="T583" s="404">
        <f t="shared" si="1183"/>
        <v>220.1</v>
      </c>
      <c r="U583" s="977">
        <v>0.71</v>
      </c>
      <c r="V583" s="405">
        <f t="shared" si="1217"/>
        <v>1.1833333333333333</v>
      </c>
      <c r="W583" s="404">
        <f t="shared" si="1184"/>
        <v>266.64</v>
      </c>
      <c r="X583" s="977">
        <v>0.88</v>
      </c>
      <c r="Y583" s="405">
        <f t="shared" si="1218"/>
        <v>1.4666666666666668</v>
      </c>
      <c r="Z583" s="404">
        <f t="shared" si="1185"/>
        <v>276.92</v>
      </c>
      <c r="AA583" s="977">
        <v>0.92</v>
      </c>
      <c r="AB583" s="405">
        <f t="shared" si="1219"/>
        <v>1.5333333333333334</v>
      </c>
      <c r="AC583" s="404">
        <f t="shared" si="1186"/>
        <v>223.38</v>
      </c>
      <c r="AD583" s="977">
        <v>0.73</v>
      </c>
      <c r="AE583" s="405">
        <f t="shared" si="1220"/>
        <v>1.2166666666666668</v>
      </c>
      <c r="AF583" s="404">
        <f t="shared" si="1187"/>
        <v>264.02</v>
      </c>
      <c r="AG583" s="977">
        <v>0.86</v>
      </c>
      <c r="AH583" s="405">
        <f t="shared" si="1221"/>
        <v>1.4333333333333333</v>
      </c>
      <c r="AI583" s="404">
        <f t="shared" si="1188"/>
        <v>268.78000000000003</v>
      </c>
      <c r="AJ583" s="977">
        <v>0.89</v>
      </c>
      <c r="AK583" s="405">
        <f t="shared" si="1222"/>
        <v>1.4833333333333334</v>
      </c>
      <c r="AL583" s="404">
        <f t="shared" si="1189"/>
        <v>282.94</v>
      </c>
      <c r="AM583" s="977">
        <v>0.94</v>
      </c>
      <c r="AN583" s="405">
        <f t="shared" si="1223"/>
        <v>1.5666666666666667</v>
      </c>
      <c r="AO583" s="404">
        <f t="shared" si="1190"/>
        <v>255.85</v>
      </c>
      <c r="AP583" s="977">
        <v>0.85</v>
      </c>
      <c r="AQ583" s="405">
        <f t="shared" si="1224"/>
        <v>1.4166666666666667</v>
      </c>
      <c r="AR583" s="404">
        <f t="shared" si="1191"/>
        <v>259.25</v>
      </c>
      <c r="AS583" s="977">
        <v>0.85</v>
      </c>
      <c r="AT583" s="405">
        <f t="shared" si="1225"/>
        <v>1.4166666666666667</v>
      </c>
      <c r="AU583" s="404">
        <f t="shared" si="1212"/>
        <v>231.77</v>
      </c>
      <c r="AV583" s="977">
        <v>0.77</v>
      </c>
      <c r="AW583" s="405">
        <f t="shared" si="1226"/>
        <v>1.2833333333333334</v>
      </c>
      <c r="AX583" s="404">
        <f t="shared" si="1192"/>
        <v>257.55</v>
      </c>
      <c r="AY583" s="977">
        <v>0.85</v>
      </c>
      <c r="AZ583" s="405">
        <f t="shared" si="1227"/>
        <v>1.4166666666666667</v>
      </c>
      <c r="BA583" s="401">
        <f t="shared" si="1193"/>
        <v>270.90000000000003</v>
      </c>
      <c r="BB583" s="977">
        <v>0.9</v>
      </c>
      <c r="BC583" s="405">
        <f t="shared" si="1228"/>
        <v>1.5</v>
      </c>
      <c r="BD583" s="415">
        <f t="shared" si="1213"/>
        <v>240.8</v>
      </c>
      <c r="BE583" s="977">
        <v>0.8</v>
      </c>
      <c r="BF583" s="405">
        <f t="shared" si="1229"/>
        <v>1.3333333333333335</v>
      </c>
      <c r="BG583" s="487">
        <f t="shared" si="1194"/>
        <v>274.92</v>
      </c>
      <c r="BH583" s="977">
        <v>0.87</v>
      </c>
      <c r="BI583" s="405">
        <f t="shared" si="1230"/>
        <v>1.45</v>
      </c>
      <c r="BJ583" s="401">
        <f t="shared" si="1173"/>
        <v>1291.3599999999999</v>
      </c>
      <c r="BK583" s="486">
        <f t="shared" si="1231"/>
        <v>0.84244515266198117</v>
      </c>
      <c r="BL583" s="405">
        <f t="shared" si="1232"/>
        <v>1.4040752544366353</v>
      </c>
      <c r="BM583" s="489">
        <f t="shared" si="1174"/>
        <v>1023.49</v>
      </c>
      <c r="BN583" s="488">
        <f t="shared" si="1233"/>
        <v>0.83830484288135088</v>
      </c>
      <c r="BO583" s="405">
        <f t="shared" si="1234"/>
        <v>1.3971747381355848</v>
      </c>
      <c r="BP583" s="489">
        <f t="shared" si="1175"/>
        <v>1050.49</v>
      </c>
      <c r="BQ583" s="488">
        <f t="shared" si="1235"/>
        <v>0.86813622829137649</v>
      </c>
      <c r="BR583" s="405">
        <f t="shared" si="1236"/>
        <v>1.4468937138189608</v>
      </c>
      <c r="BS583" s="419">
        <f t="shared" si="1176"/>
        <v>991.74</v>
      </c>
      <c r="BT583" s="486">
        <v>0.51</v>
      </c>
      <c r="BU583" s="405">
        <f t="shared" si="1237"/>
        <v>0.85000000000000009</v>
      </c>
      <c r="BV583" s="403">
        <f t="shared" si="1195"/>
        <v>0.87</v>
      </c>
      <c r="BW583" s="403">
        <f t="shared" si="1196"/>
        <v>0.78</v>
      </c>
      <c r="BX583" s="403">
        <f t="shared" si="1197"/>
        <v>0.86</v>
      </c>
      <c r="BY583" s="403">
        <f t="shared" si="1198"/>
        <v>0.71</v>
      </c>
      <c r="BZ583" s="403">
        <f t="shared" si="1199"/>
        <v>0.88</v>
      </c>
      <c r="CA583" s="403">
        <f t="shared" si="1200"/>
        <v>0.92</v>
      </c>
      <c r="CB583" s="403">
        <f t="shared" si="1201"/>
        <v>0.73</v>
      </c>
      <c r="CC583" s="403">
        <f t="shared" si="1202"/>
        <v>0.86</v>
      </c>
      <c r="CD583" s="403">
        <f t="shared" si="1203"/>
        <v>0.89</v>
      </c>
      <c r="CE583" s="403">
        <f t="shared" si="1204"/>
        <v>0.94</v>
      </c>
      <c r="CF583" s="403">
        <f t="shared" si="1205"/>
        <v>0.85</v>
      </c>
      <c r="CG583" s="403">
        <f t="shared" si="1206"/>
        <v>0.85</v>
      </c>
      <c r="CH583" s="403">
        <f t="shared" si="1207"/>
        <v>0.77</v>
      </c>
      <c r="CI583" s="403">
        <f t="shared" si="1208"/>
        <v>0.85</v>
      </c>
      <c r="CJ583" s="403">
        <f t="shared" si="1209"/>
        <v>0.9</v>
      </c>
      <c r="CK583" s="403">
        <f t="shared" si="1210"/>
        <v>0.8</v>
      </c>
      <c r="CL583" s="403">
        <f t="shared" si="1211"/>
        <v>0.87</v>
      </c>
      <c r="CM583" s="821"/>
      <c r="CN583" s="821"/>
      <c r="CO583" s="821"/>
      <c r="CP583" s="821"/>
      <c r="CQ583" s="821"/>
      <c r="CR583" s="821"/>
      <c r="CS583" s="821"/>
      <c r="CT583" s="821"/>
    </row>
    <row r="584" spans="1:98" s="604" customFormat="1" x14ac:dyDescent="0.3">
      <c r="A584" s="485">
        <v>584</v>
      </c>
      <c r="B584" s="399" t="s">
        <v>534</v>
      </c>
      <c r="C584" s="399" t="s">
        <v>170</v>
      </c>
      <c r="D584" s="400">
        <v>43101</v>
      </c>
      <c r="E584" s="425" t="s">
        <v>211</v>
      </c>
      <c r="F584" s="401">
        <f t="shared" si="1177"/>
        <v>3308.8</v>
      </c>
      <c r="G584" s="488">
        <v>0.64</v>
      </c>
      <c r="H584" s="425" t="s">
        <v>211</v>
      </c>
      <c r="I584" s="403">
        <f t="shared" si="1178"/>
        <v>0.88</v>
      </c>
      <c r="J584" s="403">
        <f t="shared" si="1179"/>
        <v>0.6</v>
      </c>
      <c r="K584" s="404">
        <f t="shared" si="1180"/>
        <v>260.39999999999998</v>
      </c>
      <c r="L584" s="977">
        <v>0.84</v>
      </c>
      <c r="M584" s="405">
        <f t="shared" si="1214"/>
        <v>1.3125</v>
      </c>
      <c r="N584" s="404">
        <f t="shared" si="1181"/>
        <v>217.44</v>
      </c>
      <c r="O584" s="977">
        <v>0.72</v>
      </c>
      <c r="P584" s="405">
        <f t="shared" si="1215"/>
        <v>1.125</v>
      </c>
      <c r="Q584" s="404">
        <f t="shared" si="1182"/>
        <v>240</v>
      </c>
      <c r="R584" s="977">
        <v>0.8</v>
      </c>
      <c r="S584" s="405">
        <f t="shared" si="1216"/>
        <v>1.25</v>
      </c>
      <c r="T584" s="404">
        <f t="shared" si="1183"/>
        <v>213.89999999999998</v>
      </c>
      <c r="U584" s="977">
        <v>0.69</v>
      </c>
      <c r="V584" s="405">
        <f t="shared" si="1217"/>
        <v>1.078125</v>
      </c>
      <c r="W584" s="404">
        <f t="shared" si="1184"/>
        <v>254.51999999999998</v>
      </c>
      <c r="X584" s="977">
        <v>0.84</v>
      </c>
      <c r="Y584" s="405">
        <f t="shared" si="1218"/>
        <v>1.3125</v>
      </c>
      <c r="Z584" s="404">
        <f t="shared" si="1185"/>
        <v>264.88</v>
      </c>
      <c r="AA584" s="977">
        <v>0.88</v>
      </c>
      <c r="AB584" s="405">
        <f t="shared" si="1219"/>
        <v>1.375</v>
      </c>
      <c r="AC584" s="404">
        <f t="shared" si="1186"/>
        <v>198.9</v>
      </c>
      <c r="AD584" s="977">
        <v>0.65</v>
      </c>
      <c r="AE584" s="405">
        <f t="shared" si="1220"/>
        <v>1.015625</v>
      </c>
      <c r="AF584" s="404">
        <f t="shared" si="1187"/>
        <v>260.95</v>
      </c>
      <c r="AG584" s="977">
        <v>0.85</v>
      </c>
      <c r="AH584" s="405">
        <f t="shared" si="1221"/>
        <v>1.328125</v>
      </c>
      <c r="AI584" s="404">
        <f t="shared" si="1188"/>
        <v>244.62</v>
      </c>
      <c r="AJ584" s="977">
        <v>0.81</v>
      </c>
      <c r="AK584" s="405">
        <f t="shared" si="1222"/>
        <v>1.265625</v>
      </c>
      <c r="AL584" s="404">
        <f t="shared" si="1189"/>
        <v>243.81</v>
      </c>
      <c r="AM584" s="977">
        <v>0.81</v>
      </c>
      <c r="AN584" s="405">
        <f t="shared" si="1223"/>
        <v>1.265625</v>
      </c>
      <c r="AO584" s="404">
        <f t="shared" si="1190"/>
        <v>198.66</v>
      </c>
      <c r="AP584" s="977">
        <v>0.66</v>
      </c>
      <c r="AQ584" s="405">
        <f t="shared" si="1224"/>
        <v>1.03125</v>
      </c>
      <c r="AR584" s="404">
        <f t="shared" si="1191"/>
        <v>201.3</v>
      </c>
      <c r="AS584" s="977">
        <v>0.66</v>
      </c>
      <c r="AT584" s="405">
        <f t="shared" si="1225"/>
        <v>1.03125</v>
      </c>
      <c r="AU584" s="404">
        <f t="shared" si="1212"/>
        <v>180.6</v>
      </c>
      <c r="AV584" s="977">
        <v>0.6</v>
      </c>
      <c r="AW584" s="405">
        <f t="shared" si="1226"/>
        <v>0.9375</v>
      </c>
      <c r="AX584" s="404">
        <f t="shared" si="1192"/>
        <v>230.28</v>
      </c>
      <c r="AY584" s="977">
        <v>0.76</v>
      </c>
      <c r="AZ584" s="405">
        <f t="shared" si="1227"/>
        <v>1.1875</v>
      </c>
      <c r="BA584" s="401">
        <f t="shared" si="1193"/>
        <v>231.77</v>
      </c>
      <c r="BB584" s="977">
        <v>0.77</v>
      </c>
      <c r="BC584" s="405">
        <f t="shared" si="1228"/>
        <v>1.203125</v>
      </c>
      <c r="BD584" s="415">
        <f t="shared" si="1213"/>
        <v>225.75</v>
      </c>
      <c r="BE584" s="977">
        <v>0.75</v>
      </c>
      <c r="BF584" s="405">
        <f t="shared" si="1229"/>
        <v>1.171875</v>
      </c>
      <c r="BG584" s="487">
        <f t="shared" si="1194"/>
        <v>240.16</v>
      </c>
      <c r="BH584" s="977">
        <v>0.76</v>
      </c>
      <c r="BI584" s="405">
        <f t="shared" si="1230"/>
        <v>1.1875</v>
      </c>
      <c r="BJ584" s="401">
        <f t="shared" si="1173"/>
        <v>1233.6999999999998</v>
      </c>
      <c r="BK584" s="486">
        <f t="shared" si="1231"/>
        <v>0.80621347067694848</v>
      </c>
      <c r="BL584" s="405">
        <f t="shared" si="1232"/>
        <v>1.2597085479327319</v>
      </c>
      <c r="BM584" s="489">
        <f t="shared" si="1174"/>
        <v>852.33999999999992</v>
      </c>
      <c r="BN584" s="488">
        <v>0.59</v>
      </c>
      <c r="BO584" s="405">
        <f t="shared" si="1234"/>
        <v>0.92187499999999989</v>
      </c>
      <c r="BP584" s="489">
        <f t="shared" si="1175"/>
        <v>899.99</v>
      </c>
      <c r="BQ584" s="488">
        <v>0.61</v>
      </c>
      <c r="BR584" s="405">
        <f t="shared" si="1236"/>
        <v>0.953125</v>
      </c>
      <c r="BS584" s="419">
        <f t="shared" si="1176"/>
        <v>921.91000000000008</v>
      </c>
      <c r="BT584" s="486">
        <v>0.56999999999999995</v>
      </c>
      <c r="BU584" s="405">
        <f t="shared" si="1237"/>
        <v>0.89062499999999989</v>
      </c>
      <c r="BV584" s="403">
        <f t="shared" si="1195"/>
        <v>0.84</v>
      </c>
      <c r="BW584" s="403">
        <f t="shared" si="1196"/>
        <v>0.72</v>
      </c>
      <c r="BX584" s="403">
        <f t="shared" si="1197"/>
        <v>0.8</v>
      </c>
      <c r="BY584" s="403">
        <f t="shared" si="1198"/>
        <v>0.69</v>
      </c>
      <c r="BZ584" s="403">
        <f t="shared" si="1199"/>
        <v>0.84</v>
      </c>
      <c r="CA584" s="403">
        <f t="shared" si="1200"/>
        <v>0.88</v>
      </c>
      <c r="CB584" s="403">
        <f t="shared" si="1201"/>
        <v>0.65</v>
      </c>
      <c r="CC584" s="403">
        <f t="shared" si="1202"/>
        <v>0.85</v>
      </c>
      <c r="CD584" s="403">
        <f t="shared" si="1203"/>
        <v>0.81</v>
      </c>
      <c r="CE584" s="403">
        <f t="shared" si="1204"/>
        <v>0.81</v>
      </c>
      <c r="CF584" s="403">
        <f t="shared" si="1205"/>
        <v>0.66</v>
      </c>
      <c r="CG584" s="403">
        <f t="shared" si="1206"/>
        <v>0.66</v>
      </c>
      <c r="CH584" s="403">
        <f t="shared" si="1207"/>
        <v>0.6</v>
      </c>
      <c r="CI584" s="403">
        <f t="shared" si="1208"/>
        <v>0.76</v>
      </c>
      <c r="CJ584" s="403">
        <f t="shared" si="1209"/>
        <v>0.77</v>
      </c>
      <c r="CK584" s="403">
        <f t="shared" si="1210"/>
        <v>0.75</v>
      </c>
      <c r="CL584" s="403">
        <f t="shared" si="1211"/>
        <v>0.76</v>
      </c>
      <c r="CM584" s="821"/>
      <c r="CN584" s="821"/>
      <c r="CO584" s="821"/>
      <c r="CP584" s="821"/>
      <c r="CQ584" s="821"/>
      <c r="CR584" s="821"/>
      <c r="CS584" s="821"/>
      <c r="CT584" s="821"/>
    </row>
    <row r="585" spans="1:98" s="604" customFormat="1" x14ac:dyDescent="0.3">
      <c r="A585" s="485">
        <v>585</v>
      </c>
      <c r="B585" s="399" t="s">
        <v>276</v>
      </c>
      <c r="C585" s="399" t="s">
        <v>170</v>
      </c>
      <c r="D585" s="400">
        <v>43101</v>
      </c>
      <c r="E585" s="425" t="s">
        <v>211</v>
      </c>
      <c r="F585" s="401">
        <f t="shared" si="1177"/>
        <v>3567.2999999999997</v>
      </c>
      <c r="G585" s="488">
        <v>0.69</v>
      </c>
      <c r="H585" s="425" t="s">
        <v>211</v>
      </c>
      <c r="I585" s="403">
        <f t="shared" si="1178"/>
        <v>0.69</v>
      </c>
      <c r="J585" s="403">
        <f t="shared" si="1179"/>
        <v>0.46</v>
      </c>
      <c r="K585" s="404">
        <f t="shared" si="1180"/>
        <v>186</v>
      </c>
      <c r="L585" s="977">
        <v>0.6</v>
      </c>
      <c r="M585" s="405">
        <f t="shared" si="1214"/>
        <v>0.86956521739130443</v>
      </c>
      <c r="N585" s="404">
        <f t="shared" si="1181"/>
        <v>181.2</v>
      </c>
      <c r="O585" s="977">
        <v>0.6</v>
      </c>
      <c r="P585" s="405">
        <f t="shared" si="1215"/>
        <v>0.86956521739130443</v>
      </c>
      <c r="Q585" s="404">
        <f t="shared" si="1182"/>
        <v>186</v>
      </c>
      <c r="R585" s="977">
        <v>0.62</v>
      </c>
      <c r="S585" s="405">
        <f t="shared" si="1216"/>
        <v>0.89855072463768126</v>
      </c>
      <c r="T585" s="404">
        <f t="shared" si="1183"/>
        <v>142.6</v>
      </c>
      <c r="U585" s="977">
        <v>0.46</v>
      </c>
      <c r="V585" s="405">
        <f t="shared" si="1217"/>
        <v>0.66666666666666674</v>
      </c>
      <c r="W585" s="404">
        <f t="shared" si="1184"/>
        <v>187.85999999999999</v>
      </c>
      <c r="X585" s="977">
        <v>0.62</v>
      </c>
      <c r="Y585" s="405">
        <f t="shared" si="1218"/>
        <v>0.89855072463768126</v>
      </c>
      <c r="Z585" s="404">
        <f t="shared" si="1185"/>
        <v>204.68</v>
      </c>
      <c r="AA585" s="977">
        <v>0.68</v>
      </c>
      <c r="AB585" s="405">
        <f t="shared" si="1219"/>
        <v>0.98550724637681175</v>
      </c>
      <c r="AC585" s="404">
        <f t="shared" si="1186"/>
        <v>162.18</v>
      </c>
      <c r="AD585" s="977">
        <v>0.53</v>
      </c>
      <c r="AE585" s="405">
        <f t="shared" si="1220"/>
        <v>0.76811594202898559</v>
      </c>
      <c r="AF585" s="404">
        <f t="shared" si="1187"/>
        <v>184.2</v>
      </c>
      <c r="AG585" s="977">
        <v>0.6</v>
      </c>
      <c r="AH585" s="405">
        <f t="shared" si="1221"/>
        <v>0.86956521739130443</v>
      </c>
      <c r="AI585" s="404">
        <f t="shared" si="1188"/>
        <v>208.38</v>
      </c>
      <c r="AJ585" s="977">
        <v>0.69</v>
      </c>
      <c r="AK585" s="405">
        <f t="shared" si="1222"/>
        <v>1</v>
      </c>
      <c r="AL585" s="404">
        <f t="shared" si="1189"/>
        <v>180.6</v>
      </c>
      <c r="AM585" s="977">
        <v>0.6</v>
      </c>
      <c r="AN585" s="405">
        <f t="shared" si="1223"/>
        <v>0.86956521739130443</v>
      </c>
      <c r="AO585" s="404">
        <f t="shared" si="1190"/>
        <v>183.60999999999999</v>
      </c>
      <c r="AP585" s="977">
        <v>0.61</v>
      </c>
      <c r="AQ585" s="405">
        <f t="shared" si="1224"/>
        <v>0.88405797101449279</v>
      </c>
      <c r="AR585" s="404">
        <f t="shared" si="1191"/>
        <v>186.04999999999998</v>
      </c>
      <c r="AS585" s="977">
        <v>0.61</v>
      </c>
      <c r="AT585" s="405">
        <f t="shared" si="1225"/>
        <v>0.88405797101449279</v>
      </c>
      <c r="AU585" s="404">
        <f t="shared" si="1212"/>
        <v>174.57999999999998</v>
      </c>
      <c r="AV585" s="977">
        <v>0.57999999999999996</v>
      </c>
      <c r="AW585" s="405">
        <f t="shared" si="1226"/>
        <v>0.84057971014492749</v>
      </c>
      <c r="AX585" s="404">
        <f t="shared" si="1192"/>
        <v>187.85999999999999</v>
      </c>
      <c r="AY585" s="977">
        <v>0.62</v>
      </c>
      <c r="AZ585" s="405">
        <f t="shared" si="1227"/>
        <v>0.89855072463768126</v>
      </c>
      <c r="BA585" s="401">
        <f t="shared" si="1193"/>
        <v>186.62</v>
      </c>
      <c r="BB585" s="977">
        <v>0.62</v>
      </c>
      <c r="BC585" s="405">
        <f t="shared" si="1228"/>
        <v>0.89855072463768126</v>
      </c>
      <c r="BD585" s="415">
        <f t="shared" si="1213"/>
        <v>144.47999999999999</v>
      </c>
      <c r="BE585" s="977">
        <v>0.48</v>
      </c>
      <c r="BF585" s="405">
        <f t="shared" si="1229"/>
        <v>0.69565217391304346</v>
      </c>
      <c r="BG585" s="487">
        <f t="shared" si="1194"/>
        <v>189.6</v>
      </c>
      <c r="BH585" s="977">
        <v>0.6</v>
      </c>
      <c r="BI585" s="405">
        <f t="shared" si="1230"/>
        <v>0.86956521739130443</v>
      </c>
      <c r="BJ585" s="401">
        <f t="shared" si="1173"/>
        <v>907.1400000000001</v>
      </c>
      <c r="BK585" s="486">
        <f t="shared" si="1231"/>
        <v>0.58842842102267878</v>
      </c>
      <c r="BL585" s="405">
        <f t="shared" si="1232"/>
        <v>0.85279481307634608</v>
      </c>
      <c r="BM585" s="489">
        <f t="shared" si="1174"/>
        <v>738.08999999999992</v>
      </c>
      <c r="BN585" s="488">
        <f t="shared" si="1233"/>
        <v>0.6036467283051401</v>
      </c>
      <c r="BO585" s="405">
        <f t="shared" si="1234"/>
        <v>0.87485033087701469</v>
      </c>
      <c r="BP585" s="489">
        <f t="shared" si="1175"/>
        <v>695.31000000000006</v>
      </c>
      <c r="BQ585" s="488">
        <f t="shared" si="1235"/>
        <v>0.57791668447521771</v>
      </c>
      <c r="BR585" s="405">
        <f t="shared" si="1236"/>
        <v>0.83756041228292433</v>
      </c>
      <c r="BS585" s="419">
        <f t="shared" si="1176"/>
        <v>735.96</v>
      </c>
      <c r="BT585" s="486">
        <v>0.67</v>
      </c>
      <c r="BU585" s="405">
        <f t="shared" si="1237"/>
        <v>0.97101449275362328</v>
      </c>
      <c r="BV585" s="403">
        <f t="shared" si="1195"/>
        <v>0.6</v>
      </c>
      <c r="BW585" s="403">
        <f t="shared" si="1196"/>
        <v>0.6</v>
      </c>
      <c r="BX585" s="403">
        <f t="shared" si="1197"/>
        <v>0.62</v>
      </c>
      <c r="BY585" s="403">
        <f t="shared" si="1198"/>
        <v>0.46</v>
      </c>
      <c r="BZ585" s="403">
        <f t="shared" si="1199"/>
        <v>0.62</v>
      </c>
      <c r="CA585" s="403">
        <f t="shared" si="1200"/>
        <v>0.68</v>
      </c>
      <c r="CB585" s="403">
        <f t="shared" si="1201"/>
        <v>0.53</v>
      </c>
      <c r="CC585" s="403">
        <f t="shared" si="1202"/>
        <v>0.6</v>
      </c>
      <c r="CD585" s="403">
        <f t="shared" si="1203"/>
        <v>0.69</v>
      </c>
      <c r="CE585" s="403">
        <f t="shared" si="1204"/>
        <v>0.6</v>
      </c>
      <c r="CF585" s="403">
        <f t="shared" si="1205"/>
        <v>0.61</v>
      </c>
      <c r="CG585" s="403">
        <f t="shared" si="1206"/>
        <v>0.61</v>
      </c>
      <c r="CH585" s="403">
        <f t="shared" si="1207"/>
        <v>0.57999999999999996</v>
      </c>
      <c r="CI585" s="403">
        <f t="shared" si="1208"/>
        <v>0.62</v>
      </c>
      <c r="CJ585" s="403">
        <f t="shared" si="1209"/>
        <v>0.62</v>
      </c>
      <c r="CK585" s="403">
        <f t="shared" si="1210"/>
        <v>0.48</v>
      </c>
      <c r="CL585" s="403">
        <f t="shared" si="1211"/>
        <v>0.6</v>
      </c>
      <c r="CM585" s="821"/>
      <c r="CN585" s="821"/>
      <c r="CO585" s="821"/>
      <c r="CP585" s="821"/>
      <c r="CQ585" s="821"/>
      <c r="CR585" s="821"/>
      <c r="CS585" s="821"/>
      <c r="CT585" s="821"/>
    </row>
    <row r="586" spans="1:98" s="604" customFormat="1" x14ac:dyDescent="0.3">
      <c r="A586" s="485">
        <v>586</v>
      </c>
      <c r="B586" s="399" t="s">
        <v>277</v>
      </c>
      <c r="C586" s="399" t="s">
        <v>170</v>
      </c>
      <c r="D586" s="400">
        <v>43101</v>
      </c>
      <c r="E586" s="425" t="s">
        <v>211</v>
      </c>
      <c r="F586" s="401">
        <f t="shared" si="1177"/>
        <v>4291.0999999999995</v>
      </c>
      <c r="G586" s="488">
        <v>0.83</v>
      </c>
      <c r="H586" s="425" t="s">
        <v>211</v>
      </c>
      <c r="I586" s="403">
        <f t="shared" si="1178"/>
        <v>0.72</v>
      </c>
      <c r="J586" s="403">
        <f t="shared" si="1179"/>
        <v>0.49</v>
      </c>
      <c r="K586" s="404">
        <f t="shared" si="1180"/>
        <v>201.5</v>
      </c>
      <c r="L586" s="977">
        <v>0.65</v>
      </c>
      <c r="M586" s="405">
        <f t="shared" si="1214"/>
        <v>0.78313253012048201</v>
      </c>
      <c r="N586" s="404">
        <f t="shared" si="1181"/>
        <v>196.3</v>
      </c>
      <c r="O586" s="977">
        <v>0.65</v>
      </c>
      <c r="P586" s="405">
        <f t="shared" si="1215"/>
        <v>0.78313253012048201</v>
      </c>
      <c r="Q586" s="404">
        <f t="shared" si="1182"/>
        <v>198</v>
      </c>
      <c r="R586" s="977">
        <v>0.66</v>
      </c>
      <c r="S586" s="405">
        <f t="shared" si="1216"/>
        <v>0.79518072289156638</v>
      </c>
      <c r="T586" s="404">
        <f t="shared" si="1183"/>
        <v>151.9</v>
      </c>
      <c r="U586" s="977">
        <v>0.49</v>
      </c>
      <c r="V586" s="405">
        <f t="shared" si="1217"/>
        <v>0.59036144578313254</v>
      </c>
      <c r="W586" s="404">
        <f t="shared" si="1184"/>
        <v>196.95000000000002</v>
      </c>
      <c r="X586" s="977">
        <v>0.65</v>
      </c>
      <c r="Y586" s="405">
        <f t="shared" si="1218"/>
        <v>0.78313253012048201</v>
      </c>
      <c r="Z586" s="404">
        <f t="shared" si="1185"/>
        <v>207.69</v>
      </c>
      <c r="AA586" s="977">
        <v>0.69</v>
      </c>
      <c r="AB586" s="405">
        <f t="shared" si="1219"/>
        <v>0.83132530120481929</v>
      </c>
      <c r="AC586" s="404">
        <f t="shared" si="1186"/>
        <v>174.42</v>
      </c>
      <c r="AD586" s="977">
        <v>0.56999999999999995</v>
      </c>
      <c r="AE586" s="405">
        <f t="shared" si="1220"/>
        <v>0.68674698795180722</v>
      </c>
      <c r="AF586" s="404">
        <f t="shared" si="1187"/>
        <v>187.26999999999998</v>
      </c>
      <c r="AG586" s="977">
        <v>0.61</v>
      </c>
      <c r="AH586" s="405">
        <f t="shared" si="1221"/>
        <v>0.73493975903614461</v>
      </c>
      <c r="AI586" s="404">
        <f t="shared" si="1188"/>
        <v>217.44</v>
      </c>
      <c r="AJ586" s="977">
        <v>0.72</v>
      </c>
      <c r="AK586" s="405">
        <f t="shared" si="1222"/>
        <v>0.86746987951807231</v>
      </c>
      <c r="AL586" s="404">
        <f t="shared" si="1189"/>
        <v>183.60999999999999</v>
      </c>
      <c r="AM586" s="977">
        <v>0.61</v>
      </c>
      <c r="AN586" s="405">
        <f t="shared" si="1223"/>
        <v>0.73493975903614461</v>
      </c>
      <c r="AO586" s="404">
        <f t="shared" si="1190"/>
        <v>192.64000000000001</v>
      </c>
      <c r="AP586" s="977">
        <v>0.64</v>
      </c>
      <c r="AQ586" s="405">
        <f t="shared" si="1224"/>
        <v>0.77108433734939763</v>
      </c>
      <c r="AR586" s="404">
        <f t="shared" si="1191"/>
        <v>195.20000000000002</v>
      </c>
      <c r="AS586" s="977">
        <v>0.64</v>
      </c>
      <c r="AT586" s="405">
        <f t="shared" si="1225"/>
        <v>0.77108433734939763</v>
      </c>
      <c r="AU586" s="404">
        <f t="shared" si="1212"/>
        <v>180.6</v>
      </c>
      <c r="AV586" s="977">
        <v>0.6</v>
      </c>
      <c r="AW586" s="405">
        <f t="shared" si="1226"/>
        <v>0.72289156626506024</v>
      </c>
      <c r="AX586" s="404">
        <f t="shared" si="1192"/>
        <v>196.95000000000002</v>
      </c>
      <c r="AY586" s="977">
        <v>0.65</v>
      </c>
      <c r="AZ586" s="405">
        <f t="shared" si="1227"/>
        <v>0.78313253012048201</v>
      </c>
      <c r="BA586" s="401">
        <f t="shared" si="1193"/>
        <v>186.62</v>
      </c>
      <c r="BB586" s="977">
        <v>0.62</v>
      </c>
      <c r="BC586" s="405">
        <f t="shared" si="1228"/>
        <v>0.74698795180722899</v>
      </c>
      <c r="BD586" s="415">
        <f t="shared" si="1213"/>
        <v>159.53</v>
      </c>
      <c r="BE586" s="977">
        <v>0.53</v>
      </c>
      <c r="BF586" s="405">
        <f t="shared" si="1229"/>
        <v>0.63855421686746994</v>
      </c>
      <c r="BG586" s="487">
        <f t="shared" si="1194"/>
        <v>195.92</v>
      </c>
      <c r="BH586" s="977">
        <v>0.62</v>
      </c>
      <c r="BI586" s="405">
        <f t="shared" si="1230"/>
        <v>0.74698795180722899</v>
      </c>
      <c r="BJ586" s="401">
        <f t="shared" si="1173"/>
        <v>956.04</v>
      </c>
      <c r="BK586" s="486">
        <f t="shared" si="1231"/>
        <v>0.6217393221978772</v>
      </c>
      <c r="BL586" s="405">
        <f t="shared" si="1232"/>
        <v>0.74908352072033402</v>
      </c>
      <c r="BM586" s="489">
        <f t="shared" si="1174"/>
        <v>768.67000000000007</v>
      </c>
      <c r="BN586" s="488">
        <f t="shared" si="1233"/>
        <v>0.62912551654428162</v>
      </c>
      <c r="BO586" s="405">
        <f t="shared" si="1234"/>
        <v>0.75798255005335136</v>
      </c>
      <c r="BP586" s="489">
        <f t="shared" si="1175"/>
        <v>722.4</v>
      </c>
      <c r="BQ586" s="488">
        <v>0.83</v>
      </c>
      <c r="BR586" s="405">
        <f t="shared" si="1236"/>
        <v>1</v>
      </c>
      <c r="BS586" s="419">
        <f t="shared" si="1176"/>
        <v>775.43000000000006</v>
      </c>
      <c r="BT586" s="486">
        <v>0.75</v>
      </c>
      <c r="BU586" s="405">
        <f t="shared" si="1237"/>
        <v>0.90361445783132532</v>
      </c>
      <c r="BV586" s="403">
        <f t="shared" si="1195"/>
        <v>0.65</v>
      </c>
      <c r="BW586" s="403">
        <f t="shared" si="1196"/>
        <v>0.65</v>
      </c>
      <c r="BX586" s="403">
        <f t="shared" si="1197"/>
        <v>0.66</v>
      </c>
      <c r="BY586" s="403">
        <f t="shared" si="1198"/>
        <v>0.49</v>
      </c>
      <c r="BZ586" s="403">
        <f t="shared" si="1199"/>
        <v>0.65</v>
      </c>
      <c r="CA586" s="403">
        <f t="shared" si="1200"/>
        <v>0.69</v>
      </c>
      <c r="CB586" s="403">
        <f t="shared" si="1201"/>
        <v>0.56999999999999995</v>
      </c>
      <c r="CC586" s="403">
        <f t="shared" si="1202"/>
        <v>0.61</v>
      </c>
      <c r="CD586" s="403">
        <f t="shared" si="1203"/>
        <v>0.72</v>
      </c>
      <c r="CE586" s="403">
        <f t="shared" si="1204"/>
        <v>0.61</v>
      </c>
      <c r="CF586" s="403">
        <f t="shared" si="1205"/>
        <v>0.64</v>
      </c>
      <c r="CG586" s="403">
        <f t="shared" si="1206"/>
        <v>0.64</v>
      </c>
      <c r="CH586" s="403">
        <f t="shared" si="1207"/>
        <v>0.6</v>
      </c>
      <c r="CI586" s="403">
        <f t="shared" si="1208"/>
        <v>0.65</v>
      </c>
      <c r="CJ586" s="403">
        <f t="shared" si="1209"/>
        <v>0.62</v>
      </c>
      <c r="CK586" s="403">
        <f t="shared" si="1210"/>
        <v>0.53</v>
      </c>
      <c r="CL586" s="403">
        <f t="shared" si="1211"/>
        <v>0.62</v>
      </c>
      <c r="CM586" s="821"/>
      <c r="CN586" s="821"/>
      <c r="CO586" s="821"/>
      <c r="CP586" s="821"/>
      <c r="CQ586" s="821"/>
      <c r="CR586" s="821"/>
      <c r="CS586" s="821"/>
      <c r="CT586" s="821"/>
    </row>
    <row r="587" spans="1:98" s="604" customFormat="1" x14ac:dyDescent="0.3">
      <c r="A587" s="485">
        <v>587</v>
      </c>
      <c r="B587" s="399" t="s">
        <v>278</v>
      </c>
      <c r="C587" s="399" t="s">
        <v>170</v>
      </c>
      <c r="D587" s="400">
        <v>43101</v>
      </c>
      <c r="E587" s="425" t="s">
        <v>211</v>
      </c>
      <c r="F587" s="401">
        <f t="shared" si="1177"/>
        <v>4291.0999999999995</v>
      </c>
      <c r="G587" s="488">
        <v>0.83</v>
      </c>
      <c r="H587" s="425" t="s">
        <v>211</v>
      </c>
      <c r="I587" s="403">
        <f t="shared" si="1178"/>
        <v>0.54</v>
      </c>
      <c r="J587" s="403">
        <f t="shared" si="1179"/>
        <v>0.28999999999999998</v>
      </c>
      <c r="K587" s="404">
        <f t="shared" si="1180"/>
        <v>136.4</v>
      </c>
      <c r="L587" s="977">
        <v>0.44</v>
      </c>
      <c r="M587" s="405">
        <f t="shared" si="1214"/>
        <v>0.53012048192771088</v>
      </c>
      <c r="N587" s="404">
        <f t="shared" si="1181"/>
        <v>129.85999999999999</v>
      </c>
      <c r="O587" s="977">
        <v>0.43</v>
      </c>
      <c r="P587" s="405">
        <f t="shared" si="1215"/>
        <v>0.51807228915662651</v>
      </c>
      <c r="Q587" s="404">
        <f t="shared" si="1182"/>
        <v>117</v>
      </c>
      <c r="R587" s="977">
        <v>0.39</v>
      </c>
      <c r="S587" s="405">
        <f t="shared" si="1216"/>
        <v>0.46987951807228917</v>
      </c>
      <c r="T587" s="404">
        <f t="shared" si="1183"/>
        <v>99.2</v>
      </c>
      <c r="U587" s="977">
        <v>0.32</v>
      </c>
      <c r="V587" s="405">
        <f t="shared" si="1217"/>
        <v>0.38554216867469882</v>
      </c>
      <c r="W587" s="404">
        <f t="shared" si="1184"/>
        <v>148.47</v>
      </c>
      <c r="X587" s="977">
        <v>0.49</v>
      </c>
      <c r="Y587" s="405">
        <f t="shared" si="1218"/>
        <v>0.59036144578313254</v>
      </c>
      <c r="Z587" s="404">
        <f t="shared" si="1185"/>
        <v>153.51</v>
      </c>
      <c r="AA587" s="977">
        <v>0.51</v>
      </c>
      <c r="AB587" s="405">
        <f t="shared" si="1219"/>
        <v>0.6144578313253013</v>
      </c>
      <c r="AC587" s="404">
        <f t="shared" si="1186"/>
        <v>88.74</v>
      </c>
      <c r="AD587" s="977">
        <v>0.28999999999999998</v>
      </c>
      <c r="AE587" s="405">
        <f t="shared" si="1220"/>
        <v>0.3493975903614458</v>
      </c>
      <c r="AF587" s="404">
        <f t="shared" si="1187"/>
        <v>125.86999999999999</v>
      </c>
      <c r="AG587" s="977">
        <v>0.41</v>
      </c>
      <c r="AH587" s="405">
        <f t="shared" si="1221"/>
        <v>0.49397590361445781</v>
      </c>
      <c r="AI587" s="404">
        <f t="shared" si="1188"/>
        <v>151</v>
      </c>
      <c r="AJ587" s="977">
        <v>0.5</v>
      </c>
      <c r="AK587" s="405">
        <f t="shared" si="1222"/>
        <v>0.60240963855421692</v>
      </c>
      <c r="AL587" s="404">
        <f t="shared" si="1189"/>
        <v>159.53</v>
      </c>
      <c r="AM587" s="977">
        <v>0.53</v>
      </c>
      <c r="AN587" s="405">
        <f t="shared" si="1223"/>
        <v>0.63855421686746994</v>
      </c>
      <c r="AO587" s="404">
        <f t="shared" si="1190"/>
        <v>162.54000000000002</v>
      </c>
      <c r="AP587" s="977">
        <v>0.54</v>
      </c>
      <c r="AQ587" s="405">
        <f t="shared" si="1224"/>
        <v>0.65060240963855431</v>
      </c>
      <c r="AR587" s="404">
        <f t="shared" si="1191"/>
        <v>164.70000000000002</v>
      </c>
      <c r="AS587" s="977">
        <v>0.54</v>
      </c>
      <c r="AT587" s="405">
        <f t="shared" si="1225"/>
        <v>0.65060240963855431</v>
      </c>
      <c r="AU587" s="404">
        <f t="shared" si="1212"/>
        <v>108.36</v>
      </c>
      <c r="AV587" s="977">
        <v>0.36</v>
      </c>
      <c r="AW587" s="405">
        <f t="shared" si="1226"/>
        <v>0.43373493975903615</v>
      </c>
      <c r="AX587" s="404">
        <f t="shared" si="1192"/>
        <v>121.2</v>
      </c>
      <c r="AY587" s="977">
        <v>0.4</v>
      </c>
      <c r="AZ587" s="405">
        <f t="shared" si="1227"/>
        <v>0.48192771084337355</v>
      </c>
      <c r="BA587" s="401">
        <f t="shared" si="1193"/>
        <v>153.51</v>
      </c>
      <c r="BB587" s="977">
        <v>0.51</v>
      </c>
      <c r="BC587" s="405">
        <f t="shared" si="1228"/>
        <v>0.6144578313253013</v>
      </c>
      <c r="BD587" s="415">
        <f t="shared" si="1213"/>
        <v>99.33</v>
      </c>
      <c r="BE587" s="977">
        <v>0.33</v>
      </c>
      <c r="BF587" s="405">
        <f t="shared" si="1229"/>
        <v>0.39759036144578319</v>
      </c>
      <c r="BG587" s="487">
        <f t="shared" si="1194"/>
        <v>135.88</v>
      </c>
      <c r="BH587" s="977">
        <v>0.43</v>
      </c>
      <c r="BI587" s="405">
        <f t="shared" si="1230"/>
        <v>0.51807228915662651</v>
      </c>
      <c r="BJ587" s="401">
        <f t="shared" si="1173"/>
        <v>654.58000000000004</v>
      </c>
      <c r="BK587" s="486">
        <v>0.81</v>
      </c>
      <c r="BL587" s="405">
        <f t="shared" si="1232"/>
        <v>0.97590361445783147</v>
      </c>
      <c r="BM587" s="489">
        <f t="shared" si="1174"/>
        <v>530.1400000000001</v>
      </c>
      <c r="BN587" s="488">
        <v>0.85</v>
      </c>
      <c r="BO587" s="405">
        <f t="shared" si="1234"/>
        <v>1.0240963855421688</v>
      </c>
      <c r="BP587" s="489">
        <f t="shared" si="1175"/>
        <v>574.91000000000008</v>
      </c>
      <c r="BQ587" s="488">
        <f t="shared" si="1235"/>
        <v>0.47936658545967431</v>
      </c>
      <c r="BR587" s="405">
        <f t="shared" si="1236"/>
        <v>0.5775501029634631</v>
      </c>
      <c r="BS587" s="419">
        <f t="shared" si="1176"/>
        <v>495.47</v>
      </c>
      <c r="BT587" s="486">
        <v>0.81</v>
      </c>
      <c r="BU587" s="405">
        <f t="shared" si="1237"/>
        <v>0.97590361445783147</v>
      </c>
      <c r="BV587" s="403">
        <f t="shared" si="1195"/>
        <v>0.44</v>
      </c>
      <c r="BW587" s="403">
        <f t="shared" si="1196"/>
        <v>0.43</v>
      </c>
      <c r="BX587" s="403">
        <f t="shared" si="1197"/>
        <v>0.39</v>
      </c>
      <c r="BY587" s="403">
        <f t="shared" si="1198"/>
        <v>0.32</v>
      </c>
      <c r="BZ587" s="403">
        <f t="shared" si="1199"/>
        <v>0.49</v>
      </c>
      <c r="CA587" s="403">
        <f t="shared" si="1200"/>
        <v>0.51</v>
      </c>
      <c r="CB587" s="403">
        <f t="shared" si="1201"/>
        <v>0.28999999999999998</v>
      </c>
      <c r="CC587" s="403">
        <f t="shared" si="1202"/>
        <v>0.41</v>
      </c>
      <c r="CD587" s="403">
        <f t="shared" si="1203"/>
        <v>0.5</v>
      </c>
      <c r="CE587" s="403">
        <f t="shared" si="1204"/>
        <v>0.53</v>
      </c>
      <c r="CF587" s="403">
        <f t="shared" si="1205"/>
        <v>0.54</v>
      </c>
      <c r="CG587" s="403">
        <f t="shared" si="1206"/>
        <v>0.54</v>
      </c>
      <c r="CH587" s="403">
        <f t="shared" si="1207"/>
        <v>0.36</v>
      </c>
      <c r="CI587" s="403">
        <f t="shared" si="1208"/>
        <v>0.4</v>
      </c>
      <c r="CJ587" s="403">
        <f t="shared" si="1209"/>
        <v>0.51</v>
      </c>
      <c r="CK587" s="403">
        <f t="shared" si="1210"/>
        <v>0.33</v>
      </c>
      <c r="CL587" s="403">
        <f t="shared" si="1211"/>
        <v>0.43</v>
      </c>
      <c r="CM587" s="821"/>
      <c r="CN587" s="821"/>
      <c r="CO587" s="821"/>
      <c r="CP587" s="821"/>
      <c r="CQ587" s="821"/>
      <c r="CR587" s="821"/>
      <c r="CS587" s="821"/>
      <c r="CT587" s="821"/>
    </row>
    <row r="588" spans="1:98" s="604" customFormat="1" x14ac:dyDescent="0.3">
      <c r="A588" s="485">
        <v>588</v>
      </c>
      <c r="B588" s="399" t="s">
        <v>279</v>
      </c>
      <c r="C588" s="399" t="s">
        <v>170</v>
      </c>
      <c r="D588" s="400">
        <v>43101</v>
      </c>
      <c r="E588" s="425" t="s">
        <v>211</v>
      </c>
      <c r="F588" s="401">
        <f t="shared" si="1177"/>
        <v>4601.3</v>
      </c>
      <c r="G588" s="488">
        <v>0.89</v>
      </c>
      <c r="H588" s="425" t="s">
        <v>211</v>
      </c>
      <c r="I588" s="403">
        <f t="shared" si="1178"/>
        <v>0.74</v>
      </c>
      <c r="J588" s="403">
        <f t="shared" si="1179"/>
        <v>0.54</v>
      </c>
      <c r="K588" s="404">
        <f t="shared" si="1180"/>
        <v>220.1</v>
      </c>
      <c r="L588" s="977">
        <v>0.71</v>
      </c>
      <c r="M588" s="405">
        <f t="shared" si="1214"/>
        <v>0.797752808988764</v>
      </c>
      <c r="N588" s="404">
        <f t="shared" si="1181"/>
        <v>208.38</v>
      </c>
      <c r="O588" s="977">
        <v>0.69</v>
      </c>
      <c r="P588" s="405">
        <f t="shared" si="1215"/>
        <v>0.77528089887640439</v>
      </c>
      <c r="Q588" s="404">
        <f t="shared" si="1182"/>
        <v>216</v>
      </c>
      <c r="R588" s="977">
        <v>0.72</v>
      </c>
      <c r="S588" s="405">
        <f t="shared" si="1216"/>
        <v>0.8089887640449438</v>
      </c>
      <c r="T588" s="404">
        <f t="shared" si="1183"/>
        <v>167.4</v>
      </c>
      <c r="U588" s="977">
        <v>0.54</v>
      </c>
      <c r="V588" s="405">
        <f t="shared" si="1217"/>
        <v>0.6067415730337079</v>
      </c>
      <c r="W588" s="404">
        <f t="shared" si="1184"/>
        <v>215.13</v>
      </c>
      <c r="X588" s="977">
        <v>0.71</v>
      </c>
      <c r="Y588" s="405">
        <f t="shared" si="1218"/>
        <v>0.797752808988764</v>
      </c>
      <c r="Z588" s="404">
        <f t="shared" si="1185"/>
        <v>222.74</v>
      </c>
      <c r="AA588" s="977">
        <v>0.74</v>
      </c>
      <c r="AB588" s="405">
        <f t="shared" si="1219"/>
        <v>0.8314606741573034</v>
      </c>
      <c r="AC588" s="404">
        <f t="shared" si="1186"/>
        <v>195.84</v>
      </c>
      <c r="AD588" s="977">
        <v>0.64</v>
      </c>
      <c r="AE588" s="405">
        <f t="shared" si="1220"/>
        <v>0.7191011235955056</v>
      </c>
      <c r="AF588" s="404">
        <f t="shared" si="1187"/>
        <v>199.55</v>
      </c>
      <c r="AG588" s="977">
        <v>0.65</v>
      </c>
      <c r="AH588" s="405">
        <f t="shared" si="1221"/>
        <v>0.7303370786516854</v>
      </c>
      <c r="AI588" s="404">
        <f t="shared" si="1188"/>
        <v>223.48</v>
      </c>
      <c r="AJ588" s="977">
        <v>0.74</v>
      </c>
      <c r="AK588" s="405">
        <f t="shared" si="1222"/>
        <v>0.8314606741573034</v>
      </c>
      <c r="AL588" s="404">
        <f t="shared" si="1189"/>
        <v>192.64000000000001</v>
      </c>
      <c r="AM588" s="977">
        <v>0.64</v>
      </c>
      <c r="AN588" s="405">
        <f t="shared" si="1223"/>
        <v>0.7191011235955056</v>
      </c>
      <c r="AO588" s="404">
        <f t="shared" si="1190"/>
        <v>207.69</v>
      </c>
      <c r="AP588" s="977">
        <v>0.69</v>
      </c>
      <c r="AQ588" s="405">
        <f t="shared" si="1224"/>
        <v>0.77528089887640439</v>
      </c>
      <c r="AR588" s="404">
        <f t="shared" si="1191"/>
        <v>210.45</v>
      </c>
      <c r="AS588" s="977">
        <v>0.69</v>
      </c>
      <c r="AT588" s="405">
        <f t="shared" si="1225"/>
        <v>0.77528089887640439</v>
      </c>
      <c r="AU588" s="404">
        <f t="shared" si="1212"/>
        <v>198.66</v>
      </c>
      <c r="AV588" s="977">
        <v>0.66</v>
      </c>
      <c r="AW588" s="405">
        <f t="shared" si="1226"/>
        <v>0.7415730337078652</v>
      </c>
      <c r="AX588" s="404">
        <f t="shared" si="1192"/>
        <v>221.19</v>
      </c>
      <c r="AY588" s="977">
        <v>0.73</v>
      </c>
      <c r="AZ588" s="405">
        <f t="shared" si="1227"/>
        <v>0.8202247191011236</v>
      </c>
      <c r="BA588" s="401">
        <f t="shared" si="1193"/>
        <v>204.68</v>
      </c>
      <c r="BB588" s="977">
        <v>0.68</v>
      </c>
      <c r="BC588" s="405">
        <f t="shared" si="1228"/>
        <v>0.76404494382022481</v>
      </c>
      <c r="BD588" s="415">
        <f t="shared" si="1213"/>
        <v>183.60999999999999</v>
      </c>
      <c r="BE588" s="977">
        <v>0.61</v>
      </c>
      <c r="BF588" s="405">
        <f t="shared" si="1229"/>
        <v>0.6853932584269663</v>
      </c>
      <c r="BG588" s="487">
        <f t="shared" si="1194"/>
        <v>214.88000000000002</v>
      </c>
      <c r="BH588" s="977">
        <v>0.68</v>
      </c>
      <c r="BI588" s="405">
        <f t="shared" si="1230"/>
        <v>0.76404494382022481</v>
      </c>
      <c r="BJ588" s="401">
        <f t="shared" si="1173"/>
        <v>1041.3699999999999</v>
      </c>
      <c r="BK588" s="486">
        <v>0.84</v>
      </c>
      <c r="BL588" s="405">
        <f t="shared" si="1232"/>
        <v>0.9438202247191011</v>
      </c>
      <c r="BM588" s="489">
        <f t="shared" si="1174"/>
        <v>845.18000000000006</v>
      </c>
      <c r="BN588" s="488">
        <v>0.92</v>
      </c>
      <c r="BO588" s="405">
        <f t="shared" si="1234"/>
        <v>1.0337078651685394</v>
      </c>
      <c r="BP588" s="489">
        <f t="shared" si="1175"/>
        <v>788.62</v>
      </c>
      <c r="BQ588" s="488">
        <f t="shared" si="1235"/>
        <v>0.65720619452636375</v>
      </c>
      <c r="BR588" s="405">
        <f t="shared" si="1236"/>
        <v>0.73843392643411654</v>
      </c>
      <c r="BS588" s="419">
        <f t="shared" si="1176"/>
        <v>827.25</v>
      </c>
      <c r="BT588" s="486">
        <f t="shared" ref="BT588:BT592" si="1238">((AJ588*AI$328)+(AG588*AF$328)+(AD588*AC$328)+(O588*N$328))/BS$328</f>
        <v>0.678161897396236</v>
      </c>
      <c r="BU588" s="405">
        <f t="shared" si="1237"/>
        <v>0.76197965999577078</v>
      </c>
      <c r="BV588" s="403">
        <f t="shared" si="1195"/>
        <v>0.71</v>
      </c>
      <c r="BW588" s="403">
        <f t="shared" si="1196"/>
        <v>0.69</v>
      </c>
      <c r="BX588" s="403">
        <f t="shared" si="1197"/>
        <v>0.72</v>
      </c>
      <c r="BY588" s="403">
        <f t="shared" si="1198"/>
        <v>0.54</v>
      </c>
      <c r="BZ588" s="403">
        <f t="shared" si="1199"/>
        <v>0.71</v>
      </c>
      <c r="CA588" s="403">
        <f t="shared" si="1200"/>
        <v>0.74</v>
      </c>
      <c r="CB588" s="403">
        <f t="shared" si="1201"/>
        <v>0.64</v>
      </c>
      <c r="CC588" s="403">
        <f t="shared" si="1202"/>
        <v>0.65</v>
      </c>
      <c r="CD588" s="403">
        <f t="shared" si="1203"/>
        <v>0.74</v>
      </c>
      <c r="CE588" s="403">
        <f t="shared" si="1204"/>
        <v>0.64</v>
      </c>
      <c r="CF588" s="403">
        <f t="shared" si="1205"/>
        <v>0.69</v>
      </c>
      <c r="CG588" s="403">
        <f t="shared" si="1206"/>
        <v>0.69</v>
      </c>
      <c r="CH588" s="403">
        <f t="shared" si="1207"/>
        <v>0.66</v>
      </c>
      <c r="CI588" s="403">
        <f t="shared" si="1208"/>
        <v>0.73</v>
      </c>
      <c r="CJ588" s="403">
        <f t="shared" si="1209"/>
        <v>0.68</v>
      </c>
      <c r="CK588" s="403">
        <f t="shared" si="1210"/>
        <v>0.61</v>
      </c>
      <c r="CL588" s="403">
        <f t="shared" si="1211"/>
        <v>0.68</v>
      </c>
      <c r="CM588" s="821"/>
      <c r="CN588" s="821"/>
      <c r="CO588" s="821"/>
      <c r="CP588" s="821"/>
      <c r="CQ588" s="821"/>
      <c r="CR588" s="821"/>
      <c r="CS588" s="821"/>
      <c r="CT588" s="821"/>
    </row>
    <row r="589" spans="1:98" s="604" customFormat="1" x14ac:dyDescent="0.3">
      <c r="A589" s="485">
        <v>589</v>
      </c>
      <c r="B589" s="399" t="s">
        <v>280</v>
      </c>
      <c r="C589" s="399" t="s">
        <v>170</v>
      </c>
      <c r="D589" s="400">
        <v>43101</v>
      </c>
      <c r="E589" s="425" t="s">
        <v>211</v>
      </c>
      <c r="F589" s="401">
        <f t="shared" si="1177"/>
        <v>2429.8999999999996</v>
      </c>
      <c r="G589" s="488">
        <v>0.47</v>
      </c>
      <c r="H589" s="425" t="s">
        <v>211</v>
      </c>
      <c r="I589" s="403">
        <f t="shared" si="1178"/>
        <v>0.56000000000000005</v>
      </c>
      <c r="J589" s="403">
        <f t="shared" si="1179"/>
        <v>0.35</v>
      </c>
      <c r="K589" s="404">
        <f t="shared" si="1180"/>
        <v>108.5</v>
      </c>
      <c r="L589" s="977">
        <v>0.35</v>
      </c>
      <c r="M589" s="405">
        <f t="shared" si="1214"/>
        <v>0.74468085106382975</v>
      </c>
      <c r="N589" s="404">
        <f t="shared" si="1181"/>
        <v>141.94</v>
      </c>
      <c r="O589" s="977">
        <v>0.47</v>
      </c>
      <c r="P589" s="405">
        <f t="shared" si="1215"/>
        <v>1</v>
      </c>
      <c r="Q589" s="404">
        <f t="shared" si="1182"/>
        <v>135</v>
      </c>
      <c r="R589" s="977">
        <v>0.45</v>
      </c>
      <c r="S589" s="405">
        <f t="shared" si="1216"/>
        <v>0.95744680851063835</v>
      </c>
      <c r="T589" s="404">
        <f t="shared" si="1183"/>
        <v>142.6</v>
      </c>
      <c r="U589" s="977">
        <v>0.46</v>
      </c>
      <c r="V589" s="405">
        <f t="shared" si="1217"/>
        <v>0.97872340425531923</v>
      </c>
      <c r="W589" s="404">
        <f t="shared" si="1184"/>
        <v>133.32</v>
      </c>
      <c r="X589" s="977">
        <v>0.44</v>
      </c>
      <c r="Y589" s="405">
        <f t="shared" si="1218"/>
        <v>0.93617021276595747</v>
      </c>
      <c r="Z589" s="404">
        <f t="shared" si="1185"/>
        <v>114.38</v>
      </c>
      <c r="AA589" s="977">
        <v>0.38</v>
      </c>
      <c r="AB589" s="405">
        <f t="shared" si="1219"/>
        <v>0.8085106382978724</v>
      </c>
      <c r="AC589" s="404">
        <f t="shared" si="1186"/>
        <v>165.24</v>
      </c>
      <c r="AD589" s="977">
        <v>0.54</v>
      </c>
      <c r="AE589" s="405">
        <f t="shared" si="1220"/>
        <v>1.1489361702127661</v>
      </c>
      <c r="AF589" s="404">
        <f t="shared" si="1187"/>
        <v>132.01</v>
      </c>
      <c r="AG589" s="977">
        <v>0.43</v>
      </c>
      <c r="AH589" s="405">
        <f t="shared" si="1221"/>
        <v>0.91489361702127658</v>
      </c>
      <c r="AI589" s="404">
        <f t="shared" si="1188"/>
        <v>169.12</v>
      </c>
      <c r="AJ589" s="977">
        <v>0.56000000000000005</v>
      </c>
      <c r="AK589" s="405">
        <f t="shared" si="1222"/>
        <v>1.1914893617021278</v>
      </c>
      <c r="AL589" s="404">
        <f t="shared" si="1189"/>
        <v>135.45000000000002</v>
      </c>
      <c r="AM589" s="977">
        <v>0.45</v>
      </c>
      <c r="AN589" s="405">
        <f t="shared" si="1223"/>
        <v>0.95744680851063835</v>
      </c>
      <c r="AO589" s="404">
        <f t="shared" si="1190"/>
        <v>168.56</v>
      </c>
      <c r="AP589" s="977">
        <v>0.56000000000000005</v>
      </c>
      <c r="AQ589" s="405">
        <f t="shared" si="1224"/>
        <v>1.1914893617021278</v>
      </c>
      <c r="AR589" s="404">
        <f t="shared" si="1191"/>
        <v>170.8</v>
      </c>
      <c r="AS589" s="977">
        <v>0.56000000000000005</v>
      </c>
      <c r="AT589" s="405">
        <f t="shared" si="1225"/>
        <v>1.1914893617021278</v>
      </c>
      <c r="AU589" s="404">
        <f t="shared" si="1212"/>
        <v>159.53</v>
      </c>
      <c r="AV589" s="977">
        <v>0.53</v>
      </c>
      <c r="AW589" s="405">
        <f t="shared" si="1226"/>
        <v>1.1276595744680853</v>
      </c>
      <c r="AX589" s="404">
        <f t="shared" si="1192"/>
        <v>151.5</v>
      </c>
      <c r="AY589" s="977">
        <v>0.5</v>
      </c>
      <c r="AZ589" s="405">
        <f t="shared" si="1227"/>
        <v>1.0638297872340425</v>
      </c>
      <c r="BA589" s="401">
        <f t="shared" si="1193"/>
        <v>153.51</v>
      </c>
      <c r="BB589" s="977">
        <v>0.51</v>
      </c>
      <c r="BC589" s="405">
        <f t="shared" si="1228"/>
        <v>1.0851063829787235</v>
      </c>
      <c r="BD589" s="415">
        <f t="shared" si="1213"/>
        <v>132.44</v>
      </c>
      <c r="BE589" s="977">
        <v>0.44</v>
      </c>
      <c r="BF589" s="405">
        <f t="shared" si="1229"/>
        <v>0.93617021276595747</v>
      </c>
      <c r="BG589" s="487">
        <f t="shared" si="1194"/>
        <v>170.64000000000001</v>
      </c>
      <c r="BH589" s="977">
        <v>0.54</v>
      </c>
      <c r="BI589" s="405">
        <f t="shared" si="1230"/>
        <v>1.1489361702127661</v>
      </c>
      <c r="BJ589" s="401">
        <f t="shared" si="1173"/>
        <v>633.79999999999995</v>
      </c>
      <c r="BK589" s="486">
        <f t="shared" si="1231"/>
        <v>0.41542995760179835</v>
      </c>
      <c r="BL589" s="405">
        <f t="shared" si="1232"/>
        <v>0.88389352681233702</v>
      </c>
      <c r="BM589" s="489">
        <f t="shared" si="1174"/>
        <v>652.47</v>
      </c>
      <c r="BN589" s="488">
        <f t="shared" si="1233"/>
        <v>0.53499108124981432</v>
      </c>
      <c r="BO589" s="405">
        <f t="shared" si="1234"/>
        <v>1.1382788962762007</v>
      </c>
      <c r="BP589" s="489">
        <f t="shared" si="1175"/>
        <v>589.96</v>
      </c>
      <c r="BQ589" s="488">
        <v>0.45</v>
      </c>
      <c r="BR589" s="405">
        <f t="shared" si="1236"/>
        <v>0.95744680851063835</v>
      </c>
      <c r="BS589" s="419">
        <f t="shared" si="1176"/>
        <v>608.30999999999995</v>
      </c>
      <c r="BT589" s="486">
        <f t="shared" si="1238"/>
        <v>0.50504879755459797</v>
      </c>
      <c r="BU589" s="405">
        <f t="shared" si="1237"/>
        <v>1.0745719096906341</v>
      </c>
      <c r="BV589" s="403">
        <f t="shared" si="1195"/>
        <v>0.35</v>
      </c>
      <c r="BW589" s="403">
        <f t="shared" si="1196"/>
        <v>0.47</v>
      </c>
      <c r="BX589" s="403">
        <f t="shared" si="1197"/>
        <v>0.45</v>
      </c>
      <c r="BY589" s="403">
        <f t="shared" si="1198"/>
        <v>0.46</v>
      </c>
      <c r="BZ589" s="403">
        <f t="shared" si="1199"/>
        <v>0.44</v>
      </c>
      <c r="CA589" s="403">
        <f t="shared" si="1200"/>
        <v>0.38</v>
      </c>
      <c r="CB589" s="403">
        <f t="shared" si="1201"/>
        <v>0.54</v>
      </c>
      <c r="CC589" s="403">
        <f t="shared" si="1202"/>
        <v>0.43</v>
      </c>
      <c r="CD589" s="403">
        <f t="shared" si="1203"/>
        <v>0.56000000000000005</v>
      </c>
      <c r="CE589" s="403">
        <f t="shared" si="1204"/>
        <v>0.45</v>
      </c>
      <c r="CF589" s="403">
        <f t="shared" si="1205"/>
        <v>0.56000000000000005</v>
      </c>
      <c r="CG589" s="403">
        <f t="shared" si="1206"/>
        <v>0.56000000000000005</v>
      </c>
      <c r="CH589" s="403">
        <f t="shared" si="1207"/>
        <v>0.53</v>
      </c>
      <c r="CI589" s="403">
        <f t="shared" si="1208"/>
        <v>0.5</v>
      </c>
      <c r="CJ589" s="403">
        <f t="shared" si="1209"/>
        <v>0.51</v>
      </c>
      <c r="CK589" s="403">
        <f t="shared" si="1210"/>
        <v>0.44</v>
      </c>
      <c r="CL589" s="403">
        <f t="shared" si="1211"/>
        <v>0.54</v>
      </c>
      <c r="CM589" s="821"/>
      <c r="CN589" s="821"/>
      <c r="CO589" s="821"/>
      <c r="CP589" s="821"/>
      <c r="CQ589" s="821"/>
      <c r="CR589" s="821"/>
      <c r="CS589" s="821"/>
      <c r="CT589" s="821"/>
    </row>
    <row r="590" spans="1:98" s="604" customFormat="1" x14ac:dyDescent="0.3">
      <c r="A590" s="485">
        <v>590</v>
      </c>
      <c r="B590" s="399" t="s">
        <v>281</v>
      </c>
      <c r="C590" s="399" t="s">
        <v>170</v>
      </c>
      <c r="D590" s="400">
        <v>43101</v>
      </c>
      <c r="E590" s="425" t="s">
        <v>211</v>
      </c>
      <c r="F590" s="401">
        <f t="shared" si="1177"/>
        <v>2636.7000000000003</v>
      </c>
      <c r="G590" s="488">
        <v>0.51</v>
      </c>
      <c r="H590" s="425" t="s">
        <v>211</v>
      </c>
      <c r="I590" s="403">
        <f t="shared" si="1178"/>
        <v>0.6</v>
      </c>
      <c r="J590" s="403">
        <f t="shared" si="1179"/>
        <v>0.38</v>
      </c>
      <c r="K590" s="404">
        <f t="shared" si="1180"/>
        <v>117.8</v>
      </c>
      <c r="L590" s="977">
        <v>0.38</v>
      </c>
      <c r="M590" s="405">
        <f t="shared" si="1214"/>
        <v>0.74509803921568629</v>
      </c>
      <c r="N590" s="404">
        <f t="shared" si="1181"/>
        <v>141.94</v>
      </c>
      <c r="O590" s="977">
        <v>0.47</v>
      </c>
      <c r="P590" s="405">
        <f t="shared" si="1215"/>
        <v>0.92156862745098034</v>
      </c>
      <c r="Q590" s="404">
        <f t="shared" si="1182"/>
        <v>141</v>
      </c>
      <c r="R590" s="977">
        <v>0.47</v>
      </c>
      <c r="S590" s="405">
        <f t="shared" si="1216"/>
        <v>0.92156862745098034</v>
      </c>
      <c r="T590" s="404">
        <f t="shared" si="1183"/>
        <v>151.9</v>
      </c>
      <c r="U590" s="977">
        <v>0.49</v>
      </c>
      <c r="V590" s="405">
        <f t="shared" si="1217"/>
        <v>0.96078431372549011</v>
      </c>
      <c r="W590" s="404">
        <f t="shared" si="1184"/>
        <v>142.41</v>
      </c>
      <c r="X590" s="977">
        <v>0.47</v>
      </c>
      <c r="Y590" s="405">
        <f t="shared" si="1218"/>
        <v>0.92156862745098034</v>
      </c>
      <c r="Z590" s="404">
        <f t="shared" si="1185"/>
        <v>123.41</v>
      </c>
      <c r="AA590" s="977">
        <v>0.41</v>
      </c>
      <c r="AB590" s="405">
        <f t="shared" si="1219"/>
        <v>0.8039215686274509</v>
      </c>
      <c r="AC590" s="404">
        <f t="shared" si="1186"/>
        <v>162.18</v>
      </c>
      <c r="AD590" s="977">
        <v>0.53</v>
      </c>
      <c r="AE590" s="405">
        <f t="shared" si="1220"/>
        <v>1.0392156862745099</v>
      </c>
      <c r="AF590" s="404">
        <f t="shared" si="1187"/>
        <v>153.5</v>
      </c>
      <c r="AG590" s="977">
        <v>0.5</v>
      </c>
      <c r="AH590" s="405">
        <f t="shared" si="1221"/>
        <v>0.98039215686274506</v>
      </c>
      <c r="AI590" s="404">
        <f t="shared" si="1188"/>
        <v>178.17999999999998</v>
      </c>
      <c r="AJ590" s="977">
        <v>0.59</v>
      </c>
      <c r="AK590" s="405">
        <f t="shared" si="1222"/>
        <v>1.1568627450980391</v>
      </c>
      <c r="AL590" s="404">
        <f t="shared" si="1189"/>
        <v>159.53</v>
      </c>
      <c r="AM590" s="977">
        <v>0.53</v>
      </c>
      <c r="AN590" s="405">
        <f t="shared" si="1223"/>
        <v>1.0392156862745099</v>
      </c>
      <c r="AO590" s="404">
        <f t="shared" si="1190"/>
        <v>174.57999999999998</v>
      </c>
      <c r="AP590" s="977">
        <v>0.57999999999999996</v>
      </c>
      <c r="AQ590" s="405">
        <f t="shared" si="1224"/>
        <v>1.1372549019607843</v>
      </c>
      <c r="AR590" s="404">
        <f t="shared" si="1191"/>
        <v>176.89999999999998</v>
      </c>
      <c r="AS590" s="977">
        <v>0.57999999999999996</v>
      </c>
      <c r="AT590" s="405">
        <f t="shared" si="1225"/>
        <v>1.1372549019607843</v>
      </c>
      <c r="AU590" s="404">
        <f t="shared" si="1212"/>
        <v>171.57</v>
      </c>
      <c r="AV590" s="977">
        <v>0.56999999999999995</v>
      </c>
      <c r="AW590" s="405">
        <f t="shared" si="1226"/>
        <v>1.1176470588235292</v>
      </c>
      <c r="AX590" s="404">
        <f t="shared" si="1192"/>
        <v>163.62</v>
      </c>
      <c r="AY590" s="977">
        <v>0.54</v>
      </c>
      <c r="AZ590" s="405">
        <f t="shared" si="1227"/>
        <v>1.0588235294117647</v>
      </c>
      <c r="BA590" s="401">
        <f t="shared" si="1193"/>
        <v>168.56</v>
      </c>
      <c r="BB590" s="977">
        <v>0.56000000000000005</v>
      </c>
      <c r="BC590" s="405">
        <f t="shared" si="1228"/>
        <v>1.0980392156862746</v>
      </c>
      <c r="BD590" s="415">
        <f t="shared" si="1213"/>
        <v>141.47</v>
      </c>
      <c r="BE590" s="977">
        <v>0.47</v>
      </c>
      <c r="BF590" s="405">
        <f t="shared" si="1229"/>
        <v>0.92156862745098034</v>
      </c>
      <c r="BG590" s="487">
        <f t="shared" si="1194"/>
        <v>189.6</v>
      </c>
      <c r="BH590" s="977">
        <v>0.6</v>
      </c>
      <c r="BI590" s="405">
        <f t="shared" si="1230"/>
        <v>1.1764705882352942</v>
      </c>
      <c r="BJ590" s="401">
        <f t="shared" si="1173"/>
        <v>676.52</v>
      </c>
      <c r="BK590" s="486">
        <v>0.38</v>
      </c>
      <c r="BL590" s="405">
        <f t="shared" si="1232"/>
        <v>0.74509803921568629</v>
      </c>
      <c r="BM590" s="489">
        <f t="shared" si="1174"/>
        <v>701.68999999999994</v>
      </c>
      <c r="BN590" s="488">
        <v>0.57999999999999996</v>
      </c>
      <c r="BO590" s="405">
        <f t="shared" si="1234"/>
        <v>1.1372549019607843</v>
      </c>
      <c r="BP590" s="489">
        <f t="shared" si="1175"/>
        <v>644.14</v>
      </c>
      <c r="BQ590" s="488">
        <f t="shared" si="1235"/>
        <v>0.53759841005257081</v>
      </c>
      <c r="BR590" s="405">
        <f t="shared" si="1236"/>
        <v>1.0541145295148446</v>
      </c>
      <c r="BS590" s="419">
        <f t="shared" si="1176"/>
        <v>635.79999999999995</v>
      </c>
      <c r="BT590" s="486">
        <v>0.46</v>
      </c>
      <c r="BU590" s="405">
        <f t="shared" si="1237"/>
        <v>0.90196078431372551</v>
      </c>
      <c r="BV590" s="403">
        <f t="shared" si="1195"/>
        <v>0.38</v>
      </c>
      <c r="BW590" s="403">
        <f t="shared" si="1196"/>
        <v>0.47</v>
      </c>
      <c r="BX590" s="403">
        <f t="shared" si="1197"/>
        <v>0.47</v>
      </c>
      <c r="BY590" s="403">
        <f t="shared" si="1198"/>
        <v>0.49</v>
      </c>
      <c r="BZ590" s="403">
        <f t="shared" si="1199"/>
        <v>0.47</v>
      </c>
      <c r="CA590" s="403">
        <f t="shared" si="1200"/>
        <v>0.41</v>
      </c>
      <c r="CB590" s="403">
        <f t="shared" si="1201"/>
        <v>0.53</v>
      </c>
      <c r="CC590" s="403">
        <f t="shared" si="1202"/>
        <v>0.5</v>
      </c>
      <c r="CD590" s="403">
        <f t="shared" si="1203"/>
        <v>0.59</v>
      </c>
      <c r="CE590" s="403">
        <f t="shared" si="1204"/>
        <v>0.53</v>
      </c>
      <c r="CF590" s="403">
        <f t="shared" si="1205"/>
        <v>0.57999999999999996</v>
      </c>
      <c r="CG590" s="403">
        <f t="shared" si="1206"/>
        <v>0.57999999999999996</v>
      </c>
      <c r="CH590" s="403">
        <f t="shared" si="1207"/>
        <v>0.56999999999999995</v>
      </c>
      <c r="CI590" s="403">
        <f t="shared" si="1208"/>
        <v>0.54</v>
      </c>
      <c r="CJ590" s="403">
        <f t="shared" si="1209"/>
        <v>0.56000000000000005</v>
      </c>
      <c r="CK590" s="403">
        <f t="shared" si="1210"/>
        <v>0.47</v>
      </c>
      <c r="CL590" s="403">
        <f t="shared" si="1211"/>
        <v>0.6</v>
      </c>
      <c r="CM590" s="821"/>
      <c r="CN590" s="821"/>
      <c r="CO590" s="821"/>
      <c r="CP590" s="821"/>
      <c r="CQ590" s="821"/>
      <c r="CR590" s="821"/>
      <c r="CS590" s="821"/>
      <c r="CT590" s="821"/>
    </row>
    <row r="591" spans="1:98" s="604" customFormat="1" x14ac:dyDescent="0.3">
      <c r="A591" s="485">
        <v>591</v>
      </c>
      <c r="B591" s="399" t="s">
        <v>282</v>
      </c>
      <c r="C591" s="399" t="s">
        <v>170</v>
      </c>
      <c r="D591" s="400">
        <v>43101</v>
      </c>
      <c r="E591" s="425" t="s">
        <v>211</v>
      </c>
      <c r="F591" s="401">
        <f t="shared" si="1177"/>
        <v>4549.6000000000004</v>
      </c>
      <c r="G591" s="488">
        <v>0.88</v>
      </c>
      <c r="H591" s="425" t="s">
        <v>211</v>
      </c>
      <c r="I591" s="403">
        <f t="shared" si="1178"/>
        <v>0.94</v>
      </c>
      <c r="J591" s="403">
        <f t="shared" si="1179"/>
        <v>0.8</v>
      </c>
      <c r="K591" s="404">
        <f t="shared" si="1180"/>
        <v>269.7</v>
      </c>
      <c r="L591" s="977">
        <v>0.87</v>
      </c>
      <c r="M591" s="405">
        <f t="shared" si="1214"/>
        <v>0.98863636363636365</v>
      </c>
      <c r="N591" s="404">
        <f t="shared" si="1181"/>
        <v>262.74</v>
      </c>
      <c r="O591" s="977">
        <v>0.87</v>
      </c>
      <c r="P591" s="405">
        <f t="shared" si="1215"/>
        <v>0.98863636363636365</v>
      </c>
      <c r="Q591" s="404">
        <f t="shared" si="1182"/>
        <v>261</v>
      </c>
      <c r="R591" s="977">
        <v>0.87</v>
      </c>
      <c r="S591" s="405">
        <f t="shared" si="1216"/>
        <v>0.98863636363636365</v>
      </c>
      <c r="T591" s="404">
        <f t="shared" si="1183"/>
        <v>260.39999999999998</v>
      </c>
      <c r="U591" s="977">
        <v>0.84</v>
      </c>
      <c r="V591" s="405">
        <f t="shared" si="1217"/>
        <v>0.95454545454545447</v>
      </c>
      <c r="W591" s="404">
        <f t="shared" si="1184"/>
        <v>266.64</v>
      </c>
      <c r="X591" s="977">
        <v>0.88</v>
      </c>
      <c r="Y591" s="405">
        <f t="shared" si="1218"/>
        <v>1</v>
      </c>
      <c r="Z591" s="404">
        <f t="shared" si="1185"/>
        <v>279.93</v>
      </c>
      <c r="AA591" s="977">
        <v>0.93</v>
      </c>
      <c r="AB591" s="405">
        <f t="shared" si="1219"/>
        <v>1.0568181818181819</v>
      </c>
      <c r="AC591" s="404">
        <f t="shared" si="1186"/>
        <v>269.28000000000003</v>
      </c>
      <c r="AD591" s="977">
        <v>0.88</v>
      </c>
      <c r="AE591" s="405">
        <f t="shared" si="1220"/>
        <v>1</v>
      </c>
      <c r="AF591" s="404">
        <f t="shared" si="1187"/>
        <v>288.58</v>
      </c>
      <c r="AG591" s="977">
        <v>0.94</v>
      </c>
      <c r="AH591" s="405">
        <f t="shared" si="1221"/>
        <v>1.0681818181818181</v>
      </c>
      <c r="AI591" s="404">
        <f t="shared" si="1188"/>
        <v>241.60000000000002</v>
      </c>
      <c r="AJ591" s="977">
        <v>0.8</v>
      </c>
      <c r="AK591" s="405">
        <f t="shared" si="1222"/>
        <v>0.90909090909090917</v>
      </c>
      <c r="AL591" s="404">
        <f t="shared" si="1189"/>
        <v>264.88</v>
      </c>
      <c r="AM591" s="977">
        <v>0.88</v>
      </c>
      <c r="AN591" s="405">
        <f t="shared" si="1223"/>
        <v>1</v>
      </c>
      <c r="AO591" s="404">
        <f t="shared" si="1190"/>
        <v>249.82999999999998</v>
      </c>
      <c r="AP591" s="977">
        <v>0.83</v>
      </c>
      <c r="AQ591" s="405">
        <f t="shared" si="1224"/>
        <v>0.94318181818181812</v>
      </c>
      <c r="AR591" s="404">
        <f t="shared" si="1191"/>
        <v>253.14999999999998</v>
      </c>
      <c r="AS591" s="977">
        <v>0.83</v>
      </c>
      <c r="AT591" s="405">
        <f t="shared" si="1225"/>
        <v>0.94318181818181812</v>
      </c>
      <c r="AU591" s="404">
        <f t="shared" si="1212"/>
        <v>261.87</v>
      </c>
      <c r="AV591" s="977">
        <v>0.87</v>
      </c>
      <c r="AW591" s="405">
        <f t="shared" si="1226"/>
        <v>0.98863636363636365</v>
      </c>
      <c r="AX591" s="404">
        <f t="shared" si="1192"/>
        <v>266.64</v>
      </c>
      <c r="AY591" s="977">
        <v>0.88</v>
      </c>
      <c r="AZ591" s="405">
        <f t="shared" si="1227"/>
        <v>1</v>
      </c>
      <c r="BA591" s="401">
        <f t="shared" si="1193"/>
        <v>282.94</v>
      </c>
      <c r="BB591" s="977">
        <v>0.94</v>
      </c>
      <c r="BC591" s="405">
        <f t="shared" si="1228"/>
        <v>1.0681818181818181</v>
      </c>
      <c r="BD591" s="415">
        <f t="shared" si="1213"/>
        <v>270.90000000000003</v>
      </c>
      <c r="BE591" s="977">
        <v>0.9</v>
      </c>
      <c r="BF591" s="405">
        <f t="shared" si="1229"/>
        <v>1.0227272727272727</v>
      </c>
      <c r="BG591" s="487">
        <f t="shared" si="1194"/>
        <v>278.08</v>
      </c>
      <c r="BH591" s="977">
        <v>0.88</v>
      </c>
      <c r="BI591" s="405">
        <f t="shared" si="1230"/>
        <v>1</v>
      </c>
      <c r="BJ591" s="401">
        <f t="shared" si="1173"/>
        <v>1337.6699999999998</v>
      </c>
      <c r="BK591" s="486">
        <f t="shared" si="1231"/>
        <v>0.8746539851464018</v>
      </c>
      <c r="BL591" s="405">
        <f t="shared" si="1232"/>
        <v>0.99392498312091115</v>
      </c>
      <c r="BM591" s="489">
        <f t="shared" si="1174"/>
        <v>1059.74</v>
      </c>
      <c r="BN591" s="488">
        <f t="shared" si="1233"/>
        <v>0.86210958171061636</v>
      </c>
      <c r="BO591" s="405">
        <f t="shared" si="1234"/>
        <v>0.97966997921660948</v>
      </c>
      <c r="BP591" s="489">
        <f t="shared" si="1175"/>
        <v>1068.55</v>
      </c>
      <c r="BQ591" s="488">
        <f t="shared" si="1235"/>
        <v>0.88229359889444514</v>
      </c>
      <c r="BR591" s="405">
        <f t="shared" si="1236"/>
        <v>1.0026063623800512</v>
      </c>
      <c r="BS591" s="419">
        <f t="shared" si="1176"/>
        <v>1062.2</v>
      </c>
      <c r="BT591" s="486">
        <v>0.76</v>
      </c>
      <c r="BU591" s="405">
        <f t="shared" si="1237"/>
        <v>0.86363636363636365</v>
      </c>
      <c r="BV591" s="403">
        <f t="shared" si="1195"/>
        <v>0.87</v>
      </c>
      <c r="BW591" s="403">
        <f t="shared" si="1196"/>
        <v>0.87</v>
      </c>
      <c r="BX591" s="403">
        <f t="shared" si="1197"/>
        <v>0.87</v>
      </c>
      <c r="BY591" s="403">
        <f t="shared" si="1198"/>
        <v>0.84</v>
      </c>
      <c r="BZ591" s="403">
        <f t="shared" si="1199"/>
        <v>0.88</v>
      </c>
      <c r="CA591" s="403">
        <f t="shared" si="1200"/>
        <v>0.93</v>
      </c>
      <c r="CB591" s="403">
        <f t="shared" si="1201"/>
        <v>0.88</v>
      </c>
      <c r="CC591" s="403">
        <f t="shared" si="1202"/>
        <v>0.94</v>
      </c>
      <c r="CD591" s="403">
        <f t="shared" si="1203"/>
        <v>0.8</v>
      </c>
      <c r="CE591" s="403">
        <f t="shared" si="1204"/>
        <v>0.88</v>
      </c>
      <c r="CF591" s="403">
        <f t="shared" si="1205"/>
        <v>0.83</v>
      </c>
      <c r="CG591" s="403">
        <f t="shared" si="1206"/>
        <v>0.83</v>
      </c>
      <c r="CH591" s="403">
        <f t="shared" si="1207"/>
        <v>0.87</v>
      </c>
      <c r="CI591" s="403">
        <f t="shared" si="1208"/>
        <v>0.88</v>
      </c>
      <c r="CJ591" s="403">
        <f t="shared" si="1209"/>
        <v>0.94</v>
      </c>
      <c r="CK591" s="403">
        <f t="shared" si="1210"/>
        <v>0.9</v>
      </c>
      <c r="CL591" s="403">
        <f t="shared" si="1211"/>
        <v>0.88</v>
      </c>
      <c r="CM591" s="821"/>
      <c r="CN591" s="821"/>
      <c r="CO591" s="821"/>
      <c r="CP591" s="821"/>
      <c r="CQ591" s="821"/>
      <c r="CR591" s="821"/>
      <c r="CS591" s="821"/>
      <c r="CT591" s="821"/>
    </row>
    <row r="592" spans="1:98" s="604" customFormat="1" x14ac:dyDescent="0.3">
      <c r="A592" s="485">
        <v>592</v>
      </c>
      <c r="B592" s="399" t="s">
        <v>283</v>
      </c>
      <c r="C592" s="399" t="s">
        <v>170</v>
      </c>
      <c r="D592" s="400">
        <v>43101</v>
      </c>
      <c r="E592" s="425" t="s">
        <v>211</v>
      </c>
      <c r="F592" s="401">
        <f t="shared" si="1177"/>
        <v>3412.2000000000003</v>
      </c>
      <c r="G592" s="488">
        <v>0.66</v>
      </c>
      <c r="H592" s="425" t="s">
        <v>211</v>
      </c>
      <c r="I592" s="403">
        <f t="shared" si="1178"/>
        <v>0.76</v>
      </c>
      <c r="J592" s="403">
        <f t="shared" si="1179"/>
        <v>0.49</v>
      </c>
      <c r="K592" s="404">
        <f t="shared" si="1180"/>
        <v>151.9</v>
      </c>
      <c r="L592" s="977">
        <v>0.49</v>
      </c>
      <c r="M592" s="405">
        <f t="shared" si="1214"/>
        <v>0.74242424242424243</v>
      </c>
      <c r="N592" s="404">
        <f t="shared" si="1181"/>
        <v>196.3</v>
      </c>
      <c r="O592" s="977">
        <v>0.65</v>
      </c>
      <c r="P592" s="405">
        <f t="shared" si="1215"/>
        <v>0.98484848484848486</v>
      </c>
      <c r="Q592" s="404">
        <f t="shared" si="1182"/>
        <v>228</v>
      </c>
      <c r="R592" s="977">
        <v>0.76</v>
      </c>
      <c r="S592" s="405">
        <f t="shared" si="1216"/>
        <v>1.1515151515151514</v>
      </c>
      <c r="T592" s="404">
        <f t="shared" si="1183"/>
        <v>204.60000000000002</v>
      </c>
      <c r="U592" s="977">
        <v>0.66</v>
      </c>
      <c r="V592" s="405">
        <f t="shared" si="1217"/>
        <v>1</v>
      </c>
      <c r="W592" s="404">
        <f t="shared" si="1184"/>
        <v>215.13</v>
      </c>
      <c r="X592" s="977">
        <v>0.71</v>
      </c>
      <c r="Y592" s="405">
        <f t="shared" si="1218"/>
        <v>1.0757575757575757</v>
      </c>
      <c r="Z592" s="404">
        <f t="shared" si="1185"/>
        <v>195.65</v>
      </c>
      <c r="AA592" s="977">
        <v>0.65</v>
      </c>
      <c r="AB592" s="405">
        <f t="shared" si="1219"/>
        <v>0.98484848484848486</v>
      </c>
      <c r="AC592" s="404">
        <f t="shared" si="1186"/>
        <v>205.02</v>
      </c>
      <c r="AD592" s="977">
        <v>0.67</v>
      </c>
      <c r="AE592" s="405">
        <f t="shared" si="1220"/>
        <v>1.0151515151515151</v>
      </c>
      <c r="AF592" s="404">
        <f t="shared" si="1187"/>
        <v>184.2</v>
      </c>
      <c r="AG592" s="977">
        <v>0.6</v>
      </c>
      <c r="AH592" s="405">
        <f t="shared" si="1221"/>
        <v>0.90909090909090906</v>
      </c>
      <c r="AI592" s="404">
        <f t="shared" si="1188"/>
        <v>217.44</v>
      </c>
      <c r="AJ592" s="977">
        <v>0.72</v>
      </c>
      <c r="AK592" s="405">
        <f t="shared" si="1222"/>
        <v>1.0909090909090908</v>
      </c>
      <c r="AL592" s="404">
        <f t="shared" si="1189"/>
        <v>189.63</v>
      </c>
      <c r="AM592" s="977">
        <v>0.63</v>
      </c>
      <c r="AN592" s="405">
        <f t="shared" si="1223"/>
        <v>0.95454545454545447</v>
      </c>
      <c r="AO592" s="404">
        <f t="shared" si="1190"/>
        <v>195.65</v>
      </c>
      <c r="AP592" s="977">
        <v>0.65</v>
      </c>
      <c r="AQ592" s="405">
        <f t="shared" si="1224"/>
        <v>0.98484848484848486</v>
      </c>
      <c r="AR592" s="404">
        <f t="shared" si="1191"/>
        <v>198.25</v>
      </c>
      <c r="AS592" s="977">
        <v>0.65</v>
      </c>
      <c r="AT592" s="405">
        <f t="shared" si="1225"/>
        <v>0.98484848484848486</v>
      </c>
      <c r="AU592" s="404">
        <f t="shared" si="1212"/>
        <v>213.70999999999998</v>
      </c>
      <c r="AV592" s="977">
        <v>0.71</v>
      </c>
      <c r="AW592" s="405">
        <f t="shared" si="1226"/>
        <v>1.0757575757575757</v>
      </c>
      <c r="AX592" s="404">
        <f t="shared" si="1192"/>
        <v>199.98000000000002</v>
      </c>
      <c r="AY592" s="977">
        <v>0.66</v>
      </c>
      <c r="AZ592" s="405">
        <f t="shared" si="1227"/>
        <v>1</v>
      </c>
      <c r="BA592" s="401">
        <f t="shared" si="1193"/>
        <v>198.66</v>
      </c>
      <c r="BB592" s="977">
        <v>0.66</v>
      </c>
      <c r="BC592" s="405">
        <f t="shared" si="1228"/>
        <v>1</v>
      </c>
      <c r="BD592" s="415">
        <f t="shared" si="1213"/>
        <v>210.7</v>
      </c>
      <c r="BE592" s="977">
        <v>0.7</v>
      </c>
      <c r="BF592" s="405">
        <f t="shared" si="1229"/>
        <v>1.0606060606060606</v>
      </c>
      <c r="BG592" s="487">
        <f t="shared" si="1194"/>
        <v>224.35999999999999</v>
      </c>
      <c r="BH592" s="977">
        <v>0.71</v>
      </c>
      <c r="BI592" s="405">
        <f t="shared" si="1230"/>
        <v>1.0757575757575757</v>
      </c>
      <c r="BJ592" s="401">
        <f t="shared" si="1173"/>
        <v>995.28</v>
      </c>
      <c r="BK592" s="486">
        <v>0.62</v>
      </c>
      <c r="BL592" s="405">
        <f t="shared" si="1232"/>
        <v>0.93939393939393934</v>
      </c>
      <c r="BM592" s="489">
        <f t="shared" si="1174"/>
        <v>836.3</v>
      </c>
      <c r="BN592" s="488">
        <f t="shared" si="1233"/>
        <v>0.67944272675922346</v>
      </c>
      <c r="BO592" s="405">
        <f t="shared" si="1234"/>
        <v>1.0294586769079144</v>
      </c>
      <c r="BP592" s="489">
        <f t="shared" si="1175"/>
        <v>794.6400000000001</v>
      </c>
      <c r="BQ592" s="488">
        <f t="shared" si="1235"/>
        <v>0.6602144149534841</v>
      </c>
      <c r="BR592" s="405">
        <f t="shared" si="1236"/>
        <v>1.0003248711416426</v>
      </c>
      <c r="BS592" s="419">
        <f t="shared" si="1176"/>
        <v>802.96</v>
      </c>
      <c r="BT592" s="486">
        <f t="shared" si="1238"/>
        <v>0.6628070563105366</v>
      </c>
      <c r="BU592" s="405">
        <f t="shared" si="1237"/>
        <v>1.0042531156220251</v>
      </c>
      <c r="BV592" s="403">
        <f t="shared" si="1195"/>
        <v>0.49</v>
      </c>
      <c r="BW592" s="403">
        <f t="shared" si="1196"/>
        <v>0.65</v>
      </c>
      <c r="BX592" s="403">
        <f t="shared" si="1197"/>
        <v>0.76</v>
      </c>
      <c r="BY592" s="403">
        <f t="shared" si="1198"/>
        <v>0.66</v>
      </c>
      <c r="BZ592" s="403">
        <f t="shared" si="1199"/>
        <v>0.71</v>
      </c>
      <c r="CA592" s="403">
        <f t="shared" si="1200"/>
        <v>0.65</v>
      </c>
      <c r="CB592" s="403">
        <f t="shared" si="1201"/>
        <v>0.67</v>
      </c>
      <c r="CC592" s="403">
        <f t="shared" si="1202"/>
        <v>0.6</v>
      </c>
      <c r="CD592" s="403">
        <f t="shared" si="1203"/>
        <v>0.72</v>
      </c>
      <c r="CE592" s="403">
        <f t="shared" si="1204"/>
        <v>0.63</v>
      </c>
      <c r="CF592" s="403">
        <f t="shared" si="1205"/>
        <v>0.65</v>
      </c>
      <c r="CG592" s="403">
        <f t="shared" si="1206"/>
        <v>0.65</v>
      </c>
      <c r="CH592" s="403">
        <f t="shared" si="1207"/>
        <v>0.71</v>
      </c>
      <c r="CI592" s="403">
        <f t="shared" si="1208"/>
        <v>0.66</v>
      </c>
      <c r="CJ592" s="403">
        <f t="shared" si="1209"/>
        <v>0.66</v>
      </c>
      <c r="CK592" s="403">
        <f t="shared" si="1210"/>
        <v>0.7</v>
      </c>
      <c r="CL592" s="403">
        <f t="shared" si="1211"/>
        <v>0.71</v>
      </c>
      <c r="CM592" s="821"/>
      <c r="CN592" s="821"/>
      <c r="CO592" s="821"/>
      <c r="CP592" s="821"/>
      <c r="CQ592" s="821"/>
      <c r="CR592" s="821"/>
      <c r="CS592" s="821"/>
      <c r="CT592" s="821"/>
    </row>
    <row r="593" spans="1:16384" s="604" customFormat="1" x14ac:dyDescent="0.3">
      <c r="A593" s="485">
        <v>593</v>
      </c>
      <c r="B593" s="399" t="s">
        <v>265</v>
      </c>
      <c r="C593" s="399" t="s">
        <v>170</v>
      </c>
      <c r="D593" s="400">
        <v>43101</v>
      </c>
      <c r="E593" s="425" t="s">
        <v>211</v>
      </c>
      <c r="F593" s="401">
        <f t="shared" ref="F593:F604" si="1239">F$576*G593</f>
        <v>4342.8</v>
      </c>
      <c r="G593" s="488">
        <v>0.84</v>
      </c>
      <c r="H593" s="425" t="s">
        <v>211</v>
      </c>
      <c r="I593" s="403">
        <f t="shared" ref="I593:I598" si="1240">LARGE(BV593:CL593,1)</f>
        <v>0.94</v>
      </c>
      <c r="J593" s="403">
        <f t="shared" ref="J593:J598" si="1241">SMALL(BV593:CL593,1)</f>
        <v>0.71</v>
      </c>
      <c r="K593" s="404">
        <f t="shared" ref="K593:K604" si="1242">K$576*L593</f>
        <v>269.7</v>
      </c>
      <c r="L593" s="977">
        <v>0.87</v>
      </c>
      <c r="M593" s="405">
        <f t="shared" ref="M593:M604" si="1243">L593/$G593</f>
        <v>1.0357142857142858</v>
      </c>
      <c r="N593" s="404">
        <f t="shared" ref="N593:N604" si="1244">N$576*O593</f>
        <v>235.56</v>
      </c>
      <c r="O593" s="977">
        <v>0.78</v>
      </c>
      <c r="P593" s="405">
        <f t="shared" ref="P593:P604" si="1245">O593/$G593</f>
        <v>0.9285714285714286</v>
      </c>
      <c r="Q593" s="404">
        <f t="shared" ref="Q593:Q604" si="1246">Q$576*R593</f>
        <v>258</v>
      </c>
      <c r="R593" s="977">
        <v>0.86</v>
      </c>
      <c r="S593" s="405">
        <f t="shared" ref="S593:S604" si="1247">R593/$G593</f>
        <v>1.0238095238095237</v>
      </c>
      <c r="T593" s="404">
        <f t="shared" ref="T593:T604" si="1248">T$576*U593</f>
        <v>220.1</v>
      </c>
      <c r="U593" s="977">
        <v>0.71</v>
      </c>
      <c r="V593" s="405">
        <f t="shared" ref="V593:V604" si="1249">U593/$G593</f>
        <v>0.84523809523809523</v>
      </c>
      <c r="W593" s="404">
        <f t="shared" ref="W593:W604" si="1250">W$576*X593</f>
        <v>266.64</v>
      </c>
      <c r="X593" s="977">
        <v>0.88</v>
      </c>
      <c r="Y593" s="405">
        <f t="shared" ref="Y593:Y604" si="1251">X593/$G593</f>
        <v>1.0476190476190477</v>
      </c>
      <c r="Z593" s="404">
        <f t="shared" ref="Z593:Z604" si="1252">Z$576*AA593</f>
        <v>276.92</v>
      </c>
      <c r="AA593" s="977">
        <v>0.92</v>
      </c>
      <c r="AB593" s="405">
        <f t="shared" ref="AB593:AB604" si="1253">AA593/$G593</f>
        <v>1.0952380952380953</v>
      </c>
      <c r="AC593" s="404">
        <f t="shared" ref="AC593:AC604" si="1254">AC$576*AD593</f>
        <v>223.38</v>
      </c>
      <c r="AD593" s="977">
        <v>0.73</v>
      </c>
      <c r="AE593" s="405">
        <f t="shared" ref="AE593:AE604" si="1255">AD593/$G593</f>
        <v>0.86904761904761907</v>
      </c>
      <c r="AF593" s="404">
        <f t="shared" ref="AF593:AF604" si="1256">AF$576*AG593</f>
        <v>264.02</v>
      </c>
      <c r="AG593" s="977">
        <v>0.86</v>
      </c>
      <c r="AH593" s="405">
        <f t="shared" ref="AH593:AH604" si="1257">AG593/$G593</f>
        <v>1.0238095238095237</v>
      </c>
      <c r="AI593" s="404">
        <f t="shared" ref="AI593:AI604" si="1258">AI$576*AJ593</f>
        <v>268.78000000000003</v>
      </c>
      <c r="AJ593" s="977">
        <v>0.89</v>
      </c>
      <c r="AK593" s="405">
        <f t="shared" ref="AK593:AK604" si="1259">AJ593/$G593</f>
        <v>1.0595238095238095</v>
      </c>
      <c r="AL593" s="404">
        <f t="shared" ref="AL593:AL604" si="1260">AL$576*AM593</f>
        <v>282.94</v>
      </c>
      <c r="AM593" s="977">
        <v>0.94</v>
      </c>
      <c r="AN593" s="405">
        <f t="shared" ref="AN593:AN604" si="1261">AM593/$G593</f>
        <v>1.1190476190476191</v>
      </c>
      <c r="AO593" s="404">
        <f t="shared" ref="AO593:AO604" si="1262">AO$576*AP593</f>
        <v>255.85</v>
      </c>
      <c r="AP593" s="977">
        <v>0.85</v>
      </c>
      <c r="AQ593" s="405">
        <f t="shared" ref="AQ593:AQ604" si="1263">AP593/$G593</f>
        <v>1.0119047619047619</v>
      </c>
      <c r="AR593" s="404">
        <f t="shared" ref="AR593:AR604" si="1264">AR$576*AS593</f>
        <v>259.25</v>
      </c>
      <c r="AS593" s="977">
        <v>0.85</v>
      </c>
      <c r="AT593" s="405">
        <f t="shared" ref="AT593:AT604" si="1265">AS593/$G593</f>
        <v>1.0119047619047619</v>
      </c>
      <c r="AU593" s="404">
        <f t="shared" ref="AU593:AU604" si="1266">AU$576*AV593</f>
        <v>231.77</v>
      </c>
      <c r="AV593" s="977">
        <v>0.77</v>
      </c>
      <c r="AW593" s="405">
        <f t="shared" ref="AW593:AW604" si="1267">AV593/$G593</f>
        <v>0.91666666666666674</v>
      </c>
      <c r="AX593" s="404">
        <f t="shared" ref="AX593:AX604" si="1268">AX$576*AY593</f>
        <v>257.55</v>
      </c>
      <c r="AY593" s="977">
        <v>0.85</v>
      </c>
      <c r="AZ593" s="405">
        <f t="shared" ref="AZ593:AZ604" si="1269">AY593/$G593</f>
        <v>1.0119047619047619</v>
      </c>
      <c r="BA593" s="401">
        <f t="shared" ref="BA593:BA604" si="1270">BA$576*BB593</f>
        <v>270.90000000000003</v>
      </c>
      <c r="BB593" s="977">
        <v>0.9</v>
      </c>
      <c r="BC593" s="405">
        <f t="shared" ref="BC593:BC604" si="1271">BB593/$G593</f>
        <v>1.0714285714285714</v>
      </c>
      <c r="BD593" s="415">
        <f t="shared" ref="BD593:BD598" si="1272">$BD$576*BE593</f>
        <v>240.8</v>
      </c>
      <c r="BE593" s="977">
        <v>0.8</v>
      </c>
      <c r="BF593" s="405">
        <f t="shared" ref="BF593:BF604" si="1273">BE593/$G593</f>
        <v>0.95238095238095244</v>
      </c>
      <c r="BG593" s="487">
        <f t="shared" ref="BG593:BG604" si="1274">BG$576*BH593</f>
        <v>274.92</v>
      </c>
      <c r="BH593" s="977">
        <v>0.87</v>
      </c>
      <c r="BI593" s="405">
        <f t="shared" ref="BI593:BI604" si="1275">BH593/$G593</f>
        <v>1.0357142857142858</v>
      </c>
      <c r="BJ593" s="401">
        <f t="shared" ref="BJ593:BJ598" si="1276">K593+T593+W593+Z593+Q593</f>
        <v>1291.3599999999999</v>
      </c>
      <c r="BK593" s="486">
        <v>0.86</v>
      </c>
      <c r="BL593" s="405">
        <f t="shared" ref="BL593:BL604" si="1277">BK593/$G593</f>
        <v>1.0238095238095237</v>
      </c>
      <c r="BM593" s="489">
        <f t="shared" ref="BM593:BM598" si="1278">BG593+AU593+AR593+AX593</f>
        <v>1023.49</v>
      </c>
      <c r="BN593" s="488">
        <f>((BH593*BG$328)+(AV593*AU$328)+(AS593*AR$328)+(AY593*AX$328))/BM$328</f>
        <v>0.83830484288135088</v>
      </c>
      <c r="BO593" s="405">
        <f t="shared" ref="BO593:BO604" si="1279">BN593/$G593</f>
        <v>0.99798195581113203</v>
      </c>
      <c r="BP593" s="489">
        <f t="shared" ref="BP593:BP598" si="1280">BA593+AO593+AL593+BD593</f>
        <v>1050.49</v>
      </c>
      <c r="BQ593" s="488">
        <v>0.89</v>
      </c>
      <c r="BR593" s="405">
        <f t="shared" ref="BR593:BR604" si="1281">BQ593/$G593</f>
        <v>1.0595238095238095</v>
      </c>
      <c r="BS593" s="419">
        <f t="shared" ref="BS593:BS598" si="1282">AI593+AF593+AC593+N593</f>
        <v>991.74</v>
      </c>
      <c r="BT593" s="486">
        <v>0.78</v>
      </c>
      <c r="BU593" s="405">
        <f t="shared" ref="BU593:BU604" si="1283">BT593/$G593</f>
        <v>0.9285714285714286</v>
      </c>
      <c r="BV593" s="403">
        <f t="shared" ref="BV593:BV598" si="1284">L593</f>
        <v>0.87</v>
      </c>
      <c r="BW593" s="403">
        <f t="shared" ref="BW593:BW598" si="1285">O593</f>
        <v>0.78</v>
      </c>
      <c r="BX593" s="403">
        <f t="shared" ref="BX593:BX598" si="1286">R593</f>
        <v>0.86</v>
      </c>
      <c r="BY593" s="403">
        <f t="shared" ref="BY593:BY598" si="1287">U593</f>
        <v>0.71</v>
      </c>
      <c r="BZ593" s="403">
        <f t="shared" ref="BZ593:BZ598" si="1288">X593</f>
        <v>0.88</v>
      </c>
      <c r="CA593" s="403">
        <f t="shared" ref="CA593:CA598" si="1289">AA593</f>
        <v>0.92</v>
      </c>
      <c r="CB593" s="403">
        <f t="shared" ref="CB593:CB598" si="1290">AD593</f>
        <v>0.73</v>
      </c>
      <c r="CC593" s="403">
        <f t="shared" ref="CC593:CC598" si="1291">AG593</f>
        <v>0.86</v>
      </c>
      <c r="CD593" s="403">
        <f t="shared" ref="CD593:CD598" si="1292">AJ593</f>
        <v>0.89</v>
      </c>
      <c r="CE593" s="403">
        <f t="shared" ref="CE593:CE598" si="1293">AM593</f>
        <v>0.94</v>
      </c>
      <c r="CF593" s="403">
        <f t="shared" ref="CF593:CF598" si="1294">AP593</f>
        <v>0.85</v>
      </c>
      <c r="CG593" s="403">
        <f t="shared" ref="CG593:CG598" si="1295">AS593</f>
        <v>0.85</v>
      </c>
      <c r="CH593" s="403">
        <f t="shared" ref="CH593:CH598" si="1296">AV593</f>
        <v>0.77</v>
      </c>
      <c r="CI593" s="403">
        <f t="shared" ref="CI593:CI598" si="1297">AY593</f>
        <v>0.85</v>
      </c>
      <c r="CJ593" s="403">
        <f t="shared" ref="CJ593:CJ598" si="1298">BB593</f>
        <v>0.9</v>
      </c>
      <c r="CK593" s="403">
        <f t="shared" ref="CK593:CK598" si="1299">BE593</f>
        <v>0.8</v>
      </c>
      <c r="CL593" s="403">
        <f t="shared" ref="CL593:CL598" si="1300">BH593</f>
        <v>0.87</v>
      </c>
      <c r="CM593" s="821"/>
      <c r="CN593" s="821"/>
      <c r="CO593" s="821"/>
      <c r="CP593" s="821"/>
      <c r="CQ593" s="821"/>
      <c r="CR593" s="821"/>
      <c r="CS593" s="821"/>
      <c r="CT593" s="821"/>
    </row>
    <row r="594" spans="1:16384" s="604" customFormat="1" x14ac:dyDescent="0.3">
      <c r="A594" s="485">
        <v>594</v>
      </c>
      <c r="B594" s="399" t="s">
        <v>266</v>
      </c>
      <c r="C594" s="399" t="s">
        <v>170</v>
      </c>
      <c r="D594" s="400">
        <v>43101</v>
      </c>
      <c r="E594" s="425" t="s">
        <v>211</v>
      </c>
      <c r="F594" s="401">
        <f t="shared" si="1239"/>
        <v>3877.5</v>
      </c>
      <c r="G594" s="488">
        <v>0.75</v>
      </c>
      <c r="H594" s="425" t="s">
        <v>211</v>
      </c>
      <c r="I594" s="403">
        <f t="shared" si="1240"/>
        <v>0.88</v>
      </c>
      <c r="J594" s="403">
        <f t="shared" si="1241"/>
        <v>0.6</v>
      </c>
      <c r="K594" s="404">
        <f t="shared" si="1242"/>
        <v>260.39999999999998</v>
      </c>
      <c r="L594" s="977">
        <v>0.84</v>
      </c>
      <c r="M594" s="405">
        <f t="shared" si="1243"/>
        <v>1.1199999999999999</v>
      </c>
      <c r="N594" s="404">
        <f t="shared" si="1244"/>
        <v>217.44</v>
      </c>
      <c r="O594" s="977">
        <v>0.72</v>
      </c>
      <c r="P594" s="405">
        <f t="shared" si="1245"/>
        <v>0.96</v>
      </c>
      <c r="Q594" s="404">
        <f t="shared" si="1246"/>
        <v>240</v>
      </c>
      <c r="R594" s="977">
        <v>0.8</v>
      </c>
      <c r="S594" s="405">
        <f t="shared" si="1247"/>
        <v>1.0666666666666667</v>
      </c>
      <c r="T594" s="404">
        <f t="shared" si="1248"/>
        <v>213.89999999999998</v>
      </c>
      <c r="U594" s="977">
        <v>0.69</v>
      </c>
      <c r="V594" s="405">
        <f t="shared" si="1249"/>
        <v>0.91999999999999993</v>
      </c>
      <c r="W594" s="404">
        <f t="shared" si="1250"/>
        <v>254.51999999999998</v>
      </c>
      <c r="X594" s="977">
        <v>0.84</v>
      </c>
      <c r="Y594" s="405">
        <f t="shared" si="1251"/>
        <v>1.1199999999999999</v>
      </c>
      <c r="Z594" s="404">
        <f t="shared" si="1252"/>
        <v>264.88</v>
      </c>
      <c r="AA594" s="977">
        <v>0.88</v>
      </c>
      <c r="AB594" s="405">
        <f t="shared" si="1253"/>
        <v>1.1733333333333333</v>
      </c>
      <c r="AC594" s="404">
        <f t="shared" si="1254"/>
        <v>198.9</v>
      </c>
      <c r="AD594" s="977">
        <v>0.65</v>
      </c>
      <c r="AE594" s="405">
        <f t="shared" si="1255"/>
        <v>0.8666666666666667</v>
      </c>
      <c r="AF594" s="404">
        <f t="shared" si="1256"/>
        <v>260.95</v>
      </c>
      <c r="AG594" s="977">
        <v>0.85</v>
      </c>
      <c r="AH594" s="405">
        <f t="shared" si="1257"/>
        <v>1.1333333333333333</v>
      </c>
      <c r="AI594" s="404">
        <f t="shared" si="1258"/>
        <v>244.62</v>
      </c>
      <c r="AJ594" s="977">
        <v>0.81</v>
      </c>
      <c r="AK594" s="405">
        <f t="shared" si="1259"/>
        <v>1.08</v>
      </c>
      <c r="AL594" s="404">
        <f t="shared" si="1260"/>
        <v>243.81</v>
      </c>
      <c r="AM594" s="977">
        <v>0.81</v>
      </c>
      <c r="AN594" s="405">
        <f t="shared" si="1261"/>
        <v>1.08</v>
      </c>
      <c r="AO594" s="404">
        <f t="shared" si="1262"/>
        <v>198.66</v>
      </c>
      <c r="AP594" s="977">
        <v>0.66</v>
      </c>
      <c r="AQ594" s="405">
        <f t="shared" si="1263"/>
        <v>0.88</v>
      </c>
      <c r="AR594" s="404">
        <f t="shared" si="1264"/>
        <v>201.3</v>
      </c>
      <c r="AS594" s="977">
        <v>0.66</v>
      </c>
      <c r="AT594" s="405">
        <f t="shared" si="1265"/>
        <v>0.88</v>
      </c>
      <c r="AU594" s="404">
        <f t="shared" si="1266"/>
        <v>180.6</v>
      </c>
      <c r="AV594" s="977">
        <v>0.6</v>
      </c>
      <c r="AW594" s="405">
        <f t="shared" si="1267"/>
        <v>0.79999999999999993</v>
      </c>
      <c r="AX594" s="404">
        <f t="shared" si="1268"/>
        <v>230.28</v>
      </c>
      <c r="AY594" s="977">
        <v>0.76</v>
      </c>
      <c r="AZ594" s="405">
        <f t="shared" si="1269"/>
        <v>1.0133333333333334</v>
      </c>
      <c r="BA594" s="401">
        <f t="shared" si="1270"/>
        <v>231.77</v>
      </c>
      <c r="BB594" s="977">
        <v>0.77</v>
      </c>
      <c r="BC594" s="405">
        <f t="shared" si="1271"/>
        <v>1.0266666666666666</v>
      </c>
      <c r="BD594" s="415">
        <f t="shared" si="1272"/>
        <v>225.75</v>
      </c>
      <c r="BE594" s="977">
        <v>0.75</v>
      </c>
      <c r="BF594" s="405">
        <f t="shared" si="1273"/>
        <v>1</v>
      </c>
      <c r="BG594" s="487">
        <f t="shared" si="1274"/>
        <v>240.16</v>
      </c>
      <c r="BH594" s="977">
        <v>0.76</v>
      </c>
      <c r="BI594" s="405">
        <f t="shared" si="1275"/>
        <v>1.0133333333333334</v>
      </c>
      <c r="BJ594" s="401">
        <f t="shared" si="1276"/>
        <v>1233.6999999999998</v>
      </c>
      <c r="BK594" s="486">
        <v>0.8</v>
      </c>
      <c r="BL594" s="405">
        <f t="shared" si="1277"/>
        <v>1.0666666666666667</v>
      </c>
      <c r="BM594" s="489">
        <f t="shared" si="1278"/>
        <v>852.33999999999992</v>
      </c>
      <c r="BN594" s="488">
        <v>0.66</v>
      </c>
      <c r="BO594" s="405">
        <f t="shared" si="1279"/>
        <v>0.88</v>
      </c>
      <c r="BP594" s="489">
        <f t="shared" si="1280"/>
        <v>899.99</v>
      </c>
      <c r="BQ594" s="488">
        <v>0.77</v>
      </c>
      <c r="BR594" s="405">
        <f t="shared" si="1281"/>
        <v>1.0266666666666666</v>
      </c>
      <c r="BS594" s="419">
        <f t="shared" si="1282"/>
        <v>921.91000000000008</v>
      </c>
      <c r="BT594" s="486">
        <v>0.69</v>
      </c>
      <c r="BU594" s="405">
        <f t="shared" si="1283"/>
        <v>0.91999999999999993</v>
      </c>
      <c r="BV594" s="403">
        <f t="shared" si="1284"/>
        <v>0.84</v>
      </c>
      <c r="BW594" s="403">
        <f t="shared" si="1285"/>
        <v>0.72</v>
      </c>
      <c r="BX594" s="403">
        <f t="shared" si="1286"/>
        <v>0.8</v>
      </c>
      <c r="BY594" s="403">
        <f t="shared" si="1287"/>
        <v>0.69</v>
      </c>
      <c r="BZ594" s="403">
        <f t="shared" si="1288"/>
        <v>0.84</v>
      </c>
      <c r="CA594" s="403">
        <f t="shared" si="1289"/>
        <v>0.88</v>
      </c>
      <c r="CB594" s="403">
        <f t="shared" si="1290"/>
        <v>0.65</v>
      </c>
      <c r="CC594" s="403">
        <f t="shared" si="1291"/>
        <v>0.85</v>
      </c>
      <c r="CD594" s="403">
        <f t="shared" si="1292"/>
        <v>0.81</v>
      </c>
      <c r="CE594" s="403">
        <f t="shared" si="1293"/>
        <v>0.81</v>
      </c>
      <c r="CF594" s="403">
        <f t="shared" si="1294"/>
        <v>0.66</v>
      </c>
      <c r="CG594" s="403">
        <f t="shared" si="1295"/>
        <v>0.66</v>
      </c>
      <c r="CH594" s="403">
        <f t="shared" si="1296"/>
        <v>0.6</v>
      </c>
      <c r="CI594" s="403">
        <f t="shared" si="1297"/>
        <v>0.76</v>
      </c>
      <c r="CJ594" s="403">
        <f t="shared" si="1298"/>
        <v>0.77</v>
      </c>
      <c r="CK594" s="403">
        <f t="shared" si="1299"/>
        <v>0.75</v>
      </c>
      <c r="CL594" s="403">
        <f t="shared" si="1300"/>
        <v>0.76</v>
      </c>
      <c r="CM594" s="821"/>
      <c r="CN594" s="821"/>
      <c r="CO594" s="821"/>
      <c r="CP594" s="821"/>
      <c r="CQ594" s="821"/>
      <c r="CR594" s="821"/>
      <c r="CS594" s="821"/>
      <c r="CT594" s="821"/>
    </row>
    <row r="595" spans="1:16384" s="604" customFormat="1" x14ac:dyDescent="0.3">
      <c r="A595" s="485">
        <v>595</v>
      </c>
      <c r="B595" s="399" t="s">
        <v>267</v>
      </c>
      <c r="C595" s="399" t="s">
        <v>170</v>
      </c>
      <c r="D595" s="400">
        <v>43101</v>
      </c>
      <c r="E595" s="425" t="s">
        <v>211</v>
      </c>
      <c r="F595" s="401">
        <f t="shared" si="1239"/>
        <v>3050.2999999999997</v>
      </c>
      <c r="G595" s="488">
        <v>0.59</v>
      </c>
      <c r="H595" s="425" t="s">
        <v>211</v>
      </c>
      <c r="I595" s="403">
        <f t="shared" si="1240"/>
        <v>0.69</v>
      </c>
      <c r="J595" s="403">
        <f t="shared" si="1241"/>
        <v>0.46</v>
      </c>
      <c r="K595" s="404">
        <f t="shared" si="1242"/>
        <v>186</v>
      </c>
      <c r="L595" s="977">
        <v>0.6</v>
      </c>
      <c r="M595" s="405">
        <f t="shared" si="1243"/>
        <v>1.0169491525423728</v>
      </c>
      <c r="N595" s="404">
        <f t="shared" si="1244"/>
        <v>181.2</v>
      </c>
      <c r="O595" s="977">
        <v>0.6</v>
      </c>
      <c r="P595" s="405">
        <f t="shared" si="1245"/>
        <v>1.0169491525423728</v>
      </c>
      <c r="Q595" s="404">
        <f t="shared" si="1246"/>
        <v>186</v>
      </c>
      <c r="R595" s="977">
        <v>0.62</v>
      </c>
      <c r="S595" s="405">
        <f t="shared" si="1247"/>
        <v>1.0508474576271187</v>
      </c>
      <c r="T595" s="404">
        <f t="shared" si="1248"/>
        <v>142.6</v>
      </c>
      <c r="U595" s="977">
        <v>0.46</v>
      </c>
      <c r="V595" s="405">
        <f t="shared" si="1249"/>
        <v>0.77966101694915257</v>
      </c>
      <c r="W595" s="404">
        <f t="shared" si="1250"/>
        <v>187.85999999999999</v>
      </c>
      <c r="X595" s="977">
        <v>0.62</v>
      </c>
      <c r="Y595" s="405">
        <f t="shared" si="1251"/>
        <v>1.0508474576271187</v>
      </c>
      <c r="Z595" s="404">
        <f t="shared" si="1252"/>
        <v>204.68</v>
      </c>
      <c r="AA595" s="977">
        <v>0.68</v>
      </c>
      <c r="AB595" s="405">
        <f t="shared" si="1253"/>
        <v>1.152542372881356</v>
      </c>
      <c r="AC595" s="404">
        <f t="shared" si="1254"/>
        <v>162.18</v>
      </c>
      <c r="AD595" s="977">
        <v>0.53</v>
      </c>
      <c r="AE595" s="405">
        <f t="shared" si="1255"/>
        <v>0.89830508474576276</v>
      </c>
      <c r="AF595" s="404">
        <f t="shared" si="1256"/>
        <v>184.2</v>
      </c>
      <c r="AG595" s="977">
        <v>0.6</v>
      </c>
      <c r="AH595" s="405">
        <f t="shared" si="1257"/>
        <v>1.0169491525423728</v>
      </c>
      <c r="AI595" s="404">
        <f t="shared" si="1258"/>
        <v>208.38</v>
      </c>
      <c r="AJ595" s="977">
        <v>0.69</v>
      </c>
      <c r="AK595" s="405">
        <f t="shared" si="1259"/>
        <v>1.1694915254237288</v>
      </c>
      <c r="AL595" s="404">
        <f t="shared" si="1260"/>
        <v>180.6</v>
      </c>
      <c r="AM595" s="977">
        <v>0.6</v>
      </c>
      <c r="AN595" s="405">
        <f t="shared" si="1261"/>
        <v>1.0169491525423728</v>
      </c>
      <c r="AO595" s="404">
        <f t="shared" si="1262"/>
        <v>183.60999999999999</v>
      </c>
      <c r="AP595" s="977">
        <v>0.61</v>
      </c>
      <c r="AQ595" s="405">
        <f t="shared" si="1263"/>
        <v>1.0338983050847459</v>
      </c>
      <c r="AR595" s="404">
        <f t="shared" si="1264"/>
        <v>186.04999999999998</v>
      </c>
      <c r="AS595" s="977">
        <v>0.61</v>
      </c>
      <c r="AT595" s="405">
        <f t="shared" si="1265"/>
        <v>1.0338983050847459</v>
      </c>
      <c r="AU595" s="404">
        <f t="shared" si="1266"/>
        <v>174.57999999999998</v>
      </c>
      <c r="AV595" s="977">
        <v>0.57999999999999996</v>
      </c>
      <c r="AW595" s="405">
        <f t="shared" si="1267"/>
        <v>0.98305084745762705</v>
      </c>
      <c r="AX595" s="404">
        <f t="shared" si="1268"/>
        <v>187.85999999999999</v>
      </c>
      <c r="AY595" s="977">
        <v>0.62</v>
      </c>
      <c r="AZ595" s="405">
        <f t="shared" si="1269"/>
        <v>1.0508474576271187</v>
      </c>
      <c r="BA595" s="401">
        <f t="shared" si="1270"/>
        <v>186.62</v>
      </c>
      <c r="BB595" s="977">
        <v>0.62</v>
      </c>
      <c r="BC595" s="405">
        <f t="shared" si="1271"/>
        <v>1.0508474576271187</v>
      </c>
      <c r="BD595" s="415">
        <f t="shared" si="1272"/>
        <v>144.47999999999999</v>
      </c>
      <c r="BE595" s="977">
        <v>0.48</v>
      </c>
      <c r="BF595" s="405">
        <f t="shared" si="1273"/>
        <v>0.81355932203389836</v>
      </c>
      <c r="BG595" s="487">
        <f t="shared" si="1274"/>
        <v>189.6</v>
      </c>
      <c r="BH595" s="977">
        <v>0.6</v>
      </c>
      <c r="BI595" s="405">
        <f t="shared" si="1275"/>
        <v>1.0169491525423728</v>
      </c>
      <c r="BJ595" s="401">
        <f t="shared" si="1276"/>
        <v>907.1400000000001</v>
      </c>
      <c r="BK595" s="486">
        <f>((L595*K$328)+(U595*T$328)+(X595*W$328)+(AA595*Z$328)+(R595*Q$328))/BJ$328</f>
        <v>0.58842842102267878</v>
      </c>
      <c r="BL595" s="405">
        <f t="shared" si="1277"/>
        <v>0.9973363068180997</v>
      </c>
      <c r="BM595" s="489">
        <f t="shared" si="1278"/>
        <v>738.08999999999992</v>
      </c>
      <c r="BN595" s="488">
        <f>((BH595*BG$328)+(AV595*AU$328)+(AS595*AR$328)+(AY595*AX$328))/BM$328</f>
        <v>0.6036467283051401</v>
      </c>
      <c r="BO595" s="405">
        <f t="shared" si="1279"/>
        <v>1.0231300479748138</v>
      </c>
      <c r="BP595" s="489">
        <f t="shared" si="1280"/>
        <v>695.31000000000006</v>
      </c>
      <c r="BQ595" s="488">
        <f>((BB595*BA$328)+(AP595*AO$328)+(AM595*AL$328)+(BE595*BD$328))/BP$328</f>
        <v>0.57791668447521771</v>
      </c>
      <c r="BR595" s="405">
        <f t="shared" si="1281"/>
        <v>0.97951980419528428</v>
      </c>
      <c r="BS595" s="419">
        <f t="shared" si="1282"/>
        <v>735.96</v>
      </c>
      <c r="BT595" s="486">
        <v>0.47</v>
      </c>
      <c r="BU595" s="405">
        <f t="shared" si="1283"/>
        <v>0.79661016949152541</v>
      </c>
      <c r="BV595" s="403">
        <f t="shared" si="1284"/>
        <v>0.6</v>
      </c>
      <c r="BW595" s="403">
        <f t="shared" si="1285"/>
        <v>0.6</v>
      </c>
      <c r="BX595" s="403">
        <f t="shared" si="1286"/>
        <v>0.62</v>
      </c>
      <c r="BY595" s="403">
        <f t="shared" si="1287"/>
        <v>0.46</v>
      </c>
      <c r="BZ595" s="403">
        <f t="shared" si="1288"/>
        <v>0.62</v>
      </c>
      <c r="CA595" s="403">
        <f t="shared" si="1289"/>
        <v>0.68</v>
      </c>
      <c r="CB595" s="403">
        <f t="shared" si="1290"/>
        <v>0.53</v>
      </c>
      <c r="CC595" s="403">
        <f t="shared" si="1291"/>
        <v>0.6</v>
      </c>
      <c r="CD595" s="403">
        <f t="shared" si="1292"/>
        <v>0.69</v>
      </c>
      <c r="CE595" s="403">
        <f t="shared" si="1293"/>
        <v>0.6</v>
      </c>
      <c r="CF595" s="403">
        <f t="shared" si="1294"/>
        <v>0.61</v>
      </c>
      <c r="CG595" s="403">
        <f t="shared" si="1295"/>
        <v>0.61</v>
      </c>
      <c r="CH595" s="403">
        <f t="shared" si="1296"/>
        <v>0.57999999999999996</v>
      </c>
      <c r="CI595" s="403">
        <f t="shared" si="1297"/>
        <v>0.62</v>
      </c>
      <c r="CJ595" s="403">
        <f t="shared" si="1298"/>
        <v>0.62</v>
      </c>
      <c r="CK595" s="403">
        <f t="shared" si="1299"/>
        <v>0.48</v>
      </c>
      <c r="CL595" s="403">
        <f t="shared" si="1300"/>
        <v>0.6</v>
      </c>
      <c r="CM595" s="821"/>
      <c r="CN595" s="821"/>
      <c r="CO595" s="821"/>
      <c r="CP595" s="821"/>
      <c r="CQ595" s="821"/>
      <c r="CR595" s="821"/>
      <c r="CS595" s="821"/>
      <c r="CT595" s="821"/>
    </row>
    <row r="596" spans="1:16384" s="604" customFormat="1" x14ac:dyDescent="0.3">
      <c r="A596" s="485">
        <v>596</v>
      </c>
      <c r="B596" s="399" t="s">
        <v>268</v>
      </c>
      <c r="C596" s="399" t="s">
        <v>170</v>
      </c>
      <c r="D596" s="400">
        <v>43101</v>
      </c>
      <c r="E596" s="425" t="s">
        <v>211</v>
      </c>
      <c r="F596" s="401">
        <f t="shared" si="1239"/>
        <v>3205.4</v>
      </c>
      <c r="G596" s="488">
        <v>0.62</v>
      </c>
      <c r="H596" s="425" t="s">
        <v>211</v>
      </c>
      <c r="I596" s="403">
        <f t="shared" si="1240"/>
        <v>0.72</v>
      </c>
      <c r="J596" s="403">
        <f t="shared" si="1241"/>
        <v>0.49</v>
      </c>
      <c r="K596" s="404">
        <f t="shared" si="1242"/>
        <v>201.5</v>
      </c>
      <c r="L596" s="977">
        <v>0.65</v>
      </c>
      <c r="M596" s="405">
        <f t="shared" si="1243"/>
        <v>1.0483870967741935</v>
      </c>
      <c r="N596" s="404">
        <f t="shared" si="1244"/>
        <v>196.3</v>
      </c>
      <c r="O596" s="977">
        <v>0.65</v>
      </c>
      <c r="P596" s="405">
        <f t="shared" si="1245"/>
        <v>1.0483870967741935</v>
      </c>
      <c r="Q596" s="404">
        <f t="shared" si="1246"/>
        <v>198</v>
      </c>
      <c r="R596" s="977">
        <v>0.66</v>
      </c>
      <c r="S596" s="405">
        <f t="shared" si="1247"/>
        <v>1.0645161290322582</v>
      </c>
      <c r="T596" s="404">
        <f t="shared" si="1248"/>
        <v>151.9</v>
      </c>
      <c r="U596" s="977">
        <v>0.49</v>
      </c>
      <c r="V596" s="405">
        <f t="shared" si="1249"/>
        <v>0.79032258064516125</v>
      </c>
      <c r="W596" s="404">
        <f t="shared" si="1250"/>
        <v>196.95000000000002</v>
      </c>
      <c r="X596" s="977">
        <v>0.65</v>
      </c>
      <c r="Y596" s="405">
        <f t="shared" si="1251"/>
        <v>1.0483870967741935</v>
      </c>
      <c r="Z596" s="404">
        <f t="shared" si="1252"/>
        <v>207.69</v>
      </c>
      <c r="AA596" s="977">
        <v>0.69</v>
      </c>
      <c r="AB596" s="405">
        <f t="shared" si="1253"/>
        <v>1.1129032258064515</v>
      </c>
      <c r="AC596" s="404">
        <f t="shared" si="1254"/>
        <v>174.42</v>
      </c>
      <c r="AD596" s="977">
        <v>0.56999999999999995</v>
      </c>
      <c r="AE596" s="405">
        <f t="shared" si="1255"/>
        <v>0.91935483870967738</v>
      </c>
      <c r="AF596" s="404">
        <f t="shared" si="1256"/>
        <v>187.26999999999998</v>
      </c>
      <c r="AG596" s="977">
        <v>0.61</v>
      </c>
      <c r="AH596" s="405">
        <f t="shared" si="1257"/>
        <v>0.9838709677419355</v>
      </c>
      <c r="AI596" s="404">
        <f t="shared" si="1258"/>
        <v>217.44</v>
      </c>
      <c r="AJ596" s="977">
        <v>0.72</v>
      </c>
      <c r="AK596" s="405">
        <f t="shared" si="1259"/>
        <v>1.161290322580645</v>
      </c>
      <c r="AL596" s="404">
        <f t="shared" si="1260"/>
        <v>183.60999999999999</v>
      </c>
      <c r="AM596" s="977">
        <v>0.61</v>
      </c>
      <c r="AN596" s="405">
        <f t="shared" si="1261"/>
        <v>0.9838709677419355</v>
      </c>
      <c r="AO596" s="404">
        <f t="shared" si="1262"/>
        <v>192.64000000000001</v>
      </c>
      <c r="AP596" s="977">
        <v>0.64</v>
      </c>
      <c r="AQ596" s="405">
        <f t="shared" si="1263"/>
        <v>1.032258064516129</v>
      </c>
      <c r="AR596" s="404">
        <f t="shared" si="1264"/>
        <v>195.20000000000002</v>
      </c>
      <c r="AS596" s="977">
        <v>0.64</v>
      </c>
      <c r="AT596" s="405">
        <f t="shared" si="1265"/>
        <v>1.032258064516129</v>
      </c>
      <c r="AU596" s="404">
        <f t="shared" si="1266"/>
        <v>180.6</v>
      </c>
      <c r="AV596" s="977">
        <v>0.6</v>
      </c>
      <c r="AW596" s="405">
        <f t="shared" si="1267"/>
        <v>0.96774193548387089</v>
      </c>
      <c r="AX596" s="404">
        <f t="shared" si="1268"/>
        <v>196.95000000000002</v>
      </c>
      <c r="AY596" s="977">
        <v>0.65</v>
      </c>
      <c r="AZ596" s="405">
        <f t="shared" si="1269"/>
        <v>1.0483870967741935</v>
      </c>
      <c r="BA596" s="401">
        <f t="shared" si="1270"/>
        <v>186.62</v>
      </c>
      <c r="BB596" s="977">
        <v>0.62</v>
      </c>
      <c r="BC596" s="405">
        <f t="shared" si="1271"/>
        <v>1</v>
      </c>
      <c r="BD596" s="415">
        <f t="shared" si="1272"/>
        <v>159.53</v>
      </c>
      <c r="BE596" s="977">
        <v>0.53</v>
      </c>
      <c r="BF596" s="405">
        <f t="shared" si="1273"/>
        <v>0.85483870967741937</v>
      </c>
      <c r="BG596" s="487">
        <f t="shared" si="1274"/>
        <v>195.92</v>
      </c>
      <c r="BH596" s="977">
        <v>0.62</v>
      </c>
      <c r="BI596" s="405">
        <f t="shared" si="1275"/>
        <v>1</v>
      </c>
      <c r="BJ596" s="401">
        <f t="shared" si="1276"/>
        <v>956.04</v>
      </c>
      <c r="BK596" s="486">
        <v>0.55000000000000004</v>
      </c>
      <c r="BL596" s="405">
        <f t="shared" si="1277"/>
        <v>0.88709677419354849</v>
      </c>
      <c r="BM596" s="489">
        <f t="shared" si="1278"/>
        <v>768.67000000000007</v>
      </c>
      <c r="BN596" s="488">
        <v>0.56000000000000005</v>
      </c>
      <c r="BO596" s="405">
        <f t="shared" si="1279"/>
        <v>0.90322580645161299</v>
      </c>
      <c r="BP596" s="489">
        <f t="shared" si="1280"/>
        <v>722.4</v>
      </c>
      <c r="BQ596" s="488">
        <v>0.55000000000000004</v>
      </c>
      <c r="BR596" s="405">
        <f t="shared" si="1281"/>
        <v>0.88709677419354849</v>
      </c>
      <c r="BS596" s="419">
        <f t="shared" si="1282"/>
        <v>775.43000000000006</v>
      </c>
      <c r="BT596" s="486">
        <v>0.47</v>
      </c>
      <c r="BU596" s="405">
        <f t="shared" si="1283"/>
        <v>0.75806451612903225</v>
      </c>
      <c r="BV596" s="403">
        <f t="shared" si="1284"/>
        <v>0.65</v>
      </c>
      <c r="BW596" s="403">
        <f t="shared" si="1285"/>
        <v>0.65</v>
      </c>
      <c r="BX596" s="403">
        <f t="shared" si="1286"/>
        <v>0.66</v>
      </c>
      <c r="BY596" s="403">
        <f t="shared" si="1287"/>
        <v>0.49</v>
      </c>
      <c r="BZ596" s="403">
        <f t="shared" si="1288"/>
        <v>0.65</v>
      </c>
      <c r="CA596" s="403">
        <f t="shared" si="1289"/>
        <v>0.69</v>
      </c>
      <c r="CB596" s="403">
        <f t="shared" si="1290"/>
        <v>0.56999999999999995</v>
      </c>
      <c r="CC596" s="403">
        <f t="shared" si="1291"/>
        <v>0.61</v>
      </c>
      <c r="CD596" s="403">
        <f t="shared" si="1292"/>
        <v>0.72</v>
      </c>
      <c r="CE596" s="403">
        <f t="shared" si="1293"/>
        <v>0.61</v>
      </c>
      <c r="CF596" s="403">
        <f t="shared" si="1294"/>
        <v>0.64</v>
      </c>
      <c r="CG596" s="403">
        <f t="shared" si="1295"/>
        <v>0.64</v>
      </c>
      <c r="CH596" s="403">
        <f t="shared" si="1296"/>
        <v>0.6</v>
      </c>
      <c r="CI596" s="403">
        <f t="shared" si="1297"/>
        <v>0.65</v>
      </c>
      <c r="CJ596" s="403">
        <f t="shared" si="1298"/>
        <v>0.62</v>
      </c>
      <c r="CK596" s="403">
        <f t="shared" si="1299"/>
        <v>0.53</v>
      </c>
      <c r="CL596" s="403">
        <f t="shared" si="1300"/>
        <v>0.62</v>
      </c>
      <c r="CM596" s="821"/>
      <c r="CN596" s="821"/>
      <c r="CO596" s="821"/>
      <c r="CP596" s="821"/>
      <c r="CQ596" s="821"/>
      <c r="CR596" s="821"/>
      <c r="CS596" s="821"/>
      <c r="CT596" s="821"/>
    </row>
    <row r="597" spans="1:16384" s="604" customFormat="1" x14ac:dyDescent="0.3">
      <c r="A597" s="485">
        <v>597</v>
      </c>
      <c r="B597" s="399" t="s">
        <v>269</v>
      </c>
      <c r="C597" s="399" t="s">
        <v>170</v>
      </c>
      <c r="D597" s="400">
        <v>43101</v>
      </c>
      <c r="E597" s="425" t="s">
        <v>211</v>
      </c>
      <c r="F597" s="401">
        <f t="shared" si="1239"/>
        <v>2223.1</v>
      </c>
      <c r="G597" s="488">
        <v>0.43</v>
      </c>
      <c r="H597" s="425" t="s">
        <v>211</v>
      </c>
      <c r="I597" s="403">
        <f t="shared" si="1240"/>
        <v>0.54</v>
      </c>
      <c r="J597" s="403">
        <f t="shared" si="1241"/>
        <v>0.28999999999999998</v>
      </c>
      <c r="K597" s="404">
        <f t="shared" si="1242"/>
        <v>136.4</v>
      </c>
      <c r="L597" s="977">
        <v>0.44</v>
      </c>
      <c r="M597" s="405">
        <f t="shared" si="1243"/>
        <v>1.0232558139534884</v>
      </c>
      <c r="N597" s="404">
        <f t="shared" si="1244"/>
        <v>129.85999999999999</v>
      </c>
      <c r="O597" s="977">
        <v>0.43</v>
      </c>
      <c r="P597" s="405">
        <f t="shared" si="1245"/>
        <v>1</v>
      </c>
      <c r="Q597" s="404">
        <f t="shared" si="1246"/>
        <v>117</v>
      </c>
      <c r="R597" s="977">
        <v>0.39</v>
      </c>
      <c r="S597" s="405">
        <f t="shared" si="1247"/>
        <v>0.90697674418604657</v>
      </c>
      <c r="T597" s="404">
        <f t="shared" si="1248"/>
        <v>99.2</v>
      </c>
      <c r="U597" s="977">
        <v>0.32</v>
      </c>
      <c r="V597" s="405">
        <f t="shared" si="1249"/>
        <v>0.7441860465116279</v>
      </c>
      <c r="W597" s="404">
        <f t="shared" si="1250"/>
        <v>148.47</v>
      </c>
      <c r="X597" s="977">
        <v>0.49</v>
      </c>
      <c r="Y597" s="405">
        <f t="shared" si="1251"/>
        <v>1.1395348837209303</v>
      </c>
      <c r="Z597" s="404">
        <f t="shared" si="1252"/>
        <v>153.51</v>
      </c>
      <c r="AA597" s="977">
        <v>0.51</v>
      </c>
      <c r="AB597" s="405">
        <f t="shared" si="1253"/>
        <v>1.1860465116279071</v>
      </c>
      <c r="AC597" s="404">
        <f t="shared" si="1254"/>
        <v>88.74</v>
      </c>
      <c r="AD597" s="977">
        <v>0.28999999999999998</v>
      </c>
      <c r="AE597" s="405">
        <f t="shared" si="1255"/>
        <v>0.67441860465116277</v>
      </c>
      <c r="AF597" s="404">
        <f t="shared" si="1256"/>
        <v>125.86999999999999</v>
      </c>
      <c r="AG597" s="977">
        <v>0.41</v>
      </c>
      <c r="AH597" s="405">
        <f t="shared" si="1257"/>
        <v>0.95348837209302317</v>
      </c>
      <c r="AI597" s="404">
        <f t="shared" si="1258"/>
        <v>151</v>
      </c>
      <c r="AJ597" s="977">
        <v>0.5</v>
      </c>
      <c r="AK597" s="405">
        <f t="shared" si="1259"/>
        <v>1.1627906976744187</v>
      </c>
      <c r="AL597" s="404">
        <f t="shared" si="1260"/>
        <v>159.53</v>
      </c>
      <c r="AM597" s="977">
        <v>0.53</v>
      </c>
      <c r="AN597" s="405">
        <f t="shared" si="1261"/>
        <v>1.2325581395348839</v>
      </c>
      <c r="AO597" s="404">
        <f t="shared" si="1262"/>
        <v>162.54000000000002</v>
      </c>
      <c r="AP597" s="977">
        <v>0.54</v>
      </c>
      <c r="AQ597" s="405">
        <f t="shared" si="1263"/>
        <v>1.2558139534883721</v>
      </c>
      <c r="AR597" s="404">
        <f t="shared" si="1264"/>
        <v>164.70000000000002</v>
      </c>
      <c r="AS597" s="977">
        <v>0.54</v>
      </c>
      <c r="AT597" s="405">
        <f t="shared" si="1265"/>
        <v>1.2558139534883721</v>
      </c>
      <c r="AU597" s="404">
        <f t="shared" si="1266"/>
        <v>108.36</v>
      </c>
      <c r="AV597" s="977">
        <v>0.36</v>
      </c>
      <c r="AW597" s="405">
        <f t="shared" si="1267"/>
        <v>0.83720930232558133</v>
      </c>
      <c r="AX597" s="404">
        <f t="shared" si="1268"/>
        <v>121.2</v>
      </c>
      <c r="AY597" s="977">
        <v>0.4</v>
      </c>
      <c r="AZ597" s="405">
        <f t="shared" si="1269"/>
        <v>0.93023255813953498</v>
      </c>
      <c r="BA597" s="401">
        <f t="shared" si="1270"/>
        <v>153.51</v>
      </c>
      <c r="BB597" s="977">
        <v>0.51</v>
      </c>
      <c r="BC597" s="405">
        <f t="shared" si="1271"/>
        <v>1.1860465116279071</v>
      </c>
      <c r="BD597" s="415">
        <f t="shared" si="1272"/>
        <v>99.33</v>
      </c>
      <c r="BE597" s="977">
        <v>0.33</v>
      </c>
      <c r="BF597" s="405">
        <f t="shared" si="1273"/>
        <v>0.76744186046511631</v>
      </c>
      <c r="BG597" s="487">
        <f t="shared" si="1274"/>
        <v>135.88</v>
      </c>
      <c r="BH597" s="977">
        <v>0.43</v>
      </c>
      <c r="BI597" s="405">
        <f t="shared" si="1275"/>
        <v>1</v>
      </c>
      <c r="BJ597" s="401">
        <f t="shared" si="1276"/>
        <v>654.58000000000004</v>
      </c>
      <c r="BK597" s="486">
        <f>((L597*K$328)+(U597*T$328)+(X597*W$328)+(AA597*Z$328)+(R597*Q$328))/BJ$328</f>
        <v>0.42742281535440912</v>
      </c>
      <c r="BL597" s="405">
        <f t="shared" si="1277"/>
        <v>0.99400654733583516</v>
      </c>
      <c r="BM597" s="489">
        <f t="shared" si="1278"/>
        <v>530.1400000000001</v>
      </c>
      <c r="BN597" s="488">
        <f>((BH597*BG$328)+(AV597*AU$328)+(AS597*AR$328)+(AY597*AX$328))/BM$328</f>
        <v>0.44333397746529124</v>
      </c>
      <c r="BO597" s="405">
        <f t="shared" si="1279"/>
        <v>1.031009249919282</v>
      </c>
      <c r="BP597" s="489">
        <f t="shared" si="1280"/>
        <v>574.91000000000008</v>
      </c>
      <c r="BQ597" s="488">
        <v>0.44</v>
      </c>
      <c r="BR597" s="405">
        <f t="shared" si="1281"/>
        <v>1.0232558139534884</v>
      </c>
      <c r="BS597" s="419">
        <f t="shared" si="1282"/>
        <v>495.47</v>
      </c>
      <c r="BT597" s="486">
        <v>0.32</v>
      </c>
      <c r="BU597" s="405">
        <f t="shared" si="1283"/>
        <v>0.7441860465116279</v>
      </c>
      <c r="BV597" s="403">
        <f t="shared" si="1284"/>
        <v>0.44</v>
      </c>
      <c r="BW597" s="403">
        <f t="shared" si="1285"/>
        <v>0.43</v>
      </c>
      <c r="BX597" s="403">
        <f t="shared" si="1286"/>
        <v>0.39</v>
      </c>
      <c r="BY597" s="403">
        <f t="shared" si="1287"/>
        <v>0.32</v>
      </c>
      <c r="BZ597" s="403">
        <f t="shared" si="1288"/>
        <v>0.49</v>
      </c>
      <c r="CA597" s="403">
        <f t="shared" si="1289"/>
        <v>0.51</v>
      </c>
      <c r="CB597" s="403">
        <f t="shared" si="1290"/>
        <v>0.28999999999999998</v>
      </c>
      <c r="CC597" s="403">
        <f t="shared" si="1291"/>
        <v>0.41</v>
      </c>
      <c r="CD597" s="403">
        <f t="shared" si="1292"/>
        <v>0.5</v>
      </c>
      <c r="CE597" s="403">
        <f t="shared" si="1293"/>
        <v>0.53</v>
      </c>
      <c r="CF597" s="403">
        <f t="shared" si="1294"/>
        <v>0.54</v>
      </c>
      <c r="CG597" s="403">
        <f t="shared" si="1295"/>
        <v>0.54</v>
      </c>
      <c r="CH597" s="403">
        <f t="shared" si="1296"/>
        <v>0.36</v>
      </c>
      <c r="CI597" s="403">
        <f t="shared" si="1297"/>
        <v>0.4</v>
      </c>
      <c r="CJ597" s="403">
        <f t="shared" si="1298"/>
        <v>0.51</v>
      </c>
      <c r="CK597" s="403">
        <f t="shared" si="1299"/>
        <v>0.33</v>
      </c>
      <c r="CL597" s="403">
        <f t="shared" si="1300"/>
        <v>0.43</v>
      </c>
      <c r="CM597" s="821"/>
      <c r="CN597" s="821"/>
      <c r="CO597" s="821"/>
      <c r="CP597" s="821"/>
      <c r="CQ597" s="821"/>
      <c r="CR597" s="821"/>
      <c r="CS597" s="821"/>
      <c r="CT597" s="821"/>
    </row>
    <row r="598" spans="1:16384" s="604" customFormat="1" x14ac:dyDescent="0.3">
      <c r="A598" s="485">
        <v>598</v>
      </c>
      <c r="B598" s="399" t="s">
        <v>270</v>
      </c>
      <c r="C598" s="399" t="s">
        <v>170</v>
      </c>
      <c r="D598" s="400">
        <v>43101</v>
      </c>
      <c r="E598" s="425" t="s">
        <v>211</v>
      </c>
      <c r="F598" s="401">
        <f t="shared" si="1239"/>
        <v>3515.6000000000004</v>
      </c>
      <c r="G598" s="488">
        <v>0.68</v>
      </c>
      <c r="H598" s="425" t="s">
        <v>211</v>
      </c>
      <c r="I598" s="403">
        <f t="shared" si="1240"/>
        <v>0.74</v>
      </c>
      <c r="J598" s="403">
        <f t="shared" si="1241"/>
        <v>0.54</v>
      </c>
      <c r="K598" s="404">
        <f t="shared" si="1242"/>
        <v>220.1</v>
      </c>
      <c r="L598" s="977">
        <v>0.71</v>
      </c>
      <c r="M598" s="405">
        <f t="shared" si="1243"/>
        <v>1.0441176470588234</v>
      </c>
      <c r="N598" s="404">
        <f t="shared" si="1244"/>
        <v>208.38</v>
      </c>
      <c r="O598" s="977">
        <v>0.69</v>
      </c>
      <c r="P598" s="405">
        <f t="shared" si="1245"/>
        <v>1.0147058823529411</v>
      </c>
      <c r="Q598" s="404">
        <f t="shared" si="1246"/>
        <v>216</v>
      </c>
      <c r="R598" s="977">
        <v>0.72</v>
      </c>
      <c r="S598" s="405">
        <f t="shared" si="1247"/>
        <v>1.0588235294117645</v>
      </c>
      <c r="T598" s="404">
        <f t="shared" si="1248"/>
        <v>167.4</v>
      </c>
      <c r="U598" s="977">
        <v>0.54</v>
      </c>
      <c r="V598" s="405">
        <f t="shared" si="1249"/>
        <v>0.79411764705882348</v>
      </c>
      <c r="W598" s="404">
        <f t="shared" si="1250"/>
        <v>215.13</v>
      </c>
      <c r="X598" s="977">
        <v>0.71</v>
      </c>
      <c r="Y598" s="405">
        <f t="shared" si="1251"/>
        <v>1.0441176470588234</v>
      </c>
      <c r="Z598" s="404">
        <f t="shared" si="1252"/>
        <v>222.74</v>
      </c>
      <c r="AA598" s="977">
        <v>0.74</v>
      </c>
      <c r="AB598" s="405">
        <f t="shared" si="1253"/>
        <v>1.088235294117647</v>
      </c>
      <c r="AC598" s="404">
        <f t="shared" si="1254"/>
        <v>195.84</v>
      </c>
      <c r="AD598" s="977">
        <v>0.64</v>
      </c>
      <c r="AE598" s="405">
        <f t="shared" si="1255"/>
        <v>0.94117647058823528</v>
      </c>
      <c r="AF598" s="404">
        <f t="shared" si="1256"/>
        <v>199.55</v>
      </c>
      <c r="AG598" s="977">
        <v>0.65</v>
      </c>
      <c r="AH598" s="405">
        <f t="shared" si="1257"/>
        <v>0.95588235294117641</v>
      </c>
      <c r="AI598" s="404">
        <f t="shared" si="1258"/>
        <v>223.48</v>
      </c>
      <c r="AJ598" s="977">
        <v>0.74</v>
      </c>
      <c r="AK598" s="405">
        <f t="shared" si="1259"/>
        <v>1.088235294117647</v>
      </c>
      <c r="AL598" s="404">
        <f t="shared" si="1260"/>
        <v>192.64000000000001</v>
      </c>
      <c r="AM598" s="977">
        <v>0.64</v>
      </c>
      <c r="AN598" s="405">
        <f t="shared" si="1261"/>
        <v>0.94117647058823528</v>
      </c>
      <c r="AO598" s="404">
        <f t="shared" si="1262"/>
        <v>207.69</v>
      </c>
      <c r="AP598" s="977">
        <v>0.69</v>
      </c>
      <c r="AQ598" s="405">
        <f t="shared" si="1263"/>
        <v>1.0147058823529411</v>
      </c>
      <c r="AR598" s="404">
        <f t="shared" si="1264"/>
        <v>210.45</v>
      </c>
      <c r="AS598" s="977">
        <v>0.69</v>
      </c>
      <c r="AT598" s="405">
        <f t="shared" si="1265"/>
        <v>1.0147058823529411</v>
      </c>
      <c r="AU598" s="404">
        <f t="shared" si="1266"/>
        <v>198.66</v>
      </c>
      <c r="AV598" s="977">
        <v>0.66</v>
      </c>
      <c r="AW598" s="405">
        <f t="shared" si="1267"/>
        <v>0.97058823529411764</v>
      </c>
      <c r="AX598" s="404">
        <f t="shared" si="1268"/>
        <v>221.19</v>
      </c>
      <c r="AY598" s="977">
        <v>0.73</v>
      </c>
      <c r="AZ598" s="405">
        <f t="shared" si="1269"/>
        <v>1.0735294117647058</v>
      </c>
      <c r="BA598" s="401">
        <f t="shared" si="1270"/>
        <v>204.68</v>
      </c>
      <c r="BB598" s="977">
        <v>0.68</v>
      </c>
      <c r="BC598" s="405">
        <f t="shared" si="1271"/>
        <v>1</v>
      </c>
      <c r="BD598" s="415">
        <f t="shared" si="1272"/>
        <v>183.60999999999999</v>
      </c>
      <c r="BE598" s="977">
        <v>0.61</v>
      </c>
      <c r="BF598" s="405">
        <f t="shared" si="1273"/>
        <v>0.89705882352941169</v>
      </c>
      <c r="BG598" s="487">
        <f t="shared" si="1274"/>
        <v>214.88000000000002</v>
      </c>
      <c r="BH598" s="977">
        <v>0.68</v>
      </c>
      <c r="BI598" s="405">
        <f t="shared" si="1275"/>
        <v>1</v>
      </c>
      <c r="BJ598" s="401">
        <f t="shared" si="1276"/>
        <v>1041.3699999999999</v>
      </c>
      <c r="BK598" s="486">
        <f>((L598*K$328)+(U598*T$328)+(X598*W$328)+(AA598*Z$328)+(R598*Q$328))/BJ$328</f>
        <v>0.67798437811228407</v>
      </c>
      <c r="BL598" s="405">
        <f t="shared" si="1277"/>
        <v>0.99703585016512353</v>
      </c>
      <c r="BM598" s="489">
        <f t="shared" si="1278"/>
        <v>845.18000000000006</v>
      </c>
      <c r="BN598" s="488">
        <v>0.67</v>
      </c>
      <c r="BO598" s="405">
        <f t="shared" si="1279"/>
        <v>0.98529411764705876</v>
      </c>
      <c r="BP598" s="489">
        <f t="shared" si="1280"/>
        <v>788.62</v>
      </c>
      <c r="BQ598" s="488">
        <v>0.6</v>
      </c>
      <c r="BR598" s="405">
        <f t="shared" si="1281"/>
        <v>0.88235294117647045</v>
      </c>
      <c r="BS598" s="419">
        <f t="shared" si="1282"/>
        <v>827.25</v>
      </c>
      <c r="BT598" s="486">
        <v>0.53</v>
      </c>
      <c r="BU598" s="405">
        <f t="shared" si="1283"/>
        <v>0.77941176470588236</v>
      </c>
      <c r="BV598" s="403">
        <f t="shared" si="1284"/>
        <v>0.71</v>
      </c>
      <c r="BW598" s="403">
        <f t="shared" si="1285"/>
        <v>0.69</v>
      </c>
      <c r="BX598" s="403">
        <f t="shared" si="1286"/>
        <v>0.72</v>
      </c>
      <c r="BY598" s="403">
        <f t="shared" si="1287"/>
        <v>0.54</v>
      </c>
      <c r="BZ598" s="403">
        <f t="shared" si="1288"/>
        <v>0.71</v>
      </c>
      <c r="CA598" s="403">
        <f t="shared" si="1289"/>
        <v>0.74</v>
      </c>
      <c r="CB598" s="403">
        <f t="shared" si="1290"/>
        <v>0.64</v>
      </c>
      <c r="CC598" s="403">
        <f t="shared" si="1291"/>
        <v>0.65</v>
      </c>
      <c r="CD598" s="403">
        <f t="shared" si="1292"/>
        <v>0.74</v>
      </c>
      <c r="CE598" s="403">
        <f t="shared" si="1293"/>
        <v>0.64</v>
      </c>
      <c r="CF598" s="403">
        <f t="shared" si="1294"/>
        <v>0.69</v>
      </c>
      <c r="CG598" s="403">
        <f t="shared" si="1295"/>
        <v>0.69</v>
      </c>
      <c r="CH598" s="403">
        <f t="shared" si="1296"/>
        <v>0.66</v>
      </c>
      <c r="CI598" s="403">
        <f t="shared" si="1297"/>
        <v>0.73</v>
      </c>
      <c r="CJ598" s="403">
        <f t="shared" si="1298"/>
        <v>0.68</v>
      </c>
      <c r="CK598" s="403">
        <f t="shared" si="1299"/>
        <v>0.61</v>
      </c>
      <c r="CL598" s="403">
        <f t="shared" si="1300"/>
        <v>0.68</v>
      </c>
      <c r="CM598" s="821"/>
      <c r="CN598" s="821"/>
      <c r="CO598" s="821"/>
      <c r="CP598" s="821"/>
      <c r="CQ598" s="821"/>
      <c r="CR598" s="821"/>
      <c r="CS598" s="821"/>
      <c r="CT598" s="821"/>
    </row>
    <row r="599" spans="1:16384" s="604" customFormat="1" x14ac:dyDescent="0.3">
      <c r="A599" s="485">
        <v>599</v>
      </c>
      <c r="B599" s="399" t="s">
        <v>531</v>
      </c>
      <c r="C599" s="399" t="s">
        <v>170</v>
      </c>
      <c r="D599" s="400">
        <v>43101</v>
      </c>
      <c r="E599" s="425" t="s">
        <v>211</v>
      </c>
      <c r="F599" s="401">
        <f t="shared" si="1239"/>
        <v>3567.2999999999997</v>
      </c>
      <c r="G599" s="488">
        <v>0.69</v>
      </c>
      <c r="H599" s="425" t="s">
        <v>211</v>
      </c>
      <c r="I599" s="403">
        <f t="shared" ref="I599:I604" si="1301">LARGE(BV599:CL599,1)</f>
        <v>0.76</v>
      </c>
      <c r="J599" s="403">
        <f t="shared" ref="J599:J604" si="1302">SMALL(BV599:CL599,1)</f>
        <v>0.63</v>
      </c>
      <c r="K599" s="404">
        <f t="shared" si="1242"/>
        <v>195.3</v>
      </c>
      <c r="L599" s="977">
        <v>0.63</v>
      </c>
      <c r="M599" s="405">
        <f t="shared" si="1243"/>
        <v>0.91304347826086962</v>
      </c>
      <c r="N599" s="404">
        <f t="shared" si="1244"/>
        <v>214.42</v>
      </c>
      <c r="O599" s="977">
        <v>0.71</v>
      </c>
      <c r="P599" s="405">
        <f t="shared" si="1245"/>
        <v>1.0289855072463769</v>
      </c>
      <c r="Q599" s="404">
        <f t="shared" si="1246"/>
        <v>210</v>
      </c>
      <c r="R599" s="977">
        <v>0.7</v>
      </c>
      <c r="S599" s="405">
        <f t="shared" si="1247"/>
        <v>1.0144927536231885</v>
      </c>
      <c r="T599" s="404">
        <f t="shared" si="1248"/>
        <v>198.4</v>
      </c>
      <c r="U599" s="977">
        <v>0.64</v>
      </c>
      <c r="V599" s="405">
        <f t="shared" si="1249"/>
        <v>0.92753623188405809</v>
      </c>
      <c r="W599" s="404">
        <f t="shared" si="1250"/>
        <v>209.07</v>
      </c>
      <c r="X599" s="977">
        <v>0.69</v>
      </c>
      <c r="Y599" s="405">
        <f t="shared" si="1251"/>
        <v>1</v>
      </c>
      <c r="Z599" s="404">
        <f t="shared" si="1252"/>
        <v>222.74</v>
      </c>
      <c r="AA599" s="977">
        <v>0.74</v>
      </c>
      <c r="AB599" s="405">
        <f t="shared" si="1253"/>
        <v>1.0724637681159421</v>
      </c>
      <c r="AC599" s="404">
        <f t="shared" si="1254"/>
        <v>198.9</v>
      </c>
      <c r="AD599" s="977">
        <v>0.65</v>
      </c>
      <c r="AE599" s="405">
        <f t="shared" si="1255"/>
        <v>0.94202898550724645</v>
      </c>
      <c r="AF599" s="404">
        <f t="shared" si="1256"/>
        <v>214.89999999999998</v>
      </c>
      <c r="AG599" s="977">
        <v>0.7</v>
      </c>
      <c r="AH599" s="405">
        <f t="shared" si="1257"/>
        <v>1.0144927536231885</v>
      </c>
      <c r="AI599" s="404">
        <f t="shared" si="1258"/>
        <v>229.52</v>
      </c>
      <c r="AJ599" s="977">
        <v>0.76</v>
      </c>
      <c r="AK599" s="405">
        <f t="shared" si="1259"/>
        <v>1.1014492753623188</v>
      </c>
      <c r="AL599" s="404">
        <f t="shared" si="1260"/>
        <v>210.7</v>
      </c>
      <c r="AM599" s="977">
        <v>0.7</v>
      </c>
      <c r="AN599" s="405">
        <f t="shared" si="1261"/>
        <v>1.0144927536231885</v>
      </c>
      <c r="AO599" s="404">
        <f t="shared" si="1262"/>
        <v>189.63</v>
      </c>
      <c r="AP599" s="977">
        <v>0.63</v>
      </c>
      <c r="AQ599" s="405">
        <f t="shared" si="1263"/>
        <v>0.91304347826086962</v>
      </c>
      <c r="AR599" s="404">
        <f t="shared" si="1264"/>
        <v>192.15</v>
      </c>
      <c r="AS599" s="977">
        <v>0.63</v>
      </c>
      <c r="AT599" s="405">
        <f t="shared" si="1265"/>
        <v>0.91304347826086962</v>
      </c>
      <c r="AU599" s="404">
        <f t="shared" si="1266"/>
        <v>216.72</v>
      </c>
      <c r="AV599" s="977">
        <v>0.72</v>
      </c>
      <c r="AW599" s="405">
        <f t="shared" si="1267"/>
        <v>1.0434782608695652</v>
      </c>
      <c r="AX599" s="404">
        <f t="shared" si="1268"/>
        <v>218.16</v>
      </c>
      <c r="AY599" s="977">
        <v>0.72</v>
      </c>
      <c r="AZ599" s="405">
        <f t="shared" si="1269"/>
        <v>1.0434782608695652</v>
      </c>
      <c r="BA599" s="401">
        <f t="shared" si="1270"/>
        <v>213.70999999999998</v>
      </c>
      <c r="BB599" s="977">
        <v>0.71</v>
      </c>
      <c r="BC599" s="405">
        <f t="shared" si="1271"/>
        <v>1.0289855072463769</v>
      </c>
      <c r="BD599" s="415">
        <f t="shared" ref="BD599:BD604" si="1303">$BD$576*BE599</f>
        <v>195.65</v>
      </c>
      <c r="BE599" s="977">
        <v>0.65</v>
      </c>
      <c r="BF599" s="405">
        <f t="shared" si="1273"/>
        <v>0.94202898550724645</v>
      </c>
      <c r="BG599" s="487">
        <f t="shared" si="1274"/>
        <v>218.04</v>
      </c>
      <c r="BH599" s="977">
        <v>0.69</v>
      </c>
      <c r="BI599" s="405">
        <f t="shared" si="1275"/>
        <v>1</v>
      </c>
      <c r="BJ599" s="401">
        <f t="shared" ref="BJ599:BJ604" si="1304">K599+T599+W599+Z599+Q599</f>
        <v>1035.51</v>
      </c>
      <c r="BK599" s="486">
        <v>0.62</v>
      </c>
      <c r="BL599" s="405">
        <f t="shared" si="1277"/>
        <v>0.89855072463768126</v>
      </c>
      <c r="BM599" s="489">
        <f t="shared" ref="BM599:BM604" si="1305">BG599+AU599+AR599+AX599</f>
        <v>845.06999999999994</v>
      </c>
      <c r="BN599" s="488">
        <f>((BH599*BG$328)+(AV599*AU$328)+(AS599*AR$328)+(AY599*AX$328))/BM$328</f>
        <v>0.68418765050390928</v>
      </c>
      <c r="BO599" s="405">
        <f t="shared" si="1279"/>
        <v>0.99157630507812944</v>
      </c>
      <c r="BP599" s="489">
        <f t="shared" ref="BP599:BP604" si="1306">BA599+AO599+AL599+BD599</f>
        <v>809.68999999999994</v>
      </c>
      <c r="BQ599" s="488">
        <f t="shared" ref="BQ599:BQ604" si="1307">((BB599*BA$328)+(AP599*AO$328)+(AM599*AL$328)+(BE599*BD$328))/BP$328</f>
        <v>0.66768517331281785</v>
      </c>
      <c r="BR599" s="405">
        <f t="shared" si="1281"/>
        <v>0.96765967146785203</v>
      </c>
      <c r="BS599" s="419">
        <f t="shared" ref="BS599:BS604" si="1308">AI599+AF599+AC599+N599</f>
        <v>857.7399999999999</v>
      </c>
      <c r="BT599" s="486">
        <f>((AJ599*AI$328)+(AG599*AF$328)+(AD599*AC$328)+(O599*N$328))/BS$328</f>
        <v>0.7008279011527272</v>
      </c>
      <c r="BU599" s="405">
        <f t="shared" si="1283"/>
        <v>1.0156926103662713</v>
      </c>
      <c r="BV599" s="403">
        <f t="shared" ref="BV599:BV604" si="1309">L599</f>
        <v>0.63</v>
      </c>
      <c r="BW599" s="403">
        <f t="shared" ref="BW599:BW604" si="1310">O599</f>
        <v>0.71</v>
      </c>
      <c r="BX599" s="403">
        <f t="shared" ref="BX599:BX604" si="1311">R599</f>
        <v>0.7</v>
      </c>
      <c r="BY599" s="403">
        <f t="shared" ref="BY599:BY604" si="1312">U599</f>
        <v>0.64</v>
      </c>
      <c r="BZ599" s="403">
        <f t="shared" ref="BZ599:BZ604" si="1313">X599</f>
        <v>0.69</v>
      </c>
      <c r="CA599" s="403">
        <f t="shared" ref="CA599:CA604" si="1314">AA599</f>
        <v>0.74</v>
      </c>
      <c r="CB599" s="403">
        <f t="shared" ref="CB599:CB604" si="1315">AD599</f>
        <v>0.65</v>
      </c>
      <c r="CC599" s="403">
        <f t="shared" ref="CC599:CC604" si="1316">AG599</f>
        <v>0.7</v>
      </c>
      <c r="CD599" s="403">
        <f t="shared" ref="CD599:CD604" si="1317">AJ599</f>
        <v>0.76</v>
      </c>
      <c r="CE599" s="403">
        <f t="shared" ref="CE599:CE604" si="1318">AM599</f>
        <v>0.7</v>
      </c>
      <c r="CF599" s="403">
        <f t="shared" ref="CF599:CF604" si="1319">AP599</f>
        <v>0.63</v>
      </c>
      <c r="CG599" s="403">
        <f t="shared" ref="CG599:CG604" si="1320">AS599</f>
        <v>0.63</v>
      </c>
      <c r="CH599" s="403">
        <f t="shared" ref="CH599:CH604" si="1321">AV599</f>
        <v>0.72</v>
      </c>
      <c r="CI599" s="403">
        <f t="shared" ref="CI599:CI604" si="1322">AY599</f>
        <v>0.72</v>
      </c>
      <c r="CJ599" s="403">
        <f t="shared" ref="CJ599:CJ604" si="1323">BB599</f>
        <v>0.71</v>
      </c>
      <c r="CK599" s="403">
        <f t="shared" ref="CK599:CK604" si="1324">BE599</f>
        <v>0.65</v>
      </c>
      <c r="CL599" s="403">
        <f t="shared" ref="CL599:CL604" si="1325">BH599</f>
        <v>0.69</v>
      </c>
      <c r="CM599" s="821"/>
      <c r="CN599" s="821"/>
      <c r="CO599" s="821"/>
      <c r="CP599" s="821"/>
      <c r="CQ599" s="821"/>
      <c r="CR599" s="821"/>
      <c r="CS599" s="821"/>
      <c r="CT599" s="821"/>
    </row>
    <row r="600" spans="1:16384" s="604" customFormat="1" x14ac:dyDescent="0.3">
      <c r="A600" s="485">
        <v>600</v>
      </c>
      <c r="B600" s="399" t="s">
        <v>532</v>
      </c>
      <c r="C600" s="399" t="s">
        <v>170</v>
      </c>
      <c r="D600" s="400">
        <v>43101</v>
      </c>
      <c r="E600" s="425" t="s">
        <v>211</v>
      </c>
      <c r="F600" s="401">
        <f t="shared" si="1239"/>
        <v>2895.2000000000003</v>
      </c>
      <c r="G600" s="488">
        <v>0.56000000000000005</v>
      </c>
      <c r="H600" s="425" t="s">
        <v>211</v>
      </c>
      <c r="I600" s="403">
        <f t="shared" si="1301"/>
        <v>0.65</v>
      </c>
      <c r="J600" s="403">
        <f t="shared" si="1302"/>
        <v>0.47</v>
      </c>
      <c r="K600" s="404">
        <f t="shared" si="1242"/>
        <v>145.69999999999999</v>
      </c>
      <c r="L600" s="977">
        <v>0.47</v>
      </c>
      <c r="M600" s="405">
        <f t="shared" si="1243"/>
        <v>0.83928571428571419</v>
      </c>
      <c r="N600" s="404">
        <f t="shared" si="1244"/>
        <v>172.14</v>
      </c>
      <c r="O600" s="977">
        <v>0.56999999999999995</v>
      </c>
      <c r="P600" s="405">
        <f t="shared" si="1245"/>
        <v>1.0178571428571426</v>
      </c>
      <c r="Q600" s="404">
        <f t="shared" si="1246"/>
        <v>177</v>
      </c>
      <c r="R600" s="977">
        <v>0.59</v>
      </c>
      <c r="S600" s="405">
        <f t="shared" si="1247"/>
        <v>1.0535714285714284</v>
      </c>
      <c r="T600" s="404">
        <f t="shared" si="1248"/>
        <v>161.20000000000002</v>
      </c>
      <c r="U600" s="977">
        <v>0.52</v>
      </c>
      <c r="V600" s="405">
        <f t="shared" si="1249"/>
        <v>0.92857142857142849</v>
      </c>
      <c r="W600" s="404">
        <f t="shared" si="1250"/>
        <v>157.56</v>
      </c>
      <c r="X600" s="977">
        <v>0.52</v>
      </c>
      <c r="Y600" s="405">
        <f t="shared" si="1251"/>
        <v>0.92857142857142849</v>
      </c>
      <c r="Z600" s="404">
        <f t="shared" si="1252"/>
        <v>183.60999999999999</v>
      </c>
      <c r="AA600" s="977">
        <v>0.61</v>
      </c>
      <c r="AB600" s="405">
        <f t="shared" si="1253"/>
        <v>1.0892857142857142</v>
      </c>
      <c r="AC600" s="404">
        <f t="shared" si="1254"/>
        <v>174.42</v>
      </c>
      <c r="AD600" s="977">
        <v>0.56999999999999995</v>
      </c>
      <c r="AE600" s="405">
        <f t="shared" si="1255"/>
        <v>1.0178571428571426</v>
      </c>
      <c r="AF600" s="404">
        <f t="shared" si="1256"/>
        <v>174.98999999999998</v>
      </c>
      <c r="AG600" s="977">
        <v>0.56999999999999995</v>
      </c>
      <c r="AH600" s="405">
        <f t="shared" si="1257"/>
        <v>1.0178571428571426</v>
      </c>
      <c r="AI600" s="404">
        <f t="shared" si="1258"/>
        <v>196.3</v>
      </c>
      <c r="AJ600" s="977">
        <v>0.65</v>
      </c>
      <c r="AK600" s="405">
        <f t="shared" si="1259"/>
        <v>1.1607142857142856</v>
      </c>
      <c r="AL600" s="404">
        <f t="shared" si="1260"/>
        <v>159.53</v>
      </c>
      <c r="AM600" s="977">
        <v>0.53</v>
      </c>
      <c r="AN600" s="405">
        <f t="shared" si="1261"/>
        <v>0.9464285714285714</v>
      </c>
      <c r="AO600" s="404">
        <f t="shared" si="1262"/>
        <v>144.47999999999999</v>
      </c>
      <c r="AP600" s="977">
        <v>0.48</v>
      </c>
      <c r="AQ600" s="405">
        <f t="shared" si="1263"/>
        <v>0.85714285714285698</v>
      </c>
      <c r="AR600" s="404">
        <f t="shared" si="1264"/>
        <v>146.4</v>
      </c>
      <c r="AS600" s="977">
        <v>0.48</v>
      </c>
      <c r="AT600" s="405">
        <f t="shared" si="1265"/>
        <v>0.85714285714285698</v>
      </c>
      <c r="AU600" s="404">
        <f t="shared" si="1266"/>
        <v>183.60999999999999</v>
      </c>
      <c r="AV600" s="977">
        <v>0.61</v>
      </c>
      <c r="AW600" s="405">
        <f t="shared" si="1267"/>
        <v>1.0892857142857142</v>
      </c>
      <c r="AX600" s="404">
        <f t="shared" si="1268"/>
        <v>187.85999999999999</v>
      </c>
      <c r="AY600" s="977">
        <v>0.62</v>
      </c>
      <c r="AZ600" s="405">
        <f t="shared" si="1269"/>
        <v>1.107142857142857</v>
      </c>
      <c r="BA600" s="401">
        <f t="shared" si="1270"/>
        <v>159.53</v>
      </c>
      <c r="BB600" s="977">
        <v>0.53</v>
      </c>
      <c r="BC600" s="405">
        <f t="shared" si="1271"/>
        <v>0.9464285714285714</v>
      </c>
      <c r="BD600" s="415">
        <f t="shared" si="1303"/>
        <v>159.53</v>
      </c>
      <c r="BE600" s="977">
        <v>0.53</v>
      </c>
      <c r="BF600" s="405">
        <f t="shared" si="1273"/>
        <v>0.9464285714285714</v>
      </c>
      <c r="BG600" s="487">
        <f t="shared" si="1274"/>
        <v>189.6</v>
      </c>
      <c r="BH600" s="977">
        <v>0.6</v>
      </c>
      <c r="BI600" s="405">
        <f t="shared" si="1275"/>
        <v>1.0714285714285714</v>
      </c>
      <c r="BJ600" s="401">
        <f t="shared" si="1304"/>
        <v>825.06999999999994</v>
      </c>
      <c r="BK600" s="486">
        <v>0.47</v>
      </c>
      <c r="BL600" s="405">
        <f t="shared" si="1277"/>
        <v>0.83928571428571419</v>
      </c>
      <c r="BM600" s="489">
        <f t="shared" si="1305"/>
        <v>707.47</v>
      </c>
      <c r="BN600" s="488">
        <v>0.56999999999999995</v>
      </c>
      <c r="BO600" s="405">
        <f t="shared" si="1279"/>
        <v>1.0178571428571426</v>
      </c>
      <c r="BP600" s="489">
        <f t="shared" si="1306"/>
        <v>623.06999999999994</v>
      </c>
      <c r="BQ600" s="488">
        <f t="shared" si="1307"/>
        <v>0.51417104757020127</v>
      </c>
      <c r="BR600" s="405">
        <f t="shared" si="1281"/>
        <v>0.91816258494678793</v>
      </c>
      <c r="BS600" s="419">
        <f t="shared" si="1308"/>
        <v>717.84999999999991</v>
      </c>
      <c r="BT600" s="486">
        <v>0.46</v>
      </c>
      <c r="BU600" s="405">
        <f t="shared" si="1283"/>
        <v>0.8214285714285714</v>
      </c>
      <c r="BV600" s="403">
        <f t="shared" si="1309"/>
        <v>0.47</v>
      </c>
      <c r="BW600" s="403">
        <f t="shared" si="1310"/>
        <v>0.56999999999999995</v>
      </c>
      <c r="BX600" s="403">
        <f t="shared" si="1311"/>
        <v>0.59</v>
      </c>
      <c r="BY600" s="403">
        <f t="shared" si="1312"/>
        <v>0.52</v>
      </c>
      <c r="BZ600" s="403">
        <f t="shared" si="1313"/>
        <v>0.52</v>
      </c>
      <c r="CA600" s="403">
        <f t="shared" si="1314"/>
        <v>0.61</v>
      </c>
      <c r="CB600" s="403">
        <f t="shared" si="1315"/>
        <v>0.56999999999999995</v>
      </c>
      <c r="CC600" s="403">
        <f t="shared" si="1316"/>
        <v>0.56999999999999995</v>
      </c>
      <c r="CD600" s="403">
        <f t="shared" si="1317"/>
        <v>0.65</v>
      </c>
      <c r="CE600" s="403">
        <f t="shared" si="1318"/>
        <v>0.53</v>
      </c>
      <c r="CF600" s="403">
        <f t="shared" si="1319"/>
        <v>0.48</v>
      </c>
      <c r="CG600" s="403">
        <f t="shared" si="1320"/>
        <v>0.48</v>
      </c>
      <c r="CH600" s="403">
        <f t="shared" si="1321"/>
        <v>0.61</v>
      </c>
      <c r="CI600" s="403">
        <f t="shared" si="1322"/>
        <v>0.62</v>
      </c>
      <c r="CJ600" s="403">
        <f t="shared" si="1323"/>
        <v>0.53</v>
      </c>
      <c r="CK600" s="403">
        <f t="shared" si="1324"/>
        <v>0.53</v>
      </c>
      <c r="CL600" s="403">
        <f t="shared" si="1325"/>
        <v>0.6</v>
      </c>
      <c r="CM600" s="821"/>
      <c r="CN600" s="821"/>
      <c r="CO600" s="821"/>
      <c r="CP600" s="821"/>
      <c r="CQ600" s="821"/>
      <c r="CR600" s="821"/>
      <c r="CS600" s="821"/>
      <c r="CT600" s="821"/>
    </row>
    <row r="601" spans="1:16384" s="604" customFormat="1" x14ac:dyDescent="0.3">
      <c r="A601" s="485">
        <v>601</v>
      </c>
      <c r="B601" s="399" t="s">
        <v>533</v>
      </c>
      <c r="C601" s="399" t="s">
        <v>170</v>
      </c>
      <c r="D601" s="400">
        <v>43101</v>
      </c>
      <c r="E601" s="425" t="s">
        <v>211</v>
      </c>
      <c r="F601" s="401">
        <f t="shared" si="1239"/>
        <v>3153.7</v>
      </c>
      <c r="G601" s="488">
        <v>0.61</v>
      </c>
      <c r="H601" s="425" t="s">
        <v>211</v>
      </c>
      <c r="I601" s="403">
        <f t="shared" si="1301"/>
        <v>0.7</v>
      </c>
      <c r="J601" s="403">
        <f t="shared" si="1302"/>
        <v>0.46</v>
      </c>
      <c r="K601" s="404">
        <f t="shared" si="1242"/>
        <v>179.79999999999998</v>
      </c>
      <c r="L601" s="977">
        <v>0.57999999999999996</v>
      </c>
      <c r="M601" s="405">
        <f t="shared" si="1243"/>
        <v>0.95081967213114749</v>
      </c>
      <c r="N601" s="404">
        <f t="shared" si="1244"/>
        <v>181.2</v>
      </c>
      <c r="O601" s="977">
        <v>0.6</v>
      </c>
      <c r="P601" s="405">
        <f t="shared" si="1245"/>
        <v>0.98360655737704916</v>
      </c>
      <c r="Q601" s="404">
        <f t="shared" si="1246"/>
        <v>192</v>
      </c>
      <c r="R601" s="977">
        <v>0.64</v>
      </c>
      <c r="S601" s="405">
        <f t="shared" si="1247"/>
        <v>1.0491803278688525</v>
      </c>
      <c r="T601" s="404">
        <f t="shared" si="1248"/>
        <v>179.79999999999998</v>
      </c>
      <c r="U601" s="977">
        <v>0.57999999999999996</v>
      </c>
      <c r="V601" s="405">
        <f t="shared" si="1249"/>
        <v>0.95081967213114749</v>
      </c>
      <c r="W601" s="404">
        <f t="shared" si="1250"/>
        <v>190.89000000000001</v>
      </c>
      <c r="X601" s="977">
        <v>0.63</v>
      </c>
      <c r="Y601" s="405">
        <f t="shared" si="1251"/>
        <v>1.0327868852459017</v>
      </c>
      <c r="Z601" s="404">
        <f t="shared" si="1252"/>
        <v>195.65</v>
      </c>
      <c r="AA601" s="977">
        <v>0.65</v>
      </c>
      <c r="AB601" s="405">
        <f t="shared" si="1253"/>
        <v>1.0655737704918034</v>
      </c>
      <c r="AC601" s="404">
        <f t="shared" si="1254"/>
        <v>186.66</v>
      </c>
      <c r="AD601" s="977">
        <v>0.61</v>
      </c>
      <c r="AE601" s="405">
        <f t="shared" si="1255"/>
        <v>1</v>
      </c>
      <c r="AF601" s="404">
        <f t="shared" si="1256"/>
        <v>214.89999999999998</v>
      </c>
      <c r="AG601" s="977">
        <v>0.7</v>
      </c>
      <c r="AH601" s="405">
        <f t="shared" si="1257"/>
        <v>1.1475409836065573</v>
      </c>
      <c r="AI601" s="404">
        <f t="shared" si="1258"/>
        <v>190.26</v>
      </c>
      <c r="AJ601" s="977">
        <v>0.63</v>
      </c>
      <c r="AK601" s="405">
        <f t="shared" si="1259"/>
        <v>1.0327868852459017</v>
      </c>
      <c r="AL601" s="404">
        <f t="shared" si="1260"/>
        <v>177.59</v>
      </c>
      <c r="AM601" s="977">
        <v>0.59</v>
      </c>
      <c r="AN601" s="405">
        <f t="shared" si="1261"/>
        <v>0.96721311475409832</v>
      </c>
      <c r="AO601" s="404">
        <f t="shared" si="1262"/>
        <v>138.46</v>
      </c>
      <c r="AP601" s="977">
        <v>0.46</v>
      </c>
      <c r="AQ601" s="405">
        <f t="shared" si="1263"/>
        <v>0.75409836065573776</v>
      </c>
      <c r="AR601" s="404">
        <f t="shared" si="1264"/>
        <v>140.30000000000001</v>
      </c>
      <c r="AS601" s="977">
        <v>0.46</v>
      </c>
      <c r="AT601" s="405">
        <f t="shared" si="1265"/>
        <v>0.75409836065573776</v>
      </c>
      <c r="AU601" s="404">
        <f t="shared" si="1266"/>
        <v>195.65</v>
      </c>
      <c r="AV601" s="977">
        <v>0.65</v>
      </c>
      <c r="AW601" s="405">
        <f t="shared" si="1267"/>
        <v>1.0655737704918034</v>
      </c>
      <c r="AX601" s="404">
        <f t="shared" si="1268"/>
        <v>196.95000000000002</v>
      </c>
      <c r="AY601" s="977">
        <v>0.65</v>
      </c>
      <c r="AZ601" s="405">
        <f t="shared" si="1269"/>
        <v>1.0655737704918034</v>
      </c>
      <c r="BA601" s="401">
        <f t="shared" si="1270"/>
        <v>174.57999999999998</v>
      </c>
      <c r="BB601" s="977">
        <v>0.57999999999999996</v>
      </c>
      <c r="BC601" s="405">
        <f t="shared" si="1271"/>
        <v>0.95081967213114749</v>
      </c>
      <c r="BD601" s="415">
        <f t="shared" si="1303"/>
        <v>198.66</v>
      </c>
      <c r="BE601" s="977">
        <v>0.66</v>
      </c>
      <c r="BF601" s="405">
        <f t="shared" si="1273"/>
        <v>1.0819672131147542</v>
      </c>
      <c r="BG601" s="487">
        <f t="shared" si="1274"/>
        <v>211.72</v>
      </c>
      <c r="BH601" s="977">
        <v>0.67</v>
      </c>
      <c r="BI601" s="405">
        <f t="shared" si="1275"/>
        <v>1.098360655737705</v>
      </c>
      <c r="BJ601" s="401">
        <f t="shared" si="1304"/>
        <v>938.14</v>
      </c>
      <c r="BK601" s="486">
        <f>((L601*K$328)+(U601*T$328)+(X601*W$328)+(AA601*Z$328)+(R601*Q$328))/BJ$328</f>
        <v>0.61141180320405208</v>
      </c>
      <c r="BL601" s="405">
        <f t="shared" si="1277"/>
        <v>1.0023144314820527</v>
      </c>
      <c r="BM601" s="489">
        <f t="shared" si="1305"/>
        <v>744.62000000000012</v>
      </c>
      <c r="BN601" s="488">
        <v>0.62</v>
      </c>
      <c r="BO601" s="405">
        <f t="shared" si="1279"/>
        <v>1.0163934426229508</v>
      </c>
      <c r="BP601" s="489">
        <f t="shared" si="1306"/>
        <v>689.29</v>
      </c>
      <c r="BQ601" s="488">
        <f t="shared" si="1307"/>
        <v>0.56393953640780148</v>
      </c>
      <c r="BR601" s="405">
        <f t="shared" si="1281"/>
        <v>0.9244910432914778</v>
      </c>
      <c r="BS601" s="419">
        <f t="shared" si="1308"/>
        <v>773.02</v>
      </c>
      <c r="BT601" s="486">
        <v>0.55000000000000004</v>
      </c>
      <c r="BU601" s="405">
        <f t="shared" si="1283"/>
        <v>0.90163934426229519</v>
      </c>
      <c r="BV601" s="403">
        <f t="shared" si="1309"/>
        <v>0.57999999999999996</v>
      </c>
      <c r="BW601" s="403">
        <f t="shared" si="1310"/>
        <v>0.6</v>
      </c>
      <c r="BX601" s="403">
        <f t="shared" si="1311"/>
        <v>0.64</v>
      </c>
      <c r="BY601" s="403">
        <f t="shared" si="1312"/>
        <v>0.57999999999999996</v>
      </c>
      <c r="BZ601" s="403">
        <f t="shared" si="1313"/>
        <v>0.63</v>
      </c>
      <c r="CA601" s="403">
        <f t="shared" si="1314"/>
        <v>0.65</v>
      </c>
      <c r="CB601" s="403">
        <f t="shared" si="1315"/>
        <v>0.61</v>
      </c>
      <c r="CC601" s="403">
        <f t="shared" si="1316"/>
        <v>0.7</v>
      </c>
      <c r="CD601" s="403">
        <f t="shared" si="1317"/>
        <v>0.63</v>
      </c>
      <c r="CE601" s="403">
        <f t="shared" si="1318"/>
        <v>0.59</v>
      </c>
      <c r="CF601" s="403">
        <f t="shared" si="1319"/>
        <v>0.46</v>
      </c>
      <c r="CG601" s="403">
        <f t="shared" si="1320"/>
        <v>0.46</v>
      </c>
      <c r="CH601" s="403">
        <f t="shared" si="1321"/>
        <v>0.65</v>
      </c>
      <c r="CI601" s="403">
        <f t="shared" si="1322"/>
        <v>0.65</v>
      </c>
      <c r="CJ601" s="403">
        <f t="shared" si="1323"/>
        <v>0.57999999999999996</v>
      </c>
      <c r="CK601" s="403">
        <f t="shared" si="1324"/>
        <v>0.66</v>
      </c>
      <c r="CL601" s="403">
        <f t="shared" si="1325"/>
        <v>0.67</v>
      </c>
      <c r="CM601" s="821"/>
      <c r="CN601" s="821"/>
      <c r="CO601" s="821"/>
      <c r="CP601" s="821"/>
      <c r="CQ601" s="821"/>
      <c r="CR601" s="821"/>
      <c r="CS601" s="821"/>
      <c r="CT601" s="821"/>
    </row>
    <row r="602" spans="1:16384" s="604" customFormat="1" x14ac:dyDescent="0.3">
      <c r="A602" s="485">
        <v>602</v>
      </c>
      <c r="B602" s="399" t="s">
        <v>271</v>
      </c>
      <c r="C602" s="399" t="s">
        <v>170</v>
      </c>
      <c r="D602" s="400">
        <v>43101</v>
      </c>
      <c r="E602" s="425" t="s">
        <v>211</v>
      </c>
      <c r="F602" s="401">
        <f t="shared" si="1239"/>
        <v>2895.2000000000003</v>
      </c>
      <c r="G602" s="488">
        <v>0.56000000000000005</v>
      </c>
      <c r="H602" s="425" t="s">
        <v>211</v>
      </c>
      <c r="I602" s="403">
        <f t="shared" si="1301"/>
        <v>0.63</v>
      </c>
      <c r="J602" s="403">
        <f t="shared" si="1302"/>
        <v>0.42</v>
      </c>
      <c r="K602" s="404">
        <f t="shared" si="1242"/>
        <v>158.1</v>
      </c>
      <c r="L602" s="977">
        <v>0.51</v>
      </c>
      <c r="M602" s="405">
        <f t="shared" si="1243"/>
        <v>0.9107142857142857</v>
      </c>
      <c r="N602" s="404">
        <f t="shared" si="1244"/>
        <v>169.12</v>
      </c>
      <c r="O602" s="977">
        <v>0.56000000000000005</v>
      </c>
      <c r="P602" s="405">
        <f t="shared" si="1245"/>
        <v>1</v>
      </c>
      <c r="Q602" s="404">
        <f t="shared" si="1246"/>
        <v>183</v>
      </c>
      <c r="R602" s="977">
        <v>0.61</v>
      </c>
      <c r="S602" s="405">
        <f t="shared" si="1247"/>
        <v>1.0892857142857142</v>
      </c>
      <c r="T602" s="404">
        <f t="shared" si="1248"/>
        <v>164.3</v>
      </c>
      <c r="U602" s="977">
        <v>0.53</v>
      </c>
      <c r="V602" s="405">
        <f t="shared" si="1249"/>
        <v>0.9464285714285714</v>
      </c>
      <c r="W602" s="404">
        <f t="shared" si="1250"/>
        <v>175.73999999999998</v>
      </c>
      <c r="X602" s="977">
        <v>0.57999999999999996</v>
      </c>
      <c r="Y602" s="405">
        <f t="shared" si="1251"/>
        <v>1.0357142857142856</v>
      </c>
      <c r="Z602" s="404">
        <f t="shared" si="1252"/>
        <v>180.6</v>
      </c>
      <c r="AA602" s="977">
        <v>0.6</v>
      </c>
      <c r="AB602" s="405">
        <f t="shared" si="1253"/>
        <v>1.0714285714285714</v>
      </c>
      <c r="AC602" s="404">
        <f t="shared" si="1254"/>
        <v>174.42</v>
      </c>
      <c r="AD602" s="977">
        <v>0.56999999999999995</v>
      </c>
      <c r="AE602" s="405">
        <f t="shared" si="1255"/>
        <v>1.0178571428571426</v>
      </c>
      <c r="AF602" s="404">
        <f t="shared" si="1256"/>
        <v>193.41</v>
      </c>
      <c r="AG602" s="977">
        <v>0.63</v>
      </c>
      <c r="AH602" s="405">
        <f t="shared" si="1257"/>
        <v>1.125</v>
      </c>
      <c r="AI602" s="404">
        <f t="shared" si="1258"/>
        <v>166.10000000000002</v>
      </c>
      <c r="AJ602" s="977">
        <v>0.55000000000000004</v>
      </c>
      <c r="AK602" s="405">
        <f t="shared" si="1259"/>
        <v>0.9821428571428571</v>
      </c>
      <c r="AL602" s="404">
        <f t="shared" si="1260"/>
        <v>159.53</v>
      </c>
      <c r="AM602" s="977">
        <v>0.53</v>
      </c>
      <c r="AN602" s="405">
        <f t="shared" si="1261"/>
        <v>0.9464285714285714</v>
      </c>
      <c r="AO602" s="404">
        <f t="shared" si="1262"/>
        <v>126.42</v>
      </c>
      <c r="AP602" s="977">
        <v>0.42</v>
      </c>
      <c r="AQ602" s="405">
        <f t="shared" si="1263"/>
        <v>0.74999999999999989</v>
      </c>
      <c r="AR602" s="404">
        <f t="shared" si="1264"/>
        <v>128.1</v>
      </c>
      <c r="AS602" s="977">
        <v>0.42</v>
      </c>
      <c r="AT602" s="405">
        <f t="shared" si="1265"/>
        <v>0.74999999999999989</v>
      </c>
      <c r="AU602" s="404">
        <f t="shared" si="1266"/>
        <v>177.59</v>
      </c>
      <c r="AV602" s="977">
        <v>0.59</v>
      </c>
      <c r="AW602" s="405">
        <f t="shared" si="1267"/>
        <v>1.0535714285714284</v>
      </c>
      <c r="AX602" s="404">
        <f t="shared" si="1268"/>
        <v>181.79999999999998</v>
      </c>
      <c r="AY602" s="977">
        <v>0.6</v>
      </c>
      <c r="AZ602" s="405">
        <f t="shared" si="1269"/>
        <v>1.0714285714285714</v>
      </c>
      <c r="BA602" s="401">
        <f t="shared" si="1270"/>
        <v>153.51</v>
      </c>
      <c r="BB602" s="977">
        <v>0.51</v>
      </c>
      <c r="BC602" s="405">
        <f t="shared" si="1271"/>
        <v>0.9107142857142857</v>
      </c>
      <c r="BD602" s="415">
        <f t="shared" si="1303"/>
        <v>174.57999999999998</v>
      </c>
      <c r="BE602" s="977">
        <v>0.57999999999999996</v>
      </c>
      <c r="BF602" s="405">
        <f t="shared" si="1273"/>
        <v>1.0357142857142856</v>
      </c>
      <c r="BG602" s="487">
        <f t="shared" si="1274"/>
        <v>186.44</v>
      </c>
      <c r="BH602" s="977">
        <v>0.59</v>
      </c>
      <c r="BI602" s="405">
        <f t="shared" si="1275"/>
        <v>1.0535714285714284</v>
      </c>
      <c r="BJ602" s="401">
        <f t="shared" si="1304"/>
        <v>861.74</v>
      </c>
      <c r="BK602" s="486">
        <f>((L602*K$328)+(U602*T$328)+(X602*W$328)+(AA602*Z$328)+(R602*Q$328))/BJ$328</f>
        <v>0.55973494010186953</v>
      </c>
      <c r="BL602" s="405">
        <f t="shared" si="1277"/>
        <v>0.99952667875333834</v>
      </c>
      <c r="BM602" s="489">
        <f t="shared" si="1305"/>
        <v>673.93</v>
      </c>
      <c r="BN602" s="488">
        <f>((BH602*BG$328)+(AV602*AU$328)+(AS602*AR$328)+(AY602*AX$328))/BM$328</f>
        <v>0.53853881142789195</v>
      </c>
      <c r="BO602" s="405">
        <f t="shared" si="1279"/>
        <v>0.96167644897837834</v>
      </c>
      <c r="BP602" s="489">
        <f t="shared" si="1306"/>
        <v>614.04</v>
      </c>
      <c r="BQ602" s="488">
        <f t="shared" si="1307"/>
        <v>0.50313359262583512</v>
      </c>
      <c r="BR602" s="405">
        <f t="shared" si="1281"/>
        <v>0.89845284397470548</v>
      </c>
      <c r="BS602" s="419">
        <f t="shared" si="1308"/>
        <v>703.05</v>
      </c>
      <c r="BT602" s="486">
        <v>0.49</v>
      </c>
      <c r="BU602" s="405">
        <f t="shared" si="1283"/>
        <v>0.87499999999999989</v>
      </c>
      <c r="BV602" s="403">
        <f t="shared" si="1309"/>
        <v>0.51</v>
      </c>
      <c r="BW602" s="403">
        <f t="shared" si="1310"/>
        <v>0.56000000000000005</v>
      </c>
      <c r="BX602" s="403">
        <f t="shared" si="1311"/>
        <v>0.61</v>
      </c>
      <c r="BY602" s="403">
        <f t="shared" si="1312"/>
        <v>0.53</v>
      </c>
      <c r="BZ602" s="403">
        <f t="shared" si="1313"/>
        <v>0.57999999999999996</v>
      </c>
      <c r="CA602" s="403">
        <f t="shared" si="1314"/>
        <v>0.6</v>
      </c>
      <c r="CB602" s="403">
        <f t="shared" si="1315"/>
        <v>0.56999999999999995</v>
      </c>
      <c r="CC602" s="403">
        <f t="shared" si="1316"/>
        <v>0.63</v>
      </c>
      <c r="CD602" s="403">
        <f t="shared" si="1317"/>
        <v>0.55000000000000004</v>
      </c>
      <c r="CE602" s="403">
        <f t="shared" si="1318"/>
        <v>0.53</v>
      </c>
      <c r="CF602" s="403">
        <f t="shared" si="1319"/>
        <v>0.42</v>
      </c>
      <c r="CG602" s="403">
        <f t="shared" si="1320"/>
        <v>0.42</v>
      </c>
      <c r="CH602" s="403">
        <f t="shared" si="1321"/>
        <v>0.59</v>
      </c>
      <c r="CI602" s="403">
        <f t="shared" si="1322"/>
        <v>0.6</v>
      </c>
      <c r="CJ602" s="403">
        <f t="shared" si="1323"/>
        <v>0.51</v>
      </c>
      <c r="CK602" s="403">
        <f t="shared" si="1324"/>
        <v>0.57999999999999996</v>
      </c>
      <c r="CL602" s="403">
        <f t="shared" si="1325"/>
        <v>0.59</v>
      </c>
      <c r="CM602" s="821"/>
      <c r="CN602" s="821"/>
      <c r="CO602" s="821"/>
      <c r="CP602" s="821"/>
      <c r="CQ602" s="821"/>
      <c r="CR602" s="821"/>
      <c r="CS602" s="821"/>
      <c r="CT602" s="821"/>
    </row>
    <row r="603" spans="1:16384" s="604" customFormat="1" x14ac:dyDescent="0.3">
      <c r="A603" s="485">
        <v>603</v>
      </c>
      <c r="B603" s="399" t="s">
        <v>272</v>
      </c>
      <c r="C603" s="399" t="s">
        <v>170</v>
      </c>
      <c r="D603" s="400">
        <v>43101</v>
      </c>
      <c r="E603" s="425" t="s">
        <v>211</v>
      </c>
      <c r="F603" s="401">
        <f t="shared" si="1239"/>
        <v>2171.4</v>
      </c>
      <c r="G603" s="488">
        <v>0.42</v>
      </c>
      <c r="H603" s="425" t="s">
        <v>211</v>
      </c>
      <c r="I603" s="403">
        <f t="shared" si="1301"/>
        <v>0.5</v>
      </c>
      <c r="J603" s="403">
        <f t="shared" si="1302"/>
        <v>0.31</v>
      </c>
      <c r="K603" s="404">
        <f t="shared" si="1242"/>
        <v>111.6</v>
      </c>
      <c r="L603" s="977">
        <v>0.36</v>
      </c>
      <c r="M603" s="405">
        <f t="shared" si="1243"/>
        <v>0.8571428571428571</v>
      </c>
      <c r="N603" s="404">
        <f t="shared" si="1244"/>
        <v>126.83999999999999</v>
      </c>
      <c r="O603" s="977">
        <v>0.42</v>
      </c>
      <c r="P603" s="405">
        <f t="shared" si="1245"/>
        <v>1</v>
      </c>
      <c r="Q603" s="404">
        <f t="shared" si="1246"/>
        <v>132</v>
      </c>
      <c r="R603" s="977">
        <v>0.44</v>
      </c>
      <c r="S603" s="405">
        <f t="shared" si="1247"/>
        <v>1.0476190476190477</v>
      </c>
      <c r="T603" s="404">
        <f t="shared" si="1248"/>
        <v>114.7</v>
      </c>
      <c r="U603" s="977">
        <v>0.37</v>
      </c>
      <c r="V603" s="405">
        <f t="shared" si="1249"/>
        <v>0.88095238095238093</v>
      </c>
      <c r="W603" s="404">
        <f t="shared" si="1250"/>
        <v>133.32</v>
      </c>
      <c r="X603" s="977">
        <v>0.44</v>
      </c>
      <c r="Y603" s="405">
        <f t="shared" si="1251"/>
        <v>1.0476190476190477</v>
      </c>
      <c r="Z603" s="404">
        <f t="shared" si="1252"/>
        <v>141.47</v>
      </c>
      <c r="AA603" s="977">
        <v>0.47</v>
      </c>
      <c r="AB603" s="405">
        <f t="shared" si="1253"/>
        <v>1.1190476190476191</v>
      </c>
      <c r="AC603" s="404">
        <f t="shared" si="1254"/>
        <v>131.57999999999998</v>
      </c>
      <c r="AD603" s="977">
        <v>0.43</v>
      </c>
      <c r="AE603" s="405">
        <f t="shared" si="1255"/>
        <v>1.0238095238095237</v>
      </c>
      <c r="AF603" s="404">
        <f t="shared" si="1256"/>
        <v>153.5</v>
      </c>
      <c r="AG603" s="977">
        <v>0.5</v>
      </c>
      <c r="AH603" s="405">
        <f t="shared" si="1257"/>
        <v>1.1904761904761905</v>
      </c>
      <c r="AI603" s="404">
        <f t="shared" si="1258"/>
        <v>132.88</v>
      </c>
      <c r="AJ603" s="977">
        <v>0.44</v>
      </c>
      <c r="AK603" s="405">
        <f t="shared" si="1259"/>
        <v>1.0476190476190477</v>
      </c>
      <c r="AL603" s="404">
        <f t="shared" si="1260"/>
        <v>105.35</v>
      </c>
      <c r="AM603" s="977">
        <v>0.35</v>
      </c>
      <c r="AN603" s="405">
        <f t="shared" si="1261"/>
        <v>0.83333333333333326</v>
      </c>
      <c r="AO603" s="404">
        <f t="shared" si="1262"/>
        <v>93.31</v>
      </c>
      <c r="AP603" s="977">
        <v>0.31</v>
      </c>
      <c r="AQ603" s="405">
        <f t="shared" si="1263"/>
        <v>0.73809523809523814</v>
      </c>
      <c r="AR603" s="404">
        <f t="shared" si="1264"/>
        <v>94.55</v>
      </c>
      <c r="AS603" s="977">
        <v>0.31</v>
      </c>
      <c r="AT603" s="405">
        <f t="shared" si="1265"/>
        <v>0.73809523809523814</v>
      </c>
      <c r="AU603" s="404">
        <f t="shared" si="1266"/>
        <v>141.47</v>
      </c>
      <c r="AV603" s="977">
        <v>0.47</v>
      </c>
      <c r="AW603" s="405">
        <f t="shared" si="1267"/>
        <v>1.1190476190476191</v>
      </c>
      <c r="AX603" s="404">
        <f t="shared" si="1268"/>
        <v>151.5</v>
      </c>
      <c r="AY603" s="977">
        <v>0.5</v>
      </c>
      <c r="AZ603" s="405">
        <f t="shared" si="1269"/>
        <v>1.1904761904761905</v>
      </c>
      <c r="BA603" s="401">
        <f t="shared" si="1270"/>
        <v>99.33</v>
      </c>
      <c r="BB603" s="977">
        <v>0.33</v>
      </c>
      <c r="BC603" s="405">
        <f t="shared" si="1271"/>
        <v>0.78571428571428581</v>
      </c>
      <c r="BD603" s="415">
        <f t="shared" si="1303"/>
        <v>132.44</v>
      </c>
      <c r="BE603" s="977">
        <v>0.44</v>
      </c>
      <c r="BF603" s="405">
        <f t="shared" si="1273"/>
        <v>1.0476190476190477</v>
      </c>
      <c r="BG603" s="487">
        <f t="shared" si="1274"/>
        <v>148.51999999999998</v>
      </c>
      <c r="BH603" s="977">
        <v>0.47</v>
      </c>
      <c r="BI603" s="405">
        <f t="shared" si="1275"/>
        <v>1.1190476190476191</v>
      </c>
      <c r="BJ603" s="401">
        <f t="shared" si="1304"/>
        <v>633.09</v>
      </c>
      <c r="BK603" s="486">
        <f>((L603*K$328)+(U603*T$328)+(X603*W$328)+(AA603*Z$328)+(R603*Q$328))/BJ$328</f>
        <v>0.40971231824260879</v>
      </c>
      <c r="BL603" s="405">
        <f t="shared" si="1277"/>
        <v>0.975505519625259</v>
      </c>
      <c r="BM603" s="489">
        <f t="shared" si="1305"/>
        <v>536.04</v>
      </c>
      <c r="BN603" s="488">
        <f>((BH603*BG$328)+(AV603*AU$328)+(AS603*AR$328)+(AY603*AX$328))/BM$328</f>
        <v>0.42633305586110531</v>
      </c>
      <c r="BO603" s="405">
        <f t="shared" si="1279"/>
        <v>1.0150787044312031</v>
      </c>
      <c r="BP603" s="489">
        <f t="shared" si="1306"/>
        <v>430.43</v>
      </c>
      <c r="BQ603" s="488">
        <f t="shared" si="1307"/>
        <v>0.35517516490718187</v>
      </c>
      <c r="BR603" s="405">
        <f t="shared" si="1281"/>
        <v>0.84565515454090923</v>
      </c>
      <c r="BS603" s="419">
        <f t="shared" si="1308"/>
        <v>544.79999999999995</v>
      </c>
      <c r="BT603" s="486">
        <f>((AJ603*AI$328)+(AG603*AF$328)+(AD603*AC$328)+(O603*N$328))/BS$328</f>
        <v>0.4432364747909992</v>
      </c>
      <c r="BU603" s="405">
        <f t="shared" si="1283"/>
        <v>1.0553249399785696</v>
      </c>
      <c r="BV603" s="403">
        <f t="shared" si="1309"/>
        <v>0.36</v>
      </c>
      <c r="BW603" s="403">
        <f t="shared" si="1310"/>
        <v>0.42</v>
      </c>
      <c r="BX603" s="403">
        <f t="shared" si="1311"/>
        <v>0.44</v>
      </c>
      <c r="BY603" s="403">
        <f t="shared" si="1312"/>
        <v>0.37</v>
      </c>
      <c r="BZ603" s="403">
        <f t="shared" si="1313"/>
        <v>0.44</v>
      </c>
      <c r="CA603" s="403">
        <f t="shared" si="1314"/>
        <v>0.47</v>
      </c>
      <c r="CB603" s="403">
        <f t="shared" si="1315"/>
        <v>0.43</v>
      </c>
      <c r="CC603" s="403">
        <f t="shared" si="1316"/>
        <v>0.5</v>
      </c>
      <c r="CD603" s="403">
        <f t="shared" si="1317"/>
        <v>0.44</v>
      </c>
      <c r="CE603" s="403">
        <f t="shared" si="1318"/>
        <v>0.35</v>
      </c>
      <c r="CF603" s="403">
        <f t="shared" si="1319"/>
        <v>0.31</v>
      </c>
      <c r="CG603" s="403">
        <f t="shared" si="1320"/>
        <v>0.31</v>
      </c>
      <c r="CH603" s="403">
        <f t="shared" si="1321"/>
        <v>0.47</v>
      </c>
      <c r="CI603" s="403">
        <f t="shared" si="1322"/>
        <v>0.5</v>
      </c>
      <c r="CJ603" s="403">
        <f t="shared" si="1323"/>
        <v>0.33</v>
      </c>
      <c r="CK603" s="403">
        <f t="shared" si="1324"/>
        <v>0.44</v>
      </c>
      <c r="CL603" s="403">
        <f t="shared" si="1325"/>
        <v>0.47</v>
      </c>
      <c r="CM603" s="821"/>
      <c r="CN603" s="821"/>
      <c r="CO603" s="821"/>
      <c r="CP603" s="821"/>
      <c r="CQ603" s="821"/>
      <c r="CR603" s="821"/>
      <c r="CS603" s="821"/>
      <c r="CT603" s="821"/>
    </row>
    <row r="604" spans="1:16384" s="604" customFormat="1" x14ac:dyDescent="0.3">
      <c r="A604" s="485">
        <v>604</v>
      </c>
      <c r="B604" s="399" t="s">
        <v>273</v>
      </c>
      <c r="C604" s="399" t="s">
        <v>170</v>
      </c>
      <c r="D604" s="400">
        <v>43101</v>
      </c>
      <c r="E604" s="425" t="s">
        <v>211</v>
      </c>
      <c r="F604" s="401">
        <f t="shared" si="1239"/>
        <v>1499.3</v>
      </c>
      <c r="G604" s="488">
        <v>0.28999999999999998</v>
      </c>
      <c r="H604" s="425" t="s">
        <v>211</v>
      </c>
      <c r="I604" s="403">
        <f t="shared" si="1301"/>
        <v>0.36</v>
      </c>
      <c r="J604" s="403">
        <f t="shared" si="1302"/>
        <v>0.22</v>
      </c>
      <c r="K604" s="404">
        <f t="shared" si="1242"/>
        <v>71.3</v>
      </c>
      <c r="L604" s="977">
        <v>0.23</v>
      </c>
      <c r="M604" s="405">
        <f t="shared" si="1243"/>
        <v>0.79310344827586221</v>
      </c>
      <c r="N604" s="404">
        <f t="shared" si="1244"/>
        <v>87.58</v>
      </c>
      <c r="O604" s="977">
        <v>0.28999999999999998</v>
      </c>
      <c r="P604" s="405">
        <f t="shared" si="1245"/>
        <v>1</v>
      </c>
      <c r="Q604" s="404">
        <f t="shared" si="1246"/>
        <v>96</v>
      </c>
      <c r="R604" s="977">
        <v>0.32</v>
      </c>
      <c r="S604" s="405">
        <f t="shared" si="1247"/>
        <v>1.1034482758620692</v>
      </c>
      <c r="T604" s="404">
        <f t="shared" si="1248"/>
        <v>86.800000000000011</v>
      </c>
      <c r="U604" s="977">
        <v>0.28000000000000003</v>
      </c>
      <c r="V604" s="405">
        <f t="shared" si="1249"/>
        <v>0.9655172413793105</v>
      </c>
      <c r="W604" s="404">
        <f t="shared" si="1250"/>
        <v>78.78</v>
      </c>
      <c r="X604" s="977">
        <v>0.26</v>
      </c>
      <c r="Y604" s="405">
        <f t="shared" si="1251"/>
        <v>0.89655172413793116</v>
      </c>
      <c r="Z604" s="404">
        <f t="shared" si="1252"/>
        <v>90.3</v>
      </c>
      <c r="AA604" s="977">
        <v>0.3</v>
      </c>
      <c r="AB604" s="405">
        <f t="shared" si="1253"/>
        <v>1.0344827586206897</v>
      </c>
      <c r="AC604" s="404">
        <f t="shared" si="1254"/>
        <v>110.16</v>
      </c>
      <c r="AD604" s="977">
        <v>0.36</v>
      </c>
      <c r="AE604" s="405">
        <f t="shared" si="1255"/>
        <v>1.2413793103448276</v>
      </c>
      <c r="AF604" s="404">
        <f t="shared" si="1256"/>
        <v>95.17</v>
      </c>
      <c r="AG604" s="977">
        <v>0.31</v>
      </c>
      <c r="AH604" s="405">
        <f t="shared" si="1257"/>
        <v>1.0689655172413794</v>
      </c>
      <c r="AI604" s="404">
        <f t="shared" si="1258"/>
        <v>96.64</v>
      </c>
      <c r="AJ604" s="977">
        <v>0.32</v>
      </c>
      <c r="AK604" s="405">
        <f t="shared" si="1259"/>
        <v>1.1034482758620692</v>
      </c>
      <c r="AL604" s="404">
        <f t="shared" si="1260"/>
        <v>75.25</v>
      </c>
      <c r="AM604" s="977">
        <v>0.25</v>
      </c>
      <c r="AN604" s="405">
        <f t="shared" si="1261"/>
        <v>0.86206896551724144</v>
      </c>
      <c r="AO604" s="404">
        <f t="shared" si="1262"/>
        <v>75.25</v>
      </c>
      <c r="AP604" s="977">
        <v>0.25</v>
      </c>
      <c r="AQ604" s="405">
        <f t="shared" si="1263"/>
        <v>0.86206896551724144</v>
      </c>
      <c r="AR604" s="404">
        <f t="shared" si="1264"/>
        <v>76.25</v>
      </c>
      <c r="AS604" s="977">
        <v>0.25</v>
      </c>
      <c r="AT604" s="405">
        <f t="shared" si="1265"/>
        <v>0.86206896551724144</v>
      </c>
      <c r="AU604" s="404">
        <f t="shared" si="1266"/>
        <v>99.33</v>
      </c>
      <c r="AV604" s="977">
        <v>0.33</v>
      </c>
      <c r="AW604" s="405">
        <f t="shared" si="1267"/>
        <v>1.1379310344827587</v>
      </c>
      <c r="AX604" s="404">
        <f t="shared" si="1268"/>
        <v>109.08</v>
      </c>
      <c r="AY604" s="977">
        <v>0.36</v>
      </c>
      <c r="AZ604" s="405">
        <f t="shared" si="1269"/>
        <v>1.2413793103448276</v>
      </c>
      <c r="BA604" s="401">
        <f t="shared" si="1270"/>
        <v>66.22</v>
      </c>
      <c r="BB604" s="977">
        <v>0.22</v>
      </c>
      <c r="BC604" s="405">
        <f t="shared" si="1271"/>
        <v>0.75862068965517249</v>
      </c>
      <c r="BD604" s="415">
        <f t="shared" si="1303"/>
        <v>96.320000000000007</v>
      </c>
      <c r="BE604" s="977">
        <v>0.32</v>
      </c>
      <c r="BF604" s="405">
        <f t="shared" si="1273"/>
        <v>1.1034482758620692</v>
      </c>
      <c r="BG604" s="487">
        <f t="shared" si="1274"/>
        <v>110.6</v>
      </c>
      <c r="BH604" s="977">
        <v>0.35</v>
      </c>
      <c r="BI604" s="405">
        <f t="shared" si="1275"/>
        <v>1.2068965517241379</v>
      </c>
      <c r="BJ604" s="401">
        <f t="shared" si="1304"/>
        <v>423.18</v>
      </c>
      <c r="BK604" s="486">
        <f>((L604*K$328)+(U604*T$328)+(X604*W$328)+(AA604*Z$328)+(R604*Q$328))/BJ$328</f>
        <v>0.27268161511538569</v>
      </c>
      <c r="BL604" s="405">
        <f t="shared" si="1277"/>
        <v>0.94028143143236453</v>
      </c>
      <c r="BM604" s="489">
        <f t="shared" si="1305"/>
        <v>395.26</v>
      </c>
      <c r="BN604" s="488">
        <f>((BH604*BG$328)+(AV604*AU$328)+(AS604*AR$328)+(AY604*AX$328))/BM$328</f>
        <v>0.31653461961530455</v>
      </c>
      <c r="BO604" s="405">
        <f t="shared" si="1279"/>
        <v>1.0914986883286364</v>
      </c>
      <c r="BP604" s="489">
        <f t="shared" si="1306"/>
        <v>313.04000000000002</v>
      </c>
      <c r="BQ604" s="488">
        <f t="shared" si="1307"/>
        <v>0.26070080209713492</v>
      </c>
      <c r="BR604" s="405">
        <f t="shared" si="1281"/>
        <v>0.8989682830935688</v>
      </c>
      <c r="BS604" s="419">
        <f t="shared" si="1308"/>
        <v>389.55</v>
      </c>
      <c r="BT604" s="486">
        <f>((AJ604*AI$328)+(AG604*AF$328)+(AD604*AC$328)+(O604*N$328))/BS$328</f>
        <v>0.32276175744853242</v>
      </c>
      <c r="BU604" s="405">
        <f t="shared" si="1283"/>
        <v>1.1129715774087325</v>
      </c>
      <c r="BV604" s="403">
        <f t="shared" si="1309"/>
        <v>0.23</v>
      </c>
      <c r="BW604" s="403">
        <f t="shared" si="1310"/>
        <v>0.28999999999999998</v>
      </c>
      <c r="BX604" s="403">
        <f t="shared" si="1311"/>
        <v>0.32</v>
      </c>
      <c r="BY604" s="403">
        <f t="shared" si="1312"/>
        <v>0.28000000000000003</v>
      </c>
      <c r="BZ604" s="403">
        <f t="shared" si="1313"/>
        <v>0.26</v>
      </c>
      <c r="CA604" s="403">
        <f t="shared" si="1314"/>
        <v>0.3</v>
      </c>
      <c r="CB604" s="403">
        <f t="shared" si="1315"/>
        <v>0.36</v>
      </c>
      <c r="CC604" s="403">
        <f t="shared" si="1316"/>
        <v>0.31</v>
      </c>
      <c r="CD604" s="403">
        <f t="shared" si="1317"/>
        <v>0.32</v>
      </c>
      <c r="CE604" s="403">
        <f t="shared" si="1318"/>
        <v>0.25</v>
      </c>
      <c r="CF604" s="403">
        <f t="shared" si="1319"/>
        <v>0.25</v>
      </c>
      <c r="CG604" s="403">
        <f t="shared" si="1320"/>
        <v>0.25</v>
      </c>
      <c r="CH604" s="403">
        <f t="shared" si="1321"/>
        <v>0.33</v>
      </c>
      <c r="CI604" s="403">
        <f t="shared" si="1322"/>
        <v>0.36</v>
      </c>
      <c r="CJ604" s="403">
        <f t="shared" si="1323"/>
        <v>0.22</v>
      </c>
      <c r="CK604" s="403">
        <f t="shared" si="1324"/>
        <v>0.32</v>
      </c>
      <c r="CL604" s="403">
        <f t="shared" si="1325"/>
        <v>0.35</v>
      </c>
      <c r="CM604" s="821"/>
      <c r="CN604" s="821"/>
      <c r="CO604" s="821"/>
      <c r="CP604" s="821"/>
      <c r="CQ604" s="821"/>
      <c r="CR604" s="821"/>
      <c r="CS604" s="821"/>
      <c r="CT604" s="821"/>
    </row>
    <row r="605" spans="1:16384" s="604" customFormat="1" x14ac:dyDescent="0.3">
      <c r="A605" s="485">
        <v>605</v>
      </c>
      <c r="CM605" s="821"/>
      <c r="CN605" s="821"/>
      <c r="CO605" s="821"/>
      <c r="CP605" s="821"/>
      <c r="CQ605" s="821"/>
      <c r="CR605" s="821"/>
      <c r="CS605" s="821"/>
      <c r="CT605" s="821"/>
    </row>
    <row r="606" spans="1:16384" s="604" customFormat="1" x14ac:dyDescent="0.3">
      <c r="A606" s="485">
        <v>606</v>
      </c>
      <c r="B606" s="1033" t="s">
        <v>640</v>
      </c>
      <c r="CM606" s="821"/>
      <c r="CN606" s="821"/>
      <c r="CO606" s="821"/>
      <c r="CP606" s="821"/>
      <c r="CQ606" s="821"/>
      <c r="CR606" s="821"/>
      <c r="CS606" s="821"/>
      <c r="CT606" s="821"/>
    </row>
    <row r="607" spans="1:16384" s="604" customFormat="1" x14ac:dyDescent="0.3">
      <c r="A607" s="485">
        <v>607</v>
      </c>
      <c r="B607" s="1033" t="s">
        <v>639</v>
      </c>
      <c r="CM607" s="821"/>
      <c r="CN607" s="821"/>
      <c r="CO607" s="821"/>
      <c r="CP607" s="821"/>
      <c r="CQ607" s="821"/>
      <c r="CR607" s="821"/>
      <c r="CS607" s="821"/>
      <c r="CT607" s="821"/>
    </row>
    <row r="608" spans="1:16384" s="601" customFormat="1" ht="14.5" x14ac:dyDescent="0.35">
      <c r="A608" s="163">
        <v>608</v>
      </c>
      <c r="B608" s="1034" t="s">
        <v>641</v>
      </c>
      <c r="C608" s="821"/>
      <c r="D608" s="821"/>
      <c r="E608" s="821"/>
      <c r="F608" s="821"/>
      <c r="G608" s="821"/>
      <c r="H608" s="821"/>
      <c r="I608" s="821"/>
      <c r="J608" s="821"/>
      <c r="K608" s="821"/>
      <c r="L608" s="821"/>
      <c r="M608" s="821"/>
      <c r="N608" s="821"/>
      <c r="O608" s="821"/>
      <c r="P608" s="821"/>
      <c r="Q608" s="821"/>
      <c r="R608" s="821"/>
      <c r="S608" s="821"/>
      <c r="T608" s="821"/>
      <c r="U608" s="821"/>
      <c r="V608" s="821"/>
      <c r="W608" s="821"/>
      <c r="X608" s="821"/>
      <c r="Y608" s="821"/>
      <c r="Z608" s="821"/>
      <c r="AA608" s="821"/>
      <c r="AB608" s="821"/>
      <c r="AC608" s="821"/>
      <c r="AD608" s="821"/>
      <c r="AE608" s="821"/>
      <c r="AF608" s="821"/>
      <c r="AG608" s="821"/>
      <c r="AH608" s="821"/>
      <c r="AI608" s="821"/>
      <c r="AJ608" s="821"/>
      <c r="AK608" s="821"/>
      <c r="AL608" s="821"/>
      <c r="AM608" s="821"/>
      <c r="AN608" s="821"/>
      <c r="AO608" s="821"/>
      <c r="AP608" s="821"/>
      <c r="AQ608" s="821"/>
      <c r="AR608" s="821"/>
      <c r="AS608" s="821"/>
      <c r="AT608" s="821"/>
      <c r="AU608" s="821"/>
      <c r="AV608" s="821"/>
      <c r="AW608" s="821"/>
      <c r="AX608" s="821"/>
      <c r="AY608" s="821"/>
      <c r="AZ608" s="821"/>
      <c r="BA608" s="821"/>
      <c r="BB608" s="821"/>
      <c r="BC608" s="821"/>
      <c r="BD608" s="821"/>
      <c r="BE608" s="821"/>
      <c r="BF608" s="821"/>
      <c r="BG608" s="821"/>
      <c r="BH608" s="821"/>
      <c r="BI608" s="821"/>
      <c r="BJ608" s="821"/>
      <c r="BK608" s="821"/>
      <c r="BL608" s="821"/>
      <c r="BM608" s="821"/>
      <c r="BN608" s="821"/>
      <c r="BO608" s="821"/>
      <c r="BP608" s="821"/>
      <c r="BQ608" s="821"/>
      <c r="BR608" s="821"/>
      <c r="BS608" s="821"/>
      <c r="BT608" s="821"/>
      <c r="BU608" s="821"/>
      <c r="BV608" s="821"/>
      <c r="BW608" s="821"/>
      <c r="BX608" s="821"/>
      <c r="BY608" s="821"/>
      <c r="BZ608" s="821"/>
      <c r="CA608" s="821"/>
      <c r="CB608" s="821"/>
      <c r="CC608" s="821"/>
      <c r="CD608" s="821"/>
      <c r="CE608" s="821"/>
      <c r="CF608" s="821"/>
      <c r="CG608" s="821"/>
      <c r="CH608" s="821"/>
      <c r="CI608" s="821"/>
      <c r="CJ608" s="821"/>
      <c r="CK608" s="821"/>
      <c r="CL608" s="821"/>
      <c r="CM608" s="821"/>
      <c r="CN608" s="821"/>
      <c r="CO608" s="821"/>
      <c r="CP608" s="821"/>
      <c r="CQ608" s="821"/>
      <c r="CR608" s="821"/>
      <c r="CS608" s="821"/>
      <c r="CT608" s="821"/>
      <c r="CU608" s="604"/>
      <c r="CV608" s="604"/>
      <c r="CW608" s="604"/>
      <c r="CX608" s="604"/>
      <c r="CY608" s="604"/>
      <c r="CZ608" s="604"/>
      <c r="DA608" s="604"/>
      <c r="DB608" s="604"/>
      <c r="DC608" s="604"/>
      <c r="DD608" s="604"/>
      <c r="DE608" s="604"/>
      <c r="DF608" s="604"/>
      <c r="DG608" s="604"/>
      <c r="DH608" s="604"/>
      <c r="DI608" s="604"/>
      <c r="DJ608" s="604"/>
      <c r="DK608" s="604"/>
      <c r="DL608" s="604"/>
      <c r="DM608" s="604"/>
      <c r="DN608" s="604"/>
      <c r="DO608" s="604"/>
      <c r="DP608" s="604"/>
      <c r="DQ608" s="604"/>
      <c r="DR608" s="604"/>
      <c r="DS608" s="604"/>
      <c r="DT608" s="604"/>
      <c r="DU608" s="604"/>
      <c r="DV608" s="604"/>
      <c r="DW608" s="604"/>
      <c r="DX608" s="604"/>
      <c r="DY608" s="604"/>
      <c r="DZ608" s="604"/>
      <c r="EA608" s="604"/>
      <c r="EB608" s="604"/>
      <c r="EC608" s="604"/>
      <c r="ED608" s="604"/>
      <c r="EE608" s="604"/>
      <c r="EF608" s="604"/>
      <c r="EG608" s="604"/>
      <c r="EH608" s="604"/>
      <c r="EI608" s="604"/>
      <c r="EJ608" s="604"/>
      <c r="EK608" s="604"/>
      <c r="EL608" s="604"/>
      <c r="EM608" s="604"/>
      <c r="EN608" s="604"/>
      <c r="EO608" s="604"/>
      <c r="EP608" s="604"/>
      <c r="EQ608" s="604"/>
      <c r="ER608" s="604"/>
      <c r="ES608" s="604"/>
      <c r="ET608" s="604"/>
      <c r="EU608" s="604"/>
      <c r="EV608" s="604"/>
      <c r="EW608" s="604"/>
      <c r="EX608" s="604"/>
      <c r="EY608" s="604"/>
      <c r="EZ608" s="604"/>
      <c r="FA608" s="604"/>
      <c r="FB608" s="604"/>
      <c r="FC608" s="604"/>
      <c r="FD608" s="604"/>
      <c r="FE608" s="604"/>
      <c r="FF608" s="604"/>
      <c r="FG608" s="604"/>
      <c r="FH608" s="604"/>
      <c r="FI608" s="604"/>
      <c r="FJ608" s="604"/>
      <c r="FK608" s="604"/>
      <c r="FL608" s="604"/>
      <c r="FM608" s="604"/>
      <c r="FN608" s="604"/>
      <c r="FO608" s="604"/>
      <c r="FP608" s="604"/>
      <c r="FQ608" s="604"/>
      <c r="FR608" s="604"/>
      <c r="FS608" s="604"/>
      <c r="FT608" s="604"/>
      <c r="FU608" s="604"/>
      <c r="FV608" s="604"/>
      <c r="FW608" s="604"/>
      <c r="FX608" s="604"/>
      <c r="FY608" s="604"/>
      <c r="FZ608" s="604"/>
      <c r="GA608" s="604"/>
      <c r="GB608" s="604"/>
      <c r="GC608" s="604"/>
      <c r="GD608" s="604"/>
      <c r="GE608" s="604"/>
      <c r="GF608" s="604"/>
      <c r="GG608" s="604"/>
      <c r="GH608" s="604"/>
      <c r="GI608" s="604"/>
      <c r="GJ608" s="604"/>
      <c r="GK608" s="604"/>
      <c r="GL608" s="604"/>
      <c r="GM608" s="604"/>
      <c r="GN608" s="604"/>
      <c r="GO608" s="604"/>
      <c r="GP608" s="604"/>
      <c r="GQ608" s="604"/>
      <c r="GR608" s="604"/>
      <c r="GS608" s="604"/>
      <c r="GT608" s="604"/>
      <c r="GU608" s="604"/>
      <c r="GV608" s="604"/>
      <c r="GW608" s="604"/>
      <c r="GX608" s="604"/>
      <c r="GY608" s="604"/>
      <c r="GZ608" s="604"/>
      <c r="HA608" s="604"/>
      <c r="HB608" s="604"/>
      <c r="HC608" s="604"/>
      <c r="HD608" s="604"/>
      <c r="HE608" s="604"/>
      <c r="HF608" s="604"/>
      <c r="HG608" s="604"/>
      <c r="HH608" s="604"/>
      <c r="HI608" s="604"/>
      <c r="HJ608" s="604"/>
      <c r="HK608" s="604"/>
      <c r="HL608" s="604"/>
      <c r="HM608" s="604"/>
      <c r="HN608" s="604"/>
      <c r="HO608" s="604"/>
      <c r="HP608" s="604"/>
      <c r="HQ608" s="604"/>
      <c r="HR608" s="604"/>
      <c r="HS608" s="604"/>
      <c r="HT608" s="604"/>
      <c r="HU608" s="604"/>
      <c r="HV608" s="604"/>
      <c r="HW608" s="604"/>
      <c r="HX608" s="604"/>
      <c r="HY608" s="604"/>
      <c r="HZ608" s="604"/>
      <c r="IA608" s="604"/>
      <c r="IB608" s="604"/>
      <c r="IC608" s="604"/>
      <c r="ID608" s="604"/>
      <c r="IE608" s="604"/>
      <c r="IF608" s="604"/>
      <c r="IG608" s="604"/>
      <c r="IH608" s="604"/>
      <c r="II608" s="604"/>
      <c r="IJ608" s="604"/>
      <c r="IK608" s="604"/>
      <c r="IL608" s="604"/>
      <c r="IM608" s="604"/>
      <c r="IN608" s="604"/>
      <c r="IO608" s="604"/>
      <c r="IP608" s="604"/>
      <c r="IQ608" s="604"/>
      <c r="IR608" s="604"/>
      <c r="IS608" s="604"/>
      <c r="IT608" s="604"/>
      <c r="IU608" s="604"/>
      <c r="IV608" s="604"/>
      <c r="IW608" s="604"/>
      <c r="IX608" s="604"/>
      <c r="IY608" s="604"/>
      <c r="IZ608" s="604"/>
      <c r="JA608" s="604"/>
      <c r="JB608" s="604"/>
      <c r="JC608" s="604"/>
      <c r="JD608" s="604"/>
      <c r="JE608" s="604"/>
      <c r="JF608" s="604"/>
      <c r="JG608" s="604"/>
      <c r="JH608" s="604"/>
      <c r="JI608" s="604"/>
      <c r="JJ608" s="604"/>
      <c r="JK608" s="604"/>
      <c r="JL608" s="604"/>
      <c r="JM608" s="604"/>
      <c r="JN608" s="604"/>
      <c r="JO608" s="604"/>
      <c r="JP608" s="604"/>
      <c r="JQ608" s="604"/>
      <c r="JR608" s="604"/>
      <c r="JS608" s="604"/>
      <c r="JT608" s="604"/>
      <c r="JU608" s="604"/>
      <c r="JV608" s="604"/>
      <c r="JW608" s="604"/>
      <c r="JX608" s="604"/>
      <c r="JY608" s="604"/>
      <c r="JZ608" s="604"/>
      <c r="KA608" s="604"/>
      <c r="KB608" s="604"/>
      <c r="KC608" s="604"/>
      <c r="KD608" s="604"/>
      <c r="KE608" s="604"/>
      <c r="KF608" s="604"/>
      <c r="KG608" s="604"/>
      <c r="KH608" s="604"/>
      <c r="KI608" s="604"/>
      <c r="KJ608" s="604"/>
      <c r="KK608" s="604"/>
      <c r="KL608" s="604"/>
      <c r="KM608" s="604"/>
      <c r="KN608" s="604"/>
      <c r="KO608" s="604"/>
      <c r="KP608" s="604"/>
      <c r="KQ608" s="604"/>
      <c r="KR608" s="604"/>
      <c r="KS608" s="604"/>
      <c r="KT608" s="604"/>
      <c r="KU608" s="604"/>
      <c r="KV608" s="604"/>
      <c r="KW608" s="604"/>
      <c r="KX608" s="604"/>
      <c r="KY608" s="604"/>
      <c r="KZ608" s="604"/>
      <c r="LA608" s="604"/>
      <c r="LB608" s="604"/>
      <c r="LC608" s="604"/>
      <c r="LD608" s="604"/>
      <c r="LE608" s="604"/>
      <c r="LF608" s="604"/>
      <c r="LG608" s="604"/>
      <c r="LH608" s="604"/>
      <c r="LI608" s="604"/>
      <c r="LJ608" s="604"/>
      <c r="LK608" s="604"/>
      <c r="LL608" s="604"/>
      <c r="LM608" s="604"/>
      <c r="LN608" s="604"/>
      <c r="LO608" s="604"/>
      <c r="LP608" s="604"/>
      <c r="LQ608" s="604"/>
      <c r="LR608" s="604"/>
      <c r="LS608" s="604"/>
      <c r="LT608" s="604"/>
      <c r="LU608" s="604"/>
      <c r="LV608" s="604"/>
      <c r="LW608" s="604"/>
      <c r="LX608" s="604"/>
      <c r="LY608" s="604"/>
      <c r="LZ608" s="604"/>
      <c r="MA608" s="604"/>
      <c r="MB608" s="604"/>
      <c r="MC608" s="604"/>
      <c r="MD608" s="604"/>
      <c r="ME608" s="604"/>
      <c r="MF608" s="604"/>
      <c r="MG608" s="604"/>
      <c r="MH608" s="604"/>
      <c r="MI608" s="604"/>
      <c r="MJ608" s="604"/>
      <c r="MK608" s="604"/>
      <c r="ML608" s="604"/>
      <c r="MM608" s="604"/>
      <c r="MN608" s="604"/>
      <c r="MO608" s="604"/>
      <c r="MP608" s="604"/>
      <c r="MQ608" s="604"/>
      <c r="MR608" s="604"/>
      <c r="MS608" s="604"/>
      <c r="MT608" s="604"/>
      <c r="MU608" s="604"/>
      <c r="MV608" s="604"/>
      <c r="MW608" s="604"/>
      <c r="MX608" s="604"/>
      <c r="MY608" s="604"/>
      <c r="MZ608" s="604"/>
      <c r="NA608" s="604"/>
      <c r="NB608" s="604"/>
      <c r="NC608" s="604"/>
      <c r="ND608" s="604"/>
      <c r="NE608" s="604"/>
      <c r="NF608" s="604"/>
      <c r="NG608" s="604"/>
      <c r="NH608" s="604"/>
      <c r="NI608" s="604"/>
      <c r="NJ608" s="604"/>
      <c r="NK608" s="604"/>
      <c r="NL608" s="604"/>
      <c r="NM608" s="604"/>
      <c r="NN608" s="604"/>
      <c r="NO608" s="604"/>
      <c r="NP608" s="604"/>
      <c r="NQ608" s="604"/>
      <c r="NR608" s="604"/>
      <c r="NS608" s="604"/>
      <c r="NT608" s="604"/>
      <c r="NU608" s="604"/>
      <c r="NV608" s="604"/>
      <c r="NW608" s="604"/>
      <c r="NX608" s="604"/>
      <c r="NY608" s="604"/>
      <c r="NZ608" s="604"/>
      <c r="OA608" s="604"/>
      <c r="OB608" s="604"/>
      <c r="OC608" s="604"/>
      <c r="OD608" s="604"/>
      <c r="OE608" s="604"/>
      <c r="OF608" s="604"/>
      <c r="OG608" s="604"/>
      <c r="OH608" s="604"/>
      <c r="OI608" s="604"/>
      <c r="OJ608" s="604"/>
      <c r="OK608" s="604"/>
      <c r="OL608" s="604"/>
      <c r="OM608" s="604"/>
      <c r="ON608" s="604"/>
      <c r="OO608" s="604"/>
      <c r="OP608" s="604"/>
      <c r="OQ608" s="604"/>
      <c r="OR608" s="604"/>
      <c r="OS608" s="604"/>
      <c r="OT608" s="604"/>
      <c r="OU608" s="604"/>
      <c r="OV608" s="604"/>
      <c r="OW608" s="604"/>
      <c r="OX608" s="604"/>
      <c r="OY608" s="604"/>
      <c r="OZ608" s="604"/>
      <c r="PA608" s="604"/>
      <c r="PB608" s="604"/>
      <c r="PC608" s="604"/>
      <c r="PD608" s="604"/>
      <c r="PE608" s="604"/>
      <c r="PF608" s="604"/>
      <c r="PG608" s="604"/>
      <c r="PH608" s="604"/>
      <c r="PI608" s="604"/>
      <c r="PJ608" s="604"/>
      <c r="PK608" s="604"/>
      <c r="PL608" s="604"/>
      <c r="PM608" s="604"/>
      <c r="PN608" s="604"/>
      <c r="PO608" s="604"/>
      <c r="PP608" s="604"/>
      <c r="PQ608" s="604"/>
      <c r="PR608" s="604"/>
      <c r="PS608" s="604"/>
      <c r="PT608" s="604"/>
      <c r="PU608" s="604"/>
      <c r="PV608" s="604"/>
      <c r="PW608" s="604"/>
      <c r="PX608" s="604"/>
      <c r="PY608" s="604"/>
      <c r="PZ608" s="604"/>
      <c r="QA608" s="604"/>
      <c r="QB608" s="604"/>
      <c r="QC608" s="604"/>
      <c r="QD608" s="604"/>
      <c r="QE608" s="604"/>
      <c r="QF608" s="604"/>
      <c r="QG608" s="604"/>
      <c r="QH608" s="604"/>
      <c r="QI608" s="604"/>
      <c r="QJ608" s="604"/>
      <c r="QK608" s="604"/>
      <c r="QL608" s="604"/>
      <c r="QM608" s="604"/>
      <c r="QN608" s="604"/>
      <c r="QO608" s="604"/>
      <c r="QP608" s="604"/>
      <c r="QQ608" s="604"/>
      <c r="QR608" s="604"/>
      <c r="QS608" s="604"/>
      <c r="QT608" s="604"/>
      <c r="QU608" s="604"/>
      <c r="QV608" s="604"/>
      <c r="QW608" s="604"/>
      <c r="QX608" s="604"/>
      <c r="QY608" s="604"/>
      <c r="QZ608" s="604"/>
      <c r="RA608" s="604"/>
      <c r="RB608" s="604"/>
      <c r="RC608" s="604"/>
      <c r="RD608" s="604"/>
      <c r="RE608" s="604"/>
      <c r="RF608" s="604"/>
      <c r="RG608" s="604"/>
      <c r="RH608" s="604"/>
      <c r="RI608" s="604"/>
      <c r="RJ608" s="604"/>
      <c r="RK608" s="604"/>
      <c r="RL608" s="604"/>
      <c r="RM608" s="604"/>
      <c r="RN608" s="604"/>
      <c r="RO608" s="604"/>
      <c r="RP608" s="604"/>
      <c r="RQ608" s="604"/>
      <c r="RR608" s="604"/>
      <c r="RS608" s="604"/>
      <c r="RT608" s="604"/>
      <c r="RU608" s="604"/>
      <c r="RV608" s="604"/>
      <c r="RW608" s="604"/>
      <c r="RX608" s="604"/>
      <c r="RY608" s="604"/>
      <c r="RZ608" s="604"/>
      <c r="SA608" s="604"/>
      <c r="SB608" s="604"/>
      <c r="SC608" s="604"/>
      <c r="SD608" s="604"/>
      <c r="SE608" s="604"/>
      <c r="SF608" s="604"/>
      <c r="SG608" s="604"/>
      <c r="SH608" s="604"/>
      <c r="SI608" s="604"/>
      <c r="SJ608" s="604"/>
      <c r="SK608" s="604"/>
      <c r="SL608" s="604"/>
      <c r="SM608" s="604"/>
      <c r="SN608" s="604"/>
      <c r="SO608" s="604"/>
      <c r="SP608" s="604"/>
      <c r="SQ608" s="604"/>
      <c r="SR608" s="604"/>
      <c r="SS608" s="604"/>
      <c r="ST608" s="604"/>
      <c r="SU608" s="604"/>
      <c r="SV608" s="604"/>
      <c r="SW608" s="604"/>
      <c r="SX608" s="604"/>
      <c r="SY608" s="604"/>
      <c r="SZ608" s="604"/>
      <c r="TA608" s="604"/>
      <c r="TB608" s="604"/>
      <c r="TC608" s="604"/>
      <c r="TD608" s="604"/>
      <c r="TE608" s="604"/>
      <c r="TF608" s="604"/>
      <c r="TG608" s="604"/>
      <c r="TH608" s="604"/>
      <c r="TI608" s="604"/>
      <c r="TJ608" s="604"/>
      <c r="TK608" s="604"/>
      <c r="TL608" s="604"/>
      <c r="TM608" s="604"/>
      <c r="TN608" s="604"/>
      <c r="TO608" s="604"/>
      <c r="TP608" s="604"/>
      <c r="TQ608" s="604"/>
      <c r="TR608" s="604"/>
      <c r="TS608" s="604"/>
      <c r="TT608" s="604"/>
      <c r="TU608" s="604"/>
      <c r="TV608" s="604"/>
      <c r="TW608" s="604"/>
      <c r="TX608" s="604"/>
      <c r="TY608" s="604"/>
      <c r="TZ608" s="604"/>
      <c r="UA608" s="604"/>
      <c r="UB608" s="604"/>
      <c r="UC608" s="604"/>
      <c r="UD608" s="604"/>
      <c r="UE608" s="604"/>
      <c r="UF608" s="604"/>
      <c r="UG608" s="604"/>
      <c r="UH608" s="604"/>
      <c r="UI608" s="604"/>
      <c r="UJ608" s="604"/>
      <c r="UK608" s="604"/>
      <c r="UL608" s="604"/>
      <c r="UM608" s="604"/>
      <c r="UN608" s="604"/>
      <c r="UO608" s="604"/>
      <c r="UP608" s="604"/>
      <c r="UQ608" s="604"/>
      <c r="UR608" s="604"/>
      <c r="US608" s="604"/>
      <c r="UT608" s="604"/>
      <c r="UU608" s="604"/>
      <c r="UV608" s="604"/>
      <c r="UW608" s="604"/>
      <c r="UX608" s="604"/>
      <c r="UY608" s="604"/>
      <c r="UZ608" s="604"/>
      <c r="VA608" s="604"/>
      <c r="VB608" s="604"/>
      <c r="VC608" s="604"/>
      <c r="VD608" s="604"/>
      <c r="VE608" s="604"/>
      <c r="VF608" s="604"/>
      <c r="VG608" s="604"/>
      <c r="VH608" s="604"/>
      <c r="VI608" s="604"/>
      <c r="VJ608" s="604"/>
      <c r="VK608" s="604"/>
      <c r="VL608" s="604"/>
      <c r="VM608" s="604"/>
      <c r="VN608" s="604"/>
      <c r="VO608" s="604"/>
      <c r="VP608" s="604"/>
      <c r="VQ608" s="604"/>
      <c r="VR608" s="604"/>
      <c r="VS608" s="604"/>
      <c r="VT608" s="604"/>
      <c r="VU608" s="604"/>
      <c r="VV608" s="604"/>
      <c r="VW608" s="604"/>
      <c r="VX608" s="604"/>
      <c r="VY608" s="604"/>
      <c r="VZ608" s="604"/>
      <c r="WA608" s="604"/>
      <c r="WB608" s="604"/>
      <c r="WC608" s="604"/>
      <c r="WD608" s="604"/>
      <c r="WE608" s="604"/>
      <c r="WF608" s="604"/>
      <c r="WG608" s="604"/>
      <c r="WH608" s="604"/>
      <c r="WI608" s="604"/>
      <c r="WJ608" s="604"/>
      <c r="WK608" s="604"/>
      <c r="WL608" s="604"/>
      <c r="WM608" s="604"/>
      <c r="WN608" s="604"/>
      <c r="WO608" s="604"/>
      <c r="WP608" s="604"/>
      <c r="WQ608" s="604"/>
      <c r="WR608" s="604"/>
      <c r="WS608" s="604"/>
      <c r="WT608" s="604"/>
      <c r="WU608" s="604"/>
      <c r="WV608" s="604"/>
      <c r="WW608" s="604"/>
      <c r="WX608" s="604"/>
      <c r="WY608" s="604"/>
      <c r="WZ608" s="604"/>
      <c r="XA608" s="604"/>
      <c r="XB608" s="604"/>
      <c r="XC608" s="604"/>
      <c r="XD608" s="604"/>
      <c r="XE608" s="604"/>
      <c r="XF608" s="604"/>
      <c r="XG608" s="604"/>
      <c r="XH608" s="604"/>
      <c r="XI608" s="604"/>
      <c r="XJ608" s="604"/>
      <c r="XK608" s="604"/>
      <c r="XL608" s="604"/>
      <c r="XM608" s="604"/>
      <c r="XN608" s="604"/>
      <c r="XO608" s="604"/>
      <c r="XP608" s="604"/>
      <c r="XQ608" s="604"/>
      <c r="XR608" s="604"/>
      <c r="XS608" s="604"/>
      <c r="XT608" s="604"/>
      <c r="XU608" s="604"/>
      <c r="XV608" s="604"/>
      <c r="XW608" s="604"/>
      <c r="XX608" s="604"/>
      <c r="XY608" s="604"/>
      <c r="XZ608" s="604"/>
      <c r="YA608" s="604"/>
      <c r="YB608" s="604"/>
      <c r="YC608" s="604"/>
      <c r="YD608" s="604"/>
      <c r="YE608" s="604"/>
      <c r="YF608" s="604"/>
      <c r="YG608" s="604"/>
      <c r="YH608" s="604"/>
      <c r="YI608" s="604"/>
      <c r="YJ608" s="604"/>
      <c r="YK608" s="604"/>
      <c r="YL608" s="604"/>
      <c r="YM608" s="604"/>
      <c r="YN608" s="604"/>
      <c r="YO608" s="604"/>
      <c r="YP608" s="604"/>
      <c r="YQ608" s="604"/>
      <c r="YR608" s="604"/>
      <c r="YS608" s="604"/>
      <c r="YT608" s="604"/>
      <c r="YU608" s="604"/>
      <c r="YV608" s="604"/>
      <c r="YW608" s="604"/>
      <c r="YX608" s="604"/>
      <c r="YY608" s="604"/>
      <c r="YZ608" s="604"/>
      <c r="ZA608" s="604"/>
      <c r="ZB608" s="604"/>
      <c r="ZC608" s="604"/>
      <c r="ZD608" s="604"/>
      <c r="ZE608" s="604"/>
      <c r="ZF608" s="604"/>
      <c r="ZG608" s="604"/>
      <c r="ZH608" s="604"/>
      <c r="ZI608" s="604"/>
      <c r="ZJ608" s="604"/>
      <c r="ZK608" s="604"/>
      <c r="ZL608" s="604"/>
      <c r="ZM608" s="604"/>
      <c r="ZN608" s="604"/>
      <c r="ZO608" s="604"/>
      <c r="ZP608" s="604"/>
      <c r="ZQ608" s="604"/>
      <c r="ZR608" s="604"/>
      <c r="ZS608" s="604"/>
      <c r="ZT608" s="604"/>
      <c r="ZU608" s="604"/>
      <c r="ZV608" s="604"/>
      <c r="ZW608" s="604"/>
      <c r="ZX608" s="604"/>
      <c r="ZY608" s="604"/>
      <c r="ZZ608" s="604"/>
      <c r="AAA608" s="604"/>
      <c r="AAB608" s="604"/>
      <c r="AAC608" s="604"/>
      <c r="AAD608" s="604"/>
      <c r="AAE608" s="604"/>
      <c r="AAF608" s="604"/>
      <c r="AAG608" s="604"/>
      <c r="AAH608" s="604"/>
      <c r="AAI608" s="604"/>
      <c r="AAJ608" s="604"/>
      <c r="AAK608" s="604"/>
      <c r="AAL608" s="604"/>
      <c r="AAM608" s="604"/>
      <c r="AAN608" s="604"/>
      <c r="AAO608" s="604"/>
      <c r="AAP608" s="604"/>
      <c r="AAQ608" s="604"/>
      <c r="AAR608" s="604"/>
      <c r="AAS608" s="604"/>
      <c r="AAT608" s="604"/>
      <c r="AAU608" s="604"/>
      <c r="AAV608" s="604"/>
      <c r="AAW608" s="604"/>
      <c r="AAX608" s="604"/>
      <c r="AAY608" s="604"/>
      <c r="AAZ608" s="604"/>
      <c r="ABA608" s="604"/>
      <c r="ABB608" s="604"/>
      <c r="ABC608" s="604"/>
      <c r="ABD608" s="604"/>
      <c r="ABE608" s="604"/>
      <c r="ABF608" s="604"/>
      <c r="ABG608" s="604"/>
      <c r="ABH608" s="604"/>
      <c r="ABI608" s="604"/>
      <c r="ABJ608" s="604"/>
      <c r="ABK608" s="604"/>
      <c r="ABL608" s="604"/>
      <c r="ABM608" s="604"/>
      <c r="ABN608" s="604"/>
      <c r="ABO608" s="604"/>
      <c r="ABP608" s="604"/>
      <c r="ABQ608" s="604"/>
      <c r="ABR608" s="604"/>
      <c r="ABS608" s="604"/>
      <c r="ABT608" s="604"/>
      <c r="ABU608" s="604"/>
      <c r="ABV608" s="604"/>
      <c r="ABW608" s="604"/>
      <c r="ABX608" s="604"/>
      <c r="ABY608" s="604"/>
      <c r="ABZ608" s="604"/>
      <c r="ACA608" s="604"/>
      <c r="ACB608" s="604"/>
      <c r="ACC608" s="604"/>
      <c r="ACD608" s="604"/>
      <c r="ACE608" s="604"/>
      <c r="ACF608" s="604"/>
      <c r="ACG608" s="604"/>
      <c r="ACH608" s="604"/>
      <c r="ACI608" s="604"/>
      <c r="ACJ608" s="604"/>
      <c r="ACK608" s="604"/>
      <c r="ACL608" s="604"/>
      <c r="ACM608" s="604"/>
      <c r="ACN608" s="604"/>
      <c r="ACO608" s="604"/>
      <c r="ACP608" s="604"/>
      <c r="ACQ608" s="604"/>
      <c r="ACR608" s="604"/>
      <c r="ACS608" s="604"/>
      <c r="ACT608" s="604"/>
      <c r="ACU608" s="604"/>
      <c r="ACV608" s="604"/>
      <c r="ACW608" s="604"/>
      <c r="ACX608" s="604"/>
      <c r="ACY608" s="604"/>
      <c r="ACZ608" s="604"/>
      <c r="ADA608" s="604"/>
      <c r="ADB608" s="604"/>
      <c r="ADC608" s="604"/>
      <c r="ADD608" s="604"/>
      <c r="ADE608" s="604"/>
      <c r="ADF608" s="604"/>
      <c r="ADG608" s="604"/>
      <c r="ADH608" s="604"/>
      <c r="ADI608" s="604"/>
      <c r="ADJ608" s="604"/>
      <c r="ADK608" s="604"/>
      <c r="ADL608" s="604"/>
      <c r="ADM608" s="604"/>
      <c r="ADN608" s="604"/>
      <c r="ADO608" s="604"/>
      <c r="ADP608" s="604"/>
      <c r="ADQ608" s="604"/>
      <c r="ADR608" s="604"/>
      <c r="ADS608" s="604"/>
      <c r="ADT608" s="604"/>
      <c r="ADU608" s="604"/>
      <c r="ADV608" s="604"/>
      <c r="ADW608" s="604"/>
      <c r="ADX608" s="604"/>
      <c r="ADY608" s="604"/>
      <c r="ADZ608" s="604"/>
      <c r="AEA608" s="604"/>
      <c r="AEB608" s="604"/>
      <c r="AEC608" s="604"/>
      <c r="AED608" s="604"/>
      <c r="AEE608" s="604"/>
      <c r="AEF608" s="604"/>
      <c r="AEG608" s="604"/>
      <c r="AEH608" s="604"/>
      <c r="AEI608" s="604"/>
      <c r="AEJ608" s="604"/>
      <c r="AEK608" s="604"/>
      <c r="AEL608" s="604"/>
      <c r="AEM608" s="604"/>
      <c r="AEN608" s="604"/>
      <c r="AEO608" s="604"/>
      <c r="AEP608" s="604"/>
      <c r="AEQ608" s="604"/>
      <c r="AER608" s="604"/>
      <c r="AES608" s="604"/>
      <c r="AET608" s="604"/>
      <c r="AEU608" s="604"/>
      <c r="AEV608" s="604"/>
      <c r="AEW608" s="604"/>
      <c r="AEX608" s="604"/>
      <c r="AEY608" s="604"/>
      <c r="AEZ608" s="604"/>
      <c r="AFA608" s="604"/>
      <c r="AFB608" s="604"/>
      <c r="AFC608" s="604"/>
      <c r="AFD608" s="604"/>
      <c r="AFE608" s="604"/>
      <c r="AFF608" s="604"/>
      <c r="AFG608" s="604"/>
      <c r="AFH608" s="604"/>
      <c r="AFI608" s="604"/>
      <c r="AFJ608" s="604"/>
      <c r="AFK608" s="604"/>
      <c r="AFL608" s="604"/>
      <c r="AFM608" s="604"/>
      <c r="AFN608" s="604"/>
      <c r="AFO608" s="604"/>
      <c r="AFP608" s="604"/>
      <c r="AFQ608" s="604"/>
      <c r="AFR608" s="604"/>
      <c r="AFS608" s="604"/>
      <c r="AFT608" s="604"/>
      <c r="AFU608" s="604"/>
      <c r="AFV608" s="604"/>
      <c r="AFW608" s="604"/>
      <c r="AFX608" s="604"/>
      <c r="AFY608" s="604"/>
      <c r="AFZ608" s="604"/>
      <c r="AGA608" s="604"/>
      <c r="AGB608" s="604"/>
      <c r="AGC608" s="604"/>
      <c r="AGD608" s="604"/>
      <c r="AGE608" s="604"/>
      <c r="AGF608" s="604"/>
      <c r="AGG608" s="604"/>
      <c r="AGH608" s="604"/>
      <c r="AGI608" s="604"/>
      <c r="AGJ608" s="604"/>
      <c r="AGK608" s="604"/>
      <c r="AGL608" s="604"/>
      <c r="AGM608" s="604"/>
      <c r="AGN608" s="604"/>
      <c r="AGO608" s="604"/>
      <c r="AGP608" s="604"/>
      <c r="AGQ608" s="604"/>
      <c r="AGR608" s="604"/>
      <c r="AGS608" s="604"/>
      <c r="AGT608" s="604"/>
      <c r="AGU608" s="604"/>
      <c r="AGV608" s="604"/>
      <c r="AGW608" s="604"/>
      <c r="AGX608" s="604"/>
      <c r="AGY608" s="604"/>
      <c r="AGZ608" s="604"/>
      <c r="AHA608" s="604"/>
      <c r="AHB608" s="604"/>
      <c r="AHC608" s="604"/>
      <c r="AHD608" s="604"/>
      <c r="AHE608" s="604"/>
      <c r="AHF608" s="604"/>
      <c r="AHG608" s="604"/>
      <c r="AHH608" s="604"/>
      <c r="AHI608" s="604"/>
      <c r="AHJ608" s="604"/>
      <c r="AHK608" s="604"/>
      <c r="AHL608" s="604"/>
      <c r="AHM608" s="604"/>
      <c r="AHN608" s="604"/>
      <c r="AHO608" s="604"/>
      <c r="AHP608" s="604"/>
      <c r="AHQ608" s="604"/>
      <c r="AHR608" s="604"/>
      <c r="AHS608" s="604"/>
      <c r="AHT608" s="604"/>
      <c r="AHU608" s="604"/>
      <c r="AHV608" s="604"/>
      <c r="AHW608" s="604"/>
      <c r="AHX608" s="604"/>
      <c r="AHY608" s="604"/>
      <c r="AHZ608" s="604"/>
      <c r="AIA608" s="604"/>
      <c r="AIB608" s="604"/>
      <c r="AIC608" s="604"/>
      <c r="AID608" s="604"/>
      <c r="AIE608" s="604"/>
      <c r="AIF608" s="604"/>
      <c r="AIG608" s="604"/>
      <c r="AIH608" s="604"/>
      <c r="AII608" s="604"/>
      <c r="AIJ608" s="604"/>
      <c r="AIK608" s="604"/>
      <c r="AIL608" s="604"/>
      <c r="AIM608" s="604"/>
      <c r="AIN608" s="604"/>
      <c r="AIO608" s="604"/>
      <c r="AIP608" s="604"/>
      <c r="AIQ608" s="604"/>
      <c r="AIR608" s="604"/>
      <c r="AIS608" s="604"/>
      <c r="AIT608" s="604"/>
      <c r="AIU608" s="604"/>
      <c r="AIV608" s="604"/>
      <c r="AIW608" s="604"/>
      <c r="AIX608" s="604"/>
      <c r="AIY608" s="604"/>
      <c r="AIZ608" s="604"/>
      <c r="AJA608" s="604"/>
      <c r="AJB608" s="604"/>
      <c r="AJC608" s="604"/>
      <c r="AJD608" s="604"/>
      <c r="AJE608" s="604"/>
      <c r="AJF608" s="604"/>
      <c r="AJG608" s="604"/>
      <c r="AJH608" s="604"/>
      <c r="AJI608" s="604"/>
      <c r="AJJ608" s="604"/>
      <c r="AJK608" s="604"/>
      <c r="AJL608" s="604"/>
      <c r="AJM608" s="604"/>
      <c r="AJN608" s="604"/>
      <c r="AJO608" s="604"/>
      <c r="AJP608" s="604"/>
      <c r="AJQ608" s="604"/>
      <c r="AJR608" s="604"/>
      <c r="AJS608" s="604"/>
      <c r="AJT608" s="604"/>
      <c r="AJU608" s="604"/>
      <c r="AJV608" s="604"/>
      <c r="AJW608" s="604"/>
      <c r="AJX608" s="604"/>
      <c r="AJY608" s="604"/>
      <c r="AJZ608" s="604"/>
      <c r="AKA608" s="604"/>
      <c r="AKB608" s="604"/>
      <c r="AKC608" s="604"/>
      <c r="AKD608" s="604"/>
      <c r="AKE608" s="604"/>
      <c r="AKF608" s="604"/>
      <c r="AKG608" s="604"/>
      <c r="AKH608" s="604"/>
      <c r="AKI608" s="604"/>
      <c r="AKJ608" s="604"/>
      <c r="AKK608" s="604"/>
      <c r="AKL608" s="604"/>
      <c r="AKM608" s="604"/>
      <c r="AKN608" s="604"/>
      <c r="AKO608" s="604"/>
      <c r="AKP608" s="604"/>
      <c r="AKQ608" s="604"/>
      <c r="AKR608" s="604"/>
      <c r="AKS608" s="604"/>
      <c r="AKT608" s="604"/>
      <c r="AKU608" s="604"/>
      <c r="AKV608" s="604"/>
      <c r="AKW608" s="604"/>
      <c r="AKX608" s="604"/>
      <c r="AKY608" s="604"/>
      <c r="AKZ608" s="604"/>
      <c r="ALA608" s="604"/>
      <c r="ALB608" s="604"/>
      <c r="ALC608" s="604"/>
      <c r="ALD608" s="604"/>
      <c r="ALE608" s="604"/>
      <c r="ALF608" s="604"/>
      <c r="ALG608" s="604"/>
      <c r="ALH608" s="604"/>
      <c r="ALI608" s="604"/>
      <c r="ALJ608" s="604"/>
      <c r="ALK608" s="604"/>
      <c r="ALL608" s="604"/>
      <c r="ALM608" s="604"/>
      <c r="ALN608" s="604"/>
      <c r="ALO608" s="604"/>
      <c r="ALP608" s="604"/>
      <c r="ALQ608" s="604"/>
      <c r="ALR608" s="604"/>
      <c r="ALS608" s="604"/>
      <c r="ALT608" s="604"/>
      <c r="ALU608" s="604"/>
      <c r="ALV608" s="604"/>
      <c r="ALW608" s="604"/>
      <c r="ALX608" s="604"/>
      <c r="ALY608" s="604"/>
      <c r="ALZ608" s="604"/>
      <c r="AMA608" s="604"/>
      <c r="AMB608" s="604"/>
      <c r="AMC608" s="604"/>
      <c r="AMD608" s="604"/>
      <c r="AME608" s="604"/>
      <c r="AMF608" s="604"/>
      <c r="AMG608" s="604"/>
      <c r="AMH608" s="604"/>
      <c r="AMI608" s="604"/>
      <c r="AMJ608" s="604"/>
      <c r="AMK608" s="604"/>
      <c r="AML608" s="604"/>
      <c r="AMM608" s="604"/>
      <c r="AMN608" s="604"/>
      <c r="AMO608" s="604"/>
      <c r="AMP608" s="604"/>
      <c r="AMQ608" s="604"/>
      <c r="AMR608" s="604"/>
      <c r="AMS608" s="604"/>
      <c r="AMT608" s="604"/>
      <c r="AMU608" s="604"/>
      <c r="AMV608" s="604"/>
      <c r="AMW608" s="604"/>
      <c r="AMX608" s="604"/>
      <c r="AMY608" s="604"/>
      <c r="AMZ608" s="604"/>
      <c r="ANA608" s="604"/>
      <c r="ANB608" s="604"/>
      <c r="ANC608" s="604"/>
      <c r="AND608" s="604"/>
      <c r="ANE608" s="604"/>
      <c r="ANF608" s="604"/>
      <c r="ANG608" s="604"/>
      <c r="ANH608" s="604"/>
      <c r="ANI608" s="604"/>
      <c r="ANJ608" s="604"/>
      <c r="ANK608" s="604"/>
      <c r="ANL608" s="604"/>
      <c r="ANM608" s="604"/>
      <c r="ANN608" s="604"/>
      <c r="ANO608" s="604"/>
      <c r="ANP608" s="604"/>
      <c r="ANQ608" s="604"/>
      <c r="ANR608" s="604"/>
      <c r="ANS608" s="604"/>
      <c r="ANT608" s="604"/>
      <c r="ANU608" s="604"/>
      <c r="ANV608" s="604"/>
      <c r="ANW608" s="604"/>
      <c r="ANX608" s="604"/>
      <c r="ANY608" s="604"/>
      <c r="ANZ608" s="604"/>
      <c r="AOA608" s="604"/>
      <c r="AOB608" s="604"/>
      <c r="AOC608" s="604"/>
      <c r="AOD608" s="604"/>
      <c r="AOE608" s="604"/>
      <c r="AOF608" s="604"/>
      <c r="AOG608" s="604"/>
      <c r="AOH608" s="604"/>
      <c r="AOI608" s="604"/>
      <c r="AOJ608" s="604"/>
      <c r="AOK608" s="604"/>
      <c r="AOL608" s="604"/>
      <c r="AOM608" s="604"/>
      <c r="AON608" s="604"/>
      <c r="AOO608" s="604"/>
      <c r="AOP608" s="604"/>
      <c r="AOQ608" s="604"/>
      <c r="AOR608" s="604"/>
      <c r="AOS608" s="604"/>
      <c r="AOT608" s="604"/>
      <c r="AOU608" s="604"/>
      <c r="AOV608" s="604"/>
      <c r="AOW608" s="604"/>
      <c r="AOX608" s="604"/>
      <c r="AOY608" s="604"/>
      <c r="AOZ608" s="604"/>
      <c r="APA608" s="604"/>
      <c r="APB608" s="604"/>
      <c r="APC608" s="604"/>
      <c r="APD608" s="604"/>
      <c r="APE608" s="604"/>
      <c r="APF608" s="604"/>
      <c r="APG608" s="604"/>
      <c r="APH608" s="604"/>
      <c r="API608" s="604"/>
      <c r="APJ608" s="604"/>
      <c r="APK608" s="604"/>
      <c r="APL608" s="604"/>
      <c r="APM608" s="604"/>
      <c r="APN608" s="604"/>
      <c r="APO608" s="604"/>
      <c r="APP608" s="604"/>
      <c r="APQ608" s="604"/>
      <c r="APR608" s="604"/>
      <c r="APS608" s="604"/>
      <c r="APT608" s="604"/>
      <c r="APU608" s="604"/>
      <c r="APV608" s="604"/>
      <c r="APW608" s="604"/>
      <c r="APX608" s="604"/>
      <c r="APY608" s="604"/>
      <c r="APZ608" s="604"/>
      <c r="AQA608" s="604"/>
      <c r="AQB608" s="604"/>
      <c r="AQC608" s="604"/>
      <c r="AQD608" s="604"/>
      <c r="AQE608" s="604"/>
      <c r="AQF608" s="604"/>
      <c r="AQG608" s="604"/>
      <c r="AQH608" s="604"/>
      <c r="AQI608" s="604"/>
      <c r="AQJ608" s="604"/>
      <c r="AQK608" s="604"/>
      <c r="AQL608" s="604"/>
      <c r="AQM608" s="604"/>
      <c r="AQN608" s="604"/>
      <c r="AQO608" s="604"/>
      <c r="AQP608" s="604"/>
      <c r="AQQ608" s="604"/>
      <c r="AQR608" s="604"/>
      <c r="AQS608" s="604"/>
      <c r="AQT608" s="604"/>
      <c r="AQU608" s="604"/>
      <c r="AQV608" s="604"/>
      <c r="AQW608" s="604"/>
      <c r="AQX608" s="604"/>
      <c r="AQY608" s="604"/>
      <c r="AQZ608" s="604"/>
      <c r="ARA608" s="604"/>
      <c r="ARB608" s="604"/>
      <c r="ARC608" s="604"/>
      <c r="ARD608" s="604"/>
      <c r="ARE608" s="604"/>
      <c r="ARF608" s="604"/>
      <c r="ARG608" s="604"/>
      <c r="ARH608" s="604"/>
      <c r="ARI608" s="604"/>
      <c r="ARJ608" s="604"/>
      <c r="ARK608" s="604"/>
      <c r="ARL608" s="604"/>
      <c r="ARM608" s="604"/>
      <c r="ARN608" s="604"/>
      <c r="ARO608" s="604"/>
      <c r="ARP608" s="604"/>
      <c r="ARQ608" s="604"/>
      <c r="ARR608" s="604"/>
      <c r="ARS608" s="604"/>
      <c r="ART608" s="604"/>
      <c r="ARU608" s="604"/>
      <c r="ARV608" s="604"/>
      <c r="ARW608" s="604"/>
      <c r="ARX608" s="604"/>
      <c r="ARY608" s="604"/>
      <c r="ARZ608" s="604"/>
      <c r="ASA608" s="604"/>
      <c r="ASB608" s="604"/>
      <c r="ASC608" s="604"/>
      <c r="ASD608" s="604"/>
      <c r="ASE608" s="604"/>
      <c r="ASF608" s="604"/>
      <c r="ASG608" s="604"/>
      <c r="ASH608" s="604"/>
      <c r="ASI608" s="604"/>
      <c r="ASJ608" s="604"/>
      <c r="ASK608" s="604"/>
      <c r="ASL608" s="604"/>
      <c r="ASM608" s="604"/>
      <c r="ASN608" s="604"/>
      <c r="ASO608" s="604"/>
      <c r="ASP608" s="604"/>
      <c r="ASQ608" s="604"/>
      <c r="ASR608" s="604"/>
      <c r="ASS608" s="604"/>
      <c r="AST608" s="604"/>
      <c r="ASU608" s="604"/>
      <c r="ASV608" s="604"/>
      <c r="ASW608" s="604"/>
      <c r="ASX608" s="604"/>
      <c r="ASY608" s="604"/>
      <c r="ASZ608" s="604"/>
      <c r="ATA608" s="604"/>
      <c r="ATB608" s="604"/>
      <c r="ATC608" s="604"/>
      <c r="ATD608" s="604"/>
      <c r="ATE608" s="604"/>
      <c r="ATF608" s="604"/>
      <c r="ATG608" s="604"/>
      <c r="ATH608" s="604"/>
      <c r="ATI608" s="604"/>
      <c r="ATJ608" s="604"/>
      <c r="ATK608" s="604"/>
      <c r="ATL608" s="604"/>
      <c r="ATM608" s="604"/>
      <c r="ATN608" s="604"/>
      <c r="ATO608" s="604"/>
      <c r="ATP608" s="604"/>
      <c r="ATQ608" s="604"/>
      <c r="ATR608" s="604"/>
      <c r="ATS608" s="604"/>
      <c r="ATT608" s="604"/>
      <c r="ATU608" s="604"/>
      <c r="ATV608" s="604"/>
      <c r="ATW608" s="604"/>
      <c r="ATX608" s="604"/>
      <c r="ATY608" s="604"/>
      <c r="ATZ608" s="604"/>
      <c r="AUA608" s="604"/>
      <c r="AUB608" s="604"/>
      <c r="AUC608" s="604"/>
      <c r="AUD608" s="604"/>
      <c r="AUE608" s="604"/>
      <c r="AUF608" s="604"/>
      <c r="AUG608" s="604"/>
      <c r="AUH608" s="604"/>
      <c r="AUI608" s="604"/>
      <c r="AUJ608" s="604"/>
      <c r="AUK608" s="604"/>
      <c r="AUL608" s="604"/>
      <c r="AUM608" s="604"/>
      <c r="AUN608" s="604"/>
      <c r="AUO608" s="604"/>
      <c r="AUP608" s="604"/>
      <c r="AUQ608" s="604"/>
      <c r="AUR608" s="604"/>
      <c r="AUS608" s="604"/>
      <c r="AUT608" s="604"/>
      <c r="AUU608" s="604"/>
      <c r="AUV608" s="604"/>
      <c r="AUW608" s="604"/>
      <c r="AUX608" s="604"/>
      <c r="AUY608" s="604"/>
      <c r="AUZ608" s="604"/>
      <c r="AVA608" s="604"/>
      <c r="AVB608" s="604"/>
      <c r="AVC608" s="604"/>
      <c r="AVD608" s="604"/>
      <c r="AVE608" s="604"/>
      <c r="AVF608" s="604"/>
      <c r="AVG608" s="604"/>
      <c r="AVH608" s="604"/>
      <c r="AVI608" s="604"/>
      <c r="AVJ608" s="604"/>
      <c r="AVK608" s="604"/>
      <c r="AVL608" s="604"/>
      <c r="AVM608" s="604"/>
      <c r="AVN608" s="604"/>
      <c r="AVO608" s="604"/>
      <c r="AVP608" s="604"/>
      <c r="AVQ608" s="604"/>
      <c r="AVR608" s="604"/>
      <c r="AVS608" s="604"/>
      <c r="AVT608" s="604"/>
      <c r="AVU608" s="604"/>
      <c r="AVV608" s="604"/>
      <c r="AVW608" s="604"/>
      <c r="AVX608" s="604"/>
      <c r="AVY608" s="604"/>
      <c r="AVZ608" s="604"/>
      <c r="AWA608" s="604"/>
      <c r="AWB608" s="604"/>
      <c r="AWC608" s="604"/>
      <c r="AWD608" s="604"/>
      <c r="AWE608" s="604"/>
      <c r="AWF608" s="604"/>
      <c r="AWG608" s="604"/>
      <c r="AWH608" s="604"/>
      <c r="AWI608" s="604"/>
      <c r="AWJ608" s="604"/>
      <c r="AWK608" s="604"/>
      <c r="AWL608" s="604"/>
      <c r="AWM608" s="604"/>
      <c r="AWN608" s="604"/>
      <c r="AWO608" s="604"/>
      <c r="AWP608" s="604"/>
      <c r="AWQ608" s="604"/>
      <c r="AWR608" s="604"/>
      <c r="AWS608" s="604"/>
      <c r="AWT608" s="604"/>
      <c r="AWU608" s="604"/>
      <c r="AWV608" s="604"/>
      <c r="AWW608" s="604"/>
      <c r="AWX608" s="604"/>
      <c r="AWY608" s="604"/>
      <c r="AWZ608" s="604"/>
      <c r="AXA608" s="604"/>
      <c r="AXB608" s="604"/>
      <c r="AXC608" s="604"/>
      <c r="AXD608" s="604"/>
      <c r="AXE608" s="604"/>
      <c r="AXF608" s="604"/>
      <c r="AXG608" s="604"/>
      <c r="AXH608" s="604"/>
      <c r="AXI608" s="604"/>
      <c r="AXJ608" s="604"/>
      <c r="AXK608" s="604"/>
      <c r="AXL608" s="604"/>
      <c r="AXM608" s="604"/>
      <c r="AXN608" s="604"/>
      <c r="AXO608" s="604"/>
      <c r="AXP608" s="604"/>
      <c r="AXQ608" s="604"/>
      <c r="AXR608" s="604"/>
      <c r="AXS608" s="604"/>
      <c r="AXT608" s="604"/>
      <c r="AXU608" s="604"/>
      <c r="AXV608" s="604"/>
      <c r="AXW608" s="604"/>
      <c r="AXX608" s="604"/>
      <c r="AXY608" s="604"/>
      <c r="AXZ608" s="604"/>
      <c r="AYA608" s="604"/>
      <c r="AYB608" s="604"/>
      <c r="AYC608" s="604"/>
      <c r="AYD608" s="604"/>
      <c r="AYE608" s="604"/>
      <c r="AYF608" s="604"/>
      <c r="AYG608" s="604"/>
      <c r="AYH608" s="604"/>
      <c r="AYI608" s="604"/>
      <c r="AYJ608" s="604"/>
      <c r="AYK608" s="604"/>
      <c r="AYL608" s="604"/>
      <c r="AYM608" s="604"/>
      <c r="AYN608" s="604"/>
      <c r="AYO608" s="604"/>
      <c r="AYP608" s="604"/>
      <c r="AYQ608" s="604"/>
      <c r="AYR608" s="604"/>
      <c r="AYS608" s="604"/>
      <c r="AYT608" s="604"/>
      <c r="AYU608" s="604"/>
      <c r="AYV608" s="604"/>
      <c r="AYW608" s="604"/>
      <c r="AYX608" s="604"/>
      <c r="AYY608" s="604"/>
      <c r="AYZ608" s="604"/>
      <c r="AZA608" s="604"/>
      <c r="AZB608" s="604"/>
      <c r="AZC608" s="604"/>
      <c r="AZD608" s="604"/>
      <c r="AZE608" s="604"/>
      <c r="AZF608" s="604"/>
      <c r="AZG608" s="604"/>
      <c r="AZH608" s="604"/>
      <c r="AZI608" s="604"/>
      <c r="AZJ608" s="604"/>
      <c r="AZK608" s="604"/>
      <c r="AZL608" s="604"/>
      <c r="AZM608" s="604"/>
      <c r="AZN608" s="604"/>
      <c r="AZO608" s="604"/>
      <c r="AZP608" s="604"/>
      <c r="AZQ608" s="604"/>
      <c r="AZR608" s="604"/>
      <c r="AZS608" s="604"/>
      <c r="AZT608" s="604"/>
      <c r="AZU608" s="604"/>
      <c r="AZV608" s="604"/>
      <c r="AZW608" s="604"/>
      <c r="AZX608" s="604"/>
      <c r="AZY608" s="604"/>
      <c r="AZZ608" s="604"/>
      <c r="BAA608" s="604"/>
      <c r="BAB608" s="604"/>
      <c r="BAC608" s="604"/>
      <c r="BAD608" s="604"/>
      <c r="BAE608" s="604"/>
      <c r="BAF608" s="604"/>
      <c r="BAG608" s="604"/>
      <c r="BAH608" s="604"/>
      <c r="BAI608" s="604"/>
      <c r="BAJ608" s="604"/>
      <c r="BAK608" s="604"/>
      <c r="BAL608" s="604"/>
      <c r="BAM608" s="604"/>
      <c r="BAN608" s="604"/>
      <c r="BAO608" s="604"/>
      <c r="BAP608" s="604"/>
      <c r="BAQ608" s="604"/>
      <c r="BAR608" s="604"/>
      <c r="BAS608" s="604"/>
      <c r="BAT608" s="604"/>
      <c r="BAU608" s="604"/>
      <c r="BAV608" s="604"/>
      <c r="BAW608" s="604"/>
      <c r="BAX608" s="604"/>
      <c r="BAY608" s="604"/>
      <c r="BAZ608" s="604"/>
      <c r="BBA608" s="604"/>
      <c r="BBB608" s="604"/>
      <c r="BBC608" s="604"/>
      <c r="BBD608" s="604"/>
      <c r="BBE608" s="604"/>
      <c r="BBF608" s="604"/>
      <c r="BBG608" s="604"/>
      <c r="BBH608" s="604"/>
      <c r="BBI608" s="604"/>
      <c r="BBJ608" s="604"/>
      <c r="BBK608" s="604"/>
      <c r="BBL608" s="604"/>
      <c r="BBM608" s="604"/>
      <c r="BBN608" s="604"/>
      <c r="BBO608" s="604"/>
      <c r="BBP608" s="604"/>
      <c r="BBQ608" s="604"/>
      <c r="BBR608" s="604"/>
      <c r="BBS608" s="604"/>
      <c r="BBT608" s="604"/>
      <c r="BBU608" s="604"/>
      <c r="BBV608" s="604"/>
      <c r="BBW608" s="604"/>
      <c r="BBX608" s="604"/>
      <c r="BBY608" s="604"/>
      <c r="BBZ608" s="604"/>
      <c r="BCA608" s="604"/>
      <c r="BCB608" s="604"/>
      <c r="BCC608" s="604"/>
      <c r="BCD608" s="604"/>
      <c r="BCE608" s="604"/>
      <c r="BCF608" s="604"/>
      <c r="BCG608" s="604"/>
      <c r="BCH608" s="604"/>
      <c r="BCI608" s="604"/>
      <c r="BCJ608" s="604"/>
      <c r="BCK608" s="604"/>
      <c r="BCL608" s="604"/>
      <c r="BCM608" s="604"/>
      <c r="BCN608" s="604"/>
      <c r="BCO608" s="604"/>
      <c r="BCP608" s="604"/>
      <c r="BCQ608" s="604"/>
      <c r="BCR608" s="604"/>
      <c r="BCS608" s="604"/>
      <c r="BCT608" s="604"/>
      <c r="BCU608" s="604"/>
      <c r="BCV608" s="604"/>
      <c r="BCW608" s="604"/>
      <c r="BCX608" s="604"/>
      <c r="BCY608" s="604"/>
      <c r="BCZ608" s="604"/>
      <c r="BDA608" s="604"/>
      <c r="BDB608" s="604"/>
      <c r="BDC608" s="604"/>
      <c r="BDD608" s="604"/>
      <c r="BDE608" s="604"/>
      <c r="BDF608" s="604"/>
      <c r="BDG608" s="604"/>
      <c r="BDH608" s="604"/>
      <c r="BDI608" s="604"/>
      <c r="BDJ608" s="604"/>
      <c r="BDK608" s="604"/>
      <c r="BDL608" s="604"/>
      <c r="BDM608" s="604"/>
      <c r="BDN608" s="604"/>
      <c r="BDO608" s="604"/>
      <c r="BDP608" s="604"/>
      <c r="BDQ608" s="604"/>
      <c r="BDR608" s="604"/>
      <c r="BDS608" s="604"/>
      <c r="BDT608" s="604"/>
      <c r="BDU608" s="604"/>
      <c r="BDV608" s="604"/>
      <c r="BDW608" s="604"/>
      <c r="BDX608" s="604"/>
      <c r="BDY608" s="604"/>
      <c r="BDZ608" s="604"/>
      <c r="BEA608" s="604"/>
      <c r="BEB608" s="604"/>
      <c r="BEC608" s="604"/>
      <c r="BED608" s="604"/>
      <c r="BEE608" s="604"/>
      <c r="BEF608" s="604"/>
      <c r="BEG608" s="604"/>
      <c r="BEH608" s="604"/>
      <c r="BEI608" s="604"/>
      <c r="BEJ608" s="604"/>
      <c r="BEK608" s="604"/>
      <c r="BEL608" s="604"/>
      <c r="BEM608" s="604"/>
      <c r="BEN608" s="604"/>
      <c r="BEO608" s="604"/>
      <c r="BEP608" s="604"/>
      <c r="BEQ608" s="604"/>
      <c r="BER608" s="604"/>
      <c r="BES608" s="604"/>
      <c r="BET608" s="604"/>
      <c r="BEU608" s="604"/>
      <c r="BEV608" s="604"/>
      <c r="BEW608" s="604"/>
      <c r="BEX608" s="604"/>
      <c r="BEY608" s="604"/>
      <c r="BEZ608" s="604"/>
      <c r="BFA608" s="604"/>
      <c r="BFB608" s="604"/>
      <c r="BFC608" s="604"/>
      <c r="BFD608" s="604"/>
      <c r="BFE608" s="604"/>
      <c r="BFF608" s="604"/>
      <c r="BFG608" s="604"/>
      <c r="BFH608" s="604"/>
      <c r="BFI608" s="604"/>
      <c r="BFJ608" s="604"/>
      <c r="BFK608" s="604"/>
      <c r="BFL608" s="604"/>
      <c r="BFM608" s="604"/>
      <c r="BFN608" s="604"/>
      <c r="BFO608" s="604"/>
      <c r="BFP608" s="604"/>
      <c r="BFQ608" s="604"/>
      <c r="BFR608" s="604"/>
      <c r="BFS608" s="604"/>
      <c r="BFT608" s="604"/>
      <c r="BFU608" s="604"/>
      <c r="BFV608" s="604"/>
      <c r="BFW608" s="604"/>
      <c r="BFX608" s="604"/>
      <c r="BFY608" s="604"/>
      <c r="BFZ608" s="604"/>
      <c r="BGA608" s="604"/>
      <c r="BGB608" s="604"/>
      <c r="BGC608" s="604"/>
      <c r="BGD608" s="604"/>
      <c r="BGE608" s="604"/>
      <c r="BGF608" s="604"/>
      <c r="BGG608" s="604"/>
      <c r="BGH608" s="604"/>
      <c r="BGI608" s="604"/>
      <c r="BGJ608" s="604"/>
      <c r="BGK608" s="604"/>
      <c r="BGL608" s="604"/>
      <c r="BGM608" s="604"/>
      <c r="BGN608" s="604"/>
      <c r="BGO608" s="604"/>
      <c r="BGP608" s="604"/>
      <c r="BGQ608" s="604"/>
      <c r="BGR608" s="604"/>
      <c r="BGS608" s="604"/>
      <c r="BGT608" s="604"/>
      <c r="BGU608" s="604"/>
      <c r="BGV608" s="604"/>
      <c r="BGW608" s="604"/>
      <c r="BGX608" s="604"/>
      <c r="BGY608" s="604"/>
      <c r="BGZ608" s="604"/>
      <c r="BHA608" s="604"/>
      <c r="BHB608" s="604"/>
      <c r="BHC608" s="604"/>
      <c r="BHD608" s="604"/>
      <c r="BHE608" s="604"/>
      <c r="BHF608" s="604"/>
      <c r="BHG608" s="604"/>
      <c r="BHH608" s="604"/>
      <c r="BHI608" s="604"/>
      <c r="BHJ608" s="604"/>
      <c r="BHK608" s="604"/>
      <c r="BHL608" s="604"/>
      <c r="BHM608" s="604"/>
      <c r="BHN608" s="604"/>
      <c r="BHO608" s="604"/>
      <c r="BHP608" s="604"/>
      <c r="BHQ608" s="604"/>
      <c r="BHR608" s="604"/>
      <c r="BHS608" s="604"/>
      <c r="BHT608" s="604"/>
      <c r="BHU608" s="604"/>
      <c r="BHV608" s="604"/>
      <c r="BHW608" s="604"/>
      <c r="BHX608" s="604"/>
      <c r="BHY608" s="604"/>
      <c r="BHZ608" s="604"/>
      <c r="BIA608" s="604"/>
      <c r="BIB608" s="604"/>
      <c r="BIC608" s="604"/>
      <c r="BID608" s="604"/>
      <c r="BIE608" s="604"/>
      <c r="BIF608" s="604"/>
      <c r="BIG608" s="604"/>
      <c r="BIH608" s="604"/>
      <c r="BII608" s="604"/>
      <c r="BIJ608" s="604"/>
      <c r="BIK608" s="604"/>
      <c r="BIL608" s="604"/>
      <c r="BIM608" s="604"/>
      <c r="BIN608" s="604"/>
      <c r="BIO608" s="604"/>
      <c r="BIP608" s="604"/>
      <c r="BIQ608" s="604"/>
      <c r="BIR608" s="604"/>
      <c r="BIS608" s="604"/>
      <c r="BIT608" s="604"/>
      <c r="BIU608" s="604"/>
      <c r="BIV608" s="604"/>
      <c r="BIW608" s="604"/>
      <c r="BIX608" s="604"/>
      <c r="BIY608" s="604"/>
      <c r="BIZ608" s="604"/>
      <c r="BJA608" s="604"/>
      <c r="BJB608" s="604"/>
      <c r="BJC608" s="604"/>
      <c r="BJD608" s="604"/>
      <c r="BJE608" s="604"/>
      <c r="BJF608" s="604"/>
      <c r="BJG608" s="604"/>
      <c r="BJH608" s="604"/>
      <c r="BJI608" s="604"/>
      <c r="BJJ608" s="604"/>
      <c r="BJK608" s="604"/>
      <c r="BJL608" s="604"/>
      <c r="BJM608" s="604"/>
      <c r="BJN608" s="604"/>
      <c r="BJO608" s="604"/>
      <c r="BJP608" s="604"/>
      <c r="BJQ608" s="604"/>
      <c r="BJR608" s="604"/>
      <c r="BJS608" s="604"/>
      <c r="BJT608" s="604"/>
      <c r="BJU608" s="604"/>
      <c r="BJV608" s="604"/>
      <c r="BJW608" s="604"/>
      <c r="BJX608" s="604"/>
      <c r="BJY608" s="604"/>
      <c r="BJZ608" s="604"/>
      <c r="BKA608" s="604"/>
      <c r="BKB608" s="604"/>
      <c r="BKC608" s="604"/>
      <c r="BKD608" s="604"/>
      <c r="BKE608" s="604"/>
      <c r="BKF608" s="604"/>
      <c r="BKG608" s="604"/>
      <c r="BKH608" s="604"/>
      <c r="BKI608" s="604"/>
      <c r="BKJ608" s="604"/>
      <c r="BKK608" s="604"/>
      <c r="BKL608" s="604"/>
      <c r="BKM608" s="604"/>
      <c r="BKN608" s="604"/>
      <c r="BKO608" s="604"/>
      <c r="BKP608" s="604"/>
      <c r="BKQ608" s="604"/>
      <c r="BKR608" s="604"/>
      <c r="BKS608" s="604"/>
      <c r="BKT608" s="604"/>
      <c r="BKU608" s="604"/>
      <c r="BKV608" s="604"/>
      <c r="BKW608" s="604"/>
      <c r="BKX608" s="604"/>
      <c r="BKY608" s="604"/>
      <c r="BKZ608" s="604"/>
      <c r="BLA608" s="604"/>
      <c r="BLB608" s="604"/>
      <c r="BLC608" s="604"/>
      <c r="BLD608" s="604"/>
      <c r="BLE608" s="604"/>
      <c r="BLF608" s="604"/>
      <c r="BLG608" s="604"/>
      <c r="BLH608" s="604"/>
      <c r="BLI608" s="604"/>
      <c r="BLJ608" s="604"/>
      <c r="BLK608" s="604"/>
      <c r="BLL608" s="604"/>
      <c r="BLM608" s="604"/>
      <c r="BLN608" s="604"/>
      <c r="BLO608" s="604"/>
      <c r="BLP608" s="604"/>
      <c r="BLQ608" s="604"/>
      <c r="BLR608" s="604"/>
      <c r="BLS608" s="604"/>
      <c r="BLT608" s="604"/>
      <c r="BLU608" s="604"/>
      <c r="BLV608" s="604"/>
      <c r="BLW608" s="604"/>
      <c r="BLX608" s="604"/>
      <c r="BLY608" s="604"/>
      <c r="BLZ608" s="604"/>
      <c r="BMA608" s="604"/>
      <c r="BMB608" s="604"/>
      <c r="BMC608" s="604"/>
      <c r="BMD608" s="604"/>
      <c r="BME608" s="604"/>
      <c r="BMF608" s="604"/>
      <c r="BMG608" s="604"/>
      <c r="BMH608" s="604"/>
      <c r="BMI608" s="604"/>
      <c r="BMJ608" s="604"/>
      <c r="BMK608" s="604"/>
      <c r="BML608" s="604"/>
      <c r="BMM608" s="604"/>
      <c r="BMN608" s="604"/>
      <c r="BMO608" s="604"/>
      <c r="BMP608" s="604"/>
      <c r="BMQ608" s="604"/>
      <c r="BMR608" s="604"/>
      <c r="BMS608" s="604"/>
      <c r="BMT608" s="604"/>
      <c r="BMU608" s="604"/>
      <c r="BMV608" s="604"/>
      <c r="BMW608" s="604"/>
      <c r="BMX608" s="604"/>
      <c r="BMY608" s="604"/>
      <c r="BMZ608" s="604"/>
      <c r="BNA608" s="604"/>
      <c r="BNB608" s="604"/>
      <c r="BNC608" s="604"/>
      <c r="BND608" s="604"/>
      <c r="BNE608" s="604"/>
      <c r="BNF608" s="604"/>
      <c r="BNG608" s="604"/>
      <c r="BNH608" s="604"/>
      <c r="BNI608" s="604"/>
      <c r="BNJ608" s="604"/>
      <c r="BNK608" s="604"/>
      <c r="BNL608" s="604"/>
      <c r="BNM608" s="604"/>
      <c r="BNN608" s="604"/>
      <c r="BNO608" s="604"/>
      <c r="BNP608" s="604"/>
      <c r="BNQ608" s="604"/>
      <c r="BNR608" s="604"/>
      <c r="BNS608" s="604"/>
      <c r="BNT608" s="604"/>
      <c r="BNU608" s="604"/>
      <c r="BNV608" s="604"/>
      <c r="BNW608" s="604"/>
      <c r="BNX608" s="604"/>
      <c r="BNY608" s="604"/>
      <c r="BNZ608" s="604"/>
      <c r="BOA608" s="604"/>
      <c r="BOB608" s="604"/>
      <c r="BOC608" s="604"/>
      <c r="BOD608" s="604"/>
      <c r="BOE608" s="604"/>
      <c r="BOF608" s="604"/>
      <c r="BOG608" s="604"/>
      <c r="BOH608" s="604"/>
      <c r="BOI608" s="604"/>
      <c r="BOJ608" s="604"/>
      <c r="BOK608" s="604"/>
      <c r="BOL608" s="604"/>
      <c r="BOM608" s="604"/>
      <c r="BON608" s="604"/>
      <c r="BOO608" s="604"/>
      <c r="BOP608" s="604"/>
      <c r="BOQ608" s="604"/>
      <c r="BOR608" s="604"/>
      <c r="BOS608" s="604"/>
      <c r="BOT608" s="604"/>
      <c r="BOU608" s="604"/>
      <c r="BOV608" s="604"/>
      <c r="BOW608" s="604"/>
      <c r="BOX608" s="604"/>
      <c r="BOY608" s="604"/>
      <c r="BOZ608" s="604"/>
      <c r="BPA608" s="604"/>
      <c r="BPB608" s="604"/>
      <c r="BPC608" s="604"/>
      <c r="BPD608" s="604"/>
      <c r="BPE608" s="604"/>
      <c r="BPF608" s="604"/>
      <c r="BPG608" s="604"/>
      <c r="BPH608" s="604"/>
      <c r="BPI608" s="604"/>
      <c r="BPJ608" s="604"/>
      <c r="BPK608" s="604"/>
      <c r="BPL608" s="604"/>
      <c r="BPM608" s="604"/>
      <c r="BPN608" s="604"/>
      <c r="BPO608" s="604"/>
      <c r="BPP608" s="604"/>
      <c r="BPQ608" s="604"/>
      <c r="BPR608" s="604"/>
      <c r="BPS608" s="604"/>
      <c r="BPT608" s="604"/>
      <c r="BPU608" s="604"/>
      <c r="BPV608" s="604"/>
      <c r="BPW608" s="604"/>
      <c r="BPX608" s="604"/>
      <c r="BPY608" s="604"/>
      <c r="BPZ608" s="604"/>
      <c r="BQA608" s="604"/>
      <c r="BQB608" s="604"/>
      <c r="BQC608" s="604"/>
      <c r="BQD608" s="604"/>
      <c r="BQE608" s="604"/>
      <c r="BQF608" s="604"/>
      <c r="BQG608" s="604"/>
      <c r="BQH608" s="604"/>
      <c r="BQI608" s="604"/>
      <c r="BQJ608" s="604"/>
      <c r="BQK608" s="604"/>
      <c r="BQL608" s="604"/>
      <c r="BQM608" s="604"/>
      <c r="BQN608" s="604"/>
      <c r="BQO608" s="604"/>
      <c r="BQP608" s="604"/>
      <c r="BQQ608" s="604"/>
      <c r="BQR608" s="604"/>
      <c r="BQS608" s="604"/>
      <c r="BQT608" s="604"/>
      <c r="BQU608" s="604"/>
      <c r="BQV608" s="604"/>
      <c r="BQW608" s="604"/>
      <c r="BQX608" s="604"/>
      <c r="BQY608" s="604"/>
      <c r="BQZ608" s="604"/>
      <c r="BRA608" s="604"/>
      <c r="BRB608" s="604"/>
      <c r="BRC608" s="604"/>
      <c r="BRD608" s="604"/>
      <c r="BRE608" s="604"/>
      <c r="BRF608" s="604"/>
      <c r="BRG608" s="604"/>
      <c r="BRH608" s="604"/>
      <c r="BRI608" s="604"/>
      <c r="BRJ608" s="604"/>
      <c r="BRK608" s="604"/>
      <c r="BRL608" s="604"/>
      <c r="BRM608" s="604"/>
      <c r="BRN608" s="604"/>
      <c r="BRO608" s="604"/>
      <c r="BRP608" s="604"/>
      <c r="BRQ608" s="604"/>
      <c r="BRR608" s="604"/>
      <c r="BRS608" s="604"/>
      <c r="BRT608" s="604"/>
      <c r="BRU608" s="604"/>
      <c r="BRV608" s="604"/>
      <c r="BRW608" s="604"/>
      <c r="BRX608" s="604"/>
      <c r="BRY608" s="604"/>
      <c r="BRZ608" s="604"/>
      <c r="BSA608" s="604"/>
      <c r="BSB608" s="604"/>
      <c r="BSC608" s="604"/>
      <c r="BSD608" s="604"/>
      <c r="BSE608" s="604"/>
      <c r="BSF608" s="604"/>
      <c r="BSG608" s="604"/>
      <c r="BSH608" s="604"/>
      <c r="BSI608" s="604"/>
      <c r="BSJ608" s="604"/>
      <c r="BSK608" s="604"/>
      <c r="BSL608" s="604"/>
      <c r="BSM608" s="604"/>
      <c r="BSN608" s="604"/>
      <c r="BSO608" s="604"/>
      <c r="BSP608" s="604"/>
      <c r="BSQ608" s="604"/>
      <c r="BSR608" s="604"/>
      <c r="BSS608" s="604"/>
      <c r="BST608" s="604"/>
      <c r="BSU608" s="604"/>
      <c r="BSV608" s="604"/>
      <c r="BSW608" s="604"/>
      <c r="BSX608" s="604"/>
      <c r="BSY608" s="604"/>
      <c r="BSZ608" s="604"/>
      <c r="BTA608" s="604"/>
      <c r="BTB608" s="604"/>
      <c r="BTC608" s="604"/>
      <c r="BTD608" s="604"/>
      <c r="BTE608" s="604"/>
      <c r="BTF608" s="604"/>
      <c r="BTG608" s="604"/>
      <c r="BTH608" s="604"/>
      <c r="BTI608" s="604"/>
      <c r="BTJ608" s="604"/>
      <c r="BTK608" s="604"/>
      <c r="BTL608" s="604"/>
      <c r="BTM608" s="604"/>
      <c r="BTN608" s="604"/>
      <c r="BTO608" s="604"/>
      <c r="BTP608" s="604"/>
      <c r="BTQ608" s="604"/>
      <c r="BTR608" s="604"/>
      <c r="BTS608" s="604"/>
      <c r="BTT608" s="604"/>
      <c r="BTU608" s="604"/>
      <c r="BTV608" s="604"/>
      <c r="BTW608" s="604"/>
      <c r="BTX608" s="604"/>
      <c r="BTY608" s="604"/>
      <c r="BTZ608" s="604"/>
      <c r="BUA608" s="604"/>
      <c r="BUB608" s="604"/>
      <c r="BUC608" s="604"/>
      <c r="BUD608" s="604"/>
      <c r="BUE608" s="604"/>
      <c r="BUF608" s="604"/>
      <c r="BUG608" s="604"/>
      <c r="BUH608" s="604"/>
      <c r="BUI608" s="604"/>
      <c r="BUJ608" s="604"/>
      <c r="BUK608" s="604"/>
      <c r="BUL608" s="604"/>
      <c r="BUM608" s="604"/>
      <c r="BUN608" s="604"/>
      <c r="BUO608" s="604"/>
      <c r="BUP608" s="604"/>
      <c r="BUQ608" s="604"/>
      <c r="BUR608" s="604"/>
      <c r="BUS608" s="604"/>
      <c r="BUT608" s="604"/>
      <c r="BUU608" s="604"/>
      <c r="BUV608" s="604"/>
      <c r="BUW608" s="604"/>
      <c r="BUX608" s="604"/>
      <c r="BUY608" s="604"/>
      <c r="BUZ608" s="604"/>
      <c r="BVA608" s="604"/>
      <c r="BVB608" s="604"/>
      <c r="BVC608" s="604"/>
      <c r="BVD608" s="604"/>
      <c r="BVE608" s="604"/>
      <c r="BVF608" s="604"/>
      <c r="BVG608" s="604"/>
      <c r="BVH608" s="604"/>
      <c r="BVI608" s="604"/>
      <c r="BVJ608" s="604"/>
      <c r="BVK608" s="604"/>
      <c r="BVL608" s="604"/>
      <c r="BVM608" s="604"/>
      <c r="BVN608" s="604"/>
      <c r="BVO608" s="604"/>
      <c r="BVP608" s="604"/>
      <c r="BVQ608" s="604"/>
      <c r="BVR608" s="604"/>
      <c r="BVS608" s="604"/>
      <c r="BVT608" s="604"/>
      <c r="BVU608" s="604"/>
      <c r="BVV608" s="604"/>
      <c r="BVW608" s="604"/>
      <c r="BVX608" s="604"/>
      <c r="BVY608" s="604"/>
      <c r="BVZ608" s="604"/>
      <c r="BWA608" s="604"/>
      <c r="BWB608" s="604"/>
      <c r="BWC608" s="604"/>
      <c r="BWD608" s="604"/>
      <c r="BWE608" s="604"/>
      <c r="BWF608" s="604"/>
      <c r="BWG608" s="604"/>
      <c r="BWH608" s="604"/>
      <c r="BWI608" s="604"/>
      <c r="BWJ608" s="604"/>
      <c r="BWK608" s="604"/>
      <c r="BWL608" s="604"/>
      <c r="BWM608" s="604"/>
      <c r="BWN608" s="604"/>
      <c r="BWO608" s="604"/>
      <c r="BWP608" s="604"/>
      <c r="BWQ608" s="604"/>
      <c r="BWR608" s="604"/>
      <c r="BWS608" s="604"/>
      <c r="BWT608" s="604"/>
      <c r="BWU608" s="604"/>
      <c r="BWV608" s="604"/>
      <c r="BWW608" s="604"/>
      <c r="BWX608" s="604"/>
      <c r="BWY608" s="604"/>
      <c r="BWZ608" s="604"/>
      <c r="BXA608" s="604"/>
      <c r="BXB608" s="604"/>
      <c r="BXC608" s="604"/>
      <c r="BXD608" s="604"/>
      <c r="BXE608" s="604"/>
      <c r="BXF608" s="604"/>
      <c r="BXG608" s="604"/>
      <c r="BXH608" s="604"/>
      <c r="BXI608" s="604"/>
      <c r="BXJ608" s="604"/>
      <c r="BXK608" s="604"/>
      <c r="BXL608" s="604"/>
      <c r="BXM608" s="604"/>
      <c r="BXN608" s="604"/>
      <c r="BXO608" s="604"/>
      <c r="BXP608" s="604"/>
      <c r="BXQ608" s="604"/>
      <c r="BXR608" s="604"/>
      <c r="BXS608" s="604"/>
      <c r="BXT608" s="604"/>
      <c r="BXU608" s="604"/>
      <c r="BXV608" s="604"/>
      <c r="BXW608" s="604"/>
      <c r="BXX608" s="604"/>
      <c r="BXY608" s="604"/>
      <c r="BXZ608" s="604"/>
      <c r="BYA608" s="604"/>
      <c r="BYB608" s="604"/>
      <c r="BYC608" s="604"/>
      <c r="BYD608" s="604"/>
      <c r="BYE608" s="604"/>
      <c r="BYF608" s="604"/>
      <c r="BYG608" s="604"/>
      <c r="BYH608" s="604"/>
      <c r="BYI608" s="604"/>
      <c r="BYJ608" s="604"/>
      <c r="BYK608" s="604"/>
      <c r="BYL608" s="604"/>
      <c r="BYM608" s="604"/>
      <c r="BYN608" s="604"/>
      <c r="BYO608" s="604"/>
      <c r="BYP608" s="604"/>
      <c r="BYQ608" s="604"/>
      <c r="BYR608" s="604"/>
      <c r="BYS608" s="604"/>
      <c r="BYT608" s="604"/>
      <c r="BYU608" s="604"/>
      <c r="BYV608" s="604"/>
      <c r="BYW608" s="604"/>
      <c r="BYX608" s="604"/>
      <c r="BYY608" s="604"/>
      <c r="BYZ608" s="604"/>
      <c r="BZA608" s="604"/>
      <c r="BZB608" s="604"/>
      <c r="BZC608" s="604"/>
      <c r="BZD608" s="604"/>
      <c r="BZE608" s="604"/>
      <c r="BZF608" s="604"/>
      <c r="BZG608" s="604"/>
      <c r="BZH608" s="604"/>
      <c r="BZI608" s="604"/>
      <c r="BZJ608" s="604"/>
      <c r="BZK608" s="604"/>
      <c r="BZL608" s="604"/>
      <c r="BZM608" s="604"/>
      <c r="BZN608" s="604"/>
      <c r="BZO608" s="604"/>
      <c r="BZP608" s="604"/>
      <c r="BZQ608" s="604"/>
      <c r="BZR608" s="604"/>
      <c r="BZS608" s="604"/>
      <c r="BZT608" s="604"/>
      <c r="BZU608" s="604"/>
      <c r="BZV608" s="604"/>
      <c r="BZW608" s="604"/>
      <c r="BZX608" s="604"/>
      <c r="BZY608" s="604"/>
      <c r="BZZ608" s="604"/>
      <c r="CAA608" s="604"/>
      <c r="CAB608" s="604"/>
      <c r="CAC608" s="604"/>
      <c r="CAD608" s="604"/>
      <c r="CAE608" s="604"/>
      <c r="CAF608" s="604"/>
      <c r="CAG608" s="604"/>
      <c r="CAH608" s="604"/>
      <c r="CAI608" s="604"/>
      <c r="CAJ608" s="604"/>
      <c r="CAK608" s="604"/>
      <c r="CAL608" s="604"/>
      <c r="CAM608" s="604"/>
      <c r="CAN608" s="604"/>
      <c r="CAO608" s="604"/>
      <c r="CAP608" s="604"/>
      <c r="CAQ608" s="604"/>
      <c r="CAR608" s="604"/>
      <c r="CAS608" s="604"/>
      <c r="CAT608" s="604"/>
      <c r="CAU608" s="604"/>
      <c r="CAV608" s="604"/>
      <c r="CAW608" s="604"/>
      <c r="CAX608" s="604"/>
      <c r="CAY608" s="604"/>
      <c r="CAZ608" s="604"/>
      <c r="CBA608" s="604"/>
      <c r="CBB608" s="604"/>
      <c r="CBC608" s="604"/>
      <c r="CBD608" s="604"/>
      <c r="CBE608" s="604"/>
      <c r="CBF608" s="604"/>
      <c r="CBG608" s="604"/>
      <c r="CBH608" s="604"/>
      <c r="CBI608" s="604"/>
      <c r="CBJ608" s="604"/>
      <c r="CBK608" s="604"/>
      <c r="CBL608" s="604"/>
      <c r="CBM608" s="604"/>
      <c r="CBN608" s="604"/>
      <c r="CBO608" s="604"/>
      <c r="CBP608" s="604"/>
      <c r="CBQ608" s="604"/>
      <c r="CBR608" s="604"/>
      <c r="CBS608" s="604"/>
      <c r="CBT608" s="604"/>
      <c r="CBU608" s="604"/>
      <c r="CBV608" s="604"/>
      <c r="CBW608" s="604"/>
      <c r="CBX608" s="604"/>
      <c r="CBY608" s="604"/>
      <c r="CBZ608" s="604"/>
      <c r="CCA608" s="604"/>
      <c r="CCB608" s="604"/>
      <c r="CCC608" s="604"/>
      <c r="CCD608" s="604"/>
      <c r="CCE608" s="604"/>
      <c r="CCF608" s="604"/>
      <c r="CCG608" s="604"/>
      <c r="CCH608" s="604"/>
      <c r="CCI608" s="604"/>
      <c r="CCJ608" s="604"/>
      <c r="CCK608" s="604"/>
      <c r="CCL608" s="604"/>
      <c r="CCM608" s="604"/>
      <c r="CCN608" s="604"/>
      <c r="CCO608" s="604"/>
      <c r="CCP608" s="604"/>
      <c r="CCQ608" s="604"/>
      <c r="CCR608" s="604"/>
      <c r="CCS608" s="604"/>
      <c r="CCT608" s="604"/>
      <c r="CCU608" s="604"/>
      <c r="CCV608" s="604"/>
      <c r="CCW608" s="604"/>
      <c r="CCX608" s="604"/>
      <c r="CCY608" s="604"/>
      <c r="CCZ608" s="604"/>
      <c r="CDA608" s="604"/>
      <c r="CDB608" s="604"/>
      <c r="CDC608" s="604"/>
      <c r="CDD608" s="604"/>
      <c r="CDE608" s="604"/>
      <c r="CDF608" s="604"/>
      <c r="CDG608" s="604"/>
      <c r="CDH608" s="604"/>
      <c r="CDI608" s="604"/>
      <c r="CDJ608" s="604"/>
      <c r="CDK608" s="604"/>
      <c r="CDL608" s="604"/>
      <c r="CDM608" s="604"/>
      <c r="CDN608" s="604"/>
      <c r="CDO608" s="604"/>
      <c r="CDP608" s="604"/>
      <c r="CDQ608" s="604"/>
      <c r="CDR608" s="604"/>
      <c r="CDS608" s="604"/>
      <c r="CDT608" s="604"/>
      <c r="CDU608" s="604"/>
      <c r="CDV608" s="604"/>
      <c r="CDW608" s="604"/>
      <c r="CDX608" s="604"/>
      <c r="CDY608" s="604"/>
      <c r="CDZ608" s="604"/>
      <c r="CEA608" s="604"/>
      <c r="CEB608" s="604"/>
      <c r="CEC608" s="604"/>
      <c r="CED608" s="604"/>
      <c r="CEE608" s="604"/>
      <c r="CEF608" s="604"/>
      <c r="CEG608" s="604"/>
      <c r="CEH608" s="604"/>
      <c r="CEI608" s="604"/>
      <c r="CEJ608" s="604"/>
      <c r="CEK608" s="604"/>
      <c r="CEL608" s="604"/>
      <c r="CEM608" s="604"/>
      <c r="CEN608" s="604"/>
      <c r="CEO608" s="604"/>
      <c r="CEP608" s="604"/>
      <c r="CEQ608" s="604"/>
      <c r="CER608" s="604"/>
      <c r="CES608" s="604"/>
      <c r="CET608" s="604"/>
      <c r="CEU608" s="604"/>
      <c r="CEV608" s="604"/>
      <c r="CEW608" s="604"/>
      <c r="CEX608" s="604"/>
      <c r="CEY608" s="604"/>
      <c r="CEZ608" s="604"/>
      <c r="CFA608" s="604"/>
      <c r="CFB608" s="604"/>
      <c r="CFC608" s="604"/>
      <c r="CFD608" s="604"/>
      <c r="CFE608" s="604"/>
      <c r="CFF608" s="604"/>
      <c r="CFG608" s="604"/>
      <c r="CFH608" s="604"/>
      <c r="CFI608" s="604"/>
      <c r="CFJ608" s="604"/>
      <c r="CFK608" s="604"/>
      <c r="CFL608" s="604"/>
      <c r="CFM608" s="604"/>
      <c r="CFN608" s="604"/>
      <c r="CFO608" s="604"/>
      <c r="CFP608" s="604"/>
      <c r="CFQ608" s="604"/>
      <c r="CFR608" s="604"/>
      <c r="CFS608" s="604"/>
      <c r="CFT608" s="604"/>
      <c r="CFU608" s="604"/>
      <c r="CFV608" s="604"/>
      <c r="CFW608" s="604"/>
      <c r="CFX608" s="604"/>
      <c r="CFY608" s="604"/>
      <c r="CFZ608" s="604"/>
      <c r="CGA608" s="604"/>
      <c r="CGB608" s="604"/>
      <c r="CGC608" s="604"/>
      <c r="CGD608" s="604"/>
      <c r="CGE608" s="604"/>
      <c r="CGF608" s="604"/>
      <c r="CGG608" s="604"/>
      <c r="CGH608" s="604"/>
      <c r="CGI608" s="604"/>
      <c r="CGJ608" s="604"/>
      <c r="CGK608" s="604"/>
      <c r="CGL608" s="604"/>
      <c r="CGM608" s="604"/>
      <c r="CGN608" s="604"/>
      <c r="CGO608" s="604"/>
      <c r="CGP608" s="604"/>
      <c r="CGQ608" s="604"/>
      <c r="CGR608" s="604"/>
      <c r="CGS608" s="604"/>
      <c r="CGT608" s="604"/>
      <c r="CGU608" s="604"/>
      <c r="CGV608" s="604"/>
      <c r="CGW608" s="604"/>
      <c r="CGX608" s="604"/>
      <c r="CGY608" s="604"/>
      <c r="CGZ608" s="604"/>
      <c r="CHA608" s="604"/>
      <c r="CHB608" s="604"/>
      <c r="CHC608" s="604"/>
      <c r="CHD608" s="604"/>
      <c r="CHE608" s="604"/>
      <c r="CHF608" s="604"/>
      <c r="CHG608" s="604"/>
      <c r="CHH608" s="604"/>
      <c r="CHI608" s="604"/>
      <c r="CHJ608" s="604"/>
      <c r="CHK608" s="604"/>
      <c r="CHL608" s="604"/>
      <c r="CHM608" s="604"/>
      <c r="CHN608" s="604"/>
      <c r="CHO608" s="604"/>
      <c r="CHP608" s="604"/>
      <c r="CHQ608" s="604"/>
      <c r="CHR608" s="604"/>
      <c r="CHS608" s="604"/>
      <c r="CHT608" s="604"/>
      <c r="CHU608" s="604"/>
      <c r="CHV608" s="604"/>
      <c r="CHW608" s="604"/>
      <c r="CHX608" s="604"/>
      <c r="CHY608" s="604"/>
      <c r="CHZ608" s="604"/>
      <c r="CIA608" s="604"/>
      <c r="CIB608" s="604"/>
      <c r="CIC608" s="604"/>
      <c r="CID608" s="604"/>
      <c r="CIE608" s="604"/>
      <c r="CIF608" s="604"/>
      <c r="CIG608" s="604"/>
      <c r="CIH608" s="604"/>
      <c r="CII608" s="604"/>
      <c r="CIJ608" s="604"/>
      <c r="CIK608" s="604"/>
      <c r="CIL608" s="604"/>
      <c r="CIM608" s="604"/>
      <c r="CIN608" s="604"/>
      <c r="CIO608" s="604"/>
      <c r="CIP608" s="604"/>
      <c r="CIQ608" s="604"/>
      <c r="CIR608" s="604"/>
      <c r="CIS608" s="604"/>
      <c r="CIT608" s="604"/>
      <c r="CIU608" s="604"/>
      <c r="CIV608" s="604"/>
      <c r="CIW608" s="604"/>
      <c r="CIX608" s="604"/>
      <c r="CIY608" s="604"/>
      <c r="CIZ608" s="604"/>
      <c r="CJA608" s="604"/>
      <c r="CJB608" s="604"/>
      <c r="CJC608" s="604"/>
      <c r="CJD608" s="604"/>
      <c r="CJE608" s="604"/>
      <c r="CJF608" s="604"/>
      <c r="CJG608" s="604"/>
      <c r="CJH608" s="604"/>
      <c r="CJI608" s="604"/>
      <c r="CJJ608" s="604"/>
      <c r="CJK608" s="604"/>
      <c r="CJL608" s="604"/>
      <c r="CJM608" s="604"/>
      <c r="CJN608" s="604"/>
      <c r="CJO608" s="604"/>
      <c r="CJP608" s="604"/>
      <c r="CJQ608" s="604"/>
      <c r="CJR608" s="604"/>
      <c r="CJS608" s="604"/>
      <c r="CJT608" s="604"/>
      <c r="CJU608" s="604"/>
      <c r="CJV608" s="604"/>
      <c r="CJW608" s="604"/>
      <c r="CJX608" s="604"/>
      <c r="CJY608" s="604"/>
      <c r="CJZ608" s="604"/>
      <c r="CKA608" s="604"/>
      <c r="CKB608" s="604"/>
      <c r="CKC608" s="604"/>
      <c r="CKD608" s="604"/>
      <c r="CKE608" s="604"/>
      <c r="CKF608" s="604"/>
      <c r="CKG608" s="604"/>
      <c r="CKH608" s="604"/>
      <c r="CKI608" s="604"/>
      <c r="CKJ608" s="604"/>
      <c r="CKK608" s="604"/>
      <c r="CKL608" s="604"/>
      <c r="CKM608" s="604"/>
      <c r="CKN608" s="604"/>
      <c r="CKO608" s="604"/>
      <c r="CKP608" s="604"/>
      <c r="CKQ608" s="604"/>
      <c r="CKR608" s="604"/>
      <c r="CKS608" s="604"/>
      <c r="CKT608" s="604"/>
      <c r="CKU608" s="604"/>
      <c r="CKV608" s="604"/>
      <c r="CKW608" s="604"/>
      <c r="CKX608" s="604"/>
      <c r="CKY608" s="604"/>
      <c r="CKZ608" s="604"/>
      <c r="CLA608" s="604"/>
      <c r="CLB608" s="604"/>
      <c r="CLC608" s="604"/>
      <c r="CLD608" s="604"/>
      <c r="CLE608" s="604"/>
      <c r="CLF608" s="604"/>
      <c r="CLG608" s="604"/>
      <c r="CLH608" s="604"/>
      <c r="CLI608" s="604"/>
      <c r="CLJ608" s="604"/>
      <c r="CLK608" s="604"/>
      <c r="CLL608" s="604"/>
      <c r="CLM608" s="604"/>
      <c r="CLN608" s="604"/>
      <c r="CLO608" s="604"/>
      <c r="CLP608" s="604"/>
      <c r="CLQ608" s="604"/>
      <c r="CLR608" s="604"/>
      <c r="CLS608" s="604"/>
      <c r="CLT608" s="604"/>
      <c r="CLU608" s="604"/>
      <c r="CLV608" s="604"/>
      <c r="CLW608" s="604"/>
      <c r="CLX608" s="604"/>
      <c r="CLY608" s="604"/>
      <c r="CLZ608" s="604"/>
      <c r="CMA608" s="604"/>
      <c r="CMB608" s="604"/>
      <c r="CMC608" s="604"/>
      <c r="CMD608" s="604"/>
      <c r="CME608" s="604"/>
      <c r="CMF608" s="604"/>
      <c r="CMG608" s="604"/>
      <c r="CMH608" s="604"/>
      <c r="CMI608" s="604"/>
      <c r="CMJ608" s="604"/>
      <c r="CMK608" s="604"/>
      <c r="CML608" s="604"/>
      <c r="CMM608" s="604"/>
      <c r="CMN608" s="604"/>
      <c r="CMO608" s="604"/>
      <c r="CMP608" s="604"/>
      <c r="CMQ608" s="604"/>
      <c r="CMR608" s="604"/>
      <c r="CMS608" s="604"/>
      <c r="CMT608" s="604"/>
      <c r="CMU608" s="604"/>
      <c r="CMV608" s="604"/>
      <c r="CMW608" s="604"/>
      <c r="CMX608" s="604"/>
      <c r="CMY608" s="604"/>
      <c r="CMZ608" s="604"/>
      <c r="CNA608" s="604"/>
      <c r="CNB608" s="604"/>
      <c r="CNC608" s="604"/>
      <c r="CND608" s="604"/>
      <c r="CNE608" s="604"/>
      <c r="CNF608" s="604"/>
      <c r="CNG608" s="604"/>
      <c r="CNH608" s="604"/>
      <c r="CNI608" s="604"/>
      <c r="CNJ608" s="604"/>
      <c r="CNK608" s="604"/>
      <c r="CNL608" s="604"/>
      <c r="CNM608" s="604"/>
      <c r="CNN608" s="604"/>
      <c r="CNO608" s="604"/>
      <c r="CNP608" s="604"/>
      <c r="CNQ608" s="604"/>
      <c r="CNR608" s="604"/>
      <c r="CNS608" s="604"/>
      <c r="CNT608" s="604"/>
      <c r="CNU608" s="604"/>
      <c r="CNV608" s="604"/>
      <c r="CNW608" s="604"/>
      <c r="CNX608" s="604"/>
      <c r="CNY608" s="604"/>
      <c r="CNZ608" s="604"/>
      <c r="COA608" s="604"/>
      <c r="COB608" s="604"/>
      <c r="COC608" s="604"/>
      <c r="COD608" s="604"/>
      <c r="COE608" s="604"/>
      <c r="COF608" s="604"/>
      <c r="COG608" s="604"/>
      <c r="COH608" s="604"/>
      <c r="COI608" s="604"/>
      <c r="COJ608" s="604"/>
      <c r="COK608" s="604"/>
      <c r="COL608" s="604"/>
      <c r="COM608" s="604"/>
      <c r="CON608" s="604"/>
      <c r="COO608" s="604"/>
      <c r="COP608" s="604"/>
      <c r="COQ608" s="604"/>
      <c r="COR608" s="604"/>
      <c r="COS608" s="604"/>
      <c r="COT608" s="604"/>
      <c r="COU608" s="604"/>
      <c r="COV608" s="604"/>
      <c r="COW608" s="604"/>
      <c r="COX608" s="604"/>
      <c r="COY608" s="604"/>
      <c r="COZ608" s="604"/>
      <c r="CPA608" s="604"/>
      <c r="CPB608" s="604"/>
      <c r="CPC608" s="604"/>
      <c r="CPD608" s="604"/>
      <c r="CPE608" s="604"/>
      <c r="CPF608" s="604"/>
      <c r="CPG608" s="604"/>
      <c r="CPH608" s="604"/>
      <c r="CPI608" s="604"/>
      <c r="CPJ608" s="604"/>
      <c r="CPK608" s="604"/>
      <c r="CPL608" s="604"/>
      <c r="CPM608" s="604"/>
      <c r="CPN608" s="604"/>
      <c r="CPO608" s="604"/>
      <c r="CPP608" s="604"/>
      <c r="CPQ608" s="604"/>
      <c r="CPR608" s="604"/>
      <c r="CPS608" s="604"/>
      <c r="CPT608" s="604"/>
      <c r="CPU608" s="604"/>
      <c r="CPV608" s="604"/>
      <c r="CPW608" s="604"/>
      <c r="CPX608" s="604"/>
      <c r="CPY608" s="604"/>
      <c r="CPZ608" s="604"/>
      <c r="CQA608" s="604"/>
      <c r="CQB608" s="604"/>
      <c r="CQC608" s="604"/>
      <c r="CQD608" s="604"/>
      <c r="CQE608" s="604"/>
      <c r="CQF608" s="604"/>
      <c r="CQG608" s="604"/>
      <c r="CQH608" s="604"/>
      <c r="CQI608" s="604"/>
      <c r="CQJ608" s="604"/>
      <c r="CQK608" s="604"/>
      <c r="CQL608" s="604"/>
      <c r="CQM608" s="604"/>
      <c r="CQN608" s="604"/>
      <c r="CQO608" s="604"/>
      <c r="CQP608" s="604"/>
      <c r="CQQ608" s="604"/>
      <c r="CQR608" s="604"/>
      <c r="CQS608" s="604"/>
      <c r="CQT608" s="604"/>
      <c r="CQU608" s="604"/>
      <c r="CQV608" s="604"/>
      <c r="CQW608" s="604"/>
      <c r="CQX608" s="604"/>
      <c r="CQY608" s="604"/>
      <c r="CQZ608" s="604"/>
      <c r="CRA608" s="604"/>
      <c r="CRB608" s="604"/>
      <c r="CRC608" s="604"/>
      <c r="CRD608" s="604"/>
      <c r="CRE608" s="604"/>
      <c r="CRF608" s="604"/>
      <c r="CRG608" s="604"/>
      <c r="CRH608" s="604"/>
      <c r="CRI608" s="604"/>
      <c r="CRJ608" s="604"/>
      <c r="CRK608" s="604"/>
      <c r="CRL608" s="604"/>
      <c r="CRM608" s="604"/>
      <c r="CRN608" s="604"/>
      <c r="CRO608" s="604"/>
      <c r="CRP608" s="604"/>
      <c r="CRQ608" s="604"/>
      <c r="CRR608" s="604"/>
      <c r="CRS608" s="604"/>
      <c r="CRT608" s="604"/>
      <c r="CRU608" s="604"/>
      <c r="CRV608" s="604"/>
      <c r="CRW608" s="604"/>
      <c r="CRX608" s="604"/>
      <c r="CRY608" s="604"/>
      <c r="CRZ608" s="604"/>
      <c r="CSA608" s="604"/>
      <c r="CSB608" s="604"/>
      <c r="CSC608" s="604"/>
      <c r="CSD608" s="604"/>
      <c r="CSE608" s="604"/>
      <c r="CSF608" s="604"/>
      <c r="CSG608" s="604"/>
      <c r="CSH608" s="604"/>
      <c r="CSI608" s="604"/>
      <c r="CSJ608" s="604"/>
      <c r="CSK608" s="604"/>
      <c r="CSL608" s="604"/>
      <c r="CSM608" s="604"/>
      <c r="CSN608" s="604"/>
      <c r="CSO608" s="604"/>
      <c r="CSP608" s="604"/>
      <c r="CSQ608" s="604"/>
      <c r="CSR608" s="604"/>
      <c r="CSS608" s="604"/>
      <c r="CST608" s="604"/>
      <c r="CSU608" s="604"/>
      <c r="CSV608" s="604"/>
      <c r="CSW608" s="604"/>
      <c r="CSX608" s="604"/>
      <c r="CSY608" s="604"/>
      <c r="CSZ608" s="604"/>
      <c r="CTA608" s="604"/>
      <c r="CTB608" s="604"/>
      <c r="CTC608" s="604"/>
      <c r="CTD608" s="604"/>
      <c r="CTE608" s="604"/>
      <c r="CTF608" s="604"/>
      <c r="CTG608" s="604"/>
      <c r="CTH608" s="604"/>
      <c r="CTI608" s="604"/>
      <c r="CTJ608" s="604"/>
      <c r="CTK608" s="604"/>
      <c r="CTL608" s="604"/>
      <c r="CTM608" s="604"/>
      <c r="CTN608" s="604"/>
      <c r="CTO608" s="604"/>
      <c r="CTP608" s="604"/>
      <c r="CTQ608" s="604"/>
      <c r="CTR608" s="604"/>
      <c r="CTS608" s="604"/>
      <c r="CTT608" s="604"/>
      <c r="CTU608" s="604"/>
      <c r="CTV608" s="604"/>
      <c r="CTW608" s="604"/>
      <c r="CTX608" s="604"/>
      <c r="CTY608" s="604"/>
      <c r="CTZ608" s="604"/>
      <c r="CUA608" s="604"/>
      <c r="CUB608" s="604"/>
      <c r="CUC608" s="604"/>
      <c r="CUD608" s="604"/>
      <c r="CUE608" s="604"/>
      <c r="CUF608" s="604"/>
      <c r="CUG608" s="604"/>
      <c r="CUH608" s="604"/>
      <c r="CUI608" s="604"/>
      <c r="CUJ608" s="604"/>
      <c r="CUK608" s="604"/>
      <c r="CUL608" s="604"/>
      <c r="CUM608" s="604"/>
      <c r="CUN608" s="604"/>
      <c r="CUO608" s="604"/>
      <c r="CUP608" s="604"/>
      <c r="CUQ608" s="604"/>
      <c r="CUR608" s="604"/>
      <c r="CUS608" s="604"/>
      <c r="CUT608" s="604"/>
      <c r="CUU608" s="604"/>
      <c r="CUV608" s="604"/>
      <c r="CUW608" s="604"/>
      <c r="CUX608" s="604"/>
      <c r="CUY608" s="604"/>
      <c r="CUZ608" s="604"/>
      <c r="CVA608" s="604"/>
      <c r="CVB608" s="604"/>
      <c r="CVC608" s="604"/>
      <c r="CVD608" s="604"/>
      <c r="CVE608" s="604"/>
      <c r="CVF608" s="604"/>
      <c r="CVG608" s="604"/>
      <c r="CVH608" s="604"/>
      <c r="CVI608" s="604"/>
      <c r="CVJ608" s="604"/>
      <c r="CVK608" s="604"/>
      <c r="CVL608" s="604"/>
      <c r="CVM608" s="604"/>
      <c r="CVN608" s="604"/>
      <c r="CVO608" s="604"/>
      <c r="CVP608" s="604"/>
      <c r="CVQ608" s="604"/>
      <c r="CVR608" s="604"/>
      <c r="CVS608" s="604"/>
      <c r="CVT608" s="604"/>
      <c r="CVU608" s="604"/>
      <c r="CVV608" s="604"/>
      <c r="CVW608" s="604"/>
      <c r="CVX608" s="604"/>
      <c r="CVY608" s="604"/>
      <c r="CVZ608" s="604"/>
      <c r="CWA608" s="604"/>
      <c r="CWB608" s="604"/>
      <c r="CWC608" s="604"/>
      <c r="CWD608" s="604"/>
      <c r="CWE608" s="604"/>
      <c r="CWF608" s="604"/>
      <c r="CWG608" s="604"/>
      <c r="CWH608" s="604"/>
      <c r="CWI608" s="604"/>
      <c r="CWJ608" s="604"/>
      <c r="CWK608" s="604"/>
      <c r="CWL608" s="604"/>
      <c r="CWM608" s="604"/>
      <c r="CWN608" s="604"/>
      <c r="CWO608" s="604"/>
      <c r="CWP608" s="604"/>
      <c r="CWQ608" s="604"/>
      <c r="CWR608" s="604"/>
      <c r="CWS608" s="604"/>
      <c r="CWT608" s="604"/>
      <c r="CWU608" s="604"/>
      <c r="CWV608" s="604"/>
      <c r="CWW608" s="604"/>
      <c r="CWX608" s="604"/>
      <c r="CWY608" s="604"/>
      <c r="CWZ608" s="604"/>
      <c r="CXA608" s="604"/>
      <c r="CXB608" s="604"/>
      <c r="CXC608" s="604"/>
      <c r="CXD608" s="604"/>
      <c r="CXE608" s="604"/>
      <c r="CXF608" s="604"/>
      <c r="CXG608" s="604"/>
      <c r="CXH608" s="604"/>
      <c r="CXI608" s="604"/>
      <c r="CXJ608" s="604"/>
      <c r="CXK608" s="604"/>
      <c r="CXL608" s="604"/>
      <c r="CXM608" s="604"/>
      <c r="CXN608" s="604"/>
      <c r="CXO608" s="604"/>
      <c r="CXP608" s="604"/>
      <c r="CXQ608" s="604"/>
      <c r="CXR608" s="604"/>
      <c r="CXS608" s="604"/>
      <c r="CXT608" s="604"/>
      <c r="CXU608" s="604"/>
      <c r="CXV608" s="604"/>
      <c r="CXW608" s="604"/>
      <c r="CXX608" s="604"/>
      <c r="CXY608" s="604"/>
      <c r="CXZ608" s="604"/>
      <c r="CYA608" s="604"/>
      <c r="CYB608" s="604"/>
      <c r="CYC608" s="604"/>
      <c r="CYD608" s="604"/>
      <c r="CYE608" s="604"/>
      <c r="CYF608" s="604"/>
      <c r="CYG608" s="604"/>
      <c r="CYH608" s="604"/>
      <c r="CYI608" s="604"/>
      <c r="CYJ608" s="604"/>
      <c r="CYK608" s="604"/>
      <c r="CYL608" s="604"/>
      <c r="CYM608" s="604"/>
      <c r="CYN608" s="604"/>
      <c r="CYO608" s="604"/>
      <c r="CYP608" s="604"/>
      <c r="CYQ608" s="604"/>
      <c r="CYR608" s="604"/>
      <c r="CYS608" s="604"/>
      <c r="CYT608" s="604"/>
      <c r="CYU608" s="604"/>
      <c r="CYV608" s="604"/>
      <c r="CYW608" s="604"/>
      <c r="CYX608" s="604"/>
      <c r="CYY608" s="604"/>
      <c r="CYZ608" s="604"/>
      <c r="CZA608" s="604"/>
      <c r="CZB608" s="604"/>
      <c r="CZC608" s="604"/>
      <c r="CZD608" s="604"/>
      <c r="CZE608" s="604"/>
      <c r="CZF608" s="604"/>
      <c r="CZG608" s="604"/>
      <c r="CZH608" s="604"/>
      <c r="CZI608" s="604"/>
      <c r="CZJ608" s="604"/>
      <c r="CZK608" s="604"/>
      <c r="CZL608" s="604"/>
      <c r="CZM608" s="604"/>
      <c r="CZN608" s="604"/>
      <c r="CZO608" s="604"/>
      <c r="CZP608" s="604"/>
      <c r="CZQ608" s="604"/>
      <c r="CZR608" s="604"/>
      <c r="CZS608" s="604"/>
      <c r="CZT608" s="604"/>
      <c r="CZU608" s="604"/>
      <c r="CZV608" s="604"/>
      <c r="CZW608" s="604"/>
      <c r="CZX608" s="604"/>
      <c r="CZY608" s="604"/>
      <c r="CZZ608" s="604"/>
      <c r="DAA608" s="604"/>
      <c r="DAB608" s="604"/>
      <c r="DAC608" s="604"/>
      <c r="DAD608" s="604"/>
      <c r="DAE608" s="604"/>
      <c r="DAF608" s="604"/>
      <c r="DAG608" s="604"/>
      <c r="DAH608" s="604"/>
      <c r="DAI608" s="604"/>
      <c r="DAJ608" s="604"/>
      <c r="DAK608" s="604"/>
      <c r="DAL608" s="604"/>
      <c r="DAM608" s="604"/>
      <c r="DAN608" s="604"/>
      <c r="DAO608" s="604"/>
      <c r="DAP608" s="604"/>
      <c r="DAQ608" s="604"/>
      <c r="DAR608" s="604"/>
      <c r="DAS608" s="604"/>
      <c r="DAT608" s="604"/>
      <c r="DAU608" s="604"/>
      <c r="DAV608" s="604"/>
      <c r="DAW608" s="604"/>
      <c r="DAX608" s="604"/>
      <c r="DAY608" s="604"/>
      <c r="DAZ608" s="604"/>
      <c r="DBA608" s="604"/>
      <c r="DBB608" s="604"/>
      <c r="DBC608" s="604"/>
      <c r="DBD608" s="604"/>
      <c r="DBE608" s="604"/>
      <c r="DBF608" s="604"/>
      <c r="DBG608" s="604"/>
      <c r="DBH608" s="604"/>
      <c r="DBI608" s="604"/>
      <c r="DBJ608" s="604"/>
      <c r="DBK608" s="604"/>
      <c r="DBL608" s="604"/>
      <c r="DBM608" s="604"/>
      <c r="DBN608" s="604"/>
      <c r="DBO608" s="604"/>
      <c r="DBP608" s="604"/>
      <c r="DBQ608" s="604"/>
      <c r="DBR608" s="604"/>
      <c r="DBS608" s="604"/>
      <c r="DBT608" s="604"/>
      <c r="DBU608" s="604"/>
      <c r="DBV608" s="604"/>
      <c r="DBW608" s="604"/>
      <c r="DBX608" s="604"/>
      <c r="DBY608" s="604"/>
      <c r="DBZ608" s="604"/>
      <c r="DCA608" s="604"/>
      <c r="DCB608" s="604"/>
      <c r="DCC608" s="604"/>
      <c r="DCD608" s="604"/>
      <c r="DCE608" s="604"/>
      <c r="DCF608" s="604"/>
      <c r="DCG608" s="604"/>
      <c r="DCH608" s="604"/>
      <c r="DCI608" s="604"/>
      <c r="DCJ608" s="604"/>
      <c r="DCK608" s="604"/>
      <c r="DCL608" s="604"/>
      <c r="DCM608" s="604"/>
      <c r="DCN608" s="604"/>
      <c r="DCO608" s="604"/>
      <c r="DCP608" s="604"/>
      <c r="DCQ608" s="604"/>
      <c r="DCR608" s="604"/>
      <c r="DCS608" s="604"/>
      <c r="DCT608" s="604"/>
      <c r="DCU608" s="604"/>
      <c r="DCV608" s="604"/>
      <c r="DCW608" s="604"/>
      <c r="DCX608" s="604"/>
      <c r="DCY608" s="604"/>
      <c r="DCZ608" s="604"/>
      <c r="DDA608" s="604"/>
      <c r="DDB608" s="604"/>
      <c r="DDC608" s="604"/>
      <c r="DDD608" s="604"/>
      <c r="DDE608" s="604"/>
      <c r="DDF608" s="604"/>
      <c r="DDG608" s="604"/>
      <c r="DDH608" s="604"/>
      <c r="DDI608" s="604"/>
      <c r="DDJ608" s="604"/>
      <c r="DDK608" s="604"/>
      <c r="DDL608" s="604"/>
      <c r="DDM608" s="604"/>
      <c r="DDN608" s="604"/>
      <c r="DDO608" s="604"/>
      <c r="DDP608" s="604"/>
      <c r="DDQ608" s="604"/>
      <c r="DDR608" s="604"/>
      <c r="DDS608" s="604"/>
      <c r="DDT608" s="604"/>
      <c r="DDU608" s="604"/>
      <c r="DDV608" s="604"/>
      <c r="DDW608" s="604"/>
      <c r="DDX608" s="604"/>
      <c r="DDY608" s="604"/>
      <c r="DDZ608" s="604"/>
      <c r="DEA608" s="604"/>
      <c r="DEB608" s="604"/>
      <c r="DEC608" s="604"/>
      <c r="DED608" s="604"/>
      <c r="DEE608" s="604"/>
      <c r="DEF608" s="604"/>
      <c r="DEG608" s="604"/>
      <c r="DEH608" s="604"/>
      <c r="DEI608" s="604"/>
      <c r="DEJ608" s="604"/>
      <c r="DEK608" s="604"/>
      <c r="DEL608" s="604"/>
      <c r="DEM608" s="604"/>
      <c r="DEN608" s="604"/>
      <c r="DEO608" s="604"/>
      <c r="DEP608" s="604"/>
      <c r="DEQ608" s="604"/>
      <c r="DER608" s="604"/>
      <c r="DES608" s="604"/>
      <c r="DET608" s="604"/>
      <c r="DEU608" s="604"/>
      <c r="DEV608" s="604"/>
      <c r="DEW608" s="604"/>
      <c r="DEX608" s="604"/>
      <c r="DEY608" s="604"/>
      <c r="DEZ608" s="604"/>
      <c r="DFA608" s="604"/>
      <c r="DFB608" s="604"/>
      <c r="DFC608" s="604"/>
      <c r="DFD608" s="604"/>
      <c r="DFE608" s="604"/>
      <c r="DFF608" s="604"/>
      <c r="DFG608" s="604"/>
      <c r="DFH608" s="604"/>
      <c r="DFI608" s="604"/>
      <c r="DFJ608" s="604"/>
      <c r="DFK608" s="604"/>
      <c r="DFL608" s="604"/>
      <c r="DFM608" s="604"/>
      <c r="DFN608" s="604"/>
      <c r="DFO608" s="604"/>
      <c r="DFP608" s="604"/>
      <c r="DFQ608" s="604"/>
      <c r="DFR608" s="604"/>
      <c r="DFS608" s="604"/>
      <c r="DFT608" s="604"/>
      <c r="DFU608" s="604"/>
      <c r="DFV608" s="604"/>
      <c r="DFW608" s="604"/>
      <c r="DFX608" s="604"/>
      <c r="DFY608" s="604"/>
      <c r="DFZ608" s="604"/>
      <c r="DGA608" s="604"/>
      <c r="DGB608" s="604"/>
      <c r="DGC608" s="604"/>
      <c r="DGD608" s="604"/>
      <c r="DGE608" s="604"/>
      <c r="DGF608" s="604"/>
      <c r="DGG608" s="604"/>
      <c r="DGH608" s="604"/>
      <c r="DGI608" s="604"/>
      <c r="DGJ608" s="604"/>
      <c r="DGK608" s="604"/>
      <c r="DGL608" s="604"/>
      <c r="DGM608" s="604"/>
      <c r="DGN608" s="604"/>
      <c r="DGO608" s="604"/>
      <c r="DGP608" s="604"/>
      <c r="DGQ608" s="604"/>
      <c r="DGR608" s="604"/>
      <c r="DGS608" s="604"/>
      <c r="DGT608" s="604"/>
      <c r="DGU608" s="604"/>
      <c r="DGV608" s="604"/>
      <c r="DGW608" s="604"/>
      <c r="DGX608" s="604"/>
      <c r="DGY608" s="604"/>
      <c r="DGZ608" s="604"/>
      <c r="DHA608" s="604"/>
      <c r="DHB608" s="604"/>
      <c r="DHC608" s="604"/>
      <c r="DHD608" s="604"/>
      <c r="DHE608" s="604"/>
      <c r="DHF608" s="604"/>
      <c r="DHG608" s="604"/>
      <c r="DHH608" s="604"/>
      <c r="DHI608" s="604"/>
      <c r="DHJ608" s="604"/>
      <c r="DHK608" s="604"/>
      <c r="DHL608" s="604"/>
      <c r="DHM608" s="604"/>
      <c r="DHN608" s="604"/>
      <c r="DHO608" s="604"/>
      <c r="DHP608" s="604"/>
      <c r="DHQ608" s="604"/>
      <c r="DHR608" s="604"/>
      <c r="DHS608" s="604"/>
      <c r="DHT608" s="604"/>
      <c r="DHU608" s="604"/>
      <c r="DHV608" s="604"/>
      <c r="DHW608" s="604"/>
      <c r="DHX608" s="604"/>
      <c r="DHY608" s="604"/>
      <c r="DHZ608" s="604"/>
      <c r="DIA608" s="604"/>
      <c r="DIB608" s="604"/>
      <c r="DIC608" s="604"/>
      <c r="DID608" s="604"/>
      <c r="DIE608" s="604"/>
      <c r="DIF608" s="604"/>
      <c r="DIG608" s="604"/>
      <c r="DIH608" s="604"/>
      <c r="DII608" s="604"/>
      <c r="DIJ608" s="604"/>
      <c r="DIK608" s="604"/>
      <c r="DIL608" s="604"/>
      <c r="DIM608" s="604"/>
      <c r="DIN608" s="604"/>
      <c r="DIO608" s="604"/>
      <c r="DIP608" s="604"/>
      <c r="DIQ608" s="604"/>
      <c r="DIR608" s="604"/>
      <c r="DIS608" s="604"/>
      <c r="DIT608" s="604"/>
      <c r="DIU608" s="604"/>
      <c r="DIV608" s="604"/>
      <c r="DIW608" s="604"/>
      <c r="DIX608" s="604"/>
      <c r="DIY608" s="604"/>
      <c r="DIZ608" s="604"/>
      <c r="DJA608" s="604"/>
      <c r="DJB608" s="604"/>
      <c r="DJC608" s="604"/>
      <c r="DJD608" s="604"/>
      <c r="DJE608" s="604"/>
      <c r="DJF608" s="604"/>
      <c r="DJG608" s="604"/>
      <c r="DJH608" s="604"/>
      <c r="DJI608" s="604"/>
      <c r="DJJ608" s="604"/>
      <c r="DJK608" s="604"/>
      <c r="DJL608" s="604"/>
      <c r="DJM608" s="604"/>
      <c r="DJN608" s="604"/>
      <c r="DJO608" s="604"/>
      <c r="DJP608" s="604"/>
      <c r="DJQ608" s="604"/>
      <c r="DJR608" s="604"/>
      <c r="DJS608" s="604"/>
      <c r="DJT608" s="604"/>
      <c r="DJU608" s="604"/>
      <c r="DJV608" s="604"/>
      <c r="DJW608" s="604"/>
      <c r="DJX608" s="604"/>
      <c r="DJY608" s="604"/>
      <c r="DJZ608" s="604"/>
      <c r="DKA608" s="604"/>
      <c r="DKB608" s="604"/>
      <c r="DKC608" s="604"/>
      <c r="DKD608" s="604"/>
      <c r="DKE608" s="604"/>
      <c r="DKF608" s="604"/>
      <c r="DKG608" s="604"/>
      <c r="DKH608" s="604"/>
      <c r="DKI608" s="604"/>
      <c r="DKJ608" s="604"/>
      <c r="DKK608" s="604"/>
      <c r="DKL608" s="604"/>
      <c r="DKM608" s="604"/>
      <c r="DKN608" s="604"/>
      <c r="DKO608" s="604"/>
      <c r="DKP608" s="604"/>
      <c r="DKQ608" s="604"/>
      <c r="DKR608" s="604"/>
      <c r="DKS608" s="604"/>
      <c r="DKT608" s="604"/>
      <c r="DKU608" s="604"/>
      <c r="DKV608" s="604"/>
      <c r="DKW608" s="604"/>
      <c r="DKX608" s="604"/>
      <c r="DKY608" s="604"/>
      <c r="DKZ608" s="604"/>
      <c r="DLA608" s="604"/>
      <c r="DLB608" s="604"/>
      <c r="DLC608" s="604"/>
      <c r="DLD608" s="604"/>
      <c r="DLE608" s="604"/>
      <c r="DLF608" s="604"/>
      <c r="DLG608" s="604"/>
      <c r="DLH608" s="604"/>
      <c r="DLI608" s="604"/>
      <c r="DLJ608" s="604"/>
      <c r="DLK608" s="604"/>
      <c r="DLL608" s="604"/>
      <c r="DLM608" s="604"/>
      <c r="DLN608" s="604"/>
      <c r="DLO608" s="604"/>
      <c r="DLP608" s="604"/>
      <c r="DLQ608" s="604"/>
      <c r="DLR608" s="604"/>
      <c r="DLS608" s="604"/>
      <c r="DLT608" s="604"/>
      <c r="DLU608" s="604"/>
      <c r="DLV608" s="604"/>
      <c r="DLW608" s="604"/>
      <c r="DLX608" s="604"/>
      <c r="DLY608" s="604"/>
      <c r="DLZ608" s="604"/>
      <c r="DMA608" s="604"/>
      <c r="DMB608" s="604"/>
      <c r="DMC608" s="604"/>
      <c r="DMD608" s="604"/>
      <c r="DME608" s="604"/>
      <c r="DMF608" s="604"/>
      <c r="DMG608" s="604"/>
      <c r="DMH608" s="604"/>
      <c r="DMI608" s="604"/>
      <c r="DMJ608" s="604"/>
      <c r="DMK608" s="604"/>
      <c r="DML608" s="604"/>
      <c r="DMM608" s="604"/>
      <c r="DMN608" s="604"/>
      <c r="DMO608" s="604"/>
      <c r="DMP608" s="604"/>
      <c r="DMQ608" s="604"/>
      <c r="DMR608" s="604"/>
      <c r="DMS608" s="604"/>
      <c r="DMT608" s="604"/>
      <c r="DMU608" s="604"/>
      <c r="DMV608" s="604"/>
      <c r="DMW608" s="604"/>
      <c r="DMX608" s="604"/>
      <c r="DMY608" s="604"/>
      <c r="DMZ608" s="604"/>
      <c r="DNA608" s="604"/>
      <c r="DNB608" s="604"/>
      <c r="DNC608" s="604"/>
      <c r="DND608" s="604"/>
      <c r="DNE608" s="604"/>
      <c r="DNF608" s="604"/>
      <c r="DNG608" s="604"/>
      <c r="DNH608" s="604"/>
      <c r="DNI608" s="604"/>
      <c r="DNJ608" s="604"/>
      <c r="DNK608" s="604"/>
      <c r="DNL608" s="604"/>
      <c r="DNM608" s="604"/>
      <c r="DNN608" s="604"/>
      <c r="DNO608" s="604"/>
      <c r="DNP608" s="604"/>
      <c r="DNQ608" s="604"/>
      <c r="DNR608" s="604"/>
      <c r="DNS608" s="604"/>
      <c r="DNT608" s="604"/>
      <c r="DNU608" s="604"/>
      <c r="DNV608" s="604"/>
      <c r="DNW608" s="604"/>
      <c r="DNX608" s="604"/>
      <c r="DNY608" s="604"/>
      <c r="DNZ608" s="604"/>
      <c r="DOA608" s="604"/>
      <c r="DOB608" s="604"/>
      <c r="DOC608" s="604"/>
      <c r="DOD608" s="604"/>
      <c r="DOE608" s="604"/>
      <c r="DOF608" s="604"/>
      <c r="DOG608" s="604"/>
      <c r="DOH608" s="604"/>
      <c r="DOI608" s="604"/>
      <c r="DOJ608" s="604"/>
      <c r="DOK608" s="604"/>
      <c r="DOL608" s="604"/>
      <c r="DOM608" s="604"/>
      <c r="DON608" s="604"/>
      <c r="DOO608" s="604"/>
      <c r="DOP608" s="604"/>
      <c r="DOQ608" s="604"/>
      <c r="DOR608" s="604"/>
      <c r="DOS608" s="604"/>
      <c r="DOT608" s="604"/>
      <c r="DOU608" s="604"/>
      <c r="DOV608" s="604"/>
      <c r="DOW608" s="604"/>
      <c r="DOX608" s="604"/>
      <c r="DOY608" s="604"/>
      <c r="DOZ608" s="604"/>
      <c r="DPA608" s="604"/>
      <c r="DPB608" s="604"/>
      <c r="DPC608" s="604"/>
      <c r="DPD608" s="604"/>
      <c r="DPE608" s="604"/>
      <c r="DPF608" s="604"/>
      <c r="DPG608" s="604"/>
      <c r="DPH608" s="604"/>
      <c r="DPI608" s="604"/>
      <c r="DPJ608" s="604"/>
      <c r="DPK608" s="604"/>
      <c r="DPL608" s="604"/>
      <c r="DPM608" s="604"/>
      <c r="DPN608" s="604"/>
      <c r="DPO608" s="604"/>
      <c r="DPP608" s="604"/>
      <c r="DPQ608" s="604"/>
      <c r="DPR608" s="604"/>
      <c r="DPS608" s="604"/>
      <c r="DPT608" s="604"/>
      <c r="DPU608" s="604"/>
      <c r="DPV608" s="604"/>
      <c r="DPW608" s="604"/>
      <c r="DPX608" s="604"/>
      <c r="DPY608" s="604"/>
      <c r="DPZ608" s="604"/>
      <c r="DQA608" s="604"/>
      <c r="DQB608" s="604"/>
      <c r="DQC608" s="604"/>
      <c r="DQD608" s="604"/>
      <c r="DQE608" s="604"/>
      <c r="DQF608" s="604"/>
      <c r="DQG608" s="604"/>
      <c r="DQH608" s="604"/>
      <c r="DQI608" s="604"/>
      <c r="DQJ608" s="604"/>
      <c r="DQK608" s="604"/>
      <c r="DQL608" s="604"/>
      <c r="DQM608" s="604"/>
      <c r="DQN608" s="604"/>
      <c r="DQO608" s="604"/>
      <c r="DQP608" s="604"/>
      <c r="DQQ608" s="604"/>
      <c r="DQR608" s="604"/>
      <c r="DQS608" s="604"/>
      <c r="DQT608" s="604"/>
      <c r="DQU608" s="604"/>
      <c r="DQV608" s="604"/>
      <c r="DQW608" s="604"/>
      <c r="DQX608" s="604"/>
      <c r="DQY608" s="604"/>
      <c r="DQZ608" s="604"/>
      <c r="DRA608" s="604"/>
      <c r="DRB608" s="604"/>
      <c r="DRC608" s="604"/>
      <c r="DRD608" s="604"/>
      <c r="DRE608" s="604"/>
      <c r="DRF608" s="604"/>
      <c r="DRG608" s="604"/>
      <c r="DRH608" s="604"/>
      <c r="DRI608" s="604"/>
      <c r="DRJ608" s="604"/>
      <c r="DRK608" s="604"/>
      <c r="DRL608" s="604"/>
      <c r="DRM608" s="604"/>
      <c r="DRN608" s="604"/>
      <c r="DRO608" s="604"/>
      <c r="DRP608" s="604"/>
      <c r="DRQ608" s="604"/>
      <c r="DRR608" s="604"/>
      <c r="DRS608" s="604"/>
      <c r="DRT608" s="604"/>
      <c r="DRU608" s="604"/>
      <c r="DRV608" s="604"/>
      <c r="DRW608" s="604"/>
      <c r="DRX608" s="604"/>
      <c r="DRY608" s="604"/>
      <c r="DRZ608" s="604"/>
      <c r="DSA608" s="604"/>
      <c r="DSB608" s="604"/>
      <c r="DSC608" s="604"/>
      <c r="DSD608" s="604"/>
      <c r="DSE608" s="604"/>
      <c r="DSF608" s="604"/>
      <c r="DSG608" s="604"/>
      <c r="DSH608" s="604"/>
      <c r="DSI608" s="604"/>
      <c r="DSJ608" s="604"/>
      <c r="DSK608" s="604"/>
      <c r="DSL608" s="604"/>
      <c r="DSM608" s="604"/>
      <c r="DSN608" s="604"/>
      <c r="DSO608" s="604"/>
      <c r="DSP608" s="604"/>
      <c r="DSQ608" s="604"/>
      <c r="DSR608" s="604"/>
      <c r="DSS608" s="604"/>
      <c r="DST608" s="604"/>
      <c r="DSU608" s="604"/>
      <c r="DSV608" s="604"/>
      <c r="DSW608" s="604"/>
      <c r="DSX608" s="604"/>
      <c r="DSY608" s="604"/>
      <c r="DSZ608" s="604"/>
      <c r="DTA608" s="604"/>
      <c r="DTB608" s="604"/>
      <c r="DTC608" s="604"/>
      <c r="DTD608" s="604"/>
      <c r="DTE608" s="604"/>
      <c r="DTF608" s="604"/>
      <c r="DTG608" s="604"/>
      <c r="DTH608" s="604"/>
      <c r="DTI608" s="604"/>
      <c r="DTJ608" s="604"/>
      <c r="DTK608" s="604"/>
      <c r="DTL608" s="604"/>
      <c r="DTM608" s="604"/>
      <c r="DTN608" s="604"/>
      <c r="DTO608" s="604"/>
      <c r="DTP608" s="604"/>
      <c r="DTQ608" s="604"/>
      <c r="DTR608" s="604"/>
      <c r="DTS608" s="604"/>
      <c r="DTT608" s="604"/>
      <c r="DTU608" s="604"/>
      <c r="DTV608" s="604"/>
      <c r="DTW608" s="604"/>
      <c r="DTX608" s="604"/>
      <c r="DTY608" s="604"/>
      <c r="DTZ608" s="604"/>
      <c r="DUA608" s="604"/>
      <c r="DUB608" s="604"/>
      <c r="DUC608" s="604"/>
      <c r="DUD608" s="604"/>
      <c r="DUE608" s="604"/>
      <c r="DUF608" s="604"/>
      <c r="DUG608" s="604"/>
      <c r="DUH608" s="604"/>
      <c r="DUI608" s="604"/>
      <c r="DUJ608" s="604"/>
      <c r="DUK608" s="604"/>
      <c r="DUL608" s="604"/>
      <c r="DUM608" s="604"/>
      <c r="DUN608" s="604"/>
      <c r="DUO608" s="604"/>
      <c r="DUP608" s="604"/>
      <c r="DUQ608" s="604"/>
      <c r="DUR608" s="604"/>
      <c r="DUS608" s="604"/>
      <c r="DUT608" s="604"/>
      <c r="DUU608" s="604"/>
      <c r="DUV608" s="604"/>
      <c r="DUW608" s="604"/>
      <c r="DUX608" s="604"/>
      <c r="DUY608" s="604"/>
      <c r="DUZ608" s="604"/>
      <c r="DVA608" s="604"/>
      <c r="DVB608" s="604"/>
      <c r="DVC608" s="604"/>
      <c r="DVD608" s="604"/>
      <c r="DVE608" s="604"/>
      <c r="DVF608" s="604"/>
      <c r="DVG608" s="604"/>
      <c r="DVH608" s="604"/>
      <c r="DVI608" s="604"/>
      <c r="DVJ608" s="604"/>
      <c r="DVK608" s="604"/>
      <c r="DVL608" s="604"/>
      <c r="DVM608" s="604"/>
      <c r="DVN608" s="604"/>
      <c r="DVO608" s="604"/>
      <c r="DVP608" s="604"/>
      <c r="DVQ608" s="604"/>
      <c r="DVR608" s="604"/>
      <c r="DVS608" s="604"/>
      <c r="DVT608" s="604"/>
      <c r="DVU608" s="604"/>
      <c r="DVV608" s="604"/>
      <c r="DVW608" s="604"/>
      <c r="DVX608" s="604"/>
      <c r="DVY608" s="604"/>
      <c r="DVZ608" s="604"/>
      <c r="DWA608" s="604"/>
      <c r="DWB608" s="604"/>
      <c r="DWC608" s="604"/>
      <c r="DWD608" s="604"/>
      <c r="DWE608" s="604"/>
      <c r="DWF608" s="604"/>
      <c r="DWG608" s="604"/>
      <c r="DWH608" s="604"/>
      <c r="DWI608" s="604"/>
      <c r="DWJ608" s="604"/>
      <c r="DWK608" s="604"/>
      <c r="DWL608" s="604"/>
      <c r="DWM608" s="604"/>
      <c r="DWN608" s="604"/>
      <c r="DWO608" s="604"/>
      <c r="DWP608" s="604"/>
      <c r="DWQ608" s="604"/>
      <c r="DWR608" s="604"/>
      <c r="DWS608" s="604"/>
      <c r="DWT608" s="604"/>
      <c r="DWU608" s="604"/>
      <c r="DWV608" s="604"/>
      <c r="DWW608" s="604"/>
      <c r="DWX608" s="604"/>
      <c r="DWY608" s="604"/>
      <c r="DWZ608" s="604"/>
      <c r="DXA608" s="604"/>
      <c r="DXB608" s="604"/>
      <c r="DXC608" s="604"/>
      <c r="DXD608" s="604"/>
      <c r="DXE608" s="604"/>
      <c r="DXF608" s="604"/>
      <c r="DXG608" s="604"/>
      <c r="DXH608" s="604"/>
      <c r="DXI608" s="604"/>
      <c r="DXJ608" s="604"/>
      <c r="DXK608" s="604"/>
      <c r="DXL608" s="604"/>
      <c r="DXM608" s="604"/>
      <c r="DXN608" s="604"/>
      <c r="DXO608" s="604"/>
      <c r="DXP608" s="604"/>
      <c r="DXQ608" s="604"/>
      <c r="DXR608" s="604"/>
      <c r="DXS608" s="604"/>
      <c r="DXT608" s="604"/>
      <c r="DXU608" s="604"/>
      <c r="DXV608" s="604"/>
      <c r="DXW608" s="604"/>
      <c r="DXX608" s="604"/>
      <c r="DXY608" s="604"/>
      <c r="DXZ608" s="604"/>
      <c r="DYA608" s="604"/>
      <c r="DYB608" s="604"/>
      <c r="DYC608" s="604"/>
      <c r="DYD608" s="604"/>
      <c r="DYE608" s="604"/>
      <c r="DYF608" s="604"/>
      <c r="DYG608" s="604"/>
      <c r="DYH608" s="604"/>
      <c r="DYI608" s="604"/>
      <c r="DYJ608" s="604"/>
      <c r="DYK608" s="604"/>
      <c r="DYL608" s="604"/>
      <c r="DYM608" s="604"/>
      <c r="DYN608" s="604"/>
      <c r="DYO608" s="604"/>
      <c r="DYP608" s="604"/>
      <c r="DYQ608" s="604"/>
      <c r="DYR608" s="604"/>
      <c r="DYS608" s="604"/>
      <c r="DYT608" s="604"/>
      <c r="DYU608" s="604"/>
      <c r="DYV608" s="604"/>
      <c r="DYW608" s="604"/>
      <c r="DYX608" s="604"/>
      <c r="DYY608" s="604"/>
      <c r="DYZ608" s="604"/>
      <c r="DZA608" s="604"/>
      <c r="DZB608" s="604"/>
      <c r="DZC608" s="604"/>
      <c r="DZD608" s="604"/>
      <c r="DZE608" s="604"/>
      <c r="DZF608" s="604"/>
      <c r="DZG608" s="604"/>
      <c r="DZH608" s="604"/>
      <c r="DZI608" s="604"/>
      <c r="DZJ608" s="604"/>
      <c r="DZK608" s="604"/>
      <c r="DZL608" s="604"/>
      <c r="DZM608" s="604"/>
      <c r="DZN608" s="604"/>
      <c r="DZO608" s="604"/>
      <c r="DZP608" s="604"/>
      <c r="DZQ608" s="604"/>
      <c r="DZR608" s="604"/>
      <c r="DZS608" s="604"/>
      <c r="DZT608" s="604"/>
      <c r="DZU608" s="604"/>
      <c r="DZV608" s="604"/>
      <c r="DZW608" s="604"/>
      <c r="DZX608" s="604"/>
      <c r="DZY608" s="604"/>
      <c r="DZZ608" s="604"/>
      <c r="EAA608" s="604"/>
      <c r="EAB608" s="604"/>
      <c r="EAC608" s="604"/>
      <c r="EAD608" s="604"/>
      <c r="EAE608" s="604"/>
      <c r="EAF608" s="604"/>
      <c r="EAG608" s="604"/>
      <c r="EAH608" s="604"/>
      <c r="EAI608" s="604"/>
      <c r="EAJ608" s="604"/>
      <c r="EAK608" s="604"/>
      <c r="EAL608" s="604"/>
      <c r="EAM608" s="604"/>
      <c r="EAN608" s="604"/>
      <c r="EAO608" s="604"/>
      <c r="EAP608" s="604"/>
      <c r="EAQ608" s="604"/>
      <c r="EAR608" s="604"/>
      <c r="EAS608" s="604"/>
      <c r="EAT608" s="604"/>
      <c r="EAU608" s="604"/>
      <c r="EAV608" s="604"/>
      <c r="EAW608" s="604"/>
      <c r="EAX608" s="604"/>
      <c r="EAY608" s="604"/>
      <c r="EAZ608" s="604"/>
      <c r="EBA608" s="604"/>
      <c r="EBB608" s="604"/>
      <c r="EBC608" s="604"/>
      <c r="EBD608" s="604"/>
      <c r="EBE608" s="604"/>
      <c r="EBF608" s="604"/>
      <c r="EBG608" s="604"/>
      <c r="EBH608" s="604"/>
      <c r="EBI608" s="604"/>
      <c r="EBJ608" s="604"/>
      <c r="EBK608" s="604"/>
      <c r="EBL608" s="604"/>
      <c r="EBM608" s="604"/>
      <c r="EBN608" s="604"/>
      <c r="EBO608" s="604"/>
      <c r="EBP608" s="604"/>
      <c r="EBQ608" s="604"/>
      <c r="EBR608" s="604"/>
      <c r="EBS608" s="604"/>
      <c r="EBT608" s="604"/>
      <c r="EBU608" s="604"/>
      <c r="EBV608" s="604"/>
      <c r="EBW608" s="604"/>
      <c r="EBX608" s="604"/>
      <c r="EBY608" s="604"/>
      <c r="EBZ608" s="604"/>
      <c r="ECA608" s="604"/>
      <c r="ECB608" s="604"/>
      <c r="ECC608" s="604"/>
      <c r="ECD608" s="604"/>
      <c r="ECE608" s="604"/>
      <c r="ECF608" s="604"/>
      <c r="ECG608" s="604"/>
      <c r="ECH608" s="604"/>
      <c r="ECI608" s="604"/>
      <c r="ECJ608" s="604"/>
      <c r="ECK608" s="604"/>
      <c r="ECL608" s="604"/>
      <c r="ECM608" s="604"/>
      <c r="ECN608" s="604"/>
      <c r="ECO608" s="604"/>
      <c r="ECP608" s="604"/>
      <c r="ECQ608" s="604"/>
      <c r="ECR608" s="604"/>
      <c r="ECS608" s="604"/>
      <c r="ECT608" s="604"/>
      <c r="ECU608" s="604"/>
      <c r="ECV608" s="604"/>
      <c r="ECW608" s="604"/>
      <c r="ECX608" s="604"/>
      <c r="ECY608" s="604"/>
      <c r="ECZ608" s="604"/>
      <c r="EDA608" s="604"/>
      <c r="EDB608" s="604"/>
      <c r="EDC608" s="604"/>
      <c r="EDD608" s="604"/>
      <c r="EDE608" s="604"/>
      <c r="EDF608" s="604"/>
      <c r="EDG608" s="604"/>
      <c r="EDH608" s="604"/>
      <c r="EDI608" s="604"/>
      <c r="EDJ608" s="604"/>
      <c r="EDK608" s="604"/>
      <c r="EDL608" s="604"/>
      <c r="EDM608" s="604"/>
      <c r="EDN608" s="604"/>
      <c r="EDO608" s="604"/>
      <c r="EDP608" s="604"/>
      <c r="EDQ608" s="604"/>
      <c r="EDR608" s="604"/>
      <c r="EDS608" s="604"/>
      <c r="EDT608" s="604"/>
      <c r="EDU608" s="604"/>
      <c r="EDV608" s="604"/>
      <c r="EDW608" s="604"/>
      <c r="EDX608" s="604"/>
      <c r="EDY608" s="604"/>
      <c r="EDZ608" s="604"/>
      <c r="EEA608" s="604"/>
      <c r="EEB608" s="604"/>
      <c r="EEC608" s="604"/>
      <c r="EED608" s="604"/>
      <c r="EEE608" s="604"/>
      <c r="EEF608" s="604"/>
      <c r="EEG608" s="604"/>
      <c r="EEH608" s="604"/>
      <c r="EEI608" s="604"/>
      <c r="EEJ608" s="604"/>
      <c r="EEK608" s="604"/>
      <c r="EEL608" s="604"/>
      <c r="EEM608" s="604"/>
      <c r="EEN608" s="604"/>
      <c r="EEO608" s="604"/>
      <c r="EEP608" s="604"/>
      <c r="EEQ608" s="604"/>
      <c r="EER608" s="604"/>
      <c r="EES608" s="604"/>
      <c r="EET608" s="604"/>
      <c r="EEU608" s="604"/>
      <c r="EEV608" s="604"/>
      <c r="EEW608" s="604"/>
      <c r="EEX608" s="604"/>
      <c r="EEY608" s="604"/>
      <c r="EEZ608" s="604"/>
      <c r="EFA608" s="604"/>
      <c r="EFB608" s="604"/>
      <c r="EFC608" s="604"/>
      <c r="EFD608" s="604"/>
      <c r="EFE608" s="604"/>
      <c r="EFF608" s="604"/>
      <c r="EFG608" s="604"/>
      <c r="EFH608" s="604"/>
      <c r="EFI608" s="604"/>
      <c r="EFJ608" s="604"/>
      <c r="EFK608" s="604"/>
      <c r="EFL608" s="604"/>
      <c r="EFM608" s="604"/>
      <c r="EFN608" s="604"/>
      <c r="EFO608" s="604"/>
      <c r="EFP608" s="604"/>
      <c r="EFQ608" s="604"/>
      <c r="EFR608" s="604"/>
      <c r="EFS608" s="604"/>
      <c r="EFT608" s="604"/>
      <c r="EFU608" s="604"/>
      <c r="EFV608" s="604"/>
      <c r="EFW608" s="604"/>
      <c r="EFX608" s="604"/>
      <c r="EFY608" s="604"/>
      <c r="EFZ608" s="604"/>
      <c r="EGA608" s="604"/>
      <c r="EGB608" s="604"/>
      <c r="EGC608" s="604"/>
      <c r="EGD608" s="604"/>
      <c r="EGE608" s="604"/>
      <c r="EGF608" s="604"/>
      <c r="EGG608" s="604"/>
      <c r="EGH608" s="604"/>
      <c r="EGI608" s="604"/>
      <c r="EGJ608" s="604"/>
      <c r="EGK608" s="604"/>
      <c r="EGL608" s="604"/>
      <c r="EGM608" s="604"/>
      <c r="EGN608" s="604"/>
      <c r="EGO608" s="604"/>
      <c r="EGP608" s="604"/>
      <c r="EGQ608" s="604"/>
      <c r="EGR608" s="604"/>
      <c r="EGS608" s="604"/>
      <c r="EGT608" s="604"/>
      <c r="EGU608" s="604"/>
      <c r="EGV608" s="604"/>
      <c r="EGW608" s="604"/>
      <c r="EGX608" s="604"/>
      <c r="EGY608" s="604"/>
      <c r="EGZ608" s="604"/>
      <c r="EHA608" s="604"/>
      <c r="EHB608" s="604"/>
      <c r="EHC608" s="604"/>
      <c r="EHD608" s="604"/>
      <c r="EHE608" s="604"/>
      <c r="EHF608" s="604"/>
      <c r="EHG608" s="604"/>
      <c r="EHH608" s="604"/>
      <c r="EHI608" s="604"/>
      <c r="EHJ608" s="604"/>
      <c r="EHK608" s="604"/>
      <c r="EHL608" s="604"/>
      <c r="EHM608" s="604"/>
      <c r="EHN608" s="604"/>
      <c r="EHO608" s="604"/>
      <c r="EHP608" s="604"/>
      <c r="EHQ608" s="604"/>
      <c r="EHR608" s="604"/>
      <c r="EHS608" s="604"/>
      <c r="EHT608" s="604"/>
      <c r="EHU608" s="604"/>
      <c r="EHV608" s="604"/>
      <c r="EHW608" s="604"/>
      <c r="EHX608" s="604"/>
      <c r="EHY608" s="604"/>
      <c r="EHZ608" s="604"/>
      <c r="EIA608" s="604"/>
      <c r="EIB608" s="604"/>
      <c r="EIC608" s="604"/>
      <c r="EID608" s="604"/>
      <c r="EIE608" s="604"/>
      <c r="EIF608" s="604"/>
      <c r="EIG608" s="604"/>
      <c r="EIH608" s="604"/>
      <c r="EII608" s="604"/>
      <c r="EIJ608" s="604"/>
      <c r="EIK608" s="604"/>
      <c r="EIL608" s="604"/>
      <c r="EIM608" s="604"/>
      <c r="EIN608" s="604"/>
      <c r="EIO608" s="604"/>
      <c r="EIP608" s="604"/>
      <c r="EIQ608" s="604"/>
      <c r="EIR608" s="604"/>
      <c r="EIS608" s="604"/>
      <c r="EIT608" s="604"/>
      <c r="EIU608" s="604"/>
      <c r="EIV608" s="604"/>
      <c r="EIW608" s="604"/>
      <c r="EIX608" s="604"/>
      <c r="EIY608" s="604"/>
      <c r="EIZ608" s="604"/>
      <c r="EJA608" s="604"/>
      <c r="EJB608" s="604"/>
      <c r="EJC608" s="604"/>
      <c r="EJD608" s="604"/>
      <c r="EJE608" s="604"/>
      <c r="EJF608" s="604"/>
      <c r="EJG608" s="604"/>
      <c r="EJH608" s="604"/>
      <c r="EJI608" s="604"/>
      <c r="EJJ608" s="604"/>
      <c r="EJK608" s="604"/>
      <c r="EJL608" s="604"/>
      <c r="EJM608" s="604"/>
      <c r="EJN608" s="604"/>
      <c r="EJO608" s="604"/>
      <c r="EJP608" s="604"/>
      <c r="EJQ608" s="604"/>
      <c r="EJR608" s="604"/>
      <c r="EJS608" s="604"/>
      <c r="EJT608" s="604"/>
      <c r="EJU608" s="604"/>
      <c r="EJV608" s="604"/>
      <c r="EJW608" s="604"/>
      <c r="EJX608" s="604"/>
      <c r="EJY608" s="604"/>
      <c r="EJZ608" s="604"/>
      <c r="EKA608" s="604"/>
      <c r="EKB608" s="604"/>
      <c r="EKC608" s="604"/>
      <c r="EKD608" s="604"/>
      <c r="EKE608" s="604"/>
      <c r="EKF608" s="604"/>
      <c r="EKG608" s="604"/>
      <c r="EKH608" s="604"/>
      <c r="EKI608" s="604"/>
      <c r="EKJ608" s="604"/>
      <c r="EKK608" s="604"/>
      <c r="EKL608" s="604"/>
      <c r="EKM608" s="604"/>
      <c r="EKN608" s="604"/>
      <c r="EKO608" s="604"/>
      <c r="EKP608" s="604"/>
      <c r="EKQ608" s="604"/>
      <c r="EKR608" s="604"/>
      <c r="EKS608" s="604"/>
      <c r="EKT608" s="604"/>
      <c r="EKU608" s="604"/>
      <c r="EKV608" s="604"/>
      <c r="EKW608" s="604"/>
      <c r="EKX608" s="604"/>
      <c r="EKY608" s="604"/>
      <c r="EKZ608" s="604"/>
      <c r="ELA608" s="604"/>
      <c r="ELB608" s="604"/>
      <c r="ELC608" s="604"/>
      <c r="ELD608" s="604"/>
      <c r="ELE608" s="604"/>
      <c r="ELF608" s="604"/>
      <c r="ELG608" s="604"/>
      <c r="ELH608" s="604"/>
      <c r="ELI608" s="604"/>
      <c r="ELJ608" s="604"/>
      <c r="ELK608" s="604"/>
      <c r="ELL608" s="604"/>
      <c r="ELM608" s="604"/>
      <c r="ELN608" s="604"/>
      <c r="ELO608" s="604"/>
      <c r="ELP608" s="604"/>
      <c r="ELQ608" s="604"/>
      <c r="ELR608" s="604"/>
      <c r="ELS608" s="604"/>
      <c r="ELT608" s="604"/>
      <c r="ELU608" s="604"/>
      <c r="ELV608" s="604"/>
      <c r="ELW608" s="604"/>
      <c r="ELX608" s="604"/>
      <c r="ELY608" s="604"/>
      <c r="ELZ608" s="604"/>
      <c r="EMA608" s="604"/>
      <c r="EMB608" s="604"/>
      <c r="EMC608" s="604"/>
      <c r="EMD608" s="604"/>
      <c r="EME608" s="604"/>
      <c r="EMF608" s="604"/>
      <c r="EMG608" s="604"/>
      <c r="EMH608" s="604"/>
      <c r="EMI608" s="604"/>
      <c r="EMJ608" s="604"/>
      <c r="EMK608" s="604"/>
      <c r="EML608" s="604"/>
      <c r="EMM608" s="604"/>
      <c r="EMN608" s="604"/>
      <c r="EMO608" s="604"/>
      <c r="EMP608" s="604"/>
      <c r="EMQ608" s="604"/>
      <c r="EMR608" s="604"/>
      <c r="EMS608" s="604"/>
      <c r="EMT608" s="604"/>
      <c r="EMU608" s="604"/>
      <c r="EMV608" s="604"/>
      <c r="EMW608" s="604"/>
      <c r="EMX608" s="604"/>
      <c r="EMY608" s="604"/>
      <c r="EMZ608" s="604"/>
      <c r="ENA608" s="604"/>
      <c r="ENB608" s="604"/>
      <c r="ENC608" s="604"/>
      <c r="END608" s="604"/>
      <c r="ENE608" s="604"/>
      <c r="ENF608" s="604"/>
      <c r="ENG608" s="604"/>
      <c r="ENH608" s="604"/>
      <c r="ENI608" s="604"/>
      <c r="ENJ608" s="604"/>
      <c r="ENK608" s="604"/>
      <c r="ENL608" s="604"/>
      <c r="ENM608" s="604"/>
      <c r="ENN608" s="604"/>
      <c r="ENO608" s="604"/>
      <c r="ENP608" s="604"/>
      <c r="ENQ608" s="604"/>
      <c r="ENR608" s="604"/>
      <c r="ENS608" s="604"/>
      <c r="ENT608" s="604"/>
      <c r="ENU608" s="604"/>
      <c r="ENV608" s="604"/>
      <c r="ENW608" s="604"/>
      <c r="ENX608" s="604"/>
      <c r="ENY608" s="604"/>
      <c r="ENZ608" s="604"/>
      <c r="EOA608" s="604"/>
      <c r="EOB608" s="604"/>
      <c r="EOC608" s="604"/>
      <c r="EOD608" s="604"/>
      <c r="EOE608" s="604"/>
      <c r="EOF608" s="604"/>
      <c r="EOG608" s="604"/>
      <c r="EOH608" s="604"/>
      <c r="EOI608" s="604"/>
      <c r="EOJ608" s="604"/>
      <c r="EOK608" s="604"/>
      <c r="EOL608" s="604"/>
      <c r="EOM608" s="604"/>
      <c r="EON608" s="604"/>
      <c r="EOO608" s="604"/>
      <c r="EOP608" s="604"/>
      <c r="EOQ608" s="604"/>
      <c r="EOR608" s="604"/>
      <c r="EOS608" s="604"/>
      <c r="EOT608" s="604"/>
      <c r="EOU608" s="604"/>
      <c r="EOV608" s="604"/>
      <c r="EOW608" s="604"/>
      <c r="EOX608" s="604"/>
      <c r="EOY608" s="604"/>
      <c r="EOZ608" s="604"/>
      <c r="EPA608" s="604"/>
      <c r="EPB608" s="604"/>
      <c r="EPC608" s="604"/>
      <c r="EPD608" s="604"/>
      <c r="EPE608" s="604"/>
      <c r="EPF608" s="604"/>
      <c r="EPG608" s="604"/>
      <c r="EPH608" s="604"/>
      <c r="EPI608" s="604"/>
      <c r="EPJ608" s="604"/>
      <c r="EPK608" s="604"/>
      <c r="EPL608" s="604"/>
      <c r="EPM608" s="604"/>
      <c r="EPN608" s="604"/>
      <c r="EPO608" s="604"/>
      <c r="EPP608" s="604"/>
      <c r="EPQ608" s="604"/>
      <c r="EPR608" s="604"/>
      <c r="EPS608" s="604"/>
      <c r="EPT608" s="604"/>
      <c r="EPU608" s="604"/>
      <c r="EPV608" s="604"/>
      <c r="EPW608" s="604"/>
      <c r="EPX608" s="604"/>
      <c r="EPY608" s="604"/>
      <c r="EPZ608" s="604"/>
      <c r="EQA608" s="604"/>
      <c r="EQB608" s="604"/>
      <c r="EQC608" s="604"/>
      <c r="EQD608" s="604"/>
      <c r="EQE608" s="604"/>
      <c r="EQF608" s="604"/>
      <c r="EQG608" s="604"/>
      <c r="EQH608" s="604"/>
      <c r="EQI608" s="604"/>
      <c r="EQJ608" s="604"/>
      <c r="EQK608" s="604"/>
      <c r="EQL608" s="604"/>
      <c r="EQM608" s="604"/>
      <c r="EQN608" s="604"/>
      <c r="EQO608" s="604"/>
      <c r="EQP608" s="604"/>
      <c r="EQQ608" s="604"/>
      <c r="EQR608" s="604"/>
      <c r="EQS608" s="604"/>
      <c r="EQT608" s="604"/>
      <c r="EQU608" s="604"/>
      <c r="EQV608" s="604"/>
      <c r="EQW608" s="604"/>
      <c r="EQX608" s="604"/>
      <c r="EQY608" s="604"/>
      <c r="EQZ608" s="604"/>
      <c r="ERA608" s="604"/>
      <c r="ERB608" s="604"/>
      <c r="ERC608" s="604"/>
      <c r="ERD608" s="604"/>
      <c r="ERE608" s="604"/>
      <c r="ERF608" s="604"/>
      <c r="ERG608" s="604"/>
      <c r="ERH608" s="604"/>
      <c r="ERI608" s="604"/>
      <c r="ERJ608" s="604"/>
      <c r="ERK608" s="604"/>
      <c r="ERL608" s="604"/>
      <c r="ERM608" s="604"/>
      <c r="ERN608" s="604"/>
      <c r="ERO608" s="604"/>
      <c r="ERP608" s="604"/>
      <c r="ERQ608" s="604"/>
      <c r="ERR608" s="604"/>
      <c r="ERS608" s="604"/>
      <c r="ERT608" s="604"/>
      <c r="ERU608" s="604"/>
      <c r="ERV608" s="604"/>
      <c r="ERW608" s="604"/>
      <c r="ERX608" s="604"/>
      <c r="ERY608" s="604"/>
      <c r="ERZ608" s="604"/>
      <c r="ESA608" s="604"/>
      <c r="ESB608" s="604"/>
      <c r="ESC608" s="604"/>
      <c r="ESD608" s="604"/>
      <c r="ESE608" s="604"/>
      <c r="ESF608" s="604"/>
      <c r="ESG608" s="604"/>
      <c r="ESH608" s="604"/>
      <c r="ESI608" s="604"/>
      <c r="ESJ608" s="604"/>
      <c r="ESK608" s="604"/>
      <c r="ESL608" s="604"/>
      <c r="ESM608" s="604"/>
      <c r="ESN608" s="604"/>
      <c r="ESO608" s="604"/>
      <c r="ESP608" s="604"/>
      <c r="ESQ608" s="604"/>
      <c r="ESR608" s="604"/>
      <c r="ESS608" s="604"/>
      <c r="EST608" s="604"/>
      <c r="ESU608" s="604"/>
      <c r="ESV608" s="604"/>
      <c r="ESW608" s="604"/>
      <c r="ESX608" s="604"/>
      <c r="ESY608" s="604"/>
      <c r="ESZ608" s="604"/>
      <c r="ETA608" s="604"/>
      <c r="ETB608" s="604"/>
      <c r="ETC608" s="604"/>
      <c r="ETD608" s="604"/>
      <c r="ETE608" s="604"/>
      <c r="ETF608" s="604"/>
      <c r="ETG608" s="604"/>
      <c r="ETH608" s="604"/>
      <c r="ETI608" s="604"/>
      <c r="ETJ608" s="604"/>
      <c r="ETK608" s="604"/>
      <c r="ETL608" s="604"/>
      <c r="ETM608" s="604"/>
      <c r="ETN608" s="604"/>
      <c r="ETO608" s="604"/>
      <c r="ETP608" s="604"/>
      <c r="ETQ608" s="604"/>
      <c r="ETR608" s="604"/>
      <c r="ETS608" s="604"/>
      <c r="ETT608" s="604"/>
      <c r="ETU608" s="604"/>
      <c r="ETV608" s="604"/>
      <c r="ETW608" s="604"/>
      <c r="ETX608" s="604"/>
      <c r="ETY608" s="604"/>
      <c r="ETZ608" s="604"/>
      <c r="EUA608" s="604"/>
      <c r="EUB608" s="604"/>
      <c r="EUC608" s="604"/>
      <c r="EUD608" s="604"/>
      <c r="EUE608" s="604"/>
      <c r="EUF608" s="604"/>
      <c r="EUG608" s="604"/>
      <c r="EUH608" s="604"/>
      <c r="EUI608" s="604"/>
      <c r="EUJ608" s="604"/>
      <c r="EUK608" s="604"/>
      <c r="EUL608" s="604"/>
      <c r="EUM608" s="604"/>
      <c r="EUN608" s="604"/>
      <c r="EUO608" s="604"/>
      <c r="EUP608" s="604"/>
      <c r="EUQ608" s="604"/>
      <c r="EUR608" s="604"/>
      <c r="EUS608" s="604"/>
      <c r="EUT608" s="604"/>
      <c r="EUU608" s="604"/>
      <c r="EUV608" s="604"/>
      <c r="EUW608" s="604"/>
      <c r="EUX608" s="604"/>
      <c r="EUY608" s="604"/>
      <c r="EUZ608" s="604"/>
      <c r="EVA608" s="604"/>
      <c r="EVB608" s="604"/>
      <c r="EVC608" s="604"/>
      <c r="EVD608" s="604"/>
      <c r="EVE608" s="604"/>
      <c r="EVF608" s="604"/>
      <c r="EVG608" s="604"/>
      <c r="EVH608" s="604"/>
      <c r="EVI608" s="604"/>
      <c r="EVJ608" s="604"/>
      <c r="EVK608" s="604"/>
      <c r="EVL608" s="604"/>
      <c r="EVM608" s="604"/>
      <c r="EVN608" s="604"/>
      <c r="EVO608" s="604"/>
      <c r="EVP608" s="604"/>
      <c r="EVQ608" s="604"/>
      <c r="EVR608" s="604"/>
      <c r="EVS608" s="604"/>
      <c r="EVT608" s="604"/>
      <c r="EVU608" s="604"/>
      <c r="EVV608" s="604"/>
      <c r="EVW608" s="604"/>
      <c r="EVX608" s="604"/>
      <c r="EVY608" s="604"/>
      <c r="EVZ608" s="604"/>
      <c r="EWA608" s="604"/>
      <c r="EWB608" s="604"/>
      <c r="EWC608" s="604"/>
      <c r="EWD608" s="604"/>
      <c r="EWE608" s="604"/>
      <c r="EWF608" s="604"/>
      <c r="EWG608" s="604"/>
      <c r="EWH608" s="604"/>
      <c r="EWI608" s="604"/>
      <c r="EWJ608" s="604"/>
      <c r="EWK608" s="604"/>
      <c r="EWL608" s="604"/>
      <c r="EWM608" s="604"/>
      <c r="EWN608" s="604"/>
      <c r="EWO608" s="604"/>
      <c r="EWP608" s="604"/>
      <c r="EWQ608" s="604"/>
      <c r="EWR608" s="604"/>
      <c r="EWS608" s="604"/>
      <c r="EWT608" s="604"/>
      <c r="EWU608" s="604"/>
      <c r="EWV608" s="604"/>
      <c r="EWW608" s="604"/>
      <c r="EWX608" s="604"/>
      <c r="EWY608" s="604"/>
      <c r="EWZ608" s="604"/>
      <c r="EXA608" s="604"/>
      <c r="EXB608" s="604"/>
      <c r="EXC608" s="604"/>
      <c r="EXD608" s="604"/>
      <c r="EXE608" s="604"/>
      <c r="EXF608" s="604"/>
      <c r="EXG608" s="604"/>
      <c r="EXH608" s="604"/>
      <c r="EXI608" s="604"/>
      <c r="EXJ608" s="604"/>
      <c r="EXK608" s="604"/>
      <c r="EXL608" s="604"/>
      <c r="EXM608" s="604"/>
      <c r="EXN608" s="604"/>
      <c r="EXO608" s="604"/>
      <c r="EXP608" s="604"/>
      <c r="EXQ608" s="604"/>
      <c r="EXR608" s="604"/>
      <c r="EXS608" s="604"/>
      <c r="EXT608" s="604"/>
      <c r="EXU608" s="604"/>
      <c r="EXV608" s="604"/>
      <c r="EXW608" s="604"/>
      <c r="EXX608" s="604"/>
      <c r="EXY608" s="604"/>
      <c r="EXZ608" s="604"/>
      <c r="EYA608" s="604"/>
      <c r="EYB608" s="604"/>
      <c r="EYC608" s="604"/>
      <c r="EYD608" s="604"/>
      <c r="EYE608" s="604"/>
      <c r="EYF608" s="604"/>
      <c r="EYG608" s="604"/>
      <c r="EYH608" s="604"/>
      <c r="EYI608" s="604"/>
      <c r="EYJ608" s="604"/>
      <c r="EYK608" s="604"/>
      <c r="EYL608" s="604"/>
      <c r="EYM608" s="604"/>
      <c r="EYN608" s="604"/>
      <c r="EYO608" s="604"/>
      <c r="EYP608" s="604"/>
      <c r="EYQ608" s="604"/>
      <c r="EYR608" s="604"/>
      <c r="EYS608" s="604"/>
      <c r="EYT608" s="604"/>
      <c r="EYU608" s="604"/>
      <c r="EYV608" s="604"/>
      <c r="EYW608" s="604"/>
      <c r="EYX608" s="604"/>
      <c r="EYY608" s="604"/>
      <c r="EYZ608" s="604"/>
      <c r="EZA608" s="604"/>
      <c r="EZB608" s="604"/>
      <c r="EZC608" s="604"/>
      <c r="EZD608" s="604"/>
      <c r="EZE608" s="604"/>
      <c r="EZF608" s="604"/>
      <c r="EZG608" s="604"/>
      <c r="EZH608" s="604"/>
      <c r="EZI608" s="604"/>
      <c r="EZJ608" s="604"/>
      <c r="EZK608" s="604"/>
      <c r="EZL608" s="604"/>
      <c r="EZM608" s="604"/>
      <c r="EZN608" s="604"/>
      <c r="EZO608" s="604"/>
      <c r="EZP608" s="604"/>
      <c r="EZQ608" s="604"/>
      <c r="EZR608" s="604"/>
      <c r="EZS608" s="604"/>
      <c r="EZT608" s="604"/>
      <c r="EZU608" s="604"/>
      <c r="EZV608" s="604"/>
      <c r="EZW608" s="604"/>
      <c r="EZX608" s="604"/>
      <c r="EZY608" s="604"/>
      <c r="EZZ608" s="604"/>
      <c r="FAA608" s="604"/>
      <c r="FAB608" s="604"/>
      <c r="FAC608" s="604"/>
      <c r="FAD608" s="604"/>
      <c r="FAE608" s="604"/>
      <c r="FAF608" s="604"/>
      <c r="FAG608" s="604"/>
      <c r="FAH608" s="604"/>
      <c r="FAI608" s="604"/>
      <c r="FAJ608" s="604"/>
      <c r="FAK608" s="604"/>
      <c r="FAL608" s="604"/>
      <c r="FAM608" s="604"/>
      <c r="FAN608" s="604"/>
      <c r="FAO608" s="604"/>
      <c r="FAP608" s="604"/>
      <c r="FAQ608" s="604"/>
      <c r="FAR608" s="604"/>
      <c r="FAS608" s="604"/>
      <c r="FAT608" s="604"/>
      <c r="FAU608" s="604"/>
      <c r="FAV608" s="604"/>
      <c r="FAW608" s="604"/>
      <c r="FAX608" s="604"/>
      <c r="FAY608" s="604"/>
      <c r="FAZ608" s="604"/>
      <c r="FBA608" s="604"/>
      <c r="FBB608" s="604"/>
      <c r="FBC608" s="604"/>
      <c r="FBD608" s="604"/>
      <c r="FBE608" s="604"/>
      <c r="FBF608" s="604"/>
      <c r="FBG608" s="604"/>
      <c r="FBH608" s="604"/>
      <c r="FBI608" s="604"/>
      <c r="FBJ608" s="604"/>
      <c r="FBK608" s="604"/>
      <c r="FBL608" s="604"/>
      <c r="FBM608" s="604"/>
      <c r="FBN608" s="604"/>
      <c r="FBO608" s="604"/>
      <c r="FBP608" s="604"/>
      <c r="FBQ608" s="604"/>
      <c r="FBR608" s="604"/>
      <c r="FBS608" s="604"/>
      <c r="FBT608" s="604"/>
      <c r="FBU608" s="604"/>
      <c r="FBV608" s="604"/>
      <c r="FBW608" s="604"/>
      <c r="FBX608" s="604"/>
      <c r="FBY608" s="604"/>
      <c r="FBZ608" s="604"/>
      <c r="FCA608" s="604"/>
      <c r="FCB608" s="604"/>
      <c r="FCC608" s="604"/>
      <c r="FCD608" s="604"/>
      <c r="FCE608" s="604"/>
      <c r="FCF608" s="604"/>
      <c r="FCG608" s="604"/>
      <c r="FCH608" s="604"/>
      <c r="FCI608" s="604"/>
      <c r="FCJ608" s="604"/>
      <c r="FCK608" s="604"/>
      <c r="FCL608" s="604"/>
      <c r="FCM608" s="604"/>
      <c r="FCN608" s="604"/>
      <c r="FCO608" s="604"/>
      <c r="FCP608" s="604"/>
      <c r="FCQ608" s="604"/>
      <c r="FCR608" s="604"/>
      <c r="FCS608" s="604"/>
      <c r="FCT608" s="604"/>
      <c r="FCU608" s="604"/>
      <c r="FCV608" s="604"/>
      <c r="FCW608" s="604"/>
      <c r="FCX608" s="604"/>
      <c r="FCY608" s="604"/>
      <c r="FCZ608" s="604"/>
      <c r="FDA608" s="604"/>
      <c r="FDB608" s="604"/>
      <c r="FDC608" s="604"/>
      <c r="FDD608" s="604"/>
      <c r="FDE608" s="604"/>
      <c r="FDF608" s="604"/>
      <c r="FDG608" s="604"/>
      <c r="FDH608" s="604"/>
      <c r="FDI608" s="604"/>
      <c r="FDJ608" s="604"/>
      <c r="FDK608" s="604"/>
      <c r="FDL608" s="604"/>
      <c r="FDM608" s="604"/>
      <c r="FDN608" s="604"/>
      <c r="FDO608" s="604"/>
      <c r="FDP608" s="604"/>
      <c r="FDQ608" s="604"/>
      <c r="FDR608" s="604"/>
      <c r="FDS608" s="604"/>
      <c r="FDT608" s="604"/>
      <c r="FDU608" s="604"/>
      <c r="FDV608" s="604"/>
      <c r="FDW608" s="604"/>
      <c r="FDX608" s="604"/>
      <c r="FDY608" s="604"/>
      <c r="FDZ608" s="604"/>
      <c r="FEA608" s="604"/>
      <c r="FEB608" s="604"/>
      <c r="FEC608" s="604"/>
      <c r="FED608" s="604"/>
      <c r="FEE608" s="604"/>
      <c r="FEF608" s="604"/>
      <c r="FEG608" s="604"/>
      <c r="FEH608" s="604"/>
      <c r="FEI608" s="604"/>
      <c r="FEJ608" s="604"/>
      <c r="FEK608" s="604"/>
      <c r="FEL608" s="604"/>
      <c r="FEM608" s="604"/>
      <c r="FEN608" s="604"/>
      <c r="FEO608" s="604"/>
      <c r="FEP608" s="604"/>
      <c r="FEQ608" s="604"/>
      <c r="FER608" s="604"/>
      <c r="FES608" s="604"/>
      <c r="FET608" s="604"/>
      <c r="FEU608" s="604"/>
      <c r="FEV608" s="604"/>
      <c r="FEW608" s="604"/>
      <c r="FEX608" s="604"/>
      <c r="FEY608" s="604"/>
      <c r="FEZ608" s="604"/>
      <c r="FFA608" s="604"/>
      <c r="FFB608" s="604"/>
      <c r="FFC608" s="604"/>
      <c r="FFD608" s="604"/>
      <c r="FFE608" s="604"/>
      <c r="FFF608" s="604"/>
      <c r="FFG608" s="604"/>
      <c r="FFH608" s="604"/>
      <c r="FFI608" s="604"/>
      <c r="FFJ608" s="604"/>
      <c r="FFK608" s="604"/>
      <c r="FFL608" s="604"/>
      <c r="FFM608" s="604"/>
      <c r="FFN608" s="604"/>
      <c r="FFO608" s="604"/>
      <c r="FFP608" s="604"/>
      <c r="FFQ608" s="604"/>
      <c r="FFR608" s="604"/>
      <c r="FFS608" s="604"/>
      <c r="FFT608" s="604"/>
      <c r="FFU608" s="604"/>
      <c r="FFV608" s="604"/>
      <c r="FFW608" s="604"/>
      <c r="FFX608" s="604"/>
      <c r="FFY608" s="604"/>
      <c r="FFZ608" s="604"/>
      <c r="FGA608" s="604"/>
      <c r="FGB608" s="604"/>
      <c r="FGC608" s="604"/>
      <c r="FGD608" s="604"/>
      <c r="FGE608" s="604"/>
      <c r="FGF608" s="604"/>
      <c r="FGG608" s="604"/>
      <c r="FGH608" s="604"/>
      <c r="FGI608" s="604"/>
      <c r="FGJ608" s="604"/>
      <c r="FGK608" s="604"/>
      <c r="FGL608" s="604"/>
      <c r="FGM608" s="604"/>
      <c r="FGN608" s="604"/>
      <c r="FGO608" s="604"/>
      <c r="FGP608" s="604"/>
      <c r="FGQ608" s="604"/>
      <c r="FGR608" s="604"/>
      <c r="FGS608" s="604"/>
      <c r="FGT608" s="604"/>
      <c r="FGU608" s="604"/>
      <c r="FGV608" s="604"/>
      <c r="FGW608" s="604"/>
      <c r="FGX608" s="604"/>
      <c r="FGY608" s="604"/>
      <c r="FGZ608" s="604"/>
      <c r="FHA608" s="604"/>
      <c r="FHB608" s="604"/>
      <c r="FHC608" s="604"/>
      <c r="FHD608" s="604"/>
      <c r="FHE608" s="604"/>
      <c r="FHF608" s="604"/>
      <c r="FHG608" s="604"/>
      <c r="FHH608" s="604"/>
      <c r="FHI608" s="604"/>
      <c r="FHJ608" s="604"/>
      <c r="FHK608" s="604"/>
      <c r="FHL608" s="604"/>
      <c r="FHM608" s="604"/>
      <c r="FHN608" s="604"/>
      <c r="FHO608" s="604"/>
      <c r="FHP608" s="604"/>
      <c r="FHQ608" s="604"/>
      <c r="FHR608" s="604"/>
      <c r="FHS608" s="604"/>
      <c r="FHT608" s="604"/>
      <c r="FHU608" s="604"/>
      <c r="FHV608" s="604"/>
      <c r="FHW608" s="604"/>
      <c r="FHX608" s="604"/>
      <c r="FHY608" s="604"/>
      <c r="FHZ608" s="604"/>
      <c r="FIA608" s="604"/>
      <c r="FIB608" s="604"/>
      <c r="FIC608" s="604"/>
      <c r="FID608" s="604"/>
      <c r="FIE608" s="604"/>
      <c r="FIF608" s="604"/>
      <c r="FIG608" s="604"/>
      <c r="FIH608" s="604"/>
      <c r="FII608" s="604"/>
      <c r="FIJ608" s="604"/>
      <c r="FIK608" s="604"/>
      <c r="FIL608" s="604"/>
      <c r="FIM608" s="604"/>
      <c r="FIN608" s="604"/>
      <c r="FIO608" s="604"/>
      <c r="FIP608" s="604"/>
      <c r="FIQ608" s="604"/>
      <c r="FIR608" s="604"/>
      <c r="FIS608" s="604"/>
      <c r="FIT608" s="604"/>
      <c r="FIU608" s="604"/>
      <c r="FIV608" s="604"/>
      <c r="FIW608" s="604"/>
      <c r="FIX608" s="604"/>
      <c r="FIY608" s="604"/>
      <c r="FIZ608" s="604"/>
      <c r="FJA608" s="604"/>
      <c r="FJB608" s="604"/>
      <c r="FJC608" s="604"/>
      <c r="FJD608" s="604"/>
      <c r="FJE608" s="604"/>
      <c r="FJF608" s="604"/>
      <c r="FJG608" s="604"/>
      <c r="FJH608" s="604"/>
      <c r="FJI608" s="604"/>
      <c r="FJJ608" s="604"/>
      <c r="FJK608" s="604"/>
      <c r="FJL608" s="604"/>
      <c r="FJM608" s="604"/>
      <c r="FJN608" s="604"/>
      <c r="FJO608" s="604"/>
      <c r="FJP608" s="604"/>
      <c r="FJQ608" s="604"/>
      <c r="FJR608" s="604"/>
      <c r="FJS608" s="604"/>
      <c r="FJT608" s="604"/>
      <c r="FJU608" s="604"/>
      <c r="FJV608" s="604"/>
      <c r="FJW608" s="604"/>
      <c r="FJX608" s="604"/>
      <c r="FJY608" s="604"/>
      <c r="FJZ608" s="604"/>
      <c r="FKA608" s="604"/>
      <c r="FKB608" s="604"/>
      <c r="FKC608" s="604"/>
      <c r="FKD608" s="604"/>
      <c r="FKE608" s="604"/>
      <c r="FKF608" s="604"/>
      <c r="FKG608" s="604"/>
      <c r="FKH608" s="604"/>
      <c r="FKI608" s="604"/>
      <c r="FKJ608" s="604"/>
      <c r="FKK608" s="604"/>
      <c r="FKL608" s="604"/>
      <c r="FKM608" s="604"/>
      <c r="FKN608" s="604"/>
      <c r="FKO608" s="604"/>
      <c r="FKP608" s="604"/>
      <c r="FKQ608" s="604"/>
      <c r="FKR608" s="604"/>
      <c r="FKS608" s="604"/>
      <c r="FKT608" s="604"/>
      <c r="FKU608" s="604"/>
      <c r="FKV608" s="604"/>
      <c r="FKW608" s="604"/>
      <c r="FKX608" s="604"/>
      <c r="FKY608" s="604"/>
      <c r="FKZ608" s="604"/>
      <c r="FLA608" s="604"/>
      <c r="FLB608" s="604"/>
      <c r="FLC608" s="604"/>
      <c r="FLD608" s="604"/>
      <c r="FLE608" s="604"/>
      <c r="FLF608" s="604"/>
      <c r="FLG608" s="604"/>
      <c r="FLH608" s="604"/>
      <c r="FLI608" s="604"/>
      <c r="FLJ608" s="604"/>
      <c r="FLK608" s="604"/>
      <c r="FLL608" s="604"/>
      <c r="FLM608" s="604"/>
      <c r="FLN608" s="604"/>
      <c r="FLO608" s="604"/>
      <c r="FLP608" s="604"/>
      <c r="FLQ608" s="604"/>
      <c r="FLR608" s="604"/>
      <c r="FLS608" s="604"/>
      <c r="FLT608" s="604"/>
      <c r="FLU608" s="604"/>
      <c r="FLV608" s="604"/>
      <c r="FLW608" s="604"/>
      <c r="FLX608" s="604"/>
      <c r="FLY608" s="604"/>
      <c r="FLZ608" s="604"/>
      <c r="FMA608" s="604"/>
      <c r="FMB608" s="604"/>
      <c r="FMC608" s="604"/>
      <c r="FMD608" s="604"/>
      <c r="FME608" s="604"/>
      <c r="FMF608" s="604"/>
      <c r="FMG608" s="604"/>
      <c r="FMH608" s="604"/>
      <c r="FMI608" s="604"/>
      <c r="FMJ608" s="604"/>
      <c r="FMK608" s="604"/>
      <c r="FML608" s="604"/>
      <c r="FMM608" s="604"/>
      <c r="FMN608" s="604"/>
      <c r="FMO608" s="604"/>
      <c r="FMP608" s="604"/>
      <c r="FMQ608" s="604"/>
      <c r="FMR608" s="604"/>
      <c r="FMS608" s="604"/>
      <c r="FMT608" s="604"/>
      <c r="FMU608" s="604"/>
      <c r="FMV608" s="604"/>
      <c r="FMW608" s="604"/>
      <c r="FMX608" s="604"/>
      <c r="FMY608" s="604"/>
      <c r="FMZ608" s="604"/>
      <c r="FNA608" s="604"/>
      <c r="FNB608" s="604"/>
      <c r="FNC608" s="604"/>
      <c r="FND608" s="604"/>
      <c r="FNE608" s="604"/>
      <c r="FNF608" s="604"/>
      <c r="FNG608" s="604"/>
      <c r="FNH608" s="604"/>
      <c r="FNI608" s="604"/>
      <c r="FNJ608" s="604"/>
      <c r="FNK608" s="604"/>
      <c r="FNL608" s="604"/>
      <c r="FNM608" s="604"/>
      <c r="FNN608" s="604"/>
      <c r="FNO608" s="604"/>
      <c r="FNP608" s="604"/>
      <c r="FNQ608" s="604"/>
      <c r="FNR608" s="604"/>
      <c r="FNS608" s="604"/>
      <c r="FNT608" s="604"/>
      <c r="FNU608" s="604"/>
      <c r="FNV608" s="604"/>
      <c r="FNW608" s="604"/>
      <c r="FNX608" s="604"/>
      <c r="FNY608" s="604"/>
      <c r="FNZ608" s="604"/>
      <c r="FOA608" s="604"/>
      <c r="FOB608" s="604"/>
      <c r="FOC608" s="604"/>
      <c r="FOD608" s="604"/>
      <c r="FOE608" s="604"/>
      <c r="FOF608" s="604"/>
      <c r="FOG608" s="604"/>
      <c r="FOH608" s="604"/>
      <c r="FOI608" s="604"/>
      <c r="FOJ608" s="604"/>
      <c r="FOK608" s="604"/>
      <c r="FOL608" s="604"/>
      <c r="FOM608" s="604"/>
      <c r="FON608" s="604"/>
      <c r="FOO608" s="604"/>
      <c r="FOP608" s="604"/>
      <c r="FOQ608" s="604"/>
      <c r="FOR608" s="604"/>
      <c r="FOS608" s="604"/>
      <c r="FOT608" s="604"/>
      <c r="FOU608" s="604"/>
      <c r="FOV608" s="604"/>
      <c r="FOW608" s="604"/>
      <c r="FOX608" s="604"/>
      <c r="FOY608" s="604"/>
      <c r="FOZ608" s="604"/>
      <c r="FPA608" s="604"/>
      <c r="FPB608" s="604"/>
      <c r="FPC608" s="604"/>
      <c r="FPD608" s="604"/>
      <c r="FPE608" s="604"/>
      <c r="FPF608" s="604"/>
      <c r="FPG608" s="604"/>
      <c r="FPH608" s="604"/>
      <c r="FPI608" s="604"/>
      <c r="FPJ608" s="604"/>
      <c r="FPK608" s="604"/>
      <c r="FPL608" s="604"/>
      <c r="FPM608" s="604"/>
      <c r="FPN608" s="604"/>
      <c r="FPO608" s="604"/>
      <c r="FPP608" s="604"/>
      <c r="FPQ608" s="604"/>
      <c r="FPR608" s="604"/>
      <c r="FPS608" s="604"/>
      <c r="FPT608" s="604"/>
      <c r="FPU608" s="604"/>
      <c r="FPV608" s="604"/>
      <c r="FPW608" s="604"/>
      <c r="FPX608" s="604"/>
      <c r="FPY608" s="604"/>
      <c r="FPZ608" s="604"/>
      <c r="FQA608" s="604"/>
      <c r="FQB608" s="604"/>
      <c r="FQC608" s="604"/>
      <c r="FQD608" s="604"/>
      <c r="FQE608" s="604"/>
      <c r="FQF608" s="604"/>
      <c r="FQG608" s="604"/>
      <c r="FQH608" s="604"/>
      <c r="FQI608" s="604"/>
      <c r="FQJ608" s="604"/>
      <c r="FQK608" s="604"/>
      <c r="FQL608" s="604"/>
      <c r="FQM608" s="604"/>
      <c r="FQN608" s="604"/>
      <c r="FQO608" s="604"/>
      <c r="FQP608" s="604"/>
      <c r="FQQ608" s="604"/>
      <c r="FQR608" s="604"/>
      <c r="FQS608" s="604"/>
      <c r="FQT608" s="604"/>
      <c r="FQU608" s="604"/>
      <c r="FQV608" s="604"/>
      <c r="FQW608" s="604"/>
      <c r="FQX608" s="604"/>
      <c r="FQY608" s="604"/>
      <c r="FQZ608" s="604"/>
      <c r="FRA608" s="604"/>
      <c r="FRB608" s="604"/>
      <c r="FRC608" s="604"/>
      <c r="FRD608" s="604"/>
      <c r="FRE608" s="604"/>
      <c r="FRF608" s="604"/>
      <c r="FRG608" s="604"/>
      <c r="FRH608" s="604"/>
      <c r="FRI608" s="604"/>
      <c r="FRJ608" s="604"/>
      <c r="FRK608" s="604"/>
      <c r="FRL608" s="604"/>
      <c r="FRM608" s="604"/>
      <c r="FRN608" s="604"/>
      <c r="FRO608" s="604"/>
      <c r="FRP608" s="604"/>
      <c r="FRQ608" s="604"/>
      <c r="FRR608" s="604"/>
      <c r="FRS608" s="604"/>
      <c r="FRT608" s="604"/>
      <c r="FRU608" s="604"/>
      <c r="FRV608" s="604"/>
      <c r="FRW608" s="604"/>
      <c r="FRX608" s="604"/>
      <c r="FRY608" s="604"/>
      <c r="FRZ608" s="604"/>
      <c r="FSA608" s="604"/>
      <c r="FSB608" s="604"/>
      <c r="FSC608" s="604"/>
      <c r="FSD608" s="604"/>
      <c r="FSE608" s="604"/>
      <c r="FSF608" s="604"/>
      <c r="FSG608" s="604"/>
      <c r="FSH608" s="604"/>
      <c r="FSI608" s="604"/>
      <c r="FSJ608" s="604"/>
      <c r="FSK608" s="604"/>
      <c r="FSL608" s="604"/>
      <c r="FSM608" s="604"/>
      <c r="FSN608" s="604"/>
      <c r="FSO608" s="604"/>
      <c r="FSP608" s="604"/>
      <c r="FSQ608" s="604"/>
      <c r="FSR608" s="604"/>
      <c r="FSS608" s="604"/>
      <c r="FST608" s="604"/>
      <c r="FSU608" s="604"/>
      <c r="FSV608" s="604"/>
      <c r="FSW608" s="604"/>
      <c r="FSX608" s="604"/>
      <c r="FSY608" s="604"/>
      <c r="FSZ608" s="604"/>
      <c r="FTA608" s="604"/>
      <c r="FTB608" s="604"/>
      <c r="FTC608" s="604"/>
      <c r="FTD608" s="604"/>
      <c r="FTE608" s="604"/>
      <c r="FTF608" s="604"/>
      <c r="FTG608" s="604"/>
      <c r="FTH608" s="604"/>
      <c r="FTI608" s="604"/>
      <c r="FTJ608" s="604"/>
      <c r="FTK608" s="604"/>
      <c r="FTL608" s="604"/>
      <c r="FTM608" s="604"/>
      <c r="FTN608" s="604"/>
      <c r="FTO608" s="604"/>
      <c r="FTP608" s="604"/>
      <c r="FTQ608" s="604"/>
      <c r="FTR608" s="604"/>
      <c r="FTS608" s="604"/>
      <c r="FTT608" s="604"/>
      <c r="FTU608" s="604"/>
      <c r="FTV608" s="604"/>
      <c r="FTW608" s="604"/>
      <c r="FTX608" s="604"/>
      <c r="FTY608" s="604"/>
      <c r="FTZ608" s="604"/>
      <c r="FUA608" s="604"/>
      <c r="FUB608" s="604"/>
      <c r="FUC608" s="604"/>
      <c r="FUD608" s="604"/>
      <c r="FUE608" s="604"/>
      <c r="FUF608" s="604"/>
      <c r="FUG608" s="604"/>
      <c r="FUH608" s="604"/>
      <c r="FUI608" s="604"/>
      <c r="FUJ608" s="604"/>
      <c r="FUK608" s="604"/>
      <c r="FUL608" s="604"/>
      <c r="FUM608" s="604"/>
      <c r="FUN608" s="604"/>
      <c r="FUO608" s="604"/>
      <c r="FUP608" s="604"/>
      <c r="FUQ608" s="604"/>
      <c r="FUR608" s="604"/>
      <c r="FUS608" s="604"/>
      <c r="FUT608" s="604"/>
      <c r="FUU608" s="604"/>
      <c r="FUV608" s="604"/>
      <c r="FUW608" s="604"/>
      <c r="FUX608" s="604"/>
      <c r="FUY608" s="604"/>
      <c r="FUZ608" s="604"/>
      <c r="FVA608" s="604"/>
      <c r="FVB608" s="604"/>
      <c r="FVC608" s="604"/>
      <c r="FVD608" s="604"/>
      <c r="FVE608" s="604"/>
      <c r="FVF608" s="604"/>
      <c r="FVG608" s="604"/>
      <c r="FVH608" s="604"/>
      <c r="FVI608" s="604"/>
      <c r="FVJ608" s="604"/>
      <c r="FVK608" s="604"/>
      <c r="FVL608" s="604"/>
      <c r="FVM608" s="604"/>
      <c r="FVN608" s="604"/>
      <c r="FVO608" s="604"/>
      <c r="FVP608" s="604"/>
      <c r="FVQ608" s="604"/>
      <c r="FVR608" s="604"/>
      <c r="FVS608" s="604"/>
      <c r="FVT608" s="604"/>
      <c r="FVU608" s="604"/>
      <c r="FVV608" s="604"/>
      <c r="FVW608" s="604"/>
      <c r="FVX608" s="604"/>
      <c r="FVY608" s="604"/>
      <c r="FVZ608" s="604"/>
      <c r="FWA608" s="604"/>
      <c r="FWB608" s="604"/>
      <c r="FWC608" s="604"/>
      <c r="FWD608" s="604"/>
      <c r="FWE608" s="604"/>
      <c r="FWF608" s="604"/>
      <c r="FWG608" s="604"/>
      <c r="FWH608" s="604"/>
      <c r="FWI608" s="604"/>
      <c r="FWJ608" s="604"/>
      <c r="FWK608" s="604"/>
      <c r="FWL608" s="604"/>
      <c r="FWM608" s="604"/>
      <c r="FWN608" s="604"/>
      <c r="FWO608" s="604"/>
      <c r="FWP608" s="604"/>
      <c r="FWQ608" s="604"/>
      <c r="FWR608" s="604"/>
      <c r="FWS608" s="604"/>
      <c r="FWT608" s="604"/>
      <c r="FWU608" s="604"/>
      <c r="FWV608" s="604"/>
      <c r="FWW608" s="604"/>
      <c r="FWX608" s="604"/>
      <c r="FWY608" s="604"/>
      <c r="FWZ608" s="604"/>
      <c r="FXA608" s="604"/>
      <c r="FXB608" s="604"/>
      <c r="FXC608" s="604"/>
      <c r="FXD608" s="604"/>
      <c r="FXE608" s="604"/>
      <c r="FXF608" s="604"/>
      <c r="FXG608" s="604"/>
      <c r="FXH608" s="604"/>
      <c r="FXI608" s="604"/>
      <c r="FXJ608" s="604"/>
      <c r="FXK608" s="604"/>
      <c r="FXL608" s="604"/>
      <c r="FXM608" s="604"/>
      <c r="FXN608" s="604"/>
      <c r="FXO608" s="604"/>
      <c r="FXP608" s="604"/>
      <c r="FXQ608" s="604"/>
      <c r="FXR608" s="604"/>
      <c r="FXS608" s="604"/>
      <c r="FXT608" s="604"/>
      <c r="FXU608" s="604"/>
      <c r="FXV608" s="604"/>
      <c r="FXW608" s="604"/>
      <c r="FXX608" s="604"/>
      <c r="FXY608" s="604"/>
      <c r="FXZ608" s="604"/>
      <c r="FYA608" s="604"/>
      <c r="FYB608" s="604"/>
      <c r="FYC608" s="604"/>
      <c r="FYD608" s="604"/>
      <c r="FYE608" s="604"/>
      <c r="FYF608" s="604"/>
      <c r="FYG608" s="604"/>
      <c r="FYH608" s="604"/>
      <c r="FYI608" s="604"/>
      <c r="FYJ608" s="604"/>
      <c r="FYK608" s="604"/>
      <c r="FYL608" s="604"/>
      <c r="FYM608" s="604"/>
      <c r="FYN608" s="604"/>
      <c r="FYO608" s="604"/>
      <c r="FYP608" s="604"/>
      <c r="FYQ608" s="604"/>
      <c r="FYR608" s="604"/>
      <c r="FYS608" s="604"/>
      <c r="FYT608" s="604"/>
      <c r="FYU608" s="604"/>
      <c r="FYV608" s="604"/>
      <c r="FYW608" s="604"/>
      <c r="FYX608" s="604"/>
      <c r="FYY608" s="604"/>
      <c r="FYZ608" s="604"/>
      <c r="FZA608" s="604"/>
      <c r="FZB608" s="604"/>
      <c r="FZC608" s="604"/>
      <c r="FZD608" s="604"/>
      <c r="FZE608" s="604"/>
      <c r="FZF608" s="604"/>
      <c r="FZG608" s="604"/>
      <c r="FZH608" s="604"/>
      <c r="FZI608" s="604"/>
      <c r="FZJ608" s="604"/>
      <c r="FZK608" s="604"/>
      <c r="FZL608" s="604"/>
      <c r="FZM608" s="604"/>
      <c r="FZN608" s="604"/>
      <c r="FZO608" s="604"/>
      <c r="FZP608" s="604"/>
      <c r="FZQ608" s="604"/>
      <c r="FZR608" s="604"/>
      <c r="FZS608" s="604"/>
      <c r="FZT608" s="604"/>
      <c r="FZU608" s="604"/>
      <c r="FZV608" s="604"/>
      <c r="FZW608" s="604"/>
      <c r="FZX608" s="604"/>
      <c r="FZY608" s="604"/>
      <c r="FZZ608" s="604"/>
      <c r="GAA608" s="604"/>
      <c r="GAB608" s="604"/>
      <c r="GAC608" s="604"/>
      <c r="GAD608" s="604"/>
      <c r="GAE608" s="604"/>
      <c r="GAF608" s="604"/>
      <c r="GAG608" s="604"/>
      <c r="GAH608" s="604"/>
      <c r="GAI608" s="604"/>
      <c r="GAJ608" s="604"/>
      <c r="GAK608" s="604"/>
      <c r="GAL608" s="604"/>
      <c r="GAM608" s="604"/>
      <c r="GAN608" s="604"/>
      <c r="GAO608" s="604"/>
      <c r="GAP608" s="604"/>
      <c r="GAQ608" s="604"/>
      <c r="GAR608" s="604"/>
      <c r="GAS608" s="604"/>
      <c r="GAT608" s="604"/>
      <c r="GAU608" s="604"/>
      <c r="GAV608" s="604"/>
      <c r="GAW608" s="604"/>
      <c r="GAX608" s="604"/>
      <c r="GAY608" s="604"/>
      <c r="GAZ608" s="604"/>
      <c r="GBA608" s="604"/>
      <c r="GBB608" s="604"/>
      <c r="GBC608" s="604"/>
      <c r="GBD608" s="604"/>
      <c r="GBE608" s="604"/>
      <c r="GBF608" s="604"/>
      <c r="GBG608" s="604"/>
      <c r="GBH608" s="604"/>
      <c r="GBI608" s="604"/>
      <c r="GBJ608" s="604"/>
      <c r="GBK608" s="604"/>
      <c r="GBL608" s="604"/>
      <c r="GBM608" s="604"/>
      <c r="GBN608" s="604"/>
      <c r="GBO608" s="604"/>
      <c r="GBP608" s="604"/>
      <c r="GBQ608" s="604"/>
      <c r="GBR608" s="604"/>
      <c r="GBS608" s="604"/>
      <c r="GBT608" s="604"/>
      <c r="GBU608" s="604"/>
      <c r="GBV608" s="604"/>
      <c r="GBW608" s="604"/>
      <c r="GBX608" s="604"/>
      <c r="GBY608" s="604"/>
      <c r="GBZ608" s="604"/>
      <c r="GCA608" s="604"/>
      <c r="GCB608" s="604"/>
      <c r="GCC608" s="604"/>
      <c r="GCD608" s="604"/>
      <c r="GCE608" s="604"/>
      <c r="GCF608" s="604"/>
      <c r="GCG608" s="604"/>
      <c r="GCH608" s="604"/>
      <c r="GCI608" s="604"/>
      <c r="GCJ608" s="604"/>
      <c r="GCK608" s="604"/>
      <c r="GCL608" s="604"/>
      <c r="GCM608" s="604"/>
      <c r="GCN608" s="604"/>
      <c r="GCO608" s="604"/>
      <c r="GCP608" s="604"/>
      <c r="GCQ608" s="604"/>
      <c r="GCR608" s="604"/>
      <c r="GCS608" s="604"/>
      <c r="GCT608" s="604"/>
      <c r="GCU608" s="604"/>
      <c r="GCV608" s="604"/>
      <c r="GCW608" s="604"/>
      <c r="GCX608" s="604"/>
      <c r="GCY608" s="604"/>
      <c r="GCZ608" s="604"/>
      <c r="GDA608" s="604"/>
      <c r="GDB608" s="604"/>
      <c r="GDC608" s="604"/>
      <c r="GDD608" s="604"/>
      <c r="GDE608" s="604"/>
      <c r="GDF608" s="604"/>
      <c r="GDG608" s="604"/>
      <c r="GDH608" s="604"/>
      <c r="GDI608" s="604"/>
      <c r="GDJ608" s="604"/>
      <c r="GDK608" s="604"/>
      <c r="GDL608" s="604"/>
      <c r="GDM608" s="604"/>
      <c r="GDN608" s="604"/>
      <c r="GDO608" s="604"/>
      <c r="GDP608" s="604"/>
      <c r="GDQ608" s="604"/>
      <c r="GDR608" s="604"/>
      <c r="GDS608" s="604"/>
      <c r="GDT608" s="604"/>
      <c r="GDU608" s="604"/>
      <c r="GDV608" s="604"/>
      <c r="GDW608" s="604"/>
      <c r="GDX608" s="604"/>
      <c r="GDY608" s="604"/>
      <c r="GDZ608" s="604"/>
      <c r="GEA608" s="604"/>
      <c r="GEB608" s="604"/>
      <c r="GEC608" s="604"/>
      <c r="GED608" s="604"/>
      <c r="GEE608" s="604"/>
      <c r="GEF608" s="604"/>
      <c r="GEG608" s="604"/>
      <c r="GEH608" s="604"/>
      <c r="GEI608" s="604"/>
      <c r="GEJ608" s="604"/>
      <c r="GEK608" s="604"/>
      <c r="GEL608" s="604"/>
      <c r="GEM608" s="604"/>
      <c r="GEN608" s="604"/>
      <c r="GEO608" s="604"/>
      <c r="GEP608" s="604"/>
      <c r="GEQ608" s="604"/>
      <c r="GER608" s="604"/>
      <c r="GES608" s="604"/>
      <c r="GET608" s="604"/>
      <c r="GEU608" s="604"/>
      <c r="GEV608" s="604"/>
      <c r="GEW608" s="604"/>
      <c r="GEX608" s="604"/>
      <c r="GEY608" s="604"/>
      <c r="GEZ608" s="604"/>
      <c r="GFA608" s="604"/>
      <c r="GFB608" s="604"/>
      <c r="GFC608" s="604"/>
      <c r="GFD608" s="604"/>
      <c r="GFE608" s="604"/>
      <c r="GFF608" s="604"/>
      <c r="GFG608" s="604"/>
      <c r="GFH608" s="604"/>
      <c r="GFI608" s="604"/>
      <c r="GFJ608" s="604"/>
      <c r="GFK608" s="604"/>
      <c r="GFL608" s="604"/>
      <c r="GFM608" s="604"/>
      <c r="GFN608" s="604"/>
      <c r="GFO608" s="604"/>
      <c r="GFP608" s="604"/>
      <c r="GFQ608" s="604"/>
      <c r="GFR608" s="604"/>
      <c r="GFS608" s="604"/>
      <c r="GFT608" s="604"/>
      <c r="GFU608" s="604"/>
      <c r="GFV608" s="604"/>
      <c r="GFW608" s="604"/>
      <c r="GFX608" s="604"/>
      <c r="GFY608" s="604"/>
      <c r="GFZ608" s="604"/>
      <c r="GGA608" s="604"/>
      <c r="GGB608" s="604"/>
      <c r="GGC608" s="604"/>
      <c r="GGD608" s="604"/>
      <c r="GGE608" s="604"/>
      <c r="GGF608" s="604"/>
      <c r="GGG608" s="604"/>
      <c r="GGH608" s="604"/>
      <c r="GGI608" s="604"/>
      <c r="GGJ608" s="604"/>
      <c r="GGK608" s="604"/>
      <c r="GGL608" s="604"/>
      <c r="GGM608" s="604"/>
      <c r="GGN608" s="604"/>
      <c r="GGO608" s="604"/>
      <c r="GGP608" s="604"/>
      <c r="GGQ608" s="604"/>
      <c r="GGR608" s="604"/>
      <c r="GGS608" s="604"/>
      <c r="GGT608" s="604"/>
      <c r="GGU608" s="604"/>
      <c r="GGV608" s="604"/>
      <c r="GGW608" s="604"/>
      <c r="GGX608" s="604"/>
      <c r="GGY608" s="604"/>
      <c r="GGZ608" s="604"/>
      <c r="GHA608" s="604"/>
      <c r="GHB608" s="604"/>
      <c r="GHC608" s="604"/>
      <c r="GHD608" s="604"/>
      <c r="GHE608" s="604"/>
      <c r="GHF608" s="604"/>
      <c r="GHG608" s="604"/>
      <c r="GHH608" s="604"/>
      <c r="GHI608" s="604"/>
      <c r="GHJ608" s="604"/>
      <c r="GHK608" s="604"/>
      <c r="GHL608" s="604"/>
      <c r="GHM608" s="604"/>
      <c r="GHN608" s="604"/>
      <c r="GHO608" s="604"/>
      <c r="GHP608" s="604"/>
      <c r="GHQ608" s="604"/>
      <c r="GHR608" s="604"/>
      <c r="GHS608" s="604"/>
      <c r="GHT608" s="604"/>
      <c r="GHU608" s="604"/>
      <c r="GHV608" s="604"/>
      <c r="GHW608" s="604"/>
      <c r="GHX608" s="604"/>
      <c r="GHY608" s="604"/>
      <c r="GHZ608" s="604"/>
      <c r="GIA608" s="604"/>
      <c r="GIB608" s="604"/>
      <c r="GIC608" s="604"/>
      <c r="GID608" s="604"/>
      <c r="GIE608" s="604"/>
      <c r="GIF608" s="604"/>
      <c r="GIG608" s="604"/>
      <c r="GIH608" s="604"/>
      <c r="GII608" s="604"/>
      <c r="GIJ608" s="604"/>
      <c r="GIK608" s="604"/>
      <c r="GIL608" s="604"/>
      <c r="GIM608" s="604"/>
      <c r="GIN608" s="604"/>
      <c r="GIO608" s="604"/>
      <c r="GIP608" s="604"/>
      <c r="GIQ608" s="604"/>
      <c r="GIR608" s="604"/>
      <c r="GIS608" s="604"/>
      <c r="GIT608" s="604"/>
      <c r="GIU608" s="604"/>
      <c r="GIV608" s="604"/>
      <c r="GIW608" s="604"/>
      <c r="GIX608" s="604"/>
      <c r="GIY608" s="604"/>
      <c r="GIZ608" s="604"/>
      <c r="GJA608" s="604"/>
      <c r="GJB608" s="604"/>
      <c r="GJC608" s="604"/>
      <c r="GJD608" s="604"/>
      <c r="GJE608" s="604"/>
      <c r="GJF608" s="604"/>
      <c r="GJG608" s="604"/>
      <c r="GJH608" s="604"/>
      <c r="GJI608" s="604"/>
      <c r="GJJ608" s="604"/>
      <c r="GJK608" s="604"/>
      <c r="GJL608" s="604"/>
      <c r="GJM608" s="604"/>
      <c r="GJN608" s="604"/>
      <c r="GJO608" s="604"/>
      <c r="GJP608" s="604"/>
      <c r="GJQ608" s="604"/>
      <c r="GJR608" s="604"/>
      <c r="GJS608" s="604"/>
      <c r="GJT608" s="604"/>
      <c r="GJU608" s="604"/>
      <c r="GJV608" s="604"/>
      <c r="GJW608" s="604"/>
      <c r="GJX608" s="604"/>
      <c r="GJY608" s="604"/>
      <c r="GJZ608" s="604"/>
      <c r="GKA608" s="604"/>
      <c r="GKB608" s="604"/>
      <c r="GKC608" s="604"/>
      <c r="GKD608" s="604"/>
      <c r="GKE608" s="604"/>
      <c r="GKF608" s="604"/>
      <c r="GKG608" s="604"/>
      <c r="GKH608" s="604"/>
      <c r="GKI608" s="604"/>
      <c r="GKJ608" s="604"/>
      <c r="GKK608" s="604"/>
      <c r="GKL608" s="604"/>
      <c r="GKM608" s="604"/>
      <c r="GKN608" s="604"/>
      <c r="GKO608" s="604"/>
      <c r="GKP608" s="604"/>
      <c r="GKQ608" s="604"/>
      <c r="GKR608" s="604"/>
      <c r="GKS608" s="604"/>
      <c r="GKT608" s="604"/>
      <c r="GKU608" s="604"/>
      <c r="GKV608" s="604"/>
      <c r="GKW608" s="604"/>
      <c r="GKX608" s="604"/>
      <c r="GKY608" s="604"/>
      <c r="GKZ608" s="604"/>
      <c r="GLA608" s="604"/>
      <c r="GLB608" s="604"/>
      <c r="GLC608" s="604"/>
      <c r="GLD608" s="604"/>
      <c r="GLE608" s="604"/>
      <c r="GLF608" s="604"/>
      <c r="GLG608" s="604"/>
      <c r="GLH608" s="604"/>
      <c r="GLI608" s="604"/>
      <c r="GLJ608" s="604"/>
      <c r="GLK608" s="604"/>
      <c r="GLL608" s="604"/>
      <c r="GLM608" s="604"/>
      <c r="GLN608" s="604"/>
      <c r="GLO608" s="604"/>
      <c r="GLP608" s="604"/>
      <c r="GLQ608" s="604"/>
      <c r="GLR608" s="604"/>
      <c r="GLS608" s="604"/>
      <c r="GLT608" s="604"/>
      <c r="GLU608" s="604"/>
      <c r="GLV608" s="604"/>
      <c r="GLW608" s="604"/>
      <c r="GLX608" s="604"/>
      <c r="GLY608" s="604"/>
      <c r="GLZ608" s="604"/>
      <c r="GMA608" s="604"/>
      <c r="GMB608" s="604"/>
      <c r="GMC608" s="604"/>
      <c r="GMD608" s="604"/>
      <c r="GME608" s="604"/>
      <c r="GMF608" s="604"/>
      <c r="GMG608" s="604"/>
      <c r="GMH608" s="604"/>
      <c r="GMI608" s="604"/>
      <c r="GMJ608" s="604"/>
      <c r="GMK608" s="604"/>
      <c r="GML608" s="604"/>
      <c r="GMM608" s="604"/>
      <c r="GMN608" s="604"/>
      <c r="GMO608" s="604"/>
      <c r="GMP608" s="604"/>
      <c r="GMQ608" s="604"/>
      <c r="GMR608" s="604"/>
      <c r="GMS608" s="604"/>
      <c r="GMT608" s="604"/>
      <c r="GMU608" s="604"/>
      <c r="GMV608" s="604"/>
      <c r="GMW608" s="604"/>
      <c r="GMX608" s="604"/>
      <c r="GMY608" s="604"/>
      <c r="GMZ608" s="604"/>
      <c r="GNA608" s="604"/>
      <c r="GNB608" s="604"/>
      <c r="GNC608" s="604"/>
      <c r="GND608" s="604"/>
      <c r="GNE608" s="604"/>
      <c r="GNF608" s="604"/>
      <c r="GNG608" s="604"/>
      <c r="GNH608" s="604"/>
      <c r="GNI608" s="604"/>
      <c r="GNJ608" s="604"/>
      <c r="GNK608" s="604"/>
      <c r="GNL608" s="604"/>
      <c r="GNM608" s="604"/>
      <c r="GNN608" s="604"/>
      <c r="GNO608" s="604"/>
      <c r="GNP608" s="604"/>
      <c r="GNQ608" s="604"/>
      <c r="GNR608" s="604"/>
      <c r="GNS608" s="604"/>
      <c r="GNT608" s="604"/>
      <c r="GNU608" s="604"/>
      <c r="GNV608" s="604"/>
      <c r="GNW608" s="604"/>
      <c r="GNX608" s="604"/>
      <c r="GNY608" s="604"/>
      <c r="GNZ608" s="604"/>
      <c r="GOA608" s="604"/>
      <c r="GOB608" s="604"/>
      <c r="GOC608" s="604"/>
      <c r="GOD608" s="604"/>
      <c r="GOE608" s="604"/>
      <c r="GOF608" s="604"/>
      <c r="GOG608" s="604"/>
      <c r="GOH608" s="604"/>
      <c r="GOI608" s="604"/>
      <c r="GOJ608" s="604"/>
      <c r="GOK608" s="604"/>
      <c r="GOL608" s="604"/>
      <c r="GOM608" s="604"/>
      <c r="GON608" s="604"/>
      <c r="GOO608" s="604"/>
      <c r="GOP608" s="604"/>
      <c r="GOQ608" s="604"/>
      <c r="GOR608" s="604"/>
      <c r="GOS608" s="604"/>
      <c r="GOT608" s="604"/>
      <c r="GOU608" s="604"/>
      <c r="GOV608" s="604"/>
      <c r="GOW608" s="604"/>
      <c r="GOX608" s="604"/>
      <c r="GOY608" s="604"/>
      <c r="GOZ608" s="604"/>
      <c r="GPA608" s="604"/>
      <c r="GPB608" s="604"/>
      <c r="GPC608" s="604"/>
      <c r="GPD608" s="604"/>
      <c r="GPE608" s="604"/>
      <c r="GPF608" s="604"/>
      <c r="GPG608" s="604"/>
      <c r="GPH608" s="604"/>
      <c r="GPI608" s="604"/>
      <c r="GPJ608" s="604"/>
      <c r="GPK608" s="604"/>
      <c r="GPL608" s="604"/>
      <c r="GPM608" s="604"/>
      <c r="GPN608" s="604"/>
      <c r="GPO608" s="604"/>
      <c r="GPP608" s="604"/>
      <c r="GPQ608" s="604"/>
      <c r="GPR608" s="604"/>
      <c r="GPS608" s="604"/>
      <c r="GPT608" s="604"/>
      <c r="GPU608" s="604"/>
      <c r="GPV608" s="604"/>
      <c r="GPW608" s="604"/>
      <c r="GPX608" s="604"/>
      <c r="GPY608" s="604"/>
      <c r="GPZ608" s="604"/>
      <c r="GQA608" s="604"/>
      <c r="GQB608" s="604"/>
      <c r="GQC608" s="604"/>
      <c r="GQD608" s="604"/>
      <c r="GQE608" s="604"/>
      <c r="GQF608" s="604"/>
      <c r="GQG608" s="604"/>
      <c r="GQH608" s="604"/>
      <c r="GQI608" s="604"/>
      <c r="GQJ608" s="604"/>
      <c r="GQK608" s="604"/>
      <c r="GQL608" s="604"/>
      <c r="GQM608" s="604"/>
      <c r="GQN608" s="604"/>
      <c r="GQO608" s="604"/>
      <c r="GQP608" s="604"/>
      <c r="GQQ608" s="604"/>
      <c r="GQR608" s="604"/>
      <c r="GQS608" s="604"/>
      <c r="GQT608" s="604"/>
      <c r="GQU608" s="604"/>
      <c r="GQV608" s="604"/>
      <c r="GQW608" s="604"/>
      <c r="GQX608" s="604"/>
      <c r="GQY608" s="604"/>
      <c r="GQZ608" s="604"/>
      <c r="GRA608" s="604"/>
      <c r="GRB608" s="604"/>
      <c r="GRC608" s="604"/>
      <c r="GRD608" s="604"/>
      <c r="GRE608" s="604"/>
      <c r="GRF608" s="604"/>
      <c r="GRG608" s="604"/>
      <c r="GRH608" s="604"/>
      <c r="GRI608" s="604"/>
      <c r="GRJ608" s="604"/>
      <c r="GRK608" s="604"/>
      <c r="GRL608" s="604"/>
      <c r="GRM608" s="604"/>
      <c r="GRN608" s="604"/>
      <c r="GRO608" s="604"/>
      <c r="GRP608" s="604"/>
      <c r="GRQ608" s="604"/>
      <c r="GRR608" s="604"/>
      <c r="GRS608" s="604"/>
      <c r="GRT608" s="604"/>
      <c r="GRU608" s="604"/>
      <c r="GRV608" s="604"/>
      <c r="GRW608" s="604"/>
      <c r="GRX608" s="604"/>
      <c r="GRY608" s="604"/>
      <c r="GRZ608" s="604"/>
      <c r="GSA608" s="604"/>
      <c r="GSB608" s="604"/>
      <c r="GSC608" s="604"/>
      <c r="GSD608" s="604"/>
      <c r="GSE608" s="604"/>
      <c r="GSF608" s="604"/>
      <c r="GSG608" s="604"/>
      <c r="GSH608" s="604"/>
      <c r="GSI608" s="604"/>
      <c r="GSJ608" s="604"/>
      <c r="GSK608" s="604"/>
      <c r="GSL608" s="604"/>
      <c r="GSM608" s="604"/>
      <c r="GSN608" s="604"/>
      <c r="GSO608" s="604"/>
      <c r="GSP608" s="604"/>
      <c r="GSQ608" s="604"/>
      <c r="GSR608" s="604"/>
      <c r="GSS608" s="604"/>
      <c r="GST608" s="604"/>
      <c r="GSU608" s="604"/>
      <c r="GSV608" s="604"/>
      <c r="GSW608" s="604"/>
      <c r="GSX608" s="604"/>
      <c r="GSY608" s="604"/>
      <c r="GSZ608" s="604"/>
      <c r="GTA608" s="604"/>
      <c r="GTB608" s="604"/>
      <c r="GTC608" s="604"/>
      <c r="GTD608" s="604"/>
      <c r="GTE608" s="604"/>
      <c r="GTF608" s="604"/>
      <c r="GTG608" s="604"/>
      <c r="GTH608" s="604"/>
      <c r="GTI608" s="604"/>
      <c r="GTJ608" s="604"/>
      <c r="GTK608" s="604"/>
      <c r="GTL608" s="604"/>
      <c r="GTM608" s="604"/>
      <c r="GTN608" s="604"/>
      <c r="GTO608" s="604"/>
      <c r="GTP608" s="604"/>
      <c r="GTQ608" s="604"/>
      <c r="GTR608" s="604"/>
      <c r="GTS608" s="604"/>
      <c r="GTT608" s="604"/>
      <c r="GTU608" s="604"/>
      <c r="GTV608" s="604"/>
      <c r="GTW608" s="604"/>
      <c r="GTX608" s="604"/>
      <c r="GTY608" s="604"/>
      <c r="GTZ608" s="604"/>
      <c r="GUA608" s="604"/>
      <c r="GUB608" s="604"/>
      <c r="GUC608" s="604"/>
      <c r="GUD608" s="604"/>
      <c r="GUE608" s="604"/>
      <c r="GUF608" s="604"/>
      <c r="GUG608" s="604"/>
      <c r="GUH608" s="604"/>
      <c r="GUI608" s="604"/>
      <c r="GUJ608" s="604"/>
      <c r="GUK608" s="604"/>
      <c r="GUL608" s="604"/>
      <c r="GUM608" s="604"/>
      <c r="GUN608" s="604"/>
      <c r="GUO608" s="604"/>
      <c r="GUP608" s="604"/>
      <c r="GUQ608" s="604"/>
      <c r="GUR608" s="604"/>
      <c r="GUS608" s="604"/>
      <c r="GUT608" s="604"/>
      <c r="GUU608" s="604"/>
      <c r="GUV608" s="604"/>
      <c r="GUW608" s="604"/>
      <c r="GUX608" s="604"/>
      <c r="GUY608" s="604"/>
      <c r="GUZ608" s="604"/>
      <c r="GVA608" s="604"/>
      <c r="GVB608" s="604"/>
      <c r="GVC608" s="604"/>
      <c r="GVD608" s="604"/>
      <c r="GVE608" s="604"/>
      <c r="GVF608" s="604"/>
      <c r="GVG608" s="604"/>
      <c r="GVH608" s="604"/>
      <c r="GVI608" s="604"/>
      <c r="GVJ608" s="604"/>
      <c r="GVK608" s="604"/>
      <c r="GVL608" s="604"/>
      <c r="GVM608" s="604"/>
      <c r="GVN608" s="604"/>
      <c r="GVO608" s="604"/>
      <c r="GVP608" s="604"/>
      <c r="GVQ608" s="604"/>
      <c r="GVR608" s="604"/>
      <c r="GVS608" s="604"/>
      <c r="GVT608" s="604"/>
      <c r="GVU608" s="604"/>
      <c r="GVV608" s="604"/>
      <c r="GVW608" s="604"/>
      <c r="GVX608" s="604"/>
      <c r="GVY608" s="604"/>
      <c r="GVZ608" s="604"/>
      <c r="GWA608" s="604"/>
      <c r="GWB608" s="604"/>
      <c r="GWC608" s="604"/>
      <c r="GWD608" s="604"/>
      <c r="GWE608" s="604"/>
      <c r="GWF608" s="604"/>
      <c r="GWG608" s="604"/>
      <c r="GWH608" s="604"/>
      <c r="GWI608" s="604"/>
      <c r="GWJ608" s="604"/>
      <c r="GWK608" s="604"/>
      <c r="GWL608" s="604"/>
      <c r="GWM608" s="604"/>
      <c r="GWN608" s="604"/>
      <c r="GWO608" s="604"/>
      <c r="GWP608" s="604"/>
      <c r="GWQ608" s="604"/>
      <c r="GWR608" s="604"/>
      <c r="GWS608" s="604"/>
      <c r="GWT608" s="604"/>
      <c r="GWU608" s="604"/>
      <c r="GWV608" s="604"/>
      <c r="GWW608" s="604"/>
      <c r="GWX608" s="604"/>
      <c r="GWY608" s="604"/>
      <c r="GWZ608" s="604"/>
      <c r="GXA608" s="604"/>
      <c r="GXB608" s="604"/>
      <c r="GXC608" s="604"/>
      <c r="GXD608" s="604"/>
      <c r="GXE608" s="604"/>
      <c r="GXF608" s="604"/>
      <c r="GXG608" s="604"/>
      <c r="GXH608" s="604"/>
      <c r="GXI608" s="604"/>
      <c r="GXJ608" s="604"/>
      <c r="GXK608" s="604"/>
      <c r="GXL608" s="604"/>
      <c r="GXM608" s="604"/>
      <c r="GXN608" s="604"/>
      <c r="GXO608" s="604"/>
      <c r="GXP608" s="604"/>
      <c r="GXQ608" s="604"/>
      <c r="GXR608" s="604"/>
      <c r="GXS608" s="604"/>
      <c r="GXT608" s="604"/>
      <c r="GXU608" s="604"/>
      <c r="GXV608" s="604"/>
      <c r="GXW608" s="604"/>
      <c r="GXX608" s="604"/>
      <c r="GXY608" s="604"/>
      <c r="GXZ608" s="604"/>
      <c r="GYA608" s="604"/>
      <c r="GYB608" s="604"/>
      <c r="GYC608" s="604"/>
      <c r="GYD608" s="604"/>
      <c r="GYE608" s="604"/>
      <c r="GYF608" s="604"/>
      <c r="GYG608" s="604"/>
      <c r="GYH608" s="604"/>
      <c r="GYI608" s="604"/>
      <c r="GYJ608" s="604"/>
      <c r="GYK608" s="604"/>
      <c r="GYL608" s="604"/>
      <c r="GYM608" s="604"/>
      <c r="GYN608" s="604"/>
      <c r="GYO608" s="604"/>
      <c r="GYP608" s="604"/>
      <c r="GYQ608" s="604"/>
      <c r="GYR608" s="604"/>
      <c r="GYS608" s="604"/>
      <c r="GYT608" s="604"/>
      <c r="GYU608" s="604"/>
      <c r="GYV608" s="604"/>
      <c r="GYW608" s="604"/>
      <c r="GYX608" s="604"/>
      <c r="GYY608" s="604"/>
      <c r="GYZ608" s="604"/>
      <c r="GZA608" s="604"/>
      <c r="GZB608" s="604"/>
      <c r="GZC608" s="604"/>
      <c r="GZD608" s="604"/>
      <c r="GZE608" s="604"/>
      <c r="GZF608" s="604"/>
      <c r="GZG608" s="604"/>
      <c r="GZH608" s="604"/>
      <c r="GZI608" s="604"/>
      <c r="GZJ608" s="604"/>
      <c r="GZK608" s="604"/>
      <c r="GZL608" s="604"/>
      <c r="GZM608" s="604"/>
      <c r="GZN608" s="604"/>
      <c r="GZO608" s="604"/>
      <c r="GZP608" s="604"/>
      <c r="GZQ608" s="604"/>
      <c r="GZR608" s="604"/>
      <c r="GZS608" s="604"/>
      <c r="GZT608" s="604"/>
      <c r="GZU608" s="604"/>
      <c r="GZV608" s="604"/>
      <c r="GZW608" s="604"/>
      <c r="GZX608" s="604"/>
      <c r="GZY608" s="604"/>
      <c r="GZZ608" s="604"/>
      <c r="HAA608" s="604"/>
      <c r="HAB608" s="604"/>
      <c r="HAC608" s="604"/>
      <c r="HAD608" s="604"/>
      <c r="HAE608" s="604"/>
      <c r="HAF608" s="604"/>
      <c r="HAG608" s="604"/>
      <c r="HAH608" s="604"/>
      <c r="HAI608" s="604"/>
      <c r="HAJ608" s="604"/>
      <c r="HAK608" s="604"/>
      <c r="HAL608" s="604"/>
      <c r="HAM608" s="604"/>
      <c r="HAN608" s="604"/>
      <c r="HAO608" s="604"/>
      <c r="HAP608" s="604"/>
      <c r="HAQ608" s="604"/>
      <c r="HAR608" s="604"/>
      <c r="HAS608" s="604"/>
      <c r="HAT608" s="604"/>
      <c r="HAU608" s="604"/>
      <c r="HAV608" s="604"/>
      <c r="HAW608" s="604"/>
      <c r="HAX608" s="604"/>
      <c r="HAY608" s="604"/>
      <c r="HAZ608" s="604"/>
      <c r="HBA608" s="604"/>
      <c r="HBB608" s="604"/>
      <c r="HBC608" s="604"/>
      <c r="HBD608" s="604"/>
      <c r="HBE608" s="604"/>
      <c r="HBF608" s="604"/>
      <c r="HBG608" s="604"/>
      <c r="HBH608" s="604"/>
      <c r="HBI608" s="604"/>
      <c r="HBJ608" s="604"/>
      <c r="HBK608" s="604"/>
      <c r="HBL608" s="604"/>
      <c r="HBM608" s="604"/>
      <c r="HBN608" s="604"/>
      <c r="HBO608" s="604"/>
      <c r="HBP608" s="604"/>
      <c r="HBQ608" s="604"/>
      <c r="HBR608" s="604"/>
      <c r="HBS608" s="604"/>
      <c r="HBT608" s="604"/>
      <c r="HBU608" s="604"/>
      <c r="HBV608" s="604"/>
      <c r="HBW608" s="604"/>
      <c r="HBX608" s="604"/>
      <c r="HBY608" s="604"/>
      <c r="HBZ608" s="604"/>
      <c r="HCA608" s="604"/>
      <c r="HCB608" s="604"/>
      <c r="HCC608" s="604"/>
      <c r="HCD608" s="604"/>
      <c r="HCE608" s="604"/>
      <c r="HCF608" s="604"/>
      <c r="HCG608" s="604"/>
      <c r="HCH608" s="604"/>
      <c r="HCI608" s="604"/>
      <c r="HCJ608" s="604"/>
      <c r="HCK608" s="604"/>
      <c r="HCL608" s="604"/>
      <c r="HCM608" s="604"/>
      <c r="HCN608" s="604"/>
      <c r="HCO608" s="604"/>
      <c r="HCP608" s="604"/>
      <c r="HCQ608" s="604"/>
      <c r="HCR608" s="604"/>
      <c r="HCS608" s="604"/>
      <c r="HCT608" s="604"/>
      <c r="HCU608" s="604"/>
      <c r="HCV608" s="604"/>
      <c r="HCW608" s="604"/>
      <c r="HCX608" s="604"/>
      <c r="HCY608" s="604"/>
      <c r="HCZ608" s="604"/>
      <c r="HDA608" s="604"/>
      <c r="HDB608" s="604"/>
      <c r="HDC608" s="604"/>
      <c r="HDD608" s="604"/>
      <c r="HDE608" s="604"/>
      <c r="HDF608" s="604"/>
      <c r="HDG608" s="604"/>
      <c r="HDH608" s="604"/>
      <c r="HDI608" s="604"/>
      <c r="HDJ608" s="604"/>
      <c r="HDK608" s="604"/>
      <c r="HDL608" s="604"/>
      <c r="HDM608" s="604"/>
      <c r="HDN608" s="604"/>
      <c r="HDO608" s="604"/>
      <c r="HDP608" s="604"/>
      <c r="HDQ608" s="604"/>
      <c r="HDR608" s="604"/>
      <c r="HDS608" s="604"/>
      <c r="HDT608" s="604"/>
      <c r="HDU608" s="604"/>
      <c r="HDV608" s="604"/>
      <c r="HDW608" s="604"/>
      <c r="HDX608" s="604"/>
      <c r="HDY608" s="604"/>
      <c r="HDZ608" s="604"/>
      <c r="HEA608" s="604"/>
      <c r="HEB608" s="604"/>
      <c r="HEC608" s="604"/>
      <c r="HED608" s="604"/>
      <c r="HEE608" s="604"/>
      <c r="HEF608" s="604"/>
      <c r="HEG608" s="604"/>
      <c r="HEH608" s="604"/>
      <c r="HEI608" s="604"/>
      <c r="HEJ608" s="604"/>
      <c r="HEK608" s="604"/>
      <c r="HEL608" s="604"/>
      <c r="HEM608" s="604"/>
      <c r="HEN608" s="604"/>
      <c r="HEO608" s="604"/>
      <c r="HEP608" s="604"/>
      <c r="HEQ608" s="604"/>
      <c r="HER608" s="604"/>
      <c r="HES608" s="604"/>
      <c r="HET608" s="604"/>
      <c r="HEU608" s="604"/>
      <c r="HEV608" s="604"/>
      <c r="HEW608" s="604"/>
      <c r="HEX608" s="604"/>
      <c r="HEY608" s="604"/>
      <c r="HEZ608" s="604"/>
      <c r="HFA608" s="604"/>
      <c r="HFB608" s="604"/>
      <c r="HFC608" s="604"/>
      <c r="HFD608" s="604"/>
      <c r="HFE608" s="604"/>
      <c r="HFF608" s="604"/>
      <c r="HFG608" s="604"/>
      <c r="HFH608" s="604"/>
      <c r="HFI608" s="604"/>
      <c r="HFJ608" s="604"/>
      <c r="HFK608" s="604"/>
      <c r="HFL608" s="604"/>
      <c r="HFM608" s="604"/>
      <c r="HFN608" s="604"/>
      <c r="HFO608" s="604"/>
      <c r="HFP608" s="604"/>
      <c r="HFQ608" s="604"/>
      <c r="HFR608" s="604"/>
      <c r="HFS608" s="604"/>
      <c r="HFT608" s="604"/>
      <c r="HFU608" s="604"/>
      <c r="HFV608" s="604"/>
      <c r="HFW608" s="604"/>
      <c r="HFX608" s="604"/>
      <c r="HFY608" s="604"/>
      <c r="HFZ608" s="604"/>
      <c r="HGA608" s="604"/>
      <c r="HGB608" s="604"/>
      <c r="HGC608" s="604"/>
      <c r="HGD608" s="604"/>
      <c r="HGE608" s="604"/>
      <c r="HGF608" s="604"/>
      <c r="HGG608" s="604"/>
      <c r="HGH608" s="604"/>
      <c r="HGI608" s="604"/>
      <c r="HGJ608" s="604"/>
      <c r="HGK608" s="604"/>
      <c r="HGL608" s="604"/>
      <c r="HGM608" s="604"/>
      <c r="HGN608" s="604"/>
      <c r="HGO608" s="604"/>
      <c r="HGP608" s="604"/>
      <c r="HGQ608" s="604"/>
      <c r="HGR608" s="604"/>
      <c r="HGS608" s="604"/>
      <c r="HGT608" s="604"/>
      <c r="HGU608" s="604"/>
      <c r="HGV608" s="604"/>
      <c r="HGW608" s="604"/>
      <c r="HGX608" s="604"/>
      <c r="HGY608" s="604"/>
      <c r="HGZ608" s="604"/>
      <c r="HHA608" s="604"/>
      <c r="HHB608" s="604"/>
      <c r="HHC608" s="604"/>
      <c r="HHD608" s="604"/>
      <c r="HHE608" s="604"/>
      <c r="HHF608" s="604"/>
      <c r="HHG608" s="604"/>
      <c r="HHH608" s="604"/>
      <c r="HHI608" s="604"/>
      <c r="HHJ608" s="604"/>
      <c r="HHK608" s="604"/>
      <c r="HHL608" s="604"/>
      <c r="HHM608" s="604"/>
      <c r="HHN608" s="604"/>
      <c r="HHO608" s="604"/>
      <c r="HHP608" s="604"/>
      <c r="HHQ608" s="604"/>
      <c r="HHR608" s="604"/>
      <c r="HHS608" s="604"/>
      <c r="HHT608" s="604"/>
      <c r="HHU608" s="604"/>
      <c r="HHV608" s="604"/>
      <c r="HHW608" s="604"/>
      <c r="HHX608" s="604"/>
      <c r="HHY608" s="604"/>
      <c r="HHZ608" s="604"/>
      <c r="HIA608" s="604"/>
      <c r="HIB608" s="604"/>
      <c r="HIC608" s="604"/>
      <c r="HID608" s="604"/>
      <c r="HIE608" s="604"/>
      <c r="HIF608" s="604"/>
      <c r="HIG608" s="604"/>
      <c r="HIH608" s="604"/>
      <c r="HII608" s="604"/>
      <c r="HIJ608" s="604"/>
      <c r="HIK608" s="604"/>
      <c r="HIL608" s="604"/>
      <c r="HIM608" s="604"/>
      <c r="HIN608" s="604"/>
      <c r="HIO608" s="604"/>
      <c r="HIP608" s="604"/>
      <c r="HIQ608" s="604"/>
      <c r="HIR608" s="604"/>
      <c r="HIS608" s="604"/>
      <c r="HIT608" s="604"/>
      <c r="HIU608" s="604"/>
      <c r="HIV608" s="604"/>
      <c r="HIW608" s="604"/>
      <c r="HIX608" s="604"/>
      <c r="HIY608" s="604"/>
      <c r="HIZ608" s="604"/>
      <c r="HJA608" s="604"/>
      <c r="HJB608" s="604"/>
      <c r="HJC608" s="604"/>
      <c r="HJD608" s="604"/>
      <c r="HJE608" s="604"/>
      <c r="HJF608" s="604"/>
      <c r="HJG608" s="604"/>
      <c r="HJH608" s="604"/>
      <c r="HJI608" s="604"/>
      <c r="HJJ608" s="604"/>
      <c r="HJK608" s="604"/>
      <c r="HJL608" s="604"/>
      <c r="HJM608" s="604"/>
      <c r="HJN608" s="604"/>
      <c r="HJO608" s="604"/>
      <c r="HJP608" s="604"/>
      <c r="HJQ608" s="604"/>
      <c r="HJR608" s="604"/>
      <c r="HJS608" s="604"/>
      <c r="HJT608" s="604"/>
      <c r="HJU608" s="604"/>
      <c r="HJV608" s="604"/>
      <c r="HJW608" s="604"/>
      <c r="HJX608" s="604"/>
      <c r="HJY608" s="604"/>
      <c r="HJZ608" s="604"/>
      <c r="HKA608" s="604"/>
      <c r="HKB608" s="604"/>
      <c r="HKC608" s="604"/>
      <c r="HKD608" s="604"/>
      <c r="HKE608" s="604"/>
      <c r="HKF608" s="604"/>
      <c r="HKG608" s="604"/>
      <c r="HKH608" s="604"/>
      <c r="HKI608" s="604"/>
      <c r="HKJ608" s="604"/>
      <c r="HKK608" s="604"/>
      <c r="HKL608" s="604"/>
      <c r="HKM608" s="604"/>
      <c r="HKN608" s="604"/>
      <c r="HKO608" s="604"/>
      <c r="HKP608" s="604"/>
      <c r="HKQ608" s="604"/>
      <c r="HKR608" s="604"/>
      <c r="HKS608" s="604"/>
      <c r="HKT608" s="604"/>
      <c r="HKU608" s="604"/>
      <c r="HKV608" s="604"/>
      <c r="HKW608" s="604"/>
      <c r="HKX608" s="604"/>
      <c r="HKY608" s="604"/>
      <c r="HKZ608" s="604"/>
      <c r="HLA608" s="604"/>
      <c r="HLB608" s="604"/>
      <c r="HLC608" s="604"/>
      <c r="HLD608" s="604"/>
      <c r="HLE608" s="604"/>
      <c r="HLF608" s="604"/>
      <c r="HLG608" s="604"/>
      <c r="HLH608" s="604"/>
      <c r="HLI608" s="604"/>
      <c r="HLJ608" s="604"/>
      <c r="HLK608" s="604"/>
      <c r="HLL608" s="604"/>
      <c r="HLM608" s="604"/>
      <c r="HLN608" s="604"/>
      <c r="HLO608" s="604"/>
      <c r="HLP608" s="604"/>
      <c r="HLQ608" s="604"/>
      <c r="HLR608" s="604"/>
      <c r="HLS608" s="604"/>
      <c r="HLT608" s="604"/>
      <c r="HLU608" s="604"/>
      <c r="HLV608" s="604"/>
      <c r="HLW608" s="604"/>
      <c r="HLX608" s="604"/>
      <c r="HLY608" s="604"/>
      <c r="HLZ608" s="604"/>
      <c r="HMA608" s="604"/>
      <c r="HMB608" s="604"/>
      <c r="HMC608" s="604"/>
      <c r="HMD608" s="604"/>
      <c r="HME608" s="604"/>
      <c r="HMF608" s="604"/>
      <c r="HMG608" s="604"/>
      <c r="HMH608" s="604"/>
      <c r="HMI608" s="604"/>
      <c r="HMJ608" s="604"/>
      <c r="HMK608" s="604"/>
      <c r="HML608" s="604"/>
      <c r="HMM608" s="604"/>
      <c r="HMN608" s="604"/>
      <c r="HMO608" s="604"/>
      <c r="HMP608" s="604"/>
      <c r="HMQ608" s="604"/>
      <c r="HMR608" s="604"/>
      <c r="HMS608" s="604"/>
      <c r="HMT608" s="604"/>
      <c r="HMU608" s="604"/>
      <c r="HMV608" s="604"/>
      <c r="HMW608" s="604"/>
      <c r="HMX608" s="604"/>
      <c r="HMY608" s="604"/>
      <c r="HMZ608" s="604"/>
      <c r="HNA608" s="604"/>
      <c r="HNB608" s="604"/>
      <c r="HNC608" s="604"/>
      <c r="HND608" s="604"/>
      <c r="HNE608" s="604"/>
      <c r="HNF608" s="604"/>
      <c r="HNG608" s="604"/>
      <c r="HNH608" s="604"/>
      <c r="HNI608" s="604"/>
      <c r="HNJ608" s="604"/>
      <c r="HNK608" s="604"/>
      <c r="HNL608" s="604"/>
      <c r="HNM608" s="604"/>
      <c r="HNN608" s="604"/>
      <c r="HNO608" s="604"/>
      <c r="HNP608" s="604"/>
      <c r="HNQ608" s="604"/>
      <c r="HNR608" s="604"/>
      <c r="HNS608" s="604"/>
      <c r="HNT608" s="604"/>
      <c r="HNU608" s="604"/>
      <c r="HNV608" s="604"/>
      <c r="HNW608" s="604"/>
      <c r="HNX608" s="604"/>
      <c r="HNY608" s="604"/>
      <c r="HNZ608" s="604"/>
      <c r="HOA608" s="604"/>
      <c r="HOB608" s="604"/>
      <c r="HOC608" s="604"/>
      <c r="HOD608" s="604"/>
      <c r="HOE608" s="604"/>
      <c r="HOF608" s="604"/>
      <c r="HOG608" s="604"/>
      <c r="HOH608" s="604"/>
      <c r="HOI608" s="604"/>
      <c r="HOJ608" s="604"/>
      <c r="HOK608" s="604"/>
      <c r="HOL608" s="604"/>
      <c r="HOM608" s="604"/>
      <c r="HON608" s="604"/>
      <c r="HOO608" s="604"/>
      <c r="HOP608" s="604"/>
      <c r="HOQ608" s="604"/>
      <c r="HOR608" s="604"/>
      <c r="HOS608" s="604"/>
      <c r="HOT608" s="604"/>
      <c r="HOU608" s="604"/>
      <c r="HOV608" s="604"/>
      <c r="HOW608" s="604"/>
      <c r="HOX608" s="604"/>
      <c r="HOY608" s="604"/>
      <c r="HOZ608" s="604"/>
      <c r="HPA608" s="604"/>
      <c r="HPB608" s="604"/>
      <c r="HPC608" s="604"/>
      <c r="HPD608" s="604"/>
      <c r="HPE608" s="604"/>
      <c r="HPF608" s="604"/>
      <c r="HPG608" s="604"/>
      <c r="HPH608" s="604"/>
      <c r="HPI608" s="604"/>
      <c r="HPJ608" s="604"/>
      <c r="HPK608" s="604"/>
      <c r="HPL608" s="604"/>
      <c r="HPM608" s="604"/>
      <c r="HPN608" s="604"/>
      <c r="HPO608" s="604"/>
      <c r="HPP608" s="604"/>
      <c r="HPQ608" s="604"/>
      <c r="HPR608" s="604"/>
      <c r="HPS608" s="604"/>
      <c r="HPT608" s="604"/>
      <c r="HPU608" s="604"/>
      <c r="HPV608" s="604"/>
      <c r="HPW608" s="604"/>
      <c r="HPX608" s="604"/>
      <c r="HPY608" s="604"/>
      <c r="HPZ608" s="604"/>
      <c r="HQA608" s="604"/>
      <c r="HQB608" s="604"/>
      <c r="HQC608" s="604"/>
      <c r="HQD608" s="604"/>
      <c r="HQE608" s="604"/>
      <c r="HQF608" s="604"/>
      <c r="HQG608" s="604"/>
      <c r="HQH608" s="604"/>
      <c r="HQI608" s="604"/>
      <c r="HQJ608" s="604"/>
      <c r="HQK608" s="604"/>
      <c r="HQL608" s="604"/>
      <c r="HQM608" s="604"/>
      <c r="HQN608" s="604"/>
      <c r="HQO608" s="604"/>
      <c r="HQP608" s="604"/>
      <c r="HQQ608" s="604"/>
      <c r="HQR608" s="604"/>
      <c r="HQS608" s="604"/>
      <c r="HQT608" s="604"/>
      <c r="HQU608" s="604"/>
      <c r="HQV608" s="604"/>
      <c r="HQW608" s="604"/>
      <c r="HQX608" s="604"/>
      <c r="HQY608" s="604"/>
      <c r="HQZ608" s="604"/>
      <c r="HRA608" s="604"/>
      <c r="HRB608" s="604"/>
      <c r="HRC608" s="604"/>
      <c r="HRD608" s="604"/>
      <c r="HRE608" s="604"/>
      <c r="HRF608" s="604"/>
      <c r="HRG608" s="604"/>
      <c r="HRH608" s="604"/>
      <c r="HRI608" s="604"/>
      <c r="HRJ608" s="604"/>
      <c r="HRK608" s="604"/>
      <c r="HRL608" s="604"/>
      <c r="HRM608" s="604"/>
      <c r="HRN608" s="604"/>
      <c r="HRO608" s="604"/>
      <c r="HRP608" s="604"/>
      <c r="HRQ608" s="604"/>
      <c r="HRR608" s="604"/>
      <c r="HRS608" s="604"/>
      <c r="HRT608" s="604"/>
      <c r="HRU608" s="604"/>
      <c r="HRV608" s="604"/>
      <c r="HRW608" s="604"/>
      <c r="HRX608" s="604"/>
      <c r="HRY608" s="604"/>
      <c r="HRZ608" s="604"/>
      <c r="HSA608" s="604"/>
      <c r="HSB608" s="604"/>
      <c r="HSC608" s="604"/>
      <c r="HSD608" s="604"/>
      <c r="HSE608" s="604"/>
      <c r="HSF608" s="604"/>
      <c r="HSG608" s="604"/>
      <c r="HSH608" s="604"/>
      <c r="HSI608" s="604"/>
      <c r="HSJ608" s="604"/>
      <c r="HSK608" s="604"/>
      <c r="HSL608" s="604"/>
      <c r="HSM608" s="604"/>
      <c r="HSN608" s="604"/>
      <c r="HSO608" s="604"/>
      <c r="HSP608" s="604"/>
      <c r="HSQ608" s="604"/>
      <c r="HSR608" s="604"/>
      <c r="HSS608" s="604"/>
      <c r="HST608" s="604"/>
      <c r="HSU608" s="604"/>
      <c r="HSV608" s="604"/>
      <c r="HSW608" s="604"/>
      <c r="HSX608" s="604"/>
      <c r="HSY608" s="604"/>
      <c r="HSZ608" s="604"/>
      <c r="HTA608" s="604"/>
      <c r="HTB608" s="604"/>
      <c r="HTC608" s="604"/>
      <c r="HTD608" s="604"/>
      <c r="HTE608" s="604"/>
      <c r="HTF608" s="604"/>
      <c r="HTG608" s="604"/>
      <c r="HTH608" s="604"/>
      <c r="HTI608" s="604"/>
      <c r="HTJ608" s="604"/>
      <c r="HTK608" s="604"/>
      <c r="HTL608" s="604"/>
      <c r="HTM608" s="604"/>
      <c r="HTN608" s="604"/>
      <c r="HTO608" s="604"/>
      <c r="HTP608" s="604"/>
      <c r="HTQ608" s="604"/>
      <c r="HTR608" s="604"/>
      <c r="HTS608" s="604"/>
      <c r="HTT608" s="604"/>
      <c r="HTU608" s="604"/>
      <c r="HTV608" s="604"/>
      <c r="HTW608" s="604"/>
      <c r="HTX608" s="604"/>
      <c r="HTY608" s="604"/>
      <c r="HTZ608" s="604"/>
      <c r="HUA608" s="604"/>
      <c r="HUB608" s="604"/>
      <c r="HUC608" s="604"/>
      <c r="HUD608" s="604"/>
      <c r="HUE608" s="604"/>
      <c r="HUF608" s="604"/>
      <c r="HUG608" s="604"/>
      <c r="HUH608" s="604"/>
      <c r="HUI608" s="604"/>
      <c r="HUJ608" s="604"/>
      <c r="HUK608" s="604"/>
      <c r="HUL608" s="604"/>
      <c r="HUM608" s="604"/>
      <c r="HUN608" s="604"/>
      <c r="HUO608" s="604"/>
      <c r="HUP608" s="604"/>
      <c r="HUQ608" s="604"/>
      <c r="HUR608" s="604"/>
      <c r="HUS608" s="604"/>
      <c r="HUT608" s="604"/>
      <c r="HUU608" s="604"/>
      <c r="HUV608" s="604"/>
      <c r="HUW608" s="604"/>
      <c r="HUX608" s="604"/>
      <c r="HUY608" s="604"/>
      <c r="HUZ608" s="604"/>
      <c r="HVA608" s="604"/>
      <c r="HVB608" s="604"/>
      <c r="HVC608" s="604"/>
      <c r="HVD608" s="604"/>
      <c r="HVE608" s="604"/>
      <c r="HVF608" s="604"/>
      <c r="HVG608" s="604"/>
      <c r="HVH608" s="604"/>
      <c r="HVI608" s="604"/>
      <c r="HVJ608" s="604"/>
      <c r="HVK608" s="604"/>
      <c r="HVL608" s="604"/>
      <c r="HVM608" s="604"/>
      <c r="HVN608" s="604"/>
      <c r="HVO608" s="604"/>
      <c r="HVP608" s="604"/>
      <c r="HVQ608" s="604"/>
      <c r="HVR608" s="604"/>
      <c r="HVS608" s="604"/>
      <c r="HVT608" s="604"/>
      <c r="HVU608" s="604"/>
      <c r="HVV608" s="604"/>
      <c r="HVW608" s="604"/>
      <c r="HVX608" s="604"/>
      <c r="HVY608" s="604"/>
      <c r="HVZ608" s="604"/>
      <c r="HWA608" s="604"/>
      <c r="HWB608" s="604"/>
      <c r="HWC608" s="604"/>
      <c r="HWD608" s="604"/>
      <c r="HWE608" s="604"/>
      <c r="HWF608" s="604"/>
      <c r="HWG608" s="604"/>
      <c r="HWH608" s="604"/>
      <c r="HWI608" s="604"/>
      <c r="HWJ608" s="604"/>
      <c r="HWK608" s="604"/>
      <c r="HWL608" s="604"/>
      <c r="HWM608" s="604"/>
      <c r="HWN608" s="604"/>
      <c r="HWO608" s="604"/>
      <c r="HWP608" s="604"/>
      <c r="HWQ608" s="604"/>
      <c r="HWR608" s="604"/>
      <c r="HWS608" s="604"/>
      <c r="HWT608" s="604"/>
      <c r="HWU608" s="604"/>
      <c r="HWV608" s="604"/>
      <c r="HWW608" s="604"/>
      <c r="HWX608" s="604"/>
      <c r="HWY608" s="604"/>
      <c r="HWZ608" s="604"/>
      <c r="HXA608" s="604"/>
      <c r="HXB608" s="604"/>
      <c r="HXC608" s="604"/>
      <c r="HXD608" s="604"/>
      <c r="HXE608" s="604"/>
      <c r="HXF608" s="604"/>
      <c r="HXG608" s="604"/>
      <c r="HXH608" s="604"/>
      <c r="HXI608" s="604"/>
      <c r="HXJ608" s="604"/>
      <c r="HXK608" s="604"/>
      <c r="HXL608" s="604"/>
      <c r="HXM608" s="604"/>
      <c r="HXN608" s="604"/>
      <c r="HXO608" s="604"/>
      <c r="HXP608" s="604"/>
      <c r="HXQ608" s="604"/>
      <c r="HXR608" s="604"/>
      <c r="HXS608" s="604"/>
      <c r="HXT608" s="604"/>
      <c r="HXU608" s="604"/>
      <c r="HXV608" s="604"/>
      <c r="HXW608" s="604"/>
      <c r="HXX608" s="604"/>
      <c r="HXY608" s="604"/>
      <c r="HXZ608" s="604"/>
      <c r="HYA608" s="604"/>
      <c r="HYB608" s="604"/>
      <c r="HYC608" s="604"/>
      <c r="HYD608" s="604"/>
      <c r="HYE608" s="604"/>
      <c r="HYF608" s="604"/>
      <c r="HYG608" s="604"/>
      <c r="HYH608" s="604"/>
      <c r="HYI608" s="604"/>
      <c r="HYJ608" s="604"/>
      <c r="HYK608" s="604"/>
      <c r="HYL608" s="604"/>
      <c r="HYM608" s="604"/>
      <c r="HYN608" s="604"/>
      <c r="HYO608" s="604"/>
      <c r="HYP608" s="604"/>
      <c r="HYQ608" s="604"/>
      <c r="HYR608" s="604"/>
      <c r="HYS608" s="604"/>
      <c r="HYT608" s="604"/>
      <c r="HYU608" s="604"/>
      <c r="HYV608" s="604"/>
      <c r="HYW608" s="604"/>
      <c r="HYX608" s="604"/>
      <c r="HYY608" s="604"/>
      <c r="HYZ608" s="604"/>
      <c r="HZA608" s="604"/>
      <c r="HZB608" s="604"/>
      <c r="HZC608" s="604"/>
      <c r="HZD608" s="604"/>
      <c r="HZE608" s="604"/>
      <c r="HZF608" s="604"/>
      <c r="HZG608" s="604"/>
      <c r="HZH608" s="604"/>
      <c r="HZI608" s="604"/>
      <c r="HZJ608" s="604"/>
      <c r="HZK608" s="604"/>
      <c r="HZL608" s="604"/>
      <c r="HZM608" s="604"/>
      <c r="HZN608" s="604"/>
      <c r="HZO608" s="604"/>
      <c r="HZP608" s="604"/>
      <c r="HZQ608" s="604"/>
      <c r="HZR608" s="604"/>
      <c r="HZS608" s="604"/>
      <c r="HZT608" s="604"/>
      <c r="HZU608" s="604"/>
      <c r="HZV608" s="604"/>
      <c r="HZW608" s="604"/>
      <c r="HZX608" s="604"/>
      <c r="HZY608" s="604"/>
      <c r="HZZ608" s="604"/>
      <c r="IAA608" s="604"/>
      <c r="IAB608" s="604"/>
      <c r="IAC608" s="604"/>
      <c r="IAD608" s="604"/>
      <c r="IAE608" s="604"/>
      <c r="IAF608" s="604"/>
      <c r="IAG608" s="604"/>
      <c r="IAH608" s="604"/>
      <c r="IAI608" s="604"/>
      <c r="IAJ608" s="604"/>
      <c r="IAK608" s="604"/>
      <c r="IAL608" s="604"/>
      <c r="IAM608" s="604"/>
      <c r="IAN608" s="604"/>
      <c r="IAO608" s="604"/>
      <c r="IAP608" s="604"/>
      <c r="IAQ608" s="604"/>
      <c r="IAR608" s="604"/>
      <c r="IAS608" s="604"/>
      <c r="IAT608" s="604"/>
      <c r="IAU608" s="604"/>
      <c r="IAV608" s="604"/>
      <c r="IAW608" s="604"/>
      <c r="IAX608" s="604"/>
      <c r="IAY608" s="604"/>
      <c r="IAZ608" s="604"/>
      <c r="IBA608" s="604"/>
      <c r="IBB608" s="604"/>
      <c r="IBC608" s="604"/>
      <c r="IBD608" s="604"/>
      <c r="IBE608" s="604"/>
      <c r="IBF608" s="604"/>
      <c r="IBG608" s="604"/>
      <c r="IBH608" s="604"/>
      <c r="IBI608" s="604"/>
      <c r="IBJ608" s="604"/>
      <c r="IBK608" s="604"/>
      <c r="IBL608" s="604"/>
      <c r="IBM608" s="604"/>
      <c r="IBN608" s="604"/>
      <c r="IBO608" s="604"/>
      <c r="IBP608" s="604"/>
      <c r="IBQ608" s="604"/>
      <c r="IBR608" s="604"/>
      <c r="IBS608" s="604"/>
      <c r="IBT608" s="604"/>
      <c r="IBU608" s="604"/>
      <c r="IBV608" s="604"/>
      <c r="IBW608" s="604"/>
      <c r="IBX608" s="604"/>
      <c r="IBY608" s="604"/>
      <c r="IBZ608" s="604"/>
      <c r="ICA608" s="604"/>
      <c r="ICB608" s="604"/>
      <c r="ICC608" s="604"/>
      <c r="ICD608" s="604"/>
      <c r="ICE608" s="604"/>
      <c r="ICF608" s="604"/>
      <c r="ICG608" s="604"/>
      <c r="ICH608" s="604"/>
      <c r="ICI608" s="604"/>
      <c r="ICJ608" s="604"/>
      <c r="ICK608" s="604"/>
      <c r="ICL608" s="604"/>
      <c r="ICM608" s="604"/>
      <c r="ICN608" s="604"/>
      <c r="ICO608" s="604"/>
      <c r="ICP608" s="604"/>
      <c r="ICQ608" s="604"/>
      <c r="ICR608" s="604"/>
      <c r="ICS608" s="604"/>
      <c r="ICT608" s="604"/>
      <c r="ICU608" s="604"/>
      <c r="ICV608" s="604"/>
      <c r="ICW608" s="604"/>
      <c r="ICX608" s="604"/>
      <c r="ICY608" s="604"/>
      <c r="ICZ608" s="604"/>
      <c r="IDA608" s="604"/>
      <c r="IDB608" s="604"/>
      <c r="IDC608" s="604"/>
      <c r="IDD608" s="604"/>
      <c r="IDE608" s="604"/>
      <c r="IDF608" s="604"/>
      <c r="IDG608" s="604"/>
      <c r="IDH608" s="604"/>
      <c r="IDI608" s="604"/>
      <c r="IDJ608" s="604"/>
      <c r="IDK608" s="604"/>
      <c r="IDL608" s="604"/>
      <c r="IDM608" s="604"/>
      <c r="IDN608" s="604"/>
      <c r="IDO608" s="604"/>
      <c r="IDP608" s="604"/>
      <c r="IDQ608" s="604"/>
      <c r="IDR608" s="604"/>
      <c r="IDS608" s="604"/>
      <c r="IDT608" s="604"/>
      <c r="IDU608" s="604"/>
      <c r="IDV608" s="604"/>
      <c r="IDW608" s="604"/>
      <c r="IDX608" s="604"/>
      <c r="IDY608" s="604"/>
      <c r="IDZ608" s="604"/>
      <c r="IEA608" s="604"/>
      <c r="IEB608" s="604"/>
      <c r="IEC608" s="604"/>
      <c r="IED608" s="604"/>
      <c r="IEE608" s="604"/>
      <c r="IEF608" s="604"/>
      <c r="IEG608" s="604"/>
      <c r="IEH608" s="604"/>
      <c r="IEI608" s="604"/>
      <c r="IEJ608" s="604"/>
      <c r="IEK608" s="604"/>
      <c r="IEL608" s="604"/>
      <c r="IEM608" s="604"/>
      <c r="IEN608" s="604"/>
      <c r="IEO608" s="604"/>
      <c r="IEP608" s="604"/>
      <c r="IEQ608" s="604"/>
      <c r="IER608" s="604"/>
      <c r="IES608" s="604"/>
      <c r="IET608" s="604"/>
      <c r="IEU608" s="604"/>
      <c r="IEV608" s="604"/>
      <c r="IEW608" s="604"/>
      <c r="IEX608" s="604"/>
      <c r="IEY608" s="604"/>
      <c r="IEZ608" s="604"/>
      <c r="IFA608" s="604"/>
      <c r="IFB608" s="604"/>
      <c r="IFC608" s="604"/>
      <c r="IFD608" s="604"/>
      <c r="IFE608" s="604"/>
      <c r="IFF608" s="604"/>
      <c r="IFG608" s="604"/>
      <c r="IFH608" s="604"/>
      <c r="IFI608" s="604"/>
      <c r="IFJ608" s="604"/>
      <c r="IFK608" s="604"/>
      <c r="IFL608" s="604"/>
      <c r="IFM608" s="604"/>
      <c r="IFN608" s="604"/>
      <c r="IFO608" s="604"/>
      <c r="IFP608" s="604"/>
      <c r="IFQ608" s="604"/>
      <c r="IFR608" s="604"/>
      <c r="IFS608" s="604"/>
      <c r="IFT608" s="604"/>
      <c r="IFU608" s="604"/>
      <c r="IFV608" s="604"/>
      <c r="IFW608" s="604"/>
      <c r="IFX608" s="604"/>
      <c r="IFY608" s="604"/>
      <c r="IFZ608" s="604"/>
      <c r="IGA608" s="604"/>
      <c r="IGB608" s="604"/>
      <c r="IGC608" s="604"/>
      <c r="IGD608" s="604"/>
      <c r="IGE608" s="604"/>
      <c r="IGF608" s="604"/>
      <c r="IGG608" s="604"/>
      <c r="IGH608" s="604"/>
      <c r="IGI608" s="604"/>
      <c r="IGJ608" s="604"/>
      <c r="IGK608" s="604"/>
      <c r="IGL608" s="604"/>
      <c r="IGM608" s="604"/>
      <c r="IGN608" s="604"/>
      <c r="IGO608" s="604"/>
      <c r="IGP608" s="604"/>
      <c r="IGQ608" s="604"/>
      <c r="IGR608" s="604"/>
      <c r="IGS608" s="604"/>
      <c r="IGT608" s="604"/>
      <c r="IGU608" s="604"/>
      <c r="IGV608" s="604"/>
      <c r="IGW608" s="604"/>
      <c r="IGX608" s="604"/>
      <c r="IGY608" s="604"/>
      <c r="IGZ608" s="604"/>
      <c r="IHA608" s="604"/>
      <c r="IHB608" s="604"/>
      <c r="IHC608" s="604"/>
      <c r="IHD608" s="604"/>
      <c r="IHE608" s="604"/>
      <c r="IHF608" s="604"/>
      <c r="IHG608" s="604"/>
      <c r="IHH608" s="604"/>
      <c r="IHI608" s="604"/>
      <c r="IHJ608" s="604"/>
      <c r="IHK608" s="604"/>
      <c r="IHL608" s="604"/>
      <c r="IHM608" s="604"/>
      <c r="IHN608" s="604"/>
      <c r="IHO608" s="604"/>
      <c r="IHP608" s="604"/>
      <c r="IHQ608" s="604"/>
      <c r="IHR608" s="604"/>
      <c r="IHS608" s="604"/>
      <c r="IHT608" s="604"/>
      <c r="IHU608" s="604"/>
      <c r="IHV608" s="604"/>
      <c r="IHW608" s="604"/>
      <c r="IHX608" s="604"/>
      <c r="IHY608" s="604"/>
      <c r="IHZ608" s="604"/>
      <c r="IIA608" s="604"/>
      <c r="IIB608" s="604"/>
      <c r="IIC608" s="604"/>
      <c r="IID608" s="604"/>
      <c r="IIE608" s="604"/>
      <c r="IIF608" s="604"/>
      <c r="IIG608" s="604"/>
      <c r="IIH608" s="604"/>
      <c r="III608" s="604"/>
      <c r="IIJ608" s="604"/>
      <c r="IIK608" s="604"/>
      <c r="IIL608" s="604"/>
      <c r="IIM608" s="604"/>
      <c r="IIN608" s="604"/>
      <c r="IIO608" s="604"/>
      <c r="IIP608" s="604"/>
      <c r="IIQ608" s="604"/>
      <c r="IIR608" s="604"/>
      <c r="IIS608" s="604"/>
      <c r="IIT608" s="604"/>
      <c r="IIU608" s="604"/>
      <c r="IIV608" s="604"/>
      <c r="IIW608" s="604"/>
      <c r="IIX608" s="604"/>
      <c r="IIY608" s="604"/>
      <c r="IIZ608" s="604"/>
      <c r="IJA608" s="604"/>
      <c r="IJB608" s="604"/>
      <c r="IJC608" s="604"/>
      <c r="IJD608" s="604"/>
      <c r="IJE608" s="604"/>
      <c r="IJF608" s="604"/>
      <c r="IJG608" s="604"/>
      <c r="IJH608" s="604"/>
      <c r="IJI608" s="604"/>
      <c r="IJJ608" s="604"/>
      <c r="IJK608" s="604"/>
      <c r="IJL608" s="604"/>
      <c r="IJM608" s="604"/>
      <c r="IJN608" s="604"/>
      <c r="IJO608" s="604"/>
      <c r="IJP608" s="604"/>
      <c r="IJQ608" s="604"/>
      <c r="IJR608" s="604"/>
      <c r="IJS608" s="604"/>
      <c r="IJT608" s="604"/>
      <c r="IJU608" s="604"/>
      <c r="IJV608" s="604"/>
      <c r="IJW608" s="604"/>
      <c r="IJX608" s="604"/>
      <c r="IJY608" s="604"/>
      <c r="IJZ608" s="604"/>
      <c r="IKA608" s="604"/>
      <c r="IKB608" s="604"/>
      <c r="IKC608" s="604"/>
      <c r="IKD608" s="604"/>
      <c r="IKE608" s="604"/>
      <c r="IKF608" s="604"/>
      <c r="IKG608" s="604"/>
      <c r="IKH608" s="604"/>
      <c r="IKI608" s="604"/>
      <c r="IKJ608" s="604"/>
      <c r="IKK608" s="604"/>
      <c r="IKL608" s="604"/>
      <c r="IKM608" s="604"/>
      <c r="IKN608" s="604"/>
      <c r="IKO608" s="604"/>
      <c r="IKP608" s="604"/>
      <c r="IKQ608" s="604"/>
      <c r="IKR608" s="604"/>
      <c r="IKS608" s="604"/>
      <c r="IKT608" s="604"/>
      <c r="IKU608" s="604"/>
      <c r="IKV608" s="604"/>
      <c r="IKW608" s="604"/>
      <c r="IKX608" s="604"/>
      <c r="IKY608" s="604"/>
      <c r="IKZ608" s="604"/>
      <c r="ILA608" s="604"/>
      <c r="ILB608" s="604"/>
      <c r="ILC608" s="604"/>
      <c r="ILD608" s="604"/>
      <c r="ILE608" s="604"/>
      <c r="ILF608" s="604"/>
      <c r="ILG608" s="604"/>
      <c r="ILH608" s="604"/>
      <c r="ILI608" s="604"/>
      <c r="ILJ608" s="604"/>
      <c r="ILK608" s="604"/>
      <c r="ILL608" s="604"/>
      <c r="ILM608" s="604"/>
      <c r="ILN608" s="604"/>
      <c r="ILO608" s="604"/>
      <c r="ILP608" s="604"/>
      <c r="ILQ608" s="604"/>
      <c r="ILR608" s="604"/>
      <c r="ILS608" s="604"/>
      <c r="ILT608" s="604"/>
      <c r="ILU608" s="604"/>
      <c r="ILV608" s="604"/>
      <c r="ILW608" s="604"/>
      <c r="ILX608" s="604"/>
      <c r="ILY608" s="604"/>
      <c r="ILZ608" s="604"/>
      <c r="IMA608" s="604"/>
      <c r="IMB608" s="604"/>
      <c r="IMC608" s="604"/>
      <c r="IMD608" s="604"/>
      <c r="IME608" s="604"/>
      <c r="IMF608" s="604"/>
      <c r="IMG608" s="604"/>
      <c r="IMH608" s="604"/>
      <c r="IMI608" s="604"/>
      <c r="IMJ608" s="604"/>
      <c r="IMK608" s="604"/>
      <c r="IML608" s="604"/>
      <c r="IMM608" s="604"/>
      <c r="IMN608" s="604"/>
      <c r="IMO608" s="604"/>
      <c r="IMP608" s="604"/>
      <c r="IMQ608" s="604"/>
      <c r="IMR608" s="604"/>
      <c r="IMS608" s="604"/>
      <c r="IMT608" s="604"/>
      <c r="IMU608" s="604"/>
      <c r="IMV608" s="604"/>
      <c r="IMW608" s="604"/>
      <c r="IMX608" s="604"/>
      <c r="IMY608" s="604"/>
      <c r="IMZ608" s="604"/>
      <c r="INA608" s="604"/>
      <c r="INB608" s="604"/>
      <c r="INC608" s="604"/>
      <c r="IND608" s="604"/>
      <c r="INE608" s="604"/>
      <c r="INF608" s="604"/>
      <c r="ING608" s="604"/>
      <c r="INH608" s="604"/>
      <c r="INI608" s="604"/>
      <c r="INJ608" s="604"/>
      <c r="INK608" s="604"/>
      <c r="INL608" s="604"/>
      <c r="INM608" s="604"/>
      <c r="INN608" s="604"/>
      <c r="INO608" s="604"/>
      <c r="INP608" s="604"/>
      <c r="INQ608" s="604"/>
      <c r="INR608" s="604"/>
      <c r="INS608" s="604"/>
      <c r="INT608" s="604"/>
      <c r="INU608" s="604"/>
      <c r="INV608" s="604"/>
      <c r="INW608" s="604"/>
      <c r="INX608" s="604"/>
      <c r="INY608" s="604"/>
      <c r="INZ608" s="604"/>
      <c r="IOA608" s="604"/>
      <c r="IOB608" s="604"/>
      <c r="IOC608" s="604"/>
      <c r="IOD608" s="604"/>
      <c r="IOE608" s="604"/>
      <c r="IOF608" s="604"/>
      <c r="IOG608" s="604"/>
      <c r="IOH608" s="604"/>
      <c r="IOI608" s="604"/>
      <c r="IOJ608" s="604"/>
      <c r="IOK608" s="604"/>
      <c r="IOL608" s="604"/>
      <c r="IOM608" s="604"/>
      <c r="ION608" s="604"/>
      <c r="IOO608" s="604"/>
      <c r="IOP608" s="604"/>
      <c r="IOQ608" s="604"/>
      <c r="IOR608" s="604"/>
      <c r="IOS608" s="604"/>
      <c r="IOT608" s="604"/>
      <c r="IOU608" s="604"/>
      <c r="IOV608" s="604"/>
      <c r="IOW608" s="604"/>
      <c r="IOX608" s="604"/>
      <c r="IOY608" s="604"/>
      <c r="IOZ608" s="604"/>
      <c r="IPA608" s="604"/>
      <c r="IPB608" s="604"/>
      <c r="IPC608" s="604"/>
      <c r="IPD608" s="604"/>
      <c r="IPE608" s="604"/>
      <c r="IPF608" s="604"/>
      <c r="IPG608" s="604"/>
      <c r="IPH608" s="604"/>
      <c r="IPI608" s="604"/>
      <c r="IPJ608" s="604"/>
      <c r="IPK608" s="604"/>
      <c r="IPL608" s="604"/>
      <c r="IPM608" s="604"/>
      <c r="IPN608" s="604"/>
      <c r="IPO608" s="604"/>
      <c r="IPP608" s="604"/>
      <c r="IPQ608" s="604"/>
      <c r="IPR608" s="604"/>
      <c r="IPS608" s="604"/>
      <c r="IPT608" s="604"/>
      <c r="IPU608" s="604"/>
      <c r="IPV608" s="604"/>
      <c r="IPW608" s="604"/>
      <c r="IPX608" s="604"/>
      <c r="IPY608" s="604"/>
      <c r="IPZ608" s="604"/>
      <c r="IQA608" s="604"/>
      <c r="IQB608" s="604"/>
      <c r="IQC608" s="604"/>
      <c r="IQD608" s="604"/>
      <c r="IQE608" s="604"/>
      <c r="IQF608" s="604"/>
      <c r="IQG608" s="604"/>
      <c r="IQH608" s="604"/>
      <c r="IQI608" s="604"/>
      <c r="IQJ608" s="604"/>
      <c r="IQK608" s="604"/>
      <c r="IQL608" s="604"/>
      <c r="IQM608" s="604"/>
      <c r="IQN608" s="604"/>
      <c r="IQO608" s="604"/>
      <c r="IQP608" s="604"/>
      <c r="IQQ608" s="604"/>
      <c r="IQR608" s="604"/>
      <c r="IQS608" s="604"/>
      <c r="IQT608" s="604"/>
      <c r="IQU608" s="604"/>
      <c r="IQV608" s="604"/>
      <c r="IQW608" s="604"/>
      <c r="IQX608" s="604"/>
      <c r="IQY608" s="604"/>
      <c r="IQZ608" s="604"/>
      <c r="IRA608" s="604"/>
      <c r="IRB608" s="604"/>
      <c r="IRC608" s="604"/>
      <c r="IRD608" s="604"/>
      <c r="IRE608" s="604"/>
      <c r="IRF608" s="604"/>
      <c r="IRG608" s="604"/>
      <c r="IRH608" s="604"/>
      <c r="IRI608" s="604"/>
      <c r="IRJ608" s="604"/>
      <c r="IRK608" s="604"/>
      <c r="IRL608" s="604"/>
      <c r="IRM608" s="604"/>
      <c r="IRN608" s="604"/>
      <c r="IRO608" s="604"/>
      <c r="IRP608" s="604"/>
      <c r="IRQ608" s="604"/>
      <c r="IRR608" s="604"/>
      <c r="IRS608" s="604"/>
      <c r="IRT608" s="604"/>
      <c r="IRU608" s="604"/>
      <c r="IRV608" s="604"/>
      <c r="IRW608" s="604"/>
      <c r="IRX608" s="604"/>
      <c r="IRY608" s="604"/>
      <c r="IRZ608" s="604"/>
      <c r="ISA608" s="604"/>
      <c r="ISB608" s="604"/>
      <c r="ISC608" s="604"/>
      <c r="ISD608" s="604"/>
      <c r="ISE608" s="604"/>
      <c r="ISF608" s="604"/>
      <c r="ISG608" s="604"/>
      <c r="ISH608" s="604"/>
      <c r="ISI608" s="604"/>
      <c r="ISJ608" s="604"/>
      <c r="ISK608" s="604"/>
      <c r="ISL608" s="604"/>
      <c r="ISM608" s="604"/>
      <c r="ISN608" s="604"/>
      <c r="ISO608" s="604"/>
      <c r="ISP608" s="604"/>
      <c r="ISQ608" s="604"/>
      <c r="ISR608" s="604"/>
      <c r="ISS608" s="604"/>
      <c r="IST608" s="604"/>
      <c r="ISU608" s="604"/>
      <c r="ISV608" s="604"/>
      <c r="ISW608" s="604"/>
      <c r="ISX608" s="604"/>
      <c r="ISY608" s="604"/>
      <c r="ISZ608" s="604"/>
      <c r="ITA608" s="604"/>
      <c r="ITB608" s="604"/>
      <c r="ITC608" s="604"/>
      <c r="ITD608" s="604"/>
      <c r="ITE608" s="604"/>
      <c r="ITF608" s="604"/>
      <c r="ITG608" s="604"/>
      <c r="ITH608" s="604"/>
      <c r="ITI608" s="604"/>
      <c r="ITJ608" s="604"/>
      <c r="ITK608" s="604"/>
      <c r="ITL608" s="604"/>
      <c r="ITM608" s="604"/>
      <c r="ITN608" s="604"/>
      <c r="ITO608" s="604"/>
      <c r="ITP608" s="604"/>
      <c r="ITQ608" s="604"/>
      <c r="ITR608" s="604"/>
      <c r="ITS608" s="604"/>
      <c r="ITT608" s="604"/>
      <c r="ITU608" s="604"/>
      <c r="ITV608" s="604"/>
      <c r="ITW608" s="604"/>
      <c r="ITX608" s="604"/>
      <c r="ITY608" s="604"/>
      <c r="ITZ608" s="604"/>
      <c r="IUA608" s="604"/>
      <c r="IUB608" s="604"/>
      <c r="IUC608" s="604"/>
      <c r="IUD608" s="604"/>
      <c r="IUE608" s="604"/>
      <c r="IUF608" s="604"/>
      <c r="IUG608" s="604"/>
      <c r="IUH608" s="604"/>
      <c r="IUI608" s="604"/>
      <c r="IUJ608" s="604"/>
      <c r="IUK608" s="604"/>
      <c r="IUL608" s="604"/>
      <c r="IUM608" s="604"/>
      <c r="IUN608" s="604"/>
      <c r="IUO608" s="604"/>
      <c r="IUP608" s="604"/>
      <c r="IUQ608" s="604"/>
      <c r="IUR608" s="604"/>
      <c r="IUS608" s="604"/>
      <c r="IUT608" s="604"/>
      <c r="IUU608" s="604"/>
      <c r="IUV608" s="604"/>
      <c r="IUW608" s="604"/>
      <c r="IUX608" s="604"/>
      <c r="IUY608" s="604"/>
      <c r="IUZ608" s="604"/>
      <c r="IVA608" s="604"/>
      <c r="IVB608" s="604"/>
      <c r="IVC608" s="604"/>
      <c r="IVD608" s="604"/>
      <c r="IVE608" s="604"/>
      <c r="IVF608" s="604"/>
      <c r="IVG608" s="604"/>
      <c r="IVH608" s="604"/>
      <c r="IVI608" s="604"/>
      <c r="IVJ608" s="604"/>
      <c r="IVK608" s="604"/>
      <c r="IVL608" s="604"/>
      <c r="IVM608" s="604"/>
      <c r="IVN608" s="604"/>
      <c r="IVO608" s="604"/>
      <c r="IVP608" s="604"/>
      <c r="IVQ608" s="604"/>
      <c r="IVR608" s="604"/>
      <c r="IVS608" s="604"/>
      <c r="IVT608" s="604"/>
      <c r="IVU608" s="604"/>
      <c r="IVV608" s="604"/>
      <c r="IVW608" s="604"/>
      <c r="IVX608" s="604"/>
      <c r="IVY608" s="604"/>
      <c r="IVZ608" s="604"/>
      <c r="IWA608" s="604"/>
      <c r="IWB608" s="604"/>
      <c r="IWC608" s="604"/>
      <c r="IWD608" s="604"/>
      <c r="IWE608" s="604"/>
      <c r="IWF608" s="604"/>
      <c r="IWG608" s="604"/>
      <c r="IWH608" s="604"/>
      <c r="IWI608" s="604"/>
      <c r="IWJ608" s="604"/>
      <c r="IWK608" s="604"/>
      <c r="IWL608" s="604"/>
      <c r="IWM608" s="604"/>
      <c r="IWN608" s="604"/>
      <c r="IWO608" s="604"/>
      <c r="IWP608" s="604"/>
      <c r="IWQ608" s="604"/>
      <c r="IWR608" s="604"/>
      <c r="IWS608" s="604"/>
      <c r="IWT608" s="604"/>
      <c r="IWU608" s="604"/>
      <c r="IWV608" s="604"/>
      <c r="IWW608" s="604"/>
      <c r="IWX608" s="604"/>
      <c r="IWY608" s="604"/>
      <c r="IWZ608" s="604"/>
      <c r="IXA608" s="604"/>
      <c r="IXB608" s="604"/>
      <c r="IXC608" s="604"/>
      <c r="IXD608" s="604"/>
      <c r="IXE608" s="604"/>
      <c r="IXF608" s="604"/>
      <c r="IXG608" s="604"/>
      <c r="IXH608" s="604"/>
      <c r="IXI608" s="604"/>
      <c r="IXJ608" s="604"/>
      <c r="IXK608" s="604"/>
      <c r="IXL608" s="604"/>
      <c r="IXM608" s="604"/>
      <c r="IXN608" s="604"/>
      <c r="IXO608" s="604"/>
      <c r="IXP608" s="604"/>
      <c r="IXQ608" s="604"/>
      <c r="IXR608" s="604"/>
      <c r="IXS608" s="604"/>
      <c r="IXT608" s="604"/>
      <c r="IXU608" s="604"/>
      <c r="IXV608" s="604"/>
      <c r="IXW608" s="604"/>
      <c r="IXX608" s="604"/>
      <c r="IXY608" s="604"/>
      <c r="IXZ608" s="604"/>
      <c r="IYA608" s="604"/>
      <c r="IYB608" s="604"/>
      <c r="IYC608" s="604"/>
      <c r="IYD608" s="604"/>
      <c r="IYE608" s="604"/>
      <c r="IYF608" s="604"/>
      <c r="IYG608" s="604"/>
      <c r="IYH608" s="604"/>
      <c r="IYI608" s="604"/>
      <c r="IYJ608" s="604"/>
      <c r="IYK608" s="604"/>
      <c r="IYL608" s="604"/>
      <c r="IYM608" s="604"/>
      <c r="IYN608" s="604"/>
      <c r="IYO608" s="604"/>
      <c r="IYP608" s="604"/>
      <c r="IYQ608" s="604"/>
      <c r="IYR608" s="604"/>
      <c r="IYS608" s="604"/>
      <c r="IYT608" s="604"/>
      <c r="IYU608" s="604"/>
      <c r="IYV608" s="604"/>
      <c r="IYW608" s="604"/>
      <c r="IYX608" s="604"/>
      <c r="IYY608" s="604"/>
      <c r="IYZ608" s="604"/>
      <c r="IZA608" s="604"/>
      <c r="IZB608" s="604"/>
      <c r="IZC608" s="604"/>
      <c r="IZD608" s="604"/>
      <c r="IZE608" s="604"/>
      <c r="IZF608" s="604"/>
      <c r="IZG608" s="604"/>
      <c r="IZH608" s="604"/>
      <c r="IZI608" s="604"/>
      <c r="IZJ608" s="604"/>
      <c r="IZK608" s="604"/>
      <c r="IZL608" s="604"/>
      <c r="IZM608" s="604"/>
      <c r="IZN608" s="604"/>
      <c r="IZO608" s="604"/>
      <c r="IZP608" s="604"/>
      <c r="IZQ608" s="604"/>
      <c r="IZR608" s="604"/>
      <c r="IZS608" s="604"/>
      <c r="IZT608" s="604"/>
      <c r="IZU608" s="604"/>
      <c r="IZV608" s="604"/>
      <c r="IZW608" s="604"/>
      <c r="IZX608" s="604"/>
      <c r="IZY608" s="604"/>
      <c r="IZZ608" s="604"/>
      <c r="JAA608" s="604"/>
      <c r="JAB608" s="604"/>
      <c r="JAC608" s="604"/>
      <c r="JAD608" s="604"/>
      <c r="JAE608" s="604"/>
      <c r="JAF608" s="604"/>
      <c r="JAG608" s="604"/>
      <c r="JAH608" s="604"/>
      <c r="JAI608" s="604"/>
      <c r="JAJ608" s="604"/>
      <c r="JAK608" s="604"/>
      <c r="JAL608" s="604"/>
      <c r="JAM608" s="604"/>
      <c r="JAN608" s="604"/>
      <c r="JAO608" s="604"/>
      <c r="JAP608" s="604"/>
      <c r="JAQ608" s="604"/>
      <c r="JAR608" s="604"/>
      <c r="JAS608" s="604"/>
      <c r="JAT608" s="604"/>
      <c r="JAU608" s="604"/>
      <c r="JAV608" s="604"/>
      <c r="JAW608" s="604"/>
      <c r="JAX608" s="604"/>
      <c r="JAY608" s="604"/>
      <c r="JAZ608" s="604"/>
      <c r="JBA608" s="604"/>
      <c r="JBB608" s="604"/>
      <c r="JBC608" s="604"/>
      <c r="JBD608" s="604"/>
      <c r="JBE608" s="604"/>
      <c r="JBF608" s="604"/>
      <c r="JBG608" s="604"/>
      <c r="JBH608" s="604"/>
      <c r="JBI608" s="604"/>
      <c r="JBJ608" s="604"/>
      <c r="JBK608" s="604"/>
      <c r="JBL608" s="604"/>
      <c r="JBM608" s="604"/>
      <c r="JBN608" s="604"/>
      <c r="JBO608" s="604"/>
      <c r="JBP608" s="604"/>
      <c r="JBQ608" s="604"/>
      <c r="JBR608" s="604"/>
      <c r="JBS608" s="604"/>
      <c r="JBT608" s="604"/>
      <c r="JBU608" s="604"/>
      <c r="JBV608" s="604"/>
      <c r="JBW608" s="604"/>
      <c r="JBX608" s="604"/>
      <c r="JBY608" s="604"/>
      <c r="JBZ608" s="604"/>
      <c r="JCA608" s="604"/>
      <c r="JCB608" s="604"/>
      <c r="JCC608" s="604"/>
      <c r="JCD608" s="604"/>
      <c r="JCE608" s="604"/>
      <c r="JCF608" s="604"/>
      <c r="JCG608" s="604"/>
      <c r="JCH608" s="604"/>
      <c r="JCI608" s="604"/>
      <c r="JCJ608" s="604"/>
      <c r="JCK608" s="604"/>
      <c r="JCL608" s="604"/>
      <c r="JCM608" s="604"/>
      <c r="JCN608" s="604"/>
      <c r="JCO608" s="604"/>
      <c r="JCP608" s="604"/>
      <c r="JCQ608" s="604"/>
      <c r="JCR608" s="604"/>
      <c r="JCS608" s="604"/>
      <c r="JCT608" s="604"/>
      <c r="JCU608" s="604"/>
      <c r="JCV608" s="604"/>
      <c r="JCW608" s="604"/>
      <c r="JCX608" s="604"/>
      <c r="JCY608" s="604"/>
      <c r="JCZ608" s="604"/>
      <c r="JDA608" s="604"/>
      <c r="JDB608" s="604"/>
      <c r="JDC608" s="604"/>
      <c r="JDD608" s="604"/>
      <c r="JDE608" s="604"/>
      <c r="JDF608" s="604"/>
      <c r="JDG608" s="604"/>
      <c r="JDH608" s="604"/>
      <c r="JDI608" s="604"/>
      <c r="JDJ608" s="604"/>
      <c r="JDK608" s="604"/>
      <c r="JDL608" s="604"/>
      <c r="JDM608" s="604"/>
      <c r="JDN608" s="604"/>
      <c r="JDO608" s="604"/>
      <c r="JDP608" s="604"/>
      <c r="JDQ608" s="604"/>
      <c r="JDR608" s="604"/>
      <c r="JDS608" s="604"/>
      <c r="JDT608" s="604"/>
      <c r="JDU608" s="604"/>
      <c r="JDV608" s="604"/>
      <c r="JDW608" s="604"/>
      <c r="JDX608" s="604"/>
      <c r="JDY608" s="604"/>
      <c r="JDZ608" s="604"/>
      <c r="JEA608" s="604"/>
      <c r="JEB608" s="604"/>
      <c r="JEC608" s="604"/>
      <c r="JED608" s="604"/>
      <c r="JEE608" s="604"/>
      <c r="JEF608" s="604"/>
      <c r="JEG608" s="604"/>
      <c r="JEH608" s="604"/>
      <c r="JEI608" s="604"/>
      <c r="JEJ608" s="604"/>
      <c r="JEK608" s="604"/>
      <c r="JEL608" s="604"/>
      <c r="JEM608" s="604"/>
      <c r="JEN608" s="604"/>
      <c r="JEO608" s="604"/>
      <c r="JEP608" s="604"/>
      <c r="JEQ608" s="604"/>
      <c r="JER608" s="604"/>
      <c r="JES608" s="604"/>
      <c r="JET608" s="604"/>
      <c r="JEU608" s="604"/>
      <c r="JEV608" s="604"/>
      <c r="JEW608" s="604"/>
      <c r="JEX608" s="604"/>
      <c r="JEY608" s="604"/>
      <c r="JEZ608" s="604"/>
      <c r="JFA608" s="604"/>
      <c r="JFB608" s="604"/>
      <c r="JFC608" s="604"/>
      <c r="JFD608" s="604"/>
      <c r="JFE608" s="604"/>
      <c r="JFF608" s="604"/>
      <c r="JFG608" s="604"/>
      <c r="JFH608" s="604"/>
      <c r="JFI608" s="604"/>
      <c r="JFJ608" s="604"/>
      <c r="JFK608" s="604"/>
      <c r="JFL608" s="604"/>
      <c r="JFM608" s="604"/>
      <c r="JFN608" s="604"/>
      <c r="JFO608" s="604"/>
      <c r="JFP608" s="604"/>
      <c r="JFQ608" s="604"/>
      <c r="JFR608" s="604"/>
      <c r="JFS608" s="604"/>
      <c r="JFT608" s="604"/>
      <c r="JFU608" s="604"/>
      <c r="JFV608" s="604"/>
      <c r="JFW608" s="604"/>
      <c r="JFX608" s="604"/>
      <c r="JFY608" s="604"/>
      <c r="JFZ608" s="604"/>
      <c r="JGA608" s="604"/>
      <c r="JGB608" s="604"/>
      <c r="JGC608" s="604"/>
      <c r="JGD608" s="604"/>
      <c r="JGE608" s="604"/>
      <c r="JGF608" s="604"/>
      <c r="JGG608" s="604"/>
      <c r="JGH608" s="604"/>
      <c r="JGI608" s="604"/>
      <c r="JGJ608" s="604"/>
      <c r="JGK608" s="604"/>
      <c r="JGL608" s="604"/>
      <c r="JGM608" s="604"/>
      <c r="JGN608" s="604"/>
      <c r="JGO608" s="604"/>
      <c r="JGP608" s="604"/>
      <c r="JGQ608" s="604"/>
      <c r="JGR608" s="604"/>
      <c r="JGS608" s="604"/>
      <c r="JGT608" s="604"/>
      <c r="JGU608" s="604"/>
      <c r="JGV608" s="604"/>
      <c r="JGW608" s="604"/>
      <c r="JGX608" s="604"/>
      <c r="JGY608" s="604"/>
      <c r="JGZ608" s="604"/>
      <c r="JHA608" s="604"/>
      <c r="JHB608" s="604"/>
      <c r="JHC608" s="604"/>
      <c r="JHD608" s="604"/>
      <c r="JHE608" s="604"/>
      <c r="JHF608" s="604"/>
      <c r="JHG608" s="604"/>
      <c r="JHH608" s="604"/>
      <c r="JHI608" s="604"/>
      <c r="JHJ608" s="604"/>
      <c r="JHK608" s="604"/>
      <c r="JHL608" s="604"/>
      <c r="JHM608" s="604"/>
      <c r="JHN608" s="604"/>
      <c r="JHO608" s="604"/>
      <c r="JHP608" s="604"/>
      <c r="JHQ608" s="604"/>
      <c r="JHR608" s="604"/>
      <c r="JHS608" s="604"/>
      <c r="JHT608" s="604"/>
      <c r="JHU608" s="604"/>
      <c r="JHV608" s="604"/>
      <c r="JHW608" s="604"/>
      <c r="JHX608" s="604"/>
      <c r="JHY608" s="604"/>
      <c r="JHZ608" s="604"/>
      <c r="JIA608" s="604"/>
      <c r="JIB608" s="604"/>
      <c r="JIC608" s="604"/>
      <c r="JID608" s="604"/>
      <c r="JIE608" s="604"/>
      <c r="JIF608" s="604"/>
      <c r="JIG608" s="604"/>
      <c r="JIH608" s="604"/>
      <c r="JII608" s="604"/>
      <c r="JIJ608" s="604"/>
      <c r="JIK608" s="604"/>
      <c r="JIL608" s="604"/>
      <c r="JIM608" s="604"/>
      <c r="JIN608" s="604"/>
      <c r="JIO608" s="604"/>
      <c r="JIP608" s="604"/>
      <c r="JIQ608" s="604"/>
      <c r="JIR608" s="604"/>
      <c r="JIS608" s="604"/>
      <c r="JIT608" s="604"/>
      <c r="JIU608" s="604"/>
      <c r="JIV608" s="604"/>
      <c r="JIW608" s="604"/>
      <c r="JIX608" s="604"/>
      <c r="JIY608" s="604"/>
      <c r="JIZ608" s="604"/>
      <c r="JJA608" s="604"/>
      <c r="JJB608" s="604"/>
      <c r="JJC608" s="604"/>
      <c r="JJD608" s="604"/>
      <c r="JJE608" s="604"/>
      <c r="JJF608" s="604"/>
      <c r="JJG608" s="604"/>
      <c r="JJH608" s="604"/>
      <c r="JJI608" s="604"/>
      <c r="JJJ608" s="604"/>
      <c r="JJK608" s="604"/>
      <c r="JJL608" s="604"/>
      <c r="JJM608" s="604"/>
      <c r="JJN608" s="604"/>
      <c r="JJO608" s="604"/>
      <c r="JJP608" s="604"/>
      <c r="JJQ608" s="604"/>
      <c r="JJR608" s="604"/>
      <c r="JJS608" s="604"/>
      <c r="JJT608" s="604"/>
      <c r="JJU608" s="604"/>
      <c r="JJV608" s="604"/>
      <c r="JJW608" s="604"/>
      <c r="JJX608" s="604"/>
      <c r="JJY608" s="604"/>
      <c r="JJZ608" s="604"/>
      <c r="JKA608" s="604"/>
      <c r="JKB608" s="604"/>
      <c r="JKC608" s="604"/>
      <c r="JKD608" s="604"/>
      <c r="JKE608" s="604"/>
      <c r="JKF608" s="604"/>
      <c r="JKG608" s="604"/>
      <c r="JKH608" s="604"/>
      <c r="JKI608" s="604"/>
      <c r="JKJ608" s="604"/>
      <c r="JKK608" s="604"/>
      <c r="JKL608" s="604"/>
      <c r="JKM608" s="604"/>
      <c r="JKN608" s="604"/>
      <c r="JKO608" s="604"/>
      <c r="JKP608" s="604"/>
      <c r="JKQ608" s="604"/>
      <c r="JKR608" s="604"/>
      <c r="JKS608" s="604"/>
      <c r="JKT608" s="604"/>
      <c r="JKU608" s="604"/>
      <c r="JKV608" s="604"/>
      <c r="JKW608" s="604"/>
      <c r="JKX608" s="604"/>
      <c r="JKY608" s="604"/>
      <c r="JKZ608" s="604"/>
      <c r="JLA608" s="604"/>
      <c r="JLB608" s="604"/>
      <c r="JLC608" s="604"/>
      <c r="JLD608" s="604"/>
      <c r="JLE608" s="604"/>
      <c r="JLF608" s="604"/>
      <c r="JLG608" s="604"/>
      <c r="JLH608" s="604"/>
      <c r="JLI608" s="604"/>
      <c r="JLJ608" s="604"/>
      <c r="JLK608" s="604"/>
      <c r="JLL608" s="604"/>
      <c r="JLM608" s="604"/>
      <c r="JLN608" s="604"/>
      <c r="JLO608" s="604"/>
      <c r="JLP608" s="604"/>
      <c r="JLQ608" s="604"/>
      <c r="JLR608" s="604"/>
      <c r="JLS608" s="604"/>
      <c r="JLT608" s="604"/>
      <c r="JLU608" s="604"/>
      <c r="JLV608" s="604"/>
      <c r="JLW608" s="604"/>
      <c r="JLX608" s="604"/>
      <c r="JLY608" s="604"/>
      <c r="JLZ608" s="604"/>
      <c r="JMA608" s="604"/>
      <c r="JMB608" s="604"/>
      <c r="JMC608" s="604"/>
      <c r="JMD608" s="604"/>
      <c r="JME608" s="604"/>
      <c r="JMF608" s="604"/>
      <c r="JMG608" s="604"/>
      <c r="JMH608" s="604"/>
      <c r="JMI608" s="604"/>
      <c r="JMJ608" s="604"/>
      <c r="JMK608" s="604"/>
      <c r="JML608" s="604"/>
      <c r="JMM608" s="604"/>
      <c r="JMN608" s="604"/>
      <c r="JMO608" s="604"/>
      <c r="JMP608" s="604"/>
      <c r="JMQ608" s="604"/>
      <c r="JMR608" s="604"/>
      <c r="JMS608" s="604"/>
      <c r="JMT608" s="604"/>
      <c r="JMU608" s="604"/>
      <c r="JMV608" s="604"/>
      <c r="JMW608" s="604"/>
      <c r="JMX608" s="604"/>
      <c r="JMY608" s="604"/>
      <c r="JMZ608" s="604"/>
      <c r="JNA608" s="604"/>
      <c r="JNB608" s="604"/>
      <c r="JNC608" s="604"/>
      <c r="JND608" s="604"/>
      <c r="JNE608" s="604"/>
      <c r="JNF608" s="604"/>
      <c r="JNG608" s="604"/>
      <c r="JNH608" s="604"/>
      <c r="JNI608" s="604"/>
      <c r="JNJ608" s="604"/>
      <c r="JNK608" s="604"/>
      <c r="JNL608" s="604"/>
      <c r="JNM608" s="604"/>
      <c r="JNN608" s="604"/>
      <c r="JNO608" s="604"/>
      <c r="JNP608" s="604"/>
      <c r="JNQ608" s="604"/>
      <c r="JNR608" s="604"/>
      <c r="JNS608" s="604"/>
      <c r="JNT608" s="604"/>
      <c r="JNU608" s="604"/>
      <c r="JNV608" s="604"/>
      <c r="JNW608" s="604"/>
      <c r="JNX608" s="604"/>
      <c r="JNY608" s="604"/>
      <c r="JNZ608" s="604"/>
      <c r="JOA608" s="604"/>
      <c r="JOB608" s="604"/>
      <c r="JOC608" s="604"/>
      <c r="JOD608" s="604"/>
      <c r="JOE608" s="604"/>
      <c r="JOF608" s="604"/>
      <c r="JOG608" s="604"/>
      <c r="JOH608" s="604"/>
      <c r="JOI608" s="604"/>
      <c r="JOJ608" s="604"/>
      <c r="JOK608" s="604"/>
      <c r="JOL608" s="604"/>
      <c r="JOM608" s="604"/>
      <c r="JON608" s="604"/>
      <c r="JOO608" s="604"/>
      <c r="JOP608" s="604"/>
      <c r="JOQ608" s="604"/>
      <c r="JOR608" s="604"/>
      <c r="JOS608" s="604"/>
      <c r="JOT608" s="604"/>
      <c r="JOU608" s="604"/>
      <c r="JOV608" s="604"/>
      <c r="JOW608" s="604"/>
      <c r="JOX608" s="604"/>
      <c r="JOY608" s="604"/>
      <c r="JOZ608" s="604"/>
      <c r="JPA608" s="604"/>
      <c r="JPB608" s="604"/>
      <c r="JPC608" s="604"/>
      <c r="JPD608" s="604"/>
      <c r="JPE608" s="604"/>
      <c r="JPF608" s="604"/>
      <c r="JPG608" s="604"/>
      <c r="JPH608" s="604"/>
      <c r="JPI608" s="604"/>
      <c r="JPJ608" s="604"/>
      <c r="JPK608" s="604"/>
      <c r="JPL608" s="604"/>
      <c r="JPM608" s="604"/>
      <c r="JPN608" s="604"/>
      <c r="JPO608" s="604"/>
      <c r="JPP608" s="604"/>
      <c r="JPQ608" s="604"/>
      <c r="JPR608" s="604"/>
      <c r="JPS608" s="604"/>
      <c r="JPT608" s="604"/>
      <c r="JPU608" s="604"/>
      <c r="JPV608" s="604"/>
      <c r="JPW608" s="604"/>
      <c r="JPX608" s="604"/>
      <c r="JPY608" s="604"/>
      <c r="JPZ608" s="604"/>
      <c r="JQA608" s="604"/>
      <c r="JQB608" s="604"/>
      <c r="JQC608" s="604"/>
      <c r="JQD608" s="604"/>
      <c r="JQE608" s="604"/>
      <c r="JQF608" s="604"/>
      <c r="JQG608" s="604"/>
      <c r="JQH608" s="604"/>
      <c r="JQI608" s="604"/>
      <c r="JQJ608" s="604"/>
      <c r="JQK608" s="604"/>
      <c r="JQL608" s="604"/>
      <c r="JQM608" s="604"/>
      <c r="JQN608" s="604"/>
      <c r="JQO608" s="604"/>
      <c r="JQP608" s="604"/>
      <c r="JQQ608" s="604"/>
      <c r="JQR608" s="604"/>
      <c r="JQS608" s="604"/>
      <c r="JQT608" s="604"/>
      <c r="JQU608" s="604"/>
      <c r="JQV608" s="604"/>
      <c r="JQW608" s="604"/>
      <c r="JQX608" s="604"/>
      <c r="JQY608" s="604"/>
      <c r="JQZ608" s="604"/>
      <c r="JRA608" s="604"/>
      <c r="JRB608" s="604"/>
      <c r="JRC608" s="604"/>
      <c r="JRD608" s="604"/>
      <c r="JRE608" s="604"/>
      <c r="JRF608" s="604"/>
      <c r="JRG608" s="604"/>
      <c r="JRH608" s="604"/>
      <c r="JRI608" s="604"/>
      <c r="JRJ608" s="604"/>
      <c r="JRK608" s="604"/>
      <c r="JRL608" s="604"/>
      <c r="JRM608" s="604"/>
      <c r="JRN608" s="604"/>
      <c r="JRO608" s="604"/>
      <c r="JRP608" s="604"/>
      <c r="JRQ608" s="604"/>
      <c r="JRR608" s="604"/>
      <c r="JRS608" s="604"/>
      <c r="JRT608" s="604"/>
      <c r="JRU608" s="604"/>
      <c r="JRV608" s="604"/>
      <c r="JRW608" s="604"/>
      <c r="JRX608" s="604"/>
      <c r="JRY608" s="604"/>
      <c r="JRZ608" s="604"/>
      <c r="JSA608" s="604"/>
      <c r="JSB608" s="604"/>
      <c r="JSC608" s="604"/>
      <c r="JSD608" s="604"/>
      <c r="JSE608" s="604"/>
      <c r="JSF608" s="604"/>
      <c r="JSG608" s="604"/>
      <c r="JSH608" s="604"/>
      <c r="JSI608" s="604"/>
      <c r="JSJ608" s="604"/>
      <c r="JSK608" s="604"/>
      <c r="JSL608" s="604"/>
      <c r="JSM608" s="604"/>
      <c r="JSN608" s="604"/>
      <c r="JSO608" s="604"/>
      <c r="JSP608" s="604"/>
      <c r="JSQ608" s="604"/>
      <c r="JSR608" s="604"/>
      <c r="JSS608" s="604"/>
      <c r="JST608" s="604"/>
      <c r="JSU608" s="604"/>
      <c r="JSV608" s="604"/>
      <c r="JSW608" s="604"/>
      <c r="JSX608" s="604"/>
      <c r="JSY608" s="604"/>
      <c r="JSZ608" s="604"/>
      <c r="JTA608" s="604"/>
      <c r="JTB608" s="604"/>
      <c r="JTC608" s="604"/>
      <c r="JTD608" s="604"/>
      <c r="JTE608" s="604"/>
      <c r="JTF608" s="604"/>
      <c r="JTG608" s="604"/>
      <c r="JTH608" s="604"/>
      <c r="JTI608" s="604"/>
      <c r="JTJ608" s="604"/>
      <c r="JTK608" s="604"/>
      <c r="JTL608" s="604"/>
      <c r="JTM608" s="604"/>
      <c r="JTN608" s="604"/>
      <c r="JTO608" s="604"/>
      <c r="JTP608" s="604"/>
      <c r="JTQ608" s="604"/>
      <c r="JTR608" s="604"/>
      <c r="JTS608" s="604"/>
      <c r="JTT608" s="604"/>
      <c r="JTU608" s="604"/>
      <c r="JTV608" s="604"/>
      <c r="JTW608" s="604"/>
      <c r="JTX608" s="604"/>
      <c r="JTY608" s="604"/>
      <c r="JTZ608" s="604"/>
      <c r="JUA608" s="604"/>
      <c r="JUB608" s="604"/>
      <c r="JUC608" s="604"/>
      <c r="JUD608" s="604"/>
      <c r="JUE608" s="604"/>
      <c r="JUF608" s="604"/>
      <c r="JUG608" s="604"/>
      <c r="JUH608" s="604"/>
      <c r="JUI608" s="604"/>
      <c r="JUJ608" s="604"/>
      <c r="JUK608" s="604"/>
      <c r="JUL608" s="604"/>
      <c r="JUM608" s="604"/>
      <c r="JUN608" s="604"/>
      <c r="JUO608" s="604"/>
      <c r="JUP608" s="604"/>
      <c r="JUQ608" s="604"/>
      <c r="JUR608" s="604"/>
      <c r="JUS608" s="604"/>
      <c r="JUT608" s="604"/>
      <c r="JUU608" s="604"/>
      <c r="JUV608" s="604"/>
      <c r="JUW608" s="604"/>
      <c r="JUX608" s="604"/>
      <c r="JUY608" s="604"/>
      <c r="JUZ608" s="604"/>
      <c r="JVA608" s="604"/>
      <c r="JVB608" s="604"/>
      <c r="JVC608" s="604"/>
      <c r="JVD608" s="604"/>
      <c r="JVE608" s="604"/>
      <c r="JVF608" s="604"/>
      <c r="JVG608" s="604"/>
      <c r="JVH608" s="604"/>
      <c r="JVI608" s="604"/>
      <c r="JVJ608" s="604"/>
      <c r="JVK608" s="604"/>
      <c r="JVL608" s="604"/>
      <c r="JVM608" s="604"/>
      <c r="JVN608" s="604"/>
      <c r="JVO608" s="604"/>
      <c r="JVP608" s="604"/>
      <c r="JVQ608" s="604"/>
      <c r="JVR608" s="604"/>
      <c r="JVS608" s="604"/>
      <c r="JVT608" s="604"/>
      <c r="JVU608" s="604"/>
      <c r="JVV608" s="604"/>
      <c r="JVW608" s="604"/>
      <c r="JVX608" s="604"/>
      <c r="JVY608" s="604"/>
      <c r="JVZ608" s="604"/>
      <c r="JWA608" s="604"/>
      <c r="JWB608" s="604"/>
      <c r="JWC608" s="604"/>
      <c r="JWD608" s="604"/>
      <c r="JWE608" s="604"/>
      <c r="JWF608" s="604"/>
      <c r="JWG608" s="604"/>
      <c r="JWH608" s="604"/>
      <c r="JWI608" s="604"/>
      <c r="JWJ608" s="604"/>
      <c r="JWK608" s="604"/>
      <c r="JWL608" s="604"/>
      <c r="JWM608" s="604"/>
      <c r="JWN608" s="604"/>
      <c r="JWO608" s="604"/>
      <c r="JWP608" s="604"/>
      <c r="JWQ608" s="604"/>
      <c r="JWR608" s="604"/>
      <c r="JWS608" s="604"/>
      <c r="JWT608" s="604"/>
      <c r="JWU608" s="604"/>
      <c r="JWV608" s="604"/>
      <c r="JWW608" s="604"/>
      <c r="JWX608" s="604"/>
      <c r="JWY608" s="604"/>
      <c r="JWZ608" s="604"/>
      <c r="JXA608" s="604"/>
      <c r="JXB608" s="604"/>
      <c r="JXC608" s="604"/>
      <c r="JXD608" s="604"/>
      <c r="JXE608" s="604"/>
      <c r="JXF608" s="604"/>
      <c r="JXG608" s="604"/>
      <c r="JXH608" s="604"/>
      <c r="JXI608" s="604"/>
      <c r="JXJ608" s="604"/>
      <c r="JXK608" s="604"/>
      <c r="JXL608" s="604"/>
      <c r="JXM608" s="604"/>
      <c r="JXN608" s="604"/>
      <c r="JXO608" s="604"/>
      <c r="JXP608" s="604"/>
      <c r="JXQ608" s="604"/>
      <c r="JXR608" s="604"/>
      <c r="JXS608" s="604"/>
      <c r="JXT608" s="604"/>
      <c r="JXU608" s="604"/>
      <c r="JXV608" s="604"/>
      <c r="JXW608" s="604"/>
      <c r="JXX608" s="604"/>
      <c r="JXY608" s="604"/>
      <c r="JXZ608" s="604"/>
      <c r="JYA608" s="604"/>
      <c r="JYB608" s="604"/>
      <c r="JYC608" s="604"/>
      <c r="JYD608" s="604"/>
      <c r="JYE608" s="604"/>
      <c r="JYF608" s="604"/>
      <c r="JYG608" s="604"/>
      <c r="JYH608" s="604"/>
      <c r="JYI608" s="604"/>
      <c r="JYJ608" s="604"/>
      <c r="JYK608" s="604"/>
      <c r="JYL608" s="604"/>
      <c r="JYM608" s="604"/>
      <c r="JYN608" s="604"/>
      <c r="JYO608" s="604"/>
      <c r="JYP608" s="604"/>
      <c r="JYQ608" s="604"/>
      <c r="JYR608" s="604"/>
      <c r="JYS608" s="604"/>
      <c r="JYT608" s="604"/>
      <c r="JYU608" s="604"/>
      <c r="JYV608" s="604"/>
      <c r="JYW608" s="604"/>
      <c r="JYX608" s="604"/>
      <c r="JYY608" s="604"/>
      <c r="JYZ608" s="604"/>
      <c r="JZA608" s="604"/>
      <c r="JZB608" s="604"/>
      <c r="JZC608" s="604"/>
      <c r="JZD608" s="604"/>
      <c r="JZE608" s="604"/>
      <c r="JZF608" s="604"/>
      <c r="JZG608" s="604"/>
      <c r="JZH608" s="604"/>
      <c r="JZI608" s="604"/>
      <c r="JZJ608" s="604"/>
      <c r="JZK608" s="604"/>
      <c r="JZL608" s="604"/>
      <c r="JZM608" s="604"/>
      <c r="JZN608" s="604"/>
      <c r="JZO608" s="604"/>
      <c r="JZP608" s="604"/>
      <c r="JZQ608" s="604"/>
      <c r="JZR608" s="604"/>
      <c r="JZS608" s="604"/>
      <c r="JZT608" s="604"/>
      <c r="JZU608" s="604"/>
      <c r="JZV608" s="604"/>
      <c r="JZW608" s="604"/>
      <c r="JZX608" s="604"/>
      <c r="JZY608" s="604"/>
      <c r="JZZ608" s="604"/>
      <c r="KAA608" s="604"/>
      <c r="KAB608" s="604"/>
      <c r="KAC608" s="604"/>
      <c r="KAD608" s="604"/>
      <c r="KAE608" s="604"/>
      <c r="KAF608" s="604"/>
      <c r="KAG608" s="604"/>
      <c r="KAH608" s="604"/>
      <c r="KAI608" s="604"/>
      <c r="KAJ608" s="604"/>
      <c r="KAK608" s="604"/>
      <c r="KAL608" s="604"/>
      <c r="KAM608" s="604"/>
      <c r="KAN608" s="604"/>
      <c r="KAO608" s="604"/>
      <c r="KAP608" s="604"/>
      <c r="KAQ608" s="604"/>
      <c r="KAR608" s="604"/>
      <c r="KAS608" s="604"/>
      <c r="KAT608" s="604"/>
      <c r="KAU608" s="604"/>
      <c r="KAV608" s="604"/>
      <c r="KAW608" s="604"/>
      <c r="KAX608" s="604"/>
      <c r="KAY608" s="604"/>
      <c r="KAZ608" s="604"/>
      <c r="KBA608" s="604"/>
      <c r="KBB608" s="604"/>
      <c r="KBC608" s="604"/>
      <c r="KBD608" s="604"/>
      <c r="KBE608" s="604"/>
      <c r="KBF608" s="604"/>
      <c r="KBG608" s="604"/>
      <c r="KBH608" s="604"/>
      <c r="KBI608" s="604"/>
      <c r="KBJ608" s="604"/>
      <c r="KBK608" s="604"/>
      <c r="KBL608" s="604"/>
      <c r="KBM608" s="604"/>
      <c r="KBN608" s="604"/>
      <c r="KBO608" s="604"/>
      <c r="KBP608" s="604"/>
      <c r="KBQ608" s="604"/>
      <c r="KBR608" s="604"/>
      <c r="KBS608" s="604"/>
      <c r="KBT608" s="604"/>
      <c r="KBU608" s="604"/>
      <c r="KBV608" s="604"/>
      <c r="KBW608" s="604"/>
      <c r="KBX608" s="604"/>
      <c r="KBY608" s="604"/>
      <c r="KBZ608" s="604"/>
      <c r="KCA608" s="604"/>
      <c r="KCB608" s="604"/>
      <c r="KCC608" s="604"/>
      <c r="KCD608" s="604"/>
      <c r="KCE608" s="604"/>
      <c r="KCF608" s="604"/>
      <c r="KCG608" s="604"/>
      <c r="KCH608" s="604"/>
      <c r="KCI608" s="604"/>
      <c r="KCJ608" s="604"/>
      <c r="KCK608" s="604"/>
      <c r="KCL608" s="604"/>
      <c r="KCM608" s="604"/>
      <c r="KCN608" s="604"/>
      <c r="KCO608" s="604"/>
      <c r="KCP608" s="604"/>
      <c r="KCQ608" s="604"/>
      <c r="KCR608" s="604"/>
      <c r="KCS608" s="604"/>
      <c r="KCT608" s="604"/>
      <c r="KCU608" s="604"/>
      <c r="KCV608" s="604"/>
      <c r="KCW608" s="604"/>
      <c r="KCX608" s="604"/>
      <c r="KCY608" s="604"/>
      <c r="KCZ608" s="604"/>
      <c r="KDA608" s="604"/>
      <c r="KDB608" s="604"/>
      <c r="KDC608" s="604"/>
      <c r="KDD608" s="604"/>
      <c r="KDE608" s="604"/>
      <c r="KDF608" s="604"/>
      <c r="KDG608" s="604"/>
      <c r="KDH608" s="604"/>
      <c r="KDI608" s="604"/>
      <c r="KDJ608" s="604"/>
      <c r="KDK608" s="604"/>
      <c r="KDL608" s="604"/>
      <c r="KDM608" s="604"/>
      <c r="KDN608" s="604"/>
      <c r="KDO608" s="604"/>
      <c r="KDP608" s="604"/>
      <c r="KDQ608" s="604"/>
      <c r="KDR608" s="604"/>
      <c r="KDS608" s="604"/>
      <c r="KDT608" s="604"/>
      <c r="KDU608" s="604"/>
      <c r="KDV608" s="604"/>
      <c r="KDW608" s="604"/>
      <c r="KDX608" s="604"/>
      <c r="KDY608" s="604"/>
      <c r="KDZ608" s="604"/>
      <c r="KEA608" s="604"/>
      <c r="KEB608" s="604"/>
      <c r="KEC608" s="604"/>
      <c r="KED608" s="604"/>
      <c r="KEE608" s="604"/>
      <c r="KEF608" s="604"/>
      <c r="KEG608" s="604"/>
      <c r="KEH608" s="604"/>
      <c r="KEI608" s="604"/>
      <c r="KEJ608" s="604"/>
      <c r="KEK608" s="604"/>
      <c r="KEL608" s="604"/>
      <c r="KEM608" s="604"/>
      <c r="KEN608" s="604"/>
      <c r="KEO608" s="604"/>
      <c r="KEP608" s="604"/>
      <c r="KEQ608" s="604"/>
      <c r="KER608" s="604"/>
      <c r="KES608" s="604"/>
      <c r="KET608" s="604"/>
      <c r="KEU608" s="604"/>
      <c r="KEV608" s="604"/>
      <c r="KEW608" s="604"/>
      <c r="KEX608" s="604"/>
      <c r="KEY608" s="604"/>
      <c r="KEZ608" s="604"/>
      <c r="KFA608" s="604"/>
      <c r="KFB608" s="604"/>
      <c r="KFC608" s="604"/>
      <c r="KFD608" s="604"/>
      <c r="KFE608" s="604"/>
      <c r="KFF608" s="604"/>
      <c r="KFG608" s="604"/>
      <c r="KFH608" s="604"/>
      <c r="KFI608" s="604"/>
      <c r="KFJ608" s="604"/>
      <c r="KFK608" s="604"/>
      <c r="KFL608" s="604"/>
      <c r="KFM608" s="604"/>
      <c r="KFN608" s="604"/>
      <c r="KFO608" s="604"/>
      <c r="KFP608" s="604"/>
      <c r="KFQ608" s="604"/>
      <c r="KFR608" s="604"/>
      <c r="KFS608" s="604"/>
      <c r="KFT608" s="604"/>
      <c r="KFU608" s="604"/>
      <c r="KFV608" s="604"/>
      <c r="KFW608" s="604"/>
      <c r="KFX608" s="604"/>
      <c r="KFY608" s="604"/>
      <c r="KFZ608" s="604"/>
      <c r="KGA608" s="604"/>
      <c r="KGB608" s="604"/>
      <c r="KGC608" s="604"/>
      <c r="KGD608" s="604"/>
      <c r="KGE608" s="604"/>
      <c r="KGF608" s="604"/>
      <c r="KGG608" s="604"/>
      <c r="KGH608" s="604"/>
      <c r="KGI608" s="604"/>
      <c r="KGJ608" s="604"/>
      <c r="KGK608" s="604"/>
      <c r="KGL608" s="604"/>
      <c r="KGM608" s="604"/>
      <c r="KGN608" s="604"/>
      <c r="KGO608" s="604"/>
      <c r="KGP608" s="604"/>
      <c r="KGQ608" s="604"/>
      <c r="KGR608" s="604"/>
      <c r="KGS608" s="604"/>
      <c r="KGT608" s="604"/>
      <c r="KGU608" s="604"/>
      <c r="KGV608" s="604"/>
      <c r="KGW608" s="604"/>
      <c r="KGX608" s="604"/>
      <c r="KGY608" s="604"/>
      <c r="KGZ608" s="604"/>
      <c r="KHA608" s="604"/>
      <c r="KHB608" s="604"/>
      <c r="KHC608" s="604"/>
      <c r="KHD608" s="604"/>
      <c r="KHE608" s="604"/>
      <c r="KHF608" s="604"/>
      <c r="KHG608" s="604"/>
      <c r="KHH608" s="604"/>
      <c r="KHI608" s="604"/>
      <c r="KHJ608" s="604"/>
      <c r="KHK608" s="604"/>
      <c r="KHL608" s="604"/>
      <c r="KHM608" s="604"/>
      <c r="KHN608" s="604"/>
      <c r="KHO608" s="604"/>
      <c r="KHP608" s="604"/>
      <c r="KHQ608" s="604"/>
      <c r="KHR608" s="604"/>
      <c r="KHS608" s="604"/>
      <c r="KHT608" s="604"/>
      <c r="KHU608" s="604"/>
      <c r="KHV608" s="604"/>
      <c r="KHW608" s="604"/>
      <c r="KHX608" s="604"/>
      <c r="KHY608" s="604"/>
      <c r="KHZ608" s="604"/>
      <c r="KIA608" s="604"/>
      <c r="KIB608" s="604"/>
      <c r="KIC608" s="604"/>
      <c r="KID608" s="604"/>
      <c r="KIE608" s="604"/>
      <c r="KIF608" s="604"/>
      <c r="KIG608" s="604"/>
      <c r="KIH608" s="604"/>
      <c r="KII608" s="604"/>
      <c r="KIJ608" s="604"/>
      <c r="KIK608" s="604"/>
      <c r="KIL608" s="604"/>
      <c r="KIM608" s="604"/>
      <c r="KIN608" s="604"/>
      <c r="KIO608" s="604"/>
      <c r="KIP608" s="604"/>
      <c r="KIQ608" s="604"/>
      <c r="KIR608" s="604"/>
      <c r="KIS608" s="604"/>
      <c r="KIT608" s="604"/>
      <c r="KIU608" s="604"/>
      <c r="KIV608" s="604"/>
      <c r="KIW608" s="604"/>
      <c r="KIX608" s="604"/>
      <c r="KIY608" s="604"/>
      <c r="KIZ608" s="604"/>
      <c r="KJA608" s="604"/>
      <c r="KJB608" s="604"/>
      <c r="KJC608" s="604"/>
      <c r="KJD608" s="604"/>
      <c r="KJE608" s="604"/>
      <c r="KJF608" s="604"/>
      <c r="KJG608" s="604"/>
      <c r="KJH608" s="604"/>
      <c r="KJI608" s="604"/>
      <c r="KJJ608" s="604"/>
      <c r="KJK608" s="604"/>
      <c r="KJL608" s="604"/>
      <c r="KJM608" s="604"/>
      <c r="KJN608" s="604"/>
      <c r="KJO608" s="604"/>
      <c r="KJP608" s="604"/>
      <c r="KJQ608" s="604"/>
      <c r="KJR608" s="604"/>
      <c r="KJS608" s="604"/>
      <c r="KJT608" s="604"/>
      <c r="KJU608" s="604"/>
      <c r="KJV608" s="604"/>
      <c r="KJW608" s="604"/>
      <c r="KJX608" s="604"/>
      <c r="KJY608" s="604"/>
      <c r="KJZ608" s="604"/>
      <c r="KKA608" s="604"/>
      <c r="KKB608" s="604"/>
      <c r="KKC608" s="604"/>
      <c r="KKD608" s="604"/>
      <c r="KKE608" s="604"/>
      <c r="KKF608" s="604"/>
      <c r="KKG608" s="604"/>
      <c r="KKH608" s="604"/>
      <c r="KKI608" s="604"/>
      <c r="KKJ608" s="604"/>
      <c r="KKK608" s="604"/>
      <c r="KKL608" s="604"/>
      <c r="KKM608" s="604"/>
      <c r="KKN608" s="604"/>
      <c r="KKO608" s="604"/>
      <c r="KKP608" s="604"/>
      <c r="KKQ608" s="604"/>
      <c r="KKR608" s="604"/>
      <c r="KKS608" s="604"/>
      <c r="KKT608" s="604"/>
      <c r="KKU608" s="604"/>
      <c r="KKV608" s="604"/>
      <c r="KKW608" s="604"/>
      <c r="KKX608" s="604"/>
      <c r="KKY608" s="604"/>
      <c r="KKZ608" s="604"/>
      <c r="KLA608" s="604"/>
      <c r="KLB608" s="604"/>
      <c r="KLC608" s="604"/>
      <c r="KLD608" s="604"/>
      <c r="KLE608" s="604"/>
      <c r="KLF608" s="604"/>
      <c r="KLG608" s="604"/>
      <c r="KLH608" s="604"/>
      <c r="KLI608" s="604"/>
      <c r="KLJ608" s="604"/>
      <c r="KLK608" s="604"/>
      <c r="KLL608" s="604"/>
      <c r="KLM608" s="604"/>
      <c r="KLN608" s="604"/>
      <c r="KLO608" s="604"/>
      <c r="KLP608" s="604"/>
      <c r="KLQ608" s="604"/>
      <c r="KLR608" s="604"/>
      <c r="KLS608" s="604"/>
      <c r="KLT608" s="604"/>
      <c r="KLU608" s="604"/>
      <c r="KLV608" s="604"/>
      <c r="KLW608" s="604"/>
      <c r="KLX608" s="604"/>
      <c r="KLY608" s="604"/>
      <c r="KLZ608" s="604"/>
      <c r="KMA608" s="604"/>
      <c r="KMB608" s="604"/>
      <c r="KMC608" s="604"/>
      <c r="KMD608" s="604"/>
      <c r="KME608" s="604"/>
      <c r="KMF608" s="604"/>
      <c r="KMG608" s="604"/>
      <c r="KMH608" s="604"/>
      <c r="KMI608" s="604"/>
      <c r="KMJ608" s="604"/>
      <c r="KMK608" s="604"/>
      <c r="KML608" s="604"/>
      <c r="KMM608" s="604"/>
      <c r="KMN608" s="604"/>
      <c r="KMO608" s="604"/>
      <c r="KMP608" s="604"/>
      <c r="KMQ608" s="604"/>
      <c r="KMR608" s="604"/>
      <c r="KMS608" s="604"/>
      <c r="KMT608" s="604"/>
      <c r="KMU608" s="604"/>
      <c r="KMV608" s="604"/>
      <c r="KMW608" s="604"/>
      <c r="KMX608" s="604"/>
      <c r="KMY608" s="604"/>
      <c r="KMZ608" s="604"/>
      <c r="KNA608" s="604"/>
      <c r="KNB608" s="604"/>
      <c r="KNC608" s="604"/>
      <c r="KND608" s="604"/>
      <c r="KNE608" s="604"/>
      <c r="KNF608" s="604"/>
      <c r="KNG608" s="604"/>
      <c r="KNH608" s="604"/>
      <c r="KNI608" s="604"/>
      <c r="KNJ608" s="604"/>
      <c r="KNK608" s="604"/>
      <c r="KNL608" s="604"/>
      <c r="KNM608" s="604"/>
      <c r="KNN608" s="604"/>
      <c r="KNO608" s="604"/>
      <c r="KNP608" s="604"/>
      <c r="KNQ608" s="604"/>
      <c r="KNR608" s="604"/>
      <c r="KNS608" s="604"/>
      <c r="KNT608" s="604"/>
      <c r="KNU608" s="604"/>
      <c r="KNV608" s="604"/>
      <c r="KNW608" s="604"/>
      <c r="KNX608" s="604"/>
      <c r="KNY608" s="604"/>
      <c r="KNZ608" s="604"/>
      <c r="KOA608" s="604"/>
      <c r="KOB608" s="604"/>
      <c r="KOC608" s="604"/>
      <c r="KOD608" s="604"/>
      <c r="KOE608" s="604"/>
      <c r="KOF608" s="604"/>
      <c r="KOG608" s="604"/>
      <c r="KOH608" s="604"/>
      <c r="KOI608" s="604"/>
      <c r="KOJ608" s="604"/>
      <c r="KOK608" s="604"/>
      <c r="KOL608" s="604"/>
      <c r="KOM608" s="604"/>
      <c r="KON608" s="604"/>
      <c r="KOO608" s="604"/>
      <c r="KOP608" s="604"/>
      <c r="KOQ608" s="604"/>
      <c r="KOR608" s="604"/>
      <c r="KOS608" s="604"/>
      <c r="KOT608" s="604"/>
      <c r="KOU608" s="604"/>
      <c r="KOV608" s="604"/>
      <c r="KOW608" s="604"/>
      <c r="KOX608" s="604"/>
      <c r="KOY608" s="604"/>
      <c r="KOZ608" s="604"/>
      <c r="KPA608" s="604"/>
      <c r="KPB608" s="604"/>
      <c r="KPC608" s="604"/>
      <c r="KPD608" s="604"/>
      <c r="KPE608" s="604"/>
      <c r="KPF608" s="604"/>
      <c r="KPG608" s="604"/>
      <c r="KPH608" s="604"/>
      <c r="KPI608" s="604"/>
      <c r="KPJ608" s="604"/>
      <c r="KPK608" s="604"/>
      <c r="KPL608" s="604"/>
      <c r="KPM608" s="604"/>
      <c r="KPN608" s="604"/>
      <c r="KPO608" s="604"/>
      <c r="KPP608" s="604"/>
      <c r="KPQ608" s="604"/>
      <c r="KPR608" s="604"/>
      <c r="KPS608" s="604"/>
      <c r="KPT608" s="604"/>
      <c r="KPU608" s="604"/>
      <c r="KPV608" s="604"/>
      <c r="KPW608" s="604"/>
      <c r="KPX608" s="604"/>
      <c r="KPY608" s="604"/>
      <c r="KPZ608" s="604"/>
      <c r="KQA608" s="604"/>
      <c r="KQB608" s="604"/>
      <c r="KQC608" s="604"/>
      <c r="KQD608" s="604"/>
      <c r="KQE608" s="604"/>
      <c r="KQF608" s="604"/>
      <c r="KQG608" s="604"/>
      <c r="KQH608" s="604"/>
      <c r="KQI608" s="604"/>
      <c r="KQJ608" s="604"/>
      <c r="KQK608" s="604"/>
      <c r="KQL608" s="604"/>
      <c r="KQM608" s="604"/>
      <c r="KQN608" s="604"/>
      <c r="KQO608" s="604"/>
      <c r="KQP608" s="604"/>
      <c r="KQQ608" s="604"/>
      <c r="KQR608" s="604"/>
      <c r="KQS608" s="604"/>
      <c r="KQT608" s="604"/>
      <c r="KQU608" s="604"/>
      <c r="KQV608" s="604"/>
      <c r="KQW608" s="604"/>
      <c r="KQX608" s="604"/>
      <c r="KQY608" s="604"/>
      <c r="KQZ608" s="604"/>
      <c r="KRA608" s="604"/>
      <c r="KRB608" s="604"/>
      <c r="KRC608" s="604"/>
      <c r="KRD608" s="604"/>
      <c r="KRE608" s="604"/>
      <c r="KRF608" s="604"/>
      <c r="KRG608" s="604"/>
      <c r="KRH608" s="604"/>
      <c r="KRI608" s="604"/>
      <c r="KRJ608" s="604"/>
      <c r="KRK608" s="604"/>
      <c r="KRL608" s="604"/>
      <c r="KRM608" s="604"/>
      <c r="KRN608" s="604"/>
      <c r="KRO608" s="604"/>
      <c r="KRP608" s="604"/>
      <c r="KRQ608" s="604"/>
      <c r="KRR608" s="604"/>
      <c r="KRS608" s="604"/>
      <c r="KRT608" s="604"/>
      <c r="KRU608" s="604"/>
      <c r="KRV608" s="604"/>
      <c r="KRW608" s="604"/>
      <c r="KRX608" s="604"/>
      <c r="KRY608" s="604"/>
      <c r="KRZ608" s="604"/>
      <c r="KSA608" s="604"/>
      <c r="KSB608" s="604"/>
      <c r="KSC608" s="604"/>
      <c r="KSD608" s="604"/>
      <c r="KSE608" s="604"/>
      <c r="KSF608" s="604"/>
      <c r="KSG608" s="604"/>
      <c r="KSH608" s="604"/>
      <c r="KSI608" s="604"/>
      <c r="KSJ608" s="604"/>
      <c r="KSK608" s="604"/>
      <c r="KSL608" s="604"/>
      <c r="KSM608" s="604"/>
      <c r="KSN608" s="604"/>
      <c r="KSO608" s="604"/>
      <c r="KSP608" s="604"/>
      <c r="KSQ608" s="604"/>
      <c r="KSR608" s="604"/>
      <c r="KSS608" s="604"/>
      <c r="KST608" s="604"/>
      <c r="KSU608" s="604"/>
      <c r="KSV608" s="604"/>
      <c r="KSW608" s="604"/>
      <c r="KSX608" s="604"/>
      <c r="KSY608" s="604"/>
      <c r="KSZ608" s="604"/>
      <c r="KTA608" s="604"/>
      <c r="KTB608" s="604"/>
      <c r="KTC608" s="604"/>
      <c r="KTD608" s="604"/>
      <c r="KTE608" s="604"/>
      <c r="KTF608" s="604"/>
      <c r="KTG608" s="604"/>
      <c r="KTH608" s="604"/>
      <c r="KTI608" s="604"/>
      <c r="KTJ608" s="604"/>
      <c r="KTK608" s="604"/>
      <c r="KTL608" s="604"/>
      <c r="KTM608" s="604"/>
      <c r="KTN608" s="604"/>
      <c r="KTO608" s="604"/>
      <c r="KTP608" s="604"/>
      <c r="KTQ608" s="604"/>
      <c r="KTR608" s="604"/>
      <c r="KTS608" s="604"/>
      <c r="KTT608" s="604"/>
      <c r="KTU608" s="604"/>
      <c r="KTV608" s="604"/>
      <c r="KTW608" s="604"/>
      <c r="KTX608" s="604"/>
      <c r="KTY608" s="604"/>
      <c r="KTZ608" s="604"/>
      <c r="KUA608" s="604"/>
      <c r="KUB608" s="604"/>
      <c r="KUC608" s="604"/>
      <c r="KUD608" s="604"/>
      <c r="KUE608" s="604"/>
      <c r="KUF608" s="604"/>
      <c r="KUG608" s="604"/>
      <c r="KUH608" s="604"/>
      <c r="KUI608" s="604"/>
      <c r="KUJ608" s="604"/>
      <c r="KUK608" s="604"/>
      <c r="KUL608" s="604"/>
      <c r="KUM608" s="604"/>
      <c r="KUN608" s="604"/>
      <c r="KUO608" s="604"/>
      <c r="KUP608" s="604"/>
      <c r="KUQ608" s="604"/>
      <c r="KUR608" s="604"/>
      <c r="KUS608" s="604"/>
      <c r="KUT608" s="604"/>
      <c r="KUU608" s="604"/>
      <c r="KUV608" s="604"/>
      <c r="KUW608" s="604"/>
      <c r="KUX608" s="604"/>
      <c r="KUY608" s="604"/>
      <c r="KUZ608" s="604"/>
      <c r="KVA608" s="604"/>
      <c r="KVB608" s="604"/>
      <c r="KVC608" s="604"/>
      <c r="KVD608" s="604"/>
      <c r="KVE608" s="604"/>
      <c r="KVF608" s="604"/>
      <c r="KVG608" s="604"/>
      <c r="KVH608" s="604"/>
      <c r="KVI608" s="604"/>
      <c r="KVJ608" s="604"/>
      <c r="KVK608" s="604"/>
      <c r="KVL608" s="604"/>
      <c r="KVM608" s="604"/>
      <c r="KVN608" s="604"/>
      <c r="KVO608" s="604"/>
      <c r="KVP608" s="604"/>
      <c r="KVQ608" s="604"/>
      <c r="KVR608" s="604"/>
      <c r="KVS608" s="604"/>
      <c r="KVT608" s="604"/>
      <c r="KVU608" s="604"/>
      <c r="KVV608" s="604"/>
      <c r="KVW608" s="604"/>
      <c r="KVX608" s="604"/>
      <c r="KVY608" s="604"/>
      <c r="KVZ608" s="604"/>
      <c r="KWA608" s="604"/>
      <c r="KWB608" s="604"/>
      <c r="KWC608" s="604"/>
      <c r="KWD608" s="604"/>
      <c r="KWE608" s="604"/>
      <c r="KWF608" s="604"/>
      <c r="KWG608" s="604"/>
      <c r="KWH608" s="604"/>
      <c r="KWI608" s="604"/>
      <c r="KWJ608" s="604"/>
      <c r="KWK608" s="604"/>
      <c r="KWL608" s="604"/>
      <c r="KWM608" s="604"/>
      <c r="KWN608" s="604"/>
      <c r="KWO608" s="604"/>
      <c r="KWP608" s="604"/>
      <c r="KWQ608" s="604"/>
      <c r="KWR608" s="604"/>
      <c r="KWS608" s="604"/>
      <c r="KWT608" s="604"/>
      <c r="KWU608" s="604"/>
      <c r="KWV608" s="604"/>
      <c r="KWW608" s="604"/>
      <c r="KWX608" s="604"/>
      <c r="KWY608" s="604"/>
      <c r="KWZ608" s="604"/>
      <c r="KXA608" s="604"/>
      <c r="KXB608" s="604"/>
      <c r="KXC608" s="604"/>
      <c r="KXD608" s="604"/>
      <c r="KXE608" s="604"/>
      <c r="KXF608" s="604"/>
      <c r="KXG608" s="604"/>
      <c r="KXH608" s="604"/>
      <c r="KXI608" s="604"/>
      <c r="KXJ608" s="604"/>
      <c r="KXK608" s="604"/>
      <c r="KXL608" s="604"/>
      <c r="KXM608" s="604"/>
      <c r="KXN608" s="604"/>
      <c r="KXO608" s="604"/>
      <c r="KXP608" s="604"/>
      <c r="KXQ608" s="604"/>
      <c r="KXR608" s="604"/>
      <c r="KXS608" s="604"/>
      <c r="KXT608" s="604"/>
      <c r="KXU608" s="604"/>
      <c r="KXV608" s="604"/>
      <c r="KXW608" s="604"/>
      <c r="KXX608" s="604"/>
      <c r="KXY608" s="604"/>
      <c r="KXZ608" s="604"/>
      <c r="KYA608" s="604"/>
      <c r="KYB608" s="604"/>
      <c r="KYC608" s="604"/>
      <c r="KYD608" s="604"/>
      <c r="KYE608" s="604"/>
      <c r="KYF608" s="604"/>
      <c r="KYG608" s="604"/>
      <c r="KYH608" s="604"/>
      <c r="KYI608" s="604"/>
      <c r="KYJ608" s="604"/>
      <c r="KYK608" s="604"/>
      <c r="KYL608" s="604"/>
      <c r="KYM608" s="604"/>
      <c r="KYN608" s="604"/>
      <c r="KYO608" s="604"/>
      <c r="KYP608" s="604"/>
      <c r="KYQ608" s="604"/>
      <c r="KYR608" s="604"/>
      <c r="KYS608" s="604"/>
      <c r="KYT608" s="604"/>
      <c r="KYU608" s="604"/>
      <c r="KYV608" s="604"/>
      <c r="KYW608" s="604"/>
      <c r="KYX608" s="604"/>
      <c r="KYY608" s="604"/>
      <c r="KYZ608" s="604"/>
      <c r="KZA608" s="604"/>
      <c r="KZB608" s="604"/>
      <c r="KZC608" s="604"/>
      <c r="KZD608" s="604"/>
      <c r="KZE608" s="604"/>
      <c r="KZF608" s="604"/>
      <c r="KZG608" s="604"/>
      <c r="KZH608" s="604"/>
      <c r="KZI608" s="604"/>
      <c r="KZJ608" s="604"/>
      <c r="KZK608" s="604"/>
      <c r="KZL608" s="604"/>
      <c r="KZM608" s="604"/>
      <c r="KZN608" s="604"/>
      <c r="KZO608" s="604"/>
      <c r="KZP608" s="604"/>
      <c r="KZQ608" s="604"/>
      <c r="KZR608" s="604"/>
      <c r="KZS608" s="604"/>
      <c r="KZT608" s="604"/>
      <c r="KZU608" s="604"/>
      <c r="KZV608" s="604"/>
      <c r="KZW608" s="604"/>
      <c r="KZX608" s="604"/>
      <c r="KZY608" s="604"/>
      <c r="KZZ608" s="604"/>
      <c r="LAA608" s="604"/>
      <c r="LAB608" s="604"/>
      <c r="LAC608" s="604"/>
      <c r="LAD608" s="604"/>
      <c r="LAE608" s="604"/>
      <c r="LAF608" s="604"/>
      <c r="LAG608" s="604"/>
      <c r="LAH608" s="604"/>
      <c r="LAI608" s="604"/>
      <c r="LAJ608" s="604"/>
      <c r="LAK608" s="604"/>
      <c r="LAL608" s="604"/>
      <c r="LAM608" s="604"/>
      <c r="LAN608" s="604"/>
      <c r="LAO608" s="604"/>
      <c r="LAP608" s="604"/>
      <c r="LAQ608" s="604"/>
      <c r="LAR608" s="604"/>
      <c r="LAS608" s="604"/>
      <c r="LAT608" s="604"/>
      <c r="LAU608" s="604"/>
      <c r="LAV608" s="604"/>
      <c r="LAW608" s="604"/>
      <c r="LAX608" s="604"/>
      <c r="LAY608" s="604"/>
      <c r="LAZ608" s="604"/>
      <c r="LBA608" s="604"/>
      <c r="LBB608" s="604"/>
      <c r="LBC608" s="604"/>
      <c r="LBD608" s="604"/>
      <c r="LBE608" s="604"/>
      <c r="LBF608" s="604"/>
      <c r="LBG608" s="604"/>
      <c r="LBH608" s="604"/>
      <c r="LBI608" s="604"/>
      <c r="LBJ608" s="604"/>
      <c r="LBK608" s="604"/>
      <c r="LBL608" s="604"/>
      <c r="LBM608" s="604"/>
      <c r="LBN608" s="604"/>
      <c r="LBO608" s="604"/>
      <c r="LBP608" s="604"/>
      <c r="LBQ608" s="604"/>
      <c r="LBR608" s="604"/>
      <c r="LBS608" s="604"/>
      <c r="LBT608" s="604"/>
      <c r="LBU608" s="604"/>
      <c r="LBV608" s="604"/>
      <c r="LBW608" s="604"/>
      <c r="LBX608" s="604"/>
      <c r="LBY608" s="604"/>
      <c r="LBZ608" s="604"/>
      <c r="LCA608" s="604"/>
      <c r="LCB608" s="604"/>
      <c r="LCC608" s="604"/>
      <c r="LCD608" s="604"/>
      <c r="LCE608" s="604"/>
      <c r="LCF608" s="604"/>
      <c r="LCG608" s="604"/>
      <c r="LCH608" s="604"/>
      <c r="LCI608" s="604"/>
      <c r="LCJ608" s="604"/>
      <c r="LCK608" s="604"/>
      <c r="LCL608" s="604"/>
      <c r="LCM608" s="604"/>
      <c r="LCN608" s="604"/>
      <c r="LCO608" s="604"/>
      <c r="LCP608" s="604"/>
      <c r="LCQ608" s="604"/>
      <c r="LCR608" s="604"/>
      <c r="LCS608" s="604"/>
      <c r="LCT608" s="604"/>
      <c r="LCU608" s="604"/>
      <c r="LCV608" s="604"/>
      <c r="LCW608" s="604"/>
      <c r="LCX608" s="604"/>
      <c r="LCY608" s="604"/>
      <c r="LCZ608" s="604"/>
      <c r="LDA608" s="604"/>
      <c r="LDB608" s="604"/>
      <c r="LDC608" s="604"/>
      <c r="LDD608" s="604"/>
      <c r="LDE608" s="604"/>
      <c r="LDF608" s="604"/>
      <c r="LDG608" s="604"/>
      <c r="LDH608" s="604"/>
      <c r="LDI608" s="604"/>
      <c r="LDJ608" s="604"/>
      <c r="LDK608" s="604"/>
      <c r="LDL608" s="604"/>
      <c r="LDM608" s="604"/>
      <c r="LDN608" s="604"/>
      <c r="LDO608" s="604"/>
      <c r="LDP608" s="604"/>
      <c r="LDQ608" s="604"/>
      <c r="LDR608" s="604"/>
      <c r="LDS608" s="604"/>
      <c r="LDT608" s="604"/>
      <c r="LDU608" s="604"/>
      <c r="LDV608" s="604"/>
      <c r="LDW608" s="604"/>
      <c r="LDX608" s="604"/>
      <c r="LDY608" s="604"/>
      <c r="LDZ608" s="604"/>
      <c r="LEA608" s="604"/>
      <c r="LEB608" s="604"/>
      <c r="LEC608" s="604"/>
      <c r="LED608" s="604"/>
      <c r="LEE608" s="604"/>
      <c r="LEF608" s="604"/>
      <c r="LEG608" s="604"/>
      <c r="LEH608" s="604"/>
      <c r="LEI608" s="604"/>
      <c r="LEJ608" s="604"/>
      <c r="LEK608" s="604"/>
      <c r="LEL608" s="604"/>
      <c r="LEM608" s="604"/>
      <c r="LEN608" s="604"/>
      <c r="LEO608" s="604"/>
      <c r="LEP608" s="604"/>
      <c r="LEQ608" s="604"/>
      <c r="LER608" s="604"/>
      <c r="LES608" s="604"/>
      <c r="LET608" s="604"/>
      <c r="LEU608" s="604"/>
      <c r="LEV608" s="604"/>
      <c r="LEW608" s="604"/>
      <c r="LEX608" s="604"/>
      <c r="LEY608" s="604"/>
      <c r="LEZ608" s="604"/>
      <c r="LFA608" s="604"/>
      <c r="LFB608" s="604"/>
      <c r="LFC608" s="604"/>
      <c r="LFD608" s="604"/>
      <c r="LFE608" s="604"/>
      <c r="LFF608" s="604"/>
      <c r="LFG608" s="604"/>
      <c r="LFH608" s="604"/>
      <c r="LFI608" s="604"/>
      <c r="LFJ608" s="604"/>
      <c r="LFK608" s="604"/>
      <c r="LFL608" s="604"/>
      <c r="LFM608" s="604"/>
      <c r="LFN608" s="604"/>
      <c r="LFO608" s="604"/>
      <c r="LFP608" s="604"/>
      <c r="LFQ608" s="604"/>
      <c r="LFR608" s="604"/>
      <c r="LFS608" s="604"/>
      <c r="LFT608" s="604"/>
      <c r="LFU608" s="604"/>
      <c r="LFV608" s="604"/>
      <c r="LFW608" s="604"/>
      <c r="LFX608" s="604"/>
      <c r="LFY608" s="604"/>
      <c r="LFZ608" s="604"/>
      <c r="LGA608" s="604"/>
      <c r="LGB608" s="604"/>
      <c r="LGC608" s="604"/>
      <c r="LGD608" s="604"/>
      <c r="LGE608" s="604"/>
      <c r="LGF608" s="604"/>
      <c r="LGG608" s="604"/>
      <c r="LGH608" s="604"/>
      <c r="LGI608" s="604"/>
      <c r="LGJ608" s="604"/>
      <c r="LGK608" s="604"/>
      <c r="LGL608" s="604"/>
      <c r="LGM608" s="604"/>
      <c r="LGN608" s="604"/>
      <c r="LGO608" s="604"/>
      <c r="LGP608" s="604"/>
      <c r="LGQ608" s="604"/>
      <c r="LGR608" s="604"/>
      <c r="LGS608" s="604"/>
      <c r="LGT608" s="604"/>
      <c r="LGU608" s="604"/>
      <c r="LGV608" s="604"/>
      <c r="LGW608" s="604"/>
      <c r="LGX608" s="604"/>
      <c r="LGY608" s="604"/>
      <c r="LGZ608" s="604"/>
      <c r="LHA608" s="604"/>
      <c r="LHB608" s="604"/>
      <c r="LHC608" s="604"/>
      <c r="LHD608" s="604"/>
      <c r="LHE608" s="604"/>
      <c r="LHF608" s="604"/>
      <c r="LHG608" s="604"/>
      <c r="LHH608" s="604"/>
      <c r="LHI608" s="604"/>
      <c r="LHJ608" s="604"/>
      <c r="LHK608" s="604"/>
      <c r="LHL608" s="604"/>
      <c r="LHM608" s="604"/>
      <c r="LHN608" s="604"/>
      <c r="LHO608" s="604"/>
      <c r="LHP608" s="604"/>
      <c r="LHQ608" s="604"/>
      <c r="LHR608" s="604"/>
      <c r="LHS608" s="604"/>
      <c r="LHT608" s="604"/>
      <c r="LHU608" s="604"/>
      <c r="LHV608" s="604"/>
      <c r="LHW608" s="604"/>
      <c r="LHX608" s="604"/>
      <c r="LHY608" s="604"/>
      <c r="LHZ608" s="604"/>
      <c r="LIA608" s="604"/>
      <c r="LIB608" s="604"/>
      <c r="LIC608" s="604"/>
      <c r="LID608" s="604"/>
      <c r="LIE608" s="604"/>
      <c r="LIF608" s="604"/>
      <c r="LIG608" s="604"/>
      <c r="LIH608" s="604"/>
      <c r="LII608" s="604"/>
      <c r="LIJ608" s="604"/>
      <c r="LIK608" s="604"/>
      <c r="LIL608" s="604"/>
      <c r="LIM608" s="604"/>
      <c r="LIN608" s="604"/>
      <c r="LIO608" s="604"/>
      <c r="LIP608" s="604"/>
      <c r="LIQ608" s="604"/>
      <c r="LIR608" s="604"/>
      <c r="LIS608" s="604"/>
      <c r="LIT608" s="604"/>
      <c r="LIU608" s="604"/>
      <c r="LIV608" s="604"/>
      <c r="LIW608" s="604"/>
      <c r="LIX608" s="604"/>
      <c r="LIY608" s="604"/>
      <c r="LIZ608" s="604"/>
      <c r="LJA608" s="604"/>
      <c r="LJB608" s="604"/>
      <c r="LJC608" s="604"/>
      <c r="LJD608" s="604"/>
      <c r="LJE608" s="604"/>
      <c r="LJF608" s="604"/>
      <c r="LJG608" s="604"/>
      <c r="LJH608" s="604"/>
      <c r="LJI608" s="604"/>
      <c r="LJJ608" s="604"/>
      <c r="LJK608" s="604"/>
      <c r="LJL608" s="604"/>
      <c r="LJM608" s="604"/>
      <c r="LJN608" s="604"/>
      <c r="LJO608" s="604"/>
      <c r="LJP608" s="604"/>
      <c r="LJQ608" s="604"/>
      <c r="LJR608" s="604"/>
      <c r="LJS608" s="604"/>
      <c r="LJT608" s="604"/>
      <c r="LJU608" s="604"/>
      <c r="LJV608" s="604"/>
      <c r="LJW608" s="604"/>
      <c r="LJX608" s="604"/>
      <c r="LJY608" s="604"/>
      <c r="LJZ608" s="604"/>
      <c r="LKA608" s="604"/>
      <c r="LKB608" s="604"/>
      <c r="LKC608" s="604"/>
      <c r="LKD608" s="604"/>
      <c r="LKE608" s="604"/>
      <c r="LKF608" s="604"/>
      <c r="LKG608" s="604"/>
      <c r="LKH608" s="604"/>
      <c r="LKI608" s="604"/>
      <c r="LKJ608" s="604"/>
      <c r="LKK608" s="604"/>
      <c r="LKL608" s="604"/>
      <c r="LKM608" s="604"/>
      <c r="LKN608" s="604"/>
      <c r="LKO608" s="604"/>
      <c r="LKP608" s="604"/>
      <c r="LKQ608" s="604"/>
      <c r="LKR608" s="604"/>
      <c r="LKS608" s="604"/>
      <c r="LKT608" s="604"/>
      <c r="LKU608" s="604"/>
      <c r="LKV608" s="604"/>
      <c r="LKW608" s="604"/>
      <c r="LKX608" s="604"/>
      <c r="LKY608" s="604"/>
      <c r="LKZ608" s="604"/>
      <c r="LLA608" s="604"/>
      <c r="LLB608" s="604"/>
      <c r="LLC608" s="604"/>
      <c r="LLD608" s="604"/>
      <c r="LLE608" s="604"/>
      <c r="LLF608" s="604"/>
      <c r="LLG608" s="604"/>
      <c r="LLH608" s="604"/>
      <c r="LLI608" s="604"/>
      <c r="LLJ608" s="604"/>
      <c r="LLK608" s="604"/>
      <c r="LLL608" s="604"/>
      <c r="LLM608" s="604"/>
      <c r="LLN608" s="604"/>
      <c r="LLO608" s="604"/>
      <c r="LLP608" s="604"/>
      <c r="LLQ608" s="604"/>
      <c r="LLR608" s="604"/>
      <c r="LLS608" s="604"/>
      <c r="LLT608" s="604"/>
      <c r="LLU608" s="604"/>
      <c r="LLV608" s="604"/>
      <c r="LLW608" s="604"/>
      <c r="LLX608" s="604"/>
      <c r="LLY608" s="604"/>
      <c r="LLZ608" s="604"/>
      <c r="LMA608" s="604"/>
      <c r="LMB608" s="604"/>
      <c r="LMC608" s="604"/>
      <c r="LMD608" s="604"/>
      <c r="LME608" s="604"/>
      <c r="LMF608" s="604"/>
      <c r="LMG608" s="604"/>
      <c r="LMH608" s="604"/>
      <c r="LMI608" s="604"/>
      <c r="LMJ608" s="604"/>
      <c r="LMK608" s="604"/>
      <c r="LML608" s="604"/>
      <c r="LMM608" s="604"/>
      <c r="LMN608" s="604"/>
      <c r="LMO608" s="604"/>
      <c r="LMP608" s="604"/>
      <c r="LMQ608" s="604"/>
      <c r="LMR608" s="604"/>
      <c r="LMS608" s="604"/>
      <c r="LMT608" s="604"/>
      <c r="LMU608" s="604"/>
      <c r="LMV608" s="604"/>
      <c r="LMW608" s="604"/>
      <c r="LMX608" s="604"/>
      <c r="LMY608" s="604"/>
      <c r="LMZ608" s="604"/>
      <c r="LNA608" s="604"/>
      <c r="LNB608" s="604"/>
      <c r="LNC608" s="604"/>
      <c r="LND608" s="604"/>
      <c r="LNE608" s="604"/>
      <c r="LNF608" s="604"/>
      <c r="LNG608" s="604"/>
      <c r="LNH608" s="604"/>
      <c r="LNI608" s="604"/>
      <c r="LNJ608" s="604"/>
      <c r="LNK608" s="604"/>
      <c r="LNL608" s="604"/>
      <c r="LNM608" s="604"/>
      <c r="LNN608" s="604"/>
      <c r="LNO608" s="604"/>
      <c r="LNP608" s="604"/>
      <c r="LNQ608" s="604"/>
      <c r="LNR608" s="604"/>
      <c r="LNS608" s="604"/>
      <c r="LNT608" s="604"/>
      <c r="LNU608" s="604"/>
      <c r="LNV608" s="604"/>
      <c r="LNW608" s="604"/>
      <c r="LNX608" s="604"/>
      <c r="LNY608" s="604"/>
      <c r="LNZ608" s="604"/>
      <c r="LOA608" s="604"/>
      <c r="LOB608" s="604"/>
      <c r="LOC608" s="604"/>
      <c r="LOD608" s="604"/>
      <c r="LOE608" s="604"/>
      <c r="LOF608" s="604"/>
      <c r="LOG608" s="604"/>
      <c r="LOH608" s="604"/>
      <c r="LOI608" s="604"/>
      <c r="LOJ608" s="604"/>
      <c r="LOK608" s="604"/>
      <c r="LOL608" s="604"/>
      <c r="LOM608" s="604"/>
      <c r="LON608" s="604"/>
      <c r="LOO608" s="604"/>
      <c r="LOP608" s="604"/>
      <c r="LOQ608" s="604"/>
      <c r="LOR608" s="604"/>
      <c r="LOS608" s="604"/>
      <c r="LOT608" s="604"/>
      <c r="LOU608" s="604"/>
      <c r="LOV608" s="604"/>
      <c r="LOW608" s="604"/>
      <c r="LOX608" s="604"/>
      <c r="LOY608" s="604"/>
      <c r="LOZ608" s="604"/>
      <c r="LPA608" s="604"/>
      <c r="LPB608" s="604"/>
      <c r="LPC608" s="604"/>
      <c r="LPD608" s="604"/>
      <c r="LPE608" s="604"/>
      <c r="LPF608" s="604"/>
      <c r="LPG608" s="604"/>
      <c r="LPH608" s="604"/>
      <c r="LPI608" s="604"/>
      <c r="LPJ608" s="604"/>
      <c r="LPK608" s="604"/>
      <c r="LPL608" s="604"/>
      <c r="LPM608" s="604"/>
      <c r="LPN608" s="604"/>
      <c r="LPO608" s="604"/>
      <c r="LPP608" s="604"/>
      <c r="LPQ608" s="604"/>
      <c r="LPR608" s="604"/>
      <c r="LPS608" s="604"/>
      <c r="LPT608" s="604"/>
      <c r="LPU608" s="604"/>
      <c r="LPV608" s="604"/>
      <c r="LPW608" s="604"/>
      <c r="LPX608" s="604"/>
      <c r="LPY608" s="604"/>
      <c r="LPZ608" s="604"/>
      <c r="LQA608" s="604"/>
      <c r="LQB608" s="604"/>
      <c r="LQC608" s="604"/>
      <c r="LQD608" s="604"/>
      <c r="LQE608" s="604"/>
      <c r="LQF608" s="604"/>
      <c r="LQG608" s="604"/>
      <c r="LQH608" s="604"/>
      <c r="LQI608" s="604"/>
      <c r="LQJ608" s="604"/>
      <c r="LQK608" s="604"/>
      <c r="LQL608" s="604"/>
      <c r="LQM608" s="604"/>
      <c r="LQN608" s="604"/>
      <c r="LQO608" s="604"/>
      <c r="LQP608" s="604"/>
      <c r="LQQ608" s="604"/>
      <c r="LQR608" s="604"/>
      <c r="LQS608" s="604"/>
      <c r="LQT608" s="604"/>
      <c r="LQU608" s="604"/>
      <c r="LQV608" s="604"/>
      <c r="LQW608" s="604"/>
      <c r="LQX608" s="604"/>
      <c r="LQY608" s="604"/>
      <c r="LQZ608" s="604"/>
      <c r="LRA608" s="604"/>
      <c r="LRB608" s="604"/>
      <c r="LRC608" s="604"/>
      <c r="LRD608" s="604"/>
      <c r="LRE608" s="604"/>
      <c r="LRF608" s="604"/>
      <c r="LRG608" s="604"/>
      <c r="LRH608" s="604"/>
      <c r="LRI608" s="604"/>
      <c r="LRJ608" s="604"/>
      <c r="LRK608" s="604"/>
      <c r="LRL608" s="604"/>
      <c r="LRM608" s="604"/>
      <c r="LRN608" s="604"/>
      <c r="LRO608" s="604"/>
      <c r="LRP608" s="604"/>
      <c r="LRQ608" s="604"/>
      <c r="LRR608" s="604"/>
      <c r="LRS608" s="604"/>
      <c r="LRT608" s="604"/>
      <c r="LRU608" s="604"/>
      <c r="LRV608" s="604"/>
      <c r="LRW608" s="604"/>
      <c r="LRX608" s="604"/>
      <c r="LRY608" s="604"/>
      <c r="LRZ608" s="604"/>
      <c r="LSA608" s="604"/>
      <c r="LSB608" s="604"/>
      <c r="LSC608" s="604"/>
      <c r="LSD608" s="604"/>
      <c r="LSE608" s="604"/>
      <c r="LSF608" s="604"/>
      <c r="LSG608" s="604"/>
      <c r="LSH608" s="604"/>
      <c r="LSI608" s="604"/>
      <c r="LSJ608" s="604"/>
      <c r="LSK608" s="604"/>
      <c r="LSL608" s="604"/>
      <c r="LSM608" s="604"/>
      <c r="LSN608" s="604"/>
      <c r="LSO608" s="604"/>
      <c r="LSP608" s="604"/>
      <c r="LSQ608" s="604"/>
      <c r="LSR608" s="604"/>
      <c r="LSS608" s="604"/>
      <c r="LST608" s="604"/>
      <c r="LSU608" s="604"/>
      <c r="LSV608" s="604"/>
      <c r="LSW608" s="604"/>
      <c r="LSX608" s="604"/>
      <c r="LSY608" s="604"/>
      <c r="LSZ608" s="604"/>
      <c r="LTA608" s="604"/>
      <c r="LTB608" s="604"/>
      <c r="LTC608" s="604"/>
      <c r="LTD608" s="604"/>
      <c r="LTE608" s="604"/>
      <c r="LTF608" s="604"/>
      <c r="LTG608" s="604"/>
      <c r="LTH608" s="604"/>
      <c r="LTI608" s="604"/>
      <c r="LTJ608" s="604"/>
      <c r="LTK608" s="604"/>
      <c r="LTL608" s="604"/>
      <c r="LTM608" s="604"/>
      <c r="LTN608" s="604"/>
      <c r="LTO608" s="604"/>
      <c r="LTP608" s="604"/>
      <c r="LTQ608" s="604"/>
      <c r="LTR608" s="604"/>
      <c r="LTS608" s="604"/>
      <c r="LTT608" s="604"/>
      <c r="LTU608" s="604"/>
      <c r="LTV608" s="604"/>
      <c r="LTW608" s="604"/>
      <c r="LTX608" s="604"/>
      <c r="LTY608" s="604"/>
      <c r="LTZ608" s="604"/>
      <c r="LUA608" s="604"/>
      <c r="LUB608" s="604"/>
      <c r="LUC608" s="604"/>
      <c r="LUD608" s="604"/>
      <c r="LUE608" s="604"/>
      <c r="LUF608" s="604"/>
      <c r="LUG608" s="604"/>
      <c r="LUH608" s="604"/>
      <c r="LUI608" s="604"/>
      <c r="LUJ608" s="604"/>
      <c r="LUK608" s="604"/>
      <c r="LUL608" s="604"/>
      <c r="LUM608" s="604"/>
      <c r="LUN608" s="604"/>
      <c r="LUO608" s="604"/>
      <c r="LUP608" s="604"/>
      <c r="LUQ608" s="604"/>
      <c r="LUR608" s="604"/>
      <c r="LUS608" s="604"/>
      <c r="LUT608" s="604"/>
      <c r="LUU608" s="604"/>
      <c r="LUV608" s="604"/>
      <c r="LUW608" s="604"/>
      <c r="LUX608" s="604"/>
      <c r="LUY608" s="604"/>
      <c r="LUZ608" s="604"/>
      <c r="LVA608" s="604"/>
      <c r="LVB608" s="604"/>
      <c r="LVC608" s="604"/>
      <c r="LVD608" s="604"/>
      <c r="LVE608" s="604"/>
      <c r="LVF608" s="604"/>
      <c r="LVG608" s="604"/>
      <c r="LVH608" s="604"/>
      <c r="LVI608" s="604"/>
      <c r="LVJ608" s="604"/>
      <c r="LVK608" s="604"/>
      <c r="LVL608" s="604"/>
      <c r="LVM608" s="604"/>
      <c r="LVN608" s="604"/>
      <c r="LVO608" s="604"/>
      <c r="LVP608" s="604"/>
      <c r="LVQ608" s="604"/>
      <c r="LVR608" s="604"/>
      <c r="LVS608" s="604"/>
      <c r="LVT608" s="604"/>
      <c r="LVU608" s="604"/>
      <c r="LVV608" s="604"/>
      <c r="LVW608" s="604"/>
      <c r="LVX608" s="604"/>
      <c r="LVY608" s="604"/>
      <c r="LVZ608" s="604"/>
      <c r="LWA608" s="604"/>
      <c r="LWB608" s="604"/>
      <c r="LWC608" s="604"/>
      <c r="LWD608" s="604"/>
      <c r="LWE608" s="604"/>
      <c r="LWF608" s="604"/>
      <c r="LWG608" s="604"/>
      <c r="LWH608" s="604"/>
      <c r="LWI608" s="604"/>
      <c r="LWJ608" s="604"/>
      <c r="LWK608" s="604"/>
      <c r="LWL608" s="604"/>
      <c r="LWM608" s="604"/>
      <c r="LWN608" s="604"/>
      <c r="LWO608" s="604"/>
      <c r="LWP608" s="604"/>
      <c r="LWQ608" s="604"/>
      <c r="LWR608" s="604"/>
      <c r="LWS608" s="604"/>
      <c r="LWT608" s="604"/>
      <c r="LWU608" s="604"/>
      <c r="LWV608" s="604"/>
      <c r="LWW608" s="604"/>
      <c r="LWX608" s="604"/>
      <c r="LWY608" s="604"/>
      <c r="LWZ608" s="604"/>
      <c r="LXA608" s="604"/>
      <c r="LXB608" s="604"/>
      <c r="LXC608" s="604"/>
      <c r="LXD608" s="604"/>
      <c r="LXE608" s="604"/>
      <c r="LXF608" s="604"/>
      <c r="LXG608" s="604"/>
      <c r="LXH608" s="604"/>
      <c r="LXI608" s="604"/>
      <c r="LXJ608" s="604"/>
      <c r="LXK608" s="604"/>
      <c r="LXL608" s="604"/>
      <c r="LXM608" s="604"/>
      <c r="LXN608" s="604"/>
      <c r="LXO608" s="604"/>
      <c r="LXP608" s="604"/>
      <c r="LXQ608" s="604"/>
      <c r="LXR608" s="604"/>
      <c r="LXS608" s="604"/>
      <c r="LXT608" s="604"/>
      <c r="LXU608" s="604"/>
      <c r="LXV608" s="604"/>
      <c r="LXW608" s="604"/>
      <c r="LXX608" s="604"/>
      <c r="LXY608" s="604"/>
      <c r="LXZ608" s="604"/>
      <c r="LYA608" s="604"/>
      <c r="LYB608" s="604"/>
      <c r="LYC608" s="604"/>
      <c r="LYD608" s="604"/>
      <c r="LYE608" s="604"/>
      <c r="LYF608" s="604"/>
      <c r="LYG608" s="604"/>
      <c r="LYH608" s="604"/>
      <c r="LYI608" s="604"/>
      <c r="LYJ608" s="604"/>
      <c r="LYK608" s="604"/>
      <c r="LYL608" s="604"/>
      <c r="LYM608" s="604"/>
      <c r="LYN608" s="604"/>
      <c r="LYO608" s="604"/>
      <c r="LYP608" s="604"/>
      <c r="LYQ608" s="604"/>
      <c r="LYR608" s="604"/>
      <c r="LYS608" s="604"/>
      <c r="LYT608" s="604"/>
      <c r="LYU608" s="604"/>
      <c r="LYV608" s="604"/>
      <c r="LYW608" s="604"/>
      <c r="LYX608" s="604"/>
      <c r="LYY608" s="604"/>
      <c r="LYZ608" s="604"/>
      <c r="LZA608" s="604"/>
      <c r="LZB608" s="604"/>
      <c r="LZC608" s="604"/>
      <c r="LZD608" s="604"/>
      <c r="LZE608" s="604"/>
      <c r="LZF608" s="604"/>
      <c r="LZG608" s="604"/>
      <c r="LZH608" s="604"/>
      <c r="LZI608" s="604"/>
      <c r="LZJ608" s="604"/>
      <c r="LZK608" s="604"/>
      <c r="LZL608" s="604"/>
      <c r="LZM608" s="604"/>
      <c r="LZN608" s="604"/>
      <c r="LZO608" s="604"/>
      <c r="LZP608" s="604"/>
      <c r="LZQ608" s="604"/>
      <c r="LZR608" s="604"/>
      <c r="LZS608" s="604"/>
      <c r="LZT608" s="604"/>
      <c r="LZU608" s="604"/>
      <c r="LZV608" s="604"/>
      <c r="LZW608" s="604"/>
      <c r="LZX608" s="604"/>
      <c r="LZY608" s="604"/>
      <c r="LZZ608" s="604"/>
      <c r="MAA608" s="604"/>
      <c r="MAB608" s="604"/>
      <c r="MAC608" s="604"/>
      <c r="MAD608" s="604"/>
      <c r="MAE608" s="604"/>
      <c r="MAF608" s="604"/>
      <c r="MAG608" s="604"/>
      <c r="MAH608" s="604"/>
      <c r="MAI608" s="604"/>
      <c r="MAJ608" s="604"/>
      <c r="MAK608" s="604"/>
      <c r="MAL608" s="604"/>
      <c r="MAM608" s="604"/>
      <c r="MAN608" s="604"/>
      <c r="MAO608" s="604"/>
      <c r="MAP608" s="604"/>
      <c r="MAQ608" s="604"/>
      <c r="MAR608" s="604"/>
      <c r="MAS608" s="604"/>
      <c r="MAT608" s="604"/>
      <c r="MAU608" s="604"/>
      <c r="MAV608" s="604"/>
      <c r="MAW608" s="604"/>
      <c r="MAX608" s="604"/>
      <c r="MAY608" s="604"/>
      <c r="MAZ608" s="604"/>
      <c r="MBA608" s="604"/>
      <c r="MBB608" s="604"/>
      <c r="MBC608" s="604"/>
      <c r="MBD608" s="604"/>
      <c r="MBE608" s="604"/>
      <c r="MBF608" s="604"/>
      <c r="MBG608" s="604"/>
      <c r="MBH608" s="604"/>
      <c r="MBI608" s="604"/>
      <c r="MBJ608" s="604"/>
      <c r="MBK608" s="604"/>
      <c r="MBL608" s="604"/>
      <c r="MBM608" s="604"/>
      <c r="MBN608" s="604"/>
      <c r="MBO608" s="604"/>
      <c r="MBP608" s="604"/>
      <c r="MBQ608" s="604"/>
      <c r="MBR608" s="604"/>
      <c r="MBS608" s="604"/>
      <c r="MBT608" s="604"/>
      <c r="MBU608" s="604"/>
      <c r="MBV608" s="604"/>
      <c r="MBW608" s="604"/>
      <c r="MBX608" s="604"/>
      <c r="MBY608" s="604"/>
      <c r="MBZ608" s="604"/>
      <c r="MCA608" s="604"/>
      <c r="MCB608" s="604"/>
      <c r="MCC608" s="604"/>
      <c r="MCD608" s="604"/>
      <c r="MCE608" s="604"/>
      <c r="MCF608" s="604"/>
      <c r="MCG608" s="604"/>
      <c r="MCH608" s="604"/>
      <c r="MCI608" s="604"/>
      <c r="MCJ608" s="604"/>
      <c r="MCK608" s="604"/>
      <c r="MCL608" s="604"/>
      <c r="MCM608" s="604"/>
      <c r="MCN608" s="604"/>
      <c r="MCO608" s="604"/>
      <c r="MCP608" s="604"/>
      <c r="MCQ608" s="604"/>
      <c r="MCR608" s="604"/>
      <c r="MCS608" s="604"/>
      <c r="MCT608" s="604"/>
      <c r="MCU608" s="604"/>
      <c r="MCV608" s="604"/>
      <c r="MCW608" s="604"/>
      <c r="MCX608" s="604"/>
      <c r="MCY608" s="604"/>
      <c r="MCZ608" s="604"/>
      <c r="MDA608" s="604"/>
      <c r="MDB608" s="604"/>
      <c r="MDC608" s="604"/>
      <c r="MDD608" s="604"/>
      <c r="MDE608" s="604"/>
      <c r="MDF608" s="604"/>
      <c r="MDG608" s="604"/>
      <c r="MDH608" s="604"/>
      <c r="MDI608" s="604"/>
      <c r="MDJ608" s="604"/>
      <c r="MDK608" s="604"/>
      <c r="MDL608" s="604"/>
      <c r="MDM608" s="604"/>
      <c r="MDN608" s="604"/>
      <c r="MDO608" s="604"/>
      <c r="MDP608" s="604"/>
      <c r="MDQ608" s="604"/>
      <c r="MDR608" s="604"/>
      <c r="MDS608" s="604"/>
      <c r="MDT608" s="604"/>
      <c r="MDU608" s="604"/>
      <c r="MDV608" s="604"/>
      <c r="MDW608" s="604"/>
      <c r="MDX608" s="604"/>
      <c r="MDY608" s="604"/>
      <c r="MDZ608" s="604"/>
      <c r="MEA608" s="604"/>
      <c r="MEB608" s="604"/>
      <c r="MEC608" s="604"/>
      <c r="MED608" s="604"/>
      <c r="MEE608" s="604"/>
      <c r="MEF608" s="604"/>
      <c r="MEG608" s="604"/>
      <c r="MEH608" s="604"/>
      <c r="MEI608" s="604"/>
      <c r="MEJ608" s="604"/>
      <c r="MEK608" s="604"/>
      <c r="MEL608" s="604"/>
      <c r="MEM608" s="604"/>
      <c r="MEN608" s="604"/>
      <c r="MEO608" s="604"/>
      <c r="MEP608" s="604"/>
      <c r="MEQ608" s="604"/>
      <c r="MER608" s="604"/>
      <c r="MES608" s="604"/>
      <c r="MET608" s="604"/>
      <c r="MEU608" s="604"/>
      <c r="MEV608" s="604"/>
      <c r="MEW608" s="604"/>
      <c r="MEX608" s="604"/>
      <c r="MEY608" s="604"/>
      <c r="MEZ608" s="604"/>
      <c r="MFA608" s="604"/>
      <c r="MFB608" s="604"/>
      <c r="MFC608" s="604"/>
      <c r="MFD608" s="604"/>
      <c r="MFE608" s="604"/>
      <c r="MFF608" s="604"/>
      <c r="MFG608" s="604"/>
      <c r="MFH608" s="604"/>
      <c r="MFI608" s="604"/>
      <c r="MFJ608" s="604"/>
      <c r="MFK608" s="604"/>
      <c r="MFL608" s="604"/>
      <c r="MFM608" s="604"/>
      <c r="MFN608" s="604"/>
      <c r="MFO608" s="604"/>
      <c r="MFP608" s="604"/>
      <c r="MFQ608" s="604"/>
      <c r="MFR608" s="604"/>
      <c r="MFS608" s="604"/>
      <c r="MFT608" s="604"/>
      <c r="MFU608" s="604"/>
      <c r="MFV608" s="604"/>
      <c r="MFW608" s="604"/>
      <c r="MFX608" s="604"/>
      <c r="MFY608" s="604"/>
      <c r="MFZ608" s="604"/>
      <c r="MGA608" s="604"/>
      <c r="MGB608" s="604"/>
      <c r="MGC608" s="604"/>
      <c r="MGD608" s="604"/>
      <c r="MGE608" s="604"/>
      <c r="MGF608" s="604"/>
      <c r="MGG608" s="604"/>
      <c r="MGH608" s="604"/>
      <c r="MGI608" s="604"/>
      <c r="MGJ608" s="604"/>
      <c r="MGK608" s="604"/>
      <c r="MGL608" s="604"/>
      <c r="MGM608" s="604"/>
      <c r="MGN608" s="604"/>
      <c r="MGO608" s="604"/>
      <c r="MGP608" s="604"/>
      <c r="MGQ608" s="604"/>
      <c r="MGR608" s="604"/>
      <c r="MGS608" s="604"/>
      <c r="MGT608" s="604"/>
      <c r="MGU608" s="604"/>
      <c r="MGV608" s="604"/>
      <c r="MGW608" s="604"/>
      <c r="MGX608" s="604"/>
      <c r="MGY608" s="604"/>
      <c r="MGZ608" s="604"/>
      <c r="MHA608" s="604"/>
      <c r="MHB608" s="604"/>
      <c r="MHC608" s="604"/>
      <c r="MHD608" s="604"/>
      <c r="MHE608" s="604"/>
      <c r="MHF608" s="604"/>
      <c r="MHG608" s="604"/>
      <c r="MHH608" s="604"/>
      <c r="MHI608" s="604"/>
      <c r="MHJ608" s="604"/>
      <c r="MHK608" s="604"/>
      <c r="MHL608" s="604"/>
      <c r="MHM608" s="604"/>
      <c r="MHN608" s="604"/>
      <c r="MHO608" s="604"/>
      <c r="MHP608" s="604"/>
      <c r="MHQ608" s="604"/>
      <c r="MHR608" s="604"/>
      <c r="MHS608" s="604"/>
      <c r="MHT608" s="604"/>
      <c r="MHU608" s="604"/>
      <c r="MHV608" s="604"/>
      <c r="MHW608" s="604"/>
      <c r="MHX608" s="604"/>
      <c r="MHY608" s="604"/>
      <c r="MHZ608" s="604"/>
      <c r="MIA608" s="604"/>
      <c r="MIB608" s="604"/>
      <c r="MIC608" s="604"/>
      <c r="MID608" s="604"/>
      <c r="MIE608" s="604"/>
      <c r="MIF608" s="604"/>
      <c r="MIG608" s="604"/>
      <c r="MIH608" s="604"/>
      <c r="MII608" s="604"/>
      <c r="MIJ608" s="604"/>
      <c r="MIK608" s="604"/>
      <c r="MIL608" s="604"/>
      <c r="MIM608" s="604"/>
      <c r="MIN608" s="604"/>
      <c r="MIO608" s="604"/>
      <c r="MIP608" s="604"/>
      <c r="MIQ608" s="604"/>
      <c r="MIR608" s="604"/>
      <c r="MIS608" s="604"/>
      <c r="MIT608" s="604"/>
      <c r="MIU608" s="604"/>
      <c r="MIV608" s="604"/>
      <c r="MIW608" s="604"/>
      <c r="MIX608" s="604"/>
      <c r="MIY608" s="604"/>
      <c r="MIZ608" s="604"/>
      <c r="MJA608" s="604"/>
      <c r="MJB608" s="604"/>
      <c r="MJC608" s="604"/>
      <c r="MJD608" s="604"/>
      <c r="MJE608" s="604"/>
      <c r="MJF608" s="604"/>
      <c r="MJG608" s="604"/>
      <c r="MJH608" s="604"/>
      <c r="MJI608" s="604"/>
      <c r="MJJ608" s="604"/>
      <c r="MJK608" s="604"/>
      <c r="MJL608" s="604"/>
      <c r="MJM608" s="604"/>
      <c r="MJN608" s="604"/>
      <c r="MJO608" s="604"/>
      <c r="MJP608" s="604"/>
      <c r="MJQ608" s="604"/>
      <c r="MJR608" s="604"/>
      <c r="MJS608" s="604"/>
      <c r="MJT608" s="604"/>
      <c r="MJU608" s="604"/>
      <c r="MJV608" s="604"/>
      <c r="MJW608" s="604"/>
      <c r="MJX608" s="604"/>
      <c r="MJY608" s="604"/>
      <c r="MJZ608" s="604"/>
      <c r="MKA608" s="604"/>
      <c r="MKB608" s="604"/>
      <c r="MKC608" s="604"/>
      <c r="MKD608" s="604"/>
      <c r="MKE608" s="604"/>
      <c r="MKF608" s="604"/>
      <c r="MKG608" s="604"/>
      <c r="MKH608" s="604"/>
      <c r="MKI608" s="604"/>
      <c r="MKJ608" s="604"/>
      <c r="MKK608" s="604"/>
      <c r="MKL608" s="604"/>
      <c r="MKM608" s="604"/>
      <c r="MKN608" s="604"/>
      <c r="MKO608" s="604"/>
      <c r="MKP608" s="604"/>
      <c r="MKQ608" s="604"/>
      <c r="MKR608" s="604"/>
      <c r="MKS608" s="604"/>
      <c r="MKT608" s="604"/>
      <c r="MKU608" s="604"/>
      <c r="MKV608" s="604"/>
      <c r="MKW608" s="604"/>
      <c r="MKX608" s="604"/>
      <c r="MKY608" s="604"/>
      <c r="MKZ608" s="604"/>
      <c r="MLA608" s="604"/>
      <c r="MLB608" s="604"/>
      <c r="MLC608" s="604"/>
      <c r="MLD608" s="604"/>
      <c r="MLE608" s="604"/>
      <c r="MLF608" s="604"/>
      <c r="MLG608" s="604"/>
      <c r="MLH608" s="604"/>
      <c r="MLI608" s="604"/>
      <c r="MLJ608" s="604"/>
      <c r="MLK608" s="604"/>
      <c r="MLL608" s="604"/>
      <c r="MLM608" s="604"/>
      <c r="MLN608" s="604"/>
      <c r="MLO608" s="604"/>
      <c r="MLP608" s="604"/>
      <c r="MLQ608" s="604"/>
      <c r="MLR608" s="604"/>
      <c r="MLS608" s="604"/>
      <c r="MLT608" s="604"/>
      <c r="MLU608" s="604"/>
      <c r="MLV608" s="604"/>
      <c r="MLW608" s="604"/>
      <c r="MLX608" s="604"/>
      <c r="MLY608" s="604"/>
      <c r="MLZ608" s="604"/>
      <c r="MMA608" s="604"/>
      <c r="MMB608" s="604"/>
      <c r="MMC608" s="604"/>
      <c r="MMD608" s="604"/>
      <c r="MME608" s="604"/>
      <c r="MMF608" s="604"/>
      <c r="MMG608" s="604"/>
      <c r="MMH608" s="604"/>
      <c r="MMI608" s="604"/>
      <c r="MMJ608" s="604"/>
      <c r="MMK608" s="604"/>
      <c r="MML608" s="604"/>
      <c r="MMM608" s="604"/>
      <c r="MMN608" s="604"/>
      <c r="MMO608" s="604"/>
      <c r="MMP608" s="604"/>
      <c r="MMQ608" s="604"/>
      <c r="MMR608" s="604"/>
      <c r="MMS608" s="604"/>
      <c r="MMT608" s="604"/>
      <c r="MMU608" s="604"/>
      <c r="MMV608" s="604"/>
      <c r="MMW608" s="604"/>
      <c r="MMX608" s="604"/>
      <c r="MMY608" s="604"/>
      <c r="MMZ608" s="604"/>
      <c r="MNA608" s="604"/>
      <c r="MNB608" s="604"/>
      <c r="MNC608" s="604"/>
      <c r="MND608" s="604"/>
      <c r="MNE608" s="604"/>
      <c r="MNF608" s="604"/>
      <c r="MNG608" s="604"/>
      <c r="MNH608" s="604"/>
      <c r="MNI608" s="604"/>
      <c r="MNJ608" s="604"/>
      <c r="MNK608" s="604"/>
      <c r="MNL608" s="604"/>
      <c r="MNM608" s="604"/>
      <c r="MNN608" s="604"/>
      <c r="MNO608" s="604"/>
      <c r="MNP608" s="604"/>
      <c r="MNQ608" s="604"/>
      <c r="MNR608" s="604"/>
      <c r="MNS608" s="604"/>
      <c r="MNT608" s="604"/>
      <c r="MNU608" s="604"/>
      <c r="MNV608" s="604"/>
      <c r="MNW608" s="604"/>
      <c r="MNX608" s="604"/>
      <c r="MNY608" s="604"/>
      <c r="MNZ608" s="604"/>
      <c r="MOA608" s="604"/>
      <c r="MOB608" s="604"/>
      <c r="MOC608" s="604"/>
      <c r="MOD608" s="604"/>
      <c r="MOE608" s="604"/>
      <c r="MOF608" s="604"/>
      <c r="MOG608" s="604"/>
      <c r="MOH608" s="604"/>
      <c r="MOI608" s="604"/>
      <c r="MOJ608" s="604"/>
      <c r="MOK608" s="604"/>
      <c r="MOL608" s="604"/>
      <c r="MOM608" s="604"/>
      <c r="MON608" s="604"/>
      <c r="MOO608" s="604"/>
      <c r="MOP608" s="604"/>
      <c r="MOQ608" s="604"/>
      <c r="MOR608" s="604"/>
      <c r="MOS608" s="604"/>
      <c r="MOT608" s="604"/>
      <c r="MOU608" s="604"/>
      <c r="MOV608" s="604"/>
      <c r="MOW608" s="604"/>
      <c r="MOX608" s="604"/>
      <c r="MOY608" s="604"/>
      <c r="MOZ608" s="604"/>
      <c r="MPA608" s="604"/>
      <c r="MPB608" s="604"/>
      <c r="MPC608" s="604"/>
      <c r="MPD608" s="604"/>
      <c r="MPE608" s="604"/>
      <c r="MPF608" s="604"/>
      <c r="MPG608" s="604"/>
      <c r="MPH608" s="604"/>
      <c r="MPI608" s="604"/>
      <c r="MPJ608" s="604"/>
      <c r="MPK608" s="604"/>
      <c r="MPL608" s="604"/>
      <c r="MPM608" s="604"/>
      <c r="MPN608" s="604"/>
      <c r="MPO608" s="604"/>
      <c r="MPP608" s="604"/>
      <c r="MPQ608" s="604"/>
      <c r="MPR608" s="604"/>
      <c r="MPS608" s="604"/>
      <c r="MPT608" s="604"/>
      <c r="MPU608" s="604"/>
      <c r="MPV608" s="604"/>
      <c r="MPW608" s="604"/>
      <c r="MPX608" s="604"/>
      <c r="MPY608" s="604"/>
      <c r="MPZ608" s="604"/>
      <c r="MQA608" s="604"/>
      <c r="MQB608" s="604"/>
      <c r="MQC608" s="604"/>
      <c r="MQD608" s="604"/>
      <c r="MQE608" s="604"/>
      <c r="MQF608" s="604"/>
      <c r="MQG608" s="604"/>
      <c r="MQH608" s="604"/>
      <c r="MQI608" s="604"/>
      <c r="MQJ608" s="604"/>
      <c r="MQK608" s="604"/>
      <c r="MQL608" s="604"/>
      <c r="MQM608" s="604"/>
      <c r="MQN608" s="604"/>
      <c r="MQO608" s="604"/>
      <c r="MQP608" s="604"/>
      <c r="MQQ608" s="604"/>
      <c r="MQR608" s="604"/>
      <c r="MQS608" s="604"/>
      <c r="MQT608" s="604"/>
      <c r="MQU608" s="604"/>
      <c r="MQV608" s="604"/>
      <c r="MQW608" s="604"/>
      <c r="MQX608" s="604"/>
      <c r="MQY608" s="604"/>
      <c r="MQZ608" s="604"/>
      <c r="MRA608" s="604"/>
      <c r="MRB608" s="604"/>
      <c r="MRC608" s="604"/>
      <c r="MRD608" s="604"/>
      <c r="MRE608" s="604"/>
      <c r="MRF608" s="604"/>
      <c r="MRG608" s="604"/>
      <c r="MRH608" s="604"/>
      <c r="MRI608" s="604"/>
      <c r="MRJ608" s="604"/>
      <c r="MRK608" s="604"/>
      <c r="MRL608" s="604"/>
      <c r="MRM608" s="604"/>
      <c r="MRN608" s="604"/>
      <c r="MRO608" s="604"/>
      <c r="MRP608" s="604"/>
      <c r="MRQ608" s="604"/>
      <c r="MRR608" s="604"/>
      <c r="MRS608" s="604"/>
      <c r="MRT608" s="604"/>
      <c r="MRU608" s="604"/>
      <c r="MRV608" s="604"/>
      <c r="MRW608" s="604"/>
      <c r="MRX608" s="604"/>
      <c r="MRY608" s="604"/>
      <c r="MRZ608" s="604"/>
      <c r="MSA608" s="604"/>
      <c r="MSB608" s="604"/>
      <c r="MSC608" s="604"/>
      <c r="MSD608" s="604"/>
      <c r="MSE608" s="604"/>
      <c r="MSF608" s="604"/>
      <c r="MSG608" s="604"/>
      <c r="MSH608" s="604"/>
      <c r="MSI608" s="604"/>
      <c r="MSJ608" s="604"/>
      <c r="MSK608" s="604"/>
      <c r="MSL608" s="604"/>
      <c r="MSM608" s="604"/>
      <c r="MSN608" s="604"/>
      <c r="MSO608" s="604"/>
      <c r="MSP608" s="604"/>
      <c r="MSQ608" s="604"/>
      <c r="MSR608" s="604"/>
      <c r="MSS608" s="604"/>
      <c r="MST608" s="604"/>
      <c r="MSU608" s="604"/>
      <c r="MSV608" s="604"/>
      <c r="MSW608" s="604"/>
      <c r="MSX608" s="604"/>
      <c r="MSY608" s="604"/>
      <c r="MSZ608" s="604"/>
      <c r="MTA608" s="604"/>
      <c r="MTB608" s="604"/>
      <c r="MTC608" s="604"/>
      <c r="MTD608" s="604"/>
      <c r="MTE608" s="604"/>
      <c r="MTF608" s="604"/>
      <c r="MTG608" s="604"/>
      <c r="MTH608" s="604"/>
      <c r="MTI608" s="604"/>
      <c r="MTJ608" s="604"/>
      <c r="MTK608" s="604"/>
      <c r="MTL608" s="604"/>
      <c r="MTM608" s="604"/>
      <c r="MTN608" s="604"/>
      <c r="MTO608" s="604"/>
      <c r="MTP608" s="604"/>
      <c r="MTQ608" s="604"/>
      <c r="MTR608" s="604"/>
      <c r="MTS608" s="604"/>
      <c r="MTT608" s="604"/>
      <c r="MTU608" s="604"/>
      <c r="MTV608" s="604"/>
      <c r="MTW608" s="604"/>
      <c r="MTX608" s="604"/>
      <c r="MTY608" s="604"/>
      <c r="MTZ608" s="604"/>
      <c r="MUA608" s="604"/>
      <c r="MUB608" s="604"/>
      <c r="MUC608" s="604"/>
      <c r="MUD608" s="604"/>
      <c r="MUE608" s="604"/>
      <c r="MUF608" s="604"/>
      <c r="MUG608" s="604"/>
      <c r="MUH608" s="604"/>
      <c r="MUI608" s="604"/>
      <c r="MUJ608" s="604"/>
      <c r="MUK608" s="604"/>
      <c r="MUL608" s="604"/>
      <c r="MUM608" s="604"/>
      <c r="MUN608" s="604"/>
      <c r="MUO608" s="604"/>
      <c r="MUP608" s="604"/>
      <c r="MUQ608" s="604"/>
      <c r="MUR608" s="604"/>
      <c r="MUS608" s="604"/>
      <c r="MUT608" s="604"/>
      <c r="MUU608" s="604"/>
      <c r="MUV608" s="604"/>
      <c r="MUW608" s="604"/>
      <c r="MUX608" s="604"/>
      <c r="MUY608" s="604"/>
      <c r="MUZ608" s="604"/>
      <c r="MVA608" s="604"/>
      <c r="MVB608" s="604"/>
      <c r="MVC608" s="604"/>
      <c r="MVD608" s="604"/>
      <c r="MVE608" s="604"/>
      <c r="MVF608" s="604"/>
      <c r="MVG608" s="604"/>
      <c r="MVH608" s="604"/>
      <c r="MVI608" s="604"/>
      <c r="MVJ608" s="604"/>
      <c r="MVK608" s="604"/>
      <c r="MVL608" s="604"/>
      <c r="MVM608" s="604"/>
      <c r="MVN608" s="604"/>
      <c r="MVO608" s="604"/>
      <c r="MVP608" s="604"/>
      <c r="MVQ608" s="604"/>
      <c r="MVR608" s="604"/>
      <c r="MVS608" s="604"/>
      <c r="MVT608" s="604"/>
      <c r="MVU608" s="604"/>
      <c r="MVV608" s="604"/>
      <c r="MVW608" s="604"/>
      <c r="MVX608" s="604"/>
      <c r="MVY608" s="604"/>
      <c r="MVZ608" s="604"/>
      <c r="MWA608" s="604"/>
      <c r="MWB608" s="604"/>
      <c r="MWC608" s="604"/>
      <c r="MWD608" s="604"/>
      <c r="MWE608" s="604"/>
      <c r="MWF608" s="604"/>
      <c r="MWG608" s="604"/>
      <c r="MWH608" s="604"/>
      <c r="MWI608" s="604"/>
      <c r="MWJ608" s="604"/>
      <c r="MWK608" s="604"/>
      <c r="MWL608" s="604"/>
      <c r="MWM608" s="604"/>
      <c r="MWN608" s="604"/>
      <c r="MWO608" s="604"/>
      <c r="MWP608" s="604"/>
      <c r="MWQ608" s="604"/>
      <c r="MWR608" s="604"/>
      <c r="MWS608" s="604"/>
      <c r="MWT608" s="604"/>
      <c r="MWU608" s="604"/>
      <c r="MWV608" s="604"/>
      <c r="MWW608" s="604"/>
      <c r="MWX608" s="604"/>
      <c r="MWY608" s="604"/>
      <c r="MWZ608" s="604"/>
      <c r="MXA608" s="604"/>
      <c r="MXB608" s="604"/>
      <c r="MXC608" s="604"/>
      <c r="MXD608" s="604"/>
      <c r="MXE608" s="604"/>
      <c r="MXF608" s="604"/>
      <c r="MXG608" s="604"/>
      <c r="MXH608" s="604"/>
      <c r="MXI608" s="604"/>
      <c r="MXJ608" s="604"/>
      <c r="MXK608" s="604"/>
      <c r="MXL608" s="604"/>
      <c r="MXM608" s="604"/>
      <c r="MXN608" s="604"/>
      <c r="MXO608" s="604"/>
      <c r="MXP608" s="604"/>
      <c r="MXQ608" s="604"/>
      <c r="MXR608" s="604"/>
      <c r="MXS608" s="604"/>
      <c r="MXT608" s="604"/>
      <c r="MXU608" s="604"/>
      <c r="MXV608" s="604"/>
      <c r="MXW608" s="604"/>
      <c r="MXX608" s="604"/>
      <c r="MXY608" s="604"/>
      <c r="MXZ608" s="604"/>
      <c r="MYA608" s="604"/>
      <c r="MYB608" s="604"/>
      <c r="MYC608" s="604"/>
      <c r="MYD608" s="604"/>
      <c r="MYE608" s="604"/>
      <c r="MYF608" s="604"/>
      <c r="MYG608" s="604"/>
      <c r="MYH608" s="604"/>
      <c r="MYI608" s="604"/>
      <c r="MYJ608" s="604"/>
      <c r="MYK608" s="604"/>
      <c r="MYL608" s="604"/>
      <c r="MYM608" s="604"/>
      <c r="MYN608" s="604"/>
      <c r="MYO608" s="604"/>
      <c r="MYP608" s="604"/>
      <c r="MYQ608" s="604"/>
      <c r="MYR608" s="604"/>
      <c r="MYS608" s="604"/>
      <c r="MYT608" s="604"/>
      <c r="MYU608" s="604"/>
      <c r="MYV608" s="604"/>
      <c r="MYW608" s="604"/>
      <c r="MYX608" s="604"/>
      <c r="MYY608" s="604"/>
      <c r="MYZ608" s="604"/>
      <c r="MZA608" s="604"/>
      <c r="MZB608" s="604"/>
      <c r="MZC608" s="604"/>
      <c r="MZD608" s="604"/>
      <c r="MZE608" s="604"/>
      <c r="MZF608" s="604"/>
      <c r="MZG608" s="604"/>
      <c r="MZH608" s="604"/>
      <c r="MZI608" s="604"/>
      <c r="MZJ608" s="604"/>
      <c r="MZK608" s="604"/>
      <c r="MZL608" s="604"/>
      <c r="MZM608" s="604"/>
      <c r="MZN608" s="604"/>
      <c r="MZO608" s="604"/>
      <c r="MZP608" s="604"/>
      <c r="MZQ608" s="604"/>
      <c r="MZR608" s="604"/>
      <c r="MZS608" s="604"/>
      <c r="MZT608" s="604"/>
      <c r="MZU608" s="604"/>
      <c r="MZV608" s="604"/>
      <c r="MZW608" s="604"/>
      <c r="MZX608" s="604"/>
      <c r="MZY608" s="604"/>
      <c r="MZZ608" s="604"/>
      <c r="NAA608" s="604"/>
      <c r="NAB608" s="604"/>
      <c r="NAC608" s="604"/>
      <c r="NAD608" s="604"/>
      <c r="NAE608" s="604"/>
      <c r="NAF608" s="604"/>
      <c r="NAG608" s="604"/>
      <c r="NAH608" s="604"/>
      <c r="NAI608" s="604"/>
      <c r="NAJ608" s="604"/>
      <c r="NAK608" s="604"/>
      <c r="NAL608" s="604"/>
      <c r="NAM608" s="604"/>
      <c r="NAN608" s="604"/>
      <c r="NAO608" s="604"/>
      <c r="NAP608" s="604"/>
      <c r="NAQ608" s="604"/>
      <c r="NAR608" s="604"/>
      <c r="NAS608" s="604"/>
      <c r="NAT608" s="604"/>
      <c r="NAU608" s="604"/>
      <c r="NAV608" s="604"/>
      <c r="NAW608" s="604"/>
      <c r="NAX608" s="604"/>
      <c r="NAY608" s="604"/>
      <c r="NAZ608" s="604"/>
      <c r="NBA608" s="604"/>
      <c r="NBB608" s="604"/>
      <c r="NBC608" s="604"/>
      <c r="NBD608" s="604"/>
      <c r="NBE608" s="604"/>
      <c r="NBF608" s="604"/>
      <c r="NBG608" s="604"/>
      <c r="NBH608" s="604"/>
      <c r="NBI608" s="604"/>
      <c r="NBJ608" s="604"/>
      <c r="NBK608" s="604"/>
      <c r="NBL608" s="604"/>
      <c r="NBM608" s="604"/>
      <c r="NBN608" s="604"/>
      <c r="NBO608" s="604"/>
      <c r="NBP608" s="604"/>
      <c r="NBQ608" s="604"/>
      <c r="NBR608" s="604"/>
      <c r="NBS608" s="604"/>
      <c r="NBT608" s="604"/>
      <c r="NBU608" s="604"/>
      <c r="NBV608" s="604"/>
      <c r="NBW608" s="604"/>
      <c r="NBX608" s="604"/>
      <c r="NBY608" s="604"/>
      <c r="NBZ608" s="604"/>
      <c r="NCA608" s="604"/>
      <c r="NCB608" s="604"/>
      <c r="NCC608" s="604"/>
      <c r="NCD608" s="604"/>
      <c r="NCE608" s="604"/>
      <c r="NCF608" s="604"/>
      <c r="NCG608" s="604"/>
      <c r="NCH608" s="604"/>
      <c r="NCI608" s="604"/>
      <c r="NCJ608" s="604"/>
      <c r="NCK608" s="604"/>
      <c r="NCL608" s="604"/>
      <c r="NCM608" s="604"/>
      <c r="NCN608" s="604"/>
      <c r="NCO608" s="604"/>
      <c r="NCP608" s="604"/>
      <c r="NCQ608" s="604"/>
      <c r="NCR608" s="604"/>
      <c r="NCS608" s="604"/>
      <c r="NCT608" s="604"/>
      <c r="NCU608" s="604"/>
      <c r="NCV608" s="604"/>
      <c r="NCW608" s="604"/>
      <c r="NCX608" s="604"/>
      <c r="NCY608" s="604"/>
      <c r="NCZ608" s="604"/>
      <c r="NDA608" s="604"/>
      <c r="NDB608" s="604"/>
      <c r="NDC608" s="604"/>
      <c r="NDD608" s="604"/>
      <c r="NDE608" s="604"/>
      <c r="NDF608" s="604"/>
      <c r="NDG608" s="604"/>
      <c r="NDH608" s="604"/>
      <c r="NDI608" s="604"/>
      <c r="NDJ608" s="604"/>
      <c r="NDK608" s="604"/>
      <c r="NDL608" s="604"/>
      <c r="NDM608" s="604"/>
      <c r="NDN608" s="604"/>
      <c r="NDO608" s="604"/>
      <c r="NDP608" s="604"/>
      <c r="NDQ608" s="604"/>
      <c r="NDR608" s="604"/>
      <c r="NDS608" s="604"/>
      <c r="NDT608" s="604"/>
      <c r="NDU608" s="604"/>
      <c r="NDV608" s="604"/>
      <c r="NDW608" s="604"/>
      <c r="NDX608" s="604"/>
      <c r="NDY608" s="604"/>
      <c r="NDZ608" s="604"/>
      <c r="NEA608" s="604"/>
      <c r="NEB608" s="604"/>
      <c r="NEC608" s="604"/>
      <c r="NED608" s="604"/>
      <c r="NEE608" s="604"/>
      <c r="NEF608" s="604"/>
      <c r="NEG608" s="604"/>
      <c r="NEH608" s="604"/>
      <c r="NEI608" s="604"/>
      <c r="NEJ608" s="604"/>
      <c r="NEK608" s="604"/>
      <c r="NEL608" s="604"/>
      <c r="NEM608" s="604"/>
      <c r="NEN608" s="604"/>
      <c r="NEO608" s="604"/>
      <c r="NEP608" s="604"/>
      <c r="NEQ608" s="604"/>
      <c r="NER608" s="604"/>
      <c r="NES608" s="604"/>
      <c r="NET608" s="604"/>
      <c r="NEU608" s="604"/>
      <c r="NEV608" s="604"/>
      <c r="NEW608" s="604"/>
      <c r="NEX608" s="604"/>
      <c r="NEY608" s="604"/>
      <c r="NEZ608" s="604"/>
      <c r="NFA608" s="604"/>
      <c r="NFB608" s="604"/>
      <c r="NFC608" s="604"/>
      <c r="NFD608" s="604"/>
      <c r="NFE608" s="604"/>
      <c r="NFF608" s="604"/>
      <c r="NFG608" s="604"/>
      <c r="NFH608" s="604"/>
      <c r="NFI608" s="604"/>
      <c r="NFJ608" s="604"/>
      <c r="NFK608" s="604"/>
      <c r="NFL608" s="604"/>
      <c r="NFM608" s="604"/>
      <c r="NFN608" s="604"/>
      <c r="NFO608" s="604"/>
      <c r="NFP608" s="604"/>
      <c r="NFQ608" s="604"/>
      <c r="NFR608" s="604"/>
      <c r="NFS608" s="604"/>
      <c r="NFT608" s="604"/>
      <c r="NFU608" s="604"/>
      <c r="NFV608" s="604"/>
      <c r="NFW608" s="604"/>
      <c r="NFX608" s="604"/>
      <c r="NFY608" s="604"/>
      <c r="NFZ608" s="604"/>
      <c r="NGA608" s="604"/>
      <c r="NGB608" s="604"/>
      <c r="NGC608" s="604"/>
      <c r="NGD608" s="604"/>
      <c r="NGE608" s="604"/>
      <c r="NGF608" s="604"/>
      <c r="NGG608" s="604"/>
      <c r="NGH608" s="604"/>
      <c r="NGI608" s="604"/>
      <c r="NGJ608" s="604"/>
      <c r="NGK608" s="604"/>
      <c r="NGL608" s="604"/>
      <c r="NGM608" s="604"/>
      <c r="NGN608" s="604"/>
      <c r="NGO608" s="604"/>
      <c r="NGP608" s="604"/>
      <c r="NGQ608" s="604"/>
      <c r="NGR608" s="604"/>
      <c r="NGS608" s="604"/>
      <c r="NGT608" s="604"/>
      <c r="NGU608" s="604"/>
      <c r="NGV608" s="604"/>
      <c r="NGW608" s="604"/>
      <c r="NGX608" s="604"/>
      <c r="NGY608" s="604"/>
      <c r="NGZ608" s="604"/>
      <c r="NHA608" s="604"/>
      <c r="NHB608" s="604"/>
      <c r="NHC608" s="604"/>
      <c r="NHD608" s="604"/>
      <c r="NHE608" s="604"/>
      <c r="NHF608" s="604"/>
      <c r="NHG608" s="604"/>
      <c r="NHH608" s="604"/>
      <c r="NHI608" s="604"/>
      <c r="NHJ608" s="604"/>
      <c r="NHK608" s="604"/>
      <c r="NHL608" s="604"/>
      <c r="NHM608" s="604"/>
      <c r="NHN608" s="604"/>
      <c r="NHO608" s="604"/>
      <c r="NHP608" s="604"/>
      <c r="NHQ608" s="604"/>
      <c r="NHR608" s="604"/>
      <c r="NHS608" s="604"/>
      <c r="NHT608" s="604"/>
      <c r="NHU608" s="604"/>
      <c r="NHV608" s="604"/>
      <c r="NHW608" s="604"/>
      <c r="NHX608" s="604"/>
      <c r="NHY608" s="604"/>
      <c r="NHZ608" s="604"/>
      <c r="NIA608" s="604"/>
      <c r="NIB608" s="604"/>
      <c r="NIC608" s="604"/>
      <c r="NID608" s="604"/>
      <c r="NIE608" s="604"/>
      <c r="NIF608" s="604"/>
      <c r="NIG608" s="604"/>
      <c r="NIH608" s="604"/>
      <c r="NII608" s="604"/>
      <c r="NIJ608" s="604"/>
      <c r="NIK608" s="604"/>
      <c r="NIL608" s="604"/>
      <c r="NIM608" s="604"/>
      <c r="NIN608" s="604"/>
      <c r="NIO608" s="604"/>
      <c r="NIP608" s="604"/>
      <c r="NIQ608" s="604"/>
      <c r="NIR608" s="604"/>
      <c r="NIS608" s="604"/>
      <c r="NIT608" s="604"/>
      <c r="NIU608" s="604"/>
      <c r="NIV608" s="604"/>
      <c r="NIW608" s="604"/>
      <c r="NIX608" s="604"/>
      <c r="NIY608" s="604"/>
      <c r="NIZ608" s="604"/>
      <c r="NJA608" s="604"/>
      <c r="NJB608" s="604"/>
      <c r="NJC608" s="604"/>
      <c r="NJD608" s="604"/>
      <c r="NJE608" s="604"/>
      <c r="NJF608" s="604"/>
      <c r="NJG608" s="604"/>
      <c r="NJH608" s="604"/>
      <c r="NJI608" s="604"/>
      <c r="NJJ608" s="604"/>
      <c r="NJK608" s="604"/>
      <c r="NJL608" s="604"/>
      <c r="NJM608" s="604"/>
      <c r="NJN608" s="604"/>
      <c r="NJO608" s="604"/>
      <c r="NJP608" s="604"/>
      <c r="NJQ608" s="604"/>
      <c r="NJR608" s="604"/>
      <c r="NJS608" s="604"/>
      <c r="NJT608" s="604"/>
      <c r="NJU608" s="604"/>
      <c r="NJV608" s="604"/>
      <c r="NJW608" s="604"/>
      <c r="NJX608" s="604"/>
      <c r="NJY608" s="604"/>
      <c r="NJZ608" s="604"/>
      <c r="NKA608" s="604"/>
      <c r="NKB608" s="604"/>
      <c r="NKC608" s="604"/>
      <c r="NKD608" s="604"/>
      <c r="NKE608" s="604"/>
      <c r="NKF608" s="604"/>
      <c r="NKG608" s="604"/>
      <c r="NKH608" s="604"/>
      <c r="NKI608" s="604"/>
      <c r="NKJ608" s="604"/>
      <c r="NKK608" s="604"/>
      <c r="NKL608" s="604"/>
      <c r="NKM608" s="604"/>
      <c r="NKN608" s="604"/>
      <c r="NKO608" s="604"/>
      <c r="NKP608" s="604"/>
      <c r="NKQ608" s="604"/>
      <c r="NKR608" s="604"/>
      <c r="NKS608" s="604"/>
      <c r="NKT608" s="604"/>
      <c r="NKU608" s="604"/>
      <c r="NKV608" s="604"/>
      <c r="NKW608" s="604"/>
      <c r="NKX608" s="604"/>
      <c r="NKY608" s="604"/>
      <c r="NKZ608" s="604"/>
      <c r="NLA608" s="604"/>
      <c r="NLB608" s="604"/>
      <c r="NLC608" s="604"/>
      <c r="NLD608" s="604"/>
      <c r="NLE608" s="604"/>
      <c r="NLF608" s="604"/>
      <c r="NLG608" s="604"/>
      <c r="NLH608" s="604"/>
      <c r="NLI608" s="604"/>
      <c r="NLJ608" s="604"/>
      <c r="NLK608" s="604"/>
      <c r="NLL608" s="604"/>
      <c r="NLM608" s="604"/>
      <c r="NLN608" s="604"/>
      <c r="NLO608" s="604"/>
      <c r="NLP608" s="604"/>
      <c r="NLQ608" s="604"/>
      <c r="NLR608" s="604"/>
      <c r="NLS608" s="604"/>
      <c r="NLT608" s="604"/>
      <c r="NLU608" s="604"/>
      <c r="NLV608" s="604"/>
      <c r="NLW608" s="604"/>
      <c r="NLX608" s="604"/>
      <c r="NLY608" s="604"/>
      <c r="NLZ608" s="604"/>
      <c r="NMA608" s="604"/>
      <c r="NMB608" s="604"/>
      <c r="NMC608" s="604"/>
      <c r="NMD608" s="604"/>
      <c r="NME608" s="604"/>
      <c r="NMF608" s="604"/>
      <c r="NMG608" s="604"/>
      <c r="NMH608" s="604"/>
      <c r="NMI608" s="604"/>
      <c r="NMJ608" s="604"/>
      <c r="NMK608" s="604"/>
      <c r="NML608" s="604"/>
      <c r="NMM608" s="604"/>
      <c r="NMN608" s="604"/>
      <c r="NMO608" s="604"/>
      <c r="NMP608" s="604"/>
      <c r="NMQ608" s="604"/>
      <c r="NMR608" s="604"/>
      <c r="NMS608" s="604"/>
      <c r="NMT608" s="604"/>
      <c r="NMU608" s="604"/>
      <c r="NMV608" s="604"/>
      <c r="NMW608" s="604"/>
      <c r="NMX608" s="604"/>
      <c r="NMY608" s="604"/>
      <c r="NMZ608" s="604"/>
      <c r="NNA608" s="604"/>
      <c r="NNB608" s="604"/>
      <c r="NNC608" s="604"/>
      <c r="NND608" s="604"/>
      <c r="NNE608" s="604"/>
      <c r="NNF608" s="604"/>
      <c r="NNG608" s="604"/>
      <c r="NNH608" s="604"/>
      <c r="NNI608" s="604"/>
      <c r="NNJ608" s="604"/>
      <c r="NNK608" s="604"/>
      <c r="NNL608" s="604"/>
      <c r="NNM608" s="604"/>
      <c r="NNN608" s="604"/>
      <c r="NNO608" s="604"/>
      <c r="NNP608" s="604"/>
      <c r="NNQ608" s="604"/>
      <c r="NNR608" s="604"/>
      <c r="NNS608" s="604"/>
      <c r="NNT608" s="604"/>
      <c r="NNU608" s="604"/>
      <c r="NNV608" s="604"/>
      <c r="NNW608" s="604"/>
      <c r="NNX608" s="604"/>
      <c r="NNY608" s="604"/>
      <c r="NNZ608" s="604"/>
      <c r="NOA608" s="604"/>
      <c r="NOB608" s="604"/>
      <c r="NOC608" s="604"/>
      <c r="NOD608" s="604"/>
      <c r="NOE608" s="604"/>
      <c r="NOF608" s="604"/>
      <c r="NOG608" s="604"/>
      <c r="NOH608" s="604"/>
      <c r="NOI608" s="604"/>
      <c r="NOJ608" s="604"/>
      <c r="NOK608" s="604"/>
      <c r="NOL608" s="604"/>
      <c r="NOM608" s="604"/>
      <c r="NON608" s="604"/>
      <c r="NOO608" s="604"/>
      <c r="NOP608" s="604"/>
      <c r="NOQ608" s="604"/>
      <c r="NOR608" s="604"/>
      <c r="NOS608" s="604"/>
      <c r="NOT608" s="604"/>
      <c r="NOU608" s="604"/>
      <c r="NOV608" s="604"/>
      <c r="NOW608" s="604"/>
      <c r="NOX608" s="604"/>
      <c r="NOY608" s="604"/>
      <c r="NOZ608" s="604"/>
      <c r="NPA608" s="604"/>
      <c r="NPB608" s="604"/>
      <c r="NPC608" s="604"/>
      <c r="NPD608" s="604"/>
      <c r="NPE608" s="604"/>
      <c r="NPF608" s="604"/>
      <c r="NPG608" s="604"/>
      <c r="NPH608" s="604"/>
      <c r="NPI608" s="604"/>
      <c r="NPJ608" s="604"/>
      <c r="NPK608" s="604"/>
      <c r="NPL608" s="604"/>
      <c r="NPM608" s="604"/>
      <c r="NPN608" s="604"/>
      <c r="NPO608" s="604"/>
      <c r="NPP608" s="604"/>
      <c r="NPQ608" s="604"/>
      <c r="NPR608" s="604"/>
      <c r="NPS608" s="604"/>
      <c r="NPT608" s="604"/>
      <c r="NPU608" s="604"/>
      <c r="NPV608" s="604"/>
      <c r="NPW608" s="604"/>
      <c r="NPX608" s="604"/>
      <c r="NPY608" s="604"/>
      <c r="NPZ608" s="604"/>
      <c r="NQA608" s="604"/>
      <c r="NQB608" s="604"/>
      <c r="NQC608" s="604"/>
      <c r="NQD608" s="604"/>
      <c r="NQE608" s="604"/>
      <c r="NQF608" s="604"/>
      <c r="NQG608" s="604"/>
      <c r="NQH608" s="604"/>
      <c r="NQI608" s="604"/>
      <c r="NQJ608" s="604"/>
      <c r="NQK608" s="604"/>
      <c r="NQL608" s="604"/>
      <c r="NQM608" s="604"/>
      <c r="NQN608" s="604"/>
      <c r="NQO608" s="604"/>
      <c r="NQP608" s="604"/>
      <c r="NQQ608" s="604"/>
      <c r="NQR608" s="604"/>
      <c r="NQS608" s="604"/>
      <c r="NQT608" s="604"/>
      <c r="NQU608" s="604"/>
      <c r="NQV608" s="604"/>
      <c r="NQW608" s="604"/>
      <c r="NQX608" s="604"/>
      <c r="NQY608" s="604"/>
      <c r="NQZ608" s="604"/>
      <c r="NRA608" s="604"/>
      <c r="NRB608" s="604"/>
      <c r="NRC608" s="604"/>
      <c r="NRD608" s="604"/>
      <c r="NRE608" s="604"/>
      <c r="NRF608" s="604"/>
      <c r="NRG608" s="604"/>
      <c r="NRH608" s="604"/>
      <c r="NRI608" s="604"/>
      <c r="NRJ608" s="604"/>
      <c r="NRK608" s="604"/>
      <c r="NRL608" s="604"/>
      <c r="NRM608" s="604"/>
      <c r="NRN608" s="604"/>
      <c r="NRO608" s="604"/>
      <c r="NRP608" s="604"/>
      <c r="NRQ608" s="604"/>
      <c r="NRR608" s="604"/>
      <c r="NRS608" s="604"/>
      <c r="NRT608" s="604"/>
      <c r="NRU608" s="604"/>
      <c r="NRV608" s="604"/>
      <c r="NRW608" s="604"/>
      <c r="NRX608" s="604"/>
      <c r="NRY608" s="604"/>
      <c r="NRZ608" s="604"/>
      <c r="NSA608" s="604"/>
      <c r="NSB608" s="604"/>
      <c r="NSC608" s="604"/>
      <c r="NSD608" s="604"/>
      <c r="NSE608" s="604"/>
      <c r="NSF608" s="604"/>
      <c r="NSG608" s="604"/>
      <c r="NSH608" s="604"/>
      <c r="NSI608" s="604"/>
      <c r="NSJ608" s="604"/>
      <c r="NSK608" s="604"/>
      <c r="NSL608" s="604"/>
      <c r="NSM608" s="604"/>
      <c r="NSN608" s="604"/>
      <c r="NSO608" s="604"/>
      <c r="NSP608" s="604"/>
      <c r="NSQ608" s="604"/>
      <c r="NSR608" s="604"/>
      <c r="NSS608" s="604"/>
      <c r="NST608" s="604"/>
      <c r="NSU608" s="604"/>
      <c r="NSV608" s="604"/>
      <c r="NSW608" s="604"/>
      <c r="NSX608" s="604"/>
      <c r="NSY608" s="604"/>
      <c r="NSZ608" s="604"/>
      <c r="NTA608" s="604"/>
      <c r="NTB608" s="604"/>
      <c r="NTC608" s="604"/>
      <c r="NTD608" s="604"/>
      <c r="NTE608" s="604"/>
      <c r="NTF608" s="604"/>
      <c r="NTG608" s="604"/>
      <c r="NTH608" s="604"/>
      <c r="NTI608" s="604"/>
      <c r="NTJ608" s="604"/>
      <c r="NTK608" s="604"/>
      <c r="NTL608" s="604"/>
      <c r="NTM608" s="604"/>
      <c r="NTN608" s="604"/>
      <c r="NTO608" s="604"/>
      <c r="NTP608" s="604"/>
      <c r="NTQ608" s="604"/>
      <c r="NTR608" s="604"/>
      <c r="NTS608" s="604"/>
      <c r="NTT608" s="604"/>
      <c r="NTU608" s="604"/>
      <c r="NTV608" s="604"/>
      <c r="NTW608" s="604"/>
      <c r="NTX608" s="604"/>
      <c r="NTY608" s="604"/>
      <c r="NTZ608" s="604"/>
      <c r="NUA608" s="604"/>
      <c r="NUB608" s="604"/>
      <c r="NUC608" s="604"/>
      <c r="NUD608" s="604"/>
      <c r="NUE608" s="604"/>
      <c r="NUF608" s="604"/>
      <c r="NUG608" s="604"/>
      <c r="NUH608" s="604"/>
      <c r="NUI608" s="604"/>
      <c r="NUJ608" s="604"/>
      <c r="NUK608" s="604"/>
      <c r="NUL608" s="604"/>
      <c r="NUM608" s="604"/>
      <c r="NUN608" s="604"/>
      <c r="NUO608" s="604"/>
      <c r="NUP608" s="604"/>
      <c r="NUQ608" s="604"/>
      <c r="NUR608" s="604"/>
      <c r="NUS608" s="604"/>
      <c r="NUT608" s="604"/>
      <c r="NUU608" s="604"/>
      <c r="NUV608" s="604"/>
      <c r="NUW608" s="604"/>
      <c r="NUX608" s="604"/>
      <c r="NUY608" s="604"/>
      <c r="NUZ608" s="604"/>
      <c r="NVA608" s="604"/>
      <c r="NVB608" s="604"/>
      <c r="NVC608" s="604"/>
      <c r="NVD608" s="604"/>
      <c r="NVE608" s="604"/>
      <c r="NVF608" s="604"/>
      <c r="NVG608" s="604"/>
      <c r="NVH608" s="604"/>
      <c r="NVI608" s="604"/>
      <c r="NVJ608" s="604"/>
      <c r="NVK608" s="604"/>
      <c r="NVL608" s="604"/>
      <c r="NVM608" s="604"/>
      <c r="NVN608" s="604"/>
      <c r="NVO608" s="604"/>
      <c r="NVP608" s="604"/>
      <c r="NVQ608" s="604"/>
      <c r="NVR608" s="604"/>
      <c r="NVS608" s="604"/>
      <c r="NVT608" s="604"/>
      <c r="NVU608" s="604"/>
      <c r="NVV608" s="604"/>
      <c r="NVW608" s="604"/>
      <c r="NVX608" s="604"/>
      <c r="NVY608" s="604"/>
      <c r="NVZ608" s="604"/>
      <c r="NWA608" s="604"/>
      <c r="NWB608" s="604"/>
      <c r="NWC608" s="604"/>
      <c r="NWD608" s="604"/>
      <c r="NWE608" s="604"/>
      <c r="NWF608" s="604"/>
      <c r="NWG608" s="604"/>
      <c r="NWH608" s="604"/>
      <c r="NWI608" s="604"/>
      <c r="NWJ608" s="604"/>
      <c r="NWK608" s="604"/>
      <c r="NWL608" s="604"/>
      <c r="NWM608" s="604"/>
      <c r="NWN608" s="604"/>
      <c r="NWO608" s="604"/>
      <c r="NWP608" s="604"/>
      <c r="NWQ608" s="604"/>
      <c r="NWR608" s="604"/>
      <c r="NWS608" s="604"/>
      <c r="NWT608" s="604"/>
      <c r="NWU608" s="604"/>
      <c r="NWV608" s="604"/>
      <c r="NWW608" s="604"/>
      <c r="NWX608" s="604"/>
      <c r="NWY608" s="604"/>
      <c r="NWZ608" s="604"/>
      <c r="NXA608" s="604"/>
      <c r="NXB608" s="604"/>
      <c r="NXC608" s="604"/>
      <c r="NXD608" s="604"/>
      <c r="NXE608" s="604"/>
      <c r="NXF608" s="604"/>
      <c r="NXG608" s="604"/>
      <c r="NXH608" s="604"/>
      <c r="NXI608" s="604"/>
      <c r="NXJ608" s="604"/>
      <c r="NXK608" s="604"/>
      <c r="NXL608" s="604"/>
      <c r="NXM608" s="604"/>
      <c r="NXN608" s="604"/>
      <c r="NXO608" s="604"/>
      <c r="NXP608" s="604"/>
      <c r="NXQ608" s="604"/>
      <c r="NXR608" s="604"/>
      <c r="NXS608" s="604"/>
      <c r="NXT608" s="604"/>
      <c r="NXU608" s="604"/>
      <c r="NXV608" s="604"/>
      <c r="NXW608" s="604"/>
      <c r="NXX608" s="604"/>
      <c r="NXY608" s="604"/>
      <c r="NXZ608" s="604"/>
      <c r="NYA608" s="604"/>
      <c r="NYB608" s="604"/>
      <c r="NYC608" s="604"/>
      <c r="NYD608" s="604"/>
      <c r="NYE608" s="604"/>
      <c r="NYF608" s="604"/>
      <c r="NYG608" s="604"/>
      <c r="NYH608" s="604"/>
      <c r="NYI608" s="604"/>
      <c r="NYJ608" s="604"/>
      <c r="NYK608" s="604"/>
      <c r="NYL608" s="604"/>
      <c r="NYM608" s="604"/>
      <c r="NYN608" s="604"/>
      <c r="NYO608" s="604"/>
      <c r="NYP608" s="604"/>
      <c r="NYQ608" s="604"/>
      <c r="NYR608" s="604"/>
      <c r="NYS608" s="604"/>
      <c r="NYT608" s="604"/>
      <c r="NYU608" s="604"/>
      <c r="NYV608" s="604"/>
      <c r="NYW608" s="604"/>
      <c r="NYX608" s="604"/>
      <c r="NYY608" s="604"/>
      <c r="NYZ608" s="604"/>
      <c r="NZA608" s="604"/>
      <c r="NZB608" s="604"/>
      <c r="NZC608" s="604"/>
      <c r="NZD608" s="604"/>
      <c r="NZE608" s="604"/>
      <c r="NZF608" s="604"/>
      <c r="NZG608" s="604"/>
      <c r="NZH608" s="604"/>
      <c r="NZI608" s="604"/>
      <c r="NZJ608" s="604"/>
      <c r="NZK608" s="604"/>
      <c r="NZL608" s="604"/>
      <c r="NZM608" s="604"/>
      <c r="NZN608" s="604"/>
      <c r="NZO608" s="604"/>
      <c r="NZP608" s="604"/>
      <c r="NZQ608" s="604"/>
      <c r="NZR608" s="604"/>
      <c r="NZS608" s="604"/>
      <c r="NZT608" s="604"/>
      <c r="NZU608" s="604"/>
      <c r="NZV608" s="604"/>
      <c r="NZW608" s="604"/>
      <c r="NZX608" s="604"/>
      <c r="NZY608" s="604"/>
      <c r="NZZ608" s="604"/>
      <c r="OAA608" s="604"/>
      <c r="OAB608" s="604"/>
      <c r="OAC608" s="604"/>
      <c r="OAD608" s="604"/>
      <c r="OAE608" s="604"/>
      <c r="OAF608" s="604"/>
      <c r="OAG608" s="604"/>
      <c r="OAH608" s="604"/>
      <c r="OAI608" s="604"/>
      <c r="OAJ608" s="604"/>
      <c r="OAK608" s="604"/>
      <c r="OAL608" s="604"/>
      <c r="OAM608" s="604"/>
      <c r="OAN608" s="604"/>
      <c r="OAO608" s="604"/>
      <c r="OAP608" s="604"/>
      <c r="OAQ608" s="604"/>
      <c r="OAR608" s="604"/>
      <c r="OAS608" s="604"/>
      <c r="OAT608" s="604"/>
      <c r="OAU608" s="604"/>
      <c r="OAV608" s="604"/>
      <c r="OAW608" s="604"/>
      <c r="OAX608" s="604"/>
      <c r="OAY608" s="604"/>
      <c r="OAZ608" s="604"/>
      <c r="OBA608" s="604"/>
      <c r="OBB608" s="604"/>
      <c r="OBC608" s="604"/>
      <c r="OBD608" s="604"/>
      <c r="OBE608" s="604"/>
      <c r="OBF608" s="604"/>
      <c r="OBG608" s="604"/>
      <c r="OBH608" s="604"/>
      <c r="OBI608" s="604"/>
      <c r="OBJ608" s="604"/>
      <c r="OBK608" s="604"/>
      <c r="OBL608" s="604"/>
      <c r="OBM608" s="604"/>
      <c r="OBN608" s="604"/>
      <c r="OBO608" s="604"/>
      <c r="OBP608" s="604"/>
      <c r="OBQ608" s="604"/>
      <c r="OBR608" s="604"/>
      <c r="OBS608" s="604"/>
      <c r="OBT608" s="604"/>
      <c r="OBU608" s="604"/>
      <c r="OBV608" s="604"/>
      <c r="OBW608" s="604"/>
      <c r="OBX608" s="604"/>
      <c r="OBY608" s="604"/>
      <c r="OBZ608" s="604"/>
      <c r="OCA608" s="604"/>
      <c r="OCB608" s="604"/>
      <c r="OCC608" s="604"/>
      <c r="OCD608" s="604"/>
      <c r="OCE608" s="604"/>
      <c r="OCF608" s="604"/>
      <c r="OCG608" s="604"/>
      <c r="OCH608" s="604"/>
      <c r="OCI608" s="604"/>
      <c r="OCJ608" s="604"/>
      <c r="OCK608" s="604"/>
      <c r="OCL608" s="604"/>
      <c r="OCM608" s="604"/>
      <c r="OCN608" s="604"/>
      <c r="OCO608" s="604"/>
      <c r="OCP608" s="604"/>
      <c r="OCQ608" s="604"/>
      <c r="OCR608" s="604"/>
      <c r="OCS608" s="604"/>
      <c r="OCT608" s="604"/>
      <c r="OCU608" s="604"/>
      <c r="OCV608" s="604"/>
      <c r="OCW608" s="604"/>
      <c r="OCX608" s="604"/>
      <c r="OCY608" s="604"/>
      <c r="OCZ608" s="604"/>
      <c r="ODA608" s="604"/>
      <c r="ODB608" s="604"/>
      <c r="ODC608" s="604"/>
      <c r="ODD608" s="604"/>
      <c r="ODE608" s="604"/>
      <c r="ODF608" s="604"/>
      <c r="ODG608" s="604"/>
      <c r="ODH608" s="604"/>
      <c r="ODI608" s="604"/>
      <c r="ODJ608" s="604"/>
      <c r="ODK608" s="604"/>
      <c r="ODL608" s="604"/>
      <c r="ODM608" s="604"/>
      <c r="ODN608" s="604"/>
      <c r="ODO608" s="604"/>
      <c r="ODP608" s="604"/>
      <c r="ODQ608" s="604"/>
      <c r="ODR608" s="604"/>
      <c r="ODS608" s="604"/>
      <c r="ODT608" s="604"/>
      <c r="ODU608" s="604"/>
      <c r="ODV608" s="604"/>
      <c r="ODW608" s="604"/>
      <c r="ODX608" s="604"/>
      <c r="ODY608" s="604"/>
      <c r="ODZ608" s="604"/>
      <c r="OEA608" s="604"/>
      <c r="OEB608" s="604"/>
      <c r="OEC608" s="604"/>
      <c r="OED608" s="604"/>
      <c r="OEE608" s="604"/>
      <c r="OEF608" s="604"/>
      <c r="OEG608" s="604"/>
      <c r="OEH608" s="604"/>
      <c r="OEI608" s="604"/>
      <c r="OEJ608" s="604"/>
      <c r="OEK608" s="604"/>
      <c r="OEL608" s="604"/>
      <c r="OEM608" s="604"/>
      <c r="OEN608" s="604"/>
      <c r="OEO608" s="604"/>
      <c r="OEP608" s="604"/>
      <c r="OEQ608" s="604"/>
      <c r="OER608" s="604"/>
      <c r="OES608" s="604"/>
      <c r="OET608" s="604"/>
      <c r="OEU608" s="604"/>
      <c r="OEV608" s="604"/>
      <c r="OEW608" s="604"/>
      <c r="OEX608" s="604"/>
      <c r="OEY608" s="604"/>
      <c r="OEZ608" s="604"/>
      <c r="OFA608" s="604"/>
      <c r="OFB608" s="604"/>
      <c r="OFC608" s="604"/>
      <c r="OFD608" s="604"/>
      <c r="OFE608" s="604"/>
      <c r="OFF608" s="604"/>
      <c r="OFG608" s="604"/>
      <c r="OFH608" s="604"/>
      <c r="OFI608" s="604"/>
      <c r="OFJ608" s="604"/>
      <c r="OFK608" s="604"/>
      <c r="OFL608" s="604"/>
      <c r="OFM608" s="604"/>
      <c r="OFN608" s="604"/>
      <c r="OFO608" s="604"/>
      <c r="OFP608" s="604"/>
      <c r="OFQ608" s="604"/>
      <c r="OFR608" s="604"/>
      <c r="OFS608" s="604"/>
      <c r="OFT608" s="604"/>
      <c r="OFU608" s="604"/>
      <c r="OFV608" s="604"/>
      <c r="OFW608" s="604"/>
      <c r="OFX608" s="604"/>
      <c r="OFY608" s="604"/>
      <c r="OFZ608" s="604"/>
      <c r="OGA608" s="604"/>
      <c r="OGB608" s="604"/>
      <c r="OGC608" s="604"/>
      <c r="OGD608" s="604"/>
      <c r="OGE608" s="604"/>
      <c r="OGF608" s="604"/>
      <c r="OGG608" s="604"/>
      <c r="OGH608" s="604"/>
      <c r="OGI608" s="604"/>
      <c r="OGJ608" s="604"/>
      <c r="OGK608" s="604"/>
      <c r="OGL608" s="604"/>
      <c r="OGM608" s="604"/>
      <c r="OGN608" s="604"/>
      <c r="OGO608" s="604"/>
      <c r="OGP608" s="604"/>
      <c r="OGQ608" s="604"/>
      <c r="OGR608" s="604"/>
      <c r="OGS608" s="604"/>
      <c r="OGT608" s="604"/>
      <c r="OGU608" s="604"/>
      <c r="OGV608" s="604"/>
      <c r="OGW608" s="604"/>
      <c r="OGX608" s="604"/>
      <c r="OGY608" s="604"/>
      <c r="OGZ608" s="604"/>
      <c r="OHA608" s="604"/>
      <c r="OHB608" s="604"/>
      <c r="OHC608" s="604"/>
      <c r="OHD608" s="604"/>
      <c r="OHE608" s="604"/>
      <c r="OHF608" s="604"/>
      <c r="OHG608" s="604"/>
      <c r="OHH608" s="604"/>
      <c r="OHI608" s="604"/>
      <c r="OHJ608" s="604"/>
      <c r="OHK608" s="604"/>
      <c r="OHL608" s="604"/>
      <c r="OHM608" s="604"/>
      <c r="OHN608" s="604"/>
      <c r="OHO608" s="604"/>
      <c r="OHP608" s="604"/>
      <c r="OHQ608" s="604"/>
      <c r="OHR608" s="604"/>
      <c r="OHS608" s="604"/>
      <c r="OHT608" s="604"/>
      <c r="OHU608" s="604"/>
      <c r="OHV608" s="604"/>
      <c r="OHW608" s="604"/>
      <c r="OHX608" s="604"/>
      <c r="OHY608" s="604"/>
      <c r="OHZ608" s="604"/>
      <c r="OIA608" s="604"/>
      <c r="OIB608" s="604"/>
      <c r="OIC608" s="604"/>
      <c r="OID608" s="604"/>
      <c r="OIE608" s="604"/>
      <c r="OIF608" s="604"/>
      <c r="OIG608" s="604"/>
      <c r="OIH608" s="604"/>
      <c r="OII608" s="604"/>
      <c r="OIJ608" s="604"/>
      <c r="OIK608" s="604"/>
      <c r="OIL608" s="604"/>
      <c r="OIM608" s="604"/>
      <c r="OIN608" s="604"/>
      <c r="OIO608" s="604"/>
      <c r="OIP608" s="604"/>
      <c r="OIQ608" s="604"/>
      <c r="OIR608" s="604"/>
      <c r="OIS608" s="604"/>
      <c r="OIT608" s="604"/>
      <c r="OIU608" s="604"/>
      <c r="OIV608" s="604"/>
      <c r="OIW608" s="604"/>
      <c r="OIX608" s="604"/>
      <c r="OIY608" s="604"/>
      <c r="OIZ608" s="604"/>
      <c r="OJA608" s="604"/>
      <c r="OJB608" s="604"/>
      <c r="OJC608" s="604"/>
      <c r="OJD608" s="604"/>
      <c r="OJE608" s="604"/>
      <c r="OJF608" s="604"/>
      <c r="OJG608" s="604"/>
      <c r="OJH608" s="604"/>
      <c r="OJI608" s="604"/>
      <c r="OJJ608" s="604"/>
      <c r="OJK608" s="604"/>
      <c r="OJL608" s="604"/>
      <c r="OJM608" s="604"/>
      <c r="OJN608" s="604"/>
      <c r="OJO608" s="604"/>
      <c r="OJP608" s="604"/>
      <c r="OJQ608" s="604"/>
      <c r="OJR608" s="604"/>
      <c r="OJS608" s="604"/>
      <c r="OJT608" s="604"/>
      <c r="OJU608" s="604"/>
      <c r="OJV608" s="604"/>
      <c r="OJW608" s="604"/>
      <c r="OJX608" s="604"/>
      <c r="OJY608" s="604"/>
      <c r="OJZ608" s="604"/>
      <c r="OKA608" s="604"/>
      <c r="OKB608" s="604"/>
      <c r="OKC608" s="604"/>
      <c r="OKD608" s="604"/>
      <c r="OKE608" s="604"/>
      <c r="OKF608" s="604"/>
      <c r="OKG608" s="604"/>
      <c r="OKH608" s="604"/>
      <c r="OKI608" s="604"/>
      <c r="OKJ608" s="604"/>
      <c r="OKK608" s="604"/>
      <c r="OKL608" s="604"/>
      <c r="OKM608" s="604"/>
      <c r="OKN608" s="604"/>
      <c r="OKO608" s="604"/>
      <c r="OKP608" s="604"/>
      <c r="OKQ608" s="604"/>
      <c r="OKR608" s="604"/>
      <c r="OKS608" s="604"/>
      <c r="OKT608" s="604"/>
      <c r="OKU608" s="604"/>
      <c r="OKV608" s="604"/>
      <c r="OKW608" s="604"/>
      <c r="OKX608" s="604"/>
      <c r="OKY608" s="604"/>
      <c r="OKZ608" s="604"/>
      <c r="OLA608" s="604"/>
      <c r="OLB608" s="604"/>
      <c r="OLC608" s="604"/>
      <c r="OLD608" s="604"/>
      <c r="OLE608" s="604"/>
      <c r="OLF608" s="604"/>
      <c r="OLG608" s="604"/>
      <c r="OLH608" s="604"/>
      <c r="OLI608" s="604"/>
      <c r="OLJ608" s="604"/>
      <c r="OLK608" s="604"/>
      <c r="OLL608" s="604"/>
      <c r="OLM608" s="604"/>
      <c r="OLN608" s="604"/>
      <c r="OLO608" s="604"/>
      <c r="OLP608" s="604"/>
      <c r="OLQ608" s="604"/>
      <c r="OLR608" s="604"/>
      <c r="OLS608" s="604"/>
      <c r="OLT608" s="604"/>
      <c r="OLU608" s="604"/>
      <c r="OLV608" s="604"/>
      <c r="OLW608" s="604"/>
      <c r="OLX608" s="604"/>
      <c r="OLY608" s="604"/>
      <c r="OLZ608" s="604"/>
      <c r="OMA608" s="604"/>
      <c r="OMB608" s="604"/>
      <c r="OMC608" s="604"/>
      <c r="OMD608" s="604"/>
      <c r="OME608" s="604"/>
      <c r="OMF608" s="604"/>
      <c r="OMG608" s="604"/>
      <c r="OMH608" s="604"/>
      <c r="OMI608" s="604"/>
      <c r="OMJ608" s="604"/>
      <c r="OMK608" s="604"/>
      <c r="OML608" s="604"/>
      <c r="OMM608" s="604"/>
      <c r="OMN608" s="604"/>
      <c r="OMO608" s="604"/>
      <c r="OMP608" s="604"/>
      <c r="OMQ608" s="604"/>
      <c r="OMR608" s="604"/>
      <c r="OMS608" s="604"/>
      <c r="OMT608" s="604"/>
      <c r="OMU608" s="604"/>
      <c r="OMV608" s="604"/>
      <c r="OMW608" s="604"/>
      <c r="OMX608" s="604"/>
      <c r="OMY608" s="604"/>
      <c r="OMZ608" s="604"/>
      <c r="ONA608" s="604"/>
      <c r="ONB608" s="604"/>
      <c r="ONC608" s="604"/>
      <c r="OND608" s="604"/>
      <c r="ONE608" s="604"/>
      <c r="ONF608" s="604"/>
      <c r="ONG608" s="604"/>
      <c r="ONH608" s="604"/>
      <c r="ONI608" s="604"/>
      <c r="ONJ608" s="604"/>
      <c r="ONK608" s="604"/>
      <c r="ONL608" s="604"/>
      <c r="ONM608" s="604"/>
      <c r="ONN608" s="604"/>
      <c r="ONO608" s="604"/>
      <c r="ONP608" s="604"/>
      <c r="ONQ608" s="604"/>
      <c r="ONR608" s="604"/>
      <c r="ONS608" s="604"/>
      <c r="ONT608" s="604"/>
      <c r="ONU608" s="604"/>
      <c r="ONV608" s="604"/>
      <c r="ONW608" s="604"/>
      <c r="ONX608" s="604"/>
      <c r="ONY608" s="604"/>
      <c r="ONZ608" s="604"/>
      <c r="OOA608" s="604"/>
      <c r="OOB608" s="604"/>
      <c r="OOC608" s="604"/>
      <c r="OOD608" s="604"/>
      <c r="OOE608" s="604"/>
      <c r="OOF608" s="604"/>
      <c r="OOG608" s="604"/>
      <c r="OOH608" s="604"/>
      <c r="OOI608" s="604"/>
      <c r="OOJ608" s="604"/>
      <c r="OOK608" s="604"/>
      <c r="OOL608" s="604"/>
      <c r="OOM608" s="604"/>
      <c r="OON608" s="604"/>
      <c r="OOO608" s="604"/>
      <c r="OOP608" s="604"/>
      <c r="OOQ608" s="604"/>
      <c r="OOR608" s="604"/>
      <c r="OOS608" s="604"/>
      <c r="OOT608" s="604"/>
      <c r="OOU608" s="604"/>
      <c r="OOV608" s="604"/>
      <c r="OOW608" s="604"/>
      <c r="OOX608" s="604"/>
      <c r="OOY608" s="604"/>
      <c r="OOZ608" s="604"/>
      <c r="OPA608" s="604"/>
      <c r="OPB608" s="604"/>
      <c r="OPC608" s="604"/>
      <c r="OPD608" s="604"/>
      <c r="OPE608" s="604"/>
      <c r="OPF608" s="604"/>
      <c r="OPG608" s="604"/>
      <c r="OPH608" s="604"/>
      <c r="OPI608" s="604"/>
      <c r="OPJ608" s="604"/>
      <c r="OPK608" s="604"/>
      <c r="OPL608" s="604"/>
      <c r="OPM608" s="604"/>
      <c r="OPN608" s="604"/>
      <c r="OPO608" s="604"/>
      <c r="OPP608" s="604"/>
      <c r="OPQ608" s="604"/>
      <c r="OPR608" s="604"/>
      <c r="OPS608" s="604"/>
      <c r="OPT608" s="604"/>
      <c r="OPU608" s="604"/>
      <c r="OPV608" s="604"/>
      <c r="OPW608" s="604"/>
      <c r="OPX608" s="604"/>
      <c r="OPY608" s="604"/>
      <c r="OPZ608" s="604"/>
      <c r="OQA608" s="604"/>
      <c r="OQB608" s="604"/>
      <c r="OQC608" s="604"/>
      <c r="OQD608" s="604"/>
      <c r="OQE608" s="604"/>
      <c r="OQF608" s="604"/>
      <c r="OQG608" s="604"/>
      <c r="OQH608" s="604"/>
      <c r="OQI608" s="604"/>
      <c r="OQJ608" s="604"/>
      <c r="OQK608" s="604"/>
      <c r="OQL608" s="604"/>
      <c r="OQM608" s="604"/>
      <c r="OQN608" s="604"/>
      <c r="OQO608" s="604"/>
      <c r="OQP608" s="604"/>
      <c r="OQQ608" s="604"/>
      <c r="OQR608" s="604"/>
      <c r="OQS608" s="604"/>
      <c r="OQT608" s="604"/>
      <c r="OQU608" s="604"/>
      <c r="OQV608" s="604"/>
      <c r="OQW608" s="604"/>
      <c r="OQX608" s="604"/>
      <c r="OQY608" s="604"/>
      <c r="OQZ608" s="604"/>
      <c r="ORA608" s="604"/>
      <c r="ORB608" s="604"/>
      <c r="ORC608" s="604"/>
      <c r="ORD608" s="604"/>
      <c r="ORE608" s="604"/>
      <c r="ORF608" s="604"/>
      <c r="ORG608" s="604"/>
      <c r="ORH608" s="604"/>
      <c r="ORI608" s="604"/>
      <c r="ORJ608" s="604"/>
      <c r="ORK608" s="604"/>
      <c r="ORL608" s="604"/>
      <c r="ORM608" s="604"/>
      <c r="ORN608" s="604"/>
      <c r="ORO608" s="604"/>
      <c r="ORP608" s="604"/>
      <c r="ORQ608" s="604"/>
      <c r="ORR608" s="604"/>
      <c r="ORS608" s="604"/>
      <c r="ORT608" s="604"/>
      <c r="ORU608" s="604"/>
      <c r="ORV608" s="604"/>
      <c r="ORW608" s="604"/>
      <c r="ORX608" s="604"/>
      <c r="ORY608" s="604"/>
      <c r="ORZ608" s="604"/>
      <c r="OSA608" s="604"/>
      <c r="OSB608" s="604"/>
      <c r="OSC608" s="604"/>
      <c r="OSD608" s="604"/>
      <c r="OSE608" s="604"/>
      <c r="OSF608" s="604"/>
      <c r="OSG608" s="604"/>
      <c r="OSH608" s="604"/>
      <c r="OSI608" s="604"/>
      <c r="OSJ608" s="604"/>
      <c r="OSK608" s="604"/>
      <c r="OSL608" s="604"/>
      <c r="OSM608" s="604"/>
      <c r="OSN608" s="604"/>
      <c r="OSO608" s="604"/>
      <c r="OSP608" s="604"/>
      <c r="OSQ608" s="604"/>
      <c r="OSR608" s="604"/>
      <c r="OSS608" s="604"/>
      <c r="OST608" s="604"/>
      <c r="OSU608" s="604"/>
      <c r="OSV608" s="604"/>
      <c r="OSW608" s="604"/>
      <c r="OSX608" s="604"/>
      <c r="OSY608" s="604"/>
      <c r="OSZ608" s="604"/>
      <c r="OTA608" s="604"/>
      <c r="OTB608" s="604"/>
      <c r="OTC608" s="604"/>
      <c r="OTD608" s="604"/>
      <c r="OTE608" s="604"/>
      <c r="OTF608" s="604"/>
      <c r="OTG608" s="604"/>
      <c r="OTH608" s="604"/>
      <c r="OTI608" s="604"/>
      <c r="OTJ608" s="604"/>
      <c r="OTK608" s="604"/>
      <c r="OTL608" s="604"/>
      <c r="OTM608" s="604"/>
      <c r="OTN608" s="604"/>
      <c r="OTO608" s="604"/>
      <c r="OTP608" s="604"/>
      <c r="OTQ608" s="604"/>
      <c r="OTR608" s="604"/>
      <c r="OTS608" s="604"/>
      <c r="OTT608" s="604"/>
      <c r="OTU608" s="604"/>
      <c r="OTV608" s="604"/>
      <c r="OTW608" s="604"/>
      <c r="OTX608" s="604"/>
      <c r="OTY608" s="604"/>
      <c r="OTZ608" s="604"/>
      <c r="OUA608" s="604"/>
      <c r="OUB608" s="604"/>
      <c r="OUC608" s="604"/>
      <c r="OUD608" s="604"/>
      <c r="OUE608" s="604"/>
      <c r="OUF608" s="604"/>
      <c r="OUG608" s="604"/>
      <c r="OUH608" s="604"/>
      <c r="OUI608" s="604"/>
      <c r="OUJ608" s="604"/>
      <c r="OUK608" s="604"/>
      <c r="OUL608" s="604"/>
      <c r="OUM608" s="604"/>
      <c r="OUN608" s="604"/>
      <c r="OUO608" s="604"/>
      <c r="OUP608" s="604"/>
      <c r="OUQ608" s="604"/>
      <c r="OUR608" s="604"/>
      <c r="OUS608" s="604"/>
      <c r="OUT608" s="604"/>
      <c r="OUU608" s="604"/>
      <c r="OUV608" s="604"/>
      <c r="OUW608" s="604"/>
      <c r="OUX608" s="604"/>
      <c r="OUY608" s="604"/>
      <c r="OUZ608" s="604"/>
      <c r="OVA608" s="604"/>
      <c r="OVB608" s="604"/>
      <c r="OVC608" s="604"/>
      <c r="OVD608" s="604"/>
      <c r="OVE608" s="604"/>
      <c r="OVF608" s="604"/>
      <c r="OVG608" s="604"/>
      <c r="OVH608" s="604"/>
      <c r="OVI608" s="604"/>
      <c r="OVJ608" s="604"/>
      <c r="OVK608" s="604"/>
      <c r="OVL608" s="604"/>
      <c r="OVM608" s="604"/>
      <c r="OVN608" s="604"/>
      <c r="OVO608" s="604"/>
      <c r="OVP608" s="604"/>
      <c r="OVQ608" s="604"/>
      <c r="OVR608" s="604"/>
      <c r="OVS608" s="604"/>
      <c r="OVT608" s="604"/>
      <c r="OVU608" s="604"/>
      <c r="OVV608" s="604"/>
      <c r="OVW608" s="604"/>
      <c r="OVX608" s="604"/>
      <c r="OVY608" s="604"/>
      <c r="OVZ608" s="604"/>
      <c r="OWA608" s="604"/>
      <c r="OWB608" s="604"/>
      <c r="OWC608" s="604"/>
      <c r="OWD608" s="604"/>
      <c r="OWE608" s="604"/>
      <c r="OWF608" s="604"/>
      <c r="OWG608" s="604"/>
      <c r="OWH608" s="604"/>
      <c r="OWI608" s="604"/>
      <c r="OWJ608" s="604"/>
      <c r="OWK608" s="604"/>
      <c r="OWL608" s="604"/>
      <c r="OWM608" s="604"/>
      <c r="OWN608" s="604"/>
      <c r="OWO608" s="604"/>
      <c r="OWP608" s="604"/>
      <c r="OWQ608" s="604"/>
      <c r="OWR608" s="604"/>
      <c r="OWS608" s="604"/>
      <c r="OWT608" s="604"/>
      <c r="OWU608" s="604"/>
      <c r="OWV608" s="604"/>
      <c r="OWW608" s="604"/>
      <c r="OWX608" s="604"/>
      <c r="OWY608" s="604"/>
      <c r="OWZ608" s="604"/>
      <c r="OXA608" s="604"/>
      <c r="OXB608" s="604"/>
      <c r="OXC608" s="604"/>
      <c r="OXD608" s="604"/>
      <c r="OXE608" s="604"/>
      <c r="OXF608" s="604"/>
      <c r="OXG608" s="604"/>
      <c r="OXH608" s="604"/>
      <c r="OXI608" s="604"/>
      <c r="OXJ608" s="604"/>
      <c r="OXK608" s="604"/>
      <c r="OXL608" s="604"/>
      <c r="OXM608" s="604"/>
      <c r="OXN608" s="604"/>
      <c r="OXO608" s="604"/>
      <c r="OXP608" s="604"/>
      <c r="OXQ608" s="604"/>
      <c r="OXR608" s="604"/>
      <c r="OXS608" s="604"/>
      <c r="OXT608" s="604"/>
      <c r="OXU608" s="604"/>
      <c r="OXV608" s="604"/>
      <c r="OXW608" s="604"/>
      <c r="OXX608" s="604"/>
      <c r="OXY608" s="604"/>
      <c r="OXZ608" s="604"/>
      <c r="OYA608" s="604"/>
      <c r="OYB608" s="604"/>
      <c r="OYC608" s="604"/>
      <c r="OYD608" s="604"/>
      <c r="OYE608" s="604"/>
      <c r="OYF608" s="604"/>
      <c r="OYG608" s="604"/>
      <c r="OYH608" s="604"/>
      <c r="OYI608" s="604"/>
      <c r="OYJ608" s="604"/>
      <c r="OYK608" s="604"/>
      <c r="OYL608" s="604"/>
      <c r="OYM608" s="604"/>
      <c r="OYN608" s="604"/>
      <c r="OYO608" s="604"/>
      <c r="OYP608" s="604"/>
      <c r="OYQ608" s="604"/>
      <c r="OYR608" s="604"/>
      <c r="OYS608" s="604"/>
      <c r="OYT608" s="604"/>
      <c r="OYU608" s="604"/>
      <c r="OYV608" s="604"/>
      <c r="OYW608" s="604"/>
      <c r="OYX608" s="604"/>
      <c r="OYY608" s="604"/>
      <c r="OYZ608" s="604"/>
      <c r="OZA608" s="604"/>
      <c r="OZB608" s="604"/>
      <c r="OZC608" s="604"/>
      <c r="OZD608" s="604"/>
      <c r="OZE608" s="604"/>
      <c r="OZF608" s="604"/>
      <c r="OZG608" s="604"/>
      <c r="OZH608" s="604"/>
      <c r="OZI608" s="604"/>
      <c r="OZJ608" s="604"/>
      <c r="OZK608" s="604"/>
      <c r="OZL608" s="604"/>
      <c r="OZM608" s="604"/>
      <c r="OZN608" s="604"/>
      <c r="OZO608" s="604"/>
      <c r="OZP608" s="604"/>
      <c r="OZQ608" s="604"/>
      <c r="OZR608" s="604"/>
      <c r="OZS608" s="604"/>
      <c r="OZT608" s="604"/>
      <c r="OZU608" s="604"/>
      <c r="OZV608" s="604"/>
      <c r="OZW608" s="604"/>
      <c r="OZX608" s="604"/>
      <c r="OZY608" s="604"/>
      <c r="OZZ608" s="604"/>
      <c r="PAA608" s="604"/>
      <c r="PAB608" s="604"/>
      <c r="PAC608" s="604"/>
      <c r="PAD608" s="604"/>
      <c r="PAE608" s="604"/>
      <c r="PAF608" s="604"/>
      <c r="PAG608" s="604"/>
      <c r="PAH608" s="604"/>
      <c r="PAI608" s="604"/>
      <c r="PAJ608" s="604"/>
      <c r="PAK608" s="604"/>
      <c r="PAL608" s="604"/>
      <c r="PAM608" s="604"/>
      <c r="PAN608" s="604"/>
      <c r="PAO608" s="604"/>
      <c r="PAP608" s="604"/>
      <c r="PAQ608" s="604"/>
      <c r="PAR608" s="604"/>
      <c r="PAS608" s="604"/>
      <c r="PAT608" s="604"/>
      <c r="PAU608" s="604"/>
      <c r="PAV608" s="604"/>
      <c r="PAW608" s="604"/>
      <c r="PAX608" s="604"/>
      <c r="PAY608" s="604"/>
      <c r="PAZ608" s="604"/>
      <c r="PBA608" s="604"/>
      <c r="PBB608" s="604"/>
      <c r="PBC608" s="604"/>
      <c r="PBD608" s="604"/>
      <c r="PBE608" s="604"/>
      <c r="PBF608" s="604"/>
      <c r="PBG608" s="604"/>
      <c r="PBH608" s="604"/>
      <c r="PBI608" s="604"/>
      <c r="PBJ608" s="604"/>
      <c r="PBK608" s="604"/>
      <c r="PBL608" s="604"/>
      <c r="PBM608" s="604"/>
      <c r="PBN608" s="604"/>
      <c r="PBO608" s="604"/>
      <c r="PBP608" s="604"/>
      <c r="PBQ608" s="604"/>
      <c r="PBR608" s="604"/>
      <c r="PBS608" s="604"/>
      <c r="PBT608" s="604"/>
      <c r="PBU608" s="604"/>
      <c r="PBV608" s="604"/>
      <c r="PBW608" s="604"/>
      <c r="PBX608" s="604"/>
      <c r="PBY608" s="604"/>
      <c r="PBZ608" s="604"/>
      <c r="PCA608" s="604"/>
      <c r="PCB608" s="604"/>
      <c r="PCC608" s="604"/>
      <c r="PCD608" s="604"/>
      <c r="PCE608" s="604"/>
      <c r="PCF608" s="604"/>
      <c r="PCG608" s="604"/>
      <c r="PCH608" s="604"/>
      <c r="PCI608" s="604"/>
      <c r="PCJ608" s="604"/>
      <c r="PCK608" s="604"/>
      <c r="PCL608" s="604"/>
      <c r="PCM608" s="604"/>
      <c r="PCN608" s="604"/>
      <c r="PCO608" s="604"/>
      <c r="PCP608" s="604"/>
      <c r="PCQ608" s="604"/>
      <c r="PCR608" s="604"/>
      <c r="PCS608" s="604"/>
      <c r="PCT608" s="604"/>
      <c r="PCU608" s="604"/>
      <c r="PCV608" s="604"/>
      <c r="PCW608" s="604"/>
      <c r="PCX608" s="604"/>
      <c r="PCY608" s="604"/>
      <c r="PCZ608" s="604"/>
      <c r="PDA608" s="604"/>
      <c r="PDB608" s="604"/>
      <c r="PDC608" s="604"/>
      <c r="PDD608" s="604"/>
      <c r="PDE608" s="604"/>
      <c r="PDF608" s="604"/>
      <c r="PDG608" s="604"/>
      <c r="PDH608" s="604"/>
      <c r="PDI608" s="604"/>
      <c r="PDJ608" s="604"/>
      <c r="PDK608" s="604"/>
      <c r="PDL608" s="604"/>
      <c r="PDM608" s="604"/>
      <c r="PDN608" s="604"/>
      <c r="PDO608" s="604"/>
      <c r="PDP608" s="604"/>
      <c r="PDQ608" s="604"/>
      <c r="PDR608" s="604"/>
      <c r="PDS608" s="604"/>
      <c r="PDT608" s="604"/>
      <c r="PDU608" s="604"/>
      <c r="PDV608" s="604"/>
      <c r="PDW608" s="604"/>
      <c r="PDX608" s="604"/>
      <c r="PDY608" s="604"/>
      <c r="PDZ608" s="604"/>
      <c r="PEA608" s="604"/>
      <c r="PEB608" s="604"/>
      <c r="PEC608" s="604"/>
      <c r="PED608" s="604"/>
      <c r="PEE608" s="604"/>
      <c r="PEF608" s="604"/>
      <c r="PEG608" s="604"/>
      <c r="PEH608" s="604"/>
      <c r="PEI608" s="604"/>
      <c r="PEJ608" s="604"/>
      <c r="PEK608" s="604"/>
      <c r="PEL608" s="604"/>
      <c r="PEM608" s="604"/>
      <c r="PEN608" s="604"/>
      <c r="PEO608" s="604"/>
      <c r="PEP608" s="604"/>
      <c r="PEQ608" s="604"/>
      <c r="PER608" s="604"/>
      <c r="PES608" s="604"/>
      <c r="PET608" s="604"/>
      <c r="PEU608" s="604"/>
      <c r="PEV608" s="604"/>
      <c r="PEW608" s="604"/>
      <c r="PEX608" s="604"/>
      <c r="PEY608" s="604"/>
      <c r="PEZ608" s="604"/>
      <c r="PFA608" s="604"/>
      <c r="PFB608" s="604"/>
      <c r="PFC608" s="604"/>
      <c r="PFD608" s="604"/>
      <c r="PFE608" s="604"/>
      <c r="PFF608" s="604"/>
      <c r="PFG608" s="604"/>
      <c r="PFH608" s="604"/>
      <c r="PFI608" s="604"/>
      <c r="PFJ608" s="604"/>
      <c r="PFK608" s="604"/>
      <c r="PFL608" s="604"/>
      <c r="PFM608" s="604"/>
      <c r="PFN608" s="604"/>
      <c r="PFO608" s="604"/>
      <c r="PFP608" s="604"/>
      <c r="PFQ608" s="604"/>
      <c r="PFR608" s="604"/>
      <c r="PFS608" s="604"/>
      <c r="PFT608" s="604"/>
      <c r="PFU608" s="604"/>
      <c r="PFV608" s="604"/>
      <c r="PFW608" s="604"/>
      <c r="PFX608" s="604"/>
      <c r="PFY608" s="604"/>
      <c r="PFZ608" s="604"/>
      <c r="PGA608" s="604"/>
      <c r="PGB608" s="604"/>
      <c r="PGC608" s="604"/>
      <c r="PGD608" s="604"/>
      <c r="PGE608" s="604"/>
      <c r="PGF608" s="604"/>
      <c r="PGG608" s="604"/>
      <c r="PGH608" s="604"/>
      <c r="PGI608" s="604"/>
      <c r="PGJ608" s="604"/>
      <c r="PGK608" s="604"/>
      <c r="PGL608" s="604"/>
      <c r="PGM608" s="604"/>
      <c r="PGN608" s="604"/>
      <c r="PGO608" s="604"/>
      <c r="PGP608" s="604"/>
      <c r="PGQ608" s="604"/>
      <c r="PGR608" s="604"/>
      <c r="PGS608" s="604"/>
      <c r="PGT608" s="604"/>
      <c r="PGU608" s="604"/>
      <c r="PGV608" s="604"/>
      <c r="PGW608" s="604"/>
      <c r="PGX608" s="604"/>
      <c r="PGY608" s="604"/>
      <c r="PGZ608" s="604"/>
      <c r="PHA608" s="604"/>
      <c r="PHB608" s="604"/>
      <c r="PHC608" s="604"/>
      <c r="PHD608" s="604"/>
      <c r="PHE608" s="604"/>
      <c r="PHF608" s="604"/>
      <c r="PHG608" s="604"/>
      <c r="PHH608" s="604"/>
      <c r="PHI608" s="604"/>
      <c r="PHJ608" s="604"/>
      <c r="PHK608" s="604"/>
      <c r="PHL608" s="604"/>
      <c r="PHM608" s="604"/>
      <c r="PHN608" s="604"/>
      <c r="PHO608" s="604"/>
      <c r="PHP608" s="604"/>
      <c r="PHQ608" s="604"/>
      <c r="PHR608" s="604"/>
      <c r="PHS608" s="604"/>
      <c r="PHT608" s="604"/>
      <c r="PHU608" s="604"/>
      <c r="PHV608" s="604"/>
      <c r="PHW608" s="604"/>
      <c r="PHX608" s="604"/>
      <c r="PHY608" s="604"/>
      <c r="PHZ608" s="604"/>
      <c r="PIA608" s="604"/>
      <c r="PIB608" s="604"/>
      <c r="PIC608" s="604"/>
      <c r="PID608" s="604"/>
      <c r="PIE608" s="604"/>
      <c r="PIF608" s="604"/>
      <c r="PIG608" s="604"/>
      <c r="PIH608" s="604"/>
      <c r="PII608" s="604"/>
      <c r="PIJ608" s="604"/>
      <c r="PIK608" s="604"/>
      <c r="PIL608" s="604"/>
      <c r="PIM608" s="604"/>
      <c r="PIN608" s="604"/>
      <c r="PIO608" s="604"/>
      <c r="PIP608" s="604"/>
      <c r="PIQ608" s="604"/>
      <c r="PIR608" s="604"/>
      <c r="PIS608" s="604"/>
      <c r="PIT608" s="604"/>
      <c r="PIU608" s="604"/>
      <c r="PIV608" s="604"/>
      <c r="PIW608" s="604"/>
      <c r="PIX608" s="604"/>
      <c r="PIY608" s="604"/>
      <c r="PIZ608" s="604"/>
      <c r="PJA608" s="604"/>
      <c r="PJB608" s="604"/>
      <c r="PJC608" s="604"/>
      <c r="PJD608" s="604"/>
      <c r="PJE608" s="604"/>
      <c r="PJF608" s="604"/>
      <c r="PJG608" s="604"/>
      <c r="PJH608" s="604"/>
      <c r="PJI608" s="604"/>
      <c r="PJJ608" s="604"/>
      <c r="PJK608" s="604"/>
      <c r="PJL608" s="604"/>
      <c r="PJM608" s="604"/>
      <c r="PJN608" s="604"/>
      <c r="PJO608" s="604"/>
      <c r="PJP608" s="604"/>
      <c r="PJQ608" s="604"/>
      <c r="PJR608" s="604"/>
      <c r="PJS608" s="604"/>
      <c r="PJT608" s="604"/>
      <c r="PJU608" s="604"/>
      <c r="PJV608" s="604"/>
      <c r="PJW608" s="604"/>
      <c r="PJX608" s="604"/>
      <c r="PJY608" s="604"/>
      <c r="PJZ608" s="604"/>
      <c r="PKA608" s="604"/>
      <c r="PKB608" s="604"/>
      <c r="PKC608" s="604"/>
      <c r="PKD608" s="604"/>
      <c r="PKE608" s="604"/>
      <c r="PKF608" s="604"/>
      <c r="PKG608" s="604"/>
      <c r="PKH608" s="604"/>
      <c r="PKI608" s="604"/>
      <c r="PKJ608" s="604"/>
      <c r="PKK608" s="604"/>
      <c r="PKL608" s="604"/>
      <c r="PKM608" s="604"/>
      <c r="PKN608" s="604"/>
      <c r="PKO608" s="604"/>
      <c r="PKP608" s="604"/>
      <c r="PKQ608" s="604"/>
      <c r="PKR608" s="604"/>
      <c r="PKS608" s="604"/>
      <c r="PKT608" s="604"/>
      <c r="PKU608" s="604"/>
      <c r="PKV608" s="604"/>
      <c r="PKW608" s="604"/>
      <c r="PKX608" s="604"/>
      <c r="PKY608" s="604"/>
      <c r="PKZ608" s="604"/>
      <c r="PLA608" s="604"/>
      <c r="PLB608" s="604"/>
      <c r="PLC608" s="604"/>
      <c r="PLD608" s="604"/>
      <c r="PLE608" s="604"/>
      <c r="PLF608" s="604"/>
      <c r="PLG608" s="604"/>
      <c r="PLH608" s="604"/>
      <c r="PLI608" s="604"/>
      <c r="PLJ608" s="604"/>
      <c r="PLK608" s="604"/>
      <c r="PLL608" s="604"/>
      <c r="PLM608" s="604"/>
      <c r="PLN608" s="604"/>
      <c r="PLO608" s="604"/>
      <c r="PLP608" s="604"/>
      <c r="PLQ608" s="604"/>
      <c r="PLR608" s="604"/>
      <c r="PLS608" s="604"/>
      <c r="PLT608" s="604"/>
      <c r="PLU608" s="604"/>
      <c r="PLV608" s="604"/>
      <c r="PLW608" s="604"/>
      <c r="PLX608" s="604"/>
      <c r="PLY608" s="604"/>
      <c r="PLZ608" s="604"/>
      <c r="PMA608" s="604"/>
      <c r="PMB608" s="604"/>
      <c r="PMC608" s="604"/>
      <c r="PMD608" s="604"/>
      <c r="PME608" s="604"/>
      <c r="PMF608" s="604"/>
      <c r="PMG608" s="604"/>
      <c r="PMH608" s="604"/>
      <c r="PMI608" s="604"/>
      <c r="PMJ608" s="604"/>
      <c r="PMK608" s="604"/>
      <c r="PML608" s="604"/>
      <c r="PMM608" s="604"/>
      <c r="PMN608" s="604"/>
      <c r="PMO608" s="604"/>
      <c r="PMP608" s="604"/>
      <c r="PMQ608" s="604"/>
      <c r="PMR608" s="604"/>
      <c r="PMS608" s="604"/>
      <c r="PMT608" s="604"/>
      <c r="PMU608" s="604"/>
      <c r="PMV608" s="604"/>
      <c r="PMW608" s="604"/>
      <c r="PMX608" s="604"/>
      <c r="PMY608" s="604"/>
      <c r="PMZ608" s="604"/>
      <c r="PNA608" s="604"/>
      <c r="PNB608" s="604"/>
      <c r="PNC608" s="604"/>
      <c r="PND608" s="604"/>
      <c r="PNE608" s="604"/>
      <c r="PNF608" s="604"/>
      <c r="PNG608" s="604"/>
      <c r="PNH608" s="604"/>
      <c r="PNI608" s="604"/>
      <c r="PNJ608" s="604"/>
      <c r="PNK608" s="604"/>
      <c r="PNL608" s="604"/>
      <c r="PNM608" s="604"/>
      <c r="PNN608" s="604"/>
      <c r="PNO608" s="604"/>
      <c r="PNP608" s="604"/>
      <c r="PNQ608" s="604"/>
      <c r="PNR608" s="604"/>
      <c r="PNS608" s="604"/>
      <c r="PNT608" s="604"/>
      <c r="PNU608" s="604"/>
      <c r="PNV608" s="604"/>
      <c r="PNW608" s="604"/>
      <c r="PNX608" s="604"/>
      <c r="PNY608" s="604"/>
      <c r="PNZ608" s="604"/>
      <c r="POA608" s="604"/>
      <c r="POB608" s="604"/>
      <c r="POC608" s="604"/>
      <c r="POD608" s="604"/>
      <c r="POE608" s="604"/>
      <c r="POF608" s="604"/>
      <c r="POG608" s="604"/>
      <c r="POH608" s="604"/>
      <c r="POI608" s="604"/>
      <c r="POJ608" s="604"/>
      <c r="POK608" s="604"/>
      <c r="POL608" s="604"/>
      <c r="POM608" s="604"/>
      <c r="PON608" s="604"/>
      <c r="POO608" s="604"/>
      <c r="POP608" s="604"/>
      <c r="POQ608" s="604"/>
      <c r="POR608" s="604"/>
      <c r="POS608" s="604"/>
      <c r="POT608" s="604"/>
      <c r="POU608" s="604"/>
      <c r="POV608" s="604"/>
      <c r="POW608" s="604"/>
      <c r="POX608" s="604"/>
      <c r="POY608" s="604"/>
      <c r="POZ608" s="604"/>
      <c r="PPA608" s="604"/>
      <c r="PPB608" s="604"/>
      <c r="PPC608" s="604"/>
      <c r="PPD608" s="604"/>
      <c r="PPE608" s="604"/>
      <c r="PPF608" s="604"/>
      <c r="PPG608" s="604"/>
      <c r="PPH608" s="604"/>
      <c r="PPI608" s="604"/>
      <c r="PPJ608" s="604"/>
      <c r="PPK608" s="604"/>
      <c r="PPL608" s="604"/>
      <c r="PPM608" s="604"/>
      <c r="PPN608" s="604"/>
      <c r="PPO608" s="604"/>
      <c r="PPP608" s="604"/>
      <c r="PPQ608" s="604"/>
      <c r="PPR608" s="604"/>
      <c r="PPS608" s="604"/>
      <c r="PPT608" s="604"/>
      <c r="PPU608" s="604"/>
      <c r="PPV608" s="604"/>
      <c r="PPW608" s="604"/>
      <c r="PPX608" s="604"/>
      <c r="PPY608" s="604"/>
      <c r="PPZ608" s="604"/>
      <c r="PQA608" s="604"/>
      <c r="PQB608" s="604"/>
      <c r="PQC608" s="604"/>
      <c r="PQD608" s="604"/>
      <c r="PQE608" s="604"/>
      <c r="PQF608" s="604"/>
      <c r="PQG608" s="604"/>
      <c r="PQH608" s="604"/>
      <c r="PQI608" s="604"/>
      <c r="PQJ608" s="604"/>
      <c r="PQK608" s="604"/>
      <c r="PQL608" s="604"/>
      <c r="PQM608" s="604"/>
      <c r="PQN608" s="604"/>
      <c r="PQO608" s="604"/>
      <c r="PQP608" s="604"/>
      <c r="PQQ608" s="604"/>
      <c r="PQR608" s="604"/>
      <c r="PQS608" s="604"/>
      <c r="PQT608" s="604"/>
      <c r="PQU608" s="604"/>
      <c r="PQV608" s="604"/>
      <c r="PQW608" s="604"/>
      <c r="PQX608" s="604"/>
      <c r="PQY608" s="604"/>
      <c r="PQZ608" s="604"/>
      <c r="PRA608" s="604"/>
      <c r="PRB608" s="604"/>
      <c r="PRC608" s="604"/>
      <c r="PRD608" s="604"/>
      <c r="PRE608" s="604"/>
      <c r="PRF608" s="604"/>
      <c r="PRG608" s="604"/>
      <c r="PRH608" s="604"/>
      <c r="PRI608" s="604"/>
      <c r="PRJ608" s="604"/>
      <c r="PRK608" s="604"/>
      <c r="PRL608" s="604"/>
      <c r="PRM608" s="604"/>
      <c r="PRN608" s="604"/>
      <c r="PRO608" s="604"/>
      <c r="PRP608" s="604"/>
      <c r="PRQ608" s="604"/>
      <c r="PRR608" s="604"/>
      <c r="PRS608" s="604"/>
      <c r="PRT608" s="604"/>
      <c r="PRU608" s="604"/>
      <c r="PRV608" s="604"/>
      <c r="PRW608" s="604"/>
      <c r="PRX608" s="604"/>
      <c r="PRY608" s="604"/>
      <c r="PRZ608" s="604"/>
      <c r="PSA608" s="604"/>
      <c r="PSB608" s="604"/>
      <c r="PSC608" s="604"/>
      <c r="PSD608" s="604"/>
      <c r="PSE608" s="604"/>
      <c r="PSF608" s="604"/>
      <c r="PSG608" s="604"/>
      <c r="PSH608" s="604"/>
      <c r="PSI608" s="604"/>
      <c r="PSJ608" s="604"/>
      <c r="PSK608" s="604"/>
      <c r="PSL608" s="604"/>
      <c r="PSM608" s="604"/>
      <c r="PSN608" s="604"/>
      <c r="PSO608" s="604"/>
      <c r="PSP608" s="604"/>
      <c r="PSQ608" s="604"/>
      <c r="PSR608" s="604"/>
      <c r="PSS608" s="604"/>
      <c r="PST608" s="604"/>
      <c r="PSU608" s="604"/>
      <c r="PSV608" s="604"/>
      <c r="PSW608" s="604"/>
      <c r="PSX608" s="604"/>
      <c r="PSY608" s="604"/>
      <c r="PSZ608" s="604"/>
      <c r="PTA608" s="604"/>
      <c r="PTB608" s="604"/>
      <c r="PTC608" s="604"/>
      <c r="PTD608" s="604"/>
      <c r="PTE608" s="604"/>
      <c r="PTF608" s="604"/>
      <c r="PTG608" s="604"/>
      <c r="PTH608" s="604"/>
      <c r="PTI608" s="604"/>
      <c r="PTJ608" s="604"/>
      <c r="PTK608" s="604"/>
      <c r="PTL608" s="604"/>
      <c r="PTM608" s="604"/>
      <c r="PTN608" s="604"/>
      <c r="PTO608" s="604"/>
      <c r="PTP608" s="604"/>
      <c r="PTQ608" s="604"/>
      <c r="PTR608" s="604"/>
      <c r="PTS608" s="604"/>
      <c r="PTT608" s="604"/>
      <c r="PTU608" s="604"/>
      <c r="PTV608" s="604"/>
      <c r="PTW608" s="604"/>
      <c r="PTX608" s="604"/>
      <c r="PTY608" s="604"/>
      <c r="PTZ608" s="604"/>
      <c r="PUA608" s="604"/>
      <c r="PUB608" s="604"/>
      <c r="PUC608" s="604"/>
      <c r="PUD608" s="604"/>
      <c r="PUE608" s="604"/>
      <c r="PUF608" s="604"/>
      <c r="PUG608" s="604"/>
      <c r="PUH608" s="604"/>
      <c r="PUI608" s="604"/>
      <c r="PUJ608" s="604"/>
      <c r="PUK608" s="604"/>
      <c r="PUL608" s="604"/>
      <c r="PUM608" s="604"/>
      <c r="PUN608" s="604"/>
      <c r="PUO608" s="604"/>
      <c r="PUP608" s="604"/>
      <c r="PUQ608" s="604"/>
      <c r="PUR608" s="604"/>
      <c r="PUS608" s="604"/>
      <c r="PUT608" s="604"/>
      <c r="PUU608" s="604"/>
      <c r="PUV608" s="604"/>
      <c r="PUW608" s="604"/>
      <c r="PUX608" s="604"/>
      <c r="PUY608" s="604"/>
      <c r="PUZ608" s="604"/>
      <c r="PVA608" s="604"/>
      <c r="PVB608" s="604"/>
      <c r="PVC608" s="604"/>
      <c r="PVD608" s="604"/>
      <c r="PVE608" s="604"/>
      <c r="PVF608" s="604"/>
      <c r="PVG608" s="604"/>
      <c r="PVH608" s="604"/>
      <c r="PVI608" s="604"/>
      <c r="PVJ608" s="604"/>
      <c r="PVK608" s="604"/>
      <c r="PVL608" s="604"/>
      <c r="PVM608" s="604"/>
      <c r="PVN608" s="604"/>
      <c r="PVO608" s="604"/>
      <c r="PVP608" s="604"/>
      <c r="PVQ608" s="604"/>
      <c r="PVR608" s="604"/>
      <c r="PVS608" s="604"/>
      <c r="PVT608" s="604"/>
      <c r="PVU608" s="604"/>
      <c r="PVV608" s="604"/>
      <c r="PVW608" s="604"/>
      <c r="PVX608" s="604"/>
      <c r="PVY608" s="604"/>
      <c r="PVZ608" s="604"/>
      <c r="PWA608" s="604"/>
      <c r="PWB608" s="604"/>
      <c r="PWC608" s="604"/>
      <c r="PWD608" s="604"/>
      <c r="PWE608" s="604"/>
      <c r="PWF608" s="604"/>
      <c r="PWG608" s="604"/>
      <c r="PWH608" s="604"/>
      <c r="PWI608" s="604"/>
      <c r="PWJ608" s="604"/>
      <c r="PWK608" s="604"/>
      <c r="PWL608" s="604"/>
      <c r="PWM608" s="604"/>
      <c r="PWN608" s="604"/>
      <c r="PWO608" s="604"/>
      <c r="PWP608" s="604"/>
      <c r="PWQ608" s="604"/>
      <c r="PWR608" s="604"/>
      <c r="PWS608" s="604"/>
      <c r="PWT608" s="604"/>
      <c r="PWU608" s="604"/>
      <c r="PWV608" s="604"/>
      <c r="PWW608" s="604"/>
      <c r="PWX608" s="604"/>
      <c r="PWY608" s="604"/>
      <c r="PWZ608" s="604"/>
      <c r="PXA608" s="604"/>
      <c r="PXB608" s="604"/>
      <c r="PXC608" s="604"/>
      <c r="PXD608" s="604"/>
      <c r="PXE608" s="604"/>
      <c r="PXF608" s="604"/>
      <c r="PXG608" s="604"/>
      <c r="PXH608" s="604"/>
      <c r="PXI608" s="604"/>
      <c r="PXJ608" s="604"/>
      <c r="PXK608" s="604"/>
      <c r="PXL608" s="604"/>
      <c r="PXM608" s="604"/>
      <c r="PXN608" s="604"/>
      <c r="PXO608" s="604"/>
      <c r="PXP608" s="604"/>
      <c r="PXQ608" s="604"/>
      <c r="PXR608" s="604"/>
      <c r="PXS608" s="604"/>
      <c r="PXT608" s="604"/>
      <c r="PXU608" s="604"/>
      <c r="PXV608" s="604"/>
      <c r="PXW608" s="604"/>
      <c r="PXX608" s="604"/>
      <c r="PXY608" s="604"/>
      <c r="PXZ608" s="604"/>
      <c r="PYA608" s="604"/>
      <c r="PYB608" s="604"/>
      <c r="PYC608" s="604"/>
      <c r="PYD608" s="604"/>
      <c r="PYE608" s="604"/>
      <c r="PYF608" s="604"/>
      <c r="PYG608" s="604"/>
      <c r="PYH608" s="604"/>
      <c r="PYI608" s="604"/>
      <c r="PYJ608" s="604"/>
      <c r="PYK608" s="604"/>
      <c r="PYL608" s="604"/>
      <c r="PYM608" s="604"/>
      <c r="PYN608" s="604"/>
      <c r="PYO608" s="604"/>
      <c r="PYP608" s="604"/>
      <c r="PYQ608" s="604"/>
      <c r="PYR608" s="604"/>
      <c r="PYS608" s="604"/>
      <c r="PYT608" s="604"/>
      <c r="PYU608" s="604"/>
      <c r="PYV608" s="604"/>
      <c r="PYW608" s="604"/>
      <c r="PYX608" s="604"/>
      <c r="PYY608" s="604"/>
      <c r="PYZ608" s="604"/>
      <c r="PZA608" s="604"/>
      <c r="PZB608" s="604"/>
      <c r="PZC608" s="604"/>
      <c r="PZD608" s="604"/>
      <c r="PZE608" s="604"/>
      <c r="PZF608" s="604"/>
      <c r="PZG608" s="604"/>
      <c r="PZH608" s="604"/>
      <c r="PZI608" s="604"/>
      <c r="PZJ608" s="604"/>
      <c r="PZK608" s="604"/>
      <c r="PZL608" s="604"/>
      <c r="PZM608" s="604"/>
      <c r="PZN608" s="604"/>
      <c r="PZO608" s="604"/>
      <c r="PZP608" s="604"/>
      <c r="PZQ608" s="604"/>
      <c r="PZR608" s="604"/>
      <c r="PZS608" s="604"/>
      <c r="PZT608" s="604"/>
      <c r="PZU608" s="604"/>
      <c r="PZV608" s="604"/>
      <c r="PZW608" s="604"/>
      <c r="PZX608" s="604"/>
      <c r="PZY608" s="604"/>
      <c r="PZZ608" s="604"/>
      <c r="QAA608" s="604"/>
      <c r="QAB608" s="604"/>
      <c r="QAC608" s="604"/>
      <c r="QAD608" s="604"/>
      <c r="QAE608" s="604"/>
      <c r="QAF608" s="604"/>
      <c r="QAG608" s="604"/>
      <c r="QAH608" s="604"/>
      <c r="QAI608" s="604"/>
      <c r="QAJ608" s="604"/>
      <c r="QAK608" s="604"/>
      <c r="QAL608" s="604"/>
      <c r="QAM608" s="604"/>
      <c r="QAN608" s="604"/>
      <c r="QAO608" s="604"/>
      <c r="QAP608" s="604"/>
      <c r="QAQ608" s="604"/>
      <c r="QAR608" s="604"/>
      <c r="QAS608" s="604"/>
      <c r="QAT608" s="604"/>
      <c r="QAU608" s="604"/>
      <c r="QAV608" s="604"/>
      <c r="QAW608" s="604"/>
      <c r="QAX608" s="604"/>
      <c r="QAY608" s="604"/>
      <c r="QAZ608" s="604"/>
      <c r="QBA608" s="604"/>
      <c r="QBB608" s="604"/>
      <c r="QBC608" s="604"/>
      <c r="QBD608" s="604"/>
      <c r="QBE608" s="604"/>
      <c r="QBF608" s="604"/>
      <c r="QBG608" s="604"/>
      <c r="QBH608" s="604"/>
      <c r="QBI608" s="604"/>
      <c r="QBJ608" s="604"/>
      <c r="QBK608" s="604"/>
      <c r="QBL608" s="604"/>
      <c r="QBM608" s="604"/>
      <c r="QBN608" s="604"/>
      <c r="QBO608" s="604"/>
      <c r="QBP608" s="604"/>
      <c r="QBQ608" s="604"/>
      <c r="QBR608" s="604"/>
      <c r="QBS608" s="604"/>
      <c r="QBT608" s="604"/>
      <c r="QBU608" s="604"/>
      <c r="QBV608" s="604"/>
      <c r="QBW608" s="604"/>
      <c r="QBX608" s="604"/>
      <c r="QBY608" s="604"/>
      <c r="QBZ608" s="604"/>
      <c r="QCA608" s="604"/>
      <c r="QCB608" s="604"/>
      <c r="QCC608" s="604"/>
      <c r="QCD608" s="604"/>
      <c r="QCE608" s="604"/>
      <c r="QCF608" s="604"/>
      <c r="QCG608" s="604"/>
      <c r="QCH608" s="604"/>
      <c r="QCI608" s="604"/>
      <c r="QCJ608" s="604"/>
      <c r="QCK608" s="604"/>
      <c r="QCL608" s="604"/>
      <c r="QCM608" s="604"/>
      <c r="QCN608" s="604"/>
      <c r="QCO608" s="604"/>
      <c r="QCP608" s="604"/>
      <c r="QCQ608" s="604"/>
      <c r="QCR608" s="604"/>
      <c r="QCS608" s="604"/>
      <c r="QCT608" s="604"/>
      <c r="QCU608" s="604"/>
      <c r="QCV608" s="604"/>
      <c r="QCW608" s="604"/>
      <c r="QCX608" s="604"/>
      <c r="QCY608" s="604"/>
      <c r="QCZ608" s="604"/>
      <c r="QDA608" s="604"/>
      <c r="QDB608" s="604"/>
      <c r="QDC608" s="604"/>
      <c r="QDD608" s="604"/>
      <c r="QDE608" s="604"/>
      <c r="QDF608" s="604"/>
      <c r="QDG608" s="604"/>
      <c r="QDH608" s="604"/>
      <c r="QDI608" s="604"/>
      <c r="QDJ608" s="604"/>
      <c r="QDK608" s="604"/>
      <c r="QDL608" s="604"/>
      <c r="QDM608" s="604"/>
      <c r="QDN608" s="604"/>
      <c r="QDO608" s="604"/>
      <c r="QDP608" s="604"/>
      <c r="QDQ608" s="604"/>
      <c r="QDR608" s="604"/>
      <c r="QDS608" s="604"/>
      <c r="QDT608" s="604"/>
      <c r="QDU608" s="604"/>
      <c r="QDV608" s="604"/>
      <c r="QDW608" s="604"/>
      <c r="QDX608" s="604"/>
      <c r="QDY608" s="604"/>
      <c r="QDZ608" s="604"/>
      <c r="QEA608" s="604"/>
      <c r="QEB608" s="604"/>
      <c r="QEC608" s="604"/>
      <c r="QED608" s="604"/>
      <c r="QEE608" s="604"/>
      <c r="QEF608" s="604"/>
      <c r="QEG608" s="604"/>
      <c r="QEH608" s="604"/>
      <c r="QEI608" s="604"/>
      <c r="QEJ608" s="604"/>
      <c r="QEK608" s="604"/>
      <c r="QEL608" s="604"/>
      <c r="QEM608" s="604"/>
      <c r="QEN608" s="604"/>
      <c r="QEO608" s="604"/>
      <c r="QEP608" s="604"/>
      <c r="QEQ608" s="604"/>
      <c r="QER608" s="604"/>
      <c r="QES608" s="604"/>
      <c r="QET608" s="604"/>
      <c r="QEU608" s="604"/>
      <c r="QEV608" s="604"/>
      <c r="QEW608" s="604"/>
      <c r="QEX608" s="604"/>
      <c r="QEY608" s="604"/>
      <c r="QEZ608" s="604"/>
      <c r="QFA608" s="604"/>
      <c r="QFB608" s="604"/>
      <c r="QFC608" s="604"/>
      <c r="QFD608" s="604"/>
      <c r="QFE608" s="604"/>
      <c r="QFF608" s="604"/>
      <c r="QFG608" s="604"/>
      <c r="QFH608" s="604"/>
      <c r="QFI608" s="604"/>
      <c r="QFJ608" s="604"/>
      <c r="QFK608" s="604"/>
      <c r="QFL608" s="604"/>
      <c r="QFM608" s="604"/>
      <c r="QFN608" s="604"/>
      <c r="QFO608" s="604"/>
      <c r="QFP608" s="604"/>
      <c r="QFQ608" s="604"/>
      <c r="QFR608" s="604"/>
      <c r="QFS608" s="604"/>
      <c r="QFT608" s="604"/>
      <c r="QFU608" s="604"/>
      <c r="QFV608" s="604"/>
      <c r="QFW608" s="604"/>
      <c r="QFX608" s="604"/>
      <c r="QFY608" s="604"/>
      <c r="QFZ608" s="604"/>
      <c r="QGA608" s="604"/>
      <c r="QGB608" s="604"/>
      <c r="QGC608" s="604"/>
      <c r="QGD608" s="604"/>
      <c r="QGE608" s="604"/>
      <c r="QGF608" s="604"/>
      <c r="QGG608" s="604"/>
      <c r="QGH608" s="604"/>
      <c r="QGI608" s="604"/>
      <c r="QGJ608" s="604"/>
      <c r="QGK608" s="604"/>
      <c r="QGL608" s="604"/>
      <c r="QGM608" s="604"/>
      <c r="QGN608" s="604"/>
      <c r="QGO608" s="604"/>
      <c r="QGP608" s="604"/>
      <c r="QGQ608" s="604"/>
      <c r="QGR608" s="604"/>
      <c r="QGS608" s="604"/>
      <c r="QGT608" s="604"/>
      <c r="QGU608" s="604"/>
      <c r="QGV608" s="604"/>
      <c r="QGW608" s="604"/>
      <c r="QGX608" s="604"/>
      <c r="QGY608" s="604"/>
      <c r="QGZ608" s="604"/>
      <c r="QHA608" s="604"/>
      <c r="QHB608" s="604"/>
      <c r="QHC608" s="604"/>
      <c r="QHD608" s="604"/>
      <c r="QHE608" s="604"/>
      <c r="QHF608" s="604"/>
      <c r="QHG608" s="604"/>
      <c r="QHH608" s="604"/>
      <c r="QHI608" s="604"/>
      <c r="QHJ608" s="604"/>
      <c r="QHK608" s="604"/>
      <c r="QHL608" s="604"/>
      <c r="QHM608" s="604"/>
      <c r="QHN608" s="604"/>
      <c r="QHO608" s="604"/>
      <c r="QHP608" s="604"/>
      <c r="QHQ608" s="604"/>
      <c r="QHR608" s="604"/>
      <c r="QHS608" s="604"/>
      <c r="QHT608" s="604"/>
      <c r="QHU608" s="604"/>
      <c r="QHV608" s="604"/>
      <c r="QHW608" s="604"/>
      <c r="QHX608" s="604"/>
      <c r="QHY608" s="604"/>
      <c r="QHZ608" s="604"/>
      <c r="QIA608" s="604"/>
      <c r="QIB608" s="604"/>
      <c r="QIC608" s="604"/>
      <c r="QID608" s="604"/>
      <c r="QIE608" s="604"/>
      <c r="QIF608" s="604"/>
      <c r="QIG608" s="604"/>
      <c r="QIH608" s="604"/>
      <c r="QII608" s="604"/>
      <c r="QIJ608" s="604"/>
      <c r="QIK608" s="604"/>
      <c r="QIL608" s="604"/>
      <c r="QIM608" s="604"/>
      <c r="QIN608" s="604"/>
      <c r="QIO608" s="604"/>
      <c r="QIP608" s="604"/>
      <c r="QIQ608" s="604"/>
      <c r="QIR608" s="604"/>
      <c r="QIS608" s="604"/>
      <c r="QIT608" s="604"/>
      <c r="QIU608" s="604"/>
      <c r="QIV608" s="604"/>
      <c r="QIW608" s="604"/>
      <c r="QIX608" s="604"/>
      <c r="QIY608" s="604"/>
      <c r="QIZ608" s="604"/>
      <c r="QJA608" s="604"/>
      <c r="QJB608" s="604"/>
      <c r="QJC608" s="604"/>
      <c r="QJD608" s="604"/>
      <c r="QJE608" s="604"/>
      <c r="QJF608" s="604"/>
      <c r="QJG608" s="604"/>
      <c r="QJH608" s="604"/>
      <c r="QJI608" s="604"/>
      <c r="QJJ608" s="604"/>
      <c r="QJK608" s="604"/>
      <c r="QJL608" s="604"/>
      <c r="QJM608" s="604"/>
      <c r="QJN608" s="604"/>
      <c r="QJO608" s="604"/>
      <c r="QJP608" s="604"/>
      <c r="QJQ608" s="604"/>
      <c r="QJR608" s="604"/>
      <c r="QJS608" s="604"/>
      <c r="QJT608" s="604"/>
      <c r="QJU608" s="604"/>
      <c r="QJV608" s="604"/>
      <c r="QJW608" s="604"/>
      <c r="QJX608" s="604"/>
      <c r="QJY608" s="604"/>
      <c r="QJZ608" s="604"/>
      <c r="QKA608" s="604"/>
      <c r="QKB608" s="604"/>
      <c r="QKC608" s="604"/>
      <c r="QKD608" s="604"/>
      <c r="QKE608" s="604"/>
      <c r="QKF608" s="604"/>
      <c r="QKG608" s="604"/>
      <c r="QKH608" s="604"/>
      <c r="QKI608" s="604"/>
      <c r="QKJ608" s="604"/>
      <c r="QKK608" s="604"/>
      <c r="QKL608" s="604"/>
      <c r="QKM608" s="604"/>
      <c r="QKN608" s="604"/>
      <c r="QKO608" s="604"/>
      <c r="QKP608" s="604"/>
      <c r="QKQ608" s="604"/>
      <c r="QKR608" s="604"/>
      <c r="QKS608" s="604"/>
      <c r="QKT608" s="604"/>
      <c r="QKU608" s="604"/>
      <c r="QKV608" s="604"/>
      <c r="QKW608" s="604"/>
      <c r="QKX608" s="604"/>
      <c r="QKY608" s="604"/>
      <c r="QKZ608" s="604"/>
      <c r="QLA608" s="604"/>
      <c r="QLB608" s="604"/>
      <c r="QLC608" s="604"/>
      <c r="QLD608" s="604"/>
      <c r="QLE608" s="604"/>
      <c r="QLF608" s="604"/>
      <c r="QLG608" s="604"/>
      <c r="QLH608" s="604"/>
      <c r="QLI608" s="604"/>
      <c r="QLJ608" s="604"/>
      <c r="QLK608" s="604"/>
      <c r="QLL608" s="604"/>
      <c r="QLM608" s="604"/>
      <c r="QLN608" s="604"/>
      <c r="QLO608" s="604"/>
      <c r="QLP608" s="604"/>
      <c r="QLQ608" s="604"/>
      <c r="QLR608" s="604"/>
      <c r="QLS608" s="604"/>
      <c r="QLT608" s="604"/>
      <c r="QLU608" s="604"/>
      <c r="QLV608" s="604"/>
      <c r="QLW608" s="604"/>
      <c r="QLX608" s="604"/>
      <c r="QLY608" s="604"/>
      <c r="QLZ608" s="604"/>
      <c r="QMA608" s="604"/>
      <c r="QMB608" s="604"/>
      <c r="QMC608" s="604"/>
      <c r="QMD608" s="604"/>
      <c r="QME608" s="604"/>
      <c r="QMF608" s="604"/>
      <c r="QMG608" s="604"/>
      <c r="QMH608" s="604"/>
      <c r="QMI608" s="604"/>
      <c r="QMJ608" s="604"/>
      <c r="QMK608" s="604"/>
      <c r="QML608" s="604"/>
      <c r="QMM608" s="604"/>
      <c r="QMN608" s="604"/>
      <c r="QMO608" s="604"/>
      <c r="QMP608" s="604"/>
      <c r="QMQ608" s="604"/>
      <c r="QMR608" s="604"/>
      <c r="QMS608" s="604"/>
      <c r="QMT608" s="604"/>
      <c r="QMU608" s="604"/>
      <c r="QMV608" s="604"/>
      <c r="QMW608" s="604"/>
      <c r="QMX608" s="604"/>
      <c r="QMY608" s="604"/>
      <c r="QMZ608" s="604"/>
      <c r="QNA608" s="604"/>
      <c r="QNB608" s="604"/>
      <c r="QNC608" s="604"/>
      <c r="QND608" s="604"/>
      <c r="QNE608" s="604"/>
      <c r="QNF608" s="604"/>
      <c r="QNG608" s="604"/>
      <c r="QNH608" s="604"/>
      <c r="QNI608" s="604"/>
      <c r="QNJ608" s="604"/>
      <c r="QNK608" s="604"/>
      <c r="QNL608" s="604"/>
      <c r="QNM608" s="604"/>
      <c r="QNN608" s="604"/>
      <c r="QNO608" s="604"/>
      <c r="QNP608" s="604"/>
      <c r="QNQ608" s="604"/>
      <c r="QNR608" s="604"/>
      <c r="QNS608" s="604"/>
      <c r="QNT608" s="604"/>
      <c r="QNU608" s="604"/>
      <c r="QNV608" s="604"/>
      <c r="QNW608" s="604"/>
      <c r="QNX608" s="604"/>
      <c r="QNY608" s="604"/>
      <c r="QNZ608" s="604"/>
      <c r="QOA608" s="604"/>
      <c r="QOB608" s="604"/>
      <c r="QOC608" s="604"/>
      <c r="QOD608" s="604"/>
      <c r="QOE608" s="604"/>
      <c r="QOF608" s="604"/>
      <c r="QOG608" s="604"/>
      <c r="QOH608" s="604"/>
      <c r="QOI608" s="604"/>
      <c r="QOJ608" s="604"/>
      <c r="QOK608" s="604"/>
      <c r="QOL608" s="604"/>
      <c r="QOM608" s="604"/>
      <c r="QON608" s="604"/>
      <c r="QOO608" s="604"/>
      <c r="QOP608" s="604"/>
      <c r="QOQ608" s="604"/>
      <c r="QOR608" s="604"/>
      <c r="QOS608" s="604"/>
      <c r="QOT608" s="604"/>
      <c r="QOU608" s="604"/>
      <c r="QOV608" s="604"/>
      <c r="QOW608" s="604"/>
      <c r="QOX608" s="604"/>
      <c r="QOY608" s="604"/>
      <c r="QOZ608" s="604"/>
      <c r="QPA608" s="604"/>
      <c r="QPB608" s="604"/>
      <c r="QPC608" s="604"/>
      <c r="QPD608" s="604"/>
      <c r="QPE608" s="604"/>
      <c r="QPF608" s="604"/>
      <c r="QPG608" s="604"/>
      <c r="QPH608" s="604"/>
      <c r="QPI608" s="604"/>
      <c r="QPJ608" s="604"/>
      <c r="QPK608" s="604"/>
      <c r="QPL608" s="604"/>
      <c r="QPM608" s="604"/>
      <c r="QPN608" s="604"/>
      <c r="QPO608" s="604"/>
      <c r="QPP608" s="604"/>
      <c r="QPQ608" s="604"/>
      <c r="QPR608" s="604"/>
      <c r="QPS608" s="604"/>
      <c r="QPT608" s="604"/>
      <c r="QPU608" s="604"/>
      <c r="QPV608" s="604"/>
      <c r="QPW608" s="604"/>
      <c r="QPX608" s="604"/>
      <c r="QPY608" s="604"/>
      <c r="QPZ608" s="604"/>
      <c r="QQA608" s="604"/>
      <c r="QQB608" s="604"/>
      <c r="QQC608" s="604"/>
      <c r="QQD608" s="604"/>
      <c r="QQE608" s="604"/>
      <c r="QQF608" s="604"/>
      <c r="QQG608" s="604"/>
      <c r="QQH608" s="604"/>
      <c r="QQI608" s="604"/>
      <c r="QQJ608" s="604"/>
      <c r="QQK608" s="604"/>
      <c r="QQL608" s="604"/>
      <c r="QQM608" s="604"/>
      <c r="QQN608" s="604"/>
      <c r="QQO608" s="604"/>
      <c r="QQP608" s="604"/>
      <c r="QQQ608" s="604"/>
      <c r="QQR608" s="604"/>
      <c r="QQS608" s="604"/>
      <c r="QQT608" s="604"/>
      <c r="QQU608" s="604"/>
      <c r="QQV608" s="604"/>
      <c r="QQW608" s="604"/>
      <c r="QQX608" s="604"/>
      <c r="QQY608" s="604"/>
      <c r="QQZ608" s="604"/>
      <c r="QRA608" s="604"/>
      <c r="QRB608" s="604"/>
      <c r="QRC608" s="604"/>
      <c r="QRD608" s="604"/>
      <c r="QRE608" s="604"/>
      <c r="QRF608" s="604"/>
      <c r="QRG608" s="604"/>
      <c r="QRH608" s="604"/>
      <c r="QRI608" s="604"/>
      <c r="QRJ608" s="604"/>
      <c r="QRK608" s="604"/>
      <c r="QRL608" s="604"/>
      <c r="QRM608" s="604"/>
      <c r="QRN608" s="604"/>
      <c r="QRO608" s="604"/>
      <c r="QRP608" s="604"/>
      <c r="QRQ608" s="604"/>
      <c r="QRR608" s="604"/>
      <c r="QRS608" s="604"/>
      <c r="QRT608" s="604"/>
      <c r="QRU608" s="604"/>
      <c r="QRV608" s="604"/>
      <c r="QRW608" s="604"/>
      <c r="QRX608" s="604"/>
      <c r="QRY608" s="604"/>
      <c r="QRZ608" s="604"/>
      <c r="QSA608" s="604"/>
      <c r="QSB608" s="604"/>
      <c r="QSC608" s="604"/>
      <c r="QSD608" s="604"/>
      <c r="QSE608" s="604"/>
      <c r="QSF608" s="604"/>
      <c r="QSG608" s="604"/>
      <c r="QSH608" s="604"/>
      <c r="QSI608" s="604"/>
      <c r="QSJ608" s="604"/>
      <c r="QSK608" s="604"/>
      <c r="QSL608" s="604"/>
      <c r="QSM608" s="604"/>
      <c r="QSN608" s="604"/>
      <c r="QSO608" s="604"/>
      <c r="QSP608" s="604"/>
      <c r="QSQ608" s="604"/>
      <c r="QSR608" s="604"/>
      <c r="QSS608" s="604"/>
      <c r="QST608" s="604"/>
      <c r="QSU608" s="604"/>
      <c r="QSV608" s="604"/>
      <c r="QSW608" s="604"/>
      <c r="QSX608" s="604"/>
      <c r="QSY608" s="604"/>
      <c r="QSZ608" s="604"/>
      <c r="QTA608" s="604"/>
      <c r="QTB608" s="604"/>
      <c r="QTC608" s="604"/>
      <c r="QTD608" s="604"/>
      <c r="QTE608" s="604"/>
      <c r="QTF608" s="604"/>
      <c r="QTG608" s="604"/>
      <c r="QTH608" s="604"/>
      <c r="QTI608" s="604"/>
      <c r="QTJ608" s="604"/>
      <c r="QTK608" s="604"/>
      <c r="QTL608" s="604"/>
      <c r="QTM608" s="604"/>
      <c r="QTN608" s="604"/>
      <c r="QTO608" s="604"/>
      <c r="QTP608" s="604"/>
      <c r="QTQ608" s="604"/>
      <c r="QTR608" s="604"/>
      <c r="QTS608" s="604"/>
      <c r="QTT608" s="604"/>
      <c r="QTU608" s="604"/>
      <c r="QTV608" s="604"/>
      <c r="QTW608" s="604"/>
      <c r="QTX608" s="604"/>
      <c r="QTY608" s="604"/>
      <c r="QTZ608" s="604"/>
      <c r="QUA608" s="604"/>
      <c r="QUB608" s="604"/>
      <c r="QUC608" s="604"/>
      <c r="QUD608" s="604"/>
      <c r="QUE608" s="604"/>
      <c r="QUF608" s="604"/>
      <c r="QUG608" s="604"/>
      <c r="QUH608" s="604"/>
      <c r="QUI608" s="604"/>
      <c r="QUJ608" s="604"/>
      <c r="QUK608" s="604"/>
      <c r="QUL608" s="604"/>
      <c r="QUM608" s="604"/>
      <c r="QUN608" s="604"/>
      <c r="QUO608" s="604"/>
      <c r="QUP608" s="604"/>
      <c r="QUQ608" s="604"/>
      <c r="QUR608" s="604"/>
      <c r="QUS608" s="604"/>
      <c r="QUT608" s="604"/>
      <c r="QUU608" s="604"/>
      <c r="QUV608" s="604"/>
      <c r="QUW608" s="604"/>
      <c r="QUX608" s="604"/>
      <c r="QUY608" s="604"/>
      <c r="QUZ608" s="604"/>
      <c r="QVA608" s="604"/>
      <c r="QVB608" s="604"/>
      <c r="QVC608" s="604"/>
      <c r="QVD608" s="604"/>
      <c r="QVE608" s="604"/>
      <c r="QVF608" s="604"/>
      <c r="QVG608" s="604"/>
      <c r="QVH608" s="604"/>
      <c r="QVI608" s="604"/>
      <c r="QVJ608" s="604"/>
      <c r="QVK608" s="604"/>
      <c r="QVL608" s="604"/>
      <c r="QVM608" s="604"/>
      <c r="QVN608" s="604"/>
      <c r="QVO608" s="604"/>
      <c r="QVP608" s="604"/>
      <c r="QVQ608" s="604"/>
      <c r="QVR608" s="604"/>
      <c r="QVS608" s="604"/>
      <c r="QVT608" s="604"/>
      <c r="QVU608" s="604"/>
      <c r="QVV608" s="604"/>
      <c r="QVW608" s="604"/>
      <c r="QVX608" s="604"/>
      <c r="QVY608" s="604"/>
      <c r="QVZ608" s="604"/>
      <c r="QWA608" s="604"/>
      <c r="QWB608" s="604"/>
      <c r="QWC608" s="604"/>
      <c r="QWD608" s="604"/>
      <c r="QWE608" s="604"/>
      <c r="QWF608" s="604"/>
      <c r="QWG608" s="604"/>
      <c r="QWH608" s="604"/>
      <c r="QWI608" s="604"/>
      <c r="QWJ608" s="604"/>
      <c r="QWK608" s="604"/>
      <c r="QWL608" s="604"/>
      <c r="QWM608" s="604"/>
      <c r="QWN608" s="604"/>
      <c r="QWO608" s="604"/>
      <c r="QWP608" s="604"/>
      <c r="QWQ608" s="604"/>
      <c r="QWR608" s="604"/>
      <c r="QWS608" s="604"/>
      <c r="QWT608" s="604"/>
      <c r="QWU608" s="604"/>
      <c r="QWV608" s="604"/>
      <c r="QWW608" s="604"/>
      <c r="QWX608" s="604"/>
      <c r="QWY608" s="604"/>
      <c r="QWZ608" s="604"/>
      <c r="QXA608" s="604"/>
      <c r="QXB608" s="604"/>
      <c r="QXC608" s="604"/>
      <c r="QXD608" s="604"/>
      <c r="QXE608" s="604"/>
      <c r="QXF608" s="604"/>
      <c r="QXG608" s="604"/>
      <c r="QXH608" s="604"/>
      <c r="QXI608" s="604"/>
      <c r="QXJ608" s="604"/>
      <c r="QXK608" s="604"/>
      <c r="QXL608" s="604"/>
      <c r="QXM608" s="604"/>
      <c r="QXN608" s="604"/>
      <c r="QXO608" s="604"/>
      <c r="QXP608" s="604"/>
      <c r="QXQ608" s="604"/>
      <c r="QXR608" s="604"/>
      <c r="QXS608" s="604"/>
      <c r="QXT608" s="604"/>
      <c r="QXU608" s="604"/>
      <c r="QXV608" s="604"/>
      <c r="QXW608" s="604"/>
      <c r="QXX608" s="604"/>
      <c r="QXY608" s="604"/>
      <c r="QXZ608" s="604"/>
      <c r="QYA608" s="604"/>
      <c r="QYB608" s="604"/>
      <c r="QYC608" s="604"/>
      <c r="QYD608" s="604"/>
      <c r="QYE608" s="604"/>
      <c r="QYF608" s="604"/>
      <c r="QYG608" s="604"/>
      <c r="QYH608" s="604"/>
      <c r="QYI608" s="604"/>
      <c r="QYJ608" s="604"/>
      <c r="QYK608" s="604"/>
      <c r="QYL608" s="604"/>
      <c r="QYM608" s="604"/>
      <c r="QYN608" s="604"/>
      <c r="QYO608" s="604"/>
      <c r="QYP608" s="604"/>
      <c r="QYQ608" s="604"/>
      <c r="QYR608" s="604"/>
      <c r="QYS608" s="604"/>
      <c r="QYT608" s="604"/>
      <c r="QYU608" s="604"/>
      <c r="QYV608" s="604"/>
      <c r="QYW608" s="604"/>
      <c r="QYX608" s="604"/>
      <c r="QYY608" s="604"/>
      <c r="QYZ608" s="604"/>
      <c r="QZA608" s="604"/>
      <c r="QZB608" s="604"/>
      <c r="QZC608" s="604"/>
      <c r="QZD608" s="604"/>
      <c r="QZE608" s="604"/>
      <c r="QZF608" s="604"/>
      <c r="QZG608" s="604"/>
      <c r="QZH608" s="604"/>
      <c r="QZI608" s="604"/>
      <c r="QZJ608" s="604"/>
      <c r="QZK608" s="604"/>
      <c r="QZL608" s="604"/>
      <c r="QZM608" s="604"/>
      <c r="QZN608" s="604"/>
      <c r="QZO608" s="604"/>
      <c r="QZP608" s="604"/>
      <c r="QZQ608" s="604"/>
      <c r="QZR608" s="604"/>
      <c r="QZS608" s="604"/>
      <c r="QZT608" s="604"/>
      <c r="QZU608" s="604"/>
      <c r="QZV608" s="604"/>
      <c r="QZW608" s="604"/>
      <c r="QZX608" s="604"/>
      <c r="QZY608" s="604"/>
      <c r="QZZ608" s="604"/>
      <c r="RAA608" s="604"/>
      <c r="RAB608" s="604"/>
      <c r="RAC608" s="604"/>
      <c r="RAD608" s="604"/>
      <c r="RAE608" s="604"/>
      <c r="RAF608" s="604"/>
      <c r="RAG608" s="604"/>
      <c r="RAH608" s="604"/>
      <c r="RAI608" s="604"/>
      <c r="RAJ608" s="604"/>
      <c r="RAK608" s="604"/>
      <c r="RAL608" s="604"/>
      <c r="RAM608" s="604"/>
      <c r="RAN608" s="604"/>
      <c r="RAO608" s="604"/>
      <c r="RAP608" s="604"/>
      <c r="RAQ608" s="604"/>
      <c r="RAR608" s="604"/>
      <c r="RAS608" s="604"/>
      <c r="RAT608" s="604"/>
      <c r="RAU608" s="604"/>
      <c r="RAV608" s="604"/>
      <c r="RAW608" s="604"/>
      <c r="RAX608" s="604"/>
      <c r="RAY608" s="604"/>
      <c r="RAZ608" s="604"/>
      <c r="RBA608" s="604"/>
      <c r="RBB608" s="604"/>
      <c r="RBC608" s="604"/>
      <c r="RBD608" s="604"/>
      <c r="RBE608" s="604"/>
      <c r="RBF608" s="604"/>
      <c r="RBG608" s="604"/>
      <c r="RBH608" s="604"/>
      <c r="RBI608" s="604"/>
      <c r="RBJ608" s="604"/>
      <c r="RBK608" s="604"/>
      <c r="RBL608" s="604"/>
      <c r="RBM608" s="604"/>
      <c r="RBN608" s="604"/>
      <c r="RBO608" s="604"/>
      <c r="RBP608" s="604"/>
      <c r="RBQ608" s="604"/>
      <c r="RBR608" s="604"/>
      <c r="RBS608" s="604"/>
      <c r="RBT608" s="604"/>
      <c r="RBU608" s="604"/>
      <c r="RBV608" s="604"/>
      <c r="RBW608" s="604"/>
      <c r="RBX608" s="604"/>
      <c r="RBY608" s="604"/>
      <c r="RBZ608" s="604"/>
      <c r="RCA608" s="604"/>
      <c r="RCB608" s="604"/>
      <c r="RCC608" s="604"/>
      <c r="RCD608" s="604"/>
      <c r="RCE608" s="604"/>
      <c r="RCF608" s="604"/>
      <c r="RCG608" s="604"/>
      <c r="RCH608" s="604"/>
      <c r="RCI608" s="604"/>
      <c r="RCJ608" s="604"/>
      <c r="RCK608" s="604"/>
      <c r="RCL608" s="604"/>
      <c r="RCM608" s="604"/>
      <c r="RCN608" s="604"/>
      <c r="RCO608" s="604"/>
      <c r="RCP608" s="604"/>
      <c r="RCQ608" s="604"/>
      <c r="RCR608" s="604"/>
      <c r="RCS608" s="604"/>
      <c r="RCT608" s="604"/>
      <c r="RCU608" s="604"/>
      <c r="RCV608" s="604"/>
      <c r="RCW608" s="604"/>
      <c r="RCX608" s="604"/>
      <c r="RCY608" s="604"/>
      <c r="RCZ608" s="604"/>
      <c r="RDA608" s="604"/>
      <c r="RDB608" s="604"/>
      <c r="RDC608" s="604"/>
      <c r="RDD608" s="604"/>
      <c r="RDE608" s="604"/>
      <c r="RDF608" s="604"/>
      <c r="RDG608" s="604"/>
      <c r="RDH608" s="604"/>
      <c r="RDI608" s="604"/>
      <c r="RDJ608" s="604"/>
      <c r="RDK608" s="604"/>
      <c r="RDL608" s="604"/>
      <c r="RDM608" s="604"/>
      <c r="RDN608" s="604"/>
      <c r="RDO608" s="604"/>
      <c r="RDP608" s="604"/>
      <c r="RDQ608" s="604"/>
      <c r="RDR608" s="604"/>
      <c r="RDS608" s="604"/>
      <c r="RDT608" s="604"/>
      <c r="RDU608" s="604"/>
      <c r="RDV608" s="604"/>
      <c r="RDW608" s="604"/>
      <c r="RDX608" s="604"/>
      <c r="RDY608" s="604"/>
      <c r="RDZ608" s="604"/>
      <c r="REA608" s="604"/>
      <c r="REB608" s="604"/>
      <c r="REC608" s="604"/>
      <c r="RED608" s="604"/>
      <c r="REE608" s="604"/>
      <c r="REF608" s="604"/>
      <c r="REG608" s="604"/>
      <c r="REH608" s="604"/>
      <c r="REI608" s="604"/>
      <c r="REJ608" s="604"/>
      <c r="REK608" s="604"/>
      <c r="REL608" s="604"/>
      <c r="REM608" s="604"/>
      <c r="REN608" s="604"/>
      <c r="REO608" s="604"/>
      <c r="REP608" s="604"/>
      <c r="REQ608" s="604"/>
      <c r="RER608" s="604"/>
      <c r="RES608" s="604"/>
      <c r="RET608" s="604"/>
      <c r="REU608" s="604"/>
      <c r="REV608" s="604"/>
      <c r="REW608" s="604"/>
      <c r="REX608" s="604"/>
      <c r="REY608" s="604"/>
      <c r="REZ608" s="604"/>
      <c r="RFA608" s="604"/>
      <c r="RFB608" s="604"/>
      <c r="RFC608" s="604"/>
      <c r="RFD608" s="604"/>
      <c r="RFE608" s="604"/>
      <c r="RFF608" s="604"/>
      <c r="RFG608" s="604"/>
      <c r="RFH608" s="604"/>
      <c r="RFI608" s="604"/>
      <c r="RFJ608" s="604"/>
      <c r="RFK608" s="604"/>
      <c r="RFL608" s="604"/>
      <c r="RFM608" s="604"/>
      <c r="RFN608" s="604"/>
      <c r="RFO608" s="604"/>
      <c r="RFP608" s="604"/>
      <c r="RFQ608" s="604"/>
      <c r="RFR608" s="604"/>
      <c r="RFS608" s="604"/>
      <c r="RFT608" s="604"/>
      <c r="RFU608" s="604"/>
      <c r="RFV608" s="604"/>
      <c r="RFW608" s="604"/>
      <c r="RFX608" s="604"/>
      <c r="RFY608" s="604"/>
      <c r="RFZ608" s="604"/>
      <c r="RGA608" s="604"/>
      <c r="RGB608" s="604"/>
      <c r="RGC608" s="604"/>
      <c r="RGD608" s="604"/>
      <c r="RGE608" s="604"/>
      <c r="RGF608" s="604"/>
      <c r="RGG608" s="604"/>
      <c r="RGH608" s="604"/>
      <c r="RGI608" s="604"/>
      <c r="RGJ608" s="604"/>
      <c r="RGK608" s="604"/>
      <c r="RGL608" s="604"/>
      <c r="RGM608" s="604"/>
      <c r="RGN608" s="604"/>
      <c r="RGO608" s="604"/>
      <c r="RGP608" s="604"/>
      <c r="RGQ608" s="604"/>
      <c r="RGR608" s="604"/>
      <c r="RGS608" s="604"/>
      <c r="RGT608" s="604"/>
      <c r="RGU608" s="604"/>
      <c r="RGV608" s="604"/>
      <c r="RGW608" s="604"/>
      <c r="RGX608" s="604"/>
      <c r="RGY608" s="604"/>
      <c r="RGZ608" s="604"/>
      <c r="RHA608" s="604"/>
      <c r="RHB608" s="604"/>
      <c r="RHC608" s="604"/>
      <c r="RHD608" s="604"/>
      <c r="RHE608" s="604"/>
      <c r="RHF608" s="604"/>
      <c r="RHG608" s="604"/>
      <c r="RHH608" s="604"/>
      <c r="RHI608" s="604"/>
      <c r="RHJ608" s="604"/>
      <c r="RHK608" s="604"/>
      <c r="RHL608" s="604"/>
      <c r="RHM608" s="604"/>
      <c r="RHN608" s="604"/>
      <c r="RHO608" s="604"/>
      <c r="RHP608" s="604"/>
      <c r="RHQ608" s="604"/>
      <c r="RHR608" s="604"/>
      <c r="RHS608" s="604"/>
      <c r="RHT608" s="604"/>
      <c r="RHU608" s="604"/>
      <c r="RHV608" s="604"/>
      <c r="RHW608" s="604"/>
      <c r="RHX608" s="604"/>
      <c r="RHY608" s="604"/>
      <c r="RHZ608" s="604"/>
      <c r="RIA608" s="604"/>
      <c r="RIB608" s="604"/>
      <c r="RIC608" s="604"/>
      <c r="RID608" s="604"/>
      <c r="RIE608" s="604"/>
      <c r="RIF608" s="604"/>
      <c r="RIG608" s="604"/>
      <c r="RIH608" s="604"/>
      <c r="RII608" s="604"/>
      <c r="RIJ608" s="604"/>
      <c r="RIK608" s="604"/>
      <c r="RIL608" s="604"/>
      <c r="RIM608" s="604"/>
      <c r="RIN608" s="604"/>
      <c r="RIO608" s="604"/>
      <c r="RIP608" s="604"/>
      <c r="RIQ608" s="604"/>
      <c r="RIR608" s="604"/>
      <c r="RIS608" s="604"/>
      <c r="RIT608" s="604"/>
      <c r="RIU608" s="604"/>
      <c r="RIV608" s="604"/>
      <c r="RIW608" s="604"/>
      <c r="RIX608" s="604"/>
      <c r="RIY608" s="604"/>
      <c r="RIZ608" s="604"/>
      <c r="RJA608" s="604"/>
      <c r="RJB608" s="604"/>
      <c r="RJC608" s="604"/>
      <c r="RJD608" s="604"/>
      <c r="RJE608" s="604"/>
      <c r="RJF608" s="604"/>
      <c r="RJG608" s="604"/>
      <c r="RJH608" s="604"/>
      <c r="RJI608" s="604"/>
      <c r="RJJ608" s="604"/>
      <c r="RJK608" s="604"/>
      <c r="RJL608" s="604"/>
      <c r="RJM608" s="604"/>
      <c r="RJN608" s="604"/>
      <c r="RJO608" s="604"/>
      <c r="RJP608" s="604"/>
      <c r="RJQ608" s="604"/>
      <c r="RJR608" s="604"/>
      <c r="RJS608" s="604"/>
      <c r="RJT608" s="604"/>
      <c r="RJU608" s="604"/>
      <c r="RJV608" s="604"/>
      <c r="RJW608" s="604"/>
      <c r="RJX608" s="604"/>
      <c r="RJY608" s="604"/>
      <c r="RJZ608" s="604"/>
      <c r="RKA608" s="604"/>
      <c r="RKB608" s="604"/>
      <c r="RKC608" s="604"/>
      <c r="RKD608" s="604"/>
      <c r="RKE608" s="604"/>
      <c r="RKF608" s="604"/>
      <c r="RKG608" s="604"/>
      <c r="RKH608" s="604"/>
      <c r="RKI608" s="604"/>
      <c r="RKJ608" s="604"/>
      <c r="RKK608" s="604"/>
      <c r="RKL608" s="604"/>
      <c r="RKM608" s="604"/>
      <c r="RKN608" s="604"/>
      <c r="RKO608" s="604"/>
      <c r="RKP608" s="604"/>
      <c r="RKQ608" s="604"/>
      <c r="RKR608" s="604"/>
      <c r="RKS608" s="604"/>
      <c r="RKT608" s="604"/>
      <c r="RKU608" s="604"/>
      <c r="RKV608" s="604"/>
      <c r="RKW608" s="604"/>
      <c r="RKX608" s="604"/>
      <c r="RKY608" s="604"/>
      <c r="RKZ608" s="604"/>
      <c r="RLA608" s="604"/>
      <c r="RLB608" s="604"/>
      <c r="RLC608" s="604"/>
      <c r="RLD608" s="604"/>
      <c r="RLE608" s="604"/>
      <c r="RLF608" s="604"/>
      <c r="RLG608" s="604"/>
      <c r="RLH608" s="604"/>
      <c r="RLI608" s="604"/>
      <c r="RLJ608" s="604"/>
      <c r="RLK608" s="604"/>
      <c r="RLL608" s="604"/>
      <c r="RLM608" s="604"/>
      <c r="RLN608" s="604"/>
      <c r="RLO608" s="604"/>
      <c r="RLP608" s="604"/>
      <c r="RLQ608" s="604"/>
      <c r="RLR608" s="604"/>
      <c r="RLS608" s="604"/>
      <c r="RLT608" s="604"/>
      <c r="RLU608" s="604"/>
      <c r="RLV608" s="604"/>
      <c r="RLW608" s="604"/>
      <c r="RLX608" s="604"/>
      <c r="RLY608" s="604"/>
      <c r="RLZ608" s="604"/>
      <c r="RMA608" s="604"/>
      <c r="RMB608" s="604"/>
      <c r="RMC608" s="604"/>
      <c r="RMD608" s="604"/>
      <c r="RME608" s="604"/>
      <c r="RMF608" s="604"/>
      <c r="RMG608" s="604"/>
      <c r="RMH608" s="604"/>
      <c r="RMI608" s="604"/>
      <c r="RMJ608" s="604"/>
      <c r="RMK608" s="604"/>
      <c r="RML608" s="604"/>
      <c r="RMM608" s="604"/>
      <c r="RMN608" s="604"/>
      <c r="RMO608" s="604"/>
      <c r="RMP608" s="604"/>
      <c r="RMQ608" s="604"/>
      <c r="RMR608" s="604"/>
      <c r="RMS608" s="604"/>
      <c r="RMT608" s="604"/>
      <c r="RMU608" s="604"/>
      <c r="RMV608" s="604"/>
      <c r="RMW608" s="604"/>
      <c r="RMX608" s="604"/>
      <c r="RMY608" s="604"/>
      <c r="RMZ608" s="604"/>
      <c r="RNA608" s="604"/>
      <c r="RNB608" s="604"/>
      <c r="RNC608" s="604"/>
      <c r="RND608" s="604"/>
      <c r="RNE608" s="604"/>
      <c r="RNF608" s="604"/>
      <c r="RNG608" s="604"/>
      <c r="RNH608" s="604"/>
      <c r="RNI608" s="604"/>
      <c r="RNJ608" s="604"/>
      <c r="RNK608" s="604"/>
      <c r="RNL608" s="604"/>
      <c r="RNM608" s="604"/>
      <c r="RNN608" s="604"/>
      <c r="RNO608" s="604"/>
      <c r="RNP608" s="604"/>
      <c r="RNQ608" s="604"/>
      <c r="RNR608" s="604"/>
      <c r="RNS608" s="604"/>
      <c r="RNT608" s="604"/>
      <c r="RNU608" s="604"/>
      <c r="RNV608" s="604"/>
      <c r="RNW608" s="604"/>
      <c r="RNX608" s="604"/>
      <c r="RNY608" s="604"/>
      <c r="RNZ608" s="604"/>
      <c r="ROA608" s="604"/>
      <c r="ROB608" s="604"/>
      <c r="ROC608" s="604"/>
      <c r="ROD608" s="604"/>
      <c r="ROE608" s="604"/>
      <c r="ROF608" s="604"/>
      <c r="ROG608" s="604"/>
      <c r="ROH608" s="604"/>
      <c r="ROI608" s="604"/>
      <c r="ROJ608" s="604"/>
      <c r="ROK608" s="604"/>
      <c r="ROL608" s="604"/>
      <c r="ROM608" s="604"/>
      <c r="RON608" s="604"/>
      <c r="ROO608" s="604"/>
      <c r="ROP608" s="604"/>
      <c r="ROQ608" s="604"/>
      <c r="ROR608" s="604"/>
      <c r="ROS608" s="604"/>
      <c r="ROT608" s="604"/>
      <c r="ROU608" s="604"/>
      <c r="ROV608" s="604"/>
      <c r="ROW608" s="604"/>
      <c r="ROX608" s="604"/>
      <c r="ROY608" s="604"/>
      <c r="ROZ608" s="604"/>
      <c r="RPA608" s="604"/>
      <c r="RPB608" s="604"/>
      <c r="RPC608" s="604"/>
      <c r="RPD608" s="604"/>
      <c r="RPE608" s="604"/>
      <c r="RPF608" s="604"/>
      <c r="RPG608" s="604"/>
      <c r="RPH608" s="604"/>
      <c r="RPI608" s="604"/>
      <c r="RPJ608" s="604"/>
      <c r="RPK608" s="604"/>
      <c r="RPL608" s="604"/>
      <c r="RPM608" s="604"/>
      <c r="RPN608" s="604"/>
      <c r="RPO608" s="604"/>
      <c r="RPP608" s="604"/>
      <c r="RPQ608" s="604"/>
      <c r="RPR608" s="604"/>
      <c r="RPS608" s="604"/>
      <c r="RPT608" s="604"/>
      <c r="RPU608" s="604"/>
      <c r="RPV608" s="604"/>
      <c r="RPW608" s="604"/>
      <c r="RPX608" s="604"/>
      <c r="RPY608" s="604"/>
      <c r="RPZ608" s="604"/>
      <c r="RQA608" s="604"/>
      <c r="RQB608" s="604"/>
      <c r="RQC608" s="604"/>
      <c r="RQD608" s="604"/>
      <c r="RQE608" s="604"/>
      <c r="RQF608" s="604"/>
      <c r="RQG608" s="604"/>
      <c r="RQH608" s="604"/>
      <c r="RQI608" s="604"/>
      <c r="RQJ608" s="604"/>
      <c r="RQK608" s="604"/>
      <c r="RQL608" s="604"/>
      <c r="RQM608" s="604"/>
      <c r="RQN608" s="604"/>
      <c r="RQO608" s="604"/>
      <c r="RQP608" s="604"/>
      <c r="RQQ608" s="604"/>
      <c r="RQR608" s="604"/>
      <c r="RQS608" s="604"/>
      <c r="RQT608" s="604"/>
      <c r="RQU608" s="604"/>
      <c r="RQV608" s="604"/>
      <c r="RQW608" s="604"/>
      <c r="RQX608" s="604"/>
      <c r="RQY608" s="604"/>
      <c r="RQZ608" s="604"/>
      <c r="RRA608" s="604"/>
      <c r="RRB608" s="604"/>
      <c r="RRC608" s="604"/>
      <c r="RRD608" s="604"/>
      <c r="RRE608" s="604"/>
      <c r="RRF608" s="604"/>
      <c r="RRG608" s="604"/>
      <c r="RRH608" s="604"/>
      <c r="RRI608" s="604"/>
      <c r="RRJ608" s="604"/>
      <c r="RRK608" s="604"/>
      <c r="RRL608" s="604"/>
      <c r="RRM608" s="604"/>
      <c r="RRN608" s="604"/>
      <c r="RRO608" s="604"/>
      <c r="RRP608" s="604"/>
      <c r="RRQ608" s="604"/>
      <c r="RRR608" s="604"/>
      <c r="RRS608" s="604"/>
      <c r="RRT608" s="604"/>
      <c r="RRU608" s="604"/>
      <c r="RRV608" s="604"/>
      <c r="RRW608" s="604"/>
      <c r="RRX608" s="604"/>
      <c r="RRY608" s="604"/>
      <c r="RRZ608" s="604"/>
      <c r="RSA608" s="604"/>
      <c r="RSB608" s="604"/>
      <c r="RSC608" s="604"/>
      <c r="RSD608" s="604"/>
      <c r="RSE608" s="604"/>
      <c r="RSF608" s="604"/>
      <c r="RSG608" s="604"/>
      <c r="RSH608" s="604"/>
      <c r="RSI608" s="604"/>
      <c r="RSJ608" s="604"/>
      <c r="RSK608" s="604"/>
      <c r="RSL608" s="604"/>
      <c r="RSM608" s="604"/>
      <c r="RSN608" s="604"/>
      <c r="RSO608" s="604"/>
      <c r="RSP608" s="604"/>
      <c r="RSQ608" s="604"/>
      <c r="RSR608" s="604"/>
      <c r="RSS608" s="604"/>
      <c r="RST608" s="604"/>
      <c r="RSU608" s="604"/>
      <c r="RSV608" s="604"/>
      <c r="RSW608" s="604"/>
      <c r="RSX608" s="604"/>
      <c r="RSY608" s="604"/>
      <c r="RSZ608" s="604"/>
      <c r="RTA608" s="604"/>
      <c r="RTB608" s="604"/>
      <c r="RTC608" s="604"/>
      <c r="RTD608" s="604"/>
      <c r="RTE608" s="604"/>
      <c r="RTF608" s="604"/>
      <c r="RTG608" s="604"/>
      <c r="RTH608" s="604"/>
      <c r="RTI608" s="604"/>
      <c r="RTJ608" s="604"/>
      <c r="RTK608" s="604"/>
      <c r="RTL608" s="604"/>
      <c r="RTM608" s="604"/>
      <c r="RTN608" s="604"/>
      <c r="RTO608" s="604"/>
      <c r="RTP608" s="604"/>
      <c r="RTQ608" s="604"/>
      <c r="RTR608" s="604"/>
      <c r="RTS608" s="604"/>
      <c r="RTT608" s="604"/>
      <c r="RTU608" s="604"/>
      <c r="RTV608" s="604"/>
      <c r="RTW608" s="604"/>
      <c r="RTX608" s="604"/>
      <c r="RTY608" s="604"/>
      <c r="RTZ608" s="604"/>
      <c r="RUA608" s="604"/>
      <c r="RUB608" s="604"/>
      <c r="RUC608" s="604"/>
      <c r="RUD608" s="604"/>
      <c r="RUE608" s="604"/>
      <c r="RUF608" s="604"/>
      <c r="RUG608" s="604"/>
      <c r="RUH608" s="604"/>
      <c r="RUI608" s="604"/>
      <c r="RUJ608" s="604"/>
      <c r="RUK608" s="604"/>
      <c r="RUL608" s="604"/>
      <c r="RUM608" s="604"/>
      <c r="RUN608" s="604"/>
      <c r="RUO608" s="604"/>
      <c r="RUP608" s="604"/>
      <c r="RUQ608" s="604"/>
      <c r="RUR608" s="604"/>
      <c r="RUS608" s="604"/>
      <c r="RUT608" s="604"/>
      <c r="RUU608" s="604"/>
      <c r="RUV608" s="604"/>
      <c r="RUW608" s="604"/>
      <c r="RUX608" s="604"/>
      <c r="RUY608" s="604"/>
      <c r="RUZ608" s="604"/>
      <c r="RVA608" s="604"/>
      <c r="RVB608" s="604"/>
      <c r="RVC608" s="604"/>
      <c r="RVD608" s="604"/>
      <c r="RVE608" s="604"/>
      <c r="RVF608" s="604"/>
      <c r="RVG608" s="604"/>
      <c r="RVH608" s="604"/>
      <c r="RVI608" s="604"/>
      <c r="RVJ608" s="604"/>
      <c r="RVK608" s="604"/>
      <c r="RVL608" s="604"/>
      <c r="RVM608" s="604"/>
      <c r="RVN608" s="604"/>
      <c r="RVO608" s="604"/>
      <c r="RVP608" s="604"/>
      <c r="RVQ608" s="604"/>
      <c r="RVR608" s="604"/>
      <c r="RVS608" s="604"/>
      <c r="RVT608" s="604"/>
      <c r="RVU608" s="604"/>
      <c r="RVV608" s="604"/>
      <c r="RVW608" s="604"/>
      <c r="RVX608" s="604"/>
      <c r="RVY608" s="604"/>
      <c r="RVZ608" s="604"/>
      <c r="RWA608" s="604"/>
      <c r="RWB608" s="604"/>
      <c r="RWC608" s="604"/>
      <c r="RWD608" s="604"/>
      <c r="RWE608" s="604"/>
      <c r="RWF608" s="604"/>
      <c r="RWG608" s="604"/>
      <c r="RWH608" s="604"/>
      <c r="RWI608" s="604"/>
      <c r="RWJ608" s="604"/>
      <c r="RWK608" s="604"/>
      <c r="RWL608" s="604"/>
      <c r="RWM608" s="604"/>
      <c r="RWN608" s="604"/>
      <c r="RWO608" s="604"/>
      <c r="RWP608" s="604"/>
      <c r="RWQ608" s="604"/>
      <c r="RWR608" s="604"/>
      <c r="RWS608" s="604"/>
      <c r="RWT608" s="604"/>
      <c r="RWU608" s="604"/>
      <c r="RWV608" s="604"/>
      <c r="RWW608" s="604"/>
      <c r="RWX608" s="604"/>
      <c r="RWY608" s="604"/>
      <c r="RWZ608" s="604"/>
      <c r="RXA608" s="604"/>
      <c r="RXB608" s="604"/>
      <c r="RXC608" s="604"/>
      <c r="RXD608" s="604"/>
      <c r="RXE608" s="604"/>
      <c r="RXF608" s="604"/>
      <c r="RXG608" s="604"/>
      <c r="RXH608" s="604"/>
      <c r="RXI608" s="604"/>
      <c r="RXJ608" s="604"/>
      <c r="RXK608" s="604"/>
      <c r="RXL608" s="604"/>
      <c r="RXM608" s="604"/>
      <c r="RXN608" s="604"/>
      <c r="RXO608" s="604"/>
      <c r="RXP608" s="604"/>
      <c r="RXQ608" s="604"/>
      <c r="RXR608" s="604"/>
      <c r="RXS608" s="604"/>
      <c r="RXT608" s="604"/>
      <c r="RXU608" s="604"/>
      <c r="RXV608" s="604"/>
      <c r="RXW608" s="604"/>
      <c r="RXX608" s="604"/>
      <c r="RXY608" s="604"/>
      <c r="RXZ608" s="604"/>
      <c r="RYA608" s="604"/>
      <c r="RYB608" s="604"/>
      <c r="RYC608" s="604"/>
      <c r="RYD608" s="604"/>
      <c r="RYE608" s="604"/>
      <c r="RYF608" s="604"/>
      <c r="RYG608" s="604"/>
      <c r="RYH608" s="604"/>
      <c r="RYI608" s="604"/>
      <c r="RYJ608" s="604"/>
      <c r="RYK608" s="604"/>
      <c r="RYL608" s="604"/>
      <c r="RYM608" s="604"/>
      <c r="RYN608" s="604"/>
      <c r="RYO608" s="604"/>
      <c r="RYP608" s="604"/>
      <c r="RYQ608" s="604"/>
      <c r="RYR608" s="604"/>
      <c r="RYS608" s="604"/>
      <c r="RYT608" s="604"/>
      <c r="RYU608" s="604"/>
      <c r="RYV608" s="604"/>
      <c r="RYW608" s="604"/>
      <c r="RYX608" s="604"/>
      <c r="RYY608" s="604"/>
      <c r="RYZ608" s="604"/>
      <c r="RZA608" s="604"/>
      <c r="RZB608" s="604"/>
      <c r="RZC608" s="604"/>
      <c r="RZD608" s="604"/>
      <c r="RZE608" s="604"/>
      <c r="RZF608" s="604"/>
      <c r="RZG608" s="604"/>
      <c r="RZH608" s="604"/>
      <c r="RZI608" s="604"/>
      <c r="RZJ608" s="604"/>
      <c r="RZK608" s="604"/>
      <c r="RZL608" s="604"/>
      <c r="RZM608" s="604"/>
      <c r="RZN608" s="604"/>
      <c r="RZO608" s="604"/>
      <c r="RZP608" s="604"/>
      <c r="RZQ608" s="604"/>
      <c r="RZR608" s="604"/>
      <c r="RZS608" s="604"/>
      <c r="RZT608" s="604"/>
      <c r="RZU608" s="604"/>
      <c r="RZV608" s="604"/>
      <c r="RZW608" s="604"/>
      <c r="RZX608" s="604"/>
      <c r="RZY608" s="604"/>
      <c r="RZZ608" s="604"/>
      <c r="SAA608" s="604"/>
      <c r="SAB608" s="604"/>
      <c r="SAC608" s="604"/>
      <c r="SAD608" s="604"/>
      <c r="SAE608" s="604"/>
      <c r="SAF608" s="604"/>
      <c r="SAG608" s="604"/>
      <c r="SAH608" s="604"/>
      <c r="SAI608" s="604"/>
      <c r="SAJ608" s="604"/>
      <c r="SAK608" s="604"/>
      <c r="SAL608" s="604"/>
      <c r="SAM608" s="604"/>
      <c r="SAN608" s="604"/>
      <c r="SAO608" s="604"/>
      <c r="SAP608" s="604"/>
      <c r="SAQ608" s="604"/>
      <c r="SAR608" s="604"/>
      <c r="SAS608" s="604"/>
      <c r="SAT608" s="604"/>
      <c r="SAU608" s="604"/>
      <c r="SAV608" s="604"/>
      <c r="SAW608" s="604"/>
      <c r="SAX608" s="604"/>
      <c r="SAY608" s="604"/>
      <c r="SAZ608" s="604"/>
      <c r="SBA608" s="604"/>
      <c r="SBB608" s="604"/>
      <c r="SBC608" s="604"/>
      <c r="SBD608" s="604"/>
      <c r="SBE608" s="604"/>
      <c r="SBF608" s="604"/>
      <c r="SBG608" s="604"/>
      <c r="SBH608" s="604"/>
      <c r="SBI608" s="604"/>
      <c r="SBJ608" s="604"/>
      <c r="SBK608" s="604"/>
      <c r="SBL608" s="604"/>
      <c r="SBM608" s="604"/>
      <c r="SBN608" s="604"/>
      <c r="SBO608" s="604"/>
      <c r="SBP608" s="604"/>
      <c r="SBQ608" s="604"/>
      <c r="SBR608" s="604"/>
      <c r="SBS608" s="604"/>
      <c r="SBT608" s="604"/>
      <c r="SBU608" s="604"/>
      <c r="SBV608" s="604"/>
      <c r="SBW608" s="604"/>
      <c r="SBX608" s="604"/>
      <c r="SBY608" s="604"/>
      <c r="SBZ608" s="604"/>
      <c r="SCA608" s="604"/>
      <c r="SCB608" s="604"/>
      <c r="SCC608" s="604"/>
      <c r="SCD608" s="604"/>
      <c r="SCE608" s="604"/>
      <c r="SCF608" s="604"/>
      <c r="SCG608" s="604"/>
      <c r="SCH608" s="604"/>
      <c r="SCI608" s="604"/>
      <c r="SCJ608" s="604"/>
      <c r="SCK608" s="604"/>
      <c r="SCL608" s="604"/>
      <c r="SCM608" s="604"/>
      <c r="SCN608" s="604"/>
      <c r="SCO608" s="604"/>
      <c r="SCP608" s="604"/>
      <c r="SCQ608" s="604"/>
      <c r="SCR608" s="604"/>
      <c r="SCS608" s="604"/>
      <c r="SCT608" s="604"/>
      <c r="SCU608" s="604"/>
      <c r="SCV608" s="604"/>
      <c r="SCW608" s="604"/>
      <c r="SCX608" s="604"/>
      <c r="SCY608" s="604"/>
      <c r="SCZ608" s="604"/>
      <c r="SDA608" s="604"/>
      <c r="SDB608" s="604"/>
      <c r="SDC608" s="604"/>
      <c r="SDD608" s="604"/>
      <c r="SDE608" s="604"/>
      <c r="SDF608" s="604"/>
      <c r="SDG608" s="604"/>
      <c r="SDH608" s="604"/>
      <c r="SDI608" s="604"/>
      <c r="SDJ608" s="604"/>
      <c r="SDK608" s="604"/>
      <c r="SDL608" s="604"/>
      <c r="SDM608" s="604"/>
      <c r="SDN608" s="604"/>
      <c r="SDO608" s="604"/>
      <c r="SDP608" s="604"/>
      <c r="SDQ608" s="604"/>
      <c r="SDR608" s="604"/>
      <c r="SDS608" s="604"/>
      <c r="SDT608" s="604"/>
      <c r="SDU608" s="604"/>
      <c r="SDV608" s="604"/>
      <c r="SDW608" s="604"/>
      <c r="SDX608" s="604"/>
      <c r="SDY608" s="604"/>
      <c r="SDZ608" s="604"/>
      <c r="SEA608" s="604"/>
      <c r="SEB608" s="604"/>
      <c r="SEC608" s="604"/>
      <c r="SED608" s="604"/>
      <c r="SEE608" s="604"/>
      <c r="SEF608" s="604"/>
      <c r="SEG608" s="604"/>
      <c r="SEH608" s="604"/>
      <c r="SEI608" s="604"/>
      <c r="SEJ608" s="604"/>
      <c r="SEK608" s="604"/>
      <c r="SEL608" s="604"/>
      <c r="SEM608" s="604"/>
      <c r="SEN608" s="604"/>
      <c r="SEO608" s="604"/>
      <c r="SEP608" s="604"/>
      <c r="SEQ608" s="604"/>
      <c r="SER608" s="604"/>
      <c r="SES608" s="604"/>
      <c r="SET608" s="604"/>
      <c r="SEU608" s="604"/>
      <c r="SEV608" s="604"/>
      <c r="SEW608" s="604"/>
      <c r="SEX608" s="604"/>
      <c r="SEY608" s="604"/>
      <c r="SEZ608" s="604"/>
      <c r="SFA608" s="604"/>
      <c r="SFB608" s="604"/>
      <c r="SFC608" s="604"/>
      <c r="SFD608" s="604"/>
      <c r="SFE608" s="604"/>
      <c r="SFF608" s="604"/>
      <c r="SFG608" s="604"/>
      <c r="SFH608" s="604"/>
      <c r="SFI608" s="604"/>
      <c r="SFJ608" s="604"/>
      <c r="SFK608" s="604"/>
      <c r="SFL608" s="604"/>
      <c r="SFM608" s="604"/>
      <c r="SFN608" s="604"/>
      <c r="SFO608" s="604"/>
      <c r="SFP608" s="604"/>
      <c r="SFQ608" s="604"/>
      <c r="SFR608" s="604"/>
      <c r="SFS608" s="604"/>
      <c r="SFT608" s="604"/>
      <c r="SFU608" s="604"/>
      <c r="SFV608" s="604"/>
      <c r="SFW608" s="604"/>
      <c r="SFX608" s="604"/>
      <c r="SFY608" s="604"/>
      <c r="SFZ608" s="604"/>
      <c r="SGA608" s="604"/>
      <c r="SGB608" s="604"/>
      <c r="SGC608" s="604"/>
      <c r="SGD608" s="604"/>
      <c r="SGE608" s="604"/>
      <c r="SGF608" s="604"/>
      <c r="SGG608" s="604"/>
      <c r="SGH608" s="604"/>
      <c r="SGI608" s="604"/>
      <c r="SGJ608" s="604"/>
      <c r="SGK608" s="604"/>
      <c r="SGL608" s="604"/>
      <c r="SGM608" s="604"/>
      <c r="SGN608" s="604"/>
      <c r="SGO608" s="604"/>
      <c r="SGP608" s="604"/>
      <c r="SGQ608" s="604"/>
      <c r="SGR608" s="604"/>
      <c r="SGS608" s="604"/>
      <c r="SGT608" s="604"/>
      <c r="SGU608" s="604"/>
      <c r="SGV608" s="604"/>
      <c r="SGW608" s="604"/>
      <c r="SGX608" s="604"/>
      <c r="SGY608" s="604"/>
      <c r="SGZ608" s="604"/>
      <c r="SHA608" s="604"/>
      <c r="SHB608" s="604"/>
      <c r="SHC608" s="604"/>
      <c r="SHD608" s="604"/>
      <c r="SHE608" s="604"/>
      <c r="SHF608" s="604"/>
      <c r="SHG608" s="604"/>
      <c r="SHH608" s="604"/>
      <c r="SHI608" s="604"/>
      <c r="SHJ608" s="604"/>
      <c r="SHK608" s="604"/>
      <c r="SHL608" s="604"/>
      <c r="SHM608" s="604"/>
      <c r="SHN608" s="604"/>
      <c r="SHO608" s="604"/>
      <c r="SHP608" s="604"/>
      <c r="SHQ608" s="604"/>
      <c r="SHR608" s="604"/>
      <c r="SHS608" s="604"/>
      <c r="SHT608" s="604"/>
      <c r="SHU608" s="604"/>
      <c r="SHV608" s="604"/>
      <c r="SHW608" s="604"/>
      <c r="SHX608" s="604"/>
      <c r="SHY608" s="604"/>
      <c r="SHZ608" s="604"/>
      <c r="SIA608" s="604"/>
      <c r="SIB608" s="604"/>
      <c r="SIC608" s="604"/>
      <c r="SID608" s="604"/>
      <c r="SIE608" s="604"/>
      <c r="SIF608" s="604"/>
      <c r="SIG608" s="604"/>
      <c r="SIH608" s="604"/>
      <c r="SII608" s="604"/>
      <c r="SIJ608" s="604"/>
      <c r="SIK608" s="604"/>
      <c r="SIL608" s="604"/>
      <c r="SIM608" s="604"/>
      <c r="SIN608" s="604"/>
      <c r="SIO608" s="604"/>
      <c r="SIP608" s="604"/>
      <c r="SIQ608" s="604"/>
      <c r="SIR608" s="604"/>
      <c r="SIS608" s="604"/>
      <c r="SIT608" s="604"/>
      <c r="SIU608" s="604"/>
      <c r="SIV608" s="604"/>
      <c r="SIW608" s="604"/>
      <c r="SIX608" s="604"/>
      <c r="SIY608" s="604"/>
      <c r="SIZ608" s="604"/>
      <c r="SJA608" s="604"/>
      <c r="SJB608" s="604"/>
      <c r="SJC608" s="604"/>
      <c r="SJD608" s="604"/>
      <c r="SJE608" s="604"/>
      <c r="SJF608" s="604"/>
      <c r="SJG608" s="604"/>
      <c r="SJH608" s="604"/>
      <c r="SJI608" s="604"/>
      <c r="SJJ608" s="604"/>
      <c r="SJK608" s="604"/>
      <c r="SJL608" s="604"/>
      <c r="SJM608" s="604"/>
      <c r="SJN608" s="604"/>
      <c r="SJO608" s="604"/>
      <c r="SJP608" s="604"/>
      <c r="SJQ608" s="604"/>
      <c r="SJR608" s="604"/>
      <c r="SJS608" s="604"/>
      <c r="SJT608" s="604"/>
      <c r="SJU608" s="604"/>
      <c r="SJV608" s="604"/>
      <c r="SJW608" s="604"/>
      <c r="SJX608" s="604"/>
      <c r="SJY608" s="604"/>
      <c r="SJZ608" s="604"/>
      <c r="SKA608" s="604"/>
      <c r="SKB608" s="604"/>
      <c r="SKC608" s="604"/>
      <c r="SKD608" s="604"/>
      <c r="SKE608" s="604"/>
      <c r="SKF608" s="604"/>
      <c r="SKG608" s="604"/>
      <c r="SKH608" s="604"/>
      <c r="SKI608" s="604"/>
      <c r="SKJ608" s="604"/>
      <c r="SKK608" s="604"/>
      <c r="SKL608" s="604"/>
      <c r="SKM608" s="604"/>
      <c r="SKN608" s="604"/>
      <c r="SKO608" s="604"/>
      <c r="SKP608" s="604"/>
      <c r="SKQ608" s="604"/>
      <c r="SKR608" s="604"/>
      <c r="SKS608" s="604"/>
      <c r="SKT608" s="604"/>
      <c r="SKU608" s="604"/>
      <c r="SKV608" s="604"/>
      <c r="SKW608" s="604"/>
      <c r="SKX608" s="604"/>
      <c r="SKY608" s="604"/>
      <c r="SKZ608" s="604"/>
      <c r="SLA608" s="604"/>
      <c r="SLB608" s="604"/>
      <c r="SLC608" s="604"/>
      <c r="SLD608" s="604"/>
      <c r="SLE608" s="604"/>
      <c r="SLF608" s="604"/>
      <c r="SLG608" s="604"/>
      <c r="SLH608" s="604"/>
      <c r="SLI608" s="604"/>
      <c r="SLJ608" s="604"/>
      <c r="SLK608" s="604"/>
      <c r="SLL608" s="604"/>
      <c r="SLM608" s="604"/>
      <c r="SLN608" s="604"/>
      <c r="SLO608" s="604"/>
      <c r="SLP608" s="604"/>
      <c r="SLQ608" s="604"/>
      <c r="SLR608" s="604"/>
      <c r="SLS608" s="604"/>
      <c r="SLT608" s="604"/>
      <c r="SLU608" s="604"/>
      <c r="SLV608" s="604"/>
      <c r="SLW608" s="604"/>
      <c r="SLX608" s="604"/>
      <c r="SLY608" s="604"/>
      <c r="SLZ608" s="604"/>
      <c r="SMA608" s="604"/>
      <c r="SMB608" s="604"/>
      <c r="SMC608" s="604"/>
      <c r="SMD608" s="604"/>
      <c r="SME608" s="604"/>
      <c r="SMF608" s="604"/>
      <c r="SMG608" s="604"/>
      <c r="SMH608" s="604"/>
      <c r="SMI608" s="604"/>
      <c r="SMJ608" s="604"/>
      <c r="SMK608" s="604"/>
      <c r="SML608" s="604"/>
      <c r="SMM608" s="604"/>
      <c r="SMN608" s="604"/>
      <c r="SMO608" s="604"/>
      <c r="SMP608" s="604"/>
      <c r="SMQ608" s="604"/>
      <c r="SMR608" s="604"/>
      <c r="SMS608" s="604"/>
      <c r="SMT608" s="604"/>
      <c r="SMU608" s="604"/>
      <c r="SMV608" s="604"/>
      <c r="SMW608" s="604"/>
      <c r="SMX608" s="604"/>
      <c r="SMY608" s="604"/>
      <c r="SMZ608" s="604"/>
      <c r="SNA608" s="604"/>
      <c r="SNB608" s="604"/>
      <c r="SNC608" s="604"/>
      <c r="SND608" s="604"/>
      <c r="SNE608" s="604"/>
      <c r="SNF608" s="604"/>
      <c r="SNG608" s="604"/>
      <c r="SNH608" s="604"/>
      <c r="SNI608" s="604"/>
      <c r="SNJ608" s="604"/>
      <c r="SNK608" s="604"/>
      <c r="SNL608" s="604"/>
      <c r="SNM608" s="604"/>
      <c r="SNN608" s="604"/>
      <c r="SNO608" s="604"/>
      <c r="SNP608" s="604"/>
      <c r="SNQ608" s="604"/>
      <c r="SNR608" s="604"/>
      <c r="SNS608" s="604"/>
      <c r="SNT608" s="604"/>
      <c r="SNU608" s="604"/>
      <c r="SNV608" s="604"/>
      <c r="SNW608" s="604"/>
      <c r="SNX608" s="604"/>
      <c r="SNY608" s="604"/>
      <c r="SNZ608" s="604"/>
      <c r="SOA608" s="604"/>
      <c r="SOB608" s="604"/>
      <c r="SOC608" s="604"/>
      <c r="SOD608" s="604"/>
      <c r="SOE608" s="604"/>
      <c r="SOF608" s="604"/>
      <c r="SOG608" s="604"/>
      <c r="SOH608" s="604"/>
      <c r="SOI608" s="604"/>
      <c r="SOJ608" s="604"/>
      <c r="SOK608" s="604"/>
      <c r="SOL608" s="604"/>
      <c r="SOM608" s="604"/>
      <c r="SON608" s="604"/>
      <c r="SOO608" s="604"/>
      <c r="SOP608" s="604"/>
      <c r="SOQ608" s="604"/>
      <c r="SOR608" s="604"/>
      <c r="SOS608" s="604"/>
      <c r="SOT608" s="604"/>
      <c r="SOU608" s="604"/>
      <c r="SOV608" s="604"/>
      <c r="SOW608" s="604"/>
      <c r="SOX608" s="604"/>
      <c r="SOY608" s="604"/>
      <c r="SOZ608" s="604"/>
      <c r="SPA608" s="604"/>
      <c r="SPB608" s="604"/>
      <c r="SPC608" s="604"/>
      <c r="SPD608" s="604"/>
      <c r="SPE608" s="604"/>
      <c r="SPF608" s="604"/>
      <c r="SPG608" s="604"/>
      <c r="SPH608" s="604"/>
      <c r="SPI608" s="604"/>
      <c r="SPJ608" s="604"/>
      <c r="SPK608" s="604"/>
      <c r="SPL608" s="604"/>
      <c r="SPM608" s="604"/>
      <c r="SPN608" s="604"/>
      <c r="SPO608" s="604"/>
      <c r="SPP608" s="604"/>
      <c r="SPQ608" s="604"/>
      <c r="SPR608" s="604"/>
      <c r="SPS608" s="604"/>
      <c r="SPT608" s="604"/>
      <c r="SPU608" s="604"/>
      <c r="SPV608" s="604"/>
      <c r="SPW608" s="604"/>
      <c r="SPX608" s="604"/>
      <c r="SPY608" s="604"/>
      <c r="SPZ608" s="604"/>
      <c r="SQA608" s="604"/>
      <c r="SQB608" s="604"/>
      <c r="SQC608" s="604"/>
      <c r="SQD608" s="604"/>
      <c r="SQE608" s="604"/>
      <c r="SQF608" s="604"/>
      <c r="SQG608" s="604"/>
      <c r="SQH608" s="604"/>
      <c r="SQI608" s="604"/>
      <c r="SQJ608" s="604"/>
      <c r="SQK608" s="604"/>
      <c r="SQL608" s="604"/>
      <c r="SQM608" s="604"/>
      <c r="SQN608" s="604"/>
      <c r="SQO608" s="604"/>
      <c r="SQP608" s="604"/>
      <c r="SQQ608" s="604"/>
      <c r="SQR608" s="604"/>
      <c r="SQS608" s="604"/>
      <c r="SQT608" s="604"/>
      <c r="SQU608" s="604"/>
      <c r="SQV608" s="604"/>
      <c r="SQW608" s="604"/>
      <c r="SQX608" s="604"/>
      <c r="SQY608" s="604"/>
      <c r="SQZ608" s="604"/>
      <c r="SRA608" s="604"/>
      <c r="SRB608" s="604"/>
      <c r="SRC608" s="604"/>
      <c r="SRD608" s="604"/>
      <c r="SRE608" s="604"/>
      <c r="SRF608" s="604"/>
      <c r="SRG608" s="604"/>
      <c r="SRH608" s="604"/>
      <c r="SRI608" s="604"/>
      <c r="SRJ608" s="604"/>
      <c r="SRK608" s="604"/>
      <c r="SRL608" s="604"/>
      <c r="SRM608" s="604"/>
      <c r="SRN608" s="604"/>
      <c r="SRO608" s="604"/>
      <c r="SRP608" s="604"/>
      <c r="SRQ608" s="604"/>
      <c r="SRR608" s="604"/>
      <c r="SRS608" s="604"/>
      <c r="SRT608" s="604"/>
      <c r="SRU608" s="604"/>
      <c r="SRV608" s="604"/>
      <c r="SRW608" s="604"/>
      <c r="SRX608" s="604"/>
      <c r="SRY608" s="604"/>
      <c r="SRZ608" s="604"/>
      <c r="SSA608" s="604"/>
      <c r="SSB608" s="604"/>
      <c r="SSC608" s="604"/>
      <c r="SSD608" s="604"/>
      <c r="SSE608" s="604"/>
      <c r="SSF608" s="604"/>
      <c r="SSG608" s="604"/>
      <c r="SSH608" s="604"/>
      <c r="SSI608" s="604"/>
      <c r="SSJ608" s="604"/>
      <c r="SSK608" s="604"/>
      <c r="SSL608" s="604"/>
      <c r="SSM608" s="604"/>
      <c r="SSN608" s="604"/>
      <c r="SSO608" s="604"/>
      <c r="SSP608" s="604"/>
      <c r="SSQ608" s="604"/>
      <c r="SSR608" s="604"/>
      <c r="SSS608" s="604"/>
      <c r="SST608" s="604"/>
      <c r="SSU608" s="604"/>
      <c r="SSV608" s="604"/>
      <c r="SSW608" s="604"/>
      <c r="SSX608" s="604"/>
      <c r="SSY608" s="604"/>
      <c r="SSZ608" s="604"/>
      <c r="STA608" s="604"/>
      <c r="STB608" s="604"/>
      <c r="STC608" s="604"/>
      <c r="STD608" s="604"/>
      <c r="STE608" s="604"/>
      <c r="STF608" s="604"/>
      <c r="STG608" s="604"/>
      <c r="STH608" s="604"/>
      <c r="STI608" s="604"/>
      <c r="STJ608" s="604"/>
      <c r="STK608" s="604"/>
      <c r="STL608" s="604"/>
      <c r="STM608" s="604"/>
      <c r="STN608" s="604"/>
      <c r="STO608" s="604"/>
      <c r="STP608" s="604"/>
      <c r="STQ608" s="604"/>
      <c r="STR608" s="604"/>
      <c r="STS608" s="604"/>
      <c r="STT608" s="604"/>
      <c r="STU608" s="604"/>
      <c r="STV608" s="604"/>
      <c r="STW608" s="604"/>
      <c r="STX608" s="604"/>
      <c r="STY608" s="604"/>
      <c r="STZ608" s="604"/>
      <c r="SUA608" s="604"/>
      <c r="SUB608" s="604"/>
      <c r="SUC608" s="604"/>
      <c r="SUD608" s="604"/>
      <c r="SUE608" s="604"/>
      <c r="SUF608" s="604"/>
      <c r="SUG608" s="604"/>
      <c r="SUH608" s="604"/>
      <c r="SUI608" s="604"/>
      <c r="SUJ608" s="604"/>
      <c r="SUK608" s="604"/>
      <c r="SUL608" s="604"/>
      <c r="SUM608" s="604"/>
      <c r="SUN608" s="604"/>
      <c r="SUO608" s="604"/>
      <c r="SUP608" s="604"/>
      <c r="SUQ608" s="604"/>
      <c r="SUR608" s="604"/>
      <c r="SUS608" s="604"/>
      <c r="SUT608" s="604"/>
      <c r="SUU608" s="604"/>
      <c r="SUV608" s="604"/>
      <c r="SUW608" s="604"/>
      <c r="SUX608" s="604"/>
      <c r="SUY608" s="604"/>
      <c r="SUZ608" s="604"/>
      <c r="SVA608" s="604"/>
      <c r="SVB608" s="604"/>
      <c r="SVC608" s="604"/>
      <c r="SVD608" s="604"/>
      <c r="SVE608" s="604"/>
      <c r="SVF608" s="604"/>
      <c r="SVG608" s="604"/>
      <c r="SVH608" s="604"/>
      <c r="SVI608" s="604"/>
      <c r="SVJ608" s="604"/>
      <c r="SVK608" s="604"/>
      <c r="SVL608" s="604"/>
      <c r="SVM608" s="604"/>
      <c r="SVN608" s="604"/>
      <c r="SVO608" s="604"/>
      <c r="SVP608" s="604"/>
      <c r="SVQ608" s="604"/>
      <c r="SVR608" s="604"/>
      <c r="SVS608" s="604"/>
      <c r="SVT608" s="604"/>
      <c r="SVU608" s="604"/>
      <c r="SVV608" s="604"/>
      <c r="SVW608" s="604"/>
      <c r="SVX608" s="604"/>
      <c r="SVY608" s="604"/>
      <c r="SVZ608" s="604"/>
      <c r="SWA608" s="604"/>
      <c r="SWB608" s="604"/>
      <c r="SWC608" s="604"/>
      <c r="SWD608" s="604"/>
      <c r="SWE608" s="604"/>
      <c r="SWF608" s="604"/>
      <c r="SWG608" s="604"/>
      <c r="SWH608" s="604"/>
      <c r="SWI608" s="604"/>
      <c r="SWJ608" s="604"/>
      <c r="SWK608" s="604"/>
      <c r="SWL608" s="604"/>
      <c r="SWM608" s="604"/>
      <c r="SWN608" s="604"/>
      <c r="SWO608" s="604"/>
      <c r="SWP608" s="604"/>
      <c r="SWQ608" s="604"/>
      <c r="SWR608" s="604"/>
      <c r="SWS608" s="604"/>
      <c r="SWT608" s="604"/>
      <c r="SWU608" s="604"/>
      <c r="SWV608" s="604"/>
      <c r="SWW608" s="604"/>
      <c r="SWX608" s="604"/>
      <c r="SWY608" s="604"/>
      <c r="SWZ608" s="604"/>
      <c r="SXA608" s="604"/>
      <c r="SXB608" s="604"/>
      <c r="SXC608" s="604"/>
      <c r="SXD608" s="604"/>
      <c r="SXE608" s="604"/>
      <c r="SXF608" s="604"/>
      <c r="SXG608" s="604"/>
      <c r="SXH608" s="604"/>
      <c r="SXI608" s="604"/>
      <c r="SXJ608" s="604"/>
      <c r="SXK608" s="604"/>
      <c r="SXL608" s="604"/>
      <c r="SXM608" s="604"/>
      <c r="SXN608" s="604"/>
      <c r="SXO608" s="604"/>
      <c r="SXP608" s="604"/>
      <c r="SXQ608" s="604"/>
      <c r="SXR608" s="604"/>
      <c r="SXS608" s="604"/>
      <c r="SXT608" s="604"/>
      <c r="SXU608" s="604"/>
      <c r="SXV608" s="604"/>
      <c r="SXW608" s="604"/>
      <c r="SXX608" s="604"/>
      <c r="SXY608" s="604"/>
      <c r="SXZ608" s="604"/>
      <c r="SYA608" s="604"/>
      <c r="SYB608" s="604"/>
      <c r="SYC608" s="604"/>
      <c r="SYD608" s="604"/>
      <c r="SYE608" s="604"/>
      <c r="SYF608" s="604"/>
      <c r="SYG608" s="604"/>
      <c r="SYH608" s="604"/>
      <c r="SYI608" s="604"/>
      <c r="SYJ608" s="604"/>
      <c r="SYK608" s="604"/>
      <c r="SYL608" s="604"/>
      <c r="SYM608" s="604"/>
      <c r="SYN608" s="604"/>
      <c r="SYO608" s="604"/>
      <c r="SYP608" s="604"/>
      <c r="SYQ608" s="604"/>
      <c r="SYR608" s="604"/>
      <c r="SYS608" s="604"/>
      <c r="SYT608" s="604"/>
      <c r="SYU608" s="604"/>
      <c r="SYV608" s="604"/>
      <c r="SYW608" s="604"/>
      <c r="SYX608" s="604"/>
      <c r="SYY608" s="604"/>
      <c r="SYZ608" s="604"/>
      <c r="SZA608" s="604"/>
      <c r="SZB608" s="604"/>
      <c r="SZC608" s="604"/>
      <c r="SZD608" s="604"/>
      <c r="SZE608" s="604"/>
      <c r="SZF608" s="604"/>
      <c r="SZG608" s="604"/>
      <c r="SZH608" s="604"/>
      <c r="SZI608" s="604"/>
      <c r="SZJ608" s="604"/>
      <c r="SZK608" s="604"/>
      <c r="SZL608" s="604"/>
      <c r="SZM608" s="604"/>
      <c r="SZN608" s="604"/>
      <c r="SZO608" s="604"/>
      <c r="SZP608" s="604"/>
      <c r="SZQ608" s="604"/>
      <c r="SZR608" s="604"/>
      <c r="SZS608" s="604"/>
      <c r="SZT608" s="604"/>
      <c r="SZU608" s="604"/>
      <c r="SZV608" s="604"/>
      <c r="SZW608" s="604"/>
      <c r="SZX608" s="604"/>
      <c r="SZY608" s="604"/>
      <c r="SZZ608" s="604"/>
      <c r="TAA608" s="604"/>
      <c r="TAB608" s="604"/>
      <c r="TAC608" s="604"/>
      <c r="TAD608" s="604"/>
      <c r="TAE608" s="604"/>
      <c r="TAF608" s="604"/>
      <c r="TAG608" s="604"/>
      <c r="TAH608" s="604"/>
      <c r="TAI608" s="604"/>
      <c r="TAJ608" s="604"/>
      <c r="TAK608" s="604"/>
      <c r="TAL608" s="604"/>
      <c r="TAM608" s="604"/>
      <c r="TAN608" s="604"/>
      <c r="TAO608" s="604"/>
      <c r="TAP608" s="604"/>
      <c r="TAQ608" s="604"/>
      <c r="TAR608" s="604"/>
      <c r="TAS608" s="604"/>
      <c r="TAT608" s="604"/>
      <c r="TAU608" s="604"/>
      <c r="TAV608" s="604"/>
      <c r="TAW608" s="604"/>
      <c r="TAX608" s="604"/>
      <c r="TAY608" s="604"/>
      <c r="TAZ608" s="604"/>
      <c r="TBA608" s="604"/>
      <c r="TBB608" s="604"/>
      <c r="TBC608" s="604"/>
      <c r="TBD608" s="604"/>
      <c r="TBE608" s="604"/>
      <c r="TBF608" s="604"/>
      <c r="TBG608" s="604"/>
      <c r="TBH608" s="604"/>
      <c r="TBI608" s="604"/>
      <c r="TBJ608" s="604"/>
      <c r="TBK608" s="604"/>
      <c r="TBL608" s="604"/>
      <c r="TBM608" s="604"/>
      <c r="TBN608" s="604"/>
      <c r="TBO608" s="604"/>
      <c r="TBP608" s="604"/>
      <c r="TBQ608" s="604"/>
      <c r="TBR608" s="604"/>
      <c r="TBS608" s="604"/>
      <c r="TBT608" s="604"/>
      <c r="TBU608" s="604"/>
      <c r="TBV608" s="604"/>
      <c r="TBW608" s="604"/>
      <c r="TBX608" s="604"/>
      <c r="TBY608" s="604"/>
      <c r="TBZ608" s="604"/>
      <c r="TCA608" s="604"/>
      <c r="TCB608" s="604"/>
      <c r="TCC608" s="604"/>
      <c r="TCD608" s="604"/>
      <c r="TCE608" s="604"/>
      <c r="TCF608" s="604"/>
      <c r="TCG608" s="604"/>
      <c r="TCH608" s="604"/>
      <c r="TCI608" s="604"/>
      <c r="TCJ608" s="604"/>
      <c r="TCK608" s="604"/>
      <c r="TCL608" s="604"/>
      <c r="TCM608" s="604"/>
      <c r="TCN608" s="604"/>
      <c r="TCO608" s="604"/>
      <c r="TCP608" s="604"/>
      <c r="TCQ608" s="604"/>
      <c r="TCR608" s="604"/>
      <c r="TCS608" s="604"/>
      <c r="TCT608" s="604"/>
      <c r="TCU608" s="604"/>
      <c r="TCV608" s="604"/>
      <c r="TCW608" s="604"/>
      <c r="TCX608" s="604"/>
      <c r="TCY608" s="604"/>
      <c r="TCZ608" s="604"/>
      <c r="TDA608" s="604"/>
      <c r="TDB608" s="604"/>
      <c r="TDC608" s="604"/>
      <c r="TDD608" s="604"/>
      <c r="TDE608" s="604"/>
      <c r="TDF608" s="604"/>
      <c r="TDG608" s="604"/>
      <c r="TDH608" s="604"/>
      <c r="TDI608" s="604"/>
      <c r="TDJ608" s="604"/>
      <c r="TDK608" s="604"/>
      <c r="TDL608" s="604"/>
      <c r="TDM608" s="604"/>
      <c r="TDN608" s="604"/>
      <c r="TDO608" s="604"/>
      <c r="TDP608" s="604"/>
      <c r="TDQ608" s="604"/>
      <c r="TDR608" s="604"/>
      <c r="TDS608" s="604"/>
      <c r="TDT608" s="604"/>
      <c r="TDU608" s="604"/>
      <c r="TDV608" s="604"/>
      <c r="TDW608" s="604"/>
      <c r="TDX608" s="604"/>
      <c r="TDY608" s="604"/>
      <c r="TDZ608" s="604"/>
      <c r="TEA608" s="604"/>
      <c r="TEB608" s="604"/>
      <c r="TEC608" s="604"/>
      <c r="TED608" s="604"/>
      <c r="TEE608" s="604"/>
      <c r="TEF608" s="604"/>
      <c r="TEG608" s="604"/>
      <c r="TEH608" s="604"/>
      <c r="TEI608" s="604"/>
      <c r="TEJ608" s="604"/>
      <c r="TEK608" s="604"/>
      <c r="TEL608" s="604"/>
      <c r="TEM608" s="604"/>
      <c r="TEN608" s="604"/>
      <c r="TEO608" s="604"/>
      <c r="TEP608" s="604"/>
      <c r="TEQ608" s="604"/>
      <c r="TER608" s="604"/>
      <c r="TES608" s="604"/>
      <c r="TET608" s="604"/>
      <c r="TEU608" s="604"/>
      <c r="TEV608" s="604"/>
      <c r="TEW608" s="604"/>
      <c r="TEX608" s="604"/>
      <c r="TEY608" s="604"/>
      <c r="TEZ608" s="604"/>
      <c r="TFA608" s="604"/>
      <c r="TFB608" s="604"/>
      <c r="TFC608" s="604"/>
      <c r="TFD608" s="604"/>
      <c r="TFE608" s="604"/>
      <c r="TFF608" s="604"/>
      <c r="TFG608" s="604"/>
      <c r="TFH608" s="604"/>
      <c r="TFI608" s="604"/>
      <c r="TFJ608" s="604"/>
      <c r="TFK608" s="604"/>
      <c r="TFL608" s="604"/>
      <c r="TFM608" s="604"/>
      <c r="TFN608" s="604"/>
      <c r="TFO608" s="604"/>
      <c r="TFP608" s="604"/>
      <c r="TFQ608" s="604"/>
      <c r="TFR608" s="604"/>
      <c r="TFS608" s="604"/>
      <c r="TFT608" s="604"/>
      <c r="TFU608" s="604"/>
      <c r="TFV608" s="604"/>
      <c r="TFW608" s="604"/>
      <c r="TFX608" s="604"/>
      <c r="TFY608" s="604"/>
      <c r="TFZ608" s="604"/>
      <c r="TGA608" s="604"/>
      <c r="TGB608" s="604"/>
      <c r="TGC608" s="604"/>
      <c r="TGD608" s="604"/>
      <c r="TGE608" s="604"/>
      <c r="TGF608" s="604"/>
      <c r="TGG608" s="604"/>
      <c r="TGH608" s="604"/>
      <c r="TGI608" s="604"/>
      <c r="TGJ608" s="604"/>
      <c r="TGK608" s="604"/>
      <c r="TGL608" s="604"/>
      <c r="TGM608" s="604"/>
      <c r="TGN608" s="604"/>
      <c r="TGO608" s="604"/>
      <c r="TGP608" s="604"/>
      <c r="TGQ608" s="604"/>
      <c r="TGR608" s="604"/>
      <c r="TGS608" s="604"/>
      <c r="TGT608" s="604"/>
      <c r="TGU608" s="604"/>
      <c r="TGV608" s="604"/>
      <c r="TGW608" s="604"/>
      <c r="TGX608" s="604"/>
      <c r="TGY608" s="604"/>
      <c r="TGZ608" s="604"/>
      <c r="THA608" s="604"/>
      <c r="THB608" s="604"/>
      <c r="THC608" s="604"/>
      <c r="THD608" s="604"/>
      <c r="THE608" s="604"/>
      <c r="THF608" s="604"/>
      <c r="THG608" s="604"/>
      <c r="THH608" s="604"/>
      <c r="THI608" s="604"/>
      <c r="THJ608" s="604"/>
      <c r="THK608" s="604"/>
      <c r="THL608" s="604"/>
      <c r="THM608" s="604"/>
      <c r="THN608" s="604"/>
      <c r="THO608" s="604"/>
      <c r="THP608" s="604"/>
      <c r="THQ608" s="604"/>
      <c r="THR608" s="604"/>
      <c r="THS608" s="604"/>
      <c r="THT608" s="604"/>
      <c r="THU608" s="604"/>
      <c r="THV608" s="604"/>
      <c r="THW608" s="604"/>
      <c r="THX608" s="604"/>
      <c r="THY608" s="604"/>
      <c r="THZ608" s="604"/>
      <c r="TIA608" s="604"/>
      <c r="TIB608" s="604"/>
      <c r="TIC608" s="604"/>
      <c r="TID608" s="604"/>
      <c r="TIE608" s="604"/>
      <c r="TIF608" s="604"/>
      <c r="TIG608" s="604"/>
      <c r="TIH608" s="604"/>
      <c r="TII608" s="604"/>
      <c r="TIJ608" s="604"/>
      <c r="TIK608" s="604"/>
      <c r="TIL608" s="604"/>
      <c r="TIM608" s="604"/>
      <c r="TIN608" s="604"/>
      <c r="TIO608" s="604"/>
      <c r="TIP608" s="604"/>
      <c r="TIQ608" s="604"/>
      <c r="TIR608" s="604"/>
      <c r="TIS608" s="604"/>
      <c r="TIT608" s="604"/>
      <c r="TIU608" s="604"/>
      <c r="TIV608" s="604"/>
      <c r="TIW608" s="604"/>
      <c r="TIX608" s="604"/>
      <c r="TIY608" s="604"/>
      <c r="TIZ608" s="604"/>
      <c r="TJA608" s="604"/>
      <c r="TJB608" s="604"/>
      <c r="TJC608" s="604"/>
      <c r="TJD608" s="604"/>
      <c r="TJE608" s="604"/>
      <c r="TJF608" s="604"/>
      <c r="TJG608" s="604"/>
      <c r="TJH608" s="604"/>
      <c r="TJI608" s="604"/>
      <c r="TJJ608" s="604"/>
      <c r="TJK608" s="604"/>
      <c r="TJL608" s="604"/>
      <c r="TJM608" s="604"/>
      <c r="TJN608" s="604"/>
      <c r="TJO608" s="604"/>
      <c r="TJP608" s="604"/>
      <c r="TJQ608" s="604"/>
      <c r="TJR608" s="604"/>
      <c r="TJS608" s="604"/>
      <c r="TJT608" s="604"/>
      <c r="TJU608" s="604"/>
      <c r="TJV608" s="604"/>
      <c r="TJW608" s="604"/>
      <c r="TJX608" s="604"/>
      <c r="TJY608" s="604"/>
      <c r="TJZ608" s="604"/>
      <c r="TKA608" s="604"/>
      <c r="TKB608" s="604"/>
      <c r="TKC608" s="604"/>
      <c r="TKD608" s="604"/>
      <c r="TKE608" s="604"/>
      <c r="TKF608" s="604"/>
      <c r="TKG608" s="604"/>
      <c r="TKH608" s="604"/>
      <c r="TKI608" s="604"/>
      <c r="TKJ608" s="604"/>
      <c r="TKK608" s="604"/>
      <c r="TKL608" s="604"/>
      <c r="TKM608" s="604"/>
      <c r="TKN608" s="604"/>
      <c r="TKO608" s="604"/>
      <c r="TKP608" s="604"/>
      <c r="TKQ608" s="604"/>
      <c r="TKR608" s="604"/>
      <c r="TKS608" s="604"/>
      <c r="TKT608" s="604"/>
      <c r="TKU608" s="604"/>
      <c r="TKV608" s="604"/>
      <c r="TKW608" s="604"/>
      <c r="TKX608" s="604"/>
      <c r="TKY608" s="604"/>
      <c r="TKZ608" s="604"/>
      <c r="TLA608" s="604"/>
      <c r="TLB608" s="604"/>
      <c r="TLC608" s="604"/>
      <c r="TLD608" s="604"/>
      <c r="TLE608" s="604"/>
      <c r="TLF608" s="604"/>
      <c r="TLG608" s="604"/>
      <c r="TLH608" s="604"/>
      <c r="TLI608" s="604"/>
      <c r="TLJ608" s="604"/>
      <c r="TLK608" s="604"/>
      <c r="TLL608" s="604"/>
      <c r="TLM608" s="604"/>
      <c r="TLN608" s="604"/>
      <c r="TLO608" s="604"/>
      <c r="TLP608" s="604"/>
      <c r="TLQ608" s="604"/>
      <c r="TLR608" s="604"/>
      <c r="TLS608" s="604"/>
      <c r="TLT608" s="604"/>
      <c r="TLU608" s="604"/>
      <c r="TLV608" s="604"/>
      <c r="TLW608" s="604"/>
      <c r="TLX608" s="604"/>
      <c r="TLY608" s="604"/>
      <c r="TLZ608" s="604"/>
      <c r="TMA608" s="604"/>
      <c r="TMB608" s="604"/>
      <c r="TMC608" s="604"/>
      <c r="TMD608" s="604"/>
      <c r="TME608" s="604"/>
      <c r="TMF608" s="604"/>
      <c r="TMG608" s="604"/>
      <c r="TMH608" s="604"/>
      <c r="TMI608" s="604"/>
      <c r="TMJ608" s="604"/>
      <c r="TMK608" s="604"/>
      <c r="TML608" s="604"/>
      <c r="TMM608" s="604"/>
      <c r="TMN608" s="604"/>
      <c r="TMO608" s="604"/>
      <c r="TMP608" s="604"/>
      <c r="TMQ608" s="604"/>
      <c r="TMR608" s="604"/>
      <c r="TMS608" s="604"/>
      <c r="TMT608" s="604"/>
      <c r="TMU608" s="604"/>
      <c r="TMV608" s="604"/>
      <c r="TMW608" s="604"/>
      <c r="TMX608" s="604"/>
      <c r="TMY608" s="604"/>
      <c r="TMZ608" s="604"/>
      <c r="TNA608" s="604"/>
      <c r="TNB608" s="604"/>
      <c r="TNC608" s="604"/>
      <c r="TND608" s="604"/>
      <c r="TNE608" s="604"/>
      <c r="TNF608" s="604"/>
      <c r="TNG608" s="604"/>
      <c r="TNH608" s="604"/>
      <c r="TNI608" s="604"/>
      <c r="TNJ608" s="604"/>
      <c r="TNK608" s="604"/>
      <c r="TNL608" s="604"/>
      <c r="TNM608" s="604"/>
      <c r="TNN608" s="604"/>
      <c r="TNO608" s="604"/>
      <c r="TNP608" s="604"/>
      <c r="TNQ608" s="604"/>
      <c r="TNR608" s="604"/>
      <c r="TNS608" s="604"/>
      <c r="TNT608" s="604"/>
      <c r="TNU608" s="604"/>
      <c r="TNV608" s="604"/>
      <c r="TNW608" s="604"/>
      <c r="TNX608" s="604"/>
      <c r="TNY608" s="604"/>
      <c r="TNZ608" s="604"/>
      <c r="TOA608" s="604"/>
      <c r="TOB608" s="604"/>
      <c r="TOC608" s="604"/>
      <c r="TOD608" s="604"/>
      <c r="TOE608" s="604"/>
      <c r="TOF608" s="604"/>
      <c r="TOG608" s="604"/>
      <c r="TOH608" s="604"/>
      <c r="TOI608" s="604"/>
      <c r="TOJ608" s="604"/>
      <c r="TOK608" s="604"/>
      <c r="TOL608" s="604"/>
      <c r="TOM608" s="604"/>
      <c r="TON608" s="604"/>
      <c r="TOO608" s="604"/>
      <c r="TOP608" s="604"/>
      <c r="TOQ608" s="604"/>
      <c r="TOR608" s="604"/>
      <c r="TOS608" s="604"/>
      <c r="TOT608" s="604"/>
      <c r="TOU608" s="604"/>
      <c r="TOV608" s="604"/>
      <c r="TOW608" s="604"/>
      <c r="TOX608" s="604"/>
      <c r="TOY608" s="604"/>
      <c r="TOZ608" s="604"/>
      <c r="TPA608" s="604"/>
      <c r="TPB608" s="604"/>
      <c r="TPC608" s="604"/>
      <c r="TPD608" s="604"/>
      <c r="TPE608" s="604"/>
      <c r="TPF608" s="604"/>
      <c r="TPG608" s="604"/>
      <c r="TPH608" s="604"/>
      <c r="TPI608" s="604"/>
      <c r="TPJ608" s="604"/>
      <c r="TPK608" s="604"/>
      <c r="TPL608" s="604"/>
      <c r="TPM608" s="604"/>
      <c r="TPN608" s="604"/>
      <c r="TPO608" s="604"/>
      <c r="TPP608" s="604"/>
      <c r="TPQ608" s="604"/>
      <c r="TPR608" s="604"/>
      <c r="TPS608" s="604"/>
      <c r="TPT608" s="604"/>
      <c r="TPU608" s="604"/>
      <c r="TPV608" s="604"/>
      <c r="TPW608" s="604"/>
      <c r="TPX608" s="604"/>
      <c r="TPY608" s="604"/>
      <c r="TPZ608" s="604"/>
      <c r="TQA608" s="604"/>
      <c r="TQB608" s="604"/>
      <c r="TQC608" s="604"/>
      <c r="TQD608" s="604"/>
      <c r="TQE608" s="604"/>
      <c r="TQF608" s="604"/>
      <c r="TQG608" s="604"/>
      <c r="TQH608" s="604"/>
      <c r="TQI608" s="604"/>
      <c r="TQJ608" s="604"/>
      <c r="TQK608" s="604"/>
      <c r="TQL608" s="604"/>
      <c r="TQM608" s="604"/>
      <c r="TQN608" s="604"/>
      <c r="TQO608" s="604"/>
      <c r="TQP608" s="604"/>
      <c r="TQQ608" s="604"/>
      <c r="TQR608" s="604"/>
      <c r="TQS608" s="604"/>
      <c r="TQT608" s="604"/>
      <c r="TQU608" s="604"/>
      <c r="TQV608" s="604"/>
      <c r="TQW608" s="604"/>
      <c r="TQX608" s="604"/>
      <c r="TQY608" s="604"/>
      <c r="TQZ608" s="604"/>
      <c r="TRA608" s="604"/>
      <c r="TRB608" s="604"/>
      <c r="TRC608" s="604"/>
      <c r="TRD608" s="604"/>
      <c r="TRE608" s="604"/>
      <c r="TRF608" s="604"/>
      <c r="TRG608" s="604"/>
      <c r="TRH608" s="604"/>
      <c r="TRI608" s="604"/>
      <c r="TRJ608" s="604"/>
      <c r="TRK608" s="604"/>
      <c r="TRL608" s="604"/>
      <c r="TRM608" s="604"/>
      <c r="TRN608" s="604"/>
      <c r="TRO608" s="604"/>
      <c r="TRP608" s="604"/>
      <c r="TRQ608" s="604"/>
      <c r="TRR608" s="604"/>
      <c r="TRS608" s="604"/>
      <c r="TRT608" s="604"/>
      <c r="TRU608" s="604"/>
      <c r="TRV608" s="604"/>
      <c r="TRW608" s="604"/>
      <c r="TRX608" s="604"/>
      <c r="TRY608" s="604"/>
      <c r="TRZ608" s="604"/>
      <c r="TSA608" s="604"/>
      <c r="TSB608" s="604"/>
      <c r="TSC608" s="604"/>
      <c r="TSD608" s="604"/>
      <c r="TSE608" s="604"/>
      <c r="TSF608" s="604"/>
      <c r="TSG608" s="604"/>
      <c r="TSH608" s="604"/>
      <c r="TSI608" s="604"/>
      <c r="TSJ608" s="604"/>
      <c r="TSK608" s="604"/>
      <c r="TSL608" s="604"/>
      <c r="TSM608" s="604"/>
      <c r="TSN608" s="604"/>
      <c r="TSO608" s="604"/>
      <c r="TSP608" s="604"/>
      <c r="TSQ608" s="604"/>
      <c r="TSR608" s="604"/>
      <c r="TSS608" s="604"/>
      <c r="TST608" s="604"/>
      <c r="TSU608" s="604"/>
      <c r="TSV608" s="604"/>
      <c r="TSW608" s="604"/>
      <c r="TSX608" s="604"/>
      <c r="TSY608" s="604"/>
      <c r="TSZ608" s="604"/>
      <c r="TTA608" s="604"/>
      <c r="TTB608" s="604"/>
      <c r="TTC608" s="604"/>
      <c r="TTD608" s="604"/>
      <c r="TTE608" s="604"/>
      <c r="TTF608" s="604"/>
      <c r="TTG608" s="604"/>
      <c r="TTH608" s="604"/>
      <c r="TTI608" s="604"/>
      <c r="TTJ608" s="604"/>
      <c r="TTK608" s="604"/>
      <c r="TTL608" s="604"/>
      <c r="TTM608" s="604"/>
      <c r="TTN608" s="604"/>
      <c r="TTO608" s="604"/>
      <c r="TTP608" s="604"/>
      <c r="TTQ608" s="604"/>
      <c r="TTR608" s="604"/>
      <c r="TTS608" s="604"/>
      <c r="TTT608" s="604"/>
      <c r="TTU608" s="604"/>
      <c r="TTV608" s="604"/>
      <c r="TTW608" s="604"/>
      <c r="TTX608" s="604"/>
      <c r="TTY608" s="604"/>
      <c r="TTZ608" s="604"/>
      <c r="TUA608" s="604"/>
      <c r="TUB608" s="604"/>
      <c r="TUC608" s="604"/>
      <c r="TUD608" s="604"/>
      <c r="TUE608" s="604"/>
      <c r="TUF608" s="604"/>
      <c r="TUG608" s="604"/>
      <c r="TUH608" s="604"/>
      <c r="TUI608" s="604"/>
      <c r="TUJ608" s="604"/>
      <c r="TUK608" s="604"/>
      <c r="TUL608" s="604"/>
      <c r="TUM608" s="604"/>
      <c r="TUN608" s="604"/>
      <c r="TUO608" s="604"/>
      <c r="TUP608" s="604"/>
      <c r="TUQ608" s="604"/>
      <c r="TUR608" s="604"/>
      <c r="TUS608" s="604"/>
      <c r="TUT608" s="604"/>
      <c r="TUU608" s="604"/>
      <c r="TUV608" s="604"/>
      <c r="TUW608" s="604"/>
      <c r="TUX608" s="604"/>
      <c r="TUY608" s="604"/>
      <c r="TUZ608" s="604"/>
      <c r="TVA608" s="604"/>
      <c r="TVB608" s="604"/>
      <c r="TVC608" s="604"/>
      <c r="TVD608" s="604"/>
      <c r="TVE608" s="604"/>
      <c r="TVF608" s="604"/>
      <c r="TVG608" s="604"/>
      <c r="TVH608" s="604"/>
      <c r="TVI608" s="604"/>
      <c r="TVJ608" s="604"/>
      <c r="TVK608" s="604"/>
      <c r="TVL608" s="604"/>
      <c r="TVM608" s="604"/>
      <c r="TVN608" s="604"/>
      <c r="TVO608" s="604"/>
      <c r="TVP608" s="604"/>
      <c r="TVQ608" s="604"/>
      <c r="TVR608" s="604"/>
      <c r="TVS608" s="604"/>
      <c r="TVT608" s="604"/>
      <c r="TVU608" s="604"/>
      <c r="TVV608" s="604"/>
      <c r="TVW608" s="604"/>
      <c r="TVX608" s="604"/>
      <c r="TVY608" s="604"/>
      <c r="TVZ608" s="604"/>
      <c r="TWA608" s="604"/>
      <c r="TWB608" s="604"/>
      <c r="TWC608" s="604"/>
      <c r="TWD608" s="604"/>
      <c r="TWE608" s="604"/>
      <c r="TWF608" s="604"/>
      <c r="TWG608" s="604"/>
      <c r="TWH608" s="604"/>
      <c r="TWI608" s="604"/>
      <c r="TWJ608" s="604"/>
      <c r="TWK608" s="604"/>
      <c r="TWL608" s="604"/>
      <c r="TWM608" s="604"/>
      <c r="TWN608" s="604"/>
      <c r="TWO608" s="604"/>
      <c r="TWP608" s="604"/>
      <c r="TWQ608" s="604"/>
      <c r="TWR608" s="604"/>
      <c r="TWS608" s="604"/>
      <c r="TWT608" s="604"/>
      <c r="TWU608" s="604"/>
      <c r="TWV608" s="604"/>
      <c r="TWW608" s="604"/>
      <c r="TWX608" s="604"/>
      <c r="TWY608" s="604"/>
      <c r="TWZ608" s="604"/>
      <c r="TXA608" s="604"/>
      <c r="TXB608" s="604"/>
      <c r="TXC608" s="604"/>
      <c r="TXD608" s="604"/>
      <c r="TXE608" s="604"/>
      <c r="TXF608" s="604"/>
      <c r="TXG608" s="604"/>
      <c r="TXH608" s="604"/>
      <c r="TXI608" s="604"/>
      <c r="TXJ608" s="604"/>
      <c r="TXK608" s="604"/>
      <c r="TXL608" s="604"/>
      <c r="TXM608" s="604"/>
      <c r="TXN608" s="604"/>
      <c r="TXO608" s="604"/>
      <c r="TXP608" s="604"/>
      <c r="TXQ608" s="604"/>
      <c r="TXR608" s="604"/>
      <c r="TXS608" s="604"/>
      <c r="TXT608" s="604"/>
      <c r="TXU608" s="604"/>
      <c r="TXV608" s="604"/>
      <c r="TXW608" s="604"/>
      <c r="TXX608" s="604"/>
      <c r="TXY608" s="604"/>
      <c r="TXZ608" s="604"/>
      <c r="TYA608" s="604"/>
      <c r="TYB608" s="604"/>
      <c r="TYC608" s="604"/>
      <c r="TYD608" s="604"/>
      <c r="TYE608" s="604"/>
      <c r="TYF608" s="604"/>
      <c r="TYG608" s="604"/>
      <c r="TYH608" s="604"/>
      <c r="TYI608" s="604"/>
      <c r="TYJ608" s="604"/>
      <c r="TYK608" s="604"/>
      <c r="TYL608" s="604"/>
      <c r="TYM608" s="604"/>
      <c r="TYN608" s="604"/>
      <c r="TYO608" s="604"/>
      <c r="TYP608" s="604"/>
      <c r="TYQ608" s="604"/>
      <c r="TYR608" s="604"/>
      <c r="TYS608" s="604"/>
      <c r="TYT608" s="604"/>
      <c r="TYU608" s="604"/>
      <c r="TYV608" s="604"/>
      <c r="TYW608" s="604"/>
      <c r="TYX608" s="604"/>
      <c r="TYY608" s="604"/>
      <c r="TYZ608" s="604"/>
      <c r="TZA608" s="604"/>
      <c r="TZB608" s="604"/>
      <c r="TZC608" s="604"/>
      <c r="TZD608" s="604"/>
      <c r="TZE608" s="604"/>
      <c r="TZF608" s="604"/>
      <c r="TZG608" s="604"/>
      <c r="TZH608" s="604"/>
      <c r="TZI608" s="604"/>
      <c r="TZJ608" s="604"/>
      <c r="TZK608" s="604"/>
      <c r="TZL608" s="604"/>
      <c r="TZM608" s="604"/>
      <c r="TZN608" s="604"/>
      <c r="TZO608" s="604"/>
      <c r="TZP608" s="604"/>
      <c r="TZQ608" s="604"/>
      <c r="TZR608" s="604"/>
      <c r="TZS608" s="604"/>
      <c r="TZT608" s="604"/>
      <c r="TZU608" s="604"/>
      <c r="TZV608" s="604"/>
      <c r="TZW608" s="604"/>
      <c r="TZX608" s="604"/>
      <c r="TZY608" s="604"/>
      <c r="TZZ608" s="604"/>
      <c r="UAA608" s="604"/>
      <c r="UAB608" s="604"/>
      <c r="UAC608" s="604"/>
      <c r="UAD608" s="604"/>
      <c r="UAE608" s="604"/>
      <c r="UAF608" s="604"/>
      <c r="UAG608" s="604"/>
      <c r="UAH608" s="604"/>
      <c r="UAI608" s="604"/>
      <c r="UAJ608" s="604"/>
      <c r="UAK608" s="604"/>
      <c r="UAL608" s="604"/>
      <c r="UAM608" s="604"/>
      <c r="UAN608" s="604"/>
      <c r="UAO608" s="604"/>
      <c r="UAP608" s="604"/>
      <c r="UAQ608" s="604"/>
      <c r="UAR608" s="604"/>
      <c r="UAS608" s="604"/>
      <c r="UAT608" s="604"/>
      <c r="UAU608" s="604"/>
      <c r="UAV608" s="604"/>
      <c r="UAW608" s="604"/>
      <c r="UAX608" s="604"/>
      <c r="UAY608" s="604"/>
      <c r="UAZ608" s="604"/>
      <c r="UBA608" s="604"/>
      <c r="UBB608" s="604"/>
      <c r="UBC608" s="604"/>
      <c r="UBD608" s="604"/>
      <c r="UBE608" s="604"/>
      <c r="UBF608" s="604"/>
      <c r="UBG608" s="604"/>
      <c r="UBH608" s="604"/>
      <c r="UBI608" s="604"/>
      <c r="UBJ608" s="604"/>
      <c r="UBK608" s="604"/>
      <c r="UBL608" s="604"/>
      <c r="UBM608" s="604"/>
      <c r="UBN608" s="604"/>
      <c r="UBO608" s="604"/>
      <c r="UBP608" s="604"/>
      <c r="UBQ608" s="604"/>
      <c r="UBR608" s="604"/>
      <c r="UBS608" s="604"/>
      <c r="UBT608" s="604"/>
      <c r="UBU608" s="604"/>
      <c r="UBV608" s="604"/>
      <c r="UBW608" s="604"/>
      <c r="UBX608" s="604"/>
      <c r="UBY608" s="604"/>
      <c r="UBZ608" s="604"/>
      <c r="UCA608" s="604"/>
      <c r="UCB608" s="604"/>
      <c r="UCC608" s="604"/>
      <c r="UCD608" s="604"/>
      <c r="UCE608" s="604"/>
      <c r="UCF608" s="604"/>
      <c r="UCG608" s="604"/>
      <c r="UCH608" s="604"/>
      <c r="UCI608" s="604"/>
      <c r="UCJ608" s="604"/>
      <c r="UCK608" s="604"/>
      <c r="UCL608" s="604"/>
      <c r="UCM608" s="604"/>
      <c r="UCN608" s="604"/>
      <c r="UCO608" s="604"/>
      <c r="UCP608" s="604"/>
      <c r="UCQ608" s="604"/>
      <c r="UCR608" s="604"/>
      <c r="UCS608" s="604"/>
      <c r="UCT608" s="604"/>
      <c r="UCU608" s="604"/>
      <c r="UCV608" s="604"/>
      <c r="UCW608" s="604"/>
      <c r="UCX608" s="604"/>
      <c r="UCY608" s="604"/>
      <c r="UCZ608" s="604"/>
      <c r="UDA608" s="604"/>
      <c r="UDB608" s="604"/>
      <c r="UDC608" s="604"/>
      <c r="UDD608" s="604"/>
      <c r="UDE608" s="604"/>
      <c r="UDF608" s="604"/>
      <c r="UDG608" s="604"/>
      <c r="UDH608" s="604"/>
      <c r="UDI608" s="604"/>
      <c r="UDJ608" s="604"/>
      <c r="UDK608" s="604"/>
      <c r="UDL608" s="604"/>
      <c r="UDM608" s="604"/>
      <c r="UDN608" s="604"/>
      <c r="UDO608" s="604"/>
      <c r="UDP608" s="604"/>
      <c r="UDQ608" s="604"/>
      <c r="UDR608" s="604"/>
      <c r="UDS608" s="604"/>
      <c r="UDT608" s="604"/>
      <c r="UDU608" s="604"/>
      <c r="UDV608" s="604"/>
      <c r="UDW608" s="604"/>
      <c r="UDX608" s="604"/>
      <c r="UDY608" s="604"/>
      <c r="UDZ608" s="604"/>
      <c r="UEA608" s="604"/>
      <c r="UEB608" s="604"/>
      <c r="UEC608" s="604"/>
      <c r="UED608" s="604"/>
      <c r="UEE608" s="604"/>
      <c r="UEF608" s="604"/>
      <c r="UEG608" s="604"/>
      <c r="UEH608" s="604"/>
      <c r="UEI608" s="604"/>
      <c r="UEJ608" s="604"/>
      <c r="UEK608" s="604"/>
      <c r="UEL608" s="604"/>
      <c r="UEM608" s="604"/>
      <c r="UEN608" s="604"/>
      <c r="UEO608" s="604"/>
      <c r="UEP608" s="604"/>
      <c r="UEQ608" s="604"/>
      <c r="UER608" s="604"/>
      <c r="UES608" s="604"/>
      <c r="UET608" s="604"/>
      <c r="UEU608" s="604"/>
      <c r="UEV608" s="604"/>
      <c r="UEW608" s="604"/>
      <c r="UEX608" s="604"/>
      <c r="UEY608" s="604"/>
      <c r="UEZ608" s="604"/>
      <c r="UFA608" s="604"/>
      <c r="UFB608" s="604"/>
      <c r="UFC608" s="604"/>
      <c r="UFD608" s="604"/>
      <c r="UFE608" s="604"/>
      <c r="UFF608" s="604"/>
      <c r="UFG608" s="604"/>
      <c r="UFH608" s="604"/>
      <c r="UFI608" s="604"/>
      <c r="UFJ608" s="604"/>
      <c r="UFK608" s="604"/>
      <c r="UFL608" s="604"/>
      <c r="UFM608" s="604"/>
      <c r="UFN608" s="604"/>
      <c r="UFO608" s="604"/>
      <c r="UFP608" s="604"/>
      <c r="UFQ608" s="604"/>
      <c r="UFR608" s="604"/>
      <c r="UFS608" s="604"/>
      <c r="UFT608" s="604"/>
      <c r="UFU608" s="604"/>
      <c r="UFV608" s="604"/>
      <c r="UFW608" s="604"/>
      <c r="UFX608" s="604"/>
      <c r="UFY608" s="604"/>
      <c r="UFZ608" s="604"/>
      <c r="UGA608" s="604"/>
      <c r="UGB608" s="604"/>
      <c r="UGC608" s="604"/>
      <c r="UGD608" s="604"/>
      <c r="UGE608" s="604"/>
      <c r="UGF608" s="604"/>
      <c r="UGG608" s="604"/>
      <c r="UGH608" s="604"/>
      <c r="UGI608" s="604"/>
      <c r="UGJ608" s="604"/>
      <c r="UGK608" s="604"/>
      <c r="UGL608" s="604"/>
      <c r="UGM608" s="604"/>
      <c r="UGN608" s="604"/>
      <c r="UGO608" s="604"/>
      <c r="UGP608" s="604"/>
      <c r="UGQ608" s="604"/>
      <c r="UGR608" s="604"/>
      <c r="UGS608" s="604"/>
      <c r="UGT608" s="604"/>
      <c r="UGU608" s="604"/>
      <c r="UGV608" s="604"/>
      <c r="UGW608" s="604"/>
      <c r="UGX608" s="604"/>
      <c r="UGY608" s="604"/>
      <c r="UGZ608" s="604"/>
      <c r="UHA608" s="604"/>
      <c r="UHB608" s="604"/>
      <c r="UHC608" s="604"/>
      <c r="UHD608" s="604"/>
      <c r="UHE608" s="604"/>
      <c r="UHF608" s="604"/>
      <c r="UHG608" s="604"/>
      <c r="UHH608" s="604"/>
      <c r="UHI608" s="604"/>
      <c r="UHJ608" s="604"/>
      <c r="UHK608" s="604"/>
      <c r="UHL608" s="604"/>
      <c r="UHM608" s="604"/>
      <c r="UHN608" s="604"/>
      <c r="UHO608" s="604"/>
      <c r="UHP608" s="604"/>
      <c r="UHQ608" s="604"/>
      <c r="UHR608" s="604"/>
      <c r="UHS608" s="604"/>
      <c r="UHT608" s="604"/>
      <c r="UHU608" s="604"/>
      <c r="UHV608" s="604"/>
      <c r="UHW608" s="604"/>
      <c r="UHX608" s="604"/>
      <c r="UHY608" s="604"/>
      <c r="UHZ608" s="604"/>
      <c r="UIA608" s="604"/>
      <c r="UIB608" s="604"/>
      <c r="UIC608" s="604"/>
      <c r="UID608" s="604"/>
      <c r="UIE608" s="604"/>
      <c r="UIF608" s="604"/>
      <c r="UIG608" s="604"/>
      <c r="UIH608" s="604"/>
      <c r="UII608" s="604"/>
      <c r="UIJ608" s="604"/>
      <c r="UIK608" s="604"/>
      <c r="UIL608" s="604"/>
      <c r="UIM608" s="604"/>
      <c r="UIN608" s="604"/>
      <c r="UIO608" s="604"/>
      <c r="UIP608" s="604"/>
      <c r="UIQ608" s="604"/>
      <c r="UIR608" s="604"/>
      <c r="UIS608" s="604"/>
      <c r="UIT608" s="604"/>
      <c r="UIU608" s="604"/>
      <c r="UIV608" s="604"/>
      <c r="UIW608" s="604"/>
      <c r="UIX608" s="604"/>
      <c r="UIY608" s="604"/>
      <c r="UIZ608" s="604"/>
      <c r="UJA608" s="604"/>
      <c r="UJB608" s="604"/>
      <c r="UJC608" s="604"/>
      <c r="UJD608" s="604"/>
      <c r="UJE608" s="604"/>
      <c r="UJF608" s="604"/>
      <c r="UJG608" s="604"/>
      <c r="UJH608" s="604"/>
      <c r="UJI608" s="604"/>
      <c r="UJJ608" s="604"/>
      <c r="UJK608" s="604"/>
      <c r="UJL608" s="604"/>
      <c r="UJM608" s="604"/>
      <c r="UJN608" s="604"/>
      <c r="UJO608" s="604"/>
      <c r="UJP608" s="604"/>
      <c r="UJQ608" s="604"/>
      <c r="UJR608" s="604"/>
      <c r="UJS608" s="604"/>
      <c r="UJT608" s="604"/>
      <c r="UJU608" s="604"/>
      <c r="UJV608" s="604"/>
      <c r="UJW608" s="604"/>
      <c r="UJX608" s="604"/>
      <c r="UJY608" s="604"/>
      <c r="UJZ608" s="604"/>
      <c r="UKA608" s="604"/>
      <c r="UKB608" s="604"/>
      <c r="UKC608" s="604"/>
      <c r="UKD608" s="604"/>
      <c r="UKE608" s="604"/>
      <c r="UKF608" s="604"/>
      <c r="UKG608" s="604"/>
      <c r="UKH608" s="604"/>
      <c r="UKI608" s="604"/>
      <c r="UKJ608" s="604"/>
      <c r="UKK608" s="604"/>
      <c r="UKL608" s="604"/>
      <c r="UKM608" s="604"/>
      <c r="UKN608" s="604"/>
      <c r="UKO608" s="604"/>
      <c r="UKP608" s="604"/>
      <c r="UKQ608" s="604"/>
      <c r="UKR608" s="604"/>
      <c r="UKS608" s="604"/>
      <c r="UKT608" s="604"/>
      <c r="UKU608" s="604"/>
      <c r="UKV608" s="604"/>
      <c r="UKW608" s="604"/>
      <c r="UKX608" s="604"/>
      <c r="UKY608" s="604"/>
      <c r="UKZ608" s="604"/>
      <c r="ULA608" s="604"/>
      <c r="ULB608" s="604"/>
      <c r="ULC608" s="604"/>
      <c r="ULD608" s="604"/>
      <c r="ULE608" s="604"/>
      <c r="ULF608" s="604"/>
      <c r="ULG608" s="604"/>
      <c r="ULH608" s="604"/>
      <c r="ULI608" s="604"/>
      <c r="ULJ608" s="604"/>
      <c r="ULK608" s="604"/>
      <c r="ULL608" s="604"/>
      <c r="ULM608" s="604"/>
      <c r="ULN608" s="604"/>
      <c r="ULO608" s="604"/>
      <c r="ULP608" s="604"/>
      <c r="ULQ608" s="604"/>
      <c r="ULR608" s="604"/>
      <c r="ULS608" s="604"/>
      <c r="ULT608" s="604"/>
      <c r="ULU608" s="604"/>
      <c r="ULV608" s="604"/>
      <c r="ULW608" s="604"/>
      <c r="ULX608" s="604"/>
      <c r="ULY608" s="604"/>
      <c r="ULZ608" s="604"/>
      <c r="UMA608" s="604"/>
      <c r="UMB608" s="604"/>
      <c r="UMC608" s="604"/>
      <c r="UMD608" s="604"/>
      <c r="UME608" s="604"/>
      <c r="UMF608" s="604"/>
      <c r="UMG608" s="604"/>
      <c r="UMH608" s="604"/>
      <c r="UMI608" s="604"/>
      <c r="UMJ608" s="604"/>
      <c r="UMK608" s="604"/>
      <c r="UML608" s="604"/>
      <c r="UMM608" s="604"/>
      <c r="UMN608" s="604"/>
      <c r="UMO608" s="604"/>
      <c r="UMP608" s="604"/>
      <c r="UMQ608" s="604"/>
      <c r="UMR608" s="604"/>
      <c r="UMS608" s="604"/>
      <c r="UMT608" s="604"/>
      <c r="UMU608" s="604"/>
      <c r="UMV608" s="604"/>
      <c r="UMW608" s="604"/>
      <c r="UMX608" s="604"/>
      <c r="UMY608" s="604"/>
      <c r="UMZ608" s="604"/>
      <c r="UNA608" s="604"/>
      <c r="UNB608" s="604"/>
      <c r="UNC608" s="604"/>
      <c r="UND608" s="604"/>
      <c r="UNE608" s="604"/>
      <c r="UNF608" s="604"/>
      <c r="UNG608" s="604"/>
      <c r="UNH608" s="604"/>
      <c r="UNI608" s="604"/>
      <c r="UNJ608" s="604"/>
      <c r="UNK608" s="604"/>
      <c r="UNL608" s="604"/>
      <c r="UNM608" s="604"/>
      <c r="UNN608" s="604"/>
      <c r="UNO608" s="604"/>
      <c r="UNP608" s="604"/>
      <c r="UNQ608" s="604"/>
      <c r="UNR608" s="604"/>
      <c r="UNS608" s="604"/>
      <c r="UNT608" s="604"/>
      <c r="UNU608" s="604"/>
      <c r="UNV608" s="604"/>
      <c r="UNW608" s="604"/>
      <c r="UNX608" s="604"/>
      <c r="UNY608" s="604"/>
      <c r="UNZ608" s="604"/>
      <c r="UOA608" s="604"/>
      <c r="UOB608" s="604"/>
      <c r="UOC608" s="604"/>
      <c r="UOD608" s="604"/>
      <c r="UOE608" s="604"/>
      <c r="UOF608" s="604"/>
      <c r="UOG608" s="604"/>
      <c r="UOH608" s="604"/>
      <c r="UOI608" s="604"/>
      <c r="UOJ608" s="604"/>
      <c r="UOK608" s="604"/>
      <c r="UOL608" s="604"/>
      <c r="UOM608" s="604"/>
      <c r="UON608" s="604"/>
      <c r="UOO608" s="604"/>
      <c r="UOP608" s="604"/>
      <c r="UOQ608" s="604"/>
      <c r="UOR608" s="604"/>
      <c r="UOS608" s="604"/>
      <c r="UOT608" s="604"/>
      <c r="UOU608" s="604"/>
      <c r="UOV608" s="604"/>
      <c r="UOW608" s="604"/>
      <c r="UOX608" s="604"/>
      <c r="UOY608" s="604"/>
      <c r="UOZ608" s="604"/>
      <c r="UPA608" s="604"/>
      <c r="UPB608" s="604"/>
      <c r="UPC608" s="604"/>
      <c r="UPD608" s="604"/>
      <c r="UPE608" s="604"/>
      <c r="UPF608" s="604"/>
      <c r="UPG608" s="604"/>
      <c r="UPH608" s="604"/>
      <c r="UPI608" s="604"/>
      <c r="UPJ608" s="604"/>
      <c r="UPK608" s="604"/>
      <c r="UPL608" s="604"/>
      <c r="UPM608" s="604"/>
      <c r="UPN608" s="604"/>
      <c r="UPO608" s="604"/>
      <c r="UPP608" s="604"/>
      <c r="UPQ608" s="604"/>
      <c r="UPR608" s="604"/>
      <c r="UPS608" s="604"/>
      <c r="UPT608" s="604"/>
      <c r="UPU608" s="604"/>
      <c r="UPV608" s="604"/>
      <c r="UPW608" s="604"/>
      <c r="UPX608" s="604"/>
      <c r="UPY608" s="604"/>
      <c r="UPZ608" s="604"/>
      <c r="UQA608" s="604"/>
      <c r="UQB608" s="604"/>
      <c r="UQC608" s="604"/>
      <c r="UQD608" s="604"/>
      <c r="UQE608" s="604"/>
      <c r="UQF608" s="604"/>
      <c r="UQG608" s="604"/>
      <c r="UQH608" s="604"/>
      <c r="UQI608" s="604"/>
      <c r="UQJ608" s="604"/>
      <c r="UQK608" s="604"/>
      <c r="UQL608" s="604"/>
      <c r="UQM608" s="604"/>
      <c r="UQN608" s="604"/>
      <c r="UQO608" s="604"/>
      <c r="UQP608" s="604"/>
      <c r="UQQ608" s="604"/>
      <c r="UQR608" s="604"/>
      <c r="UQS608" s="604"/>
      <c r="UQT608" s="604"/>
      <c r="UQU608" s="604"/>
      <c r="UQV608" s="604"/>
      <c r="UQW608" s="604"/>
      <c r="UQX608" s="604"/>
      <c r="UQY608" s="604"/>
      <c r="UQZ608" s="604"/>
      <c r="URA608" s="604"/>
      <c r="URB608" s="604"/>
      <c r="URC608" s="604"/>
      <c r="URD608" s="604"/>
      <c r="URE608" s="604"/>
      <c r="URF608" s="604"/>
      <c r="URG608" s="604"/>
      <c r="URH608" s="604"/>
      <c r="URI608" s="604"/>
      <c r="URJ608" s="604"/>
      <c r="URK608" s="604"/>
      <c r="URL608" s="604"/>
      <c r="URM608" s="604"/>
      <c r="URN608" s="604"/>
      <c r="URO608" s="604"/>
      <c r="URP608" s="604"/>
      <c r="URQ608" s="604"/>
      <c r="URR608" s="604"/>
      <c r="URS608" s="604"/>
      <c r="URT608" s="604"/>
      <c r="URU608" s="604"/>
      <c r="URV608" s="604"/>
      <c r="URW608" s="604"/>
      <c r="URX608" s="604"/>
      <c r="URY608" s="604"/>
      <c r="URZ608" s="604"/>
      <c r="USA608" s="604"/>
      <c r="USB608" s="604"/>
      <c r="USC608" s="604"/>
      <c r="USD608" s="604"/>
      <c r="USE608" s="604"/>
      <c r="USF608" s="604"/>
      <c r="USG608" s="604"/>
      <c r="USH608" s="604"/>
      <c r="USI608" s="604"/>
      <c r="USJ608" s="604"/>
      <c r="USK608" s="604"/>
      <c r="USL608" s="604"/>
      <c r="USM608" s="604"/>
      <c r="USN608" s="604"/>
      <c r="USO608" s="604"/>
      <c r="USP608" s="604"/>
      <c r="USQ608" s="604"/>
      <c r="USR608" s="604"/>
      <c r="USS608" s="604"/>
      <c r="UST608" s="604"/>
      <c r="USU608" s="604"/>
      <c r="USV608" s="604"/>
      <c r="USW608" s="604"/>
      <c r="USX608" s="604"/>
      <c r="USY608" s="604"/>
      <c r="USZ608" s="604"/>
      <c r="UTA608" s="604"/>
      <c r="UTB608" s="604"/>
      <c r="UTC608" s="604"/>
      <c r="UTD608" s="604"/>
      <c r="UTE608" s="604"/>
      <c r="UTF608" s="604"/>
      <c r="UTG608" s="604"/>
      <c r="UTH608" s="604"/>
      <c r="UTI608" s="604"/>
      <c r="UTJ608" s="604"/>
      <c r="UTK608" s="604"/>
      <c r="UTL608" s="604"/>
      <c r="UTM608" s="604"/>
      <c r="UTN608" s="604"/>
      <c r="UTO608" s="604"/>
      <c r="UTP608" s="604"/>
      <c r="UTQ608" s="604"/>
      <c r="UTR608" s="604"/>
      <c r="UTS608" s="604"/>
      <c r="UTT608" s="604"/>
      <c r="UTU608" s="604"/>
      <c r="UTV608" s="604"/>
      <c r="UTW608" s="604"/>
      <c r="UTX608" s="604"/>
      <c r="UTY608" s="604"/>
      <c r="UTZ608" s="604"/>
      <c r="UUA608" s="604"/>
      <c r="UUB608" s="604"/>
      <c r="UUC608" s="604"/>
      <c r="UUD608" s="604"/>
      <c r="UUE608" s="604"/>
      <c r="UUF608" s="604"/>
      <c r="UUG608" s="604"/>
      <c r="UUH608" s="604"/>
      <c r="UUI608" s="604"/>
      <c r="UUJ608" s="604"/>
      <c r="UUK608" s="604"/>
      <c r="UUL608" s="604"/>
      <c r="UUM608" s="604"/>
      <c r="UUN608" s="604"/>
      <c r="UUO608" s="604"/>
      <c r="UUP608" s="604"/>
      <c r="UUQ608" s="604"/>
      <c r="UUR608" s="604"/>
      <c r="UUS608" s="604"/>
      <c r="UUT608" s="604"/>
      <c r="UUU608" s="604"/>
      <c r="UUV608" s="604"/>
      <c r="UUW608" s="604"/>
      <c r="UUX608" s="604"/>
      <c r="UUY608" s="604"/>
      <c r="UUZ608" s="604"/>
      <c r="UVA608" s="604"/>
      <c r="UVB608" s="604"/>
      <c r="UVC608" s="604"/>
      <c r="UVD608" s="604"/>
      <c r="UVE608" s="604"/>
      <c r="UVF608" s="604"/>
      <c r="UVG608" s="604"/>
      <c r="UVH608" s="604"/>
      <c r="UVI608" s="604"/>
      <c r="UVJ608" s="604"/>
      <c r="UVK608" s="604"/>
      <c r="UVL608" s="604"/>
      <c r="UVM608" s="604"/>
      <c r="UVN608" s="604"/>
      <c r="UVO608" s="604"/>
      <c r="UVP608" s="604"/>
      <c r="UVQ608" s="604"/>
      <c r="UVR608" s="604"/>
      <c r="UVS608" s="604"/>
      <c r="UVT608" s="604"/>
      <c r="UVU608" s="604"/>
      <c r="UVV608" s="604"/>
      <c r="UVW608" s="604"/>
      <c r="UVX608" s="604"/>
      <c r="UVY608" s="604"/>
      <c r="UVZ608" s="604"/>
      <c r="UWA608" s="604"/>
      <c r="UWB608" s="604"/>
      <c r="UWC608" s="604"/>
      <c r="UWD608" s="604"/>
      <c r="UWE608" s="604"/>
      <c r="UWF608" s="604"/>
      <c r="UWG608" s="604"/>
      <c r="UWH608" s="604"/>
      <c r="UWI608" s="604"/>
      <c r="UWJ608" s="604"/>
      <c r="UWK608" s="604"/>
      <c r="UWL608" s="604"/>
      <c r="UWM608" s="604"/>
      <c r="UWN608" s="604"/>
      <c r="UWO608" s="604"/>
      <c r="UWP608" s="604"/>
      <c r="UWQ608" s="604"/>
      <c r="UWR608" s="604"/>
      <c r="UWS608" s="604"/>
      <c r="UWT608" s="604"/>
      <c r="UWU608" s="604"/>
      <c r="UWV608" s="604"/>
      <c r="UWW608" s="604"/>
      <c r="UWX608" s="604"/>
      <c r="UWY608" s="604"/>
      <c r="UWZ608" s="604"/>
      <c r="UXA608" s="604"/>
      <c r="UXB608" s="604"/>
      <c r="UXC608" s="604"/>
      <c r="UXD608" s="604"/>
      <c r="UXE608" s="604"/>
      <c r="UXF608" s="604"/>
      <c r="UXG608" s="604"/>
      <c r="UXH608" s="604"/>
      <c r="UXI608" s="604"/>
      <c r="UXJ608" s="604"/>
      <c r="UXK608" s="604"/>
      <c r="UXL608" s="604"/>
      <c r="UXM608" s="604"/>
      <c r="UXN608" s="604"/>
      <c r="UXO608" s="604"/>
      <c r="UXP608" s="604"/>
      <c r="UXQ608" s="604"/>
      <c r="UXR608" s="604"/>
      <c r="UXS608" s="604"/>
      <c r="UXT608" s="604"/>
      <c r="UXU608" s="604"/>
      <c r="UXV608" s="604"/>
      <c r="UXW608" s="604"/>
      <c r="UXX608" s="604"/>
      <c r="UXY608" s="604"/>
      <c r="UXZ608" s="604"/>
      <c r="UYA608" s="604"/>
      <c r="UYB608" s="604"/>
      <c r="UYC608" s="604"/>
      <c r="UYD608" s="604"/>
      <c r="UYE608" s="604"/>
      <c r="UYF608" s="604"/>
      <c r="UYG608" s="604"/>
      <c r="UYH608" s="604"/>
      <c r="UYI608" s="604"/>
      <c r="UYJ608" s="604"/>
      <c r="UYK608" s="604"/>
      <c r="UYL608" s="604"/>
      <c r="UYM608" s="604"/>
      <c r="UYN608" s="604"/>
      <c r="UYO608" s="604"/>
      <c r="UYP608" s="604"/>
      <c r="UYQ608" s="604"/>
      <c r="UYR608" s="604"/>
      <c r="UYS608" s="604"/>
      <c r="UYT608" s="604"/>
      <c r="UYU608" s="604"/>
      <c r="UYV608" s="604"/>
      <c r="UYW608" s="604"/>
      <c r="UYX608" s="604"/>
      <c r="UYY608" s="604"/>
      <c r="UYZ608" s="604"/>
      <c r="UZA608" s="604"/>
      <c r="UZB608" s="604"/>
      <c r="UZC608" s="604"/>
      <c r="UZD608" s="604"/>
      <c r="UZE608" s="604"/>
      <c r="UZF608" s="604"/>
      <c r="UZG608" s="604"/>
      <c r="UZH608" s="604"/>
      <c r="UZI608" s="604"/>
      <c r="UZJ608" s="604"/>
      <c r="UZK608" s="604"/>
      <c r="UZL608" s="604"/>
      <c r="UZM608" s="604"/>
      <c r="UZN608" s="604"/>
      <c r="UZO608" s="604"/>
      <c r="UZP608" s="604"/>
      <c r="UZQ608" s="604"/>
      <c r="UZR608" s="604"/>
      <c r="UZS608" s="604"/>
      <c r="UZT608" s="604"/>
      <c r="UZU608" s="604"/>
      <c r="UZV608" s="604"/>
      <c r="UZW608" s="604"/>
      <c r="UZX608" s="604"/>
      <c r="UZY608" s="604"/>
      <c r="UZZ608" s="604"/>
      <c r="VAA608" s="604"/>
      <c r="VAB608" s="604"/>
      <c r="VAC608" s="604"/>
      <c r="VAD608" s="604"/>
      <c r="VAE608" s="604"/>
      <c r="VAF608" s="604"/>
      <c r="VAG608" s="604"/>
      <c r="VAH608" s="604"/>
      <c r="VAI608" s="604"/>
      <c r="VAJ608" s="604"/>
      <c r="VAK608" s="604"/>
      <c r="VAL608" s="604"/>
      <c r="VAM608" s="604"/>
      <c r="VAN608" s="604"/>
      <c r="VAO608" s="604"/>
      <c r="VAP608" s="604"/>
      <c r="VAQ608" s="604"/>
      <c r="VAR608" s="604"/>
      <c r="VAS608" s="604"/>
      <c r="VAT608" s="604"/>
      <c r="VAU608" s="604"/>
      <c r="VAV608" s="604"/>
      <c r="VAW608" s="604"/>
      <c r="VAX608" s="604"/>
      <c r="VAY608" s="604"/>
      <c r="VAZ608" s="604"/>
      <c r="VBA608" s="604"/>
      <c r="VBB608" s="604"/>
      <c r="VBC608" s="604"/>
      <c r="VBD608" s="604"/>
      <c r="VBE608" s="604"/>
      <c r="VBF608" s="604"/>
      <c r="VBG608" s="604"/>
      <c r="VBH608" s="604"/>
      <c r="VBI608" s="604"/>
      <c r="VBJ608" s="604"/>
      <c r="VBK608" s="604"/>
      <c r="VBL608" s="604"/>
      <c r="VBM608" s="604"/>
      <c r="VBN608" s="604"/>
      <c r="VBO608" s="604"/>
      <c r="VBP608" s="604"/>
      <c r="VBQ608" s="604"/>
      <c r="VBR608" s="604"/>
      <c r="VBS608" s="604"/>
      <c r="VBT608" s="604"/>
      <c r="VBU608" s="604"/>
      <c r="VBV608" s="604"/>
      <c r="VBW608" s="604"/>
      <c r="VBX608" s="604"/>
      <c r="VBY608" s="604"/>
      <c r="VBZ608" s="604"/>
      <c r="VCA608" s="604"/>
      <c r="VCB608" s="604"/>
      <c r="VCC608" s="604"/>
      <c r="VCD608" s="604"/>
      <c r="VCE608" s="604"/>
      <c r="VCF608" s="604"/>
      <c r="VCG608" s="604"/>
      <c r="VCH608" s="604"/>
      <c r="VCI608" s="604"/>
      <c r="VCJ608" s="604"/>
      <c r="VCK608" s="604"/>
      <c r="VCL608" s="604"/>
      <c r="VCM608" s="604"/>
      <c r="VCN608" s="604"/>
      <c r="VCO608" s="604"/>
      <c r="VCP608" s="604"/>
      <c r="VCQ608" s="604"/>
      <c r="VCR608" s="604"/>
      <c r="VCS608" s="604"/>
      <c r="VCT608" s="604"/>
      <c r="VCU608" s="604"/>
      <c r="VCV608" s="604"/>
      <c r="VCW608" s="604"/>
      <c r="VCX608" s="604"/>
      <c r="VCY608" s="604"/>
      <c r="VCZ608" s="604"/>
      <c r="VDA608" s="604"/>
      <c r="VDB608" s="604"/>
      <c r="VDC608" s="604"/>
      <c r="VDD608" s="604"/>
      <c r="VDE608" s="604"/>
      <c r="VDF608" s="604"/>
      <c r="VDG608" s="604"/>
      <c r="VDH608" s="604"/>
      <c r="VDI608" s="604"/>
      <c r="VDJ608" s="604"/>
      <c r="VDK608" s="604"/>
      <c r="VDL608" s="604"/>
      <c r="VDM608" s="604"/>
      <c r="VDN608" s="604"/>
      <c r="VDO608" s="604"/>
      <c r="VDP608" s="604"/>
      <c r="VDQ608" s="604"/>
      <c r="VDR608" s="604"/>
      <c r="VDS608" s="604"/>
      <c r="VDT608" s="604"/>
      <c r="VDU608" s="604"/>
      <c r="VDV608" s="604"/>
      <c r="VDW608" s="604"/>
      <c r="VDX608" s="604"/>
      <c r="VDY608" s="604"/>
      <c r="VDZ608" s="604"/>
      <c r="VEA608" s="604"/>
      <c r="VEB608" s="604"/>
      <c r="VEC608" s="604"/>
      <c r="VED608" s="604"/>
      <c r="VEE608" s="604"/>
      <c r="VEF608" s="604"/>
      <c r="VEG608" s="604"/>
      <c r="VEH608" s="604"/>
      <c r="VEI608" s="604"/>
      <c r="VEJ608" s="604"/>
      <c r="VEK608" s="604"/>
      <c r="VEL608" s="604"/>
      <c r="VEM608" s="604"/>
      <c r="VEN608" s="604"/>
      <c r="VEO608" s="604"/>
      <c r="VEP608" s="604"/>
      <c r="VEQ608" s="604"/>
      <c r="VER608" s="604"/>
      <c r="VES608" s="604"/>
      <c r="VET608" s="604"/>
      <c r="VEU608" s="604"/>
      <c r="VEV608" s="604"/>
      <c r="VEW608" s="604"/>
      <c r="VEX608" s="604"/>
      <c r="VEY608" s="604"/>
      <c r="VEZ608" s="604"/>
      <c r="VFA608" s="604"/>
      <c r="VFB608" s="604"/>
      <c r="VFC608" s="604"/>
      <c r="VFD608" s="604"/>
      <c r="VFE608" s="604"/>
      <c r="VFF608" s="604"/>
      <c r="VFG608" s="604"/>
      <c r="VFH608" s="604"/>
      <c r="VFI608" s="604"/>
      <c r="VFJ608" s="604"/>
      <c r="VFK608" s="604"/>
      <c r="VFL608" s="604"/>
      <c r="VFM608" s="604"/>
      <c r="VFN608" s="604"/>
      <c r="VFO608" s="604"/>
      <c r="VFP608" s="604"/>
      <c r="VFQ608" s="604"/>
      <c r="VFR608" s="604"/>
      <c r="VFS608" s="604"/>
      <c r="VFT608" s="604"/>
      <c r="VFU608" s="604"/>
      <c r="VFV608" s="604"/>
      <c r="VFW608" s="604"/>
      <c r="VFX608" s="604"/>
      <c r="VFY608" s="604"/>
      <c r="VFZ608" s="604"/>
      <c r="VGA608" s="604"/>
      <c r="VGB608" s="604"/>
      <c r="VGC608" s="604"/>
      <c r="VGD608" s="604"/>
      <c r="VGE608" s="604"/>
      <c r="VGF608" s="604"/>
      <c r="VGG608" s="604"/>
      <c r="VGH608" s="604"/>
      <c r="VGI608" s="604"/>
      <c r="VGJ608" s="604"/>
      <c r="VGK608" s="604"/>
      <c r="VGL608" s="604"/>
      <c r="VGM608" s="604"/>
      <c r="VGN608" s="604"/>
      <c r="VGO608" s="604"/>
      <c r="VGP608" s="604"/>
      <c r="VGQ608" s="604"/>
      <c r="VGR608" s="604"/>
      <c r="VGS608" s="604"/>
      <c r="VGT608" s="604"/>
      <c r="VGU608" s="604"/>
      <c r="VGV608" s="604"/>
      <c r="VGW608" s="604"/>
      <c r="VGX608" s="604"/>
      <c r="VGY608" s="604"/>
      <c r="VGZ608" s="604"/>
      <c r="VHA608" s="604"/>
      <c r="VHB608" s="604"/>
      <c r="VHC608" s="604"/>
      <c r="VHD608" s="604"/>
      <c r="VHE608" s="604"/>
      <c r="VHF608" s="604"/>
      <c r="VHG608" s="604"/>
      <c r="VHH608" s="604"/>
      <c r="VHI608" s="604"/>
      <c r="VHJ608" s="604"/>
      <c r="VHK608" s="604"/>
      <c r="VHL608" s="604"/>
      <c r="VHM608" s="604"/>
      <c r="VHN608" s="604"/>
      <c r="VHO608" s="604"/>
      <c r="VHP608" s="604"/>
      <c r="VHQ608" s="604"/>
      <c r="VHR608" s="604"/>
      <c r="VHS608" s="604"/>
      <c r="VHT608" s="604"/>
      <c r="VHU608" s="604"/>
      <c r="VHV608" s="604"/>
      <c r="VHW608" s="604"/>
      <c r="VHX608" s="604"/>
      <c r="VHY608" s="604"/>
      <c r="VHZ608" s="604"/>
      <c r="VIA608" s="604"/>
      <c r="VIB608" s="604"/>
      <c r="VIC608" s="604"/>
      <c r="VID608" s="604"/>
      <c r="VIE608" s="604"/>
      <c r="VIF608" s="604"/>
      <c r="VIG608" s="604"/>
      <c r="VIH608" s="604"/>
      <c r="VII608" s="604"/>
      <c r="VIJ608" s="604"/>
      <c r="VIK608" s="604"/>
      <c r="VIL608" s="604"/>
      <c r="VIM608" s="604"/>
      <c r="VIN608" s="604"/>
      <c r="VIO608" s="604"/>
      <c r="VIP608" s="604"/>
      <c r="VIQ608" s="604"/>
      <c r="VIR608" s="604"/>
      <c r="VIS608" s="604"/>
      <c r="VIT608" s="604"/>
      <c r="VIU608" s="604"/>
      <c r="VIV608" s="604"/>
      <c r="VIW608" s="604"/>
      <c r="VIX608" s="604"/>
      <c r="VIY608" s="604"/>
      <c r="VIZ608" s="604"/>
      <c r="VJA608" s="604"/>
      <c r="VJB608" s="604"/>
      <c r="VJC608" s="604"/>
      <c r="VJD608" s="604"/>
      <c r="VJE608" s="604"/>
      <c r="VJF608" s="604"/>
      <c r="VJG608" s="604"/>
      <c r="VJH608" s="604"/>
      <c r="VJI608" s="604"/>
      <c r="VJJ608" s="604"/>
      <c r="VJK608" s="604"/>
      <c r="VJL608" s="604"/>
      <c r="VJM608" s="604"/>
      <c r="VJN608" s="604"/>
      <c r="VJO608" s="604"/>
      <c r="VJP608" s="604"/>
      <c r="VJQ608" s="604"/>
      <c r="VJR608" s="604"/>
      <c r="VJS608" s="604"/>
      <c r="VJT608" s="604"/>
      <c r="VJU608" s="604"/>
      <c r="VJV608" s="604"/>
      <c r="VJW608" s="604"/>
      <c r="VJX608" s="604"/>
      <c r="VJY608" s="604"/>
      <c r="VJZ608" s="604"/>
      <c r="VKA608" s="604"/>
      <c r="VKB608" s="604"/>
      <c r="VKC608" s="604"/>
      <c r="VKD608" s="604"/>
      <c r="VKE608" s="604"/>
      <c r="VKF608" s="604"/>
      <c r="VKG608" s="604"/>
      <c r="VKH608" s="604"/>
      <c r="VKI608" s="604"/>
      <c r="VKJ608" s="604"/>
      <c r="VKK608" s="604"/>
      <c r="VKL608" s="604"/>
      <c r="VKM608" s="604"/>
      <c r="VKN608" s="604"/>
      <c r="VKO608" s="604"/>
      <c r="VKP608" s="604"/>
      <c r="VKQ608" s="604"/>
      <c r="VKR608" s="604"/>
      <c r="VKS608" s="604"/>
      <c r="VKT608" s="604"/>
      <c r="VKU608" s="604"/>
      <c r="VKV608" s="604"/>
      <c r="VKW608" s="604"/>
      <c r="VKX608" s="604"/>
      <c r="VKY608" s="604"/>
      <c r="VKZ608" s="604"/>
      <c r="VLA608" s="604"/>
      <c r="VLB608" s="604"/>
      <c r="VLC608" s="604"/>
      <c r="VLD608" s="604"/>
      <c r="VLE608" s="604"/>
      <c r="VLF608" s="604"/>
      <c r="VLG608" s="604"/>
      <c r="VLH608" s="604"/>
      <c r="VLI608" s="604"/>
      <c r="VLJ608" s="604"/>
      <c r="VLK608" s="604"/>
      <c r="VLL608" s="604"/>
      <c r="VLM608" s="604"/>
      <c r="VLN608" s="604"/>
      <c r="VLO608" s="604"/>
      <c r="VLP608" s="604"/>
      <c r="VLQ608" s="604"/>
      <c r="VLR608" s="604"/>
      <c r="VLS608" s="604"/>
      <c r="VLT608" s="604"/>
      <c r="VLU608" s="604"/>
      <c r="VLV608" s="604"/>
      <c r="VLW608" s="604"/>
      <c r="VLX608" s="604"/>
      <c r="VLY608" s="604"/>
      <c r="VLZ608" s="604"/>
      <c r="VMA608" s="604"/>
      <c r="VMB608" s="604"/>
      <c r="VMC608" s="604"/>
      <c r="VMD608" s="604"/>
      <c r="VME608" s="604"/>
      <c r="VMF608" s="604"/>
      <c r="VMG608" s="604"/>
      <c r="VMH608" s="604"/>
      <c r="VMI608" s="604"/>
      <c r="VMJ608" s="604"/>
      <c r="VMK608" s="604"/>
      <c r="VML608" s="604"/>
      <c r="VMM608" s="604"/>
      <c r="VMN608" s="604"/>
      <c r="VMO608" s="604"/>
      <c r="VMP608" s="604"/>
      <c r="VMQ608" s="604"/>
      <c r="VMR608" s="604"/>
      <c r="VMS608" s="604"/>
      <c r="VMT608" s="604"/>
      <c r="VMU608" s="604"/>
      <c r="VMV608" s="604"/>
      <c r="VMW608" s="604"/>
      <c r="VMX608" s="604"/>
      <c r="VMY608" s="604"/>
      <c r="VMZ608" s="604"/>
      <c r="VNA608" s="604"/>
      <c r="VNB608" s="604"/>
      <c r="VNC608" s="604"/>
      <c r="VND608" s="604"/>
      <c r="VNE608" s="604"/>
      <c r="VNF608" s="604"/>
      <c r="VNG608" s="604"/>
      <c r="VNH608" s="604"/>
      <c r="VNI608" s="604"/>
      <c r="VNJ608" s="604"/>
      <c r="VNK608" s="604"/>
      <c r="VNL608" s="604"/>
      <c r="VNM608" s="604"/>
      <c r="VNN608" s="604"/>
      <c r="VNO608" s="604"/>
      <c r="VNP608" s="604"/>
      <c r="VNQ608" s="604"/>
      <c r="VNR608" s="604"/>
      <c r="VNS608" s="604"/>
      <c r="VNT608" s="604"/>
      <c r="VNU608" s="604"/>
      <c r="VNV608" s="604"/>
      <c r="VNW608" s="604"/>
      <c r="VNX608" s="604"/>
      <c r="VNY608" s="604"/>
      <c r="VNZ608" s="604"/>
      <c r="VOA608" s="604"/>
      <c r="VOB608" s="604"/>
      <c r="VOC608" s="604"/>
      <c r="VOD608" s="604"/>
      <c r="VOE608" s="604"/>
      <c r="VOF608" s="604"/>
      <c r="VOG608" s="604"/>
      <c r="VOH608" s="604"/>
      <c r="VOI608" s="604"/>
      <c r="VOJ608" s="604"/>
      <c r="VOK608" s="604"/>
      <c r="VOL608" s="604"/>
      <c r="VOM608" s="604"/>
      <c r="VON608" s="604"/>
      <c r="VOO608" s="604"/>
      <c r="VOP608" s="604"/>
      <c r="VOQ608" s="604"/>
      <c r="VOR608" s="604"/>
      <c r="VOS608" s="604"/>
      <c r="VOT608" s="604"/>
      <c r="VOU608" s="604"/>
      <c r="VOV608" s="604"/>
      <c r="VOW608" s="604"/>
      <c r="VOX608" s="604"/>
      <c r="VOY608" s="604"/>
      <c r="VOZ608" s="604"/>
      <c r="VPA608" s="604"/>
      <c r="VPB608" s="604"/>
      <c r="VPC608" s="604"/>
      <c r="VPD608" s="604"/>
      <c r="VPE608" s="604"/>
      <c r="VPF608" s="604"/>
      <c r="VPG608" s="604"/>
      <c r="VPH608" s="604"/>
      <c r="VPI608" s="604"/>
      <c r="VPJ608" s="604"/>
      <c r="VPK608" s="604"/>
      <c r="VPL608" s="604"/>
      <c r="VPM608" s="604"/>
      <c r="VPN608" s="604"/>
      <c r="VPO608" s="604"/>
      <c r="VPP608" s="604"/>
      <c r="VPQ608" s="604"/>
      <c r="VPR608" s="604"/>
      <c r="VPS608" s="604"/>
      <c r="VPT608" s="604"/>
      <c r="VPU608" s="604"/>
      <c r="VPV608" s="604"/>
      <c r="VPW608" s="604"/>
      <c r="VPX608" s="604"/>
      <c r="VPY608" s="604"/>
      <c r="VPZ608" s="604"/>
      <c r="VQA608" s="604"/>
      <c r="VQB608" s="604"/>
      <c r="VQC608" s="604"/>
      <c r="VQD608" s="604"/>
      <c r="VQE608" s="604"/>
      <c r="VQF608" s="604"/>
      <c r="VQG608" s="604"/>
      <c r="VQH608" s="604"/>
      <c r="VQI608" s="604"/>
      <c r="VQJ608" s="604"/>
      <c r="VQK608" s="604"/>
      <c r="VQL608" s="604"/>
      <c r="VQM608" s="604"/>
      <c r="VQN608" s="604"/>
      <c r="VQO608" s="604"/>
      <c r="VQP608" s="604"/>
      <c r="VQQ608" s="604"/>
      <c r="VQR608" s="604"/>
      <c r="VQS608" s="604"/>
      <c r="VQT608" s="604"/>
      <c r="VQU608" s="604"/>
      <c r="VQV608" s="604"/>
      <c r="VQW608" s="604"/>
      <c r="VQX608" s="604"/>
      <c r="VQY608" s="604"/>
      <c r="VQZ608" s="604"/>
      <c r="VRA608" s="604"/>
      <c r="VRB608" s="604"/>
      <c r="VRC608" s="604"/>
      <c r="VRD608" s="604"/>
      <c r="VRE608" s="604"/>
      <c r="VRF608" s="604"/>
      <c r="VRG608" s="604"/>
      <c r="VRH608" s="604"/>
      <c r="VRI608" s="604"/>
      <c r="VRJ608" s="604"/>
      <c r="VRK608" s="604"/>
      <c r="VRL608" s="604"/>
      <c r="VRM608" s="604"/>
      <c r="VRN608" s="604"/>
      <c r="VRO608" s="604"/>
      <c r="VRP608" s="604"/>
      <c r="VRQ608" s="604"/>
      <c r="VRR608" s="604"/>
      <c r="VRS608" s="604"/>
      <c r="VRT608" s="604"/>
      <c r="VRU608" s="604"/>
      <c r="VRV608" s="604"/>
      <c r="VRW608" s="604"/>
      <c r="VRX608" s="604"/>
      <c r="VRY608" s="604"/>
      <c r="VRZ608" s="604"/>
      <c r="VSA608" s="604"/>
      <c r="VSB608" s="604"/>
      <c r="VSC608" s="604"/>
      <c r="VSD608" s="604"/>
      <c r="VSE608" s="604"/>
      <c r="VSF608" s="604"/>
      <c r="VSG608" s="604"/>
      <c r="VSH608" s="604"/>
      <c r="VSI608" s="604"/>
      <c r="VSJ608" s="604"/>
      <c r="VSK608" s="604"/>
      <c r="VSL608" s="604"/>
      <c r="VSM608" s="604"/>
      <c r="VSN608" s="604"/>
      <c r="VSO608" s="604"/>
      <c r="VSP608" s="604"/>
      <c r="VSQ608" s="604"/>
      <c r="VSR608" s="604"/>
      <c r="VSS608" s="604"/>
      <c r="VST608" s="604"/>
      <c r="VSU608" s="604"/>
      <c r="VSV608" s="604"/>
      <c r="VSW608" s="604"/>
      <c r="VSX608" s="604"/>
      <c r="VSY608" s="604"/>
      <c r="VSZ608" s="604"/>
      <c r="VTA608" s="604"/>
      <c r="VTB608" s="604"/>
      <c r="VTC608" s="604"/>
      <c r="VTD608" s="604"/>
      <c r="VTE608" s="604"/>
      <c r="VTF608" s="604"/>
      <c r="VTG608" s="604"/>
      <c r="VTH608" s="604"/>
      <c r="VTI608" s="604"/>
      <c r="VTJ608" s="604"/>
      <c r="VTK608" s="604"/>
      <c r="VTL608" s="604"/>
      <c r="VTM608" s="604"/>
      <c r="VTN608" s="604"/>
      <c r="VTO608" s="604"/>
      <c r="VTP608" s="604"/>
      <c r="VTQ608" s="604"/>
      <c r="VTR608" s="604"/>
      <c r="VTS608" s="604"/>
      <c r="VTT608" s="604"/>
      <c r="VTU608" s="604"/>
      <c r="VTV608" s="604"/>
      <c r="VTW608" s="604"/>
      <c r="VTX608" s="604"/>
      <c r="VTY608" s="604"/>
      <c r="VTZ608" s="604"/>
      <c r="VUA608" s="604"/>
      <c r="VUB608" s="604"/>
      <c r="VUC608" s="604"/>
      <c r="VUD608" s="604"/>
      <c r="VUE608" s="604"/>
      <c r="VUF608" s="604"/>
      <c r="VUG608" s="604"/>
      <c r="VUH608" s="604"/>
      <c r="VUI608" s="604"/>
      <c r="VUJ608" s="604"/>
      <c r="VUK608" s="604"/>
      <c r="VUL608" s="604"/>
      <c r="VUM608" s="604"/>
      <c r="VUN608" s="604"/>
      <c r="VUO608" s="604"/>
      <c r="VUP608" s="604"/>
      <c r="VUQ608" s="604"/>
      <c r="VUR608" s="604"/>
      <c r="VUS608" s="604"/>
      <c r="VUT608" s="604"/>
      <c r="VUU608" s="604"/>
      <c r="VUV608" s="604"/>
      <c r="VUW608" s="604"/>
      <c r="VUX608" s="604"/>
      <c r="VUY608" s="604"/>
      <c r="VUZ608" s="604"/>
      <c r="VVA608" s="604"/>
      <c r="VVB608" s="604"/>
      <c r="VVC608" s="604"/>
      <c r="VVD608" s="604"/>
      <c r="VVE608" s="604"/>
      <c r="VVF608" s="604"/>
      <c r="VVG608" s="604"/>
      <c r="VVH608" s="604"/>
      <c r="VVI608" s="604"/>
      <c r="VVJ608" s="604"/>
      <c r="VVK608" s="604"/>
      <c r="VVL608" s="604"/>
      <c r="VVM608" s="604"/>
      <c r="VVN608" s="604"/>
      <c r="VVO608" s="604"/>
      <c r="VVP608" s="604"/>
      <c r="VVQ608" s="604"/>
      <c r="VVR608" s="604"/>
      <c r="VVS608" s="604"/>
      <c r="VVT608" s="604"/>
      <c r="VVU608" s="604"/>
      <c r="VVV608" s="604"/>
      <c r="VVW608" s="604"/>
      <c r="VVX608" s="604"/>
      <c r="VVY608" s="604"/>
      <c r="VVZ608" s="604"/>
      <c r="VWA608" s="604"/>
      <c r="VWB608" s="604"/>
      <c r="VWC608" s="604"/>
      <c r="VWD608" s="604"/>
      <c r="VWE608" s="604"/>
      <c r="VWF608" s="604"/>
      <c r="VWG608" s="604"/>
      <c r="VWH608" s="604"/>
      <c r="VWI608" s="604"/>
      <c r="VWJ608" s="604"/>
      <c r="VWK608" s="604"/>
      <c r="VWL608" s="604"/>
      <c r="VWM608" s="604"/>
      <c r="VWN608" s="604"/>
      <c r="VWO608" s="604"/>
      <c r="VWP608" s="604"/>
      <c r="VWQ608" s="604"/>
      <c r="VWR608" s="604"/>
      <c r="VWS608" s="604"/>
      <c r="VWT608" s="604"/>
      <c r="VWU608" s="604"/>
      <c r="VWV608" s="604"/>
      <c r="VWW608" s="604"/>
      <c r="VWX608" s="604"/>
      <c r="VWY608" s="604"/>
      <c r="VWZ608" s="604"/>
      <c r="VXA608" s="604"/>
      <c r="VXB608" s="604"/>
      <c r="VXC608" s="604"/>
      <c r="VXD608" s="604"/>
      <c r="VXE608" s="604"/>
      <c r="VXF608" s="604"/>
      <c r="VXG608" s="604"/>
      <c r="VXH608" s="604"/>
      <c r="VXI608" s="604"/>
      <c r="VXJ608" s="604"/>
      <c r="VXK608" s="604"/>
      <c r="VXL608" s="604"/>
      <c r="VXM608" s="604"/>
      <c r="VXN608" s="604"/>
      <c r="VXO608" s="604"/>
      <c r="VXP608" s="604"/>
      <c r="VXQ608" s="604"/>
      <c r="VXR608" s="604"/>
      <c r="VXS608" s="604"/>
      <c r="VXT608" s="604"/>
      <c r="VXU608" s="604"/>
      <c r="VXV608" s="604"/>
      <c r="VXW608" s="604"/>
      <c r="VXX608" s="604"/>
      <c r="VXY608" s="604"/>
      <c r="VXZ608" s="604"/>
      <c r="VYA608" s="604"/>
      <c r="VYB608" s="604"/>
      <c r="VYC608" s="604"/>
      <c r="VYD608" s="604"/>
      <c r="VYE608" s="604"/>
      <c r="VYF608" s="604"/>
      <c r="VYG608" s="604"/>
      <c r="VYH608" s="604"/>
      <c r="VYI608" s="604"/>
      <c r="VYJ608" s="604"/>
      <c r="VYK608" s="604"/>
      <c r="VYL608" s="604"/>
      <c r="VYM608" s="604"/>
      <c r="VYN608" s="604"/>
      <c r="VYO608" s="604"/>
      <c r="VYP608" s="604"/>
      <c r="VYQ608" s="604"/>
      <c r="VYR608" s="604"/>
      <c r="VYS608" s="604"/>
      <c r="VYT608" s="604"/>
      <c r="VYU608" s="604"/>
      <c r="VYV608" s="604"/>
      <c r="VYW608" s="604"/>
      <c r="VYX608" s="604"/>
      <c r="VYY608" s="604"/>
      <c r="VYZ608" s="604"/>
      <c r="VZA608" s="604"/>
      <c r="VZB608" s="604"/>
      <c r="VZC608" s="604"/>
      <c r="VZD608" s="604"/>
      <c r="VZE608" s="604"/>
      <c r="VZF608" s="604"/>
      <c r="VZG608" s="604"/>
      <c r="VZH608" s="604"/>
      <c r="VZI608" s="604"/>
      <c r="VZJ608" s="604"/>
      <c r="VZK608" s="604"/>
      <c r="VZL608" s="604"/>
      <c r="VZM608" s="604"/>
      <c r="VZN608" s="604"/>
      <c r="VZO608" s="604"/>
      <c r="VZP608" s="604"/>
      <c r="VZQ608" s="604"/>
      <c r="VZR608" s="604"/>
      <c r="VZS608" s="604"/>
      <c r="VZT608" s="604"/>
      <c r="VZU608" s="604"/>
      <c r="VZV608" s="604"/>
      <c r="VZW608" s="604"/>
      <c r="VZX608" s="604"/>
      <c r="VZY608" s="604"/>
      <c r="VZZ608" s="604"/>
      <c r="WAA608" s="604"/>
      <c r="WAB608" s="604"/>
      <c r="WAC608" s="604"/>
      <c r="WAD608" s="604"/>
      <c r="WAE608" s="604"/>
      <c r="WAF608" s="604"/>
      <c r="WAG608" s="604"/>
      <c r="WAH608" s="604"/>
      <c r="WAI608" s="604"/>
      <c r="WAJ608" s="604"/>
      <c r="WAK608" s="604"/>
      <c r="WAL608" s="604"/>
      <c r="WAM608" s="604"/>
      <c r="WAN608" s="604"/>
      <c r="WAO608" s="604"/>
      <c r="WAP608" s="604"/>
      <c r="WAQ608" s="604"/>
      <c r="WAR608" s="604"/>
      <c r="WAS608" s="604"/>
      <c r="WAT608" s="604"/>
      <c r="WAU608" s="604"/>
      <c r="WAV608" s="604"/>
      <c r="WAW608" s="604"/>
      <c r="WAX608" s="604"/>
      <c r="WAY608" s="604"/>
      <c r="WAZ608" s="604"/>
      <c r="WBA608" s="604"/>
      <c r="WBB608" s="604"/>
      <c r="WBC608" s="604"/>
      <c r="WBD608" s="604"/>
      <c r="WBE608" s="604"/>
      <c r="WBF608" s="604"/>
      <c r="WBG608" s="604"/>
      <c r="WBH608" s="604"/>
      <c r="WBI608" s="604"/>
      <c r="WBJ608" s="604"/>
      <c r="WBK608" s="604"/>
      <c r="WBL608" s="604"/>
      <c r="WBM608" s="604"/>
      <c r="WBN608" s="604"/>
      <c r="WBO608" s="604"/>
      <c r="WBP608" s="604"/>
      <c r="WBQ608" s="604"/>
      <c r="WBR608" s="604"/>
      <c r="WBS608" s="604"/>
      <c r="WBT608" s="604"/>
      <c r="WBU608" s="604"/>
      <c r="WBV608" s="604"/>
      <c r="WBW608" s="604"/>
      <c r="WBX608" s="604"/>
      <c r="WBY608" s="604"/>
      <c r="WBZ608" s="604"/>
      <c r="WCA608" s="604"/>
      <c r="WCB608" s="604"/>
      <c r="WCC608" s="604"/>
      <c r="WCD608" s="604"/>
      <c r="WCE608" s="604"/>
      <c r="WCF608" s="604"/>
      <c r="WCG608" s="604"/>
      <c r="WCH608" s="604"/>
      <c r="WCI608" s="604"/>
      <c r="WCJ608" s="604"/>
      <c r="WCK608" s="604"/>
      <c r="WCL608" s="604"/>
      <c r="WCM608" s="604"/>
      <c r="WCN608" s="604"/>
      <c r="WCO608" s="604"/>
      <c r="WCP608" s="604"/>
      <c r="WCQ608" s="604"/>
      <c r="WCR608" s="604"/>
      <c r="WCS608" s="604"/>
      <c r="WCT608" s="604"/>
      <c r="WCU608" s="604"/>
      <c r="WCV608" s="604"/>
      <c r="WCW608" s="604"/>
      <c r="WCX608" s="604"/>
      <c r="WCY608" s="604"/>
      <c r="WCZ608" s="604"/>
      <c r="WDA608" s="604"/>
      <c r="WDB608" s="604"/>
      <c r="WDC608" s="604"/>
      <c r="WDD608" s="604"/>
      <c r="WDE608" s="604"/>
      <c r="WDF608" s="604"/>
      <c r="WDG608" s="604"/>
      <c r="WDH608" s="604"/>
      <c r="WDI608" s="604"/>
      <c r="WDJ608" s="604"/>
      <c r="WDK608" s="604"/>
      <c r="WDL608" s="604"/>
      <c r="WDM608" s="604"/>
      <c r="WDN608" s="604"/>
      <c r="WDO608" s="604"/>
      <c r="WDP608" s="604"/>
      <c r="WDQ608" s="604"/>
      <c r="WDR608" s="604"/>
      <c r="WDS608" s="604"/>
      <c r="WDT608" s="604"/>
      <c r="WDU608" s="604"/>
      <c r="WDV608" s="604"/>
      <c r="WDW608" s="604"/>
      <c r="WDX608" s="604"/>
      <c r="WDY608" s="604"/>
      <c r="WDZ608" s="604"/>
      <c r="WEA608" s="604"/>
      <c r="WEB608" s="604"/>
      <c r="WEC608" s="604"/>
      <c r="WED608" s="604"/>
      <c r="WEE608" s="604"/>
      <c r="WEF608" s="604"/>
      <c r="WEG608" s="604"/>
      <c r="WEH608" s="604"/>
      <c r="WEI608" s="604"/>
      <c r="WEJ608" s="604"/>
      <c r="WEK608" s="604"/>
      <c r="WEL608" s="604"/>
      <c r="WEM608" s="604"/>
      <c r="WEN608" s="604"/>
      <c r="WEO608" s="604"/>
      <c r="WEP608" s="604"/>
      <c r="WEQ608" s="604"/>
      <c r="WER608" s="604"/>
      <c r="WES608" s="604"/>
      <c r="WET608" s="604"/>
      <c r="WEU608" s="604"/>
      <c r="WEV608" s="604"/>
      <c r="WEW608" s="604"/>
      <c r="WEX608" s="604"/>
      <c r="WEY608" s="604"/>
      <c r="WEZ608" s="604"/>
      <c r="WFA608" s="604"/>
      <c r="WFB608" s="604"/>
      <c r="WFC608" s="604"/>
      <c r="WFD608" s="604"/>
      <c r="WFE608" s="604"/>
      <c r="WFF608" s="604"/>
      <c r="WFG608" s="604"/>
      <c r="WFH608" s="604"/>
      <c r="WFI608" s="604"/>
      <c r="WFJ608" s="604"/>
      <c r="WFK608" s="604"/>
      <c r="WFL608" s="604"/>
      <c r="WFM608" s="604"/>
      <c r="WFN608" s="604"/>
      <c r="WFO608" s="604"/>
      <c r="WFP608" s="604"/>
      <c r="WFQ608" s="604"/>
      <c r="WFR608" s="604"/>
      <c r="WFS608" s="604"/>
      <c r="WFT608" s="604"/>
      <c r="WFU608" s="604"/>
      <c r="WFV608" s="604"/>
      <c r="WFW608" s="604"/>
      <c r="WFX608" s="604"/>
      <c r="WFY608" s="604"/>
      <c r="WFZ608" s="604"/>
      <c r="WGA608" s="604"/>
      <c r="WGB608" s="604"/>
      <c r="WGC608" s="604"/>
      <c r="WGD608" s="604"/>
      <c r="WGE608" s="604"/>
      <c r="WGF608" s="604"/>
      <c r="WGG608" s="604"/>
      <c r="WGH608" s="604"/>
      <c r="WGI608" s="604"/>
      <c r="WGJ608" s="604"/>
      <c r="WGK608" s="604"/>
      <c r="WGL608" s="604"/>
      <c r="WGM608" s="604"/>
      <c r="WGN608" s="604"/>
      <c r="WGO608" s="604"/>
      <c r="WGP608" s="604"/>
      <c r="WGQ608" s="604"/>
      <c r="WGR608" s="604"/>
      <c r="WGS608" s="604"/>
      <c r="WGT608" s="604"/>
      <c r="WGU608" s="604"/>
      <c r="WGV608" s="604"/>
      <c r="WGW608" s="604"/>
      <c r="WGX608" s="604"/>
      <c r="WGY608" s="604"/>
      <c r="WGZ608" s="604"/>
      <c r="WHA608" s="604"/>
      <c r="WHB608" s="604"/>
      <c r="WHC608" s="604"/>
      <c r="WHD608" s="604"/>
      <c r="WHE608" s="604"/>
      <c r="WHF608" s="604"/>
      <c r="WHG608" s="604"/>
      <c r="WHH608" s="604"/>
      <c r="WHI608" s="604"/>
      <c r="WHJ608" s="604"/>
      <c r="WHK608" s="604"/>
      <c r="WHL608" s="604"/>
      <c r="WHM608" s="604"/>
      <c r="WHN608" s="604"/>
      <c r="WHO608" s="604"/>
      <c r="WHP608" s="604"/>
      <c r="WHQ608" s="604"/>
      <c r="WHR608" s="604"/>
      <c r="WHS608" s="604"/>
      <c r="WHT608" s="604"/>
      <c r="WHU608" s="604"/>
      <c r="WHV608" s="604"/>
      <c r="WHW608" s="604"/>
      <c r="WHX608" s="604"/>
      <c r="WHY608" s="604"/>
      <c r="WHZ608" s="604"/>
      <c r="WIA608" s="604"/>
      <c r="WIB608" s="604"/>
      <c r="WIC608" s="604"/>
      <c r="WID608" s="604"/>
      <c r="WIE608" s="604"/>
      <c r="WIF608" s="604"/>
      <c r="WIG608" s="604"/>
      <c r="WIH608" s="604"/>
      <c r="WII608" s="604"/>
      <c r="WIJ608" s="604"/>
      <c r="WIK608" s="604"/>
      <c r="WIL608" s="604"/>
      <c r="WIM608" s="604"/>
      <c r="WIN608" s="604"/>
      <c r="WIO608" s="604"/>
      <c r="WIP608" s="604"/>
      <c r="WIQ608" s="604"/>
      <c r="WIR608" s="604"/>
      <c r="WIS608" s="604"/>
      <c r="WIT608" s="604"/>
      <c r="WIU608" s="604"/>
      <c r="WIV608" s="604"/>
      <c r="WIW608" s="604"/>
      <c r="WIX608" s="604"/>
      <c r="WIY608" s="604"/>
      <c r="WIZ608" s="604"/>
      <c r="WJA608" s="604"/>
      <c r="WJB608" s="604"/>
      <c r="WJC608" s="604"/>
      <c r="WJD608" s="604"/>
      <c r="WJE608" s="604"/>
      <c r="WJF608" s="604"/>
      <c r="WJG608" s="604"/>
      <c r="WJH608" s="604"/>
      <c r="WJI608" s="604"/>
      <c r="WJJ608" s="604"/>
      <c r="WJK608" s="604"/>
      <c r="WJL608" s="604"/>
      <c r="WJM608" s="604"/>
      <c r="WJN608" s="604"/>
      <c r="WJO608" s="604"/>
      <c r="WJP608" s="604"/>
      <c r="WJQ608" s="604"/>
      <c r="WJR608" s="604"/>
      <c r="WJS608" s="604"/>
      <c r="WJT608" s="604"/>
      <c r="WJU608" s="604"/>
      <c r="WJV608" s="604"/>
      <c r="WJW608" s="604"/>
      <c r="WJX608" s="604"/>
      <c r="WJY608" s="604"/>
      <c r="WJZ608" s="604"/>
      <c r="WKA608" s="604"/>
      <c r="WKB608" s="604"/>
      <c r="WKC608" s="604"/>
      <c r="WKD608" s="604"/>
      <c r="WKE608" s="604"/>
      <c r="WKF608" s="604"/>
      <c r="WKG608" s="604"/>
      <c r="WKH608" s="604"/>
      <c r="WKI608" s="604"/>
      <c r="WKJ608" s="604"/>
      <c r="WKK608" s="604"/>
      <c r="WKL608" s="604"/>
      <c r="WKM608" s="604"/>
      <c r="WKN608" s="604"/>
      <c r="WKO608" s="604"/>
      <c r="WKP608" s="604"/>
      <c r="WKQ608" s="604"/>
      <c r="WKR608" s="604"/>
      <c r="WKS608" s="604"/>
      <c r="WKT608" s="604"/>
      <c r="WKU608" s="604"/>
      <c r="WKV608" s="604"/>
      <c r="WKW608" s="604"/>
      <c r="WKX608" s="604"/>
      <c r="WKY608" s="604"/>
      <c r="WKZ608" s="604"/>
      <c r="WLA608" s="604"/>
      <c r="WLB608" s="604"/>
      <c r="WLC608" s="604"/>
      <c r="WLD608" s="604"/>
      <c r="WLE608" s="604"/>
      <c r="WLF608" s="604"/>
      <c r="WLG608" s="604"/>
      <c r="WLH608" s="604"/>
      <c r="WLI608" s="604"/>
      <c r="WLJ608" s="604"/>
      <c r="WLK608" s="604"/>
      <c r="WLL608" s="604"/>
      <c r="WLM608" s="604"/>
      <c r="WLN608" s="604"/>
      <c r="WLO608" s="604"/>
      <c r="WLP608" s="604"/>
      <c r="WLQ608" s="604"/>
      <c r="WLR608" s="604"/>
      <c r="WLS608" s="604"/>
      <c r="WLT608" s="604"/>
      <c r="WLU608" s="604"/>
      <c r="WLV608" s="604"/>
      <c r="WLW608" s="604"/>
      <c r="WLX608" s="604"/>
      <c r="WLY608" s="604"/>
      <c r="WLZ608" s="604"/>
      <c r="WMA608" s="604"/>
      <c r="WMB608" s="604"/>
      <c r="WMC608" s="604"/>
      <c r="WMD608" s="604"/>
      <c r="WME608" s="604"/>
      <c r="WMF608" s="604"/>
      <c r="WMG608" s="604"/>
      <c r="WMH608" s="604"/>
      <c r="WMI608" s="604"/>
      <c r="WMJ608" s="604"/>
      <c r="WMK608" s="604"/>
      <c r="WML608" s="604"/>
      <c r="WMM608" s="604"/>
      <c r="WMN608" s="604"/>
      <c r="WMO608" s="604"/>
      <c r="WMP608" s="604"/>
      <c r="WMQ608" s="604"/>
      <c r="WMR608" s="604"/>
      <c r="WMS608" s="604"/>
      <c r="WMT608" s="604"/>
      <c r="WMU608" s="604"/>
      <c r="WMV608" s="604"/>
      <c r="WMW608" s="604"/>
      <c r="WMX608" s="604"/>
      <c r="WMY608" s="604"/>
      <c r="WMZ608" s="604"/>
      <c r="WNA608" s="604"/>
      <c r="WNB608" s="604"/>
      <c r="WNC608" s="604"/>
      <c r="WND608" s="604"/>
      <c r="WNE608" s="604"/>
      <c r="WNF608" s="604"/>
      <c r="WNG608" s="604"/>
      <c r="WNH608" s="604"/>
      <c r="WNI608" s="604"/>
      <c r="WNJ608" s="604"/>
      <c r="WNK608" s="604"/>
      <c r="WNL608" s="604"/>
      <c r="WNM608" s="604"/>
      <c r="WNN608" s="604"/>
      <c r="WNO608" s="604"/>
      <c r="WNP608" s="604"/>
      <c r="WNQ608" s="604"/>
      <c r="WNR608" s="604"/>
      <c r="WNS608" s="604"/>
      <c r="WNT608" s="604"/>
      <c r="WNU608" s="604"/>
      <c r="WNV608" s="604"/>
      <c r="WNW608" s="604"/>
      <c r="WNX608" s="604"/>
      <c r="WNY608" s="604"/>
      <c r="WNZ608" s="604"/>
      <c r="WOA608" s="604"/>
      <c r="WOB608" s="604"/>
      <c r="WOC608" s="604"/>
      <c r="WOD608" s="604"/>
      <c r="WOE608" s="604"/>
      <c r="WOF608" s="604"/>
      <c r="WOG608" s="604"/>
      <c r="WOH608" s="604"/>
      <c r="WOI608" s="604"/>
      <c r="WOJ608" s="604"/>
      <c r="WOK608" s="604"/>
      <c r="WOL608" s="604"/>
      <c r="WOM608" s="604"/>
      <c r="WON608" s="604"/>
      <c r="WOO608" s="604"/>
      <c r="WOP608" s="604"/>
      <c r="WOQ608" s="604"/>
      <c r="WOR608" s="604"/>
      <c r="WOS608" s="604"/>
      <c r="WOT608" s="604"/>
      <c r="WOU608" s="604"/>
      <c r="WOV608" s="604"/>
      <c r="WOW608" s="604"/>
      <c r="WOX608" s="604"/>
      <c r="WOY608" s="604"/>
      <c r="WOZ608" s="604"/>
      <c r="WPA608" s="604"/>
      <c r="WPB608" s="604"/>
      <c r="WPC608" s="604"/>
      <c r="WPD608" s="604"/>
      <c r="WPE608" s="604"/>
      <c r="WPF608" s="604"/>
      <c r="WPG608" s="604"/>
      <c r="WPH608" s="604"/>
      <c r="WPI608" s="604"/>
      <c r="WPJ608" s="604"/>
      <c r="WPK608" s="604"/>
      <c r="WPL608" s="604"/>
      <c r="WPM608" s="604"/>
      <c r="WPN608" s="604"/>
      <c r="WPO608" s="604"/>
      <c r="WPP608" s="604"/>
      <c r="WPQ608" s="604"/>
      <c r="WPR608" s="604"/>
      <c r="WPS608" s="604"/>
      <c r="WPT608" s="604"/>
      <c r="WPU608" s="604"/>
      <c r="WPV608" s="604"/>
      <c r="WPW608" s="604"/>
      <c r="WPX608" s="604"/>
      <c r="WPY608" s="604"/>
      <c r="WPZ608" s="604"/>
      <c r="WQA608" s="604"/>
      <c r="WQB608" s="604"/>
      <c r="WQC608" s="604"/>
      <c r="WQD608" s="604"/>
      <c r="WQE608" s="604"/>
      <c r="WQF608" s="604"/>
      <c r="WQG608" s="604"/>
      <c r="WQH608" s="604"/>
      <c r="WQI608" s="604"/>
      <c r="WQJ608" s="604"/>
      <c r="WQK608" s="604"/>
      <c r="WQL608" s="604"/>
      <c r="WQM608" s="604"/>
      <c r="WQN608" s="604"/>
      <c r="WQO608" s="604"/>
      <c r="WQP608" s="604"/>
      <c r="WQQ608" s="604"/>
      <c r="WQR608" s="604"/>
      <c r="WQS608" s="604"/>
      <c r="WQT608" s="604"/>
      <c r="WQU608" s="604"/>
      <c r="WQV608" s="604"/>
      <c r="WQW608" s="604"/>
      <c r="WQX608" s="604"/>
      <c r="WQY608" s="604"/>
      <c r="WQZ608" s="604"/>
      <c r="WRA608" s="604"/>
      <c r="WRB608" s="604"/>
      <c r="WRC608" s="604"/>
      <c r="WRD608" s="604"/>
      <c r="WRE608" s="604"/>
      <c r="WRF608" s="604"/>
      <c r="WRG608" s="604"/>
      <c r="WRH608" s="604"/>
      <c r="WRI608" s="604"/>
      <c r="WRJ608" s="604"/>
      <c r="WRK608" s="604"/>
      <c r="WRL608" s="604"/>
      <c r="WRM608" s="604"/>
      <c r="WRN608" s="604"/>
      <c r="WRO608" s="604"/>
      <c r="WRP608" s="604"/>
      <c r="WRQ608" s="604"/>
      <c r="WRR608" s="604"/>
      <c r="WRS608" s="604"/>
      <c r="WRT608" s="604"/>
      <c r="WRU608" s="604"/>
      <c r="WRV608" s="604"/>
      <c r="WRW608" s="604"/>
      <c r="WRX608" s="604"/>
      <c r="WRY608" s="604"/>
      <c r="WRZ608" s="604"/>
      <c r="WSA608" s="604"/>
      <c r="WSB608" s="604"/>
      <c r="WSC608" s="604"/>
      <c r="WSD608" s="604"/>
      <c r="WSE608" s="604"/>
      <c r="WSF608" s="604"/>
      <c r="WSG608" s="604"/>
      <c r="WSH608" s="604"/>
      <c r="WSI608" s="604"/>
      <c r="WSJ608" s="604"/>
      <c r="WSK608" s="604"/>
      <c r="WSL608" s="604"/>
      <c r="WSM608" s="604"/>
      <c r="WSN608" s="604"/>
      <c r="WSO608" s="604"/>
      <c r="WSP608" s="604"/>
      <c r="WSQ608" s="604"/>
      <c r="WSR608" s="604"/>
      <c r="WSS608" s="604"/>
      <c r="WST608" s="604"/>
      <c r="WSU608" s="604"/>
      <c r="WSV608" s="604"/>
      <c r="WSW608" s="604"/>
      <c r="WSX608" s="604"/>
      <c r="WSY608" s="604"/>
      <c r="WSZ608" s="604"/>
      <c r="WTA608" s="604"/>
      <c r="WTB608" s="604"/>
      <c r="WTC608" s="604"/>
      <c r="WTD608" s="604"/>
      <c r="WTE608" s="604"/>
      <c r="WTF608" s="604"/>
      <c r="WTG608" s="604"/>
      <c r="WTH608" s="604"/>
      <c r="WTI608" s="604"/>
      <c r="WTJ608" s="604"/>
      <c r="WTK608" s="604"/>
      <c r="WTL608" s="604"/>
      <c r="WTM608" s="604"/>
      <c r="WTN608" s="604"/>
      <c r="WTO608" s="604"/>
      <c r="WTP608" s="604"/>
      <c r="WTQ608" s="604"/>
      <c r="WTR608" s="604"/>
      <c r="WTS608" s="604"/>
      <c r="WTT608" s="604"/>
      <c r="WTU608" s="604"/>
      <c r="WTV608" s="604"/>
      <c r="WTW608" s="604"/>
      <c r="WTX608" s="604"/>
      <c r="WTY608" s="604"/>
      <c r="WTZ608" s="604"/>
      <c r="WUA608" s="604"/>
      <c r="WUB608" s="604"/>
      <c r="WUC608" s="604"/>
      <c r="WUD608" s="604"/>
      <c r="WUE608" s="604"/>
      <c r="WUF608" s="604"/>
      <c r="WUG608" s="604"/>
      <c r="WUH608" s="604"/>
      <c r="WUI608" s="604"/>
      <c r="WUJ608" s="604"/>
      <c r="WUK608" s="604"/>
      <c r="WUL608" s="604"/>
      <c r="WUM608" s="604"/>
      <c r="WUN608" s="604"/>
      <c r="WUO608" s="604"/>
      <c r="WUP608" s="604"/>
      <c r="WUQ608" s="604"/>
      <c r="WUR608" s="604"/>
      <c r="WUS608" s="604"/>
      <c r="WUT608" s="604"/>
      <c r="WUU608" s="604"/>
      <c r="WUV608" s="604"/>
      <c r="WUW608" s="604"/>
      <c r="WUX608" s="604"/>
      <c r="WUY608" s="604"/>
      <c r="WUZ608" s="604"/>
      <c r="WVA608" s="604"/>
      <c r="WVB608" s="604"/>
      <c r="WVC608" s="604"/>
      <c r="WVD608" s="604"/>
      <c r="WVE608" s="604"/>
      <c r="WVF608" s="604"/>
      <c r="WVG608" s="604"/>
      <c r="WVH608" s="604"/>
      <c r="WVI608" s="604"/>
      <c r="WVJ608" s="604"/>
      <c r="WVK608" s="604"/>
      <c r="WVL608" s="604"/>
      <c r="WVM608" s="604"/>
      <c r="WVN608" s="604"/>
      <c r="WVO608" s="604"/>
      <c r="WVP608" s="604"/>
      <c r="WVQ608" s="604"/>
      <c r="WVR608" s="604"/>
      <c r="WVS608" s="604"/>
      <c r="WVT608" s="604"/>
      <c r="WVU608" s="604"/>
      <c r="WVV608" s="604"/>
      <c r="WVW608" s="604"/>
      <c r="WVX608" s="604"/>
      <c r="WVY608" s="604"/>
      <c r="WVZ608" s="604"/>
      <c r="WWA608" s="604"/>
      <c r="WWB608" s="604"/>
      <c r="WWC608" s="604"/>
      <c r="WWD608" s="604"/>
      <c r="WWE608" s="604"/>
      <c r="WWF608" s="604"/>
      <c r="WWG608" s="604"/>
      <c r="WWH608" s="604"/>
      <c r="WWI608" s="604"/>
      <c r="WWJ608" s="604"/>
      <c r="WWK608" s="604"/>
      <c r="WWL608" s="604"/>
      <c r="WWM608" s="604"/>
      <c r="WWN608" s="604"/>
      <c r="WWO608" s="604"/>
      <c r="WWP608" s="604"/>
      <c r="WWQ608" s="604"/>
      <c r="WWR608" s="604"/>
      <c r="WWS608" s="604"/>
      <c r="WWT608" s="604"/>
      <c r="WWU608" s="604"/>
      <c r="WWV608" s="604"/>
      <c r="WWW608" s="604"/>
      <c r="WWX608" s="604"/>
      <c r="WWY608" s="604"/>
      <c r="WWZ608" s="604"/>
      <c r="WXA608" s="604"/>
      <c r="WXB608" s="604"/>
      <c r="WXC608" s="604"/>
      <c r="WXD608" s="604"/>
      <c r="WXE608" s="604"/>
      <c r="WXF608" s="604"/>
      <c r="WXG608" s="604"/>
      <c r="WXH608" s="604"/>
      <c r="WXI608" s="604"/>
      <c r="WXJ608" s="604"/>
      <c r="WXK608" s="604"/>
      <c r="WXL608" s="604"/>
      <c r="WXM608" s="604"/>
      <c r="WXN608" s="604"/>
      <c r="WXO608" s="604"/>
      <c r="WXP608" s="604"/>
      <c r="WXQ608" s="604"/>
      <c r="WXR608" s="604"/>
      <c r="WXS608" s="604"/>
      <c r="WXT608" s="604"/>
      <c r="WXU608" s="604"/>
      <c r="WXV608" s="604"/>
      <c r="WXW608" s="604"/>
      <c r="WXX608" s="604"/>
      <c r="WXY608" s="604"/>
      <c r="WXZ608" s="604"/>
      <c r="WYA608" s="604"/>
      <c r="WYB608" s="604"/>
      <c r="WYC608" s="604"/>
      <c r="WYD608" s="604"/>
      <c r="WYE608" s="604"/>
      <c r="WYF608" s="604"/>
      <c r="WYG608" s="604"/>
      <c r="WYH608" s="604"/>
      <c r="WYI608" s="604"/>
      <c r="WYJ608" s="604"/>
      <c r="WYK608" s="604"/>
      <c r="WYL608" s="604"/>
      <c r="WYM608" s="604"/>
      <c r="WYN608" s="604"/>
      <c r="WYO608" s="604"/>
      <c r="WYP608" s="604"/>
      <c r="WYQ608" s="604"/>
      <c r="WYR608" s="604"/>
      <c r="WYS608" s="604"/>
      <c r="WYT608" s="604"/>
      <c r="WYU608" s="604"/>
      <c r="WYV608" s="604"/>
      <c r="WYW608" s="604"/>
      <c r="WYX608" s="604"/>
      <c r="WYY608" s="604"/>
      <c r="WYZ608" s="604"/>
      <c r="WZA608" s="604"/>
      <c r="WZB608" s="604"/>
      <c r="WZC608" s="604"/>
      <c r="WZD608" s="604"/>
      <c r="WZE608" s="604"/>
      <c r="WZF608" s="604"/>
      <c r="WZG608" s="604"/>
      <c r="WZH608" s="604"/>
      <c r="WZI608" s="604"/>
      <c r="WZJ608" s="604"/>
      <c r="WZK608" s="604"/>
      <c r="WZL608" s="604"/>
      <c r="WZM608" s="604"/>
      <c r="WZN608" s="604"/>
      <c r="WZO608" s="604"/>
      <c r="WZP608" s="604"/>
      <c r="WZQ608" s="604"/>
      <c r="WZR608" s="604"/>
      <c r="WZS608" s="604"/>
      <c r="WZT608" s="604"/>
      <c r="WZU608" s="604"/>
      <c r="WZV608" s="604"/>
      <c r="WZW608" s="604"/>
      <c r="WZX608" s="604"/>
      <c r="WZY608" s="604"/>
      <c r="WZZ608" s="604"/>
      <c r="XAA608" s="604"/>
      <c r="XAB608" s="604"/>
      <c r="XAC608" s="604"/>
      <c r="XAD608" s="604"/>
      <c r="XAE608" s="604"/>
      <c r="XAF608" s="604"/>
      <c r="XAG608" s="604"/>
      <c r="XAH608" s="604"/>
      <c r="XAI608" s="604"/>
      <c r="XAJ608" s="604"/>
      <c r="XAK608" s="604"/>
      <c r="XAL608" s="604"/>
      <c r="XAM608" s="604"/>
      <c r="XAN608" s="604"/>
      <c r="XAO608" s="604"/>
      <c r="XAP608" s="604"/>
      <c r="XAQ608" s="604"/>
      <c r="XAR608" s="604"/>
      <c r="XAS608" s="604"/>
      <c r="XAT608" s="604"/>
      <c r="XAU608" s="604"/>
      <c r="XAV608" s="604"/>
      <c r="XAW608" s="604"/>
      <c r="XAX608" s="604"/>
      <c r="XAY608" s="604"/>
      <c r="XAZ608" s="604"/>
      <c r="XBA608" s="604"/>
      <c r="XBB608" s="604"/>
      <c r="XBC608" s="604"/>
      <c r="XBD608" s="604"/>
      <c r="XBE608" s="604"/>
      <c r="XBF608" s="604"/>
      <c r="XBG608" s="604"/>
      <c r="XBH608" s="604"/>
      <c r="XBI608" s="604"/>
      <c r="XBJ608" s="604"/>
      <c r="XBK608" s="604"/>
      <c r="XBL608" s="604"/>
      <c r="XBM608" s="604"/>
      <c r="XBN608" s="604"/>
      <c r="XBO608" s="604"/>
      <c r="XBP608" s="604"/>
      <c r="XBQ608" s="604"/>
      <c r="XBR608" s="604"/>
      <c r="XBS608" s="604"/>
      <c r="XBT608" s="604"/>
      <c r="XBU608" s="604"/>
      <c r="XBV608" s="604"/>
      <c r="XBW608" s="604"/>
      <c r="XBX608" s="604"/>
      <c r="XBY608" s="604"/>
      <c r="XBZ608" s="604"/>
      <c r="XCA608" s="604"/>
      <c r="XCB608" s="604"/>
      <c r="XCC608" s="604"/>
      <c r="XCD608" s="604"/>
      <c r="XCE608" s="604"/>
      <c r="XCF608" s="604"/>
      <c r="XCG608" s="604"/>
      <c r="XCH608" s="604"/>
      <c r="XCI608" s="604"/>
      <c r="XCJ608" s="604"/>
      <c r="XCK608" s="604"/>
      <c r="XCL608" s="604"/>
      <c r="XCM608" s="604"/>
      <c r="XCN608" s="604"/>
      <c r="XCO608" s="604"/>
      <c r="XCP608" s="604"/>
      <c r="XCQ608" s="604"/>
      <c r="XCR608" s="604"/>
      <c r="XCS608" s="604"/>
      <c r="XCT608" s="604"/>
      <c r="XCU608" s="604"/>
      <c r="XCV608" s="604"/>
      <c r="XCW608" s="604"/>
      <c r="XCX608" s="604"/>
      <c r="XCY608" s="604"/>
      <c r="XCZ608" s="604"/>
      <c r="XDA608" s="604"/>
      <c r="XDB608" s="604"/>
      <c r="XDC608" s="604"/>
      <c r="XDD608" s="604"/>
      <c r="XDE608" s="604"/>
      <c r="XDF608" s="604"/>
      <c r="XDG608" s="604"/>
      <c r="XDH608" s="604"/>
      <c r="XDI608" s="604"/>
      <c r="XDJ608" s="604"/>
      <c r="XDK608" s="604"/>
      <c r="XDL608" s="604"/>
      <c r="XDM608" s="604"/>
      <c r="XDN608" s="604"/>
      <c r="XDO608" s="604"/>
      <c r="XDP608" s="604"/>
      <c r="XDQ608" s="604"/>
      <c r="XDR608" s="604"/>
      <c r="XDS608" s="604"/>
      <c r="XDT608" s="604"/>
      <c r="XDU608" s="604"/>
      <c r="XDV608" s="604"/>
      <c r="XDW608" s="604"/>
      <c r="XDX608" s="604"/>
      <c r="XDY608" s="604"/>
      <c r="XDZ608" s="604"/>
      <c r="XEA608" s="604"/>
      <c r="XEB608" s="604"/>
      <c r="XEC608" s="604"/>
      <c r="XED608" s="604"/>
      <c r="XEE608" s="604"/>
      <c r="XEF608" s="604"/>
      <c r="XEG608" s="604"/>
      <c r="XEH608" s="604"/>
      <c r="XEI608" s="604"/>
      <c r="XEJ608" s="604"/>
      <c r="XEK608" s="604"/>
      <c r="XEL608" s="604"/>
      <c r="XEM608" s="604"/>
      <c r="XEN608" s="604"/>
      <c r="XEO608" s="604"/>
      <c r="XEP608" s="604"/>
      <c r="XEQ608" s="604"/>
      <c r="XER608" s="604"/>
      <c r="XES608" s="604"/>
      <c r="XET608" s="604"/>
      <c r="XEU608" s="604"/>
      <c r="XEV608" s="604"/>
      <c r="XEW608" s="604"/>
      <c r="XEX608" s="604"/>
      <c r="XEY608" s="604"/>
      <c r="XEZ608" s="604"/>
      <c r="XFA608" s="604"/>
      <c r="XFB608" s="604"/>
      <c r="XFC608" s="604"/>
      <c r="XFD608" s="604"/>
    </row>
    <row r="609" spans="1:90" x14ac:dyDescent="0.3">
      <c r="A609" s="163">
        <v>609</v>
      </c>
      <c r="B609" s="3"/>
      <c r="E609" s="2"/>
      <c r="F609" s="3"/>
      <c r="G609" s="13"/>
      <c r="H609" s="13"/>
      <c r="I609" s="13"/>
      <c r="J609" s="13"/>
      <c r="K609" s="40"/>
      <c r="L609" s="137"/>
      <c r="M609" s="22"/>
      <c r="N609" s="40"/>
      <c r="O609" s="137"/>
      <c r="P609" s="22"/>
      <c r="Q609" s="40"/>
      <c r="R609" s="137"/>
      <c r="S609" s="22"/>
      <c r="T609" s="40"/>
      <c r="U609" s="137"/>
      <c r="V609" s="22"/>
      <c r="W609" s="40"/>
      <c r="X609" s="137"/>
      <c r="Y609" s="22"/>
      <c r="Z609" s="40"/>
      <c r="AA609" s="137"/>
      <c r="AB609" s="22"/>
      <c r="AC609" s="40"/>
      <c r="AD609" s="137"/>
      <c r="AE609" s="22"/>
      <c r="AF609" s="40"/>
      <c r="AG609" s="137"/>
      <c r="AH609" s="22"/>
      <c r="AI609" s="40"/>
      <c r="AJ609" s="137"/>
      <c r="AK609" s="22"/>
      <c r="AL609" s="40"/>
      <c r="AM609" s="137"/>
      <c r="AN609" s="22"/>
      <c r="AO609" s="40"/>
      <c r="AP609" s="137"/>
      <c r="AQ609" s="22"/>
      <c r="AR609" s="40"/>
      <c r="AS609" s="137"/>
      <c r="AT609" s="22"/>
      <c r="AU609" s="40"/>
      <c r="AV609" s="137"/>
      <c r="AW609" s="22"/>
      <c r="AX609" s="40"/>
      <c r="AY609" s="137"/>
      <c r="AZ609" s="22"/>
      <c r="BA609" s="3"/>
      <c r="BB609" s="13"/>
      <c r="BC609" s="13"/>
      <c r="BD609" s="29"/>
      <c r="BE609" s="137"/>
      <c r="BF609" s="22"/>
      <c r="BG609" s="248"/>
      <c r="BH609" s="137"/>
      <c r="BI609" s="22"/>
      <c r="BJ609" s="13"/>
      <c r="BK609" s="13"/>
      <c r="BL609" s="13"/>
      <c r="BM609" s="13"/>
      <c r="BN609" s="186"/>
      <c r="BO609" s="13"/>
      <c r="BP609" s="13"/>
      <c r="BQ609" s="13"/>
      <c r="BR609" s="13"/>
      <c r="BT609" s="340"/>
      <c r="BU609" s="186"/>
      <c r="BV609" s="100"/>
      <c r="BW609" s="100"/>
      <c r="BX609" s="100"/>
      <c r="BY609" s="100"/>
      <c r="BZ609" s="100"/>
      <c r="CA609" s="100"/>
      <c r="CB609" s="100"/>
      <c r="CC609" s="100"/>
      <c r="CD609" s="100"/>
      <c r="CE609" s="100"/>
      <c r="CF609" s="100"/>
      <c r="CG609" s="100"/>
      <c r="CH609" s="100"/>
      <c r="CI609" s="100"/>
      <c r="CJ609" s="100"/>
      <c r="CK609" s="100"/>
      <c r="CL609" s="100"/>
    </row>
    <row r="610" spans="1:90" ht="13.5" thickBot="1" x14ac:dyDescent="0.35">
      <c r="A610" s="163">
        <v>610</v>
      </c>
      <c r="B610" s="164" t="s">
        <v>415</v>
      </c>
      <c r="C610" s="251"/>
      <c r="D610" s="166" t="s">
        <v>1</v>
      </c>
      <c r="E610" s="176" t="s">
        <v>100</v>
      </c>
      <c r="F610" s="177" t="s">
        <v>12</v>
      </c>
      <c r="G610" s="168" t="s">
        <v>388</v>
      </c>
      <c r="H610" s="168" t="s">
        <v>389</v>
      </c>
      <c r="I610" s="611" t="s">
        <v>101</v>
      </c>
      <c r="J610" s="611" t="s">
        <v>102</v>
      </c>
      <c r="K610" s="870" t="s">
        <v>11</v>
      </c>
      <c r="L610" s="872" t="s">
        <v>371</v>
      </c>
      <c r="M610" s="873" t="s">
        <v>390</v>
      </c>
      <c r="N610" s="870" t="s">
        <v>94</v>
      </c>
      <c r="O610" s="872" t="s">
        <v>372</v>
      </c>
      <c r="P610" s="873" t="s">
        <v>391</v>
      </c>
      <c r="Q610" s="870" t="s">
        <v>364</v>
      </c>
      <c r="R610" s="168" t="s">
        <v>373</v>
      </c>
      <c r="S610" s="170" t="s">
        <v>392</v>
      </c>
      <c r="T610" s="165" t="s">
        <v>95</v>
      </c>
      <c r="U610" s="168" t="s">
        <v>374</v>
      </c>
      <c r="V610" s="170" t="s">
        <v>393</v>
      </c>
      <c r="W610" s="165" t="s">
        <v>96</v>
      </c>
      <c r="X610" s="168" t="s">
        <v>375</v>
      </c>
      <c r="Y610" s="170" t="s">
        <v>394</v>
      </c>
      <c r="Z610" s="165" t="s">
        <v>362</v>
      </c>
      <c r="AA610" s="168" t="s">
        <v>376</v>
      </c>
      <c r="AB610" s="170" t="s">
        <v>395</v>
      </c>
      <c r="AC610" s="165" t="s">
        <v>368</v>
      </c>
      <c r="AD610" s="168" t="s">
        <v>377</v>
      </c>
      <c r="AE610" s="170" t="s">
        <v>396</v>
      </c>
      <c r="AF610" s="165" t="s">
        <v>361</v>
      </c>
      <c r="AG610" s="168" t="s">
        <v>378</v>
      </c>
      <c r="AH610" s="170" t="s">
        <v>397</v>
      </c>
      <c r="AI610" s="165" t="s">
        <v>365</v>
      </c>
      <c r="AJ610" s="168" t="s">
        <v>379</v>
      </c>
      <c r="AK610" s="170" t="s">
        <v>398</v>
      </c>
      <c r="AL610" s="165" t="s">
        <v>304</v>
      </c>
      <c r="AM610" s="168" t="s">
        <v>380</v>
      </c>
      <c r="AN610" s="170" t="s">
        <v>399</v>
      </c>
      <c r="AO610" s="165" t="s">
        <v>97</v>
      </c>
      <c r="AP610" s="168" t="s">
        <v>381</v>
      </c>
      <c r="AQ610" s="170" t="s">
        <v>400</v>
      </c>
      <c r="AR610" s="165" t="s">
        <v>98</v>
      </c>
      <c r="AS610" s="168" t="s">
        <v>382</v>
      </c>
      <c r="AT610" s="170" t="s">
        <v>401</v>
      </c>
      <c r="AU610" s="175" t="s">
        <v>165</v>
      </c>
      <c r="AV610" s="168" t="s">
        <v>383</v>
      </c>
      <c r="AW610" s="170" t="s">
        <v>402</v>
      </c>
      <c r="AX610" s="165" t="s">
        <v>363</v>
      </c>
      <c r="AY610" s="168" t="s">
        <v>384</v>
      </c>
      <c r="AZ610" s="170" t="s">
        <v>403</v>
      </c>
      <c r="BA610" s="862" t="s">
        <v>369</v>
      </c>
      <c r="BB610" s="168" t="s">
        <v>385</v>
      </c>
      <c r="BC610" s="168" t="s">
        <v>404</v>
      </c>
      <c r="BD610" s="171" t="s">
        <v>366</v>
      </c>
      <c r="BE610" s="168" t="s">
        <v>386</v>
      </c>
      <c r="BF610" s="170" t="s">
        <v>405</v>
      </c>
      <c r="BG610" s="257" t="s">
        <v>367</v>
      </c>
      <c r="BH610" s="168" t="s">
        <v>387</v>
      </c>
      <c r="BI610" s="170" t="s">
        <v>406</v>
      </c>
      <c r="BJ610" s="172" t="s">
        <v>171</v>
      </c>
      <c r="BK610" s="168" t="s">
        <v>407</v>
      </c>
      <c r="BL610" s="168" t="s">
        <v>408</v>
      </c>
      <c r="BM610" s="173" t="s">
        <v>292</v>
      </c>
      <c r="BN610" s="274" t="s">
        <v>409</v>
      </c>
      <c r="BO610" s="174" t="s">
        <v>410</v>
      </c>
      <c r="BP610" s="173" t="s">
        <v>293</v>
      </c>
      <c r="BQ610" s="174" t="s">
        <v>411</v>
      </c>
      <c r="BR610" s="174" t="s">
        <v>412</v>
      </c>
      <c r="BS610" s="346" t="s">
        <v>167</v>
      </c>
      <c r="BT610" s="311" t="s">
        <v>413</v>
      </c>
      <c r="BU610" s="274" t="s">
        <v>414</v>
      </c>
      <c r="BV610" s="284" t="s">
        <v>371</v>
      </c>
      <c r="BW610" s="284" t="s">
        <v>372</v>
      </c>
      <c r="BX610" s="284" t="s">
        <v>373</v>
      </c>
      <c r="BY610" s="284" t="s">
        <v>374</v>
      </c>
      <c r="BZ610" s="284" t="s">
        <v>375</v>
      </c>
      <c r="CA610" s="284" t="s">
        <v>376</v>
      </c>
      <c r="CB610" s="284" t="s">
        <v>377</v>
      </c>
      <c r="CC610" s="284" t="s">
        <v>378</v>
      </c>
      <c r="CD610" s="284" t="s">
        <v>379</v>
      </c>
      <c r="CE610" s="284" t="s">
        <v>380</v>
      </c>
      <c r="CF610" s="284" t="s">
        <v>381</v>
      </c>
      <c r="CG610" s="284" t="s">
        <v>382</v>
      </c>
      <c r="CH610" s="284" t="s">
        <v>383</v>
      </c>
      <c r="CI610" s="284" t="s">
        <v>384</v>
      </c>
      <c r="CJ610" s="284" t="s">
        <v>385</v>
      </c>
      <c r="CK610" s="284" t="s">
        <v>386</v>
      </c>
      <c r="CL610" s="284" t="s">
        <v>387</v>
      </c>
    </row>
    <row r="611" spans="1:90" ht="13.5" thickBot="1" x14ac:dyDescent="0.35">
      <c r="A611" s="163">
        <v>611</v>
      </c>
      <c r="B611" s="164" t="s">
        <v>169</v>
      </c>
      <c r="C611" s="251"/>
      <c r="D611" s="166"/>
      <c r="E611" s="176"/>
      <c r="F611" s="177" t="s">
        <v>12</v>
      </c>
      <c r="G611" s="168"/>
      <c r="H611" s="168"/>
      <c r="I611" s="611"/>
      <c r="J611" s="611"/>
      <c r="K611" s="870" t="s">
        <v>11</v>
      </c>
      <c r="L611" s="872"/>
      <c r="M611" s="873"/>
      <c r="N611" s="870" t="s">
        <v>177</v>
      </c>
      <c r="O611" s="872"/>
      <c r="P611" s="873"/>
      <c r="Q611" s="870" t="s">
        <v>364</v>
      </c>
      <c r="R611" s="168"/>
      <c r="S611" s="170"/>
      <c r="T611" s="858" t="s">
        <v>95</v>
      </c>
      <c r="U611" s="168"/>
      <c r="V611" s="170"/>
      <c r="W611" s="858" t="s">
        <v>96</v>
      </c>
      <c r="X611" s="168"/>
      <c r="Y611" s="170"/>
      <c r="Z611" s="858" t="s">
        <v>362</v>
      </c>
      <c r="AA611" s="168"/>
      <c r="AB611" s="170"/>
      <c r="AC611" s="858" t="s">
        <v>368</v>
      </c>
      <c r="AD611" s="168"/>
      <c r="AE611" s="170"/>
      <c r="AF611" s="858" t="s">
        <v>361</v>
      </c>
      <c r="AG611" s="168"/>
      <c r="AH611" s="170"/>
      <c r="AI611" s="858" t="s">
        <v>365</v>
      </c>
      <c r="AJ611" s="168"/>
      <c r="AK611" s="170"/>
      <c r="AL611" s="858" t="s">
        <v>370</v>
      </c>
      <c r="AM611" s="168"/>
      <c r="AN611" s="170"/>
      <c r="AO611" s="858" t="s">
        <v>97</v>
      </c>
      <c r="AP611" s="168"/>
      <c r="AQ611" s="170"/>
      <c r="AR611" s="858" t="s">
        <v>98</v>
      </c>
      <c r="AS611" s="168"/>
      <c r="AT611" s="170"/>
      <c r="AU611" s="859" t="s">
        <v>165</v>
      </c>
      <c r="AV611" s="168"/>
      <c r="AW611" s="170"/>
      <c r="AX611" s="858" t="s">
        <v>363</v>
      </c>
      <c r="AY611" s="168"/>
      <c r="AZ611" s="170"/>
      <c r="BA611" s="862" t="s">
        <v>369</v>
      </c>
      <c r="BB611" s="168"/>
      <c r="BC611" s="168"/>
      <c r="BD611" s="257" t="s">
        <v>366</v>
      </c>
      <c r="BE611" s="168"/>
      <c r="BF611" s="170"/>
      <c r="BG611" s="257" t="s">
        <v>367</v>
      </c>
      <c r="BH611" s="168"/>
      <c r="BI611" s="170"/>
      <c r="BJ611" s="865" t="s">
        <v>171</v>
      </c>
      <c r="BK611" s="168"/>
      <c r="BL611" s="168"/>
      <c r="BM611" s="866" t="s">
        <v>292</v>
      </c>
      <c r="BN611" s="274"/>
      <c r="BO611" s="174"/>
      <c r="BP611" s="866" t="s">
        <v>293</v>
      </c>
      <c r="BQ611" s="174"/>
      <c r="BR611" s="174"/>
      <c r="BS611" s="868" t="s">
        <v>167</v>
      </c>
      <c r="BT611" s="311"/>
      <c r="BU611" s="274"/>
      <c r="BV611" s="284" t="s">
        <v>371</v>
      </c>
      <c r="BW611" s="284" t="s">
        <v>372</v>
      </c>
      <c r="BX611" s="284" t="s">
        <v>373</v>
      </c>
      <c r="BY611" s="284" t="s">
        <v>374</v>
      </c>
      <c r="BZ611" s="284" t="s">
        <v>375</v>
      </c>
      <c r="CA611" s="284" t="s">
        <v>376</v>
      </c>
      <c r="CB611" s="284" t="s">
        <v>377</v>
      </c>
      <c r="CC611" s="284" t="s">
        <v>378</v>
      </c>
      <c r="CD611" s="284" t="s">
        <v>379</v>
      </c>
      <c r="CE611" s="284" t="s">
        <v>380</v>
      </c>
      <c r="CF611" s="284" t="s">
        <v>381</v>
      </c>
      <c r="CG611" s="284" t="s">
        <v>382</v>
      </c>
      <c r="CH611" s="284" t="s">
        <v>383</v>
      </c>
      <c r="CI611" s="284" t="s">
        <v>384</v>
      </c>
      <c r="CJ611" s="284" t="s">
        <v>385</v>
      </c>
      <c r="CK611" s="284" t="s">
        <v>386</v>
      </c>
      <c r="CL611" s="284" t="s">
        <v>387</v>
      </c>
    </row>
    <row r="612" spans="1:90" ht="13.5" thickBot="1" x14ac:dyDescent="0.35">
      <c r="A612" s="232">
        <v>612</v>
      </c>
      <c r="B612" s="595" t="s">
        <v>178</v>
      </c>
      <c r="C612" s="599" t="s">
        <v>179</v>
      </c>
      <c r="D612" s="500">
        <v>44013</v>
      </c>
      <c r="E612" s="504"/>
      <c r="F612" s="596">
        <v>597</v>
      </c>
      <c r="G612" s="526"/>
      <c r="H612" s="526"/>
      <c r="I612" s="612">
        <f>LARGE(BV612:CL612,1)</f>
        <v>41</v>
      </c>
      <c r="J612" s="612">
        <f>SMALL(BV612:CL612,1)</f>
        <v>26</v>
      </c>
      <c r="K612" s="554">
        <v>39</v>
      </c>
      <c r="L612" s="503"/>
      <c r="M612" s="553"/>
      <c r="N612" s="554">
        <v>38</v>
      </c>
      <c r="O612" s="503"/>
      <c r="P612" s="553"/>
      <c r="Q612" s="554">
        <v>27</v>
      </c>
      <c r="R612" s="526"/>
      <c r="S612" s="529"/>
      <c r="T612" s="856">
        <v>37</v>
      </c>
      <c r="U612" s="526"/>
      <c r="V612" s="529"/>
      <c r="W612" s="856">
        <v>36</v>
      </c>
      <c r="X612" s="526"/>
      <c r="Y612" s="529"/>
      <c r="Z612" s="856">
        <v>29</v>
      </c>
      <c r="AA612" s="526"/>
      <c r="AB612" s="529"/>
      <c r="AC612" s="856">
        <v>38</v>
      </c>
      <c r="AD612" s="526"/>
      <c r="AE612" s="529"/>
      <c r="AF612" s="856">
        <v>31</v>
      </c>
      <c r="AG612" s="526"/>
      <c r="AH612" s="529"/>
      <c r="AI612" s="856">
        <v>26</v>
      </c>
      <c r="AJ612" s="526"/>
      <c r="AK612" s="529"/>
      <c r="AL612" s="856">
        <v>41</v>
      </c>
      <c r="AM612" s="526"/>
      <c r="AN612" s="529"/>
      <c r="AO612" s="856">
        <v>36</v>
      </c>
      <c r="AP612" s="526"/>
      <c r="AQ612" s="529"/>
      <c r="AR612" s="856">
        <v>37</v>
      </c>
      <c r="AS612" s="526"/>
      <c r="AT612" s="529"/>
      <c r="AU612" s="856">
        <v>29</v>
      </c>
      <c r="AV612" s="526"/>
      <c r="AW612" s="529"/>
      <c r="AX612" s="856">
        <v>37</v>
      </c>
      <c r="AY612" s="526"/>
      <c r="AZ612" s="529"/>
      <c r="BA612" s="860">
        <v>38</v>
      </c>
      <c r="BB612" s="526"/>
      <c r="BC612" s="529"/>
      <c r="BD612" s="863">
        <v>40</v>
      </c>
      <c r="BE612" s="526"/>
      <c r="BF612" s="529"/>
      <c r="BG612" s="863">
        <v>38</v>
      </c>
      <c r="BH612" s="526"/>
      <c r="BI612" s="529"/>
      <c r="BJ612" s="592">
        <f>K612+T612+W612+Z612+Q612</f>
        <v>168</v>
      </c>
      <c r="BK612" s="526"/>
      <c r="BL612" s="529"/>
      <c r="BM612" s="623">
        <f>BG612+AU612+AR612+AX612</f>
        <v>141</v>
      </c>
      <c r="BN612" s="536"/>
      <c r="BO612" s="597"/>
      <c r="BP612" s="623">
        <f>BA612+AO612+AL612+BD612</f>
        <v>155</v>
      </c>
      <c r="BQ612" s="537"/>
      <c r="BR612" s="597"/>
      <c r="BS612" s="624">
        <f>AI612+AF612+AC612+N612</f>
        <v>133</v>
      </c>
      <c r="BT612" s="506"/>
      <c r="BU612" s="598"/>
      <c r="BV612" s="508"/>
      <c r="BW612" s="508"/>
      <c r="BX612" s="508"/>
      <c r="BY612" s="508"/>
      <c r="BZ612" s="508"/>
      <c r="CA612" s="508"/>
      <c r="CB612" s="502">
        <f>Q612</f>
        <v>27</v>
      </c>
      <c r="CC612" s="502">
        <f>T612</f>
        <v>37</v>
      </c>
      <c r="CD612" s="502">
        <f>W612</f>
        <v>36</v>
      </c>
      <c r="CE612" s="502">
        <f>Z612</f>
        <v>29</v>
      </c>
      <c r="CF612" s="502">
        <f>AC612</f>
        <v>38</v>
      </c>
      <c r="CG612" s="502">
        <f>AF612</f>
        <v>31</v>
      </c>
      <c r="CH612" s="502">
        <f>AI612</f>
        <v>26</v>
      </c>
      <c r="CI612" s="502">
        <f>AL612</f>
        <v>41</v>
      </c>
      <c r="CJ612" s="502">
        <f>AO612</f>
        <v>36</v>
      </c>
      <c r="CK612" s="502">
        <f>AR612</f>
        <v>37</v>
      </c>
      <c r="CL612" s="600">
        <f>AU612</f>
        <v>29</v>
      </c>
    </row>
    <row r="613" spans="1:90" s="740" customFormat="1" hidden="1" x14ac:dyDescent="0.3">
      <c r="A613" s="706">
        <v>613</v>
      </c>
      <c r="B613" s="741" t="s">
        <v>298</v>
      </c>
      <c r="C613" s="708" t="s">
        <v>602</v>
      </c>
      <c r="D613" s="737">
        <v>42583</v>
      </c>
      <c r="E613" s="742"/>
      <c r="F613" s="743"/>
      <c r="G613" s="741">
        <f>F613/F$612</f>
        <v>0</v>
      </c>
      <c r="H613" s="741"/>
      <c r="I613" s="744">
        <f>LARGE(BV613:CL613,1)</f>
        <v>0</v>
      </c>
      <c r="J613" s="744">
        <f>SMALL(BV613:CL613,1)</f>
        <v>0</v>
      </c>
      <c r="K613" s="745"/>
      <c r="L613" s="741">
        <f>K613/K$612</f>
        <v>0</v>
      </c>
      <c r="M613" s="746" t="e">
        <f>L613/$G613</f>
        <v>#DIV/0!</v>
      </c>
      <c r="N613" s="745"/>
      <c r="O613" s="741">
        <f>N613/N$612</f>
        <v>0</v>
      </c>
      <c r="P613" s="746" t="e">
        <f>O613/$G613</f>
        <v>#DIV/0!</v>
      </c>
      <c r="Q613" s="745"/>
      <c r="R613" s="741">
        <f>Q613/Q$612</f>
        <v>0</v>
      </c>
      <c r="S613" s="746" t="e">
        <f>R613/$G613</f>
        <v>#DIV/0!</v>
      </c>
      <c r="T613" s="745"/>
      <c r="U613" s="741">
        <f>T613/T$612</f>
        <v>0</v>
      </c>
      <c r="V613" s="746" t="e">
        <f>U613/$G613</f>
        <v>#DIV/0!</v>
      </c>
      <c r="W613" s="745"/>
      <c r="X613" s="741">
        <f>W613/W$612</f>
        <v>0</v>
      </c>
      <c r="Y613" s="746" t="e">
        <f>X613/$G613</f>
        <v>#DIV/0!</v>
      </c>
      <c r="Z613" s="745"/>
      <c r="AA613" s="741">
        <f>Z613/Z$612</f>
        <v>0</v>
      </c>
      <c r="AB613" s="746" t="e">
        <f>AA613/$G613</f>
        <v>#DIV/0!</v>
      </c>
      <c r="AC613" s="745"/>
      <c r="AD613" s="741">
        <f>AC613/AC$612</f>
        <v>0</v>
      </c>
      <c r="AE613" s="746" t="e">
        <f>AD613/$G613</f>
        <v>#DIV/0!</v>
      </c>
      <c r="AF613" s="745"/>
      <c r="AG613" s="741">
        <f>AF613/AF$612</f>
        <v>0</v>
      </c>
      <c r="AH613" s="746" t="e">
        <f>AG613/$G613</f>
        <v>#DIV/0!</v>
      </c>
      <c r="AI613" s="745"/>
      <c r="AJ613" s="741">
        <f>AI613/AI$612</f>
        <v>0</v>
      </c>
      <c r="AK613" s="746" t="e">
        <f>AJ613/$G613</f>
        <v>#DIV/0!</v>
      </c>
      <c r="AL613" s="745"/>
      <c r="AM613" s="741">
        <f>AL613/AL$612</f>
        <v>0</v>
      </c>
      <c r="AN613" s="746" t="e">
        <f>AM613/$G613</f>
        <v>#DIV/0!</v>
      </c>
      <c r="AO613" s="745"/>
      <c r="AP613" s="741">
        <f>AO613/AO$612</f>
        <v>0</v>
      </c>
      <c r="AQ613" s="746" t="e">
        <f>AP613/$G613</f>
        <v>#DIV/0!</v>
      </c>
      <c r="AR613" s="745">
        <v>0</v>
      </c>
      <c r="AS613" s="741">
        <f>AR613/AR$612</f>
        <v>0</v>
      </c>
      <c r="AT613" s="746" t="e">
        <f>AS613/$G613</f>
        <v>#DIV/0!</v>
      </c>
      <c r="AU613" s="745">
        <v>0</v>
      </c>
      <c r="AV613" s="741">
        <f>AU613/AU$612</f>
        <v>0</v>
      </c>
      <c r="AW613" s="746" t="e">
        <f>AV613/$G613</f>
        <v>#DIV/0!</v>
      </c>
      <c r="AX613" s="745">
        <v>0</v>
      </c>
      <c r="AY613" s="741">
        <f>AX613/AX$612</f>
        <v>0</v>
      </c>
      <c r="AZ613" s="746" t="e">
        <f>AY613/$G613</f>
        <v>#DIV/0!</v>
      </c>
      <c r="BA613" s="747"/>
      <c r="BB613" s="741">
        <f>BA613/BA$612</f>
        <v>0</v>
      </c>
      <c r="BC613" s="746" t="e">
        <f>BB613/$G613</f>
        <v>#DIV/0!</v>
      </c>
      <c r="BD613" s="748"/>
      <c r="BE613" s="741">
        <f>BD613/BD$612</f>
        <v>0</v>
      </c>
      <c r="BF613" s="746" t="e">
        <f>BE613/$G613</f>
        <v>#DIV/0!</v>
      </c>
      <c r="BG613" s="749"/>
      <c r="BH613" s="741">
        <f>BG613/BG$612</f>
        <v>0</v>
      </c>
      <c r="BI613" s="746" t="e">
        <f>BH613/$G613</f>
        <v>#DIV/0!</v>
      </c>
      <c r="BJ613" s="750">
        <f>K613+T613+W613+Z613+Q613</f>
        <v>0</v>
      </c>
      <c r="BK613" s="741">
        <f>BJ613/BJ$612</f>
        <v>0</v>
      </c>
      <c r="BL613" s="746" t="e">
        <f>BK613/$G613</f>
        <v>#DIV/0!</v>
      </c>
      <c r="BM613" s="751">
        <f>BG613+AU613+AR613+AX613</f>
        <v>0</v>
      </c>
      <c r="BN613" s="752">
        <f>BM613/BM$612</f>
        <v>0</v>
      </c>
      <c r="BO613" s="753" t="e">
        <f>BN613/$G613</f>
        <v>#DIV/0!</v>
      </c>
      <c r="BP613" s="751">
        <f>BA613+AO613+AL613+BD613</f>
        <v>0</v>
      </c>
      <c r="BQ613" s="754">
        <f>BP613/BP$612</f>
        <v>0</v>
      </c>
      <c r="BR613" s="753" t="e">
        <f>BQ613/$G613</f>
        <v>#DIV/0!</v>
      </c>
      <c r="BS613" s="755">
        <f>AI613+AF613+AC613+N613</f>
        <v>0</v>
      </c>
      <c r="BT613" s="756">
        <f>BS613/BS$612</f>
        <v>0</v>
      </c>
      <c r="BU613" s="757" t="e">
        <f>BT613/$G613</f>
        <v>#DIV/0!</v>
      </c>
      <c r="BV613" s="758">
        <f>L613</f>
        <v>0</v>
      </c>
      <c r="BW613" s="758">
        <f>O613</f>
        <v>0</v>
      </c>
      <c r="BX613" s="758">
        <f>R613</f>
        <v>0</v>
      </c>
      <c r="BY613" s="758">
        <f>U613</f>
        <v>0</v>
      </c>
      <c r="BZ613" s="758">
        <f>X613</f>
        <v>0</v>
      </c>
      <c r="CA613" s="758">
        <f t="shared" ref="CA613:CA622" si="1326">AA613</f>
        <v>0</v>
      </c>
      <c r="CB613" s="758">
        <f>AD613</f>
        <v>0</v>
      </c>
      <c r="CC613" s="758">
        <f>AG613</f>
        <v>0</v>
      </c>
      <c r="CD613" s="758">
        <f>AJ613</f>
        <v>0</v>
      </c>
      <c r="CE613" s="758">
        <f>AM613</f>
        <v>0</v>
      </c>
      <c r="CF613" s="758">
        <f>AP613</f>
        <v>0</v>
      </c>
      <c r="CG613" s="758">
        <f>AS613</f>
        <v>0</v>
      </c>
      <c r="CH613" s="758">
        <f t="shared" ref="CH613:CH622" si="1327">AV613</f>
        <v>0</v>
      </c>
      <c r="CI613" s="758">
        <f>AY613</f>
        <v>0</v>
      </c>
      <c r="CJ613" s="758">
        <f>BB613</f>
        <v>0</v>
      </c>
      <c r="CK613" s="758">
        <f>BE613</f>
        <v>0</v>
      </c>
      <c r="CL613" s="758">
        <f>BH613</f>
        <v>0</v>
      </c>
    </row>
    <row r="614" spans="1:90" s="740" customFormat="1" hidden="1" x14ac:dyDescent="0.3">
      <c r="A614" s="706">
        <v>614</v>
      </c>
      <c r="B614" s="741" t="s">
        <v>299</v>
      </c>
      <c r="C614" s="708" t="s">
        <v>602</v>
      </c>
      <c r="D614" s="737">
        <v>42583</v>
      </c>
      <c r="E614" s="742"/>
      <c r="F614" s="743"/>
      <c r="G614" s="741">
        <f t="shared" ref="G614:G622" si="1328">F614/F$612</f>
        <v>0</v>
      </c>
      <c r="H614" s="741"/>
      <c r="I614" s="744">
        <f t="shared" ref="I614:I622" si="1329">LARGE(BV614:CL614,1)</f>
        <v>0</v>
      </c>
      <c r="J614" s="744">
        <f t="shared" ref="J614:J622" si="1330">SMALL(BV614:CL614,1)</f>
        <v>0</v>
      </c>
      <c r="K614" s="745"/>
      <c r="L614" s="741">
        <f t="shared" ref="L614:L622" si="1331">K614/K$612</f>
        <v>0</v>
      </c>
      <c r="M614" s="746" t="e">
        <f>L614/$G614</f>
        <v>#DIV/0!</v>
      </c>
      <c r="N614" s="745"/>
      <c r="O614" s="741">
        <f t="shared" ref="O614:O622" si="1332">N614/N$612</f>
        <v>0</v>
      </c>
      <c r="P614" s="746" t="e">
        <f>O614/$G614</f>
        <v>#DIV/0!</v>
      </c>
      <c r="Q614" s="745"/>
      <c r="R614" s="741">
        <f t="shared" ref="R614:R622" si="1333">Q614/Q$612</f>
        <v>0</v>
      </c>
      <c r="S614" s="746" t="e">
        <f>R614/$G614</f>
        <v>#DIV/0!</v>
      </c>
      <c r="T614" s="745"/>
      <c r="U614" s="741">
        <f t="shared" ref="U614:U622" si="1334">T614/T$612</f>
        <v>0</v>
      </c>
      <c r="V614" s="746" t="e">
        <f>U614/$G614</f>
        <v>#DIV/0!</v>
      </c>
      <c r="W614" s="745"/>
      <c r="X614" s="741">
        <f t="shared" ref="X614:X622" si="1335">W614/W$612</f>
        <v>0</v>
      </c>
      <c r="Y614" s="746" t="e">
        <f>X614/$G614</f>
        <v>#DIV/0!</v>
      </c>
      <c r="Z614" s="745"/>
      <c r="AA614" s="741">
        <f t="shared" ref="AA614:AA622" si="1336">Z614/Z$612</f>
        <v>0</v>
      </c>
      <c r="AB614" s="746" t="e">
        <f>AA614/$G614</f>
        <v>#DIV/0!</v>
      </c>
      <c r="AC614" s="745"/>
      <c r="AD614" s="741">
        <f t="shared" ref="AD614:AD622" si="1337">AC614/AC$612</f>
        <v>0</v>
      </c>
      <c r="AE614" s="746" t="e">
        <f>AD614/$G614</f>
        <v>#DIV/0!</v>
      </c>
      <c r="AF614" s="745"/>
      <c r="AG614" s="741">
        <f t="shared" ref="AG614:AG622" si="1338">AF614/AF$612</f>
        <v>0</v>
      </c>
      <c r="AH614" s="746" t="e">
        <f>AG614/$G614</f>
        <v>#DIV/0!</v>
      </c>
      <c r="AI614" s="745"/>
      <c r="AJ614" s="741">
        <f t="shared" ref="AJ614:AJ622" si="1339">AI614/AI$612</f>
        <v>0</v>
      </c>
      <c r="AK614" s="746" t="e">
        <f>AJ614/$G614</f>
        <v>#DIV/0!</v>
      </c>
      <c r="AL614" s="745"/>
      <c r="AM614" s="741">
        <f t="shared" ref="AM614:AM622" si="1340">AL614/AL$612</f>
        <v>0</v>
      </c>
      <c r="AN614" s="746" t="e">
        <f>AM614/$G614</f>
        <v>#DIV/0!</v>
      </c>
      <c r="AO614" s="745"/>
      <c r="AP614" s="741">
        <f t="shared" ref="AP614:AP622" si="1341">AO614/AO$612</f>
        <v>0</v>
      </c>
      <c r="AQ614" s="746" t="e">
        <f>AP614/$G614</f>
        <v>#DIV/0!</v>
      </c>
      <c r="AR614" s="745">
        <v>0</v>
      </c>
      <c r="AS614" s="741">
        <f t="shared" ref="AS614:AS622" si="1342">AR614/AR$612</f>
        <v>0</v>
      </c>
      <c r="AT614" s="746" t="e">
        <f>AS614/$G614</f>
        <v>#DIV/0!</v>
      </c>
      <c r="AU614" s="745">
        <v>0</v>
      </c>
      <c r="AV614" s="741">
        <f t="shared" ref="AV614:AV622" si="1343">AU614/AU$612</f>
        <v>0</v>
      </c>
      <c r="AW614" s="746" t="e">
        <f>AV614/$G614</f>
        <v>#DIV/0!</v>
      </c>
      <c r="AX614" s="745">
        <v>0</v>
      </c>
      <c r="AY614" s="741">
        <f t="shared" ref="AY614:AY622" si="1344">AX614/AX$612</f>
        <v>0</v>
      </c>
      <c r="AZ614" s="746" t="e">
        <f>AY614/$G614</f>
        <v>#DIV/0!</v>
      </c>
      <c r="BA614" s="747"/>
      <c r="BB614" s="741">
        <f t="shared" ref="BB614:BB622" si="1345">BA614/BA$612</f>
        <v>0</v>
      </c>
      <c r="BC614" s="746" t="e">
        <f>BB614/$G614</f>
        <v>#DIV/0!</v>
      </c>
      <c r="BD614" s="748"/>
      <c r="BE614" s="741">
        <f t="shared" ref="BE614:BE622" si="1346">BD614/BD$612</f>
        <v>0</v>
      </c>
      <c r="BF614" s="746" t="e">
        <f>BE614/$G614</f>
        <v>#DIV/0!</v>
      </c>
      <c r="BG614" s="749"/>
      <c r="BH614" s="741">
        <f t="shared" ref="BH614:BH622" si="1347">BG614/BG$612</f>
        <v>0</v>
      </c>
      <c r="BI614" s="746" t="e">
        <f>BH614/$G614</f>
        <v>#DIV/0!</v>
      </c>
      <c r="BJ614" s="750">
        <f>K614+T614+W614+Z614+Q614</f>
        <v>0</v>
      </c>
      <c r="BK614" s="741">
        <f t="shared" ref="BK614:BK622" si="1348">BJ614/BJ$612</f>
        <v>0</v>
      </c>
      <c r="BL614" s="746" t="e">
        <f>BK614/$G614</f>
        <v>#DIV/0!</v>
      </c>
      <c r="BM614" s="751">
        <f>BG614+AU614+AR614+AX614</f>
        <v>0</v>
      </c>
      <c r="BN614" s="752">
        <f t="shared" ref="BN614:BN622" si="1349">BM614/BM$612</f>
        <v>0</v>
      </c>
      <c r="BO614" s="753" t="e">
        <f>BN614/$G614</f>
        <v>#DIV/0!</v>
      </c>
      <c r="BP614" s="751">
        <f>BA614+AO614+AL614+BD614</f>
        <v>0</v>
      </c>
      <c r="BQ614" s="754">
        <f t="shared" ref="BQ614:BQ622" si="1350">BP614/BP$612</f>
        <v>0</v>
      </c>
      <c r="BR614" s="753" t="e">
        <f>BQ614/$G614</f>
        <v>#DIV/0!</v>
      </c>
      <c r="BS614" s="755">
        <f>AI614+AF614+AC614+N614</f>
        <v>0</v>
      </c>
      <c r="BT614" s="756">
        <f t="shared" ref="BT614:BT622" si="1351">BS614/BS$612</f>
        <v>0</v>
      </c>
      <c r="BU614" s="757" t="e">
        <f>BT614/$G614</f>
        <v>#DIV/0!</v>
      </c>
      <c r="BV614" s="758">
        <f>L614</f>
        <v>0</v>
      </c>
      <c r="BW614" s="758">
        <f>O614</f>
        <v>0</v>
      </c>
      <c r="BX614" s="758">
        <f>R614</f>
        <v>0</v>
      </c>
      <c r="BY614" s="758">
        <f>U614</f>
        <v>0</v>
      </c>
      <c r="BZ614" s="758">
        <f>X614</f>
        <v>0</v>
      </c>
      <c r="CA614" s="758">
        <f t="shared" si="1326"/>
        <v>0</v>
      </c>
      <c r="CB614" s="758">
        <f>AD614</f>
        <v>0</v>
      </c>
      <c r="CC614" s="758">
        <f>AG614</f>
        <v>0</v>
      </c>
      <c r="CD614" s="758">
        <f>AJ614</f>
        <v>0</v>
      </c>
      <c r="CE614" s="758">
        <f>AM614</f>
        <v>0</v>
      </c>
      <c r="CF614" s="758">
        <f>AP614</f>
        <v>0</v>
      </c>
      <c r="CG614" s="758">
        <f>AS614</f>
        <v>0</v>
      </c>
      <c r="CH614" s="758">
        <f t="shared" si="1327"/>
        <v>0</v>
      </c>
      <c r="CI614" s="758">
        <f>AY614</f>
        <v>0</v>
      </c>
      <c r="CJ614" s="758">
        <f>BB614</f>
        <v>0</v>
      </c>
      <c r="CK614" s="758">
        <f>BE614</f>
        <v>0</v>
      </c>
      <c r="CL614" s="758">
        <f>BH614</f>
        <v>0</v>
      </c>
    </row>
    <row r="615" spans="1:90" x14ac:dyDescent="0.3">
      <c r="A615" s="232">
        <v>615</v>
      </c>
      <c r="B615" s="377" t="s">
        <v>353</v>
      </c>
      <c r="C615" s="372" t="s">
        <v>179</v>
      </c>
      <c r="D615" s="373">
        <v>44013</v>
      </c>
      <c r="E615" s="450"/>
      <c r="F615" s="371">
        <v>145</v>
      </c>
      <c r="G615" s="377">
        <f t="shared" si="1328"/>
        <v>0.24288107202680068</v>
      </c>
      <c r="H615" s="377"/>
      <c r="I615" s="380">
        <f t="shared" si="1329"/>
        <v>0.55555555555555558</v>
      </c>
      <c r="J615" s="380">
        <f t="shared" si="1330"/>
        <v>2.4390243902439025E-2</v>
      </c>
      <c r="K615" s="871">
        <v>9</v>
      </c>
      <c r="L615" s="441">
        <f t="shared" si="1331"/>
        <v>0.23076923076923078</v>
      </c>
      <c r="M615" s="593">
        <f t="shared" ref="M615:M622" si="1352">L615/$I615</f>
        <v>0.41538461538461541</v>
      </c>
      <c r="N615" s="871">
        <v>10</v>
      </c>
      <c r="O615" s="441">
        <f t="shared" si="1332"/>
        <v>0.26315789473684209</v>
      </c>
      <c r="P615" s="593">
        <f t="shared" ref="P615:P622" si="1353">O615/$I615</f>
        <v>0.47368421052631576</v>
      </c>
      <c r="Q615" s="871">
        <v>4</v>
      </c>
      <c r="R615" s="377">
        <f t="shared" si="1333"/>
        <v>0.14814814814814814</v>
      </c>
      <c r="S615" s="378">
        <f t="shared" ref="S615:S622" si="1354">R615/$I615</f>
        <v>0.26666666666666666</v>
      </c>
      <c r="T615" s="857">
        <v>13</v>
      </c>
      <c r="U615" s="377">
        <f t="shared" si="1334"/>
        <v>0.35135135135135137</v>
      </c>
      <c r="V615" s="378">
        <f t="shared" ref="V615:V622" si="1355">U615/$I615</f>
        <v>0.63243243243243241</v>
      </c>
      <c r="W615" s="857">
        <v>4</v>
      </c>
      <c r="X615" s="377">
        <f t="shared" si="1335"/>
        <v>0.1111111111111111</v>
      </c>
      <c r="Y615" s="378">
        <f t="shared" ref="Y615:Y622" si="1356">X615/$I615</f>
        <v>0.19999999999999998</v>
      </c>
      <c r="Z615" s="857">
        <v>3</v>
      </c>
      <c r="AA615" s="377">
        <f t="shared" si="1336"/>
        <v>0.10344827586206896</v>
      </c>
      <c r="AB615" s="378">
        <f t="shared" ref="AB615:AB622" si="1357">AA615/$I615</f>
        <v>0.18620689655172412</v>
      </c>
      <c r="AC615" s="857">
        <v>16</v>
      </c>
      <c r="AD615" s="377">
        <f t="shared" si="1337"/>
        <v>0.42105263157894735</v>
      </c>
      <c r="AE615" s="378">
        <f t="shared" ref="AE615:AE622" si="1358">AD615/$I615</f>
        <v>0.75789473684210518</v>
      </c>
      <c r="AF615" s="857">
        <v>4</v>
      </c>
      <c r="AG615" s="377">
        <f t="shared" si="1338"/>
        <v>0.12903225806451613</v>
      </c>
      <c r="AH615" s="378">
        <f t="shared" ref="AH615:AH622" si="1359">AG615/$I615</f>
        <v>0.23225806451612901</v>
      </c>
      <c r="AI615" s="857">
        <v>6</v>
      </c>
      <c r="AJ615" s="377">
        <f t="shared" si="1339"/>
        <v>0.23076923076923078</v>
      </c>
      <c r="AK615" s="378">
        <f t="shared" ref="AK615:AK622" si="1360">AJ615/$I615</f>
        <v>0.41538461538461541</v>
      </c>
      <c r="AL615" s="857">
        <v>1</v>
      </c>
      <c r="AM615" s="377">
        <f t="shared" si="1340"/>
        <v>2.4390243902439025E-2</v>
      </c>
      <c r="AN615" s="378">
        <f t="shared" ref="AN615:AN622" si="1361">AM615/$I615</f>
        <v>4.3902439024390241E-2</v>
      </c>
      <c r="AO615" s="857">
        <v>20</v>
      </c>
      <c r="AP615" s="377">
        <f t="shared" si="1341"/>
        <v>0.55555555555555558</v>
      </c>
      <c r="AQ615" s="378">
        <f t="shared" ref="AQ615:AQ622" si="1362">AP615/$I615</f>
        <v>1</v>
      </c>
      <c r="AR615" s="857">
        <v>3</v>
      </c>
      <c r="AS615" s="377">
        <f t="shared" si="1342"/>
        <v>8.1081081081081086E-2</v>
      </c>
      <c r="AT615" s="378">
        <f t="shared" ref="AT615:AT622" si="1363">AS615/$I615</f>
        <v>0.14594594594594595</v>
      </c>
      <c r="AU615" s="857">
        <v>12</v>
      </c>
      <c r="AV615" s="377">
        <f>AU615/AU$612</f>
        <v>0.41379310344827586</v>
      </c>
      <c r="AW615" s="378">
        <f t="shared" ref="AW615:AW622" si="1364">AV615/$I615</f>
        <v>0.74482758620689649</v>
      </c>
      <c r="AX615" s="857">
        <v>11</v>
      </c>
      <c r="AY615" s="377">
        <f t="shared" si="1344"/>
        <v>0.29729729729729731</v>
      </c>
      <c r="AZ615" s="378">
        <f t="shared" ref="AZ615:AZ622" si="1365">AY615/$I615</f>
        <v>0.53513513513513511</v>
      </c>
      <c r="BA615" s="861">
        <v>6</v>
      </c>
      <c r="BB615" s="377">
        <f t="shared" si="1345"/>
        <v>0.15789473684210525</v>
      </c>
      <c r="BC615" s="378">
        <f t="shared" ref="BC615:BC622" si="1366">BB615/$I615</f>
        <v>0.28421052631578947</v>
      </c>
      <c r="BD615" s="864">
        <v>10</v>
      </c>
      <c r="BE615" s="377">
        <f t="shared" si="1346"/>
        <v>0.25</v>
      </c>
      <c r="BF615" s="378">
        <f t="shared" ref="BF615:BF622" si="1367">BE615/$I615</f>
        <v>0.44999999999999996</v>
      </c>
      <c r="BG615" s="864">
        <v>13</v>
      </c>
      <c r="BH615" s="377">
        <f t="shared" si="1347"/>
        <v>0.34210526315789475</v>
      </c>
      <c r="BI615" s="378">
        <f t="shared" ref="BI615:BI622" si="1368">BH615/$I615</f>
        <v>0.61578947368421055</v>
      </c>
      <c r="BJ615" s="379">
        <f t="shared" ref="BJ615:BJ622" si="1369">K615+T615+W615+Z615+Q615</f>
        <v>33</v>
      </c>
      <c r="BK615" s="377">
        <f t="shared" si="1348"/>
        <v>0.19642857142857142</v>
      </c>
      <c r="BL615" s="378">
        <f t="shared" ref="BL615:BL622" si="1370">BK615/$I615</f>
        <v>0.35357142857142854</v>
      </c>
      <c r="BM615" s="867">
        <f t="shared" ref="BM615:BM622" si="1371">BG615+AU615+AR615+AX615</f>
        <v>39</v>
      </c>
      <c r="BN615" s="491">
        <f t="shared" si="1349"/>
        <v>0.27659574468085107</v>
      </c>
      <c r="BO615" s="492">
        <f t="shared" ref="BO615:BO622" si="1372">BN615/$I615</f>
        <v>0.49787234042553191</v>
      </c>
      <c r="BP615" s="867">
        <f t="shared" ref="BP615:BP622" si="1373">BA615+AO615+AL615+BD615</f>
        <v>37</v>
      </c>
      <c r="BQ615" s="493">
        <f t="shared" si="1350"/>
        <v>0.23870967741935484</v>
      </c>
      <c r="BR615" s="492">
        <f t="shared" ref="BR615:BR622" si="1374">BQ615/$I615</f>
        <v>0.42967741935483866</v>
      </c>
      <c r="BS615" s="869">
        <f t="shared" ref="BS615:BS622" si="1375">AI615+AF615+AC615+N615</f>
        <v>36</v>
      </c>
      <c r="BT615" s="494">
        <f t="shared" si="1351"/>
        <v>0.27067669172932329</v>
      </c>
      <c r="BU615" s="495">
        <f t="shared" ref="BU615:BU622" si="1376">BT615/$I615</f>
        <v>0.48721804511278188</v>
      </c>
      <c r="BV615" s="382">
        <f t="shared" ref="BV615:BV622" si="1377">L615</f>
        <v>0.23076923076923078</v>
      </c>
      <c r="BW615" s="382">
        <f t="shared" ref="BW615:BW622" si="1378">O615</f>
        <v>0.26315789473684209</v>
      </c>
      <c r="BX615" s="382">
        <f t="shared" ref="BX615:BX622" si="1379">R615</f>
        <v>0.14814814814814814</v>
      </c>
      <c r="BY615" s="382">
        <f t="shared" ref="BY615:BY622" si="1380">U615</f>
        <v>0.35135135135135137</v>
      </c>
      <c r="BZ615" s="382">
        <f t="shared" ref="BZ615:BZ622" si="1381">X615</f>
        <v>0.1111111111111111</v>
      </c>
      <c r="CA615" s="382">
        <f t="shared" si="1326"/>
        <v>0.10344827586206896</v>
      </c>
      <c r="CB615" s="382">
        <f t="shared" ref="CB615:CB622" si="1382">AD615</f>
        <v>0.42105263157894735</v>
      </c>
      <c r="CC615" s="382">
        <f t="shared" ref="CC615:CC622" si="1383">AG615</f>
        <v>0.12903225806451613</v>
      </c>
      <c r="CD615" s="382">
        <f t="shared" ref="CD615:CD622" si="1384">AJ615</f>
        <v>0.23076923076923078</v>
      </c>
      <c r="CE615" s="382">
        <f t="shared" ref="CE615:CE622" si="1385">AM615</f>
        <v>2.4390243902439025E-2</v>
      </c>
      <c r="CF615" s="382">
        <f t="shared" ref="CF615:CF622" si="1386">AP615</f>
        <v>0.55555555555555558</v>
      </c>
      <c r="CG615" s="382">
        <f t="shared" ref="CG615:CG622" si="1387">AS615</f>
        <v>8.1081081081081086E-2</v>
      </c>
      <c r="CH615" s="382">
        <f t="shared" si="1327"/>
        <v>0.41379310344827586</v>
      </c>
      <c r="CI615" s="382">
        <f t="shared" ref="CI615:CI622" si="1388">AY615</f>
        <v>0.29729729729729731</v>
      </c>
      <c r="CJ615" s="382">
        <f t="shared" ref="CJ615:CJ622" si="1389">BB615</f>
        <v>0.15789473684210525</v>
      </c>
      <c r="CK615" s="382">
        <f t="shared" ref="CK615:CK622" si="1390">BE615</f>
        <v>0.25</v>
      </c>
      <c r="CL615" s="382">
        <f t="shared" ref="CL615:CL622" si="1391">BH615</f>
        <v>0.34210526315789475</v>
      </c>
    </row>
    <row r="616" spans="1:90" x14ac:dyDescent="0.3">
      <c r="A616" s="232">
        <v>616</v>
      </c>
      <c r="B616" s="377" t="s">
        <v>354</v>
      </c>
      <c r="C616" s="372" t="s">
        <v>179</v>
      </c>
      <c r="D616" s="373">
        <v>44013</v>
      </c>
      <c r="E616" s="450"/>
      <c r="F616" s="371">
        <v>255</v>
      </c>
      <c r="G616" s="377">
        <f t="shared" si="1328"/>
        <v>0.42713567839195982</v>
      </c>
      <c r="H616" s="377"/>
      <c r="I616" s="380">
        <f t="shared" si="1329"/>
        <v>0.89189189189189189</v>
      </c>
      <c r="J616" s="380">
        <f t="shared" si="1330"/>
        <v>3.4482758620689655E-2</v>
      </c>
      <c r="K616" s="871">
        <v>7</v>
      </c>
      <c r="L616" s="441">
        <f t="shared" si="1331"/>
        <v>0.17948717948717949</v>
      </c>
      <c r="M616" s="593">
        <f t="shared" si="1352"/>
        <v>0.20124320124320125</v>
      </c>
      <c r="N616" s="871">
        <v>12</v>
      </c>
      <c r="O616" s="441">
        <f t="shared" si="1332"/>
        <v>0.31578947368421051</v>
      </c>
      <c r="P616" s="593">
        <f t="shared" si="1353"/>
        <v>0.35406698564593297</v>
      </c>
      <c r="Q616" s="871">
        <v>5</v>
      </c>
      <c r="R616" s="377">
        <f t="shared" si="1333"/>
        <v>0.18518518518518517</v>
      </c>
      <c r="S616" s="378">
        <f t="shared" si="1354"/>
        <v>0.20763187429854096</v>
      </c>
      <c r="T616" s="857">
        <v>17</v>
      </c>
      <c r="U616" s="377">
        <f t="shared" si="1334"/>
        <v>0.45945945945945948</v>
      </c>
      <c r="V616" s="378">
        <f t="shared" si="1355"/>
        <v>0.51515151515151514</v>
      </c>
      <c r="W616" s="857">
        <v>6</v>
      </c>
      <c r="X616" s="377">
        <f t="shared" si="1335"/>
        <v>0.16666666666666666</v>
      </c>
      <c r="Y616" s="378">
        <f t="shared" si="1356"/>
        <v>0.18686868686868685</v>
      </c>
      <c r="Z616" s="857">
        <v>1</v>
      </c>
      <c r="AA616" s="377">
        <f t="shared" si="1336"/>
        <v>3.4482758620689655E-2</v>
      </c>
      <c r="AB616" s="378">
        <f t="shared" si="1357"/>
        <v>3.8662486938349006E-2</v>
      </c>
      <c r="AC616" s="857">
        <v>21</v>
      </c>
      <c r="AD616" s="377">
        <f t="shared" si="1337"/>
        <v>0.55263157894736847</v>
      </c>
      <c r="AE616" s="378">
        <f t="shared" si="1358"/>
        <v>0.61961722488038284</v>
      </c>
      <c r="AF616" s="857">
        <v>2</v>
      </c>
      <c r="AG616" s="377">
        <f t="shared" si="1338"/>
        <v>6.4516129032258063E-2</v>
      </c>
      <c r="AH616" s="378">
        <f t="shared" si="1359"/>
        <v>7.2336265884652987E-2</v>
      </c>
      <c r="AI616" s="857">
        <v>12</v>
      </c>
      <c r="AJ616" s="377">
        <f t="shared" si="1339"/>
        <v>0.46153846153846156</v>
      </c>
      <c r="AK616" s="378">
        <f t="shared" si="1360"/>
        <v>0.5174825174825175</v>
      </c>
      <c r="AL616" s="857">
        <v>18</v>
      </c>
      <c r="AM616" s="377">
        <f t="shared" si="1340"/>
        <v>0.43902439024390244</v>
      </c>
      <c r="AN616" s="378">
        <f t="shared" si="1361"/>
        <v>0.49223946784922396</v>
      </c>
      <c r="AO616" s="857">
        <v>24</v>
      </c>
      <c r="AP616" s="377">
        <f t="shared" si="1341"/>
        <v>0.66666666666666663</v>
      </c>
      <c r="AQ616" s="378">
        <f t="shared" si="1362"/>
        <v>0.7474747474747474</v>
      </c>
      <c r="AR616" s="857">
        <v>33</v>
      </c>
      <c r="AS616" s="377">
        <f t="shared" si="1342"/>
        <v>0.89189189189189189</v>
      </c>
      <c r="AT616" s="378">
        <f t="shared" si="1363"/>
        <v>1</v>
      </c>
      <c r="AU616" s="857">
        <v>22</v>
      </c>
      <c r="AV616" s="377">
        <f t="shared" si="1343"/>
        <v>0.75862068965517238</v>
      </c>
      <c r="AW616" s="378">
        <f t="shared" si="1364"/>
        <v>0.85057471264367812</v>
      </c>
      <c r="AX616" s="857">
        <v>18</v>
      </c>
      <c r="AY616" s="377">
        <f t="shared" si="1344"/>
        <v>0.48648648648648651</v>
      </c>
      <c r="AZ616" s="378">
        <f t="shared" si="1365"/>
        <v>0.54545454545454553</v>
      </c>
      <c r="BA616" s="861">
        <v>21</v>
      </c>
      <c r="BB616" s="377">
        <f t="shared" si="1345"/>
        <v>0.55263157894736847</v>
      </c>
      <c r="BC616" s="378">
        <f t="shared" si="1366"/>
        <v>0.61961722488038284</v>
      </c>
      <c r="BD616" s="864">
        <v>17</v>
      </c>
      <c r="BE616" s="377">
        <f t="shared" si="1346"/>
        <v>0.42499999999999999</v>
      </c>
      <c r="BF616" s="378">
        <f t="shared" si="1367"/>
        <v>0.4765151515151515</v>
      </c>
      <c r="BG616" s="864">
        <v>19</v>
      </c>
      <c r="BH616" s="377">
        <f t="shared" si="1347"/>
        <v>0.5</v>
      </c>
      <c r="BI616" s="378">
        <f t="shared" si="1368"/>
        <v>0.56060606060606066</v>
      </c>
      <c r="BJ616" s="379">
        <f t="shared" si="1369"/>
        <v>36</v>
      </c>
      <c r="BK616" s="377">
        <f t="shared" si="1348"/>
        <v>0.21428571428571427</v>
      </c>
      <c r="BL616" s="378">
        <f t="shared" si="1370"/>
        <v>0.24025974025974026</v>
      </c>
      <c r="BM616" s="867">
        <f t="shared" si="1371"/>
        <v>92</v>
      </c>
      <c r="BN616" s="491">
        <f t="shared" si="1349"/>
        <v>0.65248226950354615</v>
      </c>
      <c r="BO616" s="492">
        <f t="shared" si="1372"/>
        <v>0.73157102944336994</v>
      </c>
      <c r="BP616" s="867">
        <f t="shared" si="1373"/>
        <v>80</v>
      </c>
      <c r="BQ616" s="493">
        <f t="shared" si="1350"/>
        <v>0.5161290322580645</v>
      </c>
      <c r="BR616" s="492">
        <f t="shared" si="1374"/>
        <v>0.57869012707722389</v>
      </c>
      <c r="BS616" s="869">
        <f t="shared" si="1375"/>
        <v>47</v>
      </c>
      <c r="BT616" s="494">
        <f t="shared" si="1351"/>
        <v>0.35338345864661652</v>
      </c>
      <c r="BU616" s="495">
        <f t="shared" si="1376"/>
        <v>0.39621781727044886</v>
      </c>
      <c r="BV616" s="382">
        <f t="shared" si="1377"/>
        <v>0.17948717948717949</v>
      </c>
      <c r="BW616" s="382">
        <f t="shared" si="1378"/>
        <v>0.31578947368421051</v>
      </c>
      <c r="BX616" s="382">
        <f t="shared" si="1379"/>
        <v>0.18518518518518517</v>
      </c>
      <c r="BY616" s="382">
        <f t="shared" si="1380"/>
        <v>0.45945945945945948</v>
      </c>
      <c r="BZ616" s="382">
        <f t="shared" si="1381"/>
        <v>0.16666666666666666</v>
      </c>
      <c r="CA616" s="382">
        <f t="shared" si="1326"/>
        <v>3.4482758620689655E-2</v>
      </c>
      <c r="CB616" s="382">
        <f t="shared" si="1382"/>
        <v>0.55263157894736847</v>
      </c>
      <c r="CC616" s="382">
        <f t="shared" si="1383"/>
        <v>6.4516129032258063E-2</v>
      </c>
      <c r="CD616" s="382">
        <f t="shared" si="1384"/>
        <v>0.46153846153846156</v>
      </c>
      <c r="CE616" s="382">
        <f t="shared" si="1385"/>
        <v>0.43902439024390244</v>
      </c>
      <c r="CF616" s="382">
        <f t="shared" si="1386"/>
        <v>0.66666666666666663</v>
      </c>
      <c r="CG616" s="382">
        <f t="shared" si="1387"/>
        <v>0.89189189189189189</v>
      </c>
      <c r="CH616" s="382">
        <f t="shared" si="1327"/>
        <v>0.75862068965517238</v>
      </c>
      <c r="CI616" s="382">
        <f t="shared" si="1388"/>
        <v>0.48648648648648651</v>
      </c>
      <c r="CJ616" s="382">
        <f t="shared" si="1389"/>
        <v>0.55263157894736847</v>
      </c>
      <c r="CK616" s="382">
        <f t="shared" si="1390"/>
        <v>0.42499999999999999</v>
      </c>
      <c r="CL616" s="382">
        <f t="shared" si="1391"/>
        <v>0.5</v>
      </c>
    </row>
    <row r="617" spans="1:90" x14ac:dyDescent="0.3">
      <c r="A617" s="232">
        <v>617</v>
      </c>
      <c r="B617" s="377" t="s">
        <v>355</v>
      </c>
      <c r="C617" s="372" t="s">
        <v>179</v>
      </c>
      <c r="D617" s="373">
        <v>44013</v>
      </c>
      <c r="E617" s="450"/>
      <c r="F617" s="371">
        <v>69</v>
      </c>
      <c r="G617" s="377">
        <f t="shared" si="1328"/>
        <v>0.11557788944723618</v>
      </c>
      <c r="H617" s="377"/>
      <c r="I617" s="380">
        <f t="shared" si="1329"/>
        <v>0.31578947368421051</v>
      </c>
      <c r="J617" s="380">
        <f t="shared" si="1330"/>
        <v>0</v>
      </c>
      <c r="K617" s="871">
        <v>3</v>
      </c>
      <c r="L617" s="441">
        <f t="shared" si="1331"/>
        <v>7.6923076923076927E-2</v>
      </c>
      <c r="M617" s="593">
        <f t="shared" si="1352"/>
        <v>0.24358974358974361</v>
      </c>
      <c r="N617" s="871">
        <v>11</v>
      </c>
      <c r="O617" s="441">
        <f t="shared" si="1332"/>
        <v>0.28947368421052633</v>
      </c>
      <c r="P617" s="593">
        <f t="shared" si="1353"/>
        <v>0.91666666666666674</v>
      </c>
      <c r="Q617" s="871">
        <v>1</v>
      </c>
      <c r="R617" s="377">
        <f t="shared" si="1333"/>
        <v>3.7037037037037035E-2</v>
      </c>
      <c r="S617" s="378">
        <f t="shared" si="1354"/>
        <v>0.11728395061728394</v>
      </c>
      <c r="T617" s="857">
        <v>10</v>
      </c>
      <c r="U617" s="377">
        <f t="shared" si="1334"/>
        <v>0.27027027027027029</v>
      </c>
      <c r="V617" s="378">
        <f t="shared" si="1355"/>
        <v>0.855855855855856</v>
      </c>
      <c r="W617" s="857">
        <v>0</v>
      </c>
      <c r="X617" s="377">
        <f t="shared" si="1335"/>
        <v>0</v>
      </c>
      <c r="Y617" s="378">
        <f t="shared" si="1356"/>
        <v>0</v>
      </c>
      <c r="Z617" s="857">
        <v>0</v>
      </c>
      <c r="AA617" s="377">
        <f t="shared" si="1336"/>
        <v>0</v>
      </c>
      <c r="AB617" s="378">
        <f t="shared" si="1357"/>
        <v>0</v>
      </c>
      <c r="AC617" s="857">
        <v>5</v>
      </c>
      <c r="AD617" s="377">
        <f t="shared" si="1337"/>
        <v>0.13157894736842105</v>
      </c>
      <c r="AE617" s="378">
        <f t="shared" si="1358"/>
        <v>0.41666666666666669</v>
      </c>
      <c r="AF617" s="857">
        <v>1</v>
      </c>
      <c r="AG617" s="377">
        <f t="shared" si="1338"/>
        <v>3.2258064516129031E-2</v>
      </c>
      <c r="AH617" s="378">
        <f t="shared" si="1359"/>
        <v>0.10215053763440861</v>
      </c>
      <c r="AI617" s="857">
        <v>1</v>
      </c>
      <c r="AJ617" s="377">
        <f t="shared" si="1339"/>
        <v>3.8461538461538464E-2</v>
      </c>
      <c r="AK617" s="378">
        <f t="shared" si="1360"/>
        <v>0.12179487179487181</v>
      </c>
      <c r="AL617" s="857">
        <v>0</v>
      </c>
      <c r="AM617" s="377">
        <f t="shared" si="1340"/>
        <v>0</v>
      </c>
      <c r="AN617" s="378">
        <f t="shared" si="1361"/>
        <v>0</v>
      </c>
      <c r="AO617" s="857">
        <v>1</v>
      </c>
      <c r="AP617" s="377">
        <f t="shared" si="1341"/>
        <v>2.7777777777777776E-2</v>
      </c>
      <c r="AQ617" s="378">
        <f t="shared" si="1362"/>
        <v>8.7962962962962965E-2</v>
      </c>
      <c r="AR617" s="857">
        <v>1</v>
      </c>
      <c r="AS617" s="377">
        <f t="shared" si="1342"/>
        <v>2.7027027027027029E-2</v>
      </c>
      <c r="AT617" s="378">
        <f t="shared" si="1363"/>
        <v>8.55855855855856E-2</v>
      </c>
      <c r="AU617" s="857">
        <v>6</v>
      </c>
      <c r="AV617" s="377">
        <f t="shared" si="1343"/>
        <v>0.20689655172413793</v>
      </c>
      <c r="AW617" s="378">
        <f t="shared" si="1364"/>
        <v>0.65517241379310343</v>
      </c>
      <c r="AX617" s="857">
        <v>6</v>
      </c>
      <c r="AY617" s="377">
        <f t="shared" si="1344"/>
        <v>0.16216216216216217</v>
      </c>
      <c r="AZ617" s="378">
        <f t="shared" si="1365"/>
        <v>0.5135135135135136</v>
      </c>
      <c r="BA617" s="861">
        <v>1</v>
      </c>
      <c r="BB617" s="377">
        <f t="shared" si="1345"/>
        <v>2.6315789473684209E-2</v>
      </c>
      <c r="BC617" s="378">
        <f t="shared" si="1366"/>
        <v>8.3333333333333329E-2</v>
      </c>
      <c r="BD617" s="864">
        <v>10</v>
      </c>
      <c r="BE617" s="377">
        <f t="shared" si="1346"/>
        <v>0.25</v>
      </c>
      <c r="BF617" s="378">
        <f t="shared" si="1367"/>
        <v>0.79166666666666674</v>
      </c>
      <c r="BG617" s="864">
        <v>12</v>
      </c>
      <c r="BH617" s="377">
        <f t="shared" si="1347"/>
        <v>0.31578947368421051</v>
      </c>
      <c r="BI617" s="378">
        <f t="shared" si="1368"/>
        <v>1</v>
      </c>
      <c r="BJ617" s="379">
        <f t="shared" si="1369"/>
        <v>14</v>
      </c>
      <c r="BK617" s="377">
        <f t="shared" si="1348"/>
        <v>8.3333333333333329E-2</v>
      </c>
      <c r="BL617" s="378">
        <f t="shared" si="1370"/>
        <v>0.2638888888888889</v>
      </c>
      <c r="BM617" s="867">
        <f t="shared" si="1371"/>
        <v>25</v>
      </c>
      <c r="BN617" s="491">
        <f t="shared" si="1349"/>
        <v>0.1773049645390071</v>
      </c>
      <c r="BO617" s="492">
        <f t="shared" si="1372"/>
        <v>0.56146572104018921</v>
      </c>
      <c r="BP617" s="867">
        <f t="shared" si="1373"/>
        <v>12</v>
      </c>
      <c r="BQ617" s="493">
        <f t="shared" si="1350"/>
        <v>7.7419354838709681E-2</v>
      </c>
      <c r="BR617" s="492">
        <f t="shared" si="1374"/>
        <v>0.24516129032258066</v>
      </c>
      <c r="BS617" s="869">
        <f t="shared" si="1375"/>
        <v>18</v>
      </c>
      <c r="BT617" s="494">
        <f t="shared" si="1351"/>
        <v>0.13533834586466165</v>
      </c>
      <c r="BU617" s="495">
        <f t="shared" si="1376"/>
        <v>0.42857142857142855</v>
      </c>
      <c r="BV617" s="382">
        <f t="shared" si="1377"/>
        <v>7.6923076923076927E-2</v>
      </c>
      <c r="BW617" s="382">
        <f t="shared" si="1378"/>
        <v>0.28947368421052633</v>
      </c>
      <c r="BX617" s="382">
        <f t="shared" si="1379"/>
        <v>3.7037037037037035E-2</v>
      </c>
      <c r="BY617" s="382">
        <f t="shared" si="1380"/>
        <v>0.27027027027027029</v>
      </c>
      <c r="BZ617" s="382">
        <f t="shared" si="1381"/>
        <v>0</v>
      </c>
      <c r="CA617" s="382">
        <f t="shared" si="1326"/>
        <v>0</v>
      </c>
      <c r="CB617" s="382">
        <f t="shared" si="1382"/>
        <v>0.13157894736842105</v>
      </c>
      <c r="CC617" s="382">
        <f t="shared" si="1383"/>
        <v>3.2258064516129031E-2</v>
      </c>
      <c r="CD617" s="382">
        <f t="shared" si="1384"/>
        <v>3.8461538461538464E-2</v>
      </c>
      <c r="CE617" s="382">
        <f t="shared" si="1385"/>
        <v>0</v>
      </c>
      <c r="CF617" s="382">
        <f t="shared" si="1386"/>
        <v>2.7777777777777776E-2</v>
      </c>
      <c r="CG617" s="382">
        <f t="shared" si="1387"/>
        <v>2.7027027027027029E-2</v>
      </c>
      <c r="CH617" s="382">
        <f t="shared" si="1327"/>
        <v>0.20689655172413793</v>
      </c>
      <c r="CI617" s="382">
        <f t="shared" si="1388"/>
        <v>0.16216216216216217</v>
      </c>
      <c r="CJ617" s="382">
        <f t="shared" si="1389"/>
        <v>2.6315789473684209E-2</v>
      </c>
      <c r="CK617" s="382">
        <f t="shared" si="1390"/>
        <v>0.25</v>
      </c>
      <c r="CL617" s="382">
        <f t="shared" si="1391"/>
        <v>0.31578947368421051</v>
      </c>
    </row>
    <row r="618" spans="1:90" x14ac:dyDescent="0.3">
      <c r="A618" s="232">
        <v>618</v>
      </c>
      <c r="B618" s="377" t="s">
        <v>356</v>
      </c>
      <c r="C618" s="372" t="s">
        <v>179</v>
      </c>
      <c r="D618" s="373">
        <v>44013</v>
      </c>
      <c r="E618" s="450"/>
      <c r="F618" s="371">
        <v>69</v>
      </c>
      <c r="G618" s="377">
        <f t="shared" si="1328"/>
        <v>0.11557788944723618</v>
      </c>
      <c r="H618" s="377"/>
      <c r="I618" s="380">
        <f t="shared" si="1329"/>
        <v>0.36842105263157893</v>
      </c>
      <c r="J618" s="380">
        <f t="shared" si="1330"/>
        <v>0</v>
      </c>
      <c r="K618" s="871">
        <v>3</v>
      </c>
      <c r="L618" s="441">
        <f t="shared" si="1331"/>
        <v>7.6923076923076927E-2</v>
      </c>
      <c r="M618" s="593">
        <f t="shared" si="1352"/>
        <v>0.20879120879120883</v>
      </c>
      <c r="N618" s="871">
        <v>12</v>
      </c>
      <c r="O618" s="441">
        <f t="shared" si="1332"/>
        <v>0.31578947368421051</v>
      </c>
      <c r="P618" s="593">
        <f t="shared" si="1353"/>
        <v>0.8571428571428571</v>
      </c>
      <c r="Q618" s="871">
        <v>1</v>
      </c>
      <c r="R618" s="377">
        <f t="shared" si="1333"/>
        <v>3.7037037037037035E-2</v>
      </c>
      <c r="S618" s="378">
        <f t="shared" si="1354"/>
        <v>0.10052910052910052</v>
      </c>
      <c r="T618" s="857">
        <v>9</v>
      </c>
      <c r="U618" s="377">
        <f t="shared" si="1334"/>
        <v>0.24324324324324326</v>
      </c>
      <c r="V618" s="378">
        <f t="shared" si="1355"/>
        <v>0.66023166023166036</v>
      </c>
      <c r="W618" s="857">
        <v>0</v>
      </c>
      <c r="X618" s="377">
        <f t="shared" si="1335"/>
        <v>0</v>
      </c>
      <c r="Y618" s="378">
        <f t="shared" si="1356"/>
        <v>0</v>
      </c>
      <c r="Z618" s="857">
        <v>0</v>
      </c>
      <c r="AA618" s="377">
        <f t="shared" si="1336"/>
        <v>0</v>
      </c>
      <c r="AB618" s="378">
        <f t="shared" si="1357"/>
        <v>0</v>
      </c>
      <c r="AC618" s="857">
        <v>4</v>
      </c>
      <c r="AD618" s="377">
        <f t="shared" si="1337"/>
        <v>0.10526315789473684</v>
      </c>
      <c r="AE618" s="378">
        <f t="shared" si="1358"/>
        <v>0.2857142857142857</v>
      </c>
      <c r="AF618" s="857">
        <v>2</v>
      </c>
      <c r="AG618" s="377">
        <f t="shared" si="1338"/>
        <v>6.4516129032258063E-2</v>
      </c>
      <c r="AH618" s="378">
        <f t="shared" si="1359"/>
        <v>0.17511520737327188</v>
      </c>
      <c r="AI618" s="857">
        <v>2</v>
      </c>
      <c r="AJ618" s="377">
        <f t="shared" si="1339"/>
        <v>7.6923076923076927E-2</v>
      </c>
      <c r="AK618" s="378">
        <f t="shared" si="1360"/>
        <v>0.20879120879120883</v>
      </c>
      <c r="AL618" s="857">
        <v>0</v>
      </c>
      <c r="AM618" s="377">
        <f t="shared" si="1340"/>
        <v>0</v>
      </c>
      <c r="AN618" s="378">
        <f t="shared" si="1361"/>
        <v>0</v>
      </c>
      <c r="AO618" s="857">
        <v>1</v>
      </c>
      <c r="AP618" s="377">
        <f t="shared" si="1341"/>
        <v>2.7777777777777776E-2</v>
      </c>
      <c r="AQ618" s="378">
        <f t="shared" si="1362"/>
        <v>7.5396825396825393E-2</v>
      </c>
      <c r="AR618" s="857">
        <v>0</v>
      </c>
      <c r="AS618" s="377">
        <f t="shared" si="1342"/>
        <v>0</v>
      </c>
      <c r="AT618" s="378">
        <f t="shared" si="1363"/>
        <v>0</v>
      </c>
      <c r="AU618" s="857">
        <v>4</v>
      </c>
      <c r="AV618" s="377">
        <f t="shared" si="1343"/>
        <v>0.13793103448275862</v>
      </c>
      <c r="AW618" s="378">
        <f t="shared" si="1364"/>
        <v>0.37438423645320201</v>
      </c>
      <c r="AX618" s="857">
        <v>7</v>
      </c>
      <c r="AY618" s="377">
        <f t="shared" si="1344"/>
        <v>0.1891891891891892</v>
      </c>
      <c r="AZ618" s="378">
        <f t="shared" si="1365"/>
        <v>0.5135135135135136</v>
      </c>
      <c r="BA618" s="861">
        <v>1</v>
      </c>
      <c r="BB618" s="377">
        <f t="shared" si="1345"/>
        <v>2.6315789473684209E-2</v>
      </c>
      <c r="BC618" s="378">
        <f t="shared" si="1366"/>
        <v>7.1428571428571425E-2</v>
      </c>
      <c r="BD618" s="864">
        <v>9</v>
      </c>
      <c r="BE618" s="377">
        <f t="shared" si="1346"/>
        <v>0.22500000000000001</v>
      </c>
      <c r="BF618" s="378">
        <f t="shared" si="1367"/>
        <v>0.61071428571428577</v>
      </c>
      <c r="BG618" s="864">
        <v>14</v>
      </c>
      <c r="BH618" s="377">
        <f t="shared" si="1347"/>
        <v>0.36842105263157893</v>
      </c>
      <c r="BI618" s="378">
        <f t="shared" si="1368"/>
        <v>1</v>
      </c>
      <c r="BJ618" s="379">
        <f t="shared" si="1369"/>
        <v>13</v>
      </c>
      <c r="BK618" s="377">
        <f t="shared" si="1348"/>
        <v>7.7380952380952384E-2</v>
      </c>
      <c r="BL618" s="378">
        <f t="shared" si="1370"/>
        <v>0.21003401360544219</v>
      </c>
      <c r="BM618" s="867">
        <f t="shared" si="1371"/>
        <v>25</v>
      </c>
      <c r="BN618" s="491">
        <f t="shared" si="1349"/>
        <v>0.1773049645390071</v>
      </c>
      <c r="BO618" s="492">
        <f t="shared" si="1372"/>
        <v>0.48125633232016213</v>
      </c>
      <c r="BP618" s="867">
        <f t="shared" si="1373"/>
        <v>11</v>
      </c>
      <c r="BQ618" s="493">
        <f t="shared" si="1350"/>
        <v>7.0967741935483872E-2</v>
      </c>
      <c r="BR618" s="492">
        <f t="shared" si="1374"/>
        <v>0.19262672811059908</v>
      </c>
      <c r="BS618" s="869">
        <f t="shared" si="1375"/>
        <v>20</v>
      </c>
      <c r="BT618" s="494">
        <f t="shared" si="1351"/>
        <v>0.15037593984962405</v>
      </c>
      <c r="BU618" s="495">
        <f t="shared" si="1376"/>
        <v>0.40816326530612246</v>
      </c>
      <c r="BV618" s="382">
        <f t="shared" si="1377"/>
        <v>7.6923076923076927E-2</v>
      </c>
      <c r="BW618" s="382">
        <f t="shared" si="1378"/>
        <v>0.31578947368421051</v>
      </c>
      <c r="BX618" s="382">
        <f t="shared" si="1379"/>
        <v>3.7037037037037035E-2</v>
      </c>
      <c r="BY618" s="382">
        <f t="shared" si="1380"/>
        <v>0.24324324324324326</v>
      </c>
      <c r="BZ618" s="382">
        <f t="shared" si="1381"/>
        <v>0</v>
      </c>
      <c r="CA618" s="382">
        <f t="shared" si="1326"/>
        <v>0</v>
      </c>
      <c r="CB618" s="382">
        <f t="shared" si="1382"/>
        <v>0.10526315789473684</v>
      </c>
      <c r="CC618" s="382">
        <f t="shared" si="1383"/>
        <v>6.4516129032258063E-2</v>
      </c>
      <c r="CD618" s="382">
        <f t="shared" si="1384"/>
        <v>7.6923076923076927E-2</v>
      </c>
      <c r="CE618" s="382">
        <f t="shared" si="1385"/>
        <v>0</v>
      </c>
      <c r="CF618" s="382">
        <f t="shared" si="1386"/>
        <v>2.7777777777777776E-2</v>
      </c>
      <c r="CG618" s="382">
        <f t="shared" si="1387"/>
        <v>0</v>
      </c>
      <c r="CH618" s="382">
        <f t="shared" si="1327"/>
        <v>0.13793103448275862</v>
      </c>
      <c r="CI618" s="382">
        <f t="shared" si="1388"/>
        <v>0.1891891891891892</v>
      </c>
      <c r="CJ618" s="382">
        <f t="shared" si="1389"/>
        <v>2.6315789473684209E-2</v>
      </c>
      <c r="CK618" s="382">
        <f t="shared" si="1390"/>
        <v>0.22500000000000001</v>
      </c>
      <c r="CL618" s="382">
        <f t="shared" si="1391"/>
        <v>0.36842105263157893</v>
      </c>
    </row>
    <row r="619" spans="1:90" x14ac:dyDescent="0.3">
      <c r="A619" s="232">
        <v>619</v>
      </c>
      <c r="B619" s="377" t="s">
        <v>357</v>
      </c>
      <c r="C619" s="372" t="s">
        <v>179</v>
      </c>
      <c r="D619" s="373">
        <v>44013</v>
      </c>
      <c r="E619" s="450"/>
      <c r="F619" s="371">
        <v>93</v>
      </c>
      <c r="G619" s="377">
        <f t="shared" si="1328"/>
        <v>0.15577889447236182</v>
      </c>
      <c r="H619" s="377"/>
      <c r="I619" s="380">
        <f t="shared" si="1329"/>
        <v>0.39473684210526316</v>
      </c>
      <c r="J619" s="380">
        <f t="shared" si="1330"/>
        <v>0</v>
      </c>
      <c r="K619" s="871">
        <v>8</v>
      </c>
      <c r="L619" s="441">
        <f t="shared" si="1331"/>
        <v>0.20512820512820512</v>
      </c>
      <c r="M619" s="593">
        <f t="shared" si="1352"/>
        <v>0.51965811965811959</v>
      </c>
      <c r="N619" s="871">
        <v>11</v>
      </c>
      <c r="O619" s="441">
        <f t="shared" si="1332"/>
        <v>0.28947368421052633</v>
      </c>
      <c r="P619" s="593">
        <f t="shared" si="1353"/>
        <v>0.73333333333333339</v>
      </c>
      <c r="Q619" s="871">
        <v>2</v>
      </c>
      <c r="R619" s="377">
        <f t="shared" si="1333"/>
        <v>7.407407407407407E-2</v>
      </c>
      <c r="S619" s="378">
        <f t="shared" si="1354"/>
        <v>0.18765432098765431</v>
      </c>
      <c r="T619" s="857">
        <v>13</v>
      </c>
      <c r="U619" s="377">
        <f t="shared" si="1334"/>
        <v>0.35135135135135137</v>
      </c>
      <c r="V619" s="378">
        <f t="shared" si="1355"/>
        <v>0.8900900900900901</v>
      </c>
      <c r="W619" s="857">
        <v>3</v>
      </c>
      <c r="X619" s="377">
        <f t="shared" si="1335"/>
        <v>8.3333333333333329E-2</v>
      </c>
      <c r="Y619" s="378">
        <f t="shared" si="1356"/>
        <v>0.21111111111111108</v>
      </c>
      <c r="Z619" s="857">
        <v>0</v>
      </c>
      <c r="AA619" s="377">
        <f t="shared" si="1336"/>
        <v>0</v>
      </c>
      <c r="AB619" s="378">
        <f t="shared" si="1357"/>
        <v>0</v>
      </c>
      <c r="AC619" s="857">
        <v>11</v>
      </c>
      <c r="AD619" s="377">
        <f t="shared" si="1337"/>
        <v>0.28947368421052633</v>
      </c>
      <c r="AE619" s="378">
        <f t="shared" si="1358"/>
        <v>0.73333333333333339</v>
      </c>
      <c r="AF619" s="857">
        <v>0</v>
      </c>
      <c r="AG619" s="377">
        <f t="shared" si="1338"/>
        <v>0</v>
      </c>
      <c r="AH619" s="378">
        <f t="shared" si="1359"/>
        <v>0</v>
      </c>
      <c r="AI619" s="857">
        <v>0</v>
      </c>
      <c r="AJ619" s="377">
        <f t="shared" si="1339"/>
        <v>0</v>
      </c>
      <c r="AK619" s="378">
        <f t="shared" si="1360"/>
        <v>0</v>
      </c>
      <c r="AL619" s="857">
        <v>0</v>
      </c>
      <c r="AM619" s="377">
        <f t="shared" si="1340"/>
        <v>0</v>
      </c>
      <c r="AN619" s="378">
        <f t="shared" si="1361"/>
        <v>0</v>
      </c>
      <c r="AO619" s="857">
        <v>3</v>
      </c>
      <c r="AP619" s="377">
        <f t="shared" si="1341"/>
        <v>8.3333333333333329E-2</v>
      </c>
      <c r="AQ619" s="378">
        <f t="shared" si="1362"/>
        <v>0.21111111111111108</v>
      </c>
      <c r="AR619" s="857">
        <v>1</v>
      </c>
      <c r="AS619" s="377">
        <f t="shared" si="1342"/>
        <v>2.7027027027027029E-2</v>
      </c>
      <c r="AT619" s="378">
        <f t="shared" si="1363"/>
        <v>6.8468468468468477E-2</v>
      </c>
      <c r="AU619" s="857">
        <v>4</v>
      </c>
      <c r="AV619" s="377">
        <f t="shared" si="1343"/>
        <v>0.13793103448275862</v>
      </c>
      <c r="AW619" s="378">
        <f t="shared" si="1364"/>
        <v>0.34942528735632183</v>
      </c>
      <c r="AX619" s="857">
        <v>10</v>
      </c>
      <c r="AY619" s="377">
        <f t="shared" si="1344"/>
        <v>0.27027027027027029</v>
      </c>
      <c r="AZ619" s="378">
        <f t="shared" si="1365"/>
        <v>0.68468468468468469</v>
      </c>
      <c r="BA619" s="861">
        <v>0</v>
      </c>
      <c r="BB619" s="377">
        <f t="shared" si="1345"/>
        <v>0</v>
      </c>
      <c r="BC619" s="378">
        <f t="shared" si="1366"/>
        <v>0</v>
      </c>
      <c r="BD619" s="864">
        <v>12</v>
      </c>
      <c r="BE619" s="377">
        <f t="shared" si="1346"/>
        <v>0.3</v>
      </c>
      <c r="BF619" s="378">
        <f t="shared" si="1367"/>
        <v>0.76</v>
      </c>
      <c r="BG619" s="864">
        <v>15</v>
      </c>
      <c r="BH619" s="377">
        <f t="shared" si="1347"/>
        <v>0.39473684210526316</v>
      </c>
      <c r="BI619" s="378">
        <f t="shared" si="1368"/>
        <v>1</v>
      </c>
      <c r="BJ619" s="379">
        <f t="shared" si="1369"/>
        <v>26</v>
      </c>
      <c r="BK619" s="377">
        <f t="shared" si="1348"/>
        <v>0.15476190476190477</v>
      </c>
      <c r="BL619" s="378">
        <f t="shared" si="1370"/>
        <v>0.39206349206349206</v>
      </c>
      <c r="BM619" s="867">
        <f t="shared" si="1371"/>
        <v>30</v>
      </c>
      <c r="BN619" s="491">
        <f t="shared" si="1349"/>
        <v>0.21276595744680851</v>
      </c>
      <c r="BO619" s="492">
        <f t="shared" si="1372"/>
        <v>0.53900709219858156</v>
      </c>
      <c r="BP619" s="867">
        <f t="shared" si="1373"/>
        <v>15</v>
      </c>
      <c r="BQ619" s="493">
        <f t="shared" si="1350"/>
        <v>9.6774193548387094E-2</v>
      </c>
      <c r="BR619" s="492">
        <f t="shared" si="1374"/>
        <v>0.24516129032258063</v>
      </c>
      <c r="BS619" s="869">
        <f t="shared" si="1375"/>
        <v>22</v>
      </c>
      <c r="BT619" s="494">
        <f t="shared" si="1351"/>
        <v>0.16541353383458646</v>
      </c>
      <c r="BU619" s="495">
        <f t="shared" si="1376"/>
        <v>0.419047619047619</v>
      </c>
      <c r="BV619" s="382">
        <f t="shared" si="1377"/>
        <v>0.20512820512820512</v>
      </c>
      <c r="BW619" s="382">
        <f t="shared" si="1378"/>
        <v>0.28947368421052633</v>
      </c>
      <c r="BX619" s="382">
        <f t="shared" si="1379"/>
        <v>7.407407407407407E-2</v>
      </c>
      <c r="BY619" s="382">
        <f t="shared" si="1380"/>
        <v>0.35135135135135137</v>
      </c>
      <c r="BZ619" s="382">
        <f t="shared" si="1381"/>
        <v>8.3333333333333329E-2</v>
      </c>
      <c r="CA619" s="382">
        <f t="shared" si="1326"/>
        <v>0</v>
      </c>
      <c r="CB619" s="382">
        <f t="shared" si="1382"/>
        <v>0.28947368421052633</v>
      </c>
      <c r="CC619" s="382">
        <f t="shared" si="1383"/>
        <v>0</v>
      </c>
      <c r="CD619" s="382">
        <f t="shared" si="1384"/>
        <v>0</v>
      </c>
      <c r="CE619" s="382">
        <f t="shared" si="1385"/>
        <v>0</v>
      </c>
      <c r="CF619" s="382">
        <f t="shared" si="1386"/>
        <v>8.3333333333333329E-2</v>
      </c>
      <c r="CG619" s="382">
        <f t="shared" si="1387"/>
        <v>2.7027027027027029E-2</v>
      </c>
      <c r="CH619" s="382">
        <f t="shared" si="1327"/>
        <v>0.13793103448275862</v>
      </c>
      <c r="CI619" s="382">
        <f t="shared" si="1388"/>
        <v>0.27027027027027029</v>
      </c>
      <c r="CJ619" s="382">
        <f t="shared" si="1389"/>
        <v>0</v>
      </c>
      <c r="CK619" s="382">
        <f t="shared" si="1390"/>
        <v>0.3</v>
      </c>
      <c r="CL619" s="382">
        <f t="shared" si="1391"/>
        <v>0.39473684210526316</v>
      </c>
    </row>
    <row r="620" spans="1:90" x14ac:dyDescent="0.3">
      <c r="A620" s="232">
        <v>620</v>
      </c>
      <c r="B620" s="377" t="s">
        <v>358</v>
      </c>
      <c r="C620" s="372" t="s">
        <v>179</v>
      </c>
      <c r="D620" s="373">
        <v>44013</v>
      </c>
      <c r="E620" s="450"/>
      <c r="F620" s="371">
        <v>23</v>
      </c>
      <c r="G620" s="377">
        <f t="shared" si="1328"/>
        <v>3.8525963149078725E-2</v>
      </c>
      <c r="H620" s="377"/>
      <c r="I620" s="380">
        <f t="shared" si="1329"/>
        <v>0.15789473684210525</v>
      </c>
      <c r="J620" s="380">
        <f t="shared" si="1330"/>
        <v>0</v>
      </c>
      <c r="K620" s="871">
        <v>6</v>
      </c>
      <c r="L620" s="441">
        <f t="shared" si="1331"/>
        <v>0.15384615384615385</v>
      </c>
      <c r="M620" s="593">
        <f t="shared" si="1352"/>
        <v>0.97435897435897445</v>
      </c>
      <c r="N620" s="871">
        <v>6</v>
      </c>
      <c r="O620" s="441">
        <f t="shared" si="1332"/>
        <v>0.15789473684210525</v>
      </c>
      <c r="P620" s="593">
        <f t="shared" si="1353"/>
        <v>1</v>
      </c>
      <c r="Q620" s="871">
        <v>1</v>
      </c>
      <c r="R620" s="377">
        <f t="shared" si="1333"/>
        <v>3.7037037037037035E-2</v>
      </c>
      <c r="S620" s="378">
        <f t="shared" si="1354"/>
        <v>0.23456790123456789</v>
      </c>
      <c r="T620" s="857">
        <v>0</v>
      </c>
      <c r="U620" s="377">
        <f t="shared" si="1334"/>
        <v>0</v>
      </c>
      <c r="V620" s="378">
        <f t="shared" si="1355"/>
        <v>0</v>
      </c>
      <c r="W620" s="857">
        <v>0</v>
      </c>
      <c r="X620" s="377">
        <f t="shared" si="1335"/>
        <v>0</v>
      </c>
      <c r="Y620" s="378">
        <f t="shared" si="1356"/>
        <v>0</v>
      </c>
      <c r="Z620" s="857">
        <v>0</v>
      </c>
      <c r="AA620" s="377">
        <f t="shared" si="1336"/>
        <v>0</v>
      </c>
      <c r="AB620" s="378">
        <f t="shared" si="1357"/>
        <v>0</v>
      </c>
      <c r="AC620" s="857">
        <v>0</v>
      </c>
      <c r="AD620" s="377">
        <f t="shared" si="1337"/>
        <v>0</v>
      </c>
      <c r="AE620" s="378">
        <f t="shared" si="1358"/>
        <v>0</v>
      </c>
      <c r="AF620" s="857">
        <v>4</v>
      </c>
      <c r="AG620" s="377">
        <f t="shared" si="1338"/>
        <v>0.12903225806451613</v>
      </c>
      <c r="AH620" s="378">
        <f t="shared" si="1359"/>
        <v>0.81720430107526887</v>
      </c>
      <c r="AI620" s="857">
        <v>1</v>
      </c>
      <c r="AJ620" s="377">
        <f t="shared" si="1339"/>
        <v>3.8461538461538464E-2</v>
      </c>
      <c r="AK620" s="378">
        <f t="shared" si="1360"/>
        <v>0.24358974358974361</v>
      </c>
      <c r="AL620" s="857">
        <v>1</v>
      </c>
      <c r="AM620" s="377">
        <f t="shared" si="1340"/>
        <v>2.4390243902439025E-2</v>
      </c>
      <c r="AN620" s="378">
        <f t="shared" si="1361"/>
        <v>0.15447154471544716</v>
      </c>
      <c r="AO620" s="857">
        <v>0</v>
      </c>
      <c r="AP620" s="377">
        <f t="shared" si="1341"/>
        <v>0</v>
      </c>
      <c r="AQ620" s="378">
        <f t="shared" si="1362"/>
        <v>0</v>
      </c>
      <c r="AR620" s="857">
        <v>0</v>
      </c>
      <c r="AS620" s="377">
        <f t="shared" si="1342"/>
        <v>0</v>
      </c>
      <c r="AT620" s="378">
        <f t="shared" si="1363"/>
        <v>0</v>
      </c>
      <c r="AU620" s="857">
        <v>0</v>
      </c>
      <c r="AV620" s="377">
        <f t="shared" si="1343"/>
        <v>0</v>
      </c>
      <c r="AW620" s="378">
        <f t="shared" si="1364"/>
        <v>0</v>
      </c>
      <c r="AX620" s="857">
        <v>0</v>
      </c>
      <c r="AY620" s="377">
        <f t="shared" si="1344"/>
        <v>0</v>
      </c>
      <c r="AZ620" s="378">
        <f t="shared" si="1365"/>
        <v>0</v>
      </c>
      <c r="BA620" s="861">
        <v>0</v>
      </c>
      <c r="BB620" s="377">
        <f t="shared" si="1345"/>
        <v>0</v>
      </c>
      <c r="BC620" s="378">
        <f t="shared" si="1366"/>
        <v>0</v>
      </c>
      <c r="BD620" s="864">
        <v>3</v>
      </c>
      <c r="BE620" s="377">
        <f t="shared" si="1346"/>
        <v>7.4999999999999997E-2</v>
      </c>
      <c r="BF620" s="378">
        <f t="shared" si="1367"/>
        <v>0.47500000000000003</v>
      </c>
      <c r="BG620" s="864">
        <v>1</v>
      </c>
      <c r="BH620" s="377">
        <f t="shared" si="1347"/>
        <v>2.6315789473684209E-2</v>
      </c>
      <c r="BI620" s="378">
        <f t="shared" si="1368"/>
        <v>0.16666666666666666</v>
      </c>
      <c r="BJ620" s="379">
        <f t="shared" si="1369"/>
        <v>7</v>
      </c>
      <c r="BK620" s="377">
        <f t="shared" si="1348"/>
        <v>4.1666666666666664E-2</v>
      </c>
      <c r="BL620" s="378">
        <f t="shared" si="1370"/>
        <v>0.2638888888888889</v>
      </c>
      <c r="BM620" s="867">
        <f t="shared" si="1371"/>
        <v>1</v>
      </c>
      <c r="BN620" s="491">
        <f t="shared" si="1349"/>
        <v>7.0921985815602835E-3</v>
      </c>
      <c r="BO620" s="492">
        <f t="shared" si="1372"/>
        <v>4.4917257683215132E-2</v>
      </c>
      <c r="BP620" s="867">
        <f t="shared" si="1373"/>
        <v>4</v>
      </c>
      <c r="BQ620" s="493">
        <f t="shared" si="1350"/>
        <v>2.5806451612903226E-2</v>
      </c>
      <c r="BR620" s="492">
        <f t="shared" si="1374"/>
        <v>0.16344086021505377</v>
      </c>
      <c r="BS620" s="869">
        <f t="shared" si="1375"/>
        <v>11</v>
      </c>
      <c r="BT620" s="494">
        <f t="shared" si="1351"/>
        <v>8.2706766917293228E-2</v>
      </c>
      <c r="BU620" s="495">
        <f t="shared" si="1376"/>
        <v>0.52380952380952384</v>
      </c>
      <c r="BV620" s="382">
        <f t="shared" si="1377"/>
        <v>0.15384615384615385</v>
      </c>
      <c r="BW620" s="382">
        <f t="shared" si="1378"/>
        <v>0.15789473684210525</v>
      </c>
      <c r="BX620" s="382">
        <f t="shared" si="1379"/>
        <v>3.7037037037037035E-2</v>
      </c>
      <c r="BY620" s="382">
        <f t="shared" si="1380"/>
        <v>0</v>
      </c>
      <c r="BZ620" s="382">
        <f t="shared" si="1381"/>
        <v>0</v>
      </c>
      <c r="CA620" s="382">
        <f t="shared" si="1326"/>
        <v>0</v>
      </c>
      <c r="CB620" s="382">
        <f t="shared" si="1382"/>
        <v>0</v>
      </c>
      <c r="CC620" s="382">
        <f t="shared" si="1383"/>
        <v>0.12903225806451613</v>
      </c>
      <c r="CD620" s="382">
        <f t="shared" si="1384"/>
        <v>3.8461538461538464E-2</v>
      </c>
      <c r="CE620" s="382">
        <f t="shared" si="1385"/>
        <v>2.4390243902439025E-2</v>
      </c>
      <c r="CF620" s="382">
        <f t="shared" si="1386"/>
        <v>0</v>
      </c>
      <c r="CG620" s="382">
        <f t="shared" si="1387"/>
        <v>0</v>
      </c>
      <c r="CH620" s="382">
        <f t="shared" si="1327"/>
        <v>0</v>
      </c>
      <c r="CI620" s="382">
        <f t="shared" si="1388"/>
        <v>0</v>
      </c>
      <c r="CJ620" s="382">
        <f t="shared" si="1389"/>
        <v>0</v>
      </c>
      <c r="CK620" s="382">
        <f t="shared" si="1390"/>
        <v>7.4999999999999997E-2</v>
      </c>
      <c r="CL620" s="382">
        <f t="shared" si="1391"/>
        <v>2.6315789473684209E-2</v>
      </c>
    </row>
    <row r="621" spans="1:90" x14ac:dyDescent="0.3">
      <c r="A621" s="232">
        <v>621</v>
      </c>
      <c r="B621" s="377" t="s">
        <v>359</v>
      </c>
      <c r="C621" s="372" t="s">
        <v>179</v>
      </c>
      <c r="D621" s="373">
        <v>44013</v>
      </c>
      <c r="E621" s="450"/>
      <c r="F621" s="371">
        <v>75</v>
      </c>
      <c r="G621" s="377">
        <f t="shared" si="1328"/>
        <v>0.12562814070351758</v>
      </c>
      <c r="H621" s="377"/>
      <c r="I621" s="380">
        <f t="shared" si="1329"/>
        <v>0.34210526315789475</v>
      </c>
      <c r="J621" s="380">
        <f t="shared" si="1330"/>
        <v>0</v>
      </c>
      <c r="K621" s="871">
        <v>4</v>
      </c>
      <c r="L621" s="441">
        <f t="shared" si="1331"/>
        <v>0.10256410256410256</v>
      </c>
      <c r="M621" s="593">
        <f t="shared" si="1352"/>
        <v>0.29980276134122286</v>
      </c>
      <c r="N621" s="871">
        <v>13</v>
      </c>
      <c r="O621" s="441">
        <f t="shared" si="1332"/>
        <v>0.34210526315789475</v>
      </c>
      <c r="P621" s="593">
        <f t="shared" si="1353"/>
        <v>1</v>
      </c>
      <c r="Q621" s="871">
        <v>1</v>
      </c>
      <c r="R621" s="377">
        <f t="shared" si="1333"/>
        <v>3.7037037037037035E-2</v>
      </c>
      <c r="S621" s="378">
        <f t="shared" si="1354"/>
        <v>0.10826210826210825</v>
      </c>
      <c r="T621" s="857">
        <v>11</v>
      </c>
      <c r="U621" s="377">
        <f t="shared" si="1334"/>
        <v>0.29729729729729731</v>
      </c>
      <c r="V621" s="378">
        <f t="shared" si="1355"/>
        <v>0.86902286902286907</v>
      </c>
      <c r="W621" s="857">
        <v>1</v>
      </c>
      <c r="X621" s="377">
        <f t="shared" si="1335"/>
        <v>2.7777777777777776E-2</v>
      </c>
      <c r="Y621" s="378">
        <f t="shared" si="1356"/>
        <v>8.1196581196581186E-2</v>
      </c>
      <c r="Z621" s="857">
        <v>0</v>
      </c>
      <c r="AA621" s="377">
        <f t="shared" si="1336"/>
        <v>0</v>
      </c>
      <c r="AB621" s="378">
        <f t="shared" si="1357"/>
        <v>0</v>
      </c>
      <c r="AC621" s="857">
        <v>6</v>
      </c>
      <c r="AD621" s="377">
        <f t="shared" si="1337"/>
        <v>0.15789473684210525</v>
      </c>
      <c r="AE621" s="378">
        <f t="shared" si="1358"/>
        <v>0.46153846153846151</v>
      </c>
      <c r="AF621" s="857">
        <v>3</v>
      </c>
      <c r="AG621" s="377">
        <f t="shared" si="1338"/>
        <v>9.6774193548387094E-2</v>
      </c>
      <c r="AH621" s="378">
        <f t="shared" si="1359"/>
        <v>0.28287841191066998</v>
      </c>
      <c r="AI621" s="857">
        <v>0</v>
      </c>
      <c r="AJ621" s="377">
        <f t="shared" si="1339"/>
        <v>0</v>
      </c>
      <c r="AK621" s="378">
        <f t="shared" si="1360"/>
        <v>0</v>
      </c>
      <c r="AL621" s="857">
        <v>0</v>
      </c>
      <c r="AM621" s="377">
        <f t="shared" si="1340"/>
        <v>0</v>
      </c>
      <c r="AN621" s="378">
        <f t="shared" si="1361"/>
        <v>0</v>
      </c>
      <c r="AO621" s="857">
        <v>0</v>
      </c>
      <c r="AP621" s="377">
        <f t="shared" si="1341"/>
        <v>0</v>
      </c>
      <c r="AQ621" s="378">
        <f t="shared" si="1362"/>
        <v>0</v>
      </c>
      <c r="AR621" s="857">
        <v>0</v>
      </c>
      <c r="AS621" s="377">
        <f t="shared" si="1342"/>
        <v>0</v>
      </c>
      <c r="AT621" s="378">
        <f t="shared" si="1363"/>
        <v>0</v>
      </c>
      <c r="AU621" s="857">
        <v>4</v>
      </c>
      <c r="AV621" s="377">
        <f>AU621/AU$612</f>
        <v>0.13793103448275862</v>
      </c>
      <c r="AW621" s="378">
        <f t="shared" si="1364"/>
        <v>0.40318302387267901</v>
      </c>
      <c r="AX621" s="857">
        <v>8</v>
      </c>
      <c r="AY621" s="377">
        <f t="shared" si="1344"/>
        <v>0.21621621621621623</v>
      </c>
      <c r="AZ621" s="378">
        <f t="shared" si="1365"/>
        <v>0.63201663201663205</v>
      </c>
      <c r="BA621" s="861">
        <v>1</v>
      </c>
      <c r="BB621" s="377">
        <f t="shared" si="1345"/>
        <v>2.6315789473684209E-2</v>
      </c>
      <c r="BC621" s="378">
        <f t="shared" si="1366"/>
        <v>7.6923076923076913E-2</v>
      </c>
      <c r="BD621" s="864">
        <v>10</v>
      </c>
      <c r="BE621" s="377">
        <f t="shared" si="1346"/>
        <v>0.25</v>
      </c>
      <c r="BF621" s="378">
        <f t="shared" si="1367"/>
        <v>0.73076923076923073</v>
      </c>
      <c r="BG621" s="864">
        <v>13</v>
      </c>
      <c r="BH621" s="377">
        <f t="shared" si="1347"/>
        <v>0.34210526315789475</v>
      </c>
      <c r="BI621" s="378">
        <f t="shared" si="1368"/>
        <v>1</v>
      </c>
      <c r="BJ621" s="379">
        <f t="shared" si="1369"/>
        <v>17</v>
      </c>
      <c r="BK621" s="377">
        <f t="shared" si="1348"/>
        <v>0.10119047619047619</v>
      </c>
      <c r="BL621" s="378">
        <f t="shared" si="1370"/>
        <v>0.29578754578754579</v>
      </c>
      <c r="BM621" s="867">
        <f t="shared" si="1371"/>
        <v>25</v>
      </c>
      <c r="BN621" s="491">
        <f t="shared" si="1349"/>
        <v>0.1773049645390071</v>
      </c>
      <c r="BO621" s="492">
        <f t="shared" si="1372"/>
        <v>0.5182760501909438</v>
      </c>
      <c r="BP621" s="867">
        <f t="shared" si="1373"/>
        <v>11</v>
      </c>
      <c r="BQ621" s="493">
        <f t="shared" si="1350"/>
        <v>7.0967741935483872E-2</v>
      </c>
      <c r="BR621" s="492">
        <f t="shared" si="1374"/>
        <v>0.20744416873449131</v>
      </c>
      <c r="BS621" s="869">
        <f t="shared" si="1375"/>
        <v>22</v>
      </c>
      <c r="BT621" s="494">
        <f t="shared" si="1351"/>
        <v>0.16541353383458646</v>
      </c>
      <c r="BU621" s="495">
        <f t="shared" si="1376"/>
        <v>0.48351648351648346</v>
      </c>
      <c r="BV621" s="382">
        <f t="shared" si="1377"/>
        <v>0.10256410256410256</v>
      </c>
      <c r="BW621" s="382">
        <f t="shared" si="1378"/>
        <v>0.34210526315789475</v>
      </c>
      <c r="BX621" s="382">
        <f t="shared" si="1379"/>
        <v>3.7037037037037035E-2</v>
      </c>
      <c r="BY621" s="382">
        <f t="shared" si="1380"/>
        <v>0.29729729729729731</v>
      </c>
      <c r="BZ621" s="382">
        <f t="shared" si="1381"/>
        <v>2.7777777777777776E-2</v>
      </c>
      <c r="CA621" s="382">
        <f t="shared" si="1326"/>
        <v>0</v>
      </c>
      <c r="CB621" s="382">
        <f t="shared" si="1382"/>
        <v>0.15789473684210525</v>
      </c>
      <c r="CC621" s="382">
        <f t="shared" si="1383"/>
        <v>9.6774193548387094E-2</v>
      </c>
      <c r="CD621" s="382">
        <f t="shared" si="1384"/>
        <v>0</v>
      </c>
      <c r="CE621" s="382">
        <f t="shared" si="1385"/>
        <v>0</v>
      </c>
      <c r="CF621" s="382">
        <f t="shared" si="1386"/>
        <v>0</v>
      </c>
      <c r="CG621" s="382">
        <f t="shared" si="1387"/>
        <v>0</v>
      </c>
      <c r="CH621" s="382">
        <f t="shared" si="1327"/>
        <v>0.13793103448275862</v>
      </c>
      <c r="CI621" s="382">
        <f t="shared" si="1388"/>
        <v>0.21621621621621623</v>
      </c>
      <c r="CJ621" s="382">
        <f t="shared" si="1389"/>
        <v>2.6315789473684209E-2</v>
      </c>
      <c r="CK621" s="382">
        <f t="shared" si="1390"/>
        <v>0.25</v>
      </c>
      <c r="CL621" s="382">
        <f t="shared" si="1391"/>
        <v>0.34210526315789475</v>
      </c>
    </row>
    <row r="622" spans="1:90" x14ac:dyDescent="0.3">
      <c r="A622" s="232">
        <v>622</v>
      </c>
      <c r="B622" s="377" t="s">
        <v>360</v>
      </c>
      <c r="C622" s="372" t="s">
        <v>179</v>
      </c>
      <c r="D622" s="373">
        <v>44013</v>
      </c>
      <c r="E622" s="450"/>
      <c r="F622" s="371">
        <v>71</v>
      </c>
      <c r="G622" s="377">
        <f t="shared" si="1328"/>
        <v>0.11892797319932999</v>
      </c>
      <c r="H622" s="377"/>
      <c r="I622" s="380">
        <f t="shared" si="1329"/>
        <v>0.36842105263157893</v>
      </c>
      <c r="J622" s="380">
        <f t="shared" si="1330"/>
        <v>0</v>
      </c>
      <c r="K622" s="871">
        <v>4</v>
      </c>
      <c r="L622" s="441">
        <f t="shared" si="1331"/>
        <v>0.10256410256410256</v>
      </c>
      <c r="M622" s="593">
        <f t="shared" si="1352"/>
        <v>0.2783882783882784</v>
      </c>
      <c r="N622" s="871">
        <v>12</v>
      </c>
      <c r="O622" s="441">
        <f t="shared" si="1332"/>
        <v>0.31578947368421051</v>
      </c>
      <c r="P622" s="593">
        <f t="shared" si="1353"/>
        <v>0.8571428571428571</v>
      </c>
      <c r="Q622" s="871">
        <v>1</v>
      </c>
      <c r="R622" s="377">
        <f t="shared" si="1333"/>
        <v>3.7037037037037035E-2</v>
      </c>
      <c r="S622" s="378">
        <f t="shared" si="1354"/>
        <v>0.10052910052910052</v>
      </c>
      <c r="T622" s="857">
        <v>9</v>
      </c>
      <c r="U622" s="377">
        <f t="shared" si="1334"/>
        <v>0.24324324324324326</v>
      </c>
      <c r="V622" s="378">
        <f t="shared" si="1355"/>
        <v>0.66023166023166036</v>
      </c>
      <c r="W622" s="857">
        <v>1</v>
      </c>
      <c r="X622" s="377">
        <f t="shared" si="1335"/>
        <v>2.7777777777777776E-2</v>
      </c>
      <c r="Y622" s="378">
        <f t="shared" si="1356"/>
        <v>7.5396825396825393E-2</v>
      </c>
      <c r="Z622" s="857">
        <v>0</v>
      </c>
      <c r="AA622" s="377">
        <f t="shared" si="1336"/>
        <v>0</v>
      </c>
      <c r="AB622" s="378">
        <f t="shared" si="1357"/>
        <v>0</v>
      </c>
      <c r="AC622" s="857">
        <v>5</v>
      </c>
      <c r="AD622" s="377">
        <f t="shared" si="1337"/>
        <v>0.13157894736842105</v>
      </c>
      <c r="AE622" s="378">
        <f t="shared" si="1358"/>
        <v>0.35714285714285715</v>
      </c>
      <c r="AF622" s="857">
        <v>2</v>
      </c>
      <c r="AG622" s="377">
        <f t="shared" si="1338"/>
        <v>6.4516129032258063E-2</v>
      </c>
      <c r="AH622" s="378">
        <f t="shared" si="1359"/>
        <v>0.17511520737327188</v>
      </c>
      <c r="AI622" s="857">
        <v>0</v>
      </c>
      <c r="AJ622" s="377">
        <f t="shared" si="1339"/>
        <v>0</v>
      </c>
      <c r="AK622" s="378">
        <f t="shared" si="1360"/>
        <v>0</v>
      </c>
      <c r="AL622" s="857">
        <v>0</v>
      </c>
      <c r="AM622" s="377">
        <f t="shared" si="1340"/>
        <v>0</v>
      </c>
      <c r="AN622" s="378">
        <f t="shared" si="1361"/>
        <v>0</v>
      </c>
      <c r="AO622" s="857">
        <v>1</v>
      </c>
      <c r="AP622" s="377">
        <f t="shared" si="1341"/>
        <v>2.7777777777777776E-2</v>
      </c>
      <c r="AQ622" s="378">
        <f t="shared" si="1362"/>
        <v>7.5396825396825393E-2</v>
      </c>
      <c r="AR622" s="857">
        <v>0</v>
      </c>
      <c r="AS622" s="377">
        <f t="shared" si="1342"/>
        <v>0</v>
      </c>
      <c r="AT622" s="378">
        <f t="shared" si="1363"/>
        <v>0</v>
      </c>
      <c r="AU622" s="857">
        <v>5</v>
      </c>
      <c r="AV622" s="377">
        <f t="shared" si="1343"/>
        <v>0.17241379310344829</v>
      </c>
      <c r="AW622" s="378">
        <f t="shared" si="1364"/>
        <v>0.4679802955665025</v>
      </c>
      <c r="AX622" s="857">
        <v>7</v>
      </c>
      <c r="AY622" s="377">
        <f t="shared" si="1344"/>
        <v>0.1891891891891892</v>
      </c>
      <c r="AZ622" s="378">
        <f t="shared" si="1365"/>
        <v>0.5135135135135136</v>
      </c>
      <c r="BA622" s="861">
        <v>1</v>
      </c>
      <c r="BB622" s="377">
        <f t="shared" si="1345"/>
        <v>2.6315789473684209E-2</v>
      </c>
      <c r="BC622" s="378">
        <f t="shared" si="1366"/>
        <v>7.1428571428571425E-2</v>
      </c>
      <c r="BD622" s="864">
        <v>9</v>
      </c>
      <c r="BE622" s="377">
        <f t="shared" si="1346"/>
        <v>0.22500000000000001</v>
      </c>
      <c r="BF622" s="378">
        <f t="shared" si="1367"/>
        <v>0.61071428571428577</v>
      </c>
      <c r="BG622" s="864">
        <v>14</v>
      </c>
      <c r="BH622" s="377">
        <f t="shared" si="1347"/>
        <v>0.36842105263157893</v>
      </c>
      <c r="BI622" s="378">
        <f t="shared" si="1368"/>
        <v>1</v>
      </c>
      <c r="BJ622" s="379">
        <f t="shared" si="1369"/>
        <v>15</v>
      </c>
      <c r="BK622" s="377">
        <f t="shared" si="1348"/>
        <v>8.9285714285714288E-2</v>
      </c>
      <c r="BL622" s="378">
        <f t="shared" si="1370"/>
        <v>0.24234693877551022</v>
      </c>
      <c r="BM622" s="867">
        <f t="shared" si="1371"/>
        <v>26</v>
      </c>
      <c r="BN622" s="491">
        <f t="shared" si="1349"/>
        <v>0.18439716312056736</v>
      </c>
      <c r="BO622" s="492">
        <f t="shared" si="1372"/>
        <v>0.50050658561296857</v>
      </c>
      <c r="BP622" s="867">
        <f t="shared" si="1373"/>
        <v>11</v>
      </c>
      <c r="BQ622" s="493">
        <f t="shared" si="1350"/>
        <v>7.0967741935483872E-2</v>
      </c>
      <c r="BR622" s="492">
        <f t="shared" si="1374"/>
        <v>0.19262672811059908</v>
      </c>
      <c r="BS622" s="869">
        <f t="shared" si="1375"/>
        <v>19</v>
      </c>
      <c r="BT622" s="494">
        <f t="shared" si="1351"/>
        <v>0.14285714285714285</v>
      </c>
      <c r="BU622" s="495">
        <f t="shared" si="1376"/>
        <v>0.38775510204081631</v>
      </c>
      <c r="BV622" s="382">
        <f t="shared" si="1377"/>
        <v>0.10256410256410256</v>
      </c>
      <c r="BW622" s="382">
        <f t="shared" si="1378"/>
        <v>0.31578947368421051</v>
      </c>
      <c r="BX622" s="382">
        <f t="shared" si="1379"/>
        <v>3.7037037037037035E-2</v>
      </c>
      <c r="BY622" s="382">
        <f t="shared" si="1380"/>
        <v>0.24324324324324326</v>
      </c>
      <c r="BZ622" s="382">
        <f t="shared" si="1381"/>
        <v>2.7777777777777776E-2</v>
      </c>
      <c r="CA622" s="382">
        <f t="shared" si="1326"/>
        <v>0</v>
      </c>
      <c r="CB622" s="382">
        <f t="shared" si="1382"/>
        <v>0.13157894736842105</v>
      </c>
      <c r="CC622" s="382">
        <f t="shared" si="1383"/>
        <v>6.4516129032258063E-2</v>
      </c>
      <c r="CD622" s="382">
        <f t="shared" si="1384"/>
        <v>0</v>
      </c>
      <c r="CE622" s="382">
        <f t="shared" si="1385"/>
        <v>0</v>
      </c>
      <c r="CF622" s="382">
        <f t="shared" si="1386"/>
        <v>2.7777777777777776E-2</v>
      </c>
      <c r="CG622" s="382">
        <f t="shared" si="1387"/>
        <v>0</v>
      </c>
      <c r="CH622" s="382">
        <f t="shared" si="1327"/>
        <v>0.17241379310344829</v>
      </c>
      <c r="CI622" s="382">
        <f t="shared" si="1388"/>
        <v>0.1891891891891892</v>
      </c>
      <c r="CJ622" s="382">
        <f t="shared" si="1389"/>
        <v>2.6315789473684209E-2</v>
      </c>
      <c r="CK622" s="382">
        <f t="shared" si="1390"/>
        <v>0.22500000000000001</v>
      </c>
      <c r="CL622" s="382">
        <f t="shared" si="1391"/>
        <v>0.36842105263157893</v>
      </c>
    </row>
    <row r="623" spans="1:90" x14ac:dyDescent="0.3">
      <c r="A623" s="163">
        <v>623</v>
      </c>
      <c r="B623" s="3"/>
      <c r="E623" s="2"/>
      <c r="F623" s="3"/>
      <c r="G623" s="13"/>
      <c r="H623" s="13"/>
      <c r="I623" s="13"/>
      <c r="J623" s="13"/>
      <c r="K623" s="40"/>
      <c r="L623" s="137"/>
      <c r="M623" s="22"/>
      <c r="N623" s="40"/>
      <c r="O623" s="137"/>
      <c r="P623" s="22"/>
      <c r="Q623" s="40"/>
      <c r="R623" s="137"/>
      <c r="S623" s="22"/>
      <c r="T623" s="40"/>
      <c r="U623" s="137"/>
      <c r="V623" s="22"/>
      <c r="W623" s="40"/>
      <c r="X623" s="137"/>
      <c r="Y623" s="22"/>
      <c r="Z623" s="40"/>
      <c r="AA623" s="137"/>
      <c r="AB623" s="22"/>
      <c r="AC623" s="40"/>
      <c r="AD623" s="137"/>
      <c r="AE623" s="22"/>
      <c r="AF623" s="40"/>
      <c r="AG623" s="137"/>
      <c r="AH623" s="22"/>
      <c r="AI623" s="40"/>
      <c r="AJ623" s="137"/>
      <c r="AK623" s="22"/>
      <c r="AL623" s="40"/>
      <c r="AM623" s="137"/>
      <c r="AN623" s="22"/>
      <c r="AO623" s="40"/>
      <c r="AP623" s="137"/>
      <c r="AQ623" s="22"/>
      <c r="AR623" s="40"/>
      <c r="AS623" s="137"/>
      <c r="AT623" s="22"/>
      <c r="AU623" s="40"/>
      <c r="AV623" s="137"/>
      <c r="AW623" s="22"/>
      <c r="AX623" s="40"/>
      <c r="AY623" s="137"/>
      <c r="AZ623" s="22"/>
      <c r="BA623" s="3"/>
      <c r="BB623" s="13"/>
      <c r="BC623" s="13"/>
      <c r="BD623" s="29"/>
      <c r="BE623" s="137"/>
      <c r="BF623" s="22"/>
      <c r="BG623" s="248"/>
      <c r="BH623" s="137"/>
      <c r="BI623" s="22"/>
      <c r="BJ623" s="13"/>
      <c r="BK623" s="13"/>
      <c r="BL623" s="13"/>
      <c r="BM623" s="13"/>
      <c r="BN623" s="186"/>
      <c r="BO623" s="13"/>
      <c r="BP623" s="13"/>
      <c r="BQ623" s="13"/>
      <c r="BR623" s="13"/>
      <c r="BT623" s="340"/>
      <c r="BU623" s="186"/>
      <c r="BV623" s="100"/>
      <c r="BW623" s="100"/>
      <c r="BX623" s="100"/>
      <c r="BY623" s="100"/>
      <c r="BZ623" s="100"/>
      <c r="CA623" s="100"/>
      <c r="CB623" s="100"/>
      <c r="CC623" s="100"/>
      <c r="CD623" s="100"/>
      <c r="CE623" s="100"/>
      <c r="CF623" s="100"/>
      <c r="CG623" s="100"/>
      <c r="CH623" s="100"/>
      <c r="CI623" s="100"/>
      <c r="CJ623" s="100"/>
      <c r="CK623" s="100"/>
      <c r="CL623" s="100"/>
    </row>
    <row r="624" spans="1:90" ht="14.5" x14ac:dyDescent="0.35">
      <c r="A624" s="163">
        <v>624</v>
      </c>
      <c r="B624" s="4" t="s">
        <v>645</v>
      </c>
      <c r="C624" s="852"/>
      <c r="E624" s="2"/>
      <c r="F624" s="3"/>
      <c r="G624" s="13"/>
      <c r="H624" s="13"/>
      <c r="I624" s="13"/>
      <c r="J624" s="13"/>
      <c r="K624" s="40"/>
      <c r="L624" s="137"/>
      <c r="M624" s="22"/>
      <c r="N624" s="40"/>
      <c r="O624" s="137"/>
      <c r="P624" s="22"/>
      <c r="Q624" s="40"/>
      <c r="R624" s="137"/>
      <c r="S624" s="22"/>
      <c r="T624" s="40"/>
      <c r="U624" s="137"/>
      <c r="V624" s="22"/>
      <c r="W624" s="40"/>
      <c r="X624" s="137"/>
      <c r="Y624" s="22"/>
      <c r="Z624" s="40"/>
      <c r="AA624" s="137"/>
      <c r="AB624" s="22"/>
      <c r="AC624" s="40"/>
      <c r="AD624" s="137"/>
      <c r="AE624" s="22"/>
      <c r="AF624" s="40"/>
      <c r="AG624" s="137"/>
      <c r="AH624" s="22"/>
      <c r="AI624" s="40"/>
      <c r="AJ624" s="137"/>
      <c r="AK624" s="22"/>
      <c r="AL624" s="40"/>
      <c r="AM624" s="137"/>
      <c r="AN624" s="22"/>
      <c r="AO624" s="40"/>
      <c r="AP624" s="137"/>
      <c r="AQ624" s="22"/>
      <c r="AR624" s="40"/>
      <c r="AS624" s="137"/>
      <c r="AT624" s="22"/>
      <c r="AU624" s="40"/>
      <c r="AV624" s="137"/>
      <c r="AW624" s="22"/>
      <c r="AX624" s="40"/>
      <c r="AY624" s="137"/>
      <c r="AZ624" s="22"/>
      <c r="BA624" s="3"/>
      <c r="BB624" s="13"/>
      <c r="BC624" s="13"/>
      <c r="BD624" s="29"/>
      <c r="BE624" s="137"/>
      <c r="BF624" s="22"/>
      <c r="BG624" s="248"/>
      <c r="BH624" s="137"/>
      <c r="BI624" s="22"/>
      <c r="BJ624" s="13"/>
      <c r="BK624" s="13"/>
      <c r="BL624" s="13"/>
      <c r="BM624" s="13"/>
      <c r="BN624" s="186"/>
      <c r="BO624" s="13"/>
      <c r="BP624" s="13"/>
      <c r="BQ624" s="13"/>
      <c r="BR624" s="13"/>
      <c r="BT624" s="340"/>
      <c r="BU624" s="186"/>
      <c r="BV624" s="100"/>
      <c r="BW624" s="100"/>
      <c r="BX624" s="100"/>
      <c r="BY624" s="100"/>
      <c r="BZ624" s="100"/>
      <c r="CA624" s="100"/>
      <c r="CB624" s="100"/>
      <c r="CC624" s="100"/>
      <c r="CD624" s="100"/>
      <c r="CE624" s="100"/>
      <c r="CF624" s="100"/>
      <c r="CG624" s="100"/>
      <c r="CH624" s="100"/>
      <c r="CI624" s="100"/>
      <c r="CJ624" s="100"/>
      <c r="CK624" s="100"/>
      <c r="CL624" s="100"/>
    </row>
    <row r="625" spans="1:98" ht="14.5" x14ac:dyDescent="0.35">
      <c r="A625" s="163">
        <v>625</v>
      </c>
      <c r="B625" s="852" t="s">
        <v>644</v>
      </c>
      <c r="C625" s="852"/>
      <c r="E625" s="2"/>
      <c r="F625" s="3"/>
      <c r="G625" s="13"/>
      <c r="H625" s="13"/>
      <c r="I625" s="13"/>
      <c r="J625" s="13"/>
      <c r="K625" s="40"/>
      <c r="L625" s="13"/>
      <c r="M625" s="22"/>
      <c r="N625" s="40"/>
      <c r="O625" s="13"/>
      <c r="P625" s="22"/>
      <c r="Q625" s="40"/>
      <c r="R625" s="13"/>
      <c r="S625" s="22"/>
      <c r="T625" s="40"/>
      <c r="U625" s="13"/>
      <c r="V625" s="22"/>
      <c r="W625" s="40"/>
      <c r="X625" s="13"/>
      <c r="Y625" s="22"/>
      <c r="Z625" s="40"/>
      <c r="AA625" s="13"/>
      <c r="AB625" s="22"/>
      <c r="AC625" s="40"/>
      <c r="AD625" s="13"/>
      <c r="AE625" s="22"/>
      <c r="AF625" s="40"/>
      <c r="AG625" s="13"/>
      <c r="AH625" s="22"/>
      <c r="AI625" s="40"/>
      <c r="AJ625" s="13"/>
      <c r="AK625" s="22"/>
      <c r="AL625" s="40"/>
      <c r="AM625" s="13"/>
      <c r="AN625" s="22"/>
      <c r="AO625" s="40"/>
      <c r="AP625" s="13"/>
      <c r="AQ625" s="22"/>
      <c r="AR625" s="40"/>
      <c r="AS625" s="13"/>
      <c r="AT625" s="22"/>
      <c r="AU625" s="40"/>
      <c r="AV625" s="13"/>
      <c r="AW625" s="22"/>
      <c r="AX625" s="40"/>
      <c r="AY625" s="13"/>
      <c r="AZ625" s="22"/>
      <c r="BA625" s="3"/>
      <c r="BB625" s="13"/>
      <c r="BC625" s="13"/>
      <c r="BD625" s="29"/>
      <c r="BE625" s="13"/>
      <c r="BF625" s="22"/>
      <c r="BG625" s="248"/>
      <c r="BH625" s="13"/>
      <c r="BI625" s="22"/>
      <c r="BJ625" s="13"/>
      <c r="BK625" s="13"/>
      <c r="BL625" s="13"/>
      <c r="BM625" s="13"/>
      <c r="BN625" s="186"/>
      <c r="BO625" s="13"/>
      <c r="BP625" s="13"/>
      <c r="BQ625" s="13"/>
      <c r="BR625" s="13"/>
      <c r="BT625" s="340"/>
      <c r="BU625" s="186"/>
      <c r="BV625" s="100"/>
      <c r="BW625" s="100"/>
      <c r="BX625" s="100"/>
      <c r="BY625" s="100"/>
      <c r="BZ625" s="100"/>
      <c r="CA625" s="100"/>
      <c r="CB625" s="100"/>
      <c r="CC625" s="100"/>
      <c r="CD625" s="100"/>
      <c r="CE625" s="100"/>
      <c r="CF625" s="100"/>
      <c r="CG625" s="100"/>
      <c r="CH625" s="100"/>
      <c r="CI625" s="100"/>
      <c r="CJ625" s="100"/>
      <c r="CK625" s="100"/>
      <c r="CL625" s="100"/>
    </row>
    <row r="626" spans="1:98" x14ac:dyDescent="0.3">
      <c r="A626" s="163">
        <v>626</v>
      </c>
      <c r="B626" s="3"/>
      <c r="E626" s="2"/>
      <c r="F626" s="3"/>
      <c r="G626" s="13"/>
      <c r="H626" s="13"/>
      <c r="I626" s="13"/>
      <c r="J626" s="13"/>
      <c r="K626" s="4"/>
      <c r="L626" s="14"/>
      <c r="M626" s="14"/>
      <c r="N626" s="4"/>
      <c r="O626" s="14"/>
      <c r="P626" s="14"/>
      <c r="Q626" s="4"/>
      <c r="R626" s="14"/>
      <c r="S626" s="14"/>
      <c r="T626" s="4"/>
      <c r="U626" s="14"/>
      <c r="V626" s="14"/>
      <c r="W626" s="4"/>
      <c r="X626" s="14"/>
      <c r="Y626" s="14"/>
      <c r="Z626" s="4"/>
      <c r="AA626" s="14"/>
      <c r="AB626" s="14"/>
      <c r="AC626" s="4"/>
      <c r="AD626" s="14"/>
      <c r="AE626" s="14"/>
      <c r="AF626" s="4"/>
      <c r="AG626" s="14"/>
      <c r="AH626" s="14"/>
      <c r="AI626" s="4"/>
      <c r="AJ626" s="14"/>
      <c r="AK626" s="14"/>
      <c r="AL626" s="4"/>
      <c r="AM626" s="14"/>
      <c r="AN626" s="14"/>
      <c r="AO626" s="4"/>
      <c r="AP626" s="14"/>
      <c r="AQ626" s="14"/>
      <c r="AR626" s="4"/>
      <c r="AS626" s="14"/>
      <c r="AT626" s="14"/>
      <c r="AU626" s="162"/>
      <c r="AV626" s="14"/>
      <c r="AW626" s="14"/>
      <c r="AX626" s="4"/>
      <c r="AY626" s="14"/>
      <c r="AZ626" s="14"/>
      <c r="BA626" s="3"/>
      <c r="BB626" s="13"/>
      <c r="BC626" s="13"/>
      <c r="BD626" s="4"/>
      <c r="BE626" s="14"/>
      <c r="BF626" s="14"/>
      <c r="BG626" s="255"/>
      <c r="BH626" s="14"/>
      <c r="BI626" s="14"/>
      <c r="BJ626" s="13"/>
      <c r="BK626" s="13"/>
      <c r="BL626" s="13"/>
      <c r="BM626" s="13"/>
      <c r="BN626" s="186"/>
      <c r="BO626" s="13"/>
      <c r="BP626" s="13"/>
      <c r="BQ626" s="13"/>
      <c r="BR626" s="13"/>
      <c r="BT626" s="340"/>
      <c r="BU626" s="186"/>
      <c r="BV626" s="100"/>
      <c r="BW626" s="100"/>
      <c r="BX626" s="100"/>
      <c r="BY626" s="100"/>
      <c r="BZ626" s="100"/>
      <c r="CA626" s="100"/>
      <c r="CB626" s="100"/>
      <c r="CC626" s="100"/>
      <c r="CD626" s="100"/>
      <c r="CE626" s="100"/>
      <c r="CF626" s="100"/>
      <c r="CG626" s="100"/>
      <c r="CH626" s="100"/>
      <c r="CI626" s="100"/>
      <c r="CJ626" s="100"/>
      <c r="CK626" s="100"/>
      <c r="CL626" s="100"/>
    </row>
    <row r="627" spans="1:98" ht="14.5" x14ac:dyDescent="0.35">
      <c r="A627" s="163">
        <v>627</v>
      </c>
      <c r="B627" s="852"/>
      <c r="E627" s="2"/>
      <c r="F627" s="3"/>
      <c r="G627" s="13"/>
      <c r="H627" s="13"/>
      <c r="I627" s="13"/>
      <c r="J627" s="13"/>
      <c r="K627" s="3"/>
      <c r="L627" s="13"/>
      <c r="M627" s="22"/>
      <c r="N627" s="3"/>
      <c r="O627" s="13"/>
      <c r="P627" s="22"/>
      <c r="Q627" s="3"/>
      <c r="R627" s="13"/>
      <c r="S627" s="22"/>
      <c r="T627" s="3"/>
      <c r="U627" s="13"/>
      <c r="V627" s="22"/>
      <c r="W627" s="3"/>
      <c r="X627" s="13"/>
      <c r="Y627" s="22"/>
      <c r="Z627" s="3"/>
      <c r="AA627" s="13"/>
      <c r="AB627" s="22"/>
      <c r="AC627" s="3"/>
      <c r="AD627" s="13"/>
      <c r="AE627" s="22"/>
      <c r="AF627" s="3"/>
      <c r="AG627" s="13"/>
      <c r="AH627" s="22"/>
      <c r="AI627" s="3"/>
      <c r="AJ627" s="13"/>
      <c r="AK627" s="22"/>
      <c r="AL627" s="3"/>
      <c r="AM627" s="13"/>
      <c r="AN627" s="22"/>
      <c r="AO627" s="3"/>
      <c r="AP627" s="13"/>
      <c r="AQ627" s="22"/>
      <c r="AR627" s="3"/>
      <c r="AS627" s="13"/>
      <c r="AT627" s="22"/>
      <c r="AU627" s="40"/>
      <c r="AV627" s="13"/>
      <c r="AW627" s="22"/>
      <c r="AX627" s="3"/>
      <c r="AY627" s="13"/>
      <c r="AZ627" s="22"/>
      <c r="BA627" s="3"/>
      <c r="BB627" s="13"/>
      <c r="BC627" s="13"/>
      <c r="BD627" s="29"/>
      <c r="BE627" s="13"/>
      <c r="BF627" s="22"/>
      <c r="BG627" s="248"/>
      <c r="BH627" s="13"/>
      <c r="BI627" s="22"/>
      <c r="BJ627" s="13"/>
      <c r="BK627" s="13"/>
      <c r="BL627" s="13"/>
      <c r="BM627" s="13"/>
      <c r="BN627" s="186"/>
      <c r="BO627" s="13"/>
      <c r="BP627" s="13"/>
      <c r="BQ627" s="13"/>
      <c r="BR627" s="13"/>
      <c r="BT627" s="340"/>
      <c r="BU627" s="186"/>
      <c r="BV627" s="100"/>
      <c r="BW627" s="100"/>
      <c r="BX627" s="100"/>
      <c r="BY627" s="100"/>
      <c r="BZ627" s="100"/>
      <c r="CA627" s="100"/>
      <c r="CB627" s="100"/>
      <c r="CC627" s="100"/>
      <c r="CD627" s="100"/>
      <c r="CE627" s="100"/>
      <c r="CF627" s="100"/>
      <c r="CG627" s="100"/>
      <c r="CH627" s="100"/>
      <c r="CI627" s="100"/>
      <c r="CJ627" s="100"/>
      <c r="CK627" s="100"/>
      <c r="CL627" s="100"/>
    </row>
    <row r="628" spans="1:98" x14ac:dyDescent="0.3">
      <c r="A628" s="163">
        <v>628</v>
      </c>
      <c r="B628" s="3"/>
      <c r="E628" s="2"/>
      <c r="F628" s="3"/>
      <c r="G628" s="13"/>
      <c r="H628" s="13"/>
      <c r="I628" s="13"/>
      <c r="J628" s="13"/>
      <c r="K628" s="3"/>
      <c r="L628" s="13"/>
      <c r="M628" s="22"/>
      <c r="N628" s="3"/>
      <c r="O628" s="13"/>
      <c r="P628" s="22"/>
      <c r="Q628" s="3"/>
      <c r="R628" s="13"/>
      <c r="S628" s="22"/>
      <c r="T628" s="3"/>
      <c r="U628" s="13"/>
      <c r="V628" s="22"/>
      <c r="W628" s="3"/>
      <c r="X628" s="13"/>
      <c r="Y628" s="22"/>
      <c r="Z628" s="3"/>
      <c r="AA628" s="13"/>
      <c r="AB628" s="22"/>
      <c r="AC628" s="3"/>
      <c r="AD628" s="13"/>
      <c r="AE628" s="22"/>
      <c r="AF628" s="3"/>
      <c r="AG628" s="13"/>
      <c r="AH628" s="22"/>
      <c r="AI628" s="3"/>
      <c r="AJ628" s="13"/>
      <c r="AK628" s="22"/>
      <c r="AL628" s="3"/>
      <c r="AM628" s="13"/>
      <c r="AN628" s="22"/>
      <c r="AO628" s="3"/>
      <c r="AP628" s="13"/>
      <c r="AQ628" s="22"/>
      <c r="AR628" s="3"/>
      <c r="AS628" s="13"/>
      <c r="AT628" s="22"/>
      <c r="AU628" s="40"/>
      <c r="AV628" s="13"/>
      <c r="AW628" s="22"/>
      <c r="AX628" s="3"/>
      <c r="AY628" s="13"/>
      <c r="AZ628" s="22"/>
      <c r="BA628" s="3"/>
      <c r="BB628" s="13"/>
      <c r="BC628" s="13"/>
      <c r="BD628" s="29"/>
      <c r="BE628" s="13"/>
      <c r="BF628" s="22"/>
      <c r="BG628" s="248"/>
      <c r="BH628" s="13"/>
      <c r="BI628" s="22"/>
      <c r="BJ628" s="13"/>
      <c r="BK628" s="13"/>
      <c r="BL628" s="13"/>
      <c r="BM628" s="13"/>
      <c r="BN628" s="186"/>
      <c r="BO628" s="13"/>
      <c r="BP628" s="13"/>
      <c r="BQ628" s="13"/>
      <c r="BR628" s="13"/>
      <c r="BT628" s="340"/>
      <c r="BU628" s="186"/>
      <c r="BV628" s="100"/>
      <c r="BW628" s="100"/>
      <c r="BX628" s="100"/>
      <c r="BY628" s="100"/>
      <c r="BZ628" s="100"/>
      <c r="CA628" s="100"/>
      <c r="CB628" s="100"/>
      <c r="CC628" s="100"/>
      <c r="CD628" s="100"/>
      <c r="CE628" s="100"/>
      <c r="CF628" s="100"/>
      <c r="CG628" s="100"/>
      <c r="CH628" s="100"/>
      <c r="CI628" s="100"/>
      <c r="CJ628" s="100"/>
      <c r="CK628" s="100"/>
      <c r="CL628" s="100"/>
    </row>
    <row r="629" spans="1:98" x14ac:dyDescent="0.3">
      <c r="A629" s="163">
        <v>629</v>
      </c>
      <c r="B629" s="3"/>
      <c r="E629" s="2"/>
      <c r="F629" s="3"/>
      <c r="G629" s="13"/>
      <c r="H629" s="13"/>
      <c r="I629" s="13"/>
      <c r="J629" s="13"/>
      <c r="K629" s="3"/>
      <c r="L629" s="13"/>
      <c r="M629" s="22"/>
      <c r="N629" s="3"/>
      <c r="O629" s="13"/>
      <c r="P629" s="22"/>
      <c r="Q629" s="3"/>
      <c r="R629" s="13"/>
      <c r="S629" s="22"/>
      <c r="T629" s="3"/>
      <c r="U629" s="13"/>
      <c r="V629" s="22"/>
      <c r="W629" s="3"/>
      <c r="X629" s="13"/>
      <c r="Y629" s="22"/>
      <c r="Z629" s="3"/>
      <c r="AA629" s="13"/>
      <c r="AB629" s="22"/>
      <c r="AC629" s="3"/>
      <c r="AD629" s="13"/>
      <c r="AE629" s="22"/>
      <c r="AF629" s="3"/>
      <c r="AG629" s="13"/>
      <c r="AH629" s="22"/>
      <c r="AI629" s="3"/>
      <c r="AJ629" s="13"/>
      <c r="AK629" s="22"/>
      <c r="AL629" s="3"/>
      <c r="AM629" s="13"/>
      <c r="AN629" s="22"/>
      <c r="AO629" s="3"/>
      <c r="AP629" s="13"/>
      <c r="AQ629" s="22"/>
      <c r="AR629" s="3"/>
      <c r="AS629" s="13"/>
      <c r="AT629" s="22"/>
      <c r="AU629" s="40"/>
      <c r="AV629" s="13"/>
      <c r="AW629" s="22"/>
      <c r="AX629" s="3"/>
      <c r="AY629" s="13"/>
      <c r="AZ629" s="22"/>
      <c r="BA629" s="3"/>
      <c r="BB629" s="13"/>
      <c r="BC629" s="13"/>
      <c r="BD629" s="29"/>
      <c r="BE629" s="13"/>
      <c r="BF629" s="22"/>
      <c r="BG629" s="248"/>
      <c r="BH629" s="13"/>
      <c r="BI629" s="22"/>
      <c r="BJ629" s="13"/>
      <c r="BK629" s="13"/>
      <c r="BL629" s="13"/>
      <c r="BM629" s="13"/>
      <c r="BN629" s="186"/>
      <c r="BO629" s="13"/>
      <c r="BP629" s="13"/>
      <c r="BQ629" s="13"/>
      <c r="BR629" s="13"/>
      <c r="BT629" s="340"/>
      <c r="BU629" s="186"/>
      <c r="BV629" s="100"/>
      <c r="BW629" s="100"/>
      <c r="BX629" s="100"/>
      <c r="BY629" s="100"/>
      <c r="BZ629" s="100"/>
      <c r="CA629" s="100"/>
      <c r="CB629" s="100"/>
      <c r="CC629" s="100"/>
      <c r="CD629" s="100"/>
      <c r="CE629" s="100"/>
      <c r="CF629" s="100"/>
      <c r="CG629" s="100"/>
      <c r="CH629" s="100"/>
      <c r="CI629" s="100"/>
      <c r="CJ629" s="100"/>
      <c r="CK629" s="100"/>
      <c r="CL629" s="100"/>
    </row>
    <row r="630" spans="1:98" ht="13.5" thickBot="1" x14ac:dyDescent="0.35">
      <c r="A630" s="163">
        <v>630</v>
      </c>
      <c r="B630" s="164" t="s">
        <v>181</v>
      </c>
      <c r="C630" s="251"/>
      <c r="D630" s="166"/>
      <c r="E630" s="176"/>
      <c r="F630" s="177"/>
      <c r="G630" s="168"/>
      <c r="H630" s="168"/>
      <c r="I630" s="169"/>
      <c r="J630" s="169"/>
      <c r="K630" s="870"/>
      <c r="L630" s="872"/>
      <c r="M630" s="873"/>
      <c r="N630" s="870"/>
      <c r="O630" s="872"/>
      <c r="P630" s="873"/>
      <c r="Q630" s="870"/>
      <c r="R630" s="168"/>
      <c r="S630" s="170"/>
      <c r="T630" s="165"/>
      <c r="U630" s="168"/>
      <c r="V630" s="170"/>
      <c r="W630" s="165"/>
      <c r="X630" s="168"/>
      <c r="Y630" s="170"/>
      <c r="Z630" s="165"/>
      <c r="AA630" s="168"/>
      <c r="AB630" s="170"/>
      <c r="AC630" s="165"/>
      <c r="AD630" s="168"/>
      <c r="AE630" s="170"/>
      <c r="AF630" s="165"/>
      <c r="AG630" s="168"/>
      <c r="AH630" s="170"/>
      <c r="AI630" s="165"/>
      <c r="AJ630" s="168"/>
      <c r="AK630" s="170"/>
      <c r="AL630" s="165"/>
      <c r="AM630" s="168"/>
      <c r="AN630" s="170"/>
      <c r="AO630" s="165"/>
      <c r="AP630" s="168"/>
      <c r="AQ630" s="170"/>
      <c r="AR630" s="165"/>
      <c r="AS630" s="168"/>
      <c r="AT630" s="170"/>
      <c r="AU630" s="175"/>
      <c r="AV630" s="168"/>
      <c r="AW630" s="170"/>
      <c r="AX630" s="165"/>
      <c r="AY630" s="168"/>
      <c r="AZ630" s="170"/>
      <c r="BA630" s="167"/>
      <c r="BB630" s="168"/>
      <c r="BC630" s="168"/>
      <c r="BD630" s="171"/>
      <c r="BE630" s="168"/>
      <c r="BF630" s="170"/>
      <c r="BG630" s="257"/>
      <c r="BH630" s="168"/>
      <c r="BI630" s="170"/>
      <c r="BJ630" s="172"/>
      <c r="BK630" s="168"/>
      <c r="BL630" s="168"/>
      <c r="BM630" s="173"/>
      <c r="BN630" s="274"/>
      <c r="BO630" s="174"/>
      <c r="BP630" s="173"/>
      <c r="BQ630" s="174"/>
      <c r="BR630" s="174"/>
      <c r="BS630" s="346"/>
      <c r="BT630" s="311"/>
      <c r="BU630" s="274"/>
      <c r="BV630" s="284"/>
      <c r="BW630" s="284"/>
      <c r="BX630" s="284"/>
      <c r="BY630" s="284"/>
      <c r="BZ630" s="284"/>
      <c r="CA630" s="284"/>
      <c r="CB630" s="284"/>
      <c r="CC630" s="284"/>
      <c r="CD630" s="284"/>
      <c r="CE630" s="284"/>
      <c r="CF630" s="284"/>
      <c r="CG630" s="284"/>
      <c r="CH630" s="284"/>
      <c r="CI630" s="284"/>
      <c r="CJ630" s="284"/>
      <c r="CK630" s="284"/>
      <c r="CL630" s="284"/>
    </row>
    <row r="631" spans="1:98" s="664" customFormat="1" x14ac:dyDescent="0.3">
      <c r="A631" s="661">
        <v>631</v>
      </c>
      <c r="B631" s="664" t="s">
        <v>241</v>
      </c>
      <c r="C631" s="665" t="s">
        <v>300</v>
      </c>
      <c r="D631" s="738">
        <v>42522</v>
      </c>
      <c r="E631" s="680">
        <v>0.18</v>
      </c>
      <c r="F631" s="978">
        <v>79550.868183953193</v>
      </c>
      <c r="G631" s="680">
        <v>0.15948130186634829</v>
      </c>
      <c r="H631" s="979"/>
      <c r="I631" s="667">
        <f>LARGE(BV631:CL631,1)</f>
        <v>0.28622418895843799</v>
      </c>
      <c r="J631" s="667">
        <f>SMALL(BV631:CL631,1)</f>
        <v>5.2293195623651249E-2</v>
      </c>
      <c r="K631" s="670">
        <v>1799.8185724033192</v>
      </c>
      <c r="L631" s="979">
        <v>6.7045074669882368E-2</v>
      </c>
      <c r="M631" s="669">
        <f>L631/$G631</f>
        <v>0.42039457845703332</v>
      </c>
      <c r="N631" s="670">
        <v>2706.6823353144191</v>
      </c>
      <c r="O631" s="979">
        <v>0.10890578636652611</v>
      </c>
      <c r="P631" s="669">
        <f>O631/$G631</f>
        <v>0.68287495206048365</v>
      </c>
      <c r="Q631" s="670">
        <v>2804.0450092465926</v>
      </c>
      <c r="R631" s="979">
        <v>0.11648660008292915</v>
      </c>
      <c r="S631" s="669">
        <f>R631/$G631</f>
        <v>0.73040913711972066</v>
      </c>
      <c r="T631" s="670">
        <v>9310.6534185995497</v>
      </c>
      <c r="U631" s="979">
        <v>0.27070035575967316</v>
      </c>
      <c r="V631" s="669">
        <f>U631/$G631</f>
        <v>1.697379897152651</v>
      </c>
      <c r="W631" s="670">
        <v>2642.7011495875622</v>
      </c>
      <c r="X631" s="979">
        <v>7.5792686741301074E-2</v>
      </c>
      <c r="Y631" s="669">
        <f>X631/$G631</f>
        <v>0.47524497138114896</v>
      </c>
      <c r="Z631" s="670">
        <v>1705.237689154922</v>
      </c>
      <c r="AA631" s="979">
        <v>7.3162833916542491E-2</v>
      </c>
      <c r="AB631" s="669">
        <f>AA631/$G631</f>
        <v>0.45875493277485202</v>
      </c>
      <c r="AC631" s="670">
        <v>11238.434362456583</v>
      </c>
      <c r="AD631" s="979">
        <v>0.27665733995023251</v>
      </c>
      <c r="AE631" s="669">
        <f>AD631/$G631</f>
        <v>1.7347321392076571</v>
      </c>
      <c r="AF631" s="670">
        <v>2495.2662433474147</v>
      </c>
      <c r="AG631" s="979">
        <v>9.5279750130698948E-2</v>
      </c>
      <c r="AH631" s="669">
        <f>AG631/$G631</f>
        <v>0.59743524172223772</v>
      </c>
      <c r="AI631" s="670">
        <v>3404.9117969422914</v>
      </c>
      <c r="AJ631" s="979">
        <v>0.14287216916824752</v>
      </c>
      <c r="AK631" s="669">
        <f>AJ631/$G631</f>
        <v>0.89585529774506178</v>
      </c>
      <c r="AL631" s="670">
        <v>1841.5454326599647</v>
      </c>
      <c r="AM631" s="979">
        <v>5.2293195623651249E-2</v>
      </c>
      <c r="AN631" s="669">
        <f>AM631/$G631</f>
        <v>0.32789546493340666</v>
      </c>
      <c r="AO631" s="670">
        <v>3118.3873565133235</v>
      </c>
      <c r="AP631" s="979">
        <v>0.13672769208712779</v>
      </c>
      <c r="AQ631" s="669">
        <f>AP631/$G631</f>
        <v>0.857327413853889</v>
      </c>
      <c r="AR631" s="670">
        <v>4823.6250456682455</v>
      </c>
      <c r="AS631" s="979">
        <v>0.14611869960251034</v>
      </c>
      <c r="AT631" s="669">
        <f>AS631/$G631</f>
        <v>0.91621210695259847</v>
      </c>
      <c r="AU631" s="670">
        <v>6954.4767094409535</v>
      </c>
      <c r="AV631" s="979">
        <v>0.26668522799971267</v>
      </c>
      <c r="AW631" s="669">
        <f>AV631/$G631</f>
        <v>1.6722037309628031</v>
      </c>
      <c r="AX631" s="670">
        <v>5282.620508491349</v>
      </c>
      <c r="AY631" s="979">
        <v>0.19697614378799883</v>
      </c>
      <c r="AZ631" s="669">
        <f>AY631/$G631</f>
        <v>1.2351049400955649</v>
      </c>
      <c r="BA631" s="980">
        <v>3886.1615852356053</v>
      </c>
      <c r="BB631" s="680">
        <v>0.11164641012648369</v>
      </c>
      <c r="BC631" s="669">
        <f>BB631/$G631</f>
        <v>0.70005956071294073</v>
      </c>
      <c r="BD631" s="671">
        <v>7986.5210531219909</v>
      </c>
      <c r="BE631" s="979">
        <v>0.23008233081402207</v>
      </c>
      <c r="BF631" s="669">
        <f>BE631/$G631</f>
        <v>1.4426915765137174</v>
      </c>
      <c r="BG631" s="672">
        <v>7549.7799157691006</v>
      </c>
      <c r="BH631" s="979">
        <v>0.28622418895843799</v>
      </c>
      <c r="BI631" s="669">
        <f>BH631/$G631</f>
        <v>1.7947194160623625</v>
      </c>
      <c r="BJ631" s="666">
        <f>K631+T631+W631+Z631+Q631</f>
        <v>18262.455838991948</v>
      </c>
      <c r="BK631" s="979">
        <v>0.12727661694000034</v>
      </c>
      <c r="BL631" s="669">
        <f>BK631/$G631</f>
        <v>0.79806607702928856</v>
      </c>
      <c r="BM631" s="666">
        <f>BG631+AU631+AR631+AX631</f>
        <v>24610.502179369651</v>
      </c>
      <c r="BN631" s="981">
        <v>0.21917909566351867</v>
      </c>
      <c r="BO631" s="669">
        <f>BN631/$G631</f>
        <v>1.3743247208202471</v>
      </c>
      <c r="BP631" s="666">
        <f>BA631+AO631+AL631+BD631</f>
        <v>16832.615427530887</v>
      </c>
      <c r="BQ631" s="979">
        <v>0.13197662421219644</v>
      </c>
      <c r="BR631" s="669">
        <f>BQ631/$G631</f>
        <v>0.82753666208969201</v>
      </c>
      <c r="BS631" s="982">
        <f>AI631+AF631+AC631+N631</f>
        <v>19845.294738060707</v>
      </c>
      <c r="BT631" s="983">
        <v>0.17182614358048359</v>
      </c>
      <c r="BU631" s="984">
        <f>BT631/$G631</f>
        <v>1.0774062010384187</v>
      </c>
      <c r="BV631" s="680">
        <f>L631</f>
        <v>6.7045074669882368E-2</v>
      </c>
      <c r="BW631" s="680">
        <f>O631</f>
        <v>0.10890578636652611</v>
      </c>
      <c r="BX631" s="680">
        <f>R631</f>
        <v>0.11648660008292915</v>
      </c>
      <c r="BY631" s="680">
        <f>U631</f>
        <v>0.27070035575967316</v>
      </c>
      <c r="BZ631" s="680">
        <f>X631</f>
        <v>7.5792686741301074E-2</v>
      </c>
      <c r="CA631" s="680">
        <f>AA631</f>
        <v>7.3162833916542491E-2</v>
      </c>
      <c r="CB631" s="680">
        <f>AD631</f>
        <v>0.27665733995023251</v>
      </c>
      <c r="CC631" s="680">
        <f>AG631</f>
        <v>9.5279750130698948E-2</v>
      </c>
      <c r="CD631" s="680">
        <f>AJ631</f>
        <v>0.14287216916824752</v>
      </c>
      <c r="CE631" s="680">
        <f>AM631</f>
        <v>5.2293195623651249E-2</v>
      </c>
      <c r="CF631" s="680">
        <f>AP631</f>
        <v>0.13672769208712779</v>
      </c>
      <c r="CG631" s="680">
        <f>AS631</f>
        <v>0.14611869960251034</v>
      </c>
      <c r="CH631" s="680">
        <f>AV631</f>
        <v>0.26668522799971267</v>
      </c>
      <c r="CI631" s="680">
        <f>AY631</f>
        <v>0.19697614378799883</v>
      </c>
      <c r="CJ631" s="680">
        <f>BB631</f>
        <v>0.11164641012648369</v>
      </c>
      <c r="CK631" s="680">
        <f>BE631</f>
        <v>0.23008233081402207</v>
      </c>
      <c r="CL631" s="680">
        <f>BH631</f>
        <v>0.28622418895843799</v>
      </c>
      <c r="CM631" s="707"/>
      <c r="CN631" s="707"/>
      <c r="CO631" s="707"/>
      <c r="CP631" s="707"/>
      <c r="CQ631" s="707"/>
      <c r="CR631" s="707"/>
      <c r="CS631" s="707"/>
      <c r="CT631" s="707"/>
    </row>
    <row r="632" spans="1:98" s="664" customFormat="1" x14ac:dyDescent="0.3">
      <c r="A632" s="661">
        <v>632</v>
      </c>
      <c r="B632" s="664" t="s">
        <v>301</v>
      </c>
      <c r="C632" s="665" t="s">
        <v>302</v>
      </c>
      <c r="D632" s="738">
        <v>42522</v>
      </c>
      <c r="E632" s="667">
        <v>0.22</v>
      </c>
      <c r="F632" s="666">
        <v>20335.032644609339</v>
      </c>
      <c r="G632" s="667">
        <v>0.20922968046722232</v>
      </c>
      <c r="H632" s="979"/>
      <c r="I632" s="667">
        <f>LARGE(BV632:CL632,1)</f>
        <v>0.34985180031991631</v>
      </c>
      <c r="J632" s="667">
        <f>SMALL(BV632:CL632,1)</f>
        <v>0.10845875345233234</v>
      </c>
      <c r="K632" s="670">
        <v>809.1241674186482</v>
      </c>
      <c r="L632" s="668">
        <v>0.12635883915862567</v>
      </c>
      <c r="M632" s="669">
        <f>L632/$G632</f>
        <v>0.60392406505835539</v>
      </c>
      <c r="N632" s="670">
        <v>1032.884178476</v>
      </c>
      <c r="O632" s="668">
        <v>0.16986598597363697</v>
      </c>
      <c r="P632" s="669">
        <f>O632/$G632</f>
        <v>0.8118637164398288</v>
      </c>
      <c r="Q632" s="670">
        <v>869.39180232931631</v>
      </c>
      <c r="R632" s="668">
        <v>0.17492277736927295</v>
      </c>
      <c r="S632" s="669">
        <f>R632/$G632</f>
        <v>0.83603233049278658</v>
      </c>
      <c r="T632" s="670">
        <v>2558.1717216609072</v>
      </c>
      <c r="U632" s="668">
        <v>0.30099292432169611</v>
      </c>
      <c r="V632" s="669">
        <f>U632/$G632</f>
        <v>1.4385766094445158</v>
      </c>
      <c r="W632" s="670">
        <v>931.4850672663373</v>
      </c>
      <c r="X632" s="668">
        <v>0.14092107963626999</v>
      </c>
      <c r="Y632" s="669">
        <f>X632/$G632</f>
        <v>0.67352337068806312</v>
      </c>
      <c r="Z632" s="670">
        <v>520.13011814532638</v>
      </c>
      <c r="AA632" s="668">
        <v>0.11399062529691309</v>
      </c>
      <c r="AB632" s="669">
        <f>AA632/$G632</f>
        <v>0.54481097061547501</v>
      </c>
      <c r="AC632" s="670">
        <v>2638.1056741172333</v>
      </c>
      <c r="AD632" s="668">
        <v>0.34985180031991631</v>
      </c>
      <c r="AE632" s="669">
        <f>AD632/$G632</f>
        <v>1.6720945113459833</v>
      </c>
      <c r="AF632" s="670">
        <v>656.47612185247215</v>
      </c>
      <c r="AG632" s="668">
        <v>0.10845875345233234</v>
      </c>
      <c r="AH632" s="669">
        <f>AG632/$G632</f>
        <v>0.51837173966015482</v>
      </c>
      <c r="AI632" s="670">
        <v>461.71542438609094</v>
      </c>
      <c r="AJ632" s="668">
        <v>0.12249284663749048</v>
      </c>
      <c r="AK632" s="669">
        <f>AJ632/$G632</f>
        <v>0.58544679877136296</v>
      </c>
      <c r="AL632" s="670">
        <v>652.37599608933942</v>
      </c>
      <c r="AM632" s="668">
        <v>0.11223848089154533</v>
      </c>
      <c r="AN632" s="669">
        <f>AM632/$G632</f>
        <v>0.53643670745426808</v>
      </c>
      <c r="AO632" s="670">
        <v>603.78196580252416</v>
      </c>
      <c r="AP632" s="668">
        <v>0.21695023786424436</v>
      </c>
      <c r="AQ632" s="669">
        <f>AP632/$G632</f>
        <v>1.0368999148676306</v>
      </c>
      <c r="AR632" s="670">
        <v>1082.0846030251312</v>
      </c>
      <c r="AS632" s="668">
        <v>0.25804242408070166</v>
      </c>
      <c r="AT632" s="669">
        <f>AS632/$G632</f>
        <v>1.233297415091767</v>
      </c>
      <c r="AU632" s="670">
        <v>1050.0064571529044</v>
      </c>
      <c r="AV632" s="668">
        <v>0.24927103784543259</v>
      </c>
      <c r="AW632" s="669">
        <f>AV632/$G632</f>
        <v>1.191375130377275</v>
      </c>
      <c r="AX632" s="670">
        <v>1161.9930697606314</v>
      </c>
      <c r="AY632" s="668">
        <v>0.24521229716254436</v>
      </c>
      <c r="AZ632" s="669">
        <f>AY632/$G632</f>
        <v>1.1719766364646294</v>
      </c>
      <c r="BA632" s="671">
        <v>995.36077511401697</v>
      </c>
      <c r="BB632" s="667">
        <v>0.14828951995351228</v>
      </c>
      <c r="BC632" s="669">
        <f>BB632/$G632</f>
        <v>0.70874036428470832</v>
      </c>
      <c r="BD632" s="671">
        <v>2111.7120061518563</v>
      </c>
      <c r="BE632" s="668">
        <v>0.26854815233665524</v>
      </c>
      <c r="BF632" s="669">
        <f>BE632/$G632</f>
        <v>1.2835088775979167</v>
      </c>
      <c r="BG632" s="672">
        <v>1750.5814551055353</v>
      </c>
      <c r="BH632" s="668">
        <v>0.2741492248003185</v>
      </c>
      <c r="BI632" s="669">
        <f>BH632/$G632</f>
        <v>1.3102788485272596</v>
      </c>
      <c r="BJ632" s="666">
        <f>K632+T632+W632+Z632+Q632</f>
        <v>5688.3028768205349</v>
      </c>
      <c r="BK632" s="979">
        <f>BJ632/BJ$633</f>
        <v>1.1673102558630279</v>
      </c>
      <c r="BL632" s="669">
        <f>BK632/$G632</f>
        <v>5.579085401537462</v>
      </c>
      <c r="BM632" s="666">
        <f>BG632+AU632+AR632+AX632</f>
        <v>5044.6655850442021</v>
      </c>
      <c r="BN632" s="981">
        <f>BM632/BM$633</f>
        <v>1.0851076758537754</v>
      </c>
      <c r="BO632" s="669">
        <f>BN632/$G632</f>
        <v>5.1862033791318014</v>
      </c>
      <c r="BP632" s="666">
        <f>BA632+AO632+AL632+BD632</f>
        <v>4363.2307431577374</v>
      </c>
      <c r="BQ632" s="979">
        <f>BP632/BP$633</f>
        <v>1.3550406034651359</v>
      </c>
      <c r="BR632" s="669">
        <f>BQ632/$G632</f>
        <v>6.4763307024091876</v>
      </c>
      <c r="BS632" s="982">
        <f>AI632+AF632+AC632+N632</f>
        <v>4789.1813988317963</v>
      </c>
      <c r="BT632" s="983">
        <f>BS632/BS$633</f>
        <v>1.1086068052851381</v>
      </c>
      <c r="BU632" s="984">
        <f>BT632/$G632</f>
        <v>5.2985159792317855</v>
      </c>
      <c r="BV632" s="680">
        <f>L632</f>
        <v>0.12635883915862567</v>
      </c>
      <c r="BW632" s="680">
        <f>O632</f>
        <v>0.16986598597363697</v>
      </c>
      <c r="BX632" s="680">
        <f>R632</f>
        <v>0.17492277736927295</v>
      </c>
      <c r="BY632" s="680">
        <f>U632</f>
        <v>0.30099292432169611</v>
      </c>
      <c r="BZ632" s="680">
        <f>X632</f>
        <v>0.14092107963626999</v>
      </c>
      <c r="CA632" s="680">
        <f>AA632</f>
        <v>0.11399062529691309</v>
      </c>
      <c r="CB632" s="680">
        <f>AD632</f>
        <v>0.34985180031991631</v>
      </c>
      <c r="CC632" s="680">
        <f>AG632</f>
        <v>0.10845875345233234</v>
      </c>
      <c r="CD632" s="680">
        <f>AJ632</f>
        <v>0.12249284663749048</v>
      </c>
      <c r="CE632" s="680">
        <f>AM632</f>
        <v>0.11223848089154533</v>
      </c>
      <c r="CF632" s="680">
        <f>AP632</f>
        <v>0.21695023786424436</v>
      </c>
      <c r="CG632" s="680">
        <f>AS632</f>
        <v>0.25804242408070166</v>
      </c>
      <c r="CH632" s="680">
        <f>AV632</f>
        <v>0.24927103784543259</v>
      </c>
      <c r="CI632" s="680">
        <f>AY632</f>
        <v>0.24521229716254436</v>
      </c>
      <c r="CJ632" s="680">
        <f>BB632</f>
        <v>0.14828951995351228</v>
      </c>
      <c r="CK632" s="680">
        <f>BE632</f>
        <v>0.26854815233665524</v>
      </c>
      <c r="CL632" s="680">
        <f>BH632</f>
        <v>0.2741492248003185</v>
      </c>
      <c r="CM632" s="707"/>
      <c r="CN632" s="707"/>
      <c r="CO632" s="707"/>
      <c r="CP632" s="707"/>
      <c r="CQ632" s="707"/>
      <c r="CR632" s="707"/>
      <c r="CS632" s="707"/>
      <c r="CT632" s="707"/>
    </row>
    <row r="633" spans="1:98" s="664" customFormat="1" x14ac:dyDescent="0.3">
      <c r="A633" s="661">
        <v>633</v>
      </c>
      <c r="B633" s="664" t="s">
        <v>309</v>
      </c>
      <c r="C633" s="665" t="s">
        <v>310</v>
      </c>
      <c r="D633" s="738">
        <v>42979</v>
      </c>
      <c r="E633" s="985">
        <v>230680</v>
      </c>
      <c r="F633" s="986">
        <v>17279</v>
      </c>
      <c r="G633" s="680">
        <v>0.21927334914436608</v>
      </c>
      <c r="H633" s="666"/>
      <c r="I633" s="667">
        <f>LARGE(BV633:CL633,1)</f>
        <v>0.35099999999999998</v>
      </c>
      <c r="J633" s="667">
        <f>SMALL(BV633:CL633,1)</f>
        <v>0.1</v>
      </c>
      <c r="K633" s="670">
        <v>684</v>
      </c>
      <c r="L633" s="979">
        <v>0.12</v>
      </c>
      <c r="M633" s="669">
        <f>L633/$I633</f>
        <v>0.34188034188034189</v>
      </c>
      <c r="N633" s="670">
        <v>1038</v>
      </c>
      <c r="O633" s="979">
        <v>0.22700000000000001</v>
      </c>
      <c r="P633" s="669">
        <f>O633/$I633</f>
        <v>0.64672364672364679</v>
      </c>
      <c r="Q633" s="670">
        <v>694</v>
      </c>
      <c r="R633" s="979">
        <v>0.16700000000000001</v>
      </c>
      <c r="S633" s="669">
        <f>R633/$I633</f>
        <v>0.47578347578347585</v>
      </c>
      <c r="T633" s="670">
        <v>2302</v>
      </c>
      <c r="U633" s="979">
        <v>0.309</v>
      </c>
      <c r="V633" s="669">
        <f>U633/$I633</f>
        <v>0.88034188034188043</v>
      </c>
      <c r="W633" s="670">
        <v>679</v>
      </c>
      <c r="X633" s="979">
        <v>0.14099999999999999</v>
      </c>
      <c r="Y633" s="669">
        <f>X633/$I633</f>
        <v>0.40170940170940167</v>
      </c>
      <c r="Z633" s="670">
        <v>514</v>
      </c>
      <c r="AA633" s="979">
        <v>0.13</v>
      </c>
      <c r="AB633" s="669">
        <f>AA633/$I633</f>
        <v>0.37037037037037041</v>
      </c>
      <c r="AC633" s="670">
        <v>2185</v>
      </c>
      <c r="AD633" s="979">
        <v>0.35099999999999998</v>
      </c>
      <c r="AE633" s="669">
        <f>AD633/$I633</f>
        <v>1</v>
      </c>
      <c r="AF633" s="670">
        <v>651</v>
      </c>
      <c r="AG633" s="979">
        <v>0.127</v>
      </c>
      <c r="AH633" s="669">
        <f>AG633/$I633</f>
        <v>0.36182336182336183</v>
      </c>
      <c r="AI633" s="670">
        <v>446</v>
      </c>
      <c r="AJ633" s="979">
        <v>0.14799999999999999</v>
      </c>
      <c r="AK633" s="669">
        <f>AJ633/$I633</f>
        <v>0.42165242165242167</v>
      </c>
      <c r="AL633" s="670">
        <v>433</v>
      </c>
      <c r="AM633" s="979">
        <v>0.1</v>
      </c>
      <c r="AN633" s="669">
        <f>AM633/$I633</f>
        <v>0.28490028490028491</v>
      </c>
      <c r="AO633" s="670">
        <v>266</v>
      </c>
      <c r="AP633" s="979">
        <v>0.17399999999999999</v>
      </c>
      <c r="AQ633" s="669">
        <f>AP633/$I633</f>
        <v>0.49572649572649574</v>
      </c>
      <c r="AR633" s="670">
        <v>866</v>
      </c>
      <c r="AS633" s="979">
        <v>0.246</v>
      </c>
      <c r="AT633" s="669">
        <f>AS633/$I633</f>
        <v>0.70085470085470092</v>
      </c>
      <c r="AU633" s="670">
        <v>957</v>
      </c>
      <c r="AV633" s="979">
        <v>0.24299999999999999</v>
      </c>
      <c r="AW633" s="669">
        <f>AV633/$I633</f>
        <v>0.69230769230769229</v>
      </c>
      <c r="AX633" s="670">
        <v>969</v>
      </c>
      <c r="AY633" s="979">
        <v>0.23300000000000001</v>
      </c>
      <c r="AZ633" s="669">
        <f>AY633/$I633</f>
        <v>0.66381766381766394</v>
      </c>
      <c r="BA633" s="671">
        <v>557</v>
      </c>
      <c r="BB633" s="667">
        <v>0.152</v>
      </c>
      <c r="BC633" s="669">
        <f>BB633/$I633</f>
        <v>0.43304843304843305</v>
      </c>
      <c r="BD633" s="671">
        <v>1964</v>
      </c>
      <c r="BE633" s="979">
        <v>0.28699999999999998</v>
      </c>
      <c r="BF633" s="669">
        <f>BE633/$I633</f>
        <v>0.81766381766381768</v>
      </c>
      <c r="BG633" s="672">
        <v>1857</v>
      </c>
      <c r="BH633" s="979">
        <v>0.31900000000000001</v>
      </c>
      <c r="BI633" s="669">
        <f>BH633/$I633</f>
        <v>0.9088319088319089</v>
      </c>
      <c r="BJ633" s="666">
        <f>K633+T633+W633+Z633+Q633</f>
        <v>4873</v>
      </c>
      <c r="BK633" s="979"/>
      <c r="BL633" s="669">
        <f>BK633/$I633</f>
        <v>0</v>
      </c>
      <c r="BM633" s="673">
        <f>BG633+AU633+AR633+AX633</f>
        <v>4649</v>
      </c>
      <c r="BN633" s="674"/>
      <c r="BO633" s="675">
        <f>BN633/$I633</f>
        <v>0</v>
      </c>
      <c r="BP633" s="673">
        <f>BA633+AO633+AL633+BD633</f>
        <v>3220</v>
      </c>
      <c r="BQ633" s="676"/>
      <c r="BR633" s="675">
        <f>BQ633/$I633</f>
        <v>0</v>
      </c>
      <c r="BS633" s="677">
        <f>AI633+AF633+AC633+N633</f>
        <v>4320</v>
      </c>
      <c r="BT633" s="987"/>
      <c r="BU633" s="679">
        <f>BT633/$I633</f>
        <v>0</v>
      </c>
      <c r="BV633" s="680">
        <f>L633</f>
        <v>0.12</v>
      </c>
      <c r="BW633" s="680">
        <f>O633</f>
        <v>0.22700000000000001</v>
      </c>
      <c r="BX633" s="680">
        <f>R633</f>
        <v>0.16700000000000001</v>
      </c>
      <c r="BY633" s="680">
        <f>U633</f>
        <v>0.309</v>
      </c>
      <c r="BZ633" s="680">
        <f>X633</f>
        <v>0.14099999999999999</v>
      </c>
      <c r="CA633" s="680">
        <f>AA633</f>
        <v>0.13</v>
      </c>
      <c r="CB633" s="680">
        <f>AD633</f>
        <v>0.35099999999999998</v>
      </c>
      <c r="CC633" s="680">
        <f>AG633</f>
        <v>0.127</v>
      </c>
      <c r="CD633" s="680">
        <f>AJ633</f>
        <v>0.14799999999999999</v>
      </c>
      <c r="CE633" s="680">
        <f>AM633</f>
        <v>0.1</v>
      </c>
      <c r="CF633" s="680">
        <f>AP633</f>
        <v>0.17399999999999999</v>
      </c>
      <c r="CG633" s="680">
        <f>AS633</f>
        <v>0.246</v>
      </c>
      <c r="CH633" s="680">
        <f>AV633</f>
        <v>0.24299999999999999</v>
      </c>
      <c r="CI633" s="680">
        <f>AY633</f>
        <v>0.23300000000000001</v>
      </c>
      <c r="CJ633" s="680">
        <f>BB633</f>
        <v>0.152</v>
      </c>
      <c r="CK633" s="680">
        <f>BE633</f>
        <v>0.28699999999999998</v>
      </c>
      <c r="CL633" s="680">
        <f>BH633</f>
        <v>0.31900000000000001</v>
      </c>
      <c r="CM633" s="707"/>
      <c r="CN633" s="707"/>
      <c r="CO633" s="707"/>
      <c r="CP633" s="707"/>
      <c r="CQ633" s="707"/>
      <c r="CR633" s="707"/>
      <c r="CS633" s="707"/>
      <c r="CT633" s="707"/>
    </row>
    <row r="634" spans="1:98" x14ac:dyDescent="0.3">
      <c r="A634" s="163">
        <v>634</v>
      </c>
      <c r="B634" s="3"/>
      <c r="E634" s="2"/>
      <c r="F634" s="3"/>
      <c r="G634" s="13"/>
      <c r="H634" s="13"/>
      <c r="I634" s="13"/>
      <c r="J634" s="13"/>
      <c r="K634" s="40"/>
      <c r="L634" s="137"/>
      <c r="M634" s="22"/>
      <c r="N634" s="40"/>
      <c r="O634" s="137"/>
      <c r="P634" s="22"/>
      <c r="Q634" s="40"/>
      <c r="R634" s="137"/>
      <c r="S634" s="22"/>
      <c r="T634" s="40"/>
      <c r="U634" s="137"/>
      <c r="V634" s="22"/>
      <c r="W634" s="40"/>
      <c r="X634" s="137"/>
      <c r="Y634" s="22"/>
      <c r="Z634" s="40"/>
      <c r="AA634" s="137"/>
      <c r="AB634" s="22"/>
      <c r="AC634" s="40"/>
      <c r="AD634" s="137"/>
      <c r="AE634" s="22"/>
      <c r="AF634" s="40"/>
      <c r="AG634" s="137"/>
      <c r="AH634" s="22"/>
      <c r="AI634" s="40"/>
      <c r="AJ634" s="137"/>
      <c r="AK634" s="22"/>
      <c r="AL634" s="40"/>
      <c r="AM634" s="137"/>
      <c r="AN634" s="22"/>
      <c r="AO634" s="40"/>
      <c r="AP634" s="137"/>
      <c r="AQ634" s="22"/>
      <c r="AR634" s="40"/>
      <c r="AS634" s="137"/>
      <c r="AT634" s="22"/>
      <c r="AU634" s="40"/>
      <c r="AV634" s="137"/>
      <c r="AW634" s="22"/>
      <c r="AX634" s="40"/>
      <c r="AY634" s="137"/>
      <c r="AZ634" s="22"/>
      <c r="BA634" s="3"/>
      <c r="BB634" s="13"/>
      <c r="BC634" s="13"/>
      <c r="BD634" s="29"/>
      <c r="BE634" s="137"/>
      <c r="BF634" s="22"/>
      <c r="BG634" s="248"/>
      <c r="BH634" s="137"/>
      <c r="BI634" s="22"/>
      <c r="BJ634" s="13"/>
      <c r="BK634" s="13"/>
      <c r="BL634" s="13"/>
      <c r="BM634" s="13"/>
      <c r="BN634" s="186"/>
      <c r="BO634" s="13"/>
      <c r="BP634" s="13"/>
      <c r="BQ634" s="13"/>
      <c r="BR634" s="13"/>
      <c r="BT634" s="340"/>
      <c r="BU634" s="186"/>
      <c r="BV634" s="100"/>
      <c r="BW634" s="100"/>
      <c r="BX634" s="100"/>
      <c r="BY634" s="100"/>
      <c r="BZ634" s="100"/>
      <c r="CA634" s="100"/>
      <c r="CB634" s="100"/>
      <c r="CC634" s="100"/>
      <c r="CD634" s="100"/>
      <c r="CE634" s="100"/>
      <c r="CF634" s="100"/>
      <c r="CG634" s="100"/>
      <c r="CH634" s="100"/>
      <c r="CI634" s="100"/>
      <c r="CJ634" s="100"/>
      <c r="CK634" s="100"/>
      <c r="CL634" s="100"/>
    </row>
    <row r="635" spans="1:98" x14ac:dyDescent="0.3">
      <c r="A635" s="163">
        <v>635</v>
      </c>
      <c r="B635" s="3"/>
      <c r="E635" s="2"/>
      <c r="F635" s="3"/>
      <c r="G635" s="13"/>
      <c r="H635" s="13"/>
      <c r="I635" s="13"/>
      <c r="J635" s="13"/>
      <c r="K635" s="40"/>
      <c r="L635" s="13"/>
      <c r="M635" s="22"/>
      <c r="N635" s="40"/>
      <c r="O635" s="13"/>
      <c r="P635" s="22"/>
      <c r="Q635" s="40"/>
      <c r="R635" s="13"/>
      <c r="S635" s="22"/>
      <c r="T635" s="40"/>
      <c r="U635" s="13"/>
      <c r="V635" s="22"/>
      <c r="W635" s="40"/>
      <c r="X635" s="13"/>
      <c r="Y635" s="22"/>
      <c r="Z635" s="40"/>
      <c r="AA635" s="13"/>
      <c r="AB635" s="22"/>
      <c r="AC635" s="40"/>
      <c r="AD635" s="13"/>
      <c r="AE635" s="22"/>
      <c r="AF635" s="40"/>
      <c r="AG635" s="13"/>
      <c r="AH635" s="22"/>
      <c r="AI635" s="40"/>
      <c r="AJ635" s="13"/>
      <c r="AK635" s="22"/>
      <c r="AL635" s="40"/>
      <c r="AM635" s="13"/>
      <c r="AN635" s="22"/>
      <c r="AO635" s="40"/>
      <c r="AP635" s="13"/>
      <c r="AQ635" s="22"/>
      <c r="AR635" s="40"/>
      <c r="AS635" s="13"/>
      <c r="AT635" s="22"/>
      <c r="AU635" s="40"/>
      <c r="AV635" s="13"/>
      <c r="AW635" s="22"/>
      <c r="AX635" s="40"/>
      <c r="AY635" s="13"/>
      <c r="AZ635" s="22"/>
      <c r="BA635" s="3"/>
      <c r="BB635" s="13"/>
      <c r="BC635" s="13"/>
      <c r="BD635" s="29"/>
      <c r="BE635" s="13"/>
      <c r="BF635" s="22"/>
      <c r="BG635" s="248"/>
      <c r="BH635" s="13"/>
      <c r="BI635" s="22"/>
      <c r="BJ635" s="13"/>
      <c r="BK635" s="13"/>
      <c r="BL635" s="13"/>
      <c r="BM635" s="13"/>
      <c r="BN635" s="186"/>
      <c r="BO635" s="13"/>
      <c r="BP635" s="13"/>
      <c r="BQ635" s="13"/>
      <c r="BR635" s="13"/>
      <c r="BT635" s="340"/>
      <c r="BU635" s="186"/>
      <c r="BV635" s="100"/>
      <c r="BW635" s="100"/>
      <c r="BX635" s="100"/>
      <c r="BY635" s="100"/>
      <c r="BZ635" s="100"/>
      <c r="CA635" s="100"/>
      <c r="CB635" s="100"/>
      <c r="CC635" s="100"/>
      <c r="CD635" s="100"/>
      <c r="CE635" s="100"/>
      <c r="CF635" s="100"/>
      <c r="CG635" s="100"/>
      <c r="CH635" s="100"/>
      <c r="CI635" s="100"/>
      <c r="CJ635" s="100"/>
      <c r="CK635" s="100"/>
      <c r="CL635" s="100"/>
    </row>
    <row r="636" spans="1:98" x14ac:dyDescent="0.3">
      <c r="A636" s="163">
        <v>636</v>
      </c>
      <c r="B636" s="3"/>
      <c r="E636" s="2"/>
      <c r="F636" s="3"/>
      <c r="G636" s="13"/>
      <c r="H636" s="13"/>
      <c r="I636" s="13"/>
      <c r="J636" s="13"/>
      <c r="K636" s="40"/>
      <c r="L636" s="137"/>
      <c r="M636" s="22"/>
      <c r="N636" s="40"/>
      <c r="O636" s="137"/>
      <c r="P636" s="22"/>
      <c r="Q636" s="40"/>
      <c r="R636" s="137"/>
      <c r="S636" s="22"/>
      <c r="T636" s="40"/>
      <c r="U636" s="137"/>
      <c r="V636" s="22"/>
      <c r="W636" s="40"/>
      <c r="X636" s="137"/>
      <c r="Y636" s="22"/>
      <c r="Z636" s="40"/>
      <c r="AA636" s="137"/>
      <c r="AB636" s="22"/>
      <c r="AC636" s="40"/>
      <c r="AD636" s="137"/>
      <c r="AE636" s="22"/>
      <c r="AF636" s="40"/>
      <c r="AG636" s="137"/>
      <c r="AH636" s="22"/>
      <c r="AI636" s="40"/>
      <c r="AJ636" s="137"/>
      <c r="AK636" s="22"/>
      <c r="AL636" s="40"/>
      <c r="AM636" s="137"/>
      <c r="AN636" s="22"/>
      <c r="AO636" s="40"/>
      <c r="AP636" s="137"/>
      <c r="AQ636" s="22"/>
      <c r="AR636" s="40"/>
      <c r="AS636" s="137"/>
      <c r="AT636" s="22"/>
      <c r="AU636" s="40"/>
      <c r="AV636" s="137"/>
      <c r="AW636" s="22"/>
      <c r="AX636" s="40"/>
      <c r="AY636" s="137"/>
      <c r="AZ636" s="22"/>
      <c r="BA636" s="3"/>
      <c r="BB636" s="13"/>
      <c r="BC636" s="13"/>
      <c r="BD636" s="29"/>
      <c r="BE636" s="137"/>
      <c r="BF636" s="22"/>
      <c r="BG636" s="248"/>
      <c r="BH636" s="137"/>
      <c r="BI636" s="22"/>
      <c r="BJ636" s="13"/>
      <c r="BK636" s="13"/>
      <c r="BL636" s="13"/>
      <c r="BM636" s="13"/>
      <c r="BN636" s="186"/>
      <c r="BO636" s="13"/>
      <c r="BP636" s="13"/>
      <c r="BQ636" s="13"/>
      <c r="BR636" s="13"/>
      <c r="BT636" s="340"/>
      <c r="BU636" s="186"/>
      <c r="BV636" s="100"/>
      <c r="BW636" s="100"/>
      <c r="BX636" s="100"/>
      <c r="BY636" s="100"/>
      <c r="BZ636" s="100"/>
      <c r="CA636" s="100"/>
      <c r="CB636" s="100"/>
      <c r="CC636" s="100"/>
      <c r="CD636" s="100"/>
      <c r="CE636" s="100"/>
      <c r="CF636" s="100"/>
      <c r="CG636" s="100"/>
      <c r="CH636" s="100"/>
      <c r="CI636" s="100"/>
      <c r="CJ636" s="100"/>
      <c r="CK636" s="100"/>
      <c r="CL636" s="100"/>
    </row>
    <row r="637" spans="1:98" x14ac:dyDescent="0.3">
      <c r="A637" s="163">
        <v>637</v>
      </c>
      <c r="B637" s="3"/>
      <c r="E637" s="2"/>
      <c r="F637" s="3"/>
      <c r="G637" s="13"/>
      <c r="H637" s="13"/>
      <c r="I637" s="13"/>
      <c r="J637" s="13"/>
      <c r="K637" s="156"/>
      <c r="L637" s="156"/>
      <c r="M637" s="160"/>
      <c r="N637" s="156"/>
      <c r="O637" s="156"/>
      <c r="P637" s="160"/>
      <c r="Q637" s="156"/>
      <c r="R637" s="156"/>
      <c r="S637" s="160"/>
      <c r="T637" s="156"/>
      <c r="U637" s="156"/>
      <c r="V637" s="160"/>
      <c r="W637" s="156"/>
      <c r="X637" s="156"/>
      <c r="Y637" s="160"/>
      <c r="Z637" s="156"/>
      <c r="AA637" s="156"/>
      <c r="AB637" s="160"/>
      <c r="AC637" s="156"/>
      <c r="AD637" s="156"/>
      <c r="AE637" s="160"/>
      <c r="AF637" s="156"/>
      <c r="AG637" s="156"/>
      <c r="AH637" s="160"/>
      <c r="AI637" s="156"/>
      <c r="AJ637" s="156"/>
      <c r="AK637" s="160"/>
      <c r="AL637" s="156"/>
      <c r="AM637" s="156"/>
      <c r="AN637" s="160"/>
      <c r="AO637" s="156"/>
      <c r="AP637" s="156"/>
      <c r="AQ637" s="160"/>
      <c r="AR637" s="156"/>
      <c r="AS637" s="156"/>
      <c r="AT637" s="160"/>
      <c r="AV637" s="156"/>
      <c r="AW637" s="160"/>
      <c r="AX637" s="156"/>
      <c r="AY637" s="156"/>
      <c r="AZ637" s="160"/>
      <c r="BA637" s="3"/>
      <c r="BB637" s="13"/>
      <c r="BC637" s="13"/>
      <c r="BD637" s="157"/>
      <c r="BE637" s="156"/>
      <c r="BF637" s="160"/>
      <c r="BG637" s="157"/>
      <c r="BH637" s="156"/>
      <c r="BI637" s="160"/>
      <c r="BJ637" s="13"/>
      <c r="BK637" s="13"/>
      <c r="BL637" s="13"/>
      <c r="BM637" s="13"/>
      <c r="BN637" s="186"/>
      <c r="BO637" s="13"/>
      <c r="BP637" s="13"/>
      <c r="BQ637" s="13"/>
      <c r="BR637" s="13"/>
      <c r="BT637" s="340"/>
      <c r="BU637" s="186"/>
      <c r="BV637" s="100"/>
      <c r="BW637" s="100"/>
      <c r="BX637" s="100"/>
      <c r="BY637" s="100"/>
      <c r="BZ637" s="100"/>
      <c r="CA637" s="100"/>
      <c r="CB637" s="100"/>
      <c r="CC637" s="100"/>
      <c r="CD637" s="100"/>
      <c r="CE637" s="100"/>
      <c r="CF637" s="100"/>
      <c r="CG637" s="100"/>
      <c r="CH637" s="100"/>
      <c r="CI637" s="100"/>
      <c r="CJ637" s="100"/>
      <c r="CK637" s="100"/>
      <c r="CL637" s="100"/>
    </row>
    <row r="638" spans="1:98" x14ac:dyDescent="0.3">
      <c r="A638" s="163">
        <v>638</v>
      </c>
      <c r="B638" s="3"/>
      <c r="E638" s="2"/>
      <c r="F638" s="3"/>
      <c r="G638" s="13"/>
      <c r="H638" s="13"/>
      <c r="I638" s="13"/>
      <c r="J638" s="13"/>
      <c r="K638" s="137"/>
      <c r="L638" s="137"/>
      <c r="M638" s="22"/>
      <c r="N638" s="137"/>
      <c r="O638" s="137"/>
      <c r="P638" s="22"/>
      <c r="Q638" s="137"/>
      <c r="R638" s="137"/>
      <c r="S638" s="22"/>
      <c r="T638" s="137"/>
      <c r="U638" s="137"/>
      <c r="V638" s="22"/>
      <c r="W638" s="137"/>
      <c r="X638" s="137"/>
      <c r="Y638" s="22"/>
      <c r="Z638" s="137"/>
      <c r="AA638" s="137"/>
      <c r="AB638" s="22"/>
      <c r="AC638" s="137"/>
      <c r="AD638" s="137"/>
      <c r="AE638" s="22"/>
      <c r="AF638" s="137"/>
      <c r="AG638" s="137"/>
      <c r="AH638" s="22"/>
      <c r="AI638" s="137"/>
      <c r="AJ638" s="137"/>
      <c r="AK638" s="22"/>
      <c r="AL638" s="137"/>
      <c r="AM638" s="137"/>
      <c r="AN638" s="22"/>
      <c r="AO638" s="137"/>
      <c r="AP638" s="137"/>
      <c r="AQ638" s="22"/>
      <c r="AR638" s="137"/>
      <c r="AS638" s="137"/>
      <c r="AT638" s="22"/>
      <c r="AU638" s="40"/>
      <c r="AV638" s="137"/>
      <c r="AW638" s="22"/>
      <c r="AX638" s="137"/>
      <c r="AY638" s="137"/>
      <c r="AZ638" s="22"/>
      <c r="BA638" s="3"/>
      <c r="BB638" s="13"/>
      <c r="BC638" s="13"/>
      <c r="BD638" s="29"/>
      <c r="BE638" s="137"/>
      <c r="BF638" s="22"/>
      <c r="BG638" s="248"/>
      <c r="BH638" s="137"/>
      <c r="BI638" s="22"/>
      <c r="BJ638" s="13"/>
      <c r="BK638" s="13"/>
      <c r="BL638" s="13"/>
      <c r="BM638" s="13"/>
      <c r="BN638" s="186"/>
      <c r="BO638" s="13"/>
      <c r="BP638" s="13"/>
      <c r="BQ638" s="13"/>
      <c r="BR638" s="13"/>
      <c r="BT638" s="340"/>
      <c r="BU638" s="186"/>
      <c r="BV638" s="100"/>
      <c r="BW638" s="100"/>
      <c r="BX638" s="100"/>
      <c r="BY638" s="100"/>
      <c r="BZ638" s="100"/>
      <c r="CA638" s="100"/>
      <c r="CB638" s="100"/>
      <c r="CC638" s="100"/>
      <c r="CD638" s="100"/>
      <c r="CE638" s="100"/>
      <c r="CF638" s="100"/>
      <c r="CG638" s="100"/>
      <c r="CH638" s="100"/>
      <c r="CI638" s="100"/>
      <c r="CJ638" s="100"/>
      <c r="CK638" s="100"/>
      <c r="CL638" s="100"/>
    </row>
    <row r="639" spans="1:98" x14ac:dyDescent="0.3">
      <c r="A639" s="163">
        <v>639</v>
      </c>
      <c r="B639" s="3"/>
      <c r="E639" s="5" t="s">
        <v>627</v>
      </c>
      <c r="F639" s="4" t="s">
        <v>627</v>
      </c>
      <c r="G639" s="13"/>
      <c r="H639" s="13"/>
      <c r="I639" s="13"/>
      <c r="J639" s="13"/>
      <c r="K639" s="40"/>
      <c r="L639" s="137"/>
      <c r="M639" s="22"/>
      <c r="N639" s="40"/>
      <c r="O639" s="137"/>
      <c r="P639" s="22"/>
      <c r="Q639" s="40"/>
      <c r="R639" s="137"/>
      <c r="S639" s="22"/>
      <c r="T639" s="40"/>
      <c r="U639" s="137"/>
      <c r="V639" s="22"/>
      <c r="W639" s="40"/>
      <c r="X639" s="137"/>
      <c r="Y639" s="22"/>
      <c r="Z639" s="40"/>
      <c r="AA639" s="137"/>
      <c r="AB639" s="22"/>
      <c r="AC639" s="40"/>
      <c r="AD639" s="137"/>
      <c r="AE639" s="22"/>
      <c r="AF639" s="40"/>
      <c r="AG639" s="137"/>
      <c r="AH639" s="22"/>
      <c r="AI639" s="40"/>
      <c r="AJ639" s="137"/>
      <c r="AK639" s="22"/>
      <c r="AL639" s="40"/>
      <c r="AM639" s="137"/>
      <c r="AN639" s="22"/>
      <c r="AO639" s="40"/>
      <c r="AP639" s="137"/>
      <c r="AQ639" s="22"/>
      <c r="AR639" s="40"/>
      <c r="AS639" s="137"/>
      <c r="AT639" s="22"/>
      <c r="AU639" s="40"/>
      <c r="AV639" s="137"/>
      <c r="AW639" s="22"/>
      <c r="AX639" s="40"/>
      <c r="AY639" s="137"/>
      <c r="AZ639" s="22"/>
      <c r="BA639" s="3"/>
      <c r="BB639" s="13"/>
      <c r="BC639" s="13"/>
      <c r="BD639" s="29"/>
      <c r="BE639" s="137"/>
      <c r="BF639" s="22"/>
      <c r="BG639" s="248"/>
      <c r="BH639" s="137"/>
      <c r="BI639" s="22"/>
      <c r="BJ639" s="13"/>
      <c r="BK639" s="13"/>
      <c r="BL639" s="13"/>
      <c r="BM639" s="13"/>
      <c r="BN639" s="186"/>
      <c r="BO639" s="13"/>
      <c r="BP639" s="13"/>
      <c r="BQ639" s="13"/>
      <c r="BR639" s="13"/>
      <c r="BT639" s="340"/>
      <c r="BU639" s="186"/>
      <c r="BV639" s="100"/>
      <c r="BW639" s="100"/>
      <c r="BX639" s="100"/>
      <c r="BY639" s="100"/>
      <c r="BZ639" s="100"/>
      <c r="CA639" s="100"/>
      <c r="CB639" s="100"/>
      <c r="CC639" s="100"/>
      <c r="CD639" s="100"/>
      <c r="CE639" s="100"/>
      <c r="CF639" s="100"/>
      <c r="CG639" s="100"/>
      <c r="CH639" s="100"/>
      <c r="CI639" s="100"/>
      <c r="CJ639" s="100"/>
      <c r="CK639" s="100"/>
      <c r="CL639" s="100"/>
    </row>
    <row r="640" spans="1:98" ht="13.5" hidden="1" thickBot="1" x14ac:dyDescent="0.35">
      <c r="A640" s="706">
        <v>640</v>
      </c>
      <c r="B640" s="218" t="s">
        <v>601</v>
      </c>
      <c r="C640" s="250"/>
      <c r="D640" s="220"/>
      <c r="E640" s="221"/>
      <c r="F640" s="222" t="s">
        <v>12</v>
      </c>
      <c r="G640" s="223"/>
      <c r="H640" s="223"/>
      <c r="I640" s="224"/>
      <c r="J640" s="224"/>
      <c r="K640" s="219" t="s">
        <v>182</v>
      </c>
      <c r="L640" s="223"/>
      <c r="M640" s="225"/>
      <c r="N640" s="219" t="s">
        <v>183</v>
      </c>
      <c r="O640" s="223"/>
      <c r="P640" s="225"/>
      <c r="Q640" s="219" t="s">
        <v>184</v>
      </c>
      <c r="R640" s="223"/>
      <c r="S640" s="225"/>
      <c r="T640" s="219" t="s">
        <v>185</v>
      </c>
      <c r="U640" s="223"/>
      <c r="V640" s="225"/>
      <c r="W640" s="219" t="s">
        <v>186</v>
      </c>
      <c r="X640" s="223"/>
      <c r="Y640" s="225"/>
      <c r="Z640" s="219" t="s">
        <v>187</v>
      </c>
      <c r="AA640" s="223"/>
      <c r="AB640" s="225"/>
      <c r="AC640" s="219" t="s">
        <v>188</v>
      </c>
      <c r="AD640" s="223"/>
      <c r="AE640" s="225"/>
      <c r="AF640" s="219" t="s">
        <v>189</v>
      </c>
      <c r="AG640" s="223"/>
      <c r="AH640" s="225"/>
      <c r="AI640" s="219" t="s">
        <v>190</v>
      </c>
      <c r="AJ640" s="223"/>
      <c r="AK640" s="225"/>
      <c r="AL640" s="219" t="s">
        <v>319</v>
      </c>
      <c r="AM640" s="223"/>
      <c r="AN640" s="225"/>
      <c r="AO640" s="219" t="s">
        <v>191</v>
      </c>
      <c r="AP640" s="223"/>
      <c r="AQ640" s="225"/>
      <c r="AR640" s="219" t="s">
        <v>192</v>
      </c>
      <c r="AS640" s="223"/>
      <c r="AT640" s="225"/>
      <c r="AU640" s="226" t="s">
        <v>193</v>
      </c>
      <c r="AV640" s="223"/>
      <c r="AW640" s="225"/>
      <c r="AX640" s="219" t="s">
        <v>194</v>
      </c>
      <c r="AY640" s="223"/>
      <c r="AZ640" s="225"/>
      <c r="BA640" s="227" t="s">
        <v>195</v>
      </c>
      <c r="BB640" s="223"/>
      <c r="BC640" s="223"/>
      <c r="BD640" s="228" t="s">
        <v>196</v>
      </c>
      <c r="BE640" s="223"/>
      <c r="BF640" s="225"/>
      <c r="BG640" s="256" t="s">
        <v>197</v>
      </c>
      <c r="BH640" s="223"/>
      <c r="BI640" s="225"/>
      <c r="BJ640" s="229"/>
      <c r="BK640" s="223"/>
      <c r="BL640" s="223"/>
      <c r="BM640" s="230"/>
      <c r="BN640" s="273"/>
      <c r="BO640" s="231"/>
      <c r="BP640" s="230"/>
      <c r="BQ640" s="231"/>
      <c r="BR640" s="231"/>
      <c r="BS640" s="349"/>
      <c r="BT640" s="335"/>
      <c r="BU640" s="273"/>
      <c r="BV640" s="283"/>
      <c r="BW640" s="283"/>
      <c r="BX640" s="283"/>
      <c r="BY640" s="283"/>
      <c r="BZ640" s="283"/>
      <c r="CA640" s="283"/>
      <c r="CB640" s="283"/>
      <c r="CC640" s="283"/>
      <c r="CD640" s="283"/>
      <c r="CE640" s="283"/>
      <c r="CF640" s="283"/>
      <c r="CG640" s="283"/>
      <c r="CH640" s="283"/>
      <c r="CI640" s="283"/>
      <c r="CJ640" s="283"/>
      <c r="CK640" s="283"/>
      <c r="CL640" s="283"/>
    </row>
    <row r="641" spans="1:16384" s="697" customFormat="1" hidden="1" x14ac:dyDescent="0.3">
      <c r="A641" s="706">
        <v>641</v>
      </c>
      <c r="B641" s="707" t="s">
        <v>580</v>
      </c>
      <c r="C641" s="708" t="s">
        <v>602</v>
      </c>
      <c r="D641" s="709">
        <v>2019</v>
      </c>
      <c r="E641" s="710"/>
      <c r="F641" s="710"/>
      <c r="G641" s="711"/>
      <c r="H641" s="711"/>
      <c r="I641" s="711"/>
      <c r="J641" s="711"/>
      <c r="K641" s="710"/>
      <c r="L641" s="711"/>
      <c r="M641" s="711"/>
      <c r="N641" s="710"/>
      <c r="O641" s="711"/>
      <c r="P641" s="711"/>
      <c r="Q641" s="710"/>
      <c r="R641" s="711"/>
      <c r="S641" s="711"/>
      <c r="T641" s="710"/>
      <c r="U641" s="711"/>
      <c r="V641" s="711"/>
      <c r="W641" s="710"/>
      <c r="X641" s="711"/>
      <c r="Y641" s="711"/>
      <c r="Z641" s="710"/>
      <c r="AA641" s="711"/>
      <c r="AB641" s="711"/>
      <c r="AC641" s="712"/>
      <c r="AD641" s="713"/>
      <c r="AE641" s="711"/>
      <c r="AF641" s="710"/>
      <c r="AG641" s="711"/>
      <c r="AH641" s="711"/>
      <c r="AI641" s="710"/>
      <c r="AJ641" s="711"/>
      <c r="AK641" s="711"/>
      <c r="AL641" s="710"/>
      <c r="AM641" s="711"/>
      <c r="AN641" s="711"/>
      <c r="AO641" s="710"/>
      <c r="AP641" s="711"/>
      <c r="AQ641" s="711"/>
      <c r="AR641" s="710"/>
      <c r="AS641" s="711"/>
      <c r="AT641" s="711"/>
      <c r="AU641" s="714"/>
      <c r="AV641" s="711"/>
      <c r="AW641" s="711"/>
      <c r="AX641" s="710"/>
      <c r="AY641" s="711"/>
      <c r="AZ641" s="711"/>
      <c r="BA641" s="710"/>
      <c r="BB641" s="711"/>
      <c r="BC641" s="711"/>
      <c r="BD641" s="710"/>
      <c r="BE641" s="711"/>
      <c r="BF641" s="711"/>
      <c r="BG641" s="710"/>
      <c r="BH641" s="711"/>
      <c r="BI641" s="711"/>
      <c r="BJ641" s="711"/>
      <c r="BK641" s="711"/>
      <c r="BL641" s="711"/>
      <c r="BM641" s="711"/>
      <c r="BN641" s="711"/>
      <c r="BO641" s="711"/>
      <c r="BP641" s="711"/>
      <c r="BQ641" s="711"/>
      <c r="BR641" s="711"/>
      <c r="BS641" s="715"/>
      <c r="BT641" s="716"/>
      <c r="BU641" s="711"/>
      <c r="BV641" s="717"/>
      <c r="BW641" s="717"/>
      <c r="BX641" s="717"/>
      <c r="BY641" s="717"/>
      <c r="BZ641" s="717"/>
      <c r="CA641" s="718"/>
      <c r="CB641" s="718"/>
      <c r="CC641" s="718"/>
      <c r="CD641" s="718"/>
      <c r="CE641" s="718"/>
      <c r="CF641" s="718"/>
      <c r="CG641" s="718"/>
      <c r="CH641" s="718"/>
      <c r="CI641" s="718"/>
      <c r="CJ641" s="718"/>
      <c r="CK641" s="718"/>
      <c r="CL641" s="718"/>
      <c r="CM641" s="740"/>
      <c r="CN641" s="740"/>
      <c r="CO641" s="740"/>
      <c r="CP641" s="740"/>
      <c r="CQ641" s="740"/>
      <c r="CR641" s="740"/>
      <c r="CS641" s="740"/>
      <c r="CT641" s="740"/>
    </row>
    <row r="642" spans="1:16384" s="697" customFormat="1" hidden="1" x14ac:dyDescent="0.3">
      <c r="A642" s="706">
        <v>642</v>
      </c>
      <c r="B642" s="707" t="s">
        <v>311</v>
      </c>
      <c r="C642" s="708" t="s">
        <v>602</v>
      </c>
      <c r="D642" s="709">
        <v>2018</v>
      </c>
      <c r="E642" s="707"/>
      <c r="F642" s="719">
        <v>17</v>
      </c>
      <c r="G642" s="720"/>
      <c r="H642" s="720"/>
      <c r="I642" s="721"/>
      <c r="J642" s="720"/>
      <c r="K642" s="722">
        <v>0</v>
      </c>
      <c r="L642" s="723"/>
      <c r="M642" s="721"/>
      <c r="N642" s="722">
        <v>1</v>
      </c>
      <c r="O642" s="723"/>
      <c r="P642" s="721"/>
      <c r="Q642" s="722">
        <v>2</v>
      </c>
      <c r="R642" s="723"/>
      <c r="S642" s="721"/>
      <c r="T642" s="722">
        <v>5</v>
      </c>
      <c r="U642" s="723"/>
      <c r="V642" s="721"/>
      <c r="W642" s="722">
        <v>0</v>
      </c>
      <c r="X642" s="723"/>
      <c r="Y642" s="721"/>
      <c r="Z642" s="722">
        <v>0</v>
      </c>
      <c r="AA642" s="723"/>
      <c r="AB642" s="721"/>
      <c r="AC642" s="722">
        <v>5</v>
      </c>
      <c r="AD642" s="723"/>
      <c r="AE642" s="721"/>
      <c r="AF642" s="722">
        <v>2</v>
      </c>
      <c r="AG642" s="723"/>
      <c r="AH642" s="721"/>
      <c r="AI642" s="722">
        <v>0</v>
      </c>
      <c r="AJ642" s="723"/>
      <c r="AK642" s="721"/>
      <c r="AL642" s="722">
        <v>0</v>
      </c>
      <c r="AM642" s="723"/>
      <c r="AN642" s="721"/>
      <c r="AO642" s="722">
        <v>0</v>
      </c>
      <c r="AP642" s="723"/>
      <c r="AQ642" s="721"/>
      <c r="AR642" s="722">
        <v>0</v>
      </c>
      <c r="AS642" s="723"/>
      <c r="AT642" s="721"/>
      <c r="AU642" s="722">
        <v>1</v>
      </c>
      <c r="AV642" s="723"/>
      <c r="AW642" s="721"/>
      <c r="AX642" s="722">
        <v>0</v>
      </c>
      <c r="AY642" s="723"/>
      <c r="AZ642" s="721"/>
      <c r="BA642" s="722">
        <v>0</v>
      </c>
      <c r="BB642" s="722"/>
      <c r="BC642" s="722"/>
      <c r="BD642" s="724">
        <v>1</v>
      </c>
      <c r="BE642" s="723"/>
      <c r="BF642" s="721"/>
      <c r="BG642" s="725">
        <v>0</v>
      </c>
      <c r="BH642" s="723"/>
      <c r="BI642" s="721"/>
      <c r="BJ642" s="726">
        <f t="shared" ref="BJ642:BJ647" si="1392">K642+T642+W642+Z642+Q642</f>
        <v>7</v>
      </c>
      <c r="BK642" s="720"/>
      <c r="BL642" s="720"/>
      <c r="BM642" s="727">
        <f t="shared" ref="BM642:BM647" si="1393">BG642+AU642+AR642+AX642</f>
        <v>1</v>
      </c>
      <c r="BN642" s="728"/>
      <c r="BO642" s="729"/>
      <c r="BP642" s="727">
        <f t="shared" ref="BP642:BP647" si="1394">BA642+AO642+AL642+BD642</f>
        <v>1</v>
      </c>
      <c r="BQ642" s="729"/>
      <c r="BR642" s="729"/>
      <c r="BS642" s="730">
        <f t="shared" ref="BS642:BS647" si="1395">AI642+AF642+AC642+N642</f>
        <v>8</v>
      </c>
      <c r="BT642" s="731"/>
      <c r="BU642" s="728"/>
      <c r="BV642" s="718"/>
      <c r="BW642" s="718"/>
      <c r="BX642" s="718"/>
      <c r="BY642" s="718"/>
      <c r="BZ642" s="718"/>
      <c r="CA642" s="718"/>
      <c r="CB642" s="718"/>
      <c r="CC642" s="718"/>
      <c r="CD642" s="718"/>
      <c r="CE642" s="718"/>
      <c r="CF642" s="718"/>
      <c r="CG642" s="718"/>
      <c r="CH642" s="718"/>
      <c r="CI642" s="718"/>
      <c r="CJ642" s="718"/>
      <c r="CK642" s="718"/>
      <c r="CL642" s="718"/>
      <c r="CM642" s="740"/>
      <c r="CN642" s="740"/>
      <c r="CO642" s="740"/>
      <c r="CP642" s="740"/>
      <c r="CQ642" s="740"/>
      <c r="CR642" s="740"/>
      <c r="CS642" s="740"/>
      <c r="CT642" s="740"/>
    </row>
    <row r="643" spans="1:16384" s="697" customFormat="1" hidden="1" x14ac:dyDescent="0.3">
      <c r="A643" s="706">
        <v>643</v>
      </c>
      <c r="B643" s="707" t="s">
        <v>312</v>
      </c>
      <c r="C643" s="708" t="s">
        <v>602</v>
      </c>
      <c r="D643" s="709">
        <v>2017</v>
      </c>
      <c r="E643" s="707"/>
      <c r="F643" s="719">
        <v>37</v>
      </c>
      <c r="G643" s="720"/>
      <c r="H643" s="720"/>
      <c r="I643" s="720"/>
      <c r="J643" s="720"/>
      <c r="K643" s="722">
        <v>1</v>
      </c>
      <c r="L643" s="720"/>
      <c r="M643" s="721"/>
      <c r="N643" s="722">
        <v>0</v>
      </c>
      <c r="O643" s="720"/>
      <c r="P643" s="721"/>
      <c r="Q643" s="722">
        <v>4</v>
      </c>
      <c r="R643" s="720"/>
      <c r="S643" s="721"/>
      <c r="T643" s="722">
        <v>21</v>
      </c>
      <c r="U643" s="720"/>
      <c r="V643" s="721"/>
      <c r="W643" s="722">
        <v>0</v>
      </c>
      <c r="X643" s="720"/>
      <c r="Y643" s="721"/>
      <c r="Z643" s="722">
        <v>1</v>
      </c>
      <c r="AA643" s="720"/>
      <c r="AB643" s="721"/>
      <c r="AC643" s="722">
        <v>5</v>
      </c>
      <c r="AD643" s="720"/>
      <c r="AE643" s="721"/>
      <c r="AF643" s="722">
        <v>1</v>
      </c>
      <c r="AG643" s="720"/>
      <c r="AH643" s="721"/>
      <c r="AI643" s="722">
        <v>2</v>
      </c>
      <c r="AJ643" s="720"/>
      <c r="AK643" s="721"/>
      <c r="AL643" s="722">
        <v>0</v>
      </c>
      <c r="AM643" s="720"/>
      <c r="AN643" s="721"/>
      <c r="AO643" s="722">
        <v>0</v>
      </c>
      <c r="AP643" s="720"/>
      <c r="AQ643" s="721"/>
      <c r="AR643" s="722">
        <v>0</v>
      </c>
      <c r="AS643" s="720"/>
      <c r="AT643" s="721"/>
      <c r="AU643" s="722">
        <v>0</v>
      </c>
      <c r="AV643" s="720"/>
      <c r="AW643" s="721"/>
      <c r="AX643" s="722">
        <v>1</v>
      </c>
      <c r="AY643" s="720"/>
      <c r="AZ643" s="721"/>
      <c r="BA643" s="722">
        <v>1</v>
      </c>
      <c r="BB643" s="722"/>
      <c r="BC643" s="722"/>
      <c r="BD643" s="724">
        <v>0</v>
      </c>
      <c r="BE643" s="720"/>
      <c r="BF643" s="721"/>
      <c r="BG643" s="725">
        <v>0</v>
      </c>
      <c r="BH643" s="720"/>
      <c r="BI643" s="721"/>
      <c r="BJ643" s="726">
        <f t="shared" si="1392"/>
        <v>27</v>
      </c>
      <c r="BK643" s="720"/>
      <c r="BL643" s="720"/>
      <c r="BM643" s="727">
        <f t="shared" si="1393"/>
        <v>1</v>
      </c>
      <c r="BN643" s="728"/>
      <c r="BO643" s="729"/>
      <c r="BP643" s="727">
        <f t="shared" si="1394"/>
        <v>1</v>
      </c>
      <c r="BQ643" s="729"/>
      <c r="BR643" s="729"/>
      <c r="BS643" s="730">
        <f t="shared" si="1395"/>
        <v>8</v>
      </c>
      <c r="BT643" s="731"/>
      <c r="BU643" s="728"/>
      <c r="BV643" s="718"/>
      <c r="BW643" s="718"/>
      <c r="BX643" s="718"/>
      <c r="BY643" s="718"/>
      <c r="BZ643" s="718"/>
      <c r="CA643" s="718"/>
      <c r="CB643" s="718"/>
      <c r="CC643" s="718"/>
      <c r="CD643" s="718"/>
      <c r="CE643" s="718"/>
      <c r="CF643" s="718"/>
      <c r="CG643" s="718"/>
      <c r="CH643" s="718"/>
      <c r="CI643" s="718"/>
      <c r="CJ643" s="718"/>
      <c r="CK643" s="718"/>
      <c r="CL643" s="718"/>
      <c r="CM643" s="740"/>
      <c r="CN643" s="740"/>
      <c r="CO643" s="740"/>
      <c r="CP643" s="740"/>
      <c r="CQ643" s="740"/>
      <c r="CR643" s="740"/>
      <c r="CS643" s="740"/>
      <c r="CT643" s="740"/>
    </row>
    <row r="644" spans="1:16384" s="697" customFormat="1" hidden="1" x14ac:dyDescent="0.3">
      <c r="A644" s="706">
        <v>644</v>
      </c>
      <c r="B644" s="707" t="s">
        <v>313</v>
      </c>
      <c r="C644" s="708" t="s">
        <v>602</v>
      </c>
      <c r="D644" s="709">
        <v>2016</v>
      </c>
      <c r="E644" s="707"/>
      <c r="F644" s="719">
        <v>66</v>
      </c>
      <c r="G644" s="720"/>
      <c r="H644" s="720"/>
      <c r="I644" s="720"/>
      <c r="J644" s="720"/>
      <c r="K644" s="722">
        <v>0</v>
      </c>
      <c r="L644" s="723"/>
      <c r="M644" s="721"/>
      <c r="N644" s="722">
        <v>0</v>
      </c>
      <c r="O644" s="723"/>
      <c r="P644" s="721"/>
      <c r="Q644" s="722">
        <v>0</v>
      </c>
      <c r="R644" s="723"/>
      <c r="S644" s="721"/>
      <c r="T644" s="722">
        <v>24</v>
      </c>
      <c r="U644" s="723"/>
      <c r="V644" s="721"/>
      <c r="W644" s="722">
        <v>2</v>
      </c>
      <c r="X644" s="723"/>
      <c r="Y644" s="721"/>
      <c r="Z644" s="722">
        <v>1</v>
      </c>
      <c r="AA644" s="723"/>
      <c r="AB644" s="721"/>
      <c r="AC644" s="722">
        <v>11</v>
      </c>
      <c r="AD644" s="723"/>
      <c r="AE644" s="721"/>
      <c r="AF644" s="722">
        <v>2</v>
      </c>
      <c r="AG644" s="723"/>
      <c r="AH644" s="721"/>
      <c r="AI644" s="722">
        <v>6</v>
      </c>
      <c r="AJ644" s="723"/>
      <c r="AK644" s="721"/>
      <c r="AL644" s="722">
        <v>2</v>
      </c>
      <c r="AM644" s="723"/>
      <c r="AN644" s="721"/>
      <c r="AO644" s="722">
        <v>0</v>
      </c>
      <c r="AP644" s="723"/>
      <c r="AQ644" s="721"/>
      <c r="AR644" s="722">
        <v>0</v>
      </c>
      <c r="AS644" s="723"/>
      <c r="AT644" s="721"/>
      <c r="AU644" s="722">
        <v>1</v>
      </c>
      <c r="AV644" s="723"/>
      <c r="AW644" s="721"/>
      <c r="AX644" s="722">
        <v>2</v>
      </c>
      <c r="AY644" s="723"/>
      <c r="AZ644" s="721"/>
      <c r="BA644" s="722">
        <v>0</v>
      </c>
      <c r="BB644" s="722"/>
      <c r="BC644" s="722"/>
      <c r="BD644" s="724">
        <v>6</v>
      </c>
      <c r="BE644" s="723"/>
      <c r="BF644" s="721"/>
      <c r="BG644" s="725">
        <v>9</v>
      </c>
      <c r="BH644" s="723"/>
      <c r="BI644" s="721"/>
      <c r="BJ644" s="726">
        <f t="shared" si="1392"/>
        <v>27</v>
      </c>
      <c r="BK644" s="720"/>
      <c r="BL644" s="720"/>
      <c r="BM644" s="727">
        <f t="shared" si="1393"/>
        <v>12</v>
      </c>
      <c r="BN644" s="728"/>
      <c r="BO644" s="729"/>
      <c r="BP644" s="727">
        <f t="shared" si="1394"/>
        <v>8</v>
      </c>
      <c r="BQ644" s="729"/>
      <c r="BR644" s="729"/>
      <c r="BS644" s="730">
        <f t="shared" si="1395"/>
        <v>19</v>
      </c>
      <c r="BT644" s="731"/>
      <c r="BU644" s="728"/>
      <c r="BV644" s="718"/>
      <c r="BW644" s="718"/>
      <c r="BX644" s="718"/>
      <c r="BY644" s="718"/>
      <c r="BZ644" s="718"/>
      <c r="CA644" s="718"/>
      <c r="CB644" s="718"/>
      <c r="CC644" s="718"/>
      <c r="CD644" s="718"/>
      <c r="CE644" s="718"/>
      <c r="CF644" s="718"/>
      <c r="CG644" s="718"/>
      <c r="CH644" s="718"/>
      <c r="CI644" s="718"/>
      <c r="CJ644" s="718"/>
      <c r="CK644" s="718"/>
      <c r="CL644" s="718"/>
      <c r="CM644" s="740"/>
      <c r="CN644" s="740"/>
      <c r="CO644" s="740"/>
      <c r="CP644" s="740"/>
      <c r="CQ644" s="740"/>
      <c r="CR644" s="740"/>
      <c r="CS644" s="740"/>
      <c r="CT644" s="740"/>
    </row>
    <row r="645" spans="1:16384" s="697" customFormat="1" hidden="1" x14ac:dyDescent="0.3">
      <c r="A645" s="706">
        <v>645</v>
      </c>
      <c r="B645" s="707" t="s">
        <v>314</v>
      </c>
      <c r="C645" s="708" t="s">
        <v>602</v>
      </c>
      <c r="D645" s="709">
        <v>2015</v>
      </c>
      <c r="E645" s="707"/>
      <c r="F645" s="719">
        <v>73</v>
      </c>
      <c r="G645" s="720"/>
      <c r="H645" s="720"/>
      <c r="I645" s="720"/>
      <c r="J645" s="720"/>
      <c r="K645" s="722">
        <v>3</v>
      </c>
      <c r="L645" s="720"/>
      <c r="M645" s="721"/>
      <c r="N645" s="722">
        <v>4</v>
      </c>
      <c r="O645" s="720"/>
      <c r="P645" s="721"/>
      <c r="Q645" s="722">
        <v>0</v>
      </c>
      <c r="R645" s="720"/>
      <c r="S645" s="721"/>
      <c r="T645" s="722">
        <v>23</v>
      </c>
      <c r="U645" s="720"/>
      <c r="V645" s="721"/>
      <c r="W645" s="722">
        <v>3</v>
      </c>
      <c r="X645" s="720"/>
      <c r="Y645" s="721"/>
      <c r="Z645" s="722">
        <v>3</v>
      </c>
      <c r="AA645" s="720"/>
      <c r="AB645" s="721"/>
      <c r="AC645" s="722">
        <v>9</v>
      </c>
      <c r="AD645" s="720"/>
      <c r="AE645" s="721"/>
      <c r="AF645" s="722">
        <v>5</v>
      </c>
      <c r="AG645" s="720"/>
      <c r="AH645" s="721"/>
      <c r="AI645" s="722">
        <v>0</v>
      </c>
      <c r="AJ645" s="720"/>
      <c r="AK645" s="721"/>
      <c r="AL645" s="722">
        <v>0</v>
      </c>
      <c r="AM645" s="720"/>
      <c r="AN645" s="721"/>
      <c r="AO645" s="722">
        <v>0</v>
      </c>
      <c r="AP645" s="720"/>
      <c r="AQ645" s="721"/>
      <c r="AR645" s="722">
        <v>2</v>
      </c>
      <c r="AS645" s="720"/>
      <c r="AT645" s="721"/>
      <c r="AU645" s="722">
        <v>1</v>
      </c>
      <c r="AV645" s="720"/>
      <c r="AW645" s="721"/>
      <c r="AX645" s="722">
        <v>8</v>
      </c>
      <c r="AY645" s="720"/>
      <c r="AZ645" s="721"/>
      <c r="BA645" s="722">
        <v>5</v>
      </c>
      <c r="BB645" s="722"/>
      <c r="BC645" s="722"/>
      <c r="BD645" s="724">
        <v>3</v>
      </c>
      <c r="BE645" s="720"/>
      <c r="BF645" s="721"/>
      <c r="BG645" s="725">
        <v>4</v>
      </c>
      <c r="BH645" s="720"/>
      <c r="BI645" s="721"/>
      <c r="BJ645" s="726">
        <f t="shared" si="1392"/>
        <v>32</v>
      </c>
      <c r="BK645" s="720"/>
      <c r="BL645" s="720"/>
      <c r="BM645" s="727">
        <f t="shared" si="1393"/>
        <v>15</v>
      </c>
      <c r="BN645" s="728"/>
      <c r="BO645" s="729"/>
      <c r="BP645" s="727">
        <f t="shared" si="1394"/>
        <v>8</v>
      </c>
      <c r="BQ645" s="729"/>
      <c r="BR645" s="729"/>
      <c r="BS645" s="730">
        <f t="shared" si="1395"/>
        <v>18</v>
      </c>
      <c r="BT645" s="731"/>
      <c r="BU645" s="728"/>
      <c r="BV645" s="718"/>
      <c r="BW645" s="718"/>
      <c r="BX645" s="718"/>
      <c r="BY645" s="718"/>
      <c r="BZ645" s="718"/>
      <c r="CA645" s="718">
        <f>AA646</f>
        <v>0</v>
      </c>
      <c r="CB645" s="718">
        <f>AD646</f>
        <v>0</v>
      </c>
      <c r="CC645" s="718">
        <f>AG646</f>
        <v>0</v>
      </c>
      <c r="CD645" s="718">
        <f>AJ646</f>
        <v>0</v>
      </c>
      <c r="CE645" s="718">
        <f>AM646</f>
        <v>0</v>
      </c>
      <c r="CF645" s="718">
        <f>AP646</f>
        <v>0</v>
      </c>
      <c r="CG645" s="718">
        <f>AS646</f>
        <v>0</v>
      </c>
      <c r="CH645" s="718">
        <f>AV646</f>
        <v>0</v>
      </c>
      <c r="CI645" s="718">
        <f>AY646</f>
        <v>0</v>
      </c>
      <c r="CJ645" s="718">
        <f>BB646</f>
        <v>0</v>
      </c>
      <c r="CK645" s="718">
        <f>BE646</f>
        <v>0</v>
      </c>
      <c r="CL645" s="718">
        <f>BH646</f>
        <v>0</v>
      </c>
      <c r="CM645" s="740"/>
      <c r="CN645" s="740"/>
      <c r="CO645" s="740"/>
      <c r="CP645" s="740"/>
      <c r="CQ645" s="740"/>
      <c r="CR645" s="740"/>
      <c r="CS645" s="740"/>
      <c r="CT645" s="740"/>
    </row>
    <row r="646" spans="1:16384" s="697" customFormat="1" hidden="1" x14ac:dyDescent="0.3">
      <c r="A646" s="706">
        <v>646</v>
      </c>
      <c r="B646" s="707" t="s">
        <v>198</v>
      </c>
      <c r="C646" s="708" t="s">
        <v>602</v>
      </c>
      <c r="D646" s="709">
        <v>2014</v>
      </c>
      <c r="E646" s="709"/>
      <c r="F646" s="719">
        <v>232</v>
      </c>
      <c r="G646" s="719"/>
      <c r="H646" s="719"/>
      <c r="I646" s="719"/>
      <c r="J646" s="719"/>
      <c r="K646" s="722">
        <v>11</v>
      </c>
      <c r="L646" s="723"/>
      <c r="M646" s="721"/>
      <c r="N646" s="722">
        <v>7</v>
      </c>
      <c r="O646" s="723"/>
      <c r="P646" s="721"/>
      <c r="Q646" s="722">
        <v>22</v>
      </c>
      <c r="R646" s="723"/>
      <c r="S646" s="721"/>
      <c r="T646" s="722">
        <v>55</v>
      </c>
      <c r="U646" s="723"/>
      <c r="V646" s="721"/>
      <c r="W646" s="722">
        <v>4</v>
      </c>
      <c r="X646" s="723"/>
      <c r="Y646" s="721"/>
      <c r="Z646" s="722">
        <v>3</v>
      </c>
      <c r="AA646" s="723"/>
      <c r="AB646" s="721"/>
      <c r="AC646" s="722">
        <v>39</v>
      </c>
      <c r="AD646" s="723"/>
      <c r="AE646" s="721"/>
      <c r="AF646" s="722">
        <v>8</v>
      </c>
      <c r="AG646" s="723"/>
      <c r="AH646" s="721"/>
      <c r="AI646" s="722">
        <v>2</v>
      </c>
      <c r="AJ646" s="723"/>
      <c r="AK646" s="721"/>
      <c r="AL646" s="722">
        <v>2</v>
      </c>
      <c r="AM646" s="723"/>
      <c r="AN646" s="721"/>
      <c r="AO646" s="722">
        <v>4</v>
      </c>
      <c r="AP646" s="723"/>
      <c r="AQ646" s="721"/>
      <c r="AR646" s="722">
        <v>1</v>
      </c>
      <c r="AS646" s="723"/>
      <c r="AT646" s="721"/>
      <c r="AU646" s="722">
        <v>4</v>
      </c>
      <c r="AV646" s="723"/>
      <c r="AW646" s="721"/>
      <c r="AX646" s="722">
        <v>35</v>
      </c>
      <c r="AY646" s="723"/>
      <c r="AZ646" s="721"/>
      <c r="BA646" s="719">
        <v>5</v>
      </c>
      <c r="BB646" s="720"/>
      <c r="BC646" s="720"/>
      <c r="BD646" s="724">
        <v>10</v>
      </c>
      <c r="BE646" s="723"/>
      <c r="BF646" s="721"/>
      <c r="BG646" s="725">
        <v>20</v>
      </c>
      <c r="BH646" s="723"/>
      <c r="BI646" s="721"/>
      <c r="BJ646" s="726">
        <f t="shared" si="1392"/>
        <v>95</v>
      </c>
      <c r="BK646" s="720"/>
      <c r="BL646" s="721"/>
      <c r="BM646" s="727">
        <f t="shared" si="1393"/>
        <v>60</v>
      </c>
      <c r="BN646" s="728"/>
      <c r="BO646" s="732"/>
      <c r="BP646" s="727">
        <f t="shared" si="1394"/>
        <v>21</v>
      </c>
      <c r="BQ646" s="729"/>
      <c r="BR646" s="732"/>
      <c r="BS646" s="730">
        <f t="shared" si="1395"/>
        <v>56</v>
      </c>
      <c r="BT646" s="731"/>
      <c r="BU646" s="733"/>
      <c r="BV646" s="718">
        <f>L646</f>
        <v>0</v>
      </c>
      <c r="BW646" s="718">
        <f>O646</f>
        <v>0</v>
      </c>
      <c r="BX646" s="718">
        <f>R646</f>
        <v>0</v>
      </c>
      <c r="BY646" s="718">
        <f>U646</f>
        <v>0</v>
      </c>
      <c r="BZ646" s="718">
        <f>X646</f>
        <v>0</v>
      </c>
      <c r="CA646" s="718">
        <f>AA647</f>
        <v>0</v>
      </c>
      <c r="CB646" s="718">
        <f>AD647</f>
        <v>0</v>
      </c>
      <c r="CC646" s="718">
        <f>AG647</f>
        <v>0</v>
      </c>
      <c r="CD646" s="718">
        <f>AJ647</f>
        <v>0</v>
      </c>
      <c r="CE646" s="718">
        <f>AM647</f>
        <v>0</v>
      </c>
      <c r="CF646" s="718">
        <f>AP647</f>
        <v>0</v>
      </c>
      <c r="CG646" s="718">
        <f>AS647</f>
        <v>0</v>
      </c>
      <c r="CH646" s="718">
        <f>AV647</f>
        <v>0</v>
      </c>
      <c r="CI646" s="718">
        <f>AY647</f>
        <v>0</v>
      </c>
      <c r="CJ646" s="718">
        <f>BB647</f>
        <v>0</v>
      </c>
      <c r="CK646" s="718">
        <f>BE647</f>
        <v>0</v>
      </c>
      <c r="CL646" s="718">
        <f>BH647</f>
        <v>0</v>
      </c>
      <c r="CM646" s="740"/>
      <c r="CN646" s="740"/>
      <c r="CO646" s="740"/>
      <c r="CP646" s="740"/>
      <c r="CQ646" s="740"/>
      <c r="CR646" s="740"/>
      <c r="CS646" s="740"/>
      <c r="CT646" s="740"/>
    </row>
    <row r="647" spans="1:16384" s="697" customFormat="1" hidden="1" x14ac:dyDescent="0.3">
      <c r="A647" s="706">
        <v>647</v>
      </c>
      <c r="B647" s="707" t="s">
        <v>199</v>
      </c>
      <c r="C647" s="708" t="s">
        <v>602</v>
      </c>
      <c r="D647" s="709">
        <v>2013</v>
      </c>
      <c r="E647" s="709"/>
      <c r="F647" s="719">
        <v>291</v>
      </c>
      <c r="G647" s="719"/>
      <c r="H647" s="719"/>
      <c r="I647" s="719"/>
      <c r="J647" s="719"/>
      <c r="K647" s="723">
        <v>15</v>
      </c>
      <c r="L647" s="723"/>
      <c r="M647" s="721"/>
      <c r="N647" s="723">
        <v>13</v>
      </c>
      <c r="O647" s="723"/>
      <c r="P647" s="721"/>
      <c r="Q647" s="723">
        <v>20</v>
      </c>
      <c r="R647" s="723"/>
      <c r="S647" s="721"/>
      <c r="T647" s="723">
        <v>54</v>
      </c>
      <c r="U647" s="723"/>
      <c r="V647" s="721"/>
      <c r="W647" s="723">
        <v>20</v>
      </c>
      <c r="X647" s="723"/>
      <c r="Y647" s="721"/>
      <c r="Z647" s="723">
        <v>6</v>
      </c>
      <c r="AA647" s="723"/>
      <c r="AB647" s="721"/>
      <c r="AC647" s="723">
        <v>64</v>
      </c>
      <c r="AD647" s="723"/>
      <c r="AE647" s="721"/>
      <c r="AF647" s="723">
        <v>6</v>
      </c>
      <c r="AG647" s="723"/>
      <c r="AH647" s="721"/>
      <c r="AI647" s="723">
        <v>5</v>
      </c>
      <c r="AJ647" s="723"/>
      <c r="AK647" s="721"/>
      <c r="AL647" s="723">
        <v>1</v>
      </c>
      <c r="AM647" s="723"/>
      <c r="AN647" s="721"/>
      <c r="AO647" s="723">
        <v>1</v>
      </c>
      <c r="AP647" s="723"/>
      <c r="AQ647" s="721"/>
      <c r="AR647" s="723">
        <v>9</v>
      </c>
      <c r="AS647" s="723"/>
      <c r="AT647" s="721"/>
      <c r="AU647" s="722">
        <v>11</v>
      </c>
      <c r="AV647" s="723"/>
      <c r="AW647" s="721"/>
      <c r="AX647" s="723">
        <v>31</v>
      </c>
      <c r="AY647" s="723"/>
      <c r="AZ647" s="721"/>
      <c r="BA647" s="719">
        <v>6</v>
      </c>
      <c r="BB647" s="720"/>
      <c r="BC647" s="720"/>
      <c r="BD647" s="724">
        <v>13</v>
      </c>
      <c r="BE647" s="723"/>
      <c r="BF647" s="721"/>
      <c r="BG647" s="725">
        <v>16</v>
      </c>
      <c r="BH647" s="723"/>
      <c r="BI647" s="721"/>
      <c r="BJ647" s="726">
        <f t="shared" si="1392"/>
        <v>115</v>
      </c>
      <c r="BK647" s="720"/>
      <c r="BL647" s="721"/>
      <c r="BM647" s="727">
        <f t="shared" si="1393"/>
        <v>67</v>
      </c>
      <c r="BN647" s="728"/>
      <c r="BO647" s="732"/>
      <c r="BP647" s="727">
        <f t="shared" si="1394"/>
        <v>21</v>
      </c>
      <c r="BQ647" s="729"/>
      <c r="BR647" s="732"/>
      <c r="BS647" s="730">
        <f t="shared" si="1395"/>
        <v>88</v>
      </c>
      <c r="BT647" s="731"/>
      <c r="BU647" s="728"/>
      <c r="BV647" s="718">
        <f>L647</f>
        <v>0</v>
      </c>
      <c r="BW647" s="718">
        <f>O647</f>
        <v>0</v>
      </c>
      <c r="BX647" s="718">
        <f>R647</f>
        <v>0</v>
      </c>
      <c r="BY647" s="718">
        <f>U647</f>
        <v>0</v>
      </c>
      <c r="BZ647" s="718">
        <f>X647</f>
        <v>0</v>
      </c>
      <c r="CA647" s="718" t="e">
        <f>#REF!</f>
        <v>#REF!</v>
      </c>
      <c r="CB647" s="718" t="e">
        <f>#REF!</f>
        <v>#REF!</v>
      </c>
      <c r="CC647" s="718" t="e">
        <f>#REF!</f>
        <v>#REF!</v>
      </c>
      <c r="CD647" s="718" t="e">
        <f>#REF!</f>
        <v>#REF!</v>
      </c>
      <c r="CE647" s="718" t="e">
        <f>#REF!</f>
        <v>#REF!</v>
      </c>
      <c r="CF647" s="718" t="e">
        <f>#REF!</f>
        <v>#REF!</v>
      </c>
      <c r="CG647" s="718" t="e">
        <f>#REF!</f>
        <v>#REF!</v>
      </c>
      <c r="CH647" s="718" t="e">
        <f>#REF!</f>
        <v>#REF!</v>
      </c>
      <c r="CI647" s="718" t="e">
        <f>#REF!</f>
        <v>#REF!</v>
      </c>
      <c r="CJ647" s="718" t="e">
        <f>#REF!</f>
        <v>#REF!</v>
      </c>
      <c r="CK647" s="718" t="e">
        <f>#REF!</f>
        <v>#REF!</v>
      </c>
      <c r="CL647" s="718" t="e">
        <f>#REF!</f>
        <v>#REF!</v>
      </c>
      <c r="CM647" s="740"/>
      <c r="CN647" s="740"/>
      <c r="CO647" s="740"/>
      <c r="CP647" s="740"/>
      <c r="CQ647" s="740"/>
      <c r="CR647" s="740"/>
      <c r="CS647" s="740"/>
      <c r="CT647" s="740"/>
    </row>
    <row r="648" spans="1:16384" s="697" customFormat="1" hidden="1" x14ac:dyDescent="0.3">
      <c r="A648" s="706">
        <v>648</v>
      </c>
      <c r="B648" s="734" t="s">
        <v>444</v>
      </c>
      <c r="C648" s="708"/>
      <c r="D648" s="709"/>
      <c r="E648" s="709"/>
      <c r="F648" s="707"/>
      <c r="G648" s="720"/>
      <c r="H648" s="720"/>
      <c r="I648" s="720"/>
      <c r="J648" s="720"/>
      <c r="K648" s="722"/>
      <c r="L648" s="723"/>
      <c r="M648" s="721"/>
      <c r="N648" s="722"/>
      <c r="O648" s="723"/>
      <c r="P648" s="721"/>
      <c r="Q648" s="722"/>
      <c r="R648" s="723"/>
      <c r="S648" s="721"/>
      <c r="T648" s="722"/>
      <c r="U648" s="723"/>
      <c r="V648" s="721"/>
      <c r="W648" s="722"/>
      <c r="X648" s="723"/>
      <c r="Y648" s="721"/>
      <c r="Z648" s="722"/>
      <c r="AA648" s="723"/>
      <c r="AB648" s="721"/>
      <c r="AC648" s="722"/>
      <c r="AD648" s="723"/>
      <c r="AE648" s="721"/>
      <c r="AF648" s="722"/>
      <c r="AG648" s="723"/>
      <c r="AH648" s="721"/>
      <c r="AI648" s="722"/>
      <c r="AJ648" s="723"/>
      <c r="AK648" s="721"/>
      <c r="AL648" s="722"/>
      <c r="AM648" s="723"/>
      <c r="AN648" s="721"/>
      <c r="AO648" s="722"/>
      <c r="AP648" s="723"/>
      <c r="AQ648" s="721"/>
      <c r="AR648" s="722"/>
      <c r="AS648" s="723"/>
      <c r="AT648" s="721"/>
      <c r="AU648" s="722"/>
      <c r="AV648" s="723"/>
      <c r="AW648" s="721"/>
      <c r="AX648" s="722"/>
      <c r="AY648" s="723"/>
      <c r="AZ648" s="721"/>
      <c r="BA648" s="707"/>
      <c r="BB648" s="720"/>
      <c r="BC648" s="720"/>
      <c r="BD648" s="724"/>
      <c r="BE648" s="723"/>
      <c r="BF648" s="721"/>
      <c r="BG648" s="725"/>
      <c r="BH648" s="723"/>
      <c r="BI648" s="721"/>
      <c r="BJ648" s="720"/>
      <c r="BK648" s="720"/>
      <c r="BL648" s="720"/>
      <c r="BM648" s="720"/>
      <c r="BN648" s="735"/>
      <c r="BO648" s="720"/>
      <c r="BP648" s="720"/>
      <c r="BQ648" s="720"/>
      <c r="BR648" s="720"/>
      <c r="BS648" s="715"/>
      <c r="BT648" s="736"/>
      <c r="BU648" s="735"/>
      <c r="BV648" s="718"/>
      <c r="BW648" s="718"/>
      <c r="BX648" s="718"/>
      <c r="BY648" s="718"/>
      <c r="BZ648" s="718"/>
      <c r="CA648" s="718"/>
      <c r="CB648" s="718"/>
      <c r="CC648" s="718"/>
      <c r="CD648" s="718"/>
      <c r="CE648" s="718"/>
      <c r="CF648" s="718"/>
      <c r="CG648" s="718"/>
      <c r="CH648" s="718"/>
      <c r="CI648" s="718"/>
      <c r="CJ648" s="718"/>
      <c r="CK648" s="718"/>
      <c r="CL648" s="718"/>
      <c r="CM648" s="740"/>
      <c r="CN648" s="740"/>
      <c r="CO648" s="740"/>
      <c r="CP648" s="740"/>
      <c r="CQ648" s="740"/>
      <c r="CR648" s="740"/>
      <c r="CS648" s="740"/>
      <c r="CT648" s="740"/>
    </row>
    <row r="649" spans="1:16384" ht="13.5" thickBot="1" x14ac:dyDescent="0.35">
      <c r="A649" s="163">
        <v>649</v>
      </c>
      <c r="B649" s="3"/>
      <c r="E649" s="2"/>
      <c r="F649" s="3" t="s">
        <v>660</v>
      </c>
      <c r="G649" s="13" t="s">
        <v>661</v>
      </c>
      <c r="H649" s="13"/>
      <c r="I649" s="13"/>
      <c r="J649" s="13"/>
      <c r="K649" s="40"/>
      <c r="L649" s="137"/>
      <c r="M649" s="22"/>
      <c r="N649" s="40"/>
      <c r="O649" s="137"/>
      <c r="P649" s="22"/>
      <c r="Q649" s="40"/>
      <c r="R649" s="137"/>
      <c r="S649" s="22"/>
      <c r="T649" s="40"/>
      <c r="U649" s="137"/>
      <c r="V649" s="22"/>
      <c r="W649" s="40"/>
      <c r="X649" s="137"/>
      <c r="Y649" s="22"/>
      <c r="Z649" s="40"/>
      <c r="AA649" s="137"/>
      <c r="AB649" s="22"/>
      <c r="AC649" s="40"/>
      <c r="AD649" s="137"/>
      <c r="AE649" s="22"/>
      <c r="AF649" s="40" t="s">
        <v>649</v>
      </c>
      <c r="AG649" s="137" t="s">
        <v>650</v>
      </c>
      <c r="AH649" s="22"/>
      <c r="AI649" s="40"/>
      <c r="AJ649" s="137"/>
      <c r="AK649" s="22"/>
      <c r="AL649" s="40"/>
      <c r="AM649" s="137"/>
      <c r="AN649" s="22"/>
      <c r="AO649" s="40"/>
      <c r="AP649" s="137"/>
      <c r="AQ649" s="22"/>
      <c r="AR649" s="40"/>
      <c r="AS649" s="137"/>
      <c r="AT649" s="22"/>
      <c r="AU649" s="40"/>
      <c r="AV649" s="137"/>
      <c r="AW649" s="22"/>
      <c r="AX649" s="40"/>
      <c r="AY649" s="137"/>
      <c r="AZ649" s="22"/>
      <c r="BA649" s="3"/>
      <c r="BB649" s="13"/>
      <c r="BC649" s="13"/>
      <c r="BD649" s="29"/>
      <c r="BE649" s="137"/>
      <c r="BF649" s="22"/>
      <c r="BG649" s="248"/>
      <c r="BH649" s="137"/>
      <c r="BI649" s="22"/>
      <c r="BJ649" s="13"/>
      <c r="BK649" s="13"/>
      <c r="BL649" s="13"/>
      <c r="BM649" s="13"/>
      <c r="BN649" s="186"/>
      <c r="BO649" s="13"/>
      <c r="BP649" s="13"/>
      <c r="BQ649" s="13"/>
      <c r="BR649" s="13"/>
      <c r="BT649" s="340"/>
      <c r="BU649" s="186"/>
      <c r="BV649" s="100"/>
      <c r="BW649" s="100"/>
      <c r="BX649" s="100"/>
      <c r="BY649" s="100"/>
      <c r="BZ649" s="100"/>
      <c r="CA649" s="100"/>
      <c r="CB649" s="100"/>
      <c r="CC649" s="100"/>
      <c r="CD649" s="100"/>
      <c r="CE649" s="100"/>
      <c r="CF649" s="100"/>
      <c r="CG649" s="100"/>
      <c r="CH649" s="100"/>
      <c r="CI649" s="100"/>
      <c r="CJ649" s="100"/>
      <c r="CK649" s="100"/>
      <c r="CL649" s="100"/>
    </row>
    <row r="650" spans="1:16384" ht="13.5" thickBot="1" x14ac:dyDescent="0.35">
      <c r="A650" s="232">
        <v>650</v>
      </c>
      <c r="B650" s="498" t="s">
        <v>658</v>
      </c>
      <c r="C650" s="499" t="s">
        <v>669</v>
      </c>
      <c r="D650" s="500"/>
      <c r="E650" s="524">
        <v>191881</v>
      </c>
      <c r="F650" s="525">
        <v>16847</v>
      </c>
      <c r="G650" s="525">
        <v>12093</v>
      </c>
      <c r="H650" s="526"/>
      <c r="I650" s="527">
        <f t="shared" ref="I650:I651" si="1396">LARGE(BV650:CL650,1)</f>
        <v>2419</v>
      </c>
      <c r="J650" s="527">
        <f t="shared" ref="J650:J651" si="1397">SMALL(BV650:CL650,1)</f>
        <v>181</v>
      </c>
      <c r="K650" s="504">
        <v>442</v>
      </c>
      <c r="L650" s="504">
        <v>287</v>
      </c>
      <c r="M650" s="998">
        <f>L650/$G650</f>
        <v>2.3732737947572975E-2</v>
      </c>
      <c r="N650" s="504">
        <v>537</v>
      </c>
      <c r="O650" s="504">
        <v>330</v>
      </c>
      <c r="P650" s="998">
        <f>O650/$G650</f>
        <v>2.7288514016373108E-2</v>
      </c>
      <c r="Q650" s="504">
        <v>213</v>
      </c>
      <c r="R650" s="504">
        <v>141</v>
      </c>
      <c r="S650" s="998">
        <f>R650/$G650</f>
        <v>1.1659637806995783E-2</v>
      </c>
      <c r="T650" s="528">
        <v>549</v>
      </c>
      <c r="U650" s="528">
        <v>373</v>
      </c>
      <c r="V650" s="998">
        <f>U650/$G650</f>
        <v>3.084429008517324E-2</v>
      </c>
      <c r="W650" s="528">
        <v>242</v>
      </c>
      <c r="X650" s="530">
        <v>141</v>
      </c>
      <c r="Y650" s="998">
        <f>X650/$G650</f>
        <v>1.1659637806995783E-2</v>
      </c>
      <c r="Z650" s="528">
        <v>181</v>
      </c>
      <c r="AA650" s="530">
        <v>123</v>
      </c>
      <c r="AB650" s="998">
        <f>AA650/$G650</f>
        <v>1.0171173406102704E-2</v>
      </c>
      <c r="AC650" s="530">
        <v>671</v>
      </c>
      <c r="AD650" s="530">
        <v>424</v>
      </c>
      <c r="AE650" s="998">
        <f>AD650/$G650</f>
        <v>3.5061605887703629E-2</v>
      </c>
      <c r="AF650" s="530">
        <v>233</v>
      </c>
      <c r="AG650" s="530">
        <v>141</v>
      </c>
      <c r="AH650" s="998">
        <f>AG650/$G650</f>
        <v>1.1659637806995783E-2</v>
      </c>
      <c r="AI650" s="530">
        <v>276</v>
      </c>
      <c r="AJ650" s="530">
        <v>172</v>
      </c>
      <c r="AK650" s="998">
        <f t="shared" ref="AK650:AK651" si="1398">AJ650/$G650</f>
        <v>1.4223104275200529E-2</v>
      </c>
      <c r="AL650" s="530">
        <v>201</v>
      </c>
      <c r="AM650" s="530">
        <v>113</v>
      </c>
      <c r="AN650" s="998">
        <f t="shared" ref="AN650:AN651" si="1399">AM650/$G650</f>
        <v>9.3442487389398827E-3</v>
      </c>
      <c r="AO650" s="530">
        <v>2419</v>
      </c>
      <c r="AP650" s="530">
        <v>1650</v>
      </c>
      <c r="AQ650" s="998">
        <f t="shared" ref="AQ650:AQ651" si="1400">AP650/$G650</f>
        <v>0.13644257008186556</v>
      </c>
      <c r="AR650" s="530">
        <v>513</v>
      </c>
      <c r="AS650" s="530">
        <v>294</v>
      </c>
      <c r="AT650" s="998">
        <f t="shared" ref="AT650:AT651" si="1401">AS650/$G650</f>
        <v>2.4311585214586953E-2</v>
      </c>
      <c r="AU650" s="530">
        <v>634</v>
      </c>
      <c r="AV650" s="530">
        <v>396</v>
      </c>
      <c r="AW650" s="998">
        <f t="shared" ref="AW650:AW651" si="1402">AV650/$G650</f>
        <v>3.2746216819647733E-2</v>
      </c>
      <c r="AX650" s="528">
        <v>534</v>
      </c>
      <c r="AY650" s="530">
        <v>302</v>
      </c>
      <c r="AZ650" s="998">
        <f t="shared" ref="AZ650:AZ651" si="1403">AY650/$G650</f>
        <v>2.4973124948317209E-2</v>
      </c>
      <c r="BA650" s="999">
        <v>644</v>
      </c>
      <c r="BB650" s="1000">
        <v>436</v>
      </c>
      <c r="BC650" s="998">
        <f t="shared" ref="BC650:BC659" si="1404">BB650/$G650</f>
        <v>3.6053915488299018E-2</v>
      </c>
      <c r="BD650" s="532">
        <v>820</v>
      </c>
      <c r="BE650" s="532">
        <v>573</v>
      </c>
      <c r="BF650" s="529">
        <f t="shared" ref="BF650:BF659" si="1405">BE650/$G650</f>
        <v>4.7382783428429671E-2</v>
      </c>
      <c r="BG650" s="533">
        <v>519</v>
      </c>
      <c r="BH650" s="533">
        <v>301</v>
      </c>
      <c r="BI650" s="529">
        <f t="shared" ref="BI650:BI659" si="1406">BH650/$G650</f>
        <v>2.4890432481600926E-2</v>
      </c>
      <c r="BJ650" s="534">
        <f>K650+T650+W650+Z650+Q650</f>
        <v>1627</v>
      </c>
      <c r="BK650" s="534">
        <f>L650+U650+X650+AA650+R650</f>
        <v>1065</v>
      </c>
      <c r="BL650" s="998">
        <f t="shared" ref="BL650" si="1407">BK650/$G650</f>
        <v>8.8067477052840487E-2</v>
      </c>
      <c r="BM650" s="535">
        <f>BG650+AU650+AR650+AX650</f>
        <v>2200</v>
      </c>
      <c r="BN650" s="535">
        <f>BH650+AV650+AS650+AY650</f>
        <v>1293</v>
      </c>
      <c r="BO650" s="1003">
        <f t="shared" ref="BO650" si="1408">BN650/$G650</f>
        <v>0.10692135946415282</v>
      </c>
      <c r="BP650" s="535">
        <f t="shared" ref="BP650" si="1409">BA650+AO650+AL650+BD650</f>
        <v>4084</v>
      </c>
      <c r="BQ650" s="1002">
        <f t="shared" ref="BQ650" si="1410">BB650+AP650+AM650+BE650</f>
        <v>2772</v>
      </c>
      <c r="BR650" s="1003">
        <f t="shared" ref="BR650" si="1411">BQ650/$G650</f>
        <v>0.2292235177375341</v>
      </c>
      <c r="BS650" s="507">
        <f>AI650+AF650+AC650+N650</f>
        <v>1717</v>
      </c>
      <c r="BT650" s="507">
        <f>AJ650+AG650+AD650+O650</f>
        <v>1067</v>
      </c>
      <c r="BU650" s="626">
        <f t="shared" ref="BU650" si="1412">BT650/$G650</f>
        <v>8.8232861986273045E-2</v>
      </c>
      <c r="BV650" s="502">
        <f>K650</f>
        <v>442</v>
      </c>
      <c r="BW650" s="502">
        <f>O650</f>
        <v>330</v>
      </c>
      <c r="BX650" s="502">
        <f>Q650</f>
        <v>213</v>
      </c>
      <c r="BY650" s="502">
        <f>U650</f>
        <v>373</v>
      </c>
      <c r="BZ650" s="502">
        <f>W650</f>
        <v>242</v>
      </c>
      <c r="CA650" s="502">
        <f>Z650</f>
        <v>181</v>
      </c>
      <c r="CB650" s="502">
        <f>AC650</f>
        <v>671</v>
      </c>
      <c r="CC650" s="502">
        <f>AF650</f>
        <v>233</v>
      </c>
      <c r="CD650" s="502">
        <f>AI650</f>
        <v>276</v>
      </c>
      <c r="CE650" s="502">
        <f>AL650</f>
        <v>201</v>
      </c>
      <c r="CF650" s="502">
        <f>AO650</f>
        <v>2419</v>
      </c>
      <c r="CG650" s="502">
        <f>AR650</f>
        <v>513</v>
      </c>
      <c r="CH650" s="502">
        <f>AU650</f>
        <v>634</v>
      </c>
      <c r="CI650" s="502">
        <f>AX650</f>
        <v>534</v>
      </c>
      <c r="CJ650" s="502">
        <f>BA650</f>
        <v>644</v>
      </c>
      <c r="CK650" s="502">
        <f>BD650</f>
        <v>820</v>
      </c>
      <c r="CL650" s="600">
        <f>BH650</f>
        <v>301</v>
      </c>
    </row>
    <row r="651" spans="1:16384" ht="13.5" thickBot="1" x14ac:dyDescent="0.35">
      <c r="A651" s="232">
        <v>651</v>
      </c>
      <c r="B651" s="498" t="s">
        <v>659</v>
      </c>
      <c r="C651" s="499" t="s">
        <v>669</v>
      </c>
      <c r="D651" s="500"/>
      <c r="E651" s="524">
        <v>189651</v>
      </c>
      <c r="F651" s="525">
        <v>23257</v>
      </c>
      <c r="G651" s="525">
        <v>9152</v>
      </c>
      <c r="H651" s="526"/>
      <c r="I651" s="527">
        <f t="shared" si="1396"/>
        <v>4895</v>
      </c>
      <c r="J651" s="527">
        <f t="shared" si="1397"/>
        <v>428</v>
      </c>
      <c r="K651" s="504">
        <v>1494</v>
      </c>
      <c r="L651" s="504">
        <v>718</v>
      </c>
      <c r="M651" s="998">
        <f>L651/$G651</f>
        <v>7.84527972027972E-2</v>
      </c>
      <c r="N651" s="504">
        <v>1018</v>
      </c>
      <c r="O651" s="504">
        <v>428</v>
      </c>
      <c r="P651" s="998">
        <f>O651/$G651</f>
        <v>4.6765734265734264E-2</v>
      </c>
      <c r="Q651" s="504">
        <v>601</v>
      </c>
      <c r="R651" s="504">
        <v>205</v>
      </c>
      <c r="S651" s="998">
        <f>R651/$G651</f>
        <v>2.2399475524475524E-2</v>
      </c>
      <c r="T651" s="528">
        <v>1367</v>
      </c>
      <c r="U651" s="528">
        <v>509</v>
      </c>
      <c r="V651" s="998">
        <f>U651/$G651</f>
        <v>5.5616258741258744E-2</v>
      </c>
      <c r="W651" s="528">
        <v>846</v>
      </c>
      <c r="X651" s="530">
        <v>257</v>
      </c>
      <c r="Y651" s="998">
        <f>X651/$G651</f>
        <v>2.8081293706293708E-2</v>
      </c>
      <c r="Z651" s="528">
        <v>617</v>
      </c>
      <c r="AA651" s="530">
        <v>176</v>
      </c>
      <c r="AB651" s="998">
        <f>AA651/$G651</f>
        <v>1.9230769230769232E-2</v>
      </c>
      <c r="AC651" s="530">
        <v>1524</v>
      </c>
      <c r="AD651" s="530">
        <v>619</v>
      </c>
      <c r="AE651" s="998">
        <f>AD651/$G651</f>
        <v>6.7635489510489505E-2</v>
      </c>
      <c r="AF651" s="530">
        <v>591</v>
      </c>
      <c r="AG651" s="530">
        <v>172</v>
      </c>
      <c r="AH651" s="998">
        <f>AG651/$G651</f>
        <v>1.8793706293706292E-2</v>
      </c>
      <c r="AI651" s="530">
        <v>838</v>
      </c>
      <c r="AJ651" s="530">
        <v>280</v>
      </c>
      <c r="AK651" s="998">
        <f t="shared" si="1398"/>
        <v>3.0594405594405596E-2</v>
      </c>
      <c r="AL651" s="530">
        <v>776</v>
      </c>
      <c r="AM651" s="530">
        <v>145</v>
      </c>
      <c r="AN651" s="998">
        <f t="shared" si="1399"/>
        <v>1.5843531468531468E-2</v>
      </c>
      <c r="AO651" s="530">
        <v>4895</v>
      </c>
      <c r="AP651" s="530">
        <v>2123</v>
      </c>
      <c r="AQ651" s="998">
        <f t="shared" si="1400"/>
        <v>0.23197115384615385</v>
      </c>
      <c r="AR651" s="530">
        <v>1270</v>
      </c>
      <c r="AS651" s="530">
        <v>467</v>
      </c>
      <c r="AT651" s="998">
        <f t="shared" si="1401"/>
        <v>5.1027097902097904E-2</v>
      </c>
      <c r="AU651" s="530">
        <v>1530</v>
      </c>
      <c r="AV651" s="530">
        <v>708</v>
      </c>
      <c r="AW651" s="998">
        <f t="shared" si="1402"/>
        <v>7.7360139860139857E-2</v>
      </c>
      <c r="AX651" s="528">
        <v>1194</v>
      </c>
      <c r="AY651" s="530">
        <v>479</v>
      </c>
      <c r="AZ651" s="998">
        <f t="shared" si="1403"/>
        <v>5.2338286713286712E-2</v>
      </c>
      <c r="BA651" s="999">
        <v>1630</v>
      </c>
      <c r="BB651" s="1000">
        <v>685</v>
      </c>
      <c r="BC651" s="998">
        <f t="shared" si="1404"/>
        <v>7.4847027972027969E-2</v>
      </c>
      <c r="BD651" s="532">
        <v>1411</v>
      </c>
      <c r="BE651" s="532">
        <v>559</v>
      </c>
      <c r="BF651" s="529">
        <f t="shared" si="1405"/>
        <v>6.1079545454545456E-2</v>
      </c>
      <c r="BG651" s="533">
        <v>1655</v>
      </c>
      <c r="BH651" s="533">
        <v>622</v>
      </c>
      <c r="BI651" s="529">
        <f t="shared" si="1406"/>
        <v>6.7963286713286719E-2</v>
      </c>
      <c r="BJ651" s="534">
        <f>K651+T651+W651+Z651+Q651</f>
        <v>4925</v>
      </c>
      <c r="BK651" s="534">
        <f>L651+U651+X651+AA651+R651</f>
        <v>1865</v>
      </c>
      <c r="BL651" s="998">
        <f t="shared" ref="BL651:BL659" si="1413">BK651/$G651</f>
        <v>0.2037805944055944</v>
      </c>
      <c r="BM651" s="535">
        <f>BG651+AU651+AR651+AX651</f>
        <v>5649</v>
      </c>
      <c r="BN651" s="535">
        <f>BH651+AV651+AS651+AY651</f>
        <v>2276</v>
      </c>
      <c r="BO651" s="1003">
        <f t="shared" ref="BO651:BO659" si="1414">BN651/$G651</f>
        <v>0.2486888111888112</v>
      </c>
      <c r="BP651" s="535">
        <f t="shared" ref="BP651:BQ675" si="1415">BA651+AO651+AL651+BD651</f>
        <v>8712</v>
      </c>
      <c r="BQ651" s="1002">
        <f t="shared" si="1415"/>
        <v>3512</v>
      </c>
      <c r="BR651" s="1003">
        <f t="shared" ref="BR651:BR659" si="1416">BQ651/$G651</f>
        <v>0.38374125874125875</v>
      </c>
      <c r="BS651" s="507">
        <f>AI651+AF651+AC651+N651</f>
        <v>3971</v>
      </c>
      <c r="BT651" s="507">
        <f>AJ651+AG651+AD651+O651</f>
        <v>1499</v>
      </c>
      <c r="BU651" s="626">
        <f t="shared" ref="BU651:BU659" si="1417">BT651/$G651</f>
        <v>0.16378933566433568</v>
      </c>
      <c r="BV651" s="502">
        <f>K651</f>
        <v>1494</v>
      </c>
      <c r="BW651" s="502">
        <f>O651</f>
        <v>428</v>
      </c>
      <c r="BX651" s="502">
        <f>Q651</f>
        <v>601</v>
      </c>
      <c r="BY651" s="502">
        <f>U651</f>
        <v>509</v>
      </c>
      <c r="BZ651" s="502">
        <f>W651</f>
        <v>846</v>
      </c>
      <c r="CA651" s="502">
        <f>Z651</f>
        <v>617</v>
      </c>
      <c r="CB651" s="502">
        <f>AC651</f>
        <v>1524</v>
      </c>
      <c r="CC651" s="502">
        <f>AF651</f>
        <v>591</v>
      </c>
      <c r="CD651" s="502">
        <f>AI651</f>
        <v>838</v>
      </c>
      <c r="CE651" s="502">
        <f>AL651</f>
        <v>776</v>
      </c>
      <c r="CF651" s="502">
        <f>AO651</f>
        <v>4895</v>
      </c>
      <c r="CG651" s="502">
        <f>AR651</f>
        <v>1270</v>
      </c>
      <c r="CH651" s="502">
        <f>AU651</f>
        <v>1530</v>
      </c>
      <c r="CI651" s="502">
        <f>AX651</f>
        <v>1194</v>
      </c>
      <c r="CJ651" s="502">
        <f>BA651</f>
        <v>1630</v>
      </c>
      <c r="CK651" s="502">
        <f>BD651</f>
        <v>1411</v>
      </c>
      <c r="CL651" s="600">
        <f>BH651</f>
        <v>622</v>
      </c>
    </row>
    <row r="652" spans="1:16384" x14ac:dyDescent="0.3">
      <c r="A652" s="232">
        <v>652</v>
      </c>
      <c r="B652" s="249" t="s">
        <v>623</v>
      </c>
    </row>
    <row r="653" spans="1:16384" x14ac:dyDescent="0.3">
      <c r="A653" s="232">
        <v>653</v>
      </c>
      <c r="B653" s="371" t="s">
        <v>251</v>
      </c>
      <c r="C653" s="372" t="s">
        <v>669</v>
      </c>
      <c r="D653" s="373">
        <v>43709</v>
      </c>
      <c r="E653" s="1058">
        <v>47</v>
      </c>
      <c r="F653" s="896">
        <v>4</v>
      </c>
      <c r="G653" s="993">
        <f>F653/$F$651</f>
        <v>1.7199122844734917E-4</v>
      </c>
      <c r="H653" s="441" t="s">
        <v>211</v>
      </c>
      <c r="I653" s="375">
        <f t="shared" ref="I653:I659" si="1418">LARGE(BV653:CL653,1)</f>
        <v>8.375209380234506E-4</v>
      </c>
      <c r="J653" s="375">
        <f t="shared" ref="J653:J659" si="1419">SMALL(BV653:CL653,1)</f>
        <v>0</v>
      </c>
      <c r="K653" s="896">
        <v>0</v>
      </c>
      <c r="L653" s="995">
        <f t="shared" ref="L653:L658" si="1420">K653/$K$651</f>
        <v>0</v>
      </c>
      <c r="M653" s="593">
        <f>L653/$G653</f>
        <v>0</v>
      </c>
      <c r="N653" s="896">
        <v>0</v>
      </c>
      <c r="O653" s="995">
        <f>N653/$N$651</f>
        <v>0</v>
      </c>
      <c r="P653" s="593">
        <f>O653/$G653</f>
        <v>0</v>
      </c>
      <c r="Q653" s="896">
        <v>0</v>
      </c>
      <c r="R653" s="871">
        <f>Q653/$Q$651</f>
        <v>0</v>
      </c>
      <c r="S653" s="378">
        <f>R653/$G653</f>
        <v>0</v>
      </c>
      <c r="T653" s="896">
        <f>S653/T651</f>
        <v>0</v>
      </c>
      <c r="U653" s="871">
        <f>T653/$T$651</f>
        <v>0</v>
      </c>
      <c r="V653" s="481">
        <f>U653/$G653</f>
        <v>0</v>
      </c>
      <c r="W653" s="896">
        <v>0</v>
      </c>
      <c r="X653" s="995">
        <f>W653/$W$651</f>
        <v>0</v>
      </c>
      <c r="Y653" s="378">
        <f>X653/$G653</f>
        <v>0</v>
      </c>
      <c r="Z653" s="896">
        <v>0</v>
      </c>
      <c r="AA653" s="995">
        <f>Z653/$Z$651</f>
        <v>0</v>
      </c>
      <c r="AB653" s="378">
        <v>0</v>
      </c>
      <c r="AC653" s="896">
        <v>0</v>
      </c>
      <c r="AD653" s="995">
        <f>AC653/$AC$651</f>
        <v>0</v>
      </c>
      <c r="AE653" s="378">
        <f t="shared" ref="AE653:AE659" si="1421">AD653/$G653</f>
        <v>0</v>
      </c>
      <c r="AF653" s="896">
        <v>0</v>
      </c>
      <c r="AG653" s="995">
        <f t="shared" ref="AG653:AG659" si="1422">AF653/$AF$651</f>
        <v>0</v>
      </c>
      <c r="AH653" s="378">
        <f t="shared" ref="AH653:AH659" si="1423">AG653/$G653</f>
        <v>0</v>
      </c>
      <c r="AI653" s="896">
        <v>0</v>
      </c>
      <c r="AJ653" s="995">
        <f>AI653/$AI$651</f>
        <v>0</v>
      </c>
      <c r="AK653" s="378">
        <f t="shared" ref="AK653:AK659" si="1424">AJ653/$G653</f>
        <v>0</v>
      </c>
      <c r="AL653" s="896">
        <v>0</v>
      </c>
      <c r="AM653" s="995">
        <f>AL653/$AL$651</f>
        <v>0</v>
      </c>
      <c r="AN653" s="378">
        <f t="shared" ref="AN653:AN659" si="1425">AM653/$G653</f>
        <v>0</v>
      </c>
      <c r="AO653" s="896">
        <v>3</v>
      </c>
      <c r="AP653" s="995">
        <f>AO653/$AO$651</f>
        <v>6.1287027579162408E-4</v>
      </c>
      <c r="AQ653" s="378">
        <f>AP653/$G653</f>
        <v>3.5633810010214506</v>
      </c>
      <c r="AR653" s="896">
        <v>0</v>
      </c>
      <c r="AS653" s="995">
        <f>AR653/$AR$651</f>
        <v>0</v>
      </c>
      <c r="AT653" s="378">
        <f t="shared" ref="AT653:AT659" si="1426">AS653/$G653</f>
        <v>0</v>
      </c>
      <c r="AU653" s="896">
        <v>0</v>
      </c>
      <c r="AV653" s="995">
        <f>AU653/$AU$651</f>
        <v>0</v>
      </c>
      <c r="AW653" s="378">
        <f t="shared" ref="AW653:AW659" si="1427">AV653/$G653</f>
        <v>0</v>
      </c>
      <c r="AX653" s="896">
        <v>1</v>
      </c>
      <c r="AY653" s="995">
        <f>AX653/$AX$651</f>
        <v>8.375209380234506E-4</v>
      </c>
      <c r="AZ653" s="378">
        <f t="shared" ref="AZ653:AZ659" si="1428">AY653/$G653</f>
        <v>4.8695561139028483</v>
      </c>
      <c r="BA653" s="896">
        <v>0</v>
      </c>
      <c r="BB653" s="995">
        <f>BA653/$BA$651</f>
        <v>0</v>
      </c>
      <c r="BC653" s="378">
        <f t="shared" si="1404"/>
        <v>0</v>
      </c>
      <c r="BD653" s="896">
        <v>0</v>
      </c>
      <c r="BE653" s="995">
        <f>BD653/$BD$651</f>
        <v>0</v>
      </c>
      <c r="BF653" s="378">
        <f t="shared" si="1405"/>
        <v>0</v>
      </c>
      <c r="BG653" s="896">
        <v>0</v>
      </c>
      <c r="BH653" s="995">
        <f>BG653/$BG$651</f>
        <v>0</v>
      </c>
      <c r="BI653" s="378">
        <f t="shared" si="1406"/>
        <v>0</v>
      </c>
      <c r="BJ653" s="896">
        <f t="shared" ref="BJ653:BJ681" si="1429">K653+T653+W653+Z653+Q653</f>
        <v>0</v>
      </c>
      <c r="BK653" s="441">
        <f>BJ653/$BJ$651</f>
        <v>0</v>
      </c>
      <c r="BL653" s="378">
        <f t="shared" si="1413"/>
        <v>0</v>
      </c>
      <c r="BM653" s="896">
        <f t="shared" ref="BM653:BM681" si="1430">BG653+AU653+AR653+AX653</f>
        <v>1</v>
      </c>
      <c r="BN653" s="441">
        <f>BM653/$BM$651</f>
        <v>1.770224818551956E-4</v>
      </c>
      <c r="BO653" s="378">
        <f t="shared" si="1414"/>
        <v>1.0292529651265712</v>
      </c>
      <c r="BP653" s="896">
        <f t="shared" si="1415"/>
        <v>3</v>
      </c>
      <c r="BQ653" s="441">
        <f>BP653/$BP$651</f>
        <v>3.4435261707988982E-4</v>
      </c>
      <c r="BR653" s="378">
        <f t="shared" si="1416"/>
        <v>2.0021522038567494</v>
      </c>
      <c r="BS653" s="896">
        <f t="shared" ref="BS653:BS659" si="1431">AI653+AF653+AC653+N653</f>
        <v>0</v>
      </c>
      <c r="BT653" s="441">
        <f>BS653/$BS$651</f>
        <v>0</v>
      </c>
      <c r="BU653" s="383">
        <f t="shared" si="1417"/>
        <v>0</v>
      </c>
      <c r="BV653" s="382">
        <f>L653</f>
        <v>0</v>
      </c>
      <c r="BW653" s="382">
        <f>O653</f>
        <v>0</v>
      </c>
      <c r="BX653" s="382">
        <f>R653</f>
        <v>0</v>
      </c>
      <c r="BY653" s="382">
        <f>U653</f>
        <v>0</v>
      </c>
      <c r="BZ653" s="382">
        <f>X653</f>
        <v>0</v>
      </c>
      <c r="CA653" s="382">
        <f t="shared" ref="CA653:CA656" si="1432">AA653</f>
        <v>0</v>
      </c>
      <c r="CB653" s="382">
        <f t="shared" ref="CB653:CB656" si="1433">AD653</f>
        <v>0</v>
      </c>
      <c r="CC653" s="382">
        <f t="shared" ref="CC653:CC656" si="1434">AG653</f>
        <v>0</v>
      </c>
      <c r="CD653" s="382">
        <f>AJ653</f>
        <v>0</v>
      </c>
      <c r="CE653" s="382">
        <f>AM653</f>
        <v>0</v>
      </c>
      <c r="CF653" s="382">
        <f>AP653</f>
        <v>6.1287027579162408E-4</v>
      </c>
      <c r="CG653" s="382">
        <f>AS653</f>
        <v>0</v>
      </c>
      <c r="CH653" s="382">
        <f>AV653</f>
        <v>0</v>
      </c>
      <c r="CI653" s="382">
        <f>AY653</f>
        <v>8.375209380234506E-4</v>
      </c>
      <c r="CJ653" s="382">
        <f>BB653</f>
        <v>0</v>
      </c>
      <c r="CK653" s="382">
        <f>BE653</f>
        <v>0</v>
      </c>
      <c r="CL653" s="382">
        <f>BH653</f>
        <v>0</v>
      </c>
    </row>
    <row r="654" spans="1:16384" x14ac:dyDescent="0.3">
      <c r="A654" s="232">
        <v>654</v>
      </c>
      <c r="B654" s="371" t="s">
        <v>252</v>
      </c>
      <c r="C654" s="372" t="s">
        <v>669</v>
      </c>
      <c r="D654" s="373">
        <v>43709</v>
      </c>
      <c r="E654" s="1058">
        <v>201</v>
      </c>
      <c r="F654" s="896">
        <v>19</v>
      </c>
      <c r="G654" s="993">
        <f t="shared" ref="G654:G669" si="1435">F654/$F$651</f>
        <v>8.1695833512490863E-4</v>
      </c>
      <c r="H654" s="441" t="s">
        <v>211</v>
      </c>
      <c r="I654" s="375">
        <f t="shared" si="1418"/>
        <v>3.0211480362537764E-3</v>
      </c>
      <c r="J654" s="375">
        <f t="shared" si="1419"/>
        <v>0</v>
      </c>
      <c r="K654" s="896">
        <v>0</v>
      </c>
      <c r="L654" s="995">
        <f t="shared" si="1420"/>
        <v>0</v>
      </c>
      <c r="M654" s="593">
        <f>L654/$G654</f>
        <v>0</v>
      </c>
      <c r="N654" s="896">
        <v>1</v>
      </c>
      <c r="O654" s="995">
        <f t="shared" ref="O654:O669" si="1436">N654/$N$651</f>
        <v>9.8231827111984276E-4</v>
      </c>
      <c r="P654" s="593">
        <f>O654/$G654</f>
        <v>1.2024092648123255</v>
      </c>
      <c r="Q654" s="896">
        <v>0</v>
      </c>
      <c r="R654" s="871">
        <f t="shared" ref="R654:R669" si="1437">Q654/$Q$651</f>
        <v>0</v>
      </c>
      <c r="S654" s="378">
        <f>R654/$G654</f>
        <v>0</v>
      </c>
      <c r="T654" s="896">
        <v>1</v>
      </c>
      <c r="U654" s="871">
        <f t="shared" ref="U654:U669" si="1438">T654/$T$651</f>
        <v>7.3152889539136799E-4</v>
      </c>
      <c r="V654" s="481">
        <f>U654/$G654</f>
        <v>0.89542986947984449</v>
      </c>
      <c r="W654" s="896">
        <v>0</v>
      </c>
      <c r="X654" s="995">
        <f t="shared" ref="X654:X669" si="1439">W654/$W$651</f>
        <v>0</v>
      </c>
      <c r="Y654" s="378">
        <f>X654/$G654</f>
        <v>0</v>
      </c>
      <c r="Z654" s="896">
        <v>0</v>
      </c>
      <c r="AA654" s="995">
        <f t="shared" ref="AA654:AA669" si="1440">Z654/$Z$651</f>
        <v>0</v>
      </c>
      <c r="AB654" s="378">
        <v>0</v>
      </c>
      <c r="AC654" s="896">
        <v>3</v>
      </c>
      <c r="AD654" s="995">
        <f t="shared" ref="AD654:AD669" si="1441">AC654/$AC$651</f>
        <v>1.968503937007874E-3</v>
      </c>
      <c r="AE654" s="378">
        <f t="shared" si="1421"/>
        <v>2.4095524243680067</v>
      </c>
      <c r="AF654" s="896">
        <v>0</v>
      </c>
      <c r="AG654" s="995">
        <f t="shared" si="1422"/>
        <v>0</v>
      </c>
      <c r="AH654" s="378">
        <f t="shared" si="1423"/>
        <v>0</v>
      </c>
      <c r="AI654" s="896">
        <v>0</v>
      </c>
      <c r="AJ654" s="995">
        <f t="shared" ref="AJ654:AJ669" si="1442">AI654/$AI$651</f>
        <v>0</v>
      </c>
      <c r="AK654" s="378">
        <f t="shared" si="1424"/>
        <v>0</v>
      </c>
      <c r="AL654" s="896">
        <v>0</v>
      </c>
      <c r="AM654" s="995">
        <f t="shared" ref="AM654:AM669" si="1443">AL654/$AL$651</f>
        <v>0</v>
      </c>
      <c r="AN654" s="378">
        <f t="shared" si="1425"/>
        <v>0</v>
      </c>
      <c r="AO654" s="896">
        <v>2</v>
      </c>
      <c r="AP654" s="995">
        <f t="shared" ref="AP654:AP669" si="1444">AO654/$AO$651</f>
        <v>4.0858018386108274E-4</v>
      </c>
      <c r="AQ654" s="378">
        <f>AP654/$G654</f>
        <v>0.50012364926616848</v>
      </c>
      <c r="AR654" s="896">
        <v>2</v>
      </c>
      <c r="AS654" s="995">
        <f t="shared" ref="AS654:AS669" si="1445">AR654/$AR$651</f>
        <v>1.5748031496062992E-3</v>
      </c>
      <c r="AT654" s="378">
        <f t="shared" si="1426"/>
        <v>1.9276419394944053</v>
      </c>
      <c r="AU654" s="896">
        <v>1</v>
      </c>
      <c r="AV654" s="995">
        <f t="shared" ref="AV654:AV669" si="1446">AU654/$AU$651</f>
        <v>6.5359477124183002E-4</v>
      </c>
      <c r="AW654" s="378">
        <f t="shared" si="1427"/>
        <v>0.80003439972480217</v>
      </c>
      <c r="AX654" s="896">
        <v>2</v>
      </c>
      <c r="AY654" s="995">
        <f t="shared" ref="AY654:AY669" si="1447">AX654/$AX$651</f>
        <v>1.6750418760469012E-3</v>
      </c>
      <c r="AZ654" s="378">
        <f t="shared" si="1428"/>
        <v>2.0503394163801465</v>
      </c>
      <c r="BA654" s="896">
        <v>1</v>
      </c>
      <c r="BB654" s="995">
        <f t="shared" ref="BB654:BB669" si="1448">BA654/$BA$651</f>
        <v>6.1349693251533746E-4</v>
      </c>
      <c r="BC654" s="378">
        <f t="shared" si="1404"/>
        <v>0.75095253471101076</v>
      </c>
      <c r="BD654" s="896">
        <v>1</v>
      </c>
      <c r="BE654" s="995">
        <f t="shared" ref="BE654:BE669" si="1449">BD654/$BD$651</f>
        <v>7.0871722182849046E-4</v>
      </c>
      <c r="BF654" s="378">
        <f t="shared" si="1405"/>
        <v>0.86750718042448438</v>
      </c>
      <c r="BG654" s="896">
        <v>5</v>
      </c>
      <c r="BH654" s="995">
        <f t="shared" ref="BH654:BH669" si="1450">BG654/$BG$651</f>
        <v>3.0211480362537764E-3</v>
      </c>
      <c r="BI654" s="378">
        <f t="shared" si="1406"/>
        <v>3.698044204166004</v>
      </c>
      <c r="BJ654" s="896">
        <f t="shared" si="1429"/>
        <v>1</v>
      </c>
      <c r="BK654" s="441">
        <f t="shared" ref="BK654:BK669" si="1451">BJ654/$BJ$651</f>
        <v>2.0304568527918781E-4</v>
      </c>
      <c r="BL654" s="378">
        <f t="shared" si="1413"/>
        <v>0.24853860539674058</v>
      </c>
      <c r="BM654" s="896">
        <f t="shared" si="1430"/>
        <v>10</v>
      </c>
      <c r="BN654" s="441">
        <f t="shared" ref="BN654:BN669" si="1452">BM654/$BM$651</f>
        <v>1.7702248185519562E-3</v>
      </c>
      <c r="BO654" s="378">
        <f t="shared" si="1414"/>
        <v>2.1668483476348865</v>
      </c>
      <c r="BP654" s="896">
        <f t="shared" si="1415"/>
        <v>4</v>
      </c>
      <c r="BQ654" s="441">
        <f t="shared" ref="BQ654:BQ669" si="1453">BP654/$BP$651</f>
        <v>4.591368227731864E-4</v>
      </c>
      <c r="BR654" s="378">
        <f t="shared" si="1416"/>
        <v>0.56200763617031557</v>
      </c>
      <c r="BS654" s="896">
        <f t="shared" si="1431"/>
        <v>4</v>
      </c>
      <c r="BT654" s="441">
        <f t="shared" ref="BT654:BT669" si="1454">BS654/$BS$651</f>
        <v>1.007302946361118E-3</v>
      </c>
      <c r="BU654" s="383">
        <f t="shared" si="1417"/>
        <v>1.2329918222905538</v>
      </c>
      <c r="BV654" s="382">
        <f t="shared" ref="BV654:BV656" si="1455">L654</f>
        <v>0</v>
      </c>
      <c r="BW654" s="382">
        <f t="shared" ref="BW654:BW656" si="1456">O654</f>
        <v>9.8231827111984276E-4</v>
      </c>
      <c r="BX654" s="382">
        <f t="shared" ref="BX654:BX656" si="1457">R654</f>
        <v>0</v>
      </c>
      <c r="BY654" s="382">
        <f t="shared" ref="BY654:BY656" si="1458">U654</f>
        <v>7.3152889539136799E-4</v>
      </c>
      <c r="BZ654" s="382">
        <f t="shared" ref="BZ654:BZ656" si="1459">X654</f>
        <v>0</v>
      </c>
      <c r="CA654" s="382">
        <f t="shared" si="1432"/>
        <v>0</v>
      </c>
      <c r="CB654" s="382">
        <f t="shared" si="1433"/>
        <v>1.968503937007874E-3</v>
      </c>
      <c r="CC654" s="382">
        <f t="shared" si="1434"/>
        <v>0</v>
      </c>
      <c r="CD654" s="382">
        <f t="shared" ref="CD654:CD656" si="1460">AJ654</f>
        <v>0</v>
      </c>
      <c r="CE654" s="382">
        <f t="shared" ref="CE654:CE656" si="1461">AM654</f>
        <v>0</v>
      </c>
      <c r="CF654" s="382">
        <f t="shared" ref="CF654:CF656" si="1462">AP654</f>
        <v>4.0858018386108274E-4</v>
      </c>
      <c r="CG654" s="382">
        <f t="shared" ref="CG654:CG656" si="1463">AS654</f>
        <v>1.5748031496062992E-3</v>
      </c>
      <c r="CH654" s="382">
        <f t="shared" ref="CH654:CH656" si="1464">AV654</f>
        <v>6.5359477124183002E-4</v>
      </c>
      <c r="CI654" s="382">
        <f t="shared" ref="CI654:CI656" si="1465">AY654</f>
        <v>1.6750418760469012E-3</v>
      </c>
      <c r="CJ654" s="382">
        <f t="shared" ref="CJ654:CJ656" si="1466">BB654</f>
        <v>6.1349693251533746E-4</v>
      </c>
      <c r="CK654" s="382">
        <f t="shared" ref="CK654:CK656" si="1467">BE654</f>
        <v>7.0871722182849046E-4</v>
      </c>
      <c r="CL654" s="382">
        <f t="shared" ref="CL654:CL656" si="1468">BH654</f>
        <v>3.0211480362537764E-3</v>
      </c>
    </row>
    <row r="655" spans="1:16384" x14ac:dyDescent="0.3">
      <c r="A655" s="496">
        <v>655</v>
      </c>
      <c r="B655" s="371" t="s">
        <v>253</v>
      </c>
      <c r="C655" s="372" t="s">
        <v>669</v>
      </c>
      <c r="D655" s="373">
        <v>43709</v>
      </c>
      <c r="E655" s="1058">
        <v>4</v>
      </c>
      <c r="F655" s="896">
        <v>1</v>
      </c>
      <c r="G655" s="993">
        <f t="shared" si="1435"/>
        <v>4.2997807111837293E-5</v>
      </c>
      <c r="H655" s="441" t="s">
        <v>211</v>
      </c>
      <c r="I655" s="375">
        <f t="shared" si="1418"/>
        <v>2.0429009193054137E-4</v>
      </c>
      <c r="J655" s="375">
        <f t="shared" si="1419"/>
        <v>0</v>
      </c>
      <c r="K655" s="896">
        <v>0</v>
      </c>
      <c r="L655" s="995">
        <f t="shared" si="1420"/>
        <v>0</v>
      </c>
      <c r="M655" s="593">
        <v>0</v>
      </c>
      <c r="N655" s="896">
        <v>0</v>
      </c>
      <c r="O655" s="995">
        <f t="shared" si="1436"/>
        <v>0</v>
      </c>
      <c r="P655" s="593">
        <v>0</v>
      </c>
      <c r="Q655" s="896">
        <v>0</v>
      </c>
      <c r="R655" s="871">
        <f t="shared" si="1437"/>
        <v>0</v>
      </c>
      <c r="S655" s="378">
        <v>0</v>
      </c>
      <c r="T655" s="896">
        <v>0</v>
      </c>
      <c r="U655" s="871">
        <f t="shared" si="1438"/>
        <v>0</v>
      </c>
      <c r="V655" s="481">
        <v>0</v>
      </c>
      <c r="W655" s="896">
        <v>0</v>
      </c>
      <c r="X655" s="995">
        <f t="shared" si="1439"/>
        <v>0</v>
      </c>
      <c r="Y655" s="378">
        <v>0</v>
      </c>
      <c r="Z655" s="896">
        <v>0</v>
      </c>
      <c r="AA655" s="995">
        <f t="shared" si="1440"/>
        <v>0</v>
      </c>
      <c r="AB655" s="378">
        <v>0</v>
      </c>
      <c r="AC655" s="896">
        <v>0</v>
      </c>
      <c r="AD655" s="995">
        <f t="shared" si="1441"/>
        <v>0</v>
      </c>
      <c r="AE655" s="378">
        <f t="shared" si="1421"/>
        <v>0</v>
      </c>
      <c r="AF655" s="896">
        <v>0</v>
      </c>
      <c r="AG655" s="995">
        <f t="shared" si="1422"/>
        <v>0</v>
      </c>
      <c r="AH655" s="378">
        <f t="shared" si="1423"/>
        <v>0</v>
      </c>
      <c r="AI655" s="896">
        <v>0</v>
      </c>
      <c r="AJ655" s="995">
        <f t="shared" si="1442"/>
        <v>0</v>
      </c>
      <c r="AK655" s="378">
        <f t="shared" si="1424"/>
        <v>0</v>
      </c>
      <c r="AL655" s="896">
        <v>0</v>
      </c>
      <c r="AM655" s="995">
        <f t="shared" si="1443"/>
        <v>0</v>
      </c>
      <c r="AN655" s="378">
        <f t="shared" si="1425"/>
        <v>0</v>
      </c>
      <c r="AO655" s="896">
        <v>1</v>
      </c>
      <c r="AP655" s="995">
        <f t="shared" si="1444"/>
        <v>2.0429009193054137E-4</v>
      </c>
      <c r="AQ655" s="378">
        <f>AP655/$G655</f>
        <v>4.7511746680286011</v>
      </c>
      <c r="AR655" s="896">
        <v>0</v>
      </c>
      <c r="AS655" s="995">
        <f t="shared" si="1445"/>
        <v>0</v>
      </c>
      <c r="AT655" s="378">
        <f t="shared" si="1426"/>
        <v>0</v>
      </c>
      <c r="AU655" s="896">
        <v>0</v>
      </c>
      <c r="AV655" s="995">
        <f t="shared" si="1446"/>
        <v>0</v>
      </c>
      <c r="AW655" s="378">
        <f t="shared" si="1427"/>
        <v>0</v>
      </c>
      <c r="AX655" s="896">
        <v>0</v>
      </c>
      <c r="AY655" s="995">
        <f t="shared" si="1447"/>
        <v>0</v>
      </c>
      <c r="AZ655" s="378">
        <f t="shared" si="1428"/>
        <v>0</v>
      </c>
      <c r="BA655" s="896">
        <v>0</v>
      </c>
      <c r="BB655" s="995">
        <f t="shared" si="1448"/>
        <v>0</v>
      </c>
      <c r="BC655" s="378">
        <f t="shared" si="1404"/>
        <v>0</v>
      </c>
      <c r="BD655" s="896">
        <v>0</v>
      </c>
      <c r="BE655" s="995">
        <f t="shared" si="1449"/>
        <v>0</v>
      </c>
      <c r="BF655" s="378">
        <f t="shared" si="1405"/>
        <v>0</v>
      </c>
      <c r="BG655" s="896">
        <v>0</v>
      </c>
      <c r="BH655" s="995">
        <f t="shared" si="1450"/>
        <v>0</v>
      </c>
      <c r="BI655" s="378">
        <f t="shared" si="1406"/>
        <v>0</v>
      </c>
      <c r="BJ655" s="896">
        <f t="shared" si="1429"/>
        <v>0</v>
      </c>
      <c r="BK655" s="441">
        <f t="shared" si="1451"/>
        <v>0</v>
      </c>
      <c r="BL655" s="378">
        <f t="shared" si="1413"/>
        <v>0</v>
      </c>
      <c r="BM655" s="896">
        <f t="shared" si="1430"/>
        <v>0</v>
      </c>
      <c r="BN655" s="441">
        <f t="shared" si="1452"/>
        <v>0</v>
      </c>
      <c r="BO655" s="378">
        <f t="shared" si="1414"/>
        <v>0</v>
      </c>
      <c r="BP655" s="896">
        <f t="shared" si="1415"/>
        <v>1</v>
      </c>
      <c r="BQ655" s="441">
        <f t="shared" si="1453"/>
        <v>1.147842056932966E-4</v>
      </c>
      <c r="BR655" s="378">
        <f t="shared" si="1416"/>
        <v>2.6695362718089992</v>
      </c>
      <c r="BS655" s="896">
        <f t="shared" si="1431"/>
        <v>0</v>
      </c>
      <c r="BT655" s="441">
        <f t="shared" si="1454"/>
        <v>0</v>
      </c>
      <c r="BU655" s="383">
        <f t="shared" si="1417"/>
        <v>0</v>
      </c>
      <c r="BV655" s="382">
        <f t="shared" si="1455"/>
        <v>0</v>
      </c>
      <c r="BW655" s="382">
        <f t="shared" si="1456"/>
        <v>0</v>
      </c>
      <c r="BX655" s="382">
        <f t="shared" si="1457"/>
        <v>0</v>
      </c>
      <c r="BY655" s="382">
        <f t="shared" si="1458"/>
        <v>0</v>
      </c>
      <c r="BZ655" s="382">
        <f t="shared" si="1459"/>
        <v>0</v>
      </c>
      <c r="CA655" s="382">
        <f t="shared" si="1432"/>
        <v>0</v>
      </c>
      <c r="CB655" s="382">
        <f t="shared" si="1433"/>
        <v>0</v>
      </c>
      <c r="CC655" s="382">
        <f t="shared" si="1434"/>
        <v>0</v>
      </c>
      <c r="CD655" s="382">
        <f t="shared" si="1460"/>
        <v>0</v>
      </c>
      <c r="CE655" s="382">
        <f t="shared" si="1461"/>
        <v>0</v>
      </c>
      <c r="CF655" s="382">
        <f t="shared" si="1462"/>
        <v>2.0429009193054137E-4</v>
      </c>
      <c r="CG655" s="382">
        <f t="shared" si="1463"/>
        <v>0</v>
      </c>
      <c r="CH655" s="382">
        <f t="shared" si="1464"/>
        <v>0</v>
      </c>
      <c r="CI655" s="382">
        <f t="shared" si="1465"/>
        <v>0</v>
      </c>
      <c r="CJ655" s="382">
        <f t="shared" si="1466"/>
        <v>0</v>
      </c>
      <c r="CK655" s="382">
        <f t="shared" si="1467"/>
        <v>0</v>
      </c>
      <c r="CL655" s="382">
        <f t="shared" si="1468"/>
        <v>0</v>
      </c>
      <c r="CM655" s="739"/>
      <c r="CN655" s="739"/>
      <c r="CO655" s="739"/>
      <c r="CP655" s="739"/>
      <c r="CQ655" s="739"/>
      <c r="CR655" s="739"/>
      <c r="CS655" s="739"/>
      <c r="CT655" s="739"/>
      <c r="CU655" s="137"/>
      <c r="CV655" s="137"/>
      <c r="CW655" s="137"/>
      <c r="CX655" s="137"/>
      <c r="CY655" s="137"/>
      <c r="CZ655" s="137"/>
      <c r="DA655" s="137"/>
      <c r="DB655" s="137"/>
      <c r="DC655" s="137"/>
      <c r="DD655" s="137"/>
      <c r="DE655" s="137"/>
      <c r="DF655" s="137"/>
      <c r="DG655" s="137"/>
      <c r="DH655" s="137"/>
      <c r="DI655" s="137"/>
      <c r="DJ655" s="137"/>
      <c r="DK655" s="137"/>
      <c r="DL655" s="137"/>
      <c r="DM655" s="137"/>
      <c r="DN655" s="137"/>
      <c r="DO655" s="137"/>
      <c r="DP655" s="137"/>
      <c r="DQ655" s="137"/>
      <c r="DR655" s="137"/>
      <c r="DS655" s="137"/>
      <c r="DT655" s="137"/>
      <c r="DU655" s="137"/>
      <c r="DV655" s="137"/>
      <c r="DW655" s="137"/>
      <c r="DX655" s="137"/>
      <c r="DY655" s="137"/>
      <c r="DZ655" s="137"/>
      <c r="EA655" s="137"/>
      <c r="EB655" s="137"/>
      <c r="EC655" s="137"/>
      <c r="ED655" s="137"/>
      <c r="EE655" s="137"/>
      <c r="EF655" s="137"/>
      <c r="EG655" s="137"/>
      <c r="EH655" s="137"/>
      <c r="EI655" s="137"/>
      <c r="EJ655" s="137"/>
      <c r="EK655" s="137"/>
      <c r="EL655" s="137"/>
      <c r="EM655" s="137"/>
      <c r="EN655" s="137"/>
      <c r="EO655" s="137"/>
      <c r="EP655" s="137"/>
      <c r="EQ655" s="137"/>
      <c r="ER655" s="137"/>
      <c r="ES655" s="137"/>
      <c r="ET655" s="137"/>
      <c r="EU655" s="137"/>
      <c r="EV655" s="137"/>
      <c r="EW655" s="137"/>
      <c r="EX655" s="137"/>
      <c r="EY655" s="137"/>
      <c r="EZ655" s="137"/>
      <c r="FA655" s="137"/>
      <c r="FB655" s="137"/>
      <c r="FC655" s="137"/>
      <c r="FD655" s="137"/>
      <c r="FE655" s="137"/>
      <c r="FF655" s="137"/>
      <c r="FG655" s="137"/>
      <c r="FH655" s="137"/>
      <c r="FI655" s="137"/>
      <c r="FJ655" s="137"/>
      <c r="FK655" s="137"/>
      <c r="FL655" s="137"/>
      <c r="FM655" s="137"/>
      <c r="FN655" s="137"/>
      <c r="FO655" s="137"/>
      <c r="FP655" s="137"/>
      <c r="FQ655" s="137"/>
      <c r="FR655" s="137"/>
      <c r="FS655" s="137"/>
      <c r="FT655" s="137"/>
      <c r="FU655" s="137"/>
      <c r="FV655" s="137"/>
      <c r="FW655" s="137"/>
      <c r="FX655" s="137"/>
      <c r="FY655" s="137"/>
      <c r="FZ655" s="137"/>
      <c r="GA655" s="137"/>
      <c r="GB655" s="137"/>
      <c r="GC655" s="137"/>
      <c r="GD655" s="137"/>
      <c r="GE655" s="137"/>
      <c r="GF655" s="137"/>
      <c r="GG655" s="137"/>
      <c r="GH655" s="137"/>
      <c r="GI655" s="137"/>
      <c r="GJ655" s="137"/>
      <c r="GK655" s="137"/>
      <c r="GL655" s="137"/>
      <c r="GM655" s="137"/>
      <c r="GN655" s="137"/>
      <c r="GO655" s="137"/>
      <c r="GP655" s="137"/>
      <c r="GQ655" s="137"/>
      <c r="GR655" s="137"/>
      <c r="GS655" s="137"/>
      <c r="GT655" s="137"/>
      <c r="GU655" s="137"/>
      <c r="GV655" s="137"/>
      <c r="GW655" s="137"/>
      <c r="GX655" s="137"/>
      <c r="GY655" s="137"/>
      <c r="GZ655" s="137"/>
      <c r="HA655" s="137"/>
      <c r="HB655" s="137"/>
      <c r="HC655" s="137"/>
      <c r="HD655" s="137"/>
      <c r="HE655" s="137"/>
      <c r="HF655" s="137"/>
      <c r="HG655" s="137"/>
      <c r="HH655" s="137"/>
      <c r="HI655" s="137"/>
      <c r="HJ655" s="137"/>
      <c r="HK655" s="137"/>
      <c r="HL655" s="137"/>
      <c r="HM655" s="137"/>
      <c r="HN655" s="137"/>
      <c r="HO655" s="137"/>
      <c r="HP655" s="137"/>
      <c r="HQ655" s="137"/>
      <c r="HR655" s="137"/>
      <c r="HS655" s="137"/>
      <c r="HT655" s="137"/>
      <c r="HU655" s="137"/>
      <c r="HV655" s="137"/>
      <c r="HW655" s="137"/>
      <c r="HX655" s="137"/>
      <c r="HY655" s="137"/>
      <c r="HZ655" s="137"/>
      <c r="IA655" s="137"/>
      <c r="IB655" s="137"/>
      <c r="IC655" s="137"/>
      <c r="ID655" s="137"/>
      <c r="IE655" s="137"/>
      <c r="IF655" s="137"/>
      <c r="IG655" s="137"/>
      <c r="IH655" s="137"/>
      <c r="II655" s="137"/>
      <c r="IJ655" s="137"/>
      <c r="IK655" s="137"/>
      <c r="IL655" s="137"/>
      <c r="IM655" s="137"/>
      <c r="IN655" s="137"/>
      <c r="IO655" s="137"/>
      <c r="IP655" s="137"/>
      <c r="IQ655" s="137"/>
      <c r="IR655" s="137"/>
      <c r="IS655" s="137"/>
      <c r="IT655" s="137"/>
      <c r="IU655" s="137"/>
      <c r="IV655" s="137"/>
      <c r="IW655" s="137"/>
      <c r="IX655" s="137"/>
      <c r="IY655" s="137"/>
      <c r="IZ655" s="137"/>
      <c r="JA655" s="137"/>
      <c r="JB655" s="137"/>
      <c r="JC655" s="137"/>
      <c r="JD655" s="137"/>
      <c r="JE655" s="137"/>
      <c r="JF655" s="137"/>
      <c r="JG655" s="137"/>
      <c r="JH655" s="137"/>
      <c r="JI655" s="137"/>
      <c r="JJ655" s="137"/>
      <c r="JK655" s="137"/>
      <c r="JL655" s="137"/>
      <c r="JM655" s="137"/>
      <c r="JN655" s="137"/>
      <c r="JO655" s="137"/>
      <c r="JP655" s="137"/>
      <c r="JQ655" s="137"/>
      <c r="JR655" s="137"/>
      <c r="JS655" s="137"/>
      <c r="JT655" s="137"/>
      <c r="JU655" s="137"/>
      <c r="JV655" s="137"/>
      <c r="JW655" s="137"/>
      <c r="JX655" s="137"/>
      <c r="JY655" s="137"/>
      <c r="JZ655" s="137"/>
      <c r="KA655" s="137"/>
      <c r="KB655" s="137"/>
      <c r="KC655" s="137"/>
      <c r="KD655" s="137"/>
      <c r="KE655" s="137"/>
      <c r="KF655" s="137"/>
      <c r="KG655" s="137"/>
      <c r="KH655" s="137"/>
      <c r="KI655" s="137"/>
      <c r="KJ655" s="137"/>
      <c r="KK655" s="137"/>
      <c r="KL655" s="137"/>
      <c r="KM655" s="137"/>
      <c r="KN655" s="137"/>
      <c r="KO655" s="137"/>
      <c r="KP655" s="137"/>
      <c r="KQ655" s="137"/>
      <c r="KR655" s="137"/>
      <c r="KS655" s="137"/>
      <c r="KT655" s="137"/>
      <c r="KU655" s="137"/>
      <c r="KV655" s="137"/>
      <c r="KW655" s="137"/>
      <c r="KX655" s="137"/>
      <c r="KY655" s="137"/>
      <c r="KZ655" s="137"/>
      <c r="LA655" s="137"/>
      <c r="LB655" s="137"/>
      <c r="LC655" s="137"/>
      <c r="LD655" s="137"/>
      <c r="LE655" s="137"/>
      <c r="LF655" s="137"/>
      <c r="LG655" s="137"/>
      <c r="LH655" s="137"/>
      <c r="LI655" s="137"/>
      <c r="LJ655" s="137"/>
      <c r="LK655" s="137"/>
      <c r="LL655" s="137"/>
      <c r="LM655" s="137"/>
      <c r="LN655" s="137"/>
      <c r="LO655" s="137"/>
      <c r="LP655" s="137"/>
      <c r="LQ655" s="137"/>
      <c r="LR655" s="137"/>
      <c r="LS655" s="137"/>
      <c r="LT655" s="137"/>
      <c r="LU655" s="137"/>
      <c r="LV655" s="137"/>
      <c r="LW655" s="137"/>
      <c r="LX655" s="137"/>
      <c r="LY655" s="137"/>
      <c r="LZ655" s="137"/>
      <c r="MA655" s="137"/>
      <c r="MB655" s="137"/>
      <c r="MC655" s="137"/>
      <c r="MD655" s="137"/>
      <c r="ME655" s="137"/>
      <c r="MF655" s="137"/>
      <c r="MG655" s="137"/>
      <c r="MH655" s="137"/>
      <c r="MI655" s="137"/>
      <c r="MJ655" s="137"/>
      <c r="MK655" s="137"/>
      <c r="ML655" s="137"/>
      <c r="MM655" s="137"/>
      <c r="MN655" s="137"/>
      <c r="MO655" s="137"/>
      <c r="MP655" s="137"/>
      <c r="MQ655" s="137"/>
      <c r="MR655" s="137"/>
      <c r="MS655" s="137"/>
      <c r="MT655" s="137"/>
      <c r="MU655" s="137"/>
      <c r="MV655" s="137"/>
      <c r="MW655" s="137"/>
      <c r="MX655" s="137"/>
      <c r="MY655" s="137"/>
      <c r="MZ655" s="137"/>
      <c r="NA655" s="137"/>
      <c r="NB655" s="137"/>
      <c r="NC655" s="137"/>
      <c r="ND655" s="137"/>
      <c r="NE655" s="137"/>
      <c r="NF655" s="137"/>
      <c r="NG655" s="137"/>
      <c r="NH655" s="137"/>
      <c r="NI655" s="137"/>
      <c r="NJ655" s="137"/>
      <c r="NK655" s="137"/>
      <c r="NL655" s="137"/>
      <c r="NM655" s="137"/>
      <c r="NN655" s="137"/>
      <c r="NO655" s="137"/>
      <c r="NP655" s="137"/>
      <c r="NQ655" s="137"/>
      <c r="NR655" s="137"/>
      <c r="NS655" s="137"/>
      <c r="NT655" s="137"/>
      <c r="NU655" s="137"/>
      <c r="NV655" s="137"/>
      <c r="NW655" s="137"/>
      <c r="NX655" s="137"/>
      <c r="NY655" s="137"/>
      <c r="NZ655" s="137"/>
      <c r="OA655" s="137"/>
      <c r="OB655" s="137"/>
      <c r="OC655" s="137"/>
      <c r="OD655" s="137"/>
      <c r="OE655" s="137"/>
      <c r="OF655" s="137"/>
      <c r="OG655" s="137"/>
      <c r="OH655" s="137"/>
      <c r="OI655" s="137"/>
      <c r="OJ655" s="137"/>
      <c r="OK655" s="137"/>
      <c r="OL655" s="137"/>
      <c r="OM655" s="137"/>
      <c r="ON655" s="137"/>
      <c r="OO655" s="137"/>
      <c r="OP655" s="137"/>
      <c r="OQ655" s="137"/>
      <c r="OR655" s="137"/>
      <c r="OS655" s="137"/>
      <c r="OT655" s="137"/>
      <c r="OU655" s="137"/>
      <c r="OV655" s="137"/>
      <c r="OW655" s="137"/>
      <c r="OX655" s="137"/>
      <c r="OY655" s="137"/>
      <c r="OZ655" s="137"/>
      <c r="PA655" s="137"/>
      <c r="PB655" s="137"/>
      <c r="PC655" s="137"/>
      <c r="PD655" s="137"/>
      <c r="PE655" s="137"/>
      <c r="PF655" s="137"/>
      <c r="PG655" s="137"/>
      <c r="PH655" s="137"/>
      <c r="PI655" s="137"/>
      <c r="PJ655" s="137"/>
      <c r="PK655" s="137"/>
      <c r="PL655" s="137"/>
      <c r="PM655" s="137"/>
      <c r="PN655" s="137"/>
      <c r="PO655" s="137"/>
      <c r="PP655" s="137"/>
      <c r="PQ655" s="137"/>
      <c r="PR655" s="137"/>
      <c r="PS655" s="137"/>
      <c r="PT655" s="137"/>
      <c r="PU655" s="137"/>
      <c r="PV655" s="137"/>
      <c r="PW655" s="137"/>
      <c r="PX655" s="137"/>
      <c r="PY655" s="137"/>
      <c r="PZ655" s="137"/>
      <c r="QA655" s="137"/>
      <c r="QB655" s="137"/>
      <c r="QC655" s="137"/>
      <c r="QD655" s="137"/>
      <c r="QE655" s="137"/>
      <c r="QF655" s="137"/>
      <c r="QG655" s="137"/>
      <c r="QH655" s="137"/>
      <c r="QI655" s="137"/>
      <c r="QJ655" s="137"/>
      <c r="QK655" s="137"/>
      <c r="QL655" s="137"/>
      <c r="QM655" s="137"/>
      <c r="QN655" s="137"/>
      <c r="QO655" s="137"/>
      <c r="QP655" s="137"/>
      <c r="QQ655" s="137"/>
      <c r="QR655" s="137"/>
      <c r="QS655" s="137"/>
      <c r="QT655" s="137"/>
      <c r="QU655" s="137"/>
      <c r="QV655" s="137"/>
      <c r="QW655" s="137"/>
      <c r="QX655" s="137"/>
      <c r="QY655" s="137"/>
      <c r="QZ655" s="137"/>
      <c r="RA655" s="137"/>
      <c r="RB655" s="137"/>
      <c r="RC655" s="137"/>
      <c r="RD655" s="137"/>
      <c r="RE655" s="137"/>
      <c r="RF655" s="137"/>
      <c r="RG655" s="137"/>
      <c r="RH655" s="137"/>
      <c r="RI655" s="137"/>
      <c r="RJ655" s="137"/>
      <c r="RK655" s="137"/>
      <c r="RL655" s="137"/>
      <c r="RM655" s="137"/>
      <c r="RN655" s="137"/>
      <c r="RO655" s="137"/>
      <c r="RP655" s="137"/>
      <c r="RQ655" s="137"/>
      <c r="RR655" s="137"/>
      <c r="RS655" s="137"/>
      <c r="RT655" s="137"/>
      <c r="RU655" s="137"/>
      <c r="RV655" s="137"/>
      <c r="RW655" s="137"/>
      <c r="RX655" s="137"/>
      <c r="RY655" s="137"/>
      <c r="RZ655" s="137"/>
      <c r="SA655" s="137"/>
      <c r="SB655" s="137"/>
      <c r="SC655" s="137"/>
      <c r="SD655" s="137"/>
      <c r="SE655" s="137"/>
      <c r="SF655" s="137"/>
      <c r="SG655" s="137"/>
      <c r="SH655" s="137"/>
      <c r="SI655" s="137"/>
      <c r="SJ655" s="137"/>
      <c r="SK655" s="137"/>
      <c r="SL655" s="137"/>
      <c r="SM655" s="137"/>
      <c r="SN655" s="137"/>
      <c r="SO655" s="137"/>
      <c r="SP655" s="137"/>
      <c r="SQ655" s="137"/>
      <c r="SR655" s="137"/>
      <c r="SS655" s="137"/>
      <c r="ST655" s="137"/>
      <c r="SU655" s="137"/>
      <c r="SV655" s="137"/>
      <c r="SW655" s="137"/>
      <c r="SX655" s="137"/>
      <c r="SY655" s="137"/>
      <c r="SZ655" s="137"/>
      <c r="TA655" s="137"/>
      <c r="TB655" s="137"/>
      <c r="TC655" s="137"/>
      <c r="TD655" s="137"/>
      <c r="TE655" s="137"/>
      <c r="TF655" s="137"/>
      <c r="TG655" s="137"/>
      <c r="TH655" s="137"/>
      <c r="TI655" s="137"/>
      <c r="TJ655" s="137"/>
      <c r="TK655" s="137"/>
      <c r="TL655" s="137"/>
      <c r="TM655" s="137"/>
      <c r="TN655" s="137"/>
      <c r="TO655" s="137"/>
      <c r="TP655" s="137"/>
      <c r="TQ655" s="137"/>
      <c r="TR655" s="137"/>
      <c r="TS655" s="137"/>
      <c r="TT655" s="137"/>
      <c r="TU655" s="137"/>
      <c r="TV655" s="137"/>
      <c r="TW655" s="137"/>
      <c r="TX655" s="137"/>
      <c r="TY655" s="137"/>
      <c r="TZ655" s="137"/>
      <c r="UA655" s="137"/>
      <c r="UB655" s="137"/>
      <c r="UC655" s="137"/>
      <c r="UD655" s="137"/>
      <c r="UE655" s="137"/>
      <c r="UF655" s="137"/>
      <c r="UG655" s="137"/>
      <c r="UH655" s="137"/>
      <c r="UI655" s="137"/>
      <c r="UJ655" s="137"/>
      <c r="UK655" s="137"/>
      <c r="UL655" s="137"/>
      <c r="UM655" s="137"/>
      <c r="UN655" s="137"/>
      <c r="UO655" s="137"/>
      <c r="UP655" s="137"/>
      <c r="UQ655" s="137"/>
      <c r="UR655" s="137"/>
      <c r="US655" s="137"/>
      <c r="UT655" s="137"/>
      <c r="UU655" s="137"/>
      <c r="UV655" s="137"/>
      <c r="UW655" s="137"/>
      <c r="UX655" s="137"/>
      <c r="UY655" s="137"/>
      <c r="UZ655" s="137"/>
      <c r="VA655" s="137"/>
      <c r="VB655" s="137"/>
      <c r="VC655" s="137"/>
      <c r="VD655" s="137"/>
      <c r="VE655" s="137"/>
      <c r="VF655" s="137"/>
      <c r="VG655" s="137"/>
      <c r="VH655" s="137"/>
      <c r="VI655" s="137"/>
      <c r="VJ655" s="137"/>
      <c r="VK655" s="137"/>
      <c r="VL655" s="137"/>
      <c r="VM655" s="137"/>
      <c r="VN655" s="137"/>
      <c r="VO655" s="137"/>
      <c r="VP655" s="137"/>
      <c r="VQ655" s="137"/>
      <c r="VR655" s="137"/>
      <c r="VS655" s="137"/>
      <c r="VT655" s="137"/>
      <c r="VU655" s="137"/>
      <c r="VV655" s="137"/>
      <c r="VW655" s="137"/>
      <c r="VX655" s="137"/>
      <c r="VY655" s="137"/>
      <c r="VZ655" s="137"/>
      <c r="WA655" s="137"/>
      <c r="WB655" s="137"/>
      <c r="WC655" s="137"/>
      <c r="WD655" s="137"/>
      <c r="WE655" s="137"/>
      <c r="WF655" s="137"/>
      <c r="WG655" s="137"/>
      <c r="WH655" s="137"/>
      <c r="WI655" s="137"/>
      <c r="WJ655" s="137"/>
      <c r="WK655" s="137"/>
      <c r="WL655" s="137"/>
      <c r="WM655" s="137"/>
      <c r="WN655" s="137"/>
      <c r="WO655" s="137"/>
      <c r="WP655" s="137"/>
      <c r="WQ655" s="137"/>
      <c r="WR655" s="137"/>
      <c r="WS655" s="137"/>
      <c r="WT655" s="137"/>
      <c r="WU655" s="137"/>
      <c r="WV655" s="137"/>
      <c r="WW655" s="137"/>
      <c r="WX655" s="137"/>
      <c r="WY655" s="137"/>
      <c r="WZ655" s="137"/>
      <c r="XA655" s="137"/>
      <c r="XB655" s="137"/>
      <c r="XC655" s="137"/>
      <c r="XD655" s="137"/>
      <c r="XE655" s="137"/>
      <c r="XF655" s="137"/>
      <c r="XG655" s="137"/>
      <c r="XH655" s="137"/>
      <c r="XI655" s="137"/>
      <c r="XJ655" s="137"/>
      <c r="XK655" s="137"/>
      <c r="XL655" s="137"/>
      <c r="XM655" s="137"/>
      <c r="XN655" s="137"/>
      <c r="XO655" s="137"/>
      <c r="XP655" s="137"/>
      <c r="XQ655" s="137"/>
      <c r="XR655" s="137"/>
      <c r="XS655" s="137"/>
      <c r="XT655" s="137"/>
      <c r="XU655" s="137"/>
      <c r="XV655" s="137"/>
      <c r="XW655" s="137"/>
      <c r="XX655" s="137"/>
      <c r="XY655" s="137"/>
      <c r="XZ655" s="137"/>
      <c r="YA655" s="137"/>
      <c r="YB655" s="137"/>
      <c r="YC655" s="137"/>
      <c r="YD655" s="137"/>
      <c r="YE655" s="137"/>
      <c r="YF655" s="137"/>
      <c r="YG655" s="137"/>
      <c r="YH655" s="137"/>
      <c r="YI655" s="137"/>
      <c r="YJ655" s="137"/>
      <c r="YK655" s="137"/>
      <c r="YL655" s="137"/>
      <c r="YM655" s="137"/>
      <c r="YN655" s="137"/>
      <c r="YO655" s="137"/>
      <c r="YP655" s="137"/>
      <c r="YQ655" s="137"/>
      <c r="YR655" s="137"/>
      <c r="YS655" s="137"/>
      <c r="YT655" s="137"/>
      <c r="YU655" s="137"/>
      <c r="YV655" s="137"/>
      <c r="YW655" s="137"/>
      <c r="YX655" s="137"/>
      <c r="YY655" s="137"/>
      <c r="YZ655" s="137"/>
      <c r="ZA655" s="137"/>
      <c r="ZB655" s="137"/>
      <c r="ZC655" s="137"/>
      <c r="ZD655" s="137"/>
      <c r="ZE655" s="137"/>
      <c r="ZF655" s="137"/>
      <c r="ZG655" s="137"/>
      <c r="ZH655" s="137"/>
      <c r="ZI655" s="137"/>
      <c r="ZJ655" s="137"/>
      <c r="ZK655" s="137"/>
      <c r="ZL655" s="137"/>
      <c r="ZM655" s="137"/>
      <c r="ZN655" s="137"/>
      <c r="ZO655" s="137"/>
      <c r="ZP655" s="137"/>
      <c r="ZQ655" s="137"/>
      <c r="ZR655" s="137"/>
      <c r="ZS655" s="137"/>
      <c r="ZT655" s="137"/>
      <c r="ZU655" s="137"/>
      <c r="ZV655" s="137"/>
      <c r="ZW655" s="137"/>
      <c r="ZX655" s="137"/>
      <c r="ZY655" s="137"/>
      <c r="ZZ655" s="137"/>
      <c r="AAA655" s="137"/>
      <c r="AAB655" s="137"/>
      <c r="AAC655" s="137"/>
      <c r="AAD655" s="137"/>
      <c r="AAE655" s="137"/>
      <c r="AAF655" s="137"/>
      <c r="AAG655" s="137"/>
      <c r="AAH655" s="137"/>
      <c r="AAI655" s="137"/>
      <c r="AAJ655" s="137"/>
      <c r="AAK655" s="137"/>
      <c r="AAL655" s="137"/>
      <c r="AAM655" s="137"/>
      <c r="AAN655" s="137"/>
      <c r="AAO655" s="137"/>
      <c r="AAP655" s="137"/>
      <c r="AAQ655" s="137"/>
      <c r="AAR655" s="137"/>
      <c r="AAS655" s="137"/>
      <c r="AAT655" s="137"/>
      <c r="AAU655" s="137"/>
      <c r="AAV655" s="137"/>
      <c r="AAW655" s="137"/>
      <c r="AAX655" s="137"/>
      <c r="AAY655" s="137"/>
      <c r="AAZ655" s="137"/>
      <c r="ABA655" s="137"/>
      <c r="ABB655" s="137"/>
      <c r="ABC655" s="137"/>
      <c r="ABD655" s="137"/>
      <c r="ABE655" s="137"/>
      <c r="ABF655" s="137"/>
      <c r="ABG655" s="137"/>
      <c r="ABH655" s="137"/>
      <c r="ABI655" s="137"/>
      <c r="ABJ655" s="137"/>
      <c r="ABK655" s="137"/>
      <c r="ABL655" s="137"/>
      <c r="ABM655" s="137"/>
      <c r="ABN655" s="137"/>
      <c r="ABO655" s="137"/>
      <c r="ABP655" s="137"/>
      <c r="ABQ655" s="137"/>
      <c r="ABR655" s="137"/>
      <c r="ABS655" s="137"/>
      <c r="ABT655" s="137"/>
      <c r="ABU655" s="137"/>
      <c r="ABV655" s="137"/>
      <c r="ABW655" s="137"/>
      <c r="ABX655" s="137"/>
      <c r="ABY655" s="137"/>
      <c r="ABZ655" s="137"/>
      <c r="ACA655" s="137"/>
      <c r="ACB655" s="137"/>
      <c r="ACC655" s="137"/>
      <c r="ACD655" s="137"/>
      <c r="ACE655" s="137"/>
      <c r="ACF655" s="137"/>
      <c r="ACG655" s="137"/>
      <c r="ACH655" s="137"/>
      <c r="ACI655" s="137"/>
      <c r="ACJ655" s="137"/>
      <c r="ACK655" s="137"/>
      <c r="ACL655" s="137"/>
      <c r="ACM655" s="137"/>
      <c r="ACN655" s="137"/>
      <c r="ACO655" s="137"/>
      <c r="ACP655" s="137"/>
      <c r="ACQ655" s="137"/>
      <c r="ACR655" s="137"/>
      <c r="ACS655" s="137"/>
      <c r="ACT655" s="137"/>
      <c r="ACU655" s="137"/>
      <c r="ACV655" s="137"/>
      <c r="ACW655" s="137"/>
      <c r="ACX655" s="137"/>
      <c r="ACY655" s="137"/>
      <c r="ACZ655" s="137"/>
      <c r="ADA655" s="137"/>
      <c r="ADB655" s="137"/>
      <c r="ADC655" s="137"/>
      <c r="ADD655" s="137"/>
      <c r="ADE655" s="137"/>
      <c r="ADF655" s="137"/>
      <c r="ADG655" s="137"/>
      <c r="ADH655" s="137"/>
      <c r="ADI655" s="137"/>
      <c r="ADJ655" s="137"/>
      <c r="ADK655" s="137"/>
      <c r="ADL655" s="137"/>
      <c r="ADM655" s="137"/>
      <c r="ADN655" s="137"/>
      <c r="ADO655" s="137"/>
      <c r="ADP655" s="137"/>
      <c r="ADQ655" s="137"/>
      <c r="ADR655" s="137"/>
      <c r="ADS655" s="137"/>
      <c r="ADT655" s="137"/>
      <c r="ADU655" s="137"/>
      <c r="ADV655" s="137"/>
      <c r="ADW655" s="137"/>
      <c r="ADX655" s="137"/>
      <c r="ADY655" s="137"/>
      <c r="ADZ655" s="137"/>
      <c r="AEA655" s="137"/>
      <c r="AEB655" s="137"/>
      <c r="AEC655" s="137"/>
      <c r="AED655" s="137"/>
      <c r="AEE655" s="137"/>
      <c r="AEF655" s="137"/>
      <c r="AEG655" s="137"/>
      <c r="AEH655" s="137"/>
      <c r="AEI655" s="137"/>
      <c r="AEJ655" s="137"/>
      <c r="AEK655" s="137"/>
      <c r="AEL655" s="137"/>
      <c r="AEM655" s="137"/>
      <c r="AEN655" s="137"/>
      <c r="AEO655" s="137"/>
      <c r="AEP655" s="137"/>
      <c r="AEQ655" s="137"/>
      <c r="AER655" s="137"/>
      <c r="AES655" s="137"/>
      <c r="AET655" s="137"/>
      <c r="AEU655" s="137"/>
      <c r="AEV655" s="137"/>
      <c r="AEW655" s="137"/>
      <c r="AEX655" s="137"/>
      <c r="AEY655" s="137"/>
      <c r="AEZ655" s="137"/>
      <c r="AFA655" s="137"/>
      <c r="AFB655" s="137"/>
      <c r="AFC655" s="137"/>
      <c r="AFD655" s="137"/>
      <c r="AFE655" s="137"/>
      <c r="AFF655" s="137"/>
      <c r="AFG655" s="137"/>
      <c r="AFH655" s="137"/>
      <c r="AFI655" s="137"/>
      <c r="AFJ655" s="137"/>
      <c r="AFK655" s="137"/>
      <c r="AFL655" s="137"/>
      <c r="AFM655" s="137"/>
      <c r="AFN655" s="137"/>
      <c r="AFO655" s="137"/>
      <c r="AFP655" s="137"/>
      <c r="AFQ655" s="137"/>
      <c r="AFR655" s="137"/>
      <c r="AFS655" s="137"/>
      <c r="AFT655" s="137"/>
      <c r="AFU655" s="137"/>
      <c r="AFV655" s="137"/>
      <c r="AFW655" s="137"/>
      <c r="AFX655" s="137"/>
      <c r="AFY655" s="137"/>
      <c r="AFZ655" s="137"/>
      <c r="AGA655" s="137"/>
      <c r="AGB655" s="137"/>
      <c r="AGC655" s="137"/>
      <c r="AGD655" s="137"/>
      <c r="AGE655" s="137"/>
      <c r="AGF655" s="137"/>
      <c r="AGG655" s="137"/>
      <c r="AGH655" s="137"/>
      <c r="AGI655" s="137"/>
      <c r="AGJ655" s="137"/>
      <c r="AGK655" s="137"/>
      <c r="AGL655" s="137"/>
      <c r="AGM655" s="137"/>
      <c r="AGN655" s="137"/>
      <c r="AGO655" s="137"/>
      <c r="AGP655" s="137"/>
      <c r="AGQ655" s="137"/>
      <c r="AGR655" s="137"/>
      <c r="AGS655" s="137"/>
      <c r="AGT655" s="137"/>
      <c r="AGU655" s="137"/>
      <c r="AGV655" s="137"/>
      <c r="AGW655" s="137"/>
      <c r="AGX655" s="137"/>
      <c r="AGY655" s="137"/>
      <c r="AGZ655" s="137"/>
      <c r="AHA655" s="137"/>
      <c r="AHB655" s="137"/>
      <c r="AHC655" s="137"/>
      <c r="AHD655" s="137"/>
      <c r="AHE655" s="137"/>
      <c r="AHF655" s="137"/>
      <c r="AHG655" s="137"/>
      <c r="AHH655" s="137"/>
      <c r="AHI655" s="137"/>
      <c r="AHJ655" s="137"/>
      <c r="AHK655" s="137"/>
      <c r="AHL655" s="137"/>
      <c r="AHM655" s="137"/>
      <c r="AHN655" s="137"/>
      <c r="AHO655" s="137"/>
      <c r="AHP655" s="137"/>
      <c r="AHQ655" s="137"/>
      <c r="AHR655" s="137"/>
      <c r="AHS655" s="137"/>
      <c r="AHT655" s="137"/>
      <c r="AHU655" s="137"/>
      <c r="AHV655" s="137"/>
      <c r="AHW655" s="137"/>
      <c r="AHX655" s="137"/>
      <c r="AHY655" s="137"/>
      <c r="AHZ655" s="137"/>
      <c r="AIA655" s="137"/>
      <c r="AIB655" s="137"/>
      <c r="AIC655" s="137"/>
      <c r="AID655" s="137"/>
      <c r="AIE655" s="137"/>
      <c r="AIF655" s="137"/>
      <c r="AIG655" s="137"/>
      <c r="AIH655" s="137"/>
      <c r="AII655" s="137"/>
      <c r="AIJ655" s="137"/>
      <c r="AIK655" s="137"/>
      <c r="AIL655" s="137"/>
      <c r="AIM655" s="137"/>
      <c r="AIN655" s="137"/>
      <c r="AIO655" s="137"/>
      <c r="AIP655" s="137"/>
      <c r="AIQ655" s="137"/>
      <c r="AIR655" s="137"/>
      <c r="AIS655" s="137"/>
      <c r="AIT655" s="137"/>
      <c r="AIU655" s="137"/>
      <c r="AIV655" s="137"/>
      <c r="AIW655" s="137"/>
      <c r="AIX655" s="137"/>
      <c r="AIY655" s="137"/>
      <c r="AIZ655" s="137"/>
      <c r="AJA655" s="137"/>
      <c r="AJB655" s="137"/>
      <c r="AJC655" s="137"/>
      <c r="AJD655" s="137"/>
      <c r="AJE655" s="137"/>
      <c r="AJF655" s="137"/>
      <c r="AJG655" s="137"/>
      <c r="AJH655" s="137"/>
      <c r="AJI655" s="137"/>
      <c r="AJJ655" s="137"/>
      <c r="AJK655" s="137"/>
      <c r="AJL655" s="137"/>
      <c r="AJM655" s="137"/>
      <c r="AJN655" s="137"/>
      <c r="AJO655" s="137"/>
      <c r="AJP655" s="137"/>
      <c r="AJQ655" s="137"/>
      <c r="AJR655" s="137"/>
      <c r="AJS655" s="137"/>
      <c r="AJT655" s="137"/>
      <c r="AJU655" s="137"/>
      <c r="AJV655" s="137"/>
      <c r="AJW655" s="137"/>
      <c r="AJX655" s="137"/>
      <c r="AJY655" s="137"/>
      <c r="AJZ655" s="137"/>
      <c r="AKA655" s="137"/>
      <c r="AKB655" s="137"/>
      <c r="AKC655" s="137"/>
      <c r="AKD655" s="137"/>
      <c r="AKE655" s="137"/>
      <c r="AKF655" s="137"/>
      <c r="AKG655" s="137"/>
      <c r="AKH655" s="137"/>
      <c r="AKI655" s="137"/>
      <c r="AKJ655" s="137"/>
      <c r="AKK655" s="137"/>
      <c r="AKL655" s="137"/>
      <c r="AKM655" s="137"/>
      <c r="AKN655" s="137"/>
      <c r="AKO655" s="137"/>
      <c r="AKP655" s="137"/>
      <c r="AKQ655" s="137"/>
      <c r="AKR655" s="137"/>
      <c r="AKS655" s="137"/>
      <c r="AKT655" s="137"/>
      <c r="AKU655" s="137"/>
      <c r="AKV655" s="137"/>
      <c r="AKW655" s="137"/>
      <c r="AKX655" s="137"/>
      <c r="AKY655" s="137"/>
      <c r="AKZ655" s="137"/>
      <c r="ALA655" s="137"/>
      <c r="ALB655" s="137"/>
      <c r="ALC655" s="137"/>
      <c r="ALD655" s="137"/>
      <c r="ALE655" s="137"/>
      <c r="ALF655" s="137"/>
      <c r="ALG655" s="137"/>
      <c r="ALH655" s="137"/>
      <c r="ALI655" s="137"/>
      <c r="ALJ655" s="137"/>
      <c r="ALK655" s="137"/>
      <c r="ALL655" s="137"/>
      <c r="ALM655" s="137"/>
      <c r="ALN655" s="137"/>
      <c r="ALO655" s="137"/>
      <c r="ALP655" s="137"/>
      <c r="ALQ655" s="137"/>
      <c r="ALR655" s="137"/>
      <c r="ALS655" s="137"/>
      <c r="ALT655" s="137"/>
      <c r="ALU655" s="137"/>
      <c r="ALV655" s="137"/>
      <c r="ALW655" s="137"/>
      <c r="ALX655" s="137"/>
      <c r="ALY655" s="137"/>
      <c r="ALZ655" s="137"/>
      <c r="AMA655" s="137"/>
      <c r="AMB655" s="137"/>
      <c r="AMC655" s="137"/>
      <c r="AMD655" s="137"/>
      <c r="AME655" s="137"/>
      <c r="AMF655" s="137"/>
      <c r="AMG655" s="137"/>
      <c r="AMH655" s="137"/>
      <c r="AMI655" s="137"/>
      <c r="AMJ655" s="137"/>
      <c r="AMK655" s="137"/>
      <c r="AML655" s="137"/>
      <c r="AMM655" s="137"/>
      <c r="AMN655" s="137"/>
      <c r="AMO655" s="137"/>
      <c r="AMP655" s="137"/>
      <c r="AMQ655" s="137"/>
      <c r="AMR655" s="137"/>
      <c r="AMS655" s="137"/>
      <c r="AMT655" s="137"/>
      <c r="AMU655" s="137"/>
      <c r="AMV655" s="137"/>
      <c r="AMW655" s="137"/>
      <c r="AMX655" s="137"/>
      <c r="AMY655" s="137"/>
      <c r="AMZ655" s="137"/>
      <c r="ANA655" s="137"/>
      <c r="ANB655" s="137"/>
      <c r="ANC655" s="137"/>
      <c r="AND655" s="137"/>
      <c r="ANE655" s="137"/>
      <c r="ANF655" s="137"/>
      <c r="ANG655" s="137"/>
      <c r="ANH655" s="137"/>
      <c r="ANI655" s="137"/>
      <c r="ANJ655" s="137"/>
      <c r="ANK655" s="137"/>
      <c r="ANL655" s="137"/>
      <c r="ANM655" s="137"/>
      <c r="ANN655" s="137"/>
      <c r="ANO655" s="137"/>
      <c r="ANP655" s="137"/>
      <c r="ANQ655" s="137"/>
      <c r="ANR655" s="137"/>
      <c r="ANS655" s="137"/>
      <c r="ANT655" s="137"/>
      <c r="ANU655" s="137"/>
      <c r="ANV655" s="137"/>
      <c r="ANW655" s="137"/>
      <c r="ANX655" s="137"/>
      <c r="ANY655" s="137"/>
      <c r="ANZ655" s="137"/>
      <c r="AOA655" s="137"/>
      <c r="AOB655" s="137"/>
      <c r="AOC655" s="137"/>
      <c r="AOD655" s="137"/>
      <c r="AOE655" s="137"/>
      <c r="AOF655" s="137"/>
      <c r="AOG655" s="137"/>
      <c r="AOH655" s="137"/>
      <c r="AOI655" s="137"/>
      <c r="AOJ655" s="137"/>
      <c r="AOK655" s="137"/>
      <c r="AOL655" s="137"/>
      <c r="AOM655" s="137"/>
      <c r="AON655" s="137"/>
      <c r="AOO655" s="137"/>
      <c r="AOP655" s="137"/>
      <c r="AOQ655" s="137"/>
      <c r="AOR655" s="137"/>
      <c r="AOS655" s="137"/>
      <c r="AOT655" s="137"/>
      <c r="AOU655" s="137"/>
      <c r="AOV655" s="137"/>
      <c r="AOW655" s="137"/>
      <c r="AOX655" s="137"/>
      <c r="AOY655" s="137"/>
      <c r="AOZ655" s="137"/>
      <c r="APA655" s="137"/>
      <c r="APB655" s="137"/>
      <c r="APC655" s="137"/>
      <c r="APD655" s="137"/>
      <c r="APE655" s="137"/>
      <c r="APF655" s="137"/>
      <c r="APG655" s="137"/>
      <c r="APH655" s="137"/>
      <c r="API655" s="137"/>
      <c r="APJ655" s="137"/>
      <c r="APK655" s="137"/>
      <c r="APL655" s="137"/>
      <c r="APM655" s="137"/>
      <c r="APN655" s="137"/>
      <c r="APO655" s="137"/>
      <c r="APP655" s="137"/>
      <c r="APQ655" s="137"/>
      <c r="APR655" s="137"/>
      <c r="APS655" s="137"/>
      <c r="APT655" s="137"/>
      <c r="APU655" s="137"/>
      <c r="APV655" s="137"/>
      <c r="APW655" s="137"/>
      <c r="APX655" s="137"/>
      <c r="APY655" s="137"/>
      <c r="APZ655" s="137"/>
      <c r="AQA655" s="137"/>
      <c r="AQB655" s="137"/>
      <c r="AQC655" s="137"/>
      <c r="AQD655" s="137"/>
      <c r="AQE655" s="137"/>
      <c r="AQF655" s="137"/>
      <c r="AQG655" s="137"/>
      <c r="AQH655" s="137"/>
      <c r="AQI655" s="137"/>
      <c r="AQJ655" s="137"/>
      <c r="AQK655" s="137"/>
      <c r="AQL655" s="137"/>
      <c r="AQM655" s="137"/>
      <c r="AQN655" s="137"/>
      <c r="AQO655" s="137"/>
      <c r="AQP655" s="137"/>
      <c r="AQQ655" s="137"/>
      <c r="AQR655" s="137"/>
      <c r="AQS655" s="137"/>
      <c r="AQT655" s="137"/>
      <c r="AQU655" s="137"/>
      <c r="AQV655" s="137"/>
      <c r="AQW655" s="137"/>
      <c r="AQX655" s="137"/>
      <c r="AQY655" s="137"/>
      <c r="AQZ655" s="137"/>
      <c r="ARA655" s="137"/>
      <c r="ARB655" s="137"/>
      <c r="ARC655" s="137"/>
      <c r="ARD655" s="137"/>
      <c r="ARE655" s="137"/>
      <c r="ARF655" s="137"/>
      <c r="ARG655" s="137"/>
      <c r="ARH655" s="137"/>
      <c r="ARI655" s="137"/>
      <c r="ARJ655" s="137"/>
      <c r="ARK655" s="137"/>
      <c r="ARL655" s="137"/>
      <c r="ARM655" s="137"/>
      <c r="ARN655" s="137"/>
      <c r="ARO655" s="137"/>
      <c r="ARP655" s="137"/>
      <c r="ARQ655" s="137"/>
      <c r="ARR655" s="137"/>
      <c r="ARS655" s="137"/>
      <c r="ART655" s="137"/>
      <c r="ARU655" s="137"/>
      <c r="ARV655" s="137"/>
      <c r="ARW655" s="137"/>
      <c r="ARX655" s="137"/>
      <c r="ARY655" s="137"/>
      <c r="ARZ655" s="137"/>
      <c r="ASA655" s="137"/>
      <c r="ASB655" s="137"/>
      <c r="ASC655" s="137"/>
      <c r="ASD655" s="137"/>
      <c r="ASE655" s="137"/>
      <c r="ASF655" s="137"/>
      <c r="ASG655" s="137"/>
      <c r="ASH655" s="137"/>
      <c r="ASI655" s="137"/>
      <c r="ASJ655" s="137"/>
      <c r="ASK655" s="137"/>
      <c r="ASL655" s="137"/>
      <c r="ASM655" s="137"/>
      <c r="ASN655" s="137"/>
      <c r="ASO655" s="137"/>
      <c r="ASP655" s="137"/>
      <c r="ASQ655" s="137"/>
      <c r="ASR655" s="137"/>
      <c r="ASS655" s="137"/>
      <c r="AST655" s="137"/>
      <c r="ASU655" s="137"/>
      <c r="ASV655" s="137"/>
      <c r="ASW655" s="137"/>
      <c r="ASX655" s="137"/>
      <c r="ASY655" s="137"/>
      <c r="ASZ655" s="137"/>
      <c r="ATA655" s="137"/>
      <c r="ATB655" s="137"/>
      <c r="ATC655" s="137"/>
      <c r="ATD655" s="137"/>
      <c r="ATE655" s="137"/>
      <c r="ATF655" s="137"/>
      <c r="ATG655" s="137"/>
      <c r="ATH655" s="137"/>
      <c r="ATI655" s="137"/>
      <c r="ATJ655" s="137"/>
      <c r="ATK655" s="137"/>
      <c r="ATL655" s="137"/>
      <c r="ATM655" s="137"/>
      <c r="ATN655" s="137"/>
      <c r="ATO655" s="137"/>
      <c r="ATP655" s="137"/>
      <c r="ATQ655" s="137"/>
      <c r="ATR655" s="137"/>
      <c r="ATS655" s="137"/>
      <c r="ATT655" s="137"/>
      <c r="ATU655" s="137"/>
      <c r="ATV655" s="137"/>
      <c r="ATW655" s="137"/>
      <c r="ATX655" s="137"/>
      <c r="ATY655" s="137"/>
      <c r="ATZ655" s="137"/>
      <c r="AUA655" s="137"/>
      <c r="AUB655" s="137"/>
      <c r="AUC655" s="137"/>
      <c r="AUD655" s="137"/>
      <c r="AUE655" s="137"/>
      <c r="AUF655" s="137"/>
      <c r="AUG655" s="137"/>
      <c r="AUH655" s="137"/>
      <c r="AUI655" s="137"/>
      <c r="AUJ655" s="137"/>
      <c r="AUK655" s="137"/>
      <c r="AUL655" s="137"/>
      <c r="AUM655" s="137"/>
      <c r="AUN655" s="137"/>
      <c r="AUO655" s="137"/>
      <c r="AUP655" s="137"/>
      <c r="AUQ655" s="137"/>
      <c r="AUR655" s="137"/>
      <c r="AUS655" s="137"/>
      <c r="AUT655" s="137"/>
      <c r="AUU655" s="137"/>
      <c r="AUV655" s="137"/>
      <c r="AUW655" s="137"/>
      <c r="AUX655" s="137"/>
      <c r="AUY655" s="137"/>
      <c r="AUZ655" s="137"/>
      <c r="AVA655" s="137"/>
      <c r="AVB655" s="137"/>
      <c r="AVC655" s="137"/>
      <c r="AVD655" s="137"/>
      <c r="AVE655" s="137"/>
      <c r="AVF655" s="137"/>
      <c r="AVG655" s="137"/>
      <c r="AVH655" s="137"/>
      <c r="AVI655" s="137"/>
      <c r="AVJ655" s="137"/>
      <c r="AVK655" s="137"/>
      <c r="AVL655" s="137"/>
      <c r="AVM655" s="137"/>
      <c r="AVN655" s="137"/>
      <c r="AVO655" s="137"/>
      <c r="AVP655" s="137"/>
      <c r="AVQ655" s="137"/>
      <c r="AVR655" s="137"/>
      <c r="AVS655" s="137"/>
      <c r="AVT655" s="137"/>
      <c r="AVU655" s="137"/>
      <c r="AVV655" s="137"/>
      <c r="AVW655" s="137"/>
      <c r="AVX655" s="137"/>
      <c r="AVY655" s="137"/>
      <c r="AVZ655" s="137"/>
      <c r="AWA655" s="137"/>
      <c r="AWB655" s="137"/>
      <c r="AWC655" s="137"/>
      <c r="AWD655" s="137"/>
      <c r="AWE655" s="137"/>
      <c r="AWF655" s="137"/>
      <c r="AWG655" s="137"/>
      <c r="AWH655" s="137"/>
      <c r="AWI655" s="137"/>
      <c r="AWJ655" s="137"/>
      <c r="AWK655" s="137"/>
      <c r="AWL655" s="137"/>
      <c r="AWM655" s="137"/>
      <c r="AWN655" s="137"/>
      <c r="AWO655" s="137"/>
      <c r="AWP655" s="137"/>
      <c r="AWQ655" s="137"/>
      <c r="AWR655" s="137"/>
      <c r="AWS655" s="137"/>
      <c r="AWT655" s="137"/>
      <c r="AWU655" s="137"/>
      <c r="AWV655" s="137"/>
      <c r="AWW655" s="137"/>
      <c r="AWX655" s="137"/>
      <c r="AWY655" s="137"/>
      <c r="AWZ655" s="137"/>
      <c r="AXA655" s="137"/>
      <c r="AXB655" s="137"/>
      <c r="AXC655" s="137"/>
      <c r="AXD655" s="137"/>
      <c r="AXE655" s="137"/>
      <c r="AXF655" s="137"/>
      <c r="AXG655" s="137"/>
      <c r="AXH655" s="137"/>
      <c r="AXI655" s="137"/>
      <c r="AXJ655" s="137"/>
      <c r="AXK655" s="137"/>
      <c r="AXL655" s="137"/>
      <c r="AXM655" s="137"/>
      <c r="AXN655" s="137"/>
      <c r="AXO655" s="137"/>
      <c r="AXP655" s="137"/>
      <c r="AXQ655" s="137"/>
      <c r="AXR655" s="137"/>
      <c r="AXS655" s="137"/>
      <c r="AXT655" s="137"/>
      <c r="AXU655" s="137"/>
      <c r="AXV655" s="137"/>
      <c r="AXW655" s="137"/>
      <c r="AXX655" s="137"/>
      <c r="AXY655" s="137"/>
      <c r="AXZ655" s="137"/>
      <c r="AYA655" s="137"/>
      <c r="AYB655" s="137"/>
      <c r="AYC655" s="137"/>
      <c r="AYD655" s="137"/>
      <c r="AYE655" s="137"/>
      <c r="AYF655" s="137"/>
      <c r="AYG655" s="137"/>
      <c r="AYH655" s="137"/>
      <c r="AYI655" s="137"/>
      <c r="AYJ655" s="137"/>
      <c r="AYK655" s="137"/>
      <c r="AYL655" s="137"/>
      <c r="AYM655" s="137"/>
      <c r="AYN655" s="137"/>
      <c r="AYO655" s="137"/>
      <c r="AYP655" s="137"/>
      <c r="AYQ655" s="137"/>
      <c r="AYR655" s="137"/>
      <c r="AYS655" s="137"/>
      <c r="AYT655" s="137"/>
      <c r="AYU655" s="137"/>
      <c r="AYV655" s="137"/>
      <c r="AYW655" s="137"/>
      <c r="AYX655" s="137"/>
      <c r="AYY655" s="137"/>
      <c r="AYZ655" s="137"/>
      <c r="AZA655" s="137"/>
      <c r="AZB655" s="137"/>
      <c r="AZC655" s="137"/>
      <c r="AZD655" s="137"/>
      <c r="AZE655" s="137"/>
      <c r="AZF655" s="137"/>
      <c r="AZG655" s="137"/>
      <c r="AZH655" s="137"/>
      <c r="AZI655" s="137"/>
      <c r="AZJ655" s="137"/>
      <c r="AZK655" s="137"/>
      <c r="AZL655" s="137"/>
      <c r="AZM655" s="137"/>
      <c r="AZN655" s="137"/>
      <c r="AZO655" s="137"/>
      <c r="AZP655" s="137"/>
      <c r="AZQ655" s="137"/>
      <c r="AZR655" s="137"/>
      <c r="AZS655" s="137"/>
      <c r="AZT655" s="137"/>
      <c r="AZU655" s="137"/>
      <c r="AZV655" s="137"/>
      <c r="AZW655" s="137"/>
      <c r="AZX655" s="137"/>
      <c r="AZY655" s="137"/>
      <c r="AZZ655" s="137"/>
      <c r="BAA655" s="137"/>
      <c r="BAB655" s="137"/>
      <c r="BAC655" s="137"/>
      <c r="BAD655" s="137"/>
      <c r="BAE655" s="137"/>
      <c r="BAF655" s="137"/>
      <c r="BAG655" s="137"/>
      <c r="BAH655" s="137"/>
      <c r="BAI655" s="137"/>
      <c r="BAJ655" s="137"/>
      <c r="BAK655" s="137"/>
      <c r="BAL655" s="137"/>
      <c r="BAM655" s="137"/>
      <c r="BAN655" s="137"/>
      <c r="BAO655" s="137"/>
      <c r="BAP655" s="137"/>
      <c r="BAQ655" s="137"/>
      <c r="BAR655" s="137"/>
      <c r="BAS655" s="137"/>
      <c r="BAT655" s="137"/>
      <c r="BAU655" s="137"/>
      <c r="BAV655" s="137"/>
      <c r="BAW655" s="137"/>
      <c r="BAX655" s="137"/>
      <c r="BAY655" s="137"/>
      <c r="BAZ655" s="137"/>
      <c r="BBA655" s="137"/>
      <c r="BBB655" s="137"/>
      <c r="BBC655" s="137"/>
      <c r="BBD655" s="137"/>
      <c r="BBE655" s="137"/>
      <c r="BBF655" s="137"/>
      <c r="BBG655" s="137"/>
      <c r="BBH655" s="137"/>
      <c r="BBI655" s="137"/>
      <c r="BBJ655" s="137"/>
      <c r="BBK655" s="137"/>
      <c r="BBL655" s="137"/>
      <c r="BBM655" s="137"/>
      <c r="BBN655" s="137"/>
      <c r="BBO655" s="137"/>
      <c r="BBP655" s="137"/>
      <c r="BBQ655" s="137"/>
      <c r="BBR655" s="137"/>
      <c r="BBS655" s="137"/>
      <c r="BBT655" s="137"/>
      <c r="BBU655" s="137"/>
      <c r="BBV655" s="137"/>
      <c r="BBW655" s="137"/>
      <c r="BBX655" s="137"/>
      <c r="BBY655" s="137"/>
      <c r="BBZ655" s="137"/>
      <c r="BCA655" s="137"/>
      <c r="BCB655" s="137"/>
      <c r="BCC655" s="137"/>
      <c r="BCD655" s="137"/>
      <c r="BCE655" s="137"/>
      <c r="BCF655" s="137"/>
      <c r="BCG655" s="137"/>
      <c r="BCH655" s="137"/>
      <c r="BCI655" s="137"/>
      <c r="BCJ655" s="137"/>
      <c r="BCK655" s="137"/>
      <c r="BCL655" s="137"/>
      <c r="BCM655" s="137"/>
      <c r="BCN655" s="137"/>
      <c r="BCO655" s="137"/>
      <c r="BCP655" s="137"/>
      <c r="BCQ655" s="137"/>
      <c r="BCR655" s="137"/>
      <c r="BCS655" s="137"/>
      <c r="BCT655" s="137"/>
      <c r="BCU655" s="137"/>
      <c r="BCV655" s="137"/>
      <c r="BCW655" s="137"/>
      <c r="BCX655" s="137"/>
      <c r="BCY655" s="137"/>
      <c r="BCZ655" s="137"/>
      <c r="BDA655" s="137"/>
      <c r="BDB655" s="137"/>
      <c r="BDC655" s="137"/>
      <c r="BDD655" s="137"/>
      <c r="BDE655" s="137"/>
      <c r="BDF655" s="137"/>
      <c r="BDG655" s="137"/>
      <c r="BDH655" s="137"/>
      <c r="BDI655" s="137"/>
      <c r="BDJ655" s="137"/>
      <c r="BDK655" s="137"/>
      <c r="BDL655" s="137"/>
      <c r="BDM655" s="137"/>
      <c r="BDN655" s="137"/>
      <c r="BDO655" s="137"/>
      <c r="BDP655" s="137"/>
      <c r="BDQ655" s="137"/>
      <c r="BDR655" s="137"/>
      <c r="BDS655" s="137"/>
      <c r="BDT655" s="137"/>
      <c r="BDU655" s="137"/>
      <c r="BDV655" s="137"/>
      <c r="BDW655" s="137"/>
      <c r="BDX655" s="137"/>
      <c r="BDY655" s="137"/>
      <c r="BDZ655" s="137"/>
      <c r="BEA655" s="137"/>
      <c r="BEB655" s="137"/>
      <c r="BEC655" s="137"/>
      <c r="BED655" s="137"/>
      <c r="BEE655" s="137"/>
      <c r="BEF655" s="137"/>
      <c r="BEG655" s="137"/>
      <c r="BEH655" s="137"/>
      <c r="BEI655" s="137"/>
      <c r="BEJ655" s="137"/>
      <c r="BEK655" s="137"/>
      <c r="BEL655" s="137"/>
      <c r="BEM655" s="137"/>
      <c r="BEN655" s="137"/>
      <c r="BEO655" s="137"/>
      <c r="BEP655" s="137"/>
      <c r="BEQ655" s="137"/>
      <c r="BER655" s="137"/>
      <c r="BES655" s="137"/>
      <c r="BET655" s="137"/>
      <c r="BEU655" s="137"/>
      <c r="BEV655" s="137"/>
      <c r="BEW655" s="137"/>
      <c r="BEX655" s="137"/>
      <c r="BEY655" s="137"/>
      <c r="BEZ655" s="137"/>
      <c r="BFA655" s="137"/>
      <c r="BFB655" s="137"/>
      <c r="BFC655" s="137"/>
      <c r="BFD655" s="137"/>
      <c r="BFE655" s="137"/>
      <c r="BFF655" s="137"/>
      <c r="BFG655" s="137"/>
      <c r="BFH655" s="137"/>
      <c r="BFI655" s="137"/>
      <c r="BFJ655" s="137"/>
      <c r="BFK655" s="137"/>
      <c r="BFL655" s="137"/>
      <c r="BFM655" s="137"/>
      <c r="BFN655" s="137"/>
      <c r="BFO655" s="137"/>
      <c r="BFP655" s="137"/>
      <c r="BFQ655" s="137"/>
      <c r="BFR655" s="137"/>
      <c r="BFS655" s="137"/>
      <c r="BFT655" s="137"/>
      <c r="BFU655" s="137"/>
      <c r="BFV655" s="137"/>
      <c r="BFW655" s="137"/>
      <c r="BFX655" s="137"/>
      <c r="BFY655" s="137"/>
      <c r="BFZ655" s="137"/>
      <c r="BGA655" s="137"/>
      <c r="BGB655" s="137"/>
      <c r="BGC655" s="137"/>
      <c r="BGD655" s="137"/>
      <c r="BGE655" s="137"/>
      <c r="BGF655" s="137"/>
      <c r="BGG655" s="137"/>
      <c r="BGH655" s="137"/>
      <c r="BGI655" s="137"/>
      <c r="BGJ655" s="137"/>
      <c r="BGK655" s="137"/>
      <c r="BGL655" s="137"/>
      <c r="BGM655" s="137"/>
      <c r="BGN655" s="137"/>
      <c r="BGO655" s="137"/>
      <c r="BGP655" s="137"/>
      <c r="BGQ655" s="137"/>
      <c r="BGR655" s="137"/>
      <c r="BGS655" s="137"/>
      <c r="BGT655" s="137"/>
      <c r="BGU655" s="137"/>
      <c r="BGV655" s="137"/>
      <c r="BGW655" s="137"/>
      <c r="BGX655" s="137"/>
      <c r="BGY655" s="137"/>
      <c r="BGZ655" s="137"/>
      <c r="BHA655" s="137"/>
      <c r="BHB655" s="137"/>
      <c r="BHC655" s="137"/>
      <c r="BHD655" s="137"/>
      <c r="BHE655" s="137"/>
      <c r="BHF655" s="137"/>
      <c r="BHG655" s="137"/>
      <c r="BHH655" s="137"/>
      <c r="BHI655" s="137"/>
      <c r="BHJ655" s="137"/>
      <c r="BHK655" s="137"/>
      <c r="BHL655" s="137"/>
      <c r="BHM655" s="137"/>
      <c r="BHN655" s="137"/>
      <c r="BHO655" s="137"/>
      <c r="BHP655" s="137"/>
      <c r="BHQ655" s="137"/>
      <c r="BHR655" s="137"/>
      <c r="BHS655" s="137"/>
      <c r="BHT655" s="137"/>
      <c r="BHU655" s="137"/>
      <c r="BHV655" s="137"/>
      <c r="BHW655" s="137"/>
      <c r="BHX655" s="137"/>
      <c r="BHY655" s="137"/>
      <c r="BHZ655" s="137"/>
      <c r="BIA655" s="137"/>
      <c r="BIB655" s="137"/>
      <c r="BIC655" s="137"/>
      <c r="BID655" s="137"/>
      <c r="BIE655" s="137"/>
      <c r="BIF655" s="137"/>
      <c r="BIG655" s="137"/>
      <c r="BIH655" s="137"/>
      <c r="BII655" s="137"/>
      <c r="BIJ655" s="137"/>
      <c r="BIK655" s="137"/>
      <c r="BIL655" s="137"/>
      <c r="BIM655" s="137"/>
      <c r="BIN655" s="137"/>
      <c r="BIO655" s="137"/>
      <c r="BIP655" s="137"/>
      <c r="BIQ655" s="137"/>
      <c r="BIR655" s="137"/>
      <c r="BIS655" s="137"/>
      <c r="BIT655" s="137"/>
      <c r="BIU655" s="137"/>
      <c r="BIV655" s="137"/>
      <c r="BIW655" s="137"/>
      <c r="BIX655" s="137"/>
      <c r="BIY655" s="137"/>
      <c r="BIZ655" s="137"/>
      <c r="BJA655" s="137"/>
      <c r="BJB655" s="137"/>
      <c r="BJC655" s="137"/>
      <c r="BJD655" s="137"/>
      <c r="BJE655" s="137"/>
      <c r="BJF655" s="137"/>
      <c r="BJG655" s="137"/>
      <c r="BJH655" s="137"/>
      <c r="BJI655" s="137"/>
      <c r="BJJ655" s="137"/>
      <c r="BJK655" s="137"/>
      <c r="BJL655" s="137"/>
      <c r="BJM655" s="137"/>
      <c r="BJN655" s="137"/>
      <c r="BJO655" s="137"/>
      <c r="BJP655" s="137"/>
      <c r="BJQ655" s="137"/>
      <c r="BJR655" s="137"/>
      <c r="BJS655" s="137"/>
      <c r="BJT655" s="137"/>
      <c r="BJU655" s="137"/>
      <c r="BJV655" s="137"/>
      <c r="BJW655" s="137"/>
      <c r="BJX655" s="137"/>
      <c r="BJY655" s="137"/>
      <c r="BJZ655" s="137"/>
      <c r="BKA655" s="137"/>
      <c r="BKB655" s="137"/>
      <c r="BKC655" s="137"/>
      <c r="BKD655" s="137"/>
      <c r="BKE655" s="137"/>
      <c r="BKF655" s="137"/>
      <c r="BKG655" s="137"/>
      <c r="BKH655" s="137"/>
      <c r="BKI655" s="137"/>
      <c r="BKJ655" s="137"/>
      <c r="BKK655" s="137"/>
      <c r="BKL655" s="137"/>
      <c r="BKM655" s="137"/>
      <c r="BKN655" s="137"/>
      <c r="BKO655" s="137"/>
      <c r="BKP655" s="137"/>
      <c r="BKQ655" s="137"/>
      <c r="BKR655" s="137"/>
      <c r="BKS655" s="137"/>
      <c r="BKT655" s="137"/>
      <c r="BKU655" s="137"/>
      <c r="BKV655" s="137"/>
      <c r="BKW655" s="137"/>
      <c r="BKX655" s="137"/>
      <c r="BKY655" s="137"/>
      <c r="BKZ655" s="137"/>
      <c r="BLA655" s="137"/>
      <c r="BLB655" s="137"/>
      <c r="BLC655" s="137"/>
      <c r="BLD655" s="137"/>
      <c r="BLE655" s="137"/>
      <c r="BLF655" s="137"/>
      <c r="BLG655" s="137"/>
      <c r="BLH655" s="137"/>
      <c r="BLI655" s="137"/>
      <c r="BLJ655" s="137"/>
      <c r="BLK655" s="137"/>
      <c r="BLL655" s="137"/>
      <c r="BLM655" s="137"/>
      <c r="BLN655" s="137"/>
      <c r="BLO655" s="137"/>
      <c r="BLP655" s="137"/>
      <c r="BLQ655" s="137"/>
      <c r="BLR655" s="137"/>
      <c r="BLS655" s="137"/>
      <c r="BLT655" s="137"/>
      <c r="BLU655" s="137"/>
      <c r="BLV655" s="137"/>
      <c r="BLW655" s="137"/>
      <c r="BLX655" s="137"/>
      <c r="BLY655" s="137"/>
      <c r="BLZ655" s="137"/>
      <c r="BMA655" s="137"/>
      <c r="BMB655" s="137"/>
      <c r="BMC655" s="137"/>
      <c r="BMD655" s="137"/>
      <c r="BME655" s="137"/>
      <c r="BMF655" s="137"/>
      <c r="BMG655" s="137"/>
      <c r="BMH655" s="137"/>
      <c r="BMI655" s="137"/>
      <c r="BMJ655" s="137"/>
      <c r="BMK655" s="137"/>
      <c r="BML655" s="137"/>
      <c r="BMM655" s="137"/>
      <c r="BMN655" s="137"/>
      <c r="BMO655" s="137"/>
      <c r="BMP655" s="137"/>
      <c r="BMQ655" s="137"/>
      <c r="BMR655" s="137"/>
      <c r="BMS655" s="137"/>
      <c r="BMT655" s="137"/>
      <c r="BMU655" s="137"/>
      <c r="BMV655" s="137"/>
      <c r="BMW655" s="137"/>
      <c r="BMX655" s="137"/>
      <c r="BMY655" s="137"/>
      <c r="BMZ655" s="137"/>
      <c r="BNA655" s="137"/>
      <c r="BNB655" s="137"/>
      <c r="BNC655" s="137"/>
      <c r="BND655" s="137"/>
      <c r="BNE655" s="137"/>
      <c r="BNF655" s="137"/>
      <c r="BNG655" s="137"/>
      <c r="BNH655" s="137"/>
      <c r="BNI655" s="137"/>
      <c r="BNJ655" s="137"/>
      <c r="BNK655" s="137"/>
      <c r="BNL655" s="137"/>
      <c r="BNM655" s="137"/>
      <c r="BNN655" s="137"/>
      <c r="BNO655" s="137"/>
      <c r="BNP655" s="137"/>
      <c r="BNQ655" s="137"/>
      <c r="BNR655" s="137"/>
      <c r="BNS655" s="137"/>
      <c r="BNT655" s="137"/>
      <c r="BNU655" s="137"/>
      <c r="BNV655" s="137"/>
      <c r="BNW655" s="137"/>
      <c r="BNX655" s="137"/>
      <c r="BNY655" s="137"/>
      <c r="BNZ655" s="137"/>
      <c r="BOA655" s="137"/>
      <c r="BOB655" s="137"/>
      <c r="BOC655" s="137"/>
      <c r="BOD655" s="137"/>
      <c r="BOE655" s="137"/>
      <c r="BOF655" s="137"/>
      <c r="BOG655" s="137"/>
      <c r="BOH655" s="137"/>
      <c r="BOI655" s="137"/>
      <c r="BOJ655" s="137"/>
      <c r="BOK655" s="137"/>
      <c r="BOL655" s="137"/>
      <c r="BOM655" s="137"/>
      <c r="BON655" s="137"/>
      <c r="BOO655" s="137"/>
      <c r="BOP655" s="137"/>
      <c r="BOQ655" s="137"/>
      <c r="BOR655" s="137"/>
      <c r="BOS655" s="137"/>
      <c r="BOT655" s="137"/>
      <c r="BOU655" s="137"/>
      <c r="BOV655" s="137"/>
      <c r="BOW655" s="137"/>
      <c r="BOX655" s="137"/>
      <c r="BOY655" s="137"/>
      <c r="BOZ655" s="137"/>
      <c r="BPA655" s="137"/>
      <c r="BPB655" s="137"/>
      <c r="BPC655" s="137"/>
      <c r="BPD655" s="137"/>
      <c r="BPE655" s="137"/>
      <c r="BPF655" s="137"/>
      <c r="BPG655" s="137"/>
      <c r="BPH655" s="137"/>
      <c r="BPI655" s="137"/>
      <c r="BPJ655" s="137"/>
      <c r="BPK655" s="137"/>
      <c r="BPL655" s="137"/>
      <c r="BPM655" s="137"/>
      <c r="BPN655" s="137"/>
      <c r="BPO655" s="137"/>
      <c r="BPP655" s="137"/>
      <c r="BPQ655" s="137"/>
      <c r="BPR655" s="137"/>
      <c r="BPS655" s="137"/>
      <c r="BPT655" s="137"/>
      <c r="BPU655" s="137"/>
      <c r="BPV655" s="137"/>
      <c r="BPW655" s="137"/>
      <c r="BPX655" s="137"/>
      <c r="BPY655" s="137"/>
      <c r="BPZ655" s="137"/>
      <c r="BQA655" s="137"/>
      <c r="BQB655" s="137"/>
      <c r="BQC655" s="137"/>
      <c r="BQD655" s="137"/>
      <c r="BQE655" s="137"/>
      <c r="BQF655" s="137"/>
      <c r="BQG655" s="137"/>
      <c r="BQH655" s="137"/>
      <c r="BQI655" s="137"/>
      <c r="BQJ655" s="137"/>
      <c r="BQK655" s="137"/>
      <c r="BQL655" s="137"/>
      <c r="BQM655" s="137"/>
      <c r="BQN655" s="137"/>
      <c r="BQO655" s="137"/>
      <c r="BQP655" s="137"/>
      <c r="BQQ655" s="137"/>
      <c r="BQR655" s="137"/>
      <c r="BQS655" s="137"/>
      <c r="BQT655" s="137"/>
      <c r="BQU655" s="137"/>
      <c r="BQV655" s="137"/>
      <c r="BQW655" s="137"/>
      <c r="BQX655" s="137"/>
      <c r="BQY655" s="137"/>
      <c r="BQZ655" s="137"/>
      <c r="BRA655" s="137"/>
      <c r="BRB655" s="137"/>
      <c r="BRC655" s="137"/>
      <c r="BRD655" s="137"/>
      <c r="BRE655" s="137"/>
      <c r="BRF655" s="137"/>
      <c r="BRG655" s="137"/>
      <c r="BRH655" s="137"/>
      <c r="BRI655" s="137"/>
      <c r="BRJ655" s="137"/>
      <c r="BRK655" s="137"/>
      <c r="BRL655" s="137"/>
      <c r="BRM655" s="137"/>
      <c r="BRN655" s="137"/>
      <c r="BRO655" s="137"/>
      <c r="BRP655" s="137"/>
      <c r="BRQ655" s="137"/>
      <c r="BRR655" s="137"/>
      <c r="BRS655" s="137"/>
      <c r="BRT655" s="137"/>
      <c r="BRU655" s="137"/>
      <c r="BRV655" s="137"/>
      <c r="BRW655" s="137"/>
      <c r="BRX655" s="137"/>
      <c r="BRY655" s="137"/>
      <c r="BRZ655" s="137"/>
      <c r="BSA655" s="137"/>
      <c r="BSB655" s="137"/>
      <c r="BSC655" s="137"/>
      <c r="BSD655" s="137"/>
      <c r="BSE655" s="137"/>
      <c r="BSF655" s="137"/>
      <c r="BSG655" s="137"/>
      <c r="BSH655" s="137"/>
      <c r="BSI655" s="137"/>
      <c r="BSJ655" s="137"/>
      <c r="BSK655" s="137"/>
      <c r="BSL655" s="137"/>
      <c r="BSM655" s="137"/>
      <c r="BSN655" s="137"/>
      <c r="BSO655" s="137"/>
      <c r="BSP655" s="137"/>
      <c r="BSQ655" s="137"/>
      <c r="BSR655" s="137"/>
      <c r="BSS655" s="137"/>
      <c r="BST655" s="137"/>
      <c r="BSU655" s="137"/>
      <c r="BSV655" s="137"/>
      <c r="BSW655" s="137"/>
      <c r="BSX655" s="137"/>
      <c r="BSY655" s="137"/>
      <c r="BSZ655" s="137"/>
      <c r="BTA655" s="137"/>
      <c r="BTB655" s="137"/>
      <c r="BTC655" s="137"/>
      <c r="BTD655" s="137"/>
      <c r="BTE655" s="137"/>
      <c r="BTF655" s="137"/>
      <c r="BTG655" s="137"/>
      <c r="BTH655" s="137"/>
      <c r="BTI655" s="137"/>
      <c r="BTJ655" s="137"/>
      <c r="BTK655" s="137"/>
      <c r="BTL655" s="137"/>
      <c r="BTM655" s="137"/>
      <c r="BTN655" s="137"/>
      <c r="BTO655" s="137"/>
      <c r="BTP655" s="137"/>
      <c r="BTQ655" s="137"/>
      <c r="BTR655" s="137"/>
      <c r="BTS655" s="137"/>
      <c r="BTT655" s="137"/>
      <c r="BTU655" s="137"/>
      <c r="BTV655" s="137"/>
      <c r="BTW655" s="137"/>
      <c r="BTX655" s="137"/>
      <c r="BTY655" s="137"/>
      <c r="BTZ655" s="137"/>
      <c r="BUA655" s="137"/>
      <c r="BUB655" s="137"/>
      <c r="BUC655" s="137"/>
      <c r="BUD655" s="137"/>
      <c r="BUE655" s="137"/>
      <c r="BUF655" s="137"/>
      <c r="BUG655" s="137"/>
      <c r="BUH655" s="137"/>
      <c r="BUI655" s="137"/>
      <c r="BUJ655" s="137"/>
      <c r="BUK655" s="137"/>
      <c r="BUL655" s="137"/>
      <c r="BUM655" s="137"/>
      <c r="BUN655" s="137"/>
      <c r="BUO655" s="137"/>
      <c r="BUP655" s="137"/>
      <c r="BUQ655" s="137"/>
      <c r="BUR655" s="137"/>
      <c r="BUS655" s="137"/>
      <c r="BUT655" s="137"/>
      <c r="BUU655" s="137"/>
      <c r="BUV655" s="137"/>
      <c r="BUW655" s="137"/>
      <c r="BUX655" s="137"/>
      <c r="BUY655" s="137"/>
      <c r="BUZ655" s="137"/>
      <c r="BVA655" s="137"/>
      <c r="BVB655" s="137"/>
      <c r="BVC655" s="137"/>
      <c r="BVD655" s="137"/>
      <c r="BVE655" s="137"/>
      <c r="BVF655" s="137"/>
      <c r="BVG655" s="137"/>
      <c r="BVH655" s="137"/>
      <c r="BVI655" s="137"/>
      <c r="BVJ655" s="137"/>
      <c r="BVK655" s="137"/>
      <c r="BVL655" s="137"/>
      <c r="BVM655" s="137"/>
      <c r="BVN655" s="137"/>
      <c r="BVO655" s="137"/>
      <c r="BVP655" s="137"/>
      <c r="BVQ655" s="137"/>
      <c r="BVR655" s="137"/>
      <c r="BVS655" s="137"/>
      <c r="BVT655" s="137"/>
      <c r="BVU655" s="137"/>
      <c r="BVV655" s="137"/>
      <c r="BVW655" s="137"/>
      <c r="BVX655" s="137"/>
      <c r="BVY655" s="137"/>
      <c r="BVZ655" s="137"/>
      <c r="BWA655" s="137"/>
      <c r="BWB655" s="137"/>
      <c r="BWC655" s="137"/>
      <c r="BWD655" s="137"/>
      <c r="BWE655" s="137"/>
      <c r="BWF655" s="137"/>
      <c r="BWG655" s="137"/>
      <c r="BWH655" s="137"/>
      <c r="BWI655" s="137"/>
      <c r="BWJ655" s="137"/>
      <c r="BWK655" s="137"/>
      <c r="BWL655" s="137"/>
      <c r="BWM655" s="137"/>
      <c r="BWN655" s="137"/>
      <c r="BWO655" s="137"/>
      <c r="BWP655" s="137"/>
      <c r="BWQ655" s="137"/>
      <c r="BWR655" s="137"/>
      <c r="BWS655" s="137"/>
      <c r="BWT655" s="137"/>
      <c r="BWU655" s="137"/>
      <c r="BWV655" s="137"/>
      <c r="BWW655" s="137"/>
      <c r="BWX655" s="137"/>
      <c r="BWY655" s="137"/>
      <c r="BWZ655" s="137"/>
      <c r="BXA655" s="137"/>
      <c r="BXB655" s="137"/>
      <c r="BXC655" s="137"/>
      <c r="BXD655" s="137"/>
      <c r="BXE655" s="137"/>
      <c r="BXF655" s="137"/>
      <c r="BXG655" s="137"/>
      <c r="BXH655" s="137"/>
      <c r="BXI655" s="137"/>
      <c r="BXJ655" s="137"/>
      <c r="BXK655" s="137"/>
      <c r="BXL655" s="137"/>
      <c r="BXM655" s="137"/>
      <c r="BXN655" s="137"/>
      <c r="BXO655" s="137"/>
      <c r="BXP655" s="137"/>
      <c r="BXQ655" s="137"/>
      <c r="BXR655" s="137"/>
      <c r="BXS655" s="137"/>
      <c r="BXT655" s="137"/>
      <c r="BXU655" s="137"/>
      <c r="BXV655" s="137"/>
      <c r="BXW655" s="137"/>
      <c r="BXX655" s="137"/>
      <c r="BXY655" s="137"/>
      <c r="BXZ655" s="137"/>
      <c r="BYA655" s="137"/>
      <c r="BYB655" s="137"/>
      <c r="BYC655" s="137"/>
      <c r="BYD655" s="137"/>
      <c r="BYE655" s="137"/>
      <c r="BYF655" s="137"/>
      <c r="BYG655" s="137"/>
      <c r="BYH655" s="137"/>
      <c r="BYI655" s="137"/>
      <c r="BYJ655" s="137"/>
      <c r="BYK655" s="137"/>
      <c r="BYL655" s="137"/>
      <c r="BYM655" s="137"/>
      <c r="BYN655" s="137"/>
      <c r="BYO655" s="137"/>
      <c r="BYP655" s="137"/>
      <c r="BYQ655" s="137"/>
      <c r="BYR655" s="137"/>
      <c r="BYS655" s="137"/>
      <c r="BYT655" s="137"/>
      <c r="BYU655" s="137"/>
      <c r="BYV655" s="137"/>
      <c r="BYW655" s="137"/>
      <c r="BYX655" s="137"/>
      <c r="BYY655" s="137"/>
      <c r="BYZ655" s="137"/>
      <c r="BZA655" s="137"/>
      <c r="BZB655" s="137"/>
      <c r="BZC655" s="137"/>
      <c r="BZD655" s="137"/>
      <c r="BZE655" s="137"/>
      <c r="BZF655" s="137"/>
      <c r="BZG655" s="137"/>
      <c r="BZH655" s="137"/>
      <c r="BZI655" s="137"/>
      <c r="BZJ655" s="137"/>
      <c r="BZK655" s="137"/>
      <c r="BZL655" s="137"/>
      <c r="BZM655" s="137"/>
      <c r="BZN655" s="137"/>
      <c r="BZO655" s="137"/>
      <c r="BZP655" s="137"/>
      <c r="BZQ655" s="137"/>
      <c r="BZR655" s="137"/>
      <c r="BZS655" s="137"/>
      <c r="BZT655" s="137"/>
      <c r="BZU655" s="137"/>
      <c r="BZV655" s="137"/>
      <c r="BZW655" s="137"/>
      <c r="BZX655" s="137"/>
      <c r="BZY655" s="137"/>
      <c r="BZZ655" s="137"/>
      <c r="CAA655" s="137"/>
      <c r="CAB655" s="137"/>
      <c r="CAC655" s="137"/>
      <c r="CAD655" s="137"/>
      <c r="CAE655" s="137"/>
      <c r="CAF655" s="137"/>
      <c r="CAG655" s="137"/>
      <c r="CAH655" s="137"/>
      <c r="CAI655" s="137"/>
      <c r="CAJ655" s="137"/>
      <c r="CAK655" s="137"/>
      <c r="CAL655" s="137"/>
      <c r="CAM655" s="137"/>
      <c r="CAN655" s="137"/>
      <c r="CAO655" s="137"/>
      <c r="CAP655" s="137"/>
      <c r="CAQ655" s="137"/>
      <c r="CAR655" s="137"/>
      <c r="CAS655" s="137"/>
      <c r="CAT655" s="137"/>
      <c r="CAU655" s="137"/>
      <c r="CAV655" s="137"/>
      <c r="CAW655" s="137"/>
      <c r="CAX655" s="137"/>
      <c r="CAY655" s="137"/>
      <c r="CAZ655" s="137"/>
      <c r="CBA655" s="137"/>
      <c r="CBB655" s="137"/>
      <c r="CBC655" s="137"/>
      <c r="CBD655" s="137"/>
      <c r="CBE655" s="137"/>
      <c r="CBF655" s="137"/>
      <c r="CBG655" s="137"/>
      <c r="CBH655" s="137"/>
      <c r="CBI655" s="137"/>
      <c r="CBJ655" s="137"/>
      <c r="CBK655" s="137"/>
      <c r="CBL655" s="137"/>
      <c r="CBM655" s="137"/>
      <c r="CBN655" s="137"/>
      <c r="CBO655" s="137"/>
      <c r="CBP655" s="137"/>
      <c r="CBQ655" s="137"/>
      <c r="CBR655" s="137"/>
      <c r="CBS655" s="137"/>
      <c r="CBT655" s="137"/>
      <c r="CBU655" s="137"/>
      <c r="CBV655" s="137"/>
      <c r="CBW655" s="137"/>
      <c r="CBX655" s="137"/>
      <c r="CBY655" s="137"/>
      <c r="CBZ655" s="137"/>
      <c r="CCA655" s="137"/>
      <c r="CCB655" s="137"/>
      <c r="CCC655" s="137"/>
      <c r="CCD655" s="137"/>
      <c r="CCE655" s="137"/>
      <c r="CCF655" s="137"/>
      <c r="CCG655" s="137"/>
      <c r="CCH655" s="137"/>
      <c r="CCI655" s="137"/>
      <c r="CCJ655" s="137"/>
      <c r="CCK655" s="137"/>
      <c r="CCL655" s="137"/>
      <c r="CCM655" s="137"/>
      <c r="CCN655" s="137"/>
      <c r="CCO655" s="137"/>
      <c r="CCP655" s="137"/>
      <c r="CCQ655" s="137"/>
      <c r="CCR655" s="137"/>
      <c r="CCS655" s="137"/>
      <c r="CCT655" s="137"/>
      <c r="CCU655" s="137"/>
      <c r="CCV655" s="137"/>
      <c r="CCW655" s="137"/>
      <c r="CCX655" s="137"/>
      <c r="CCY655" s="137"/>
      <c r="CCZ655" s="137"/>
      <c r="CDA655" s="137"/>
      <c r="CDB655" s="137"/>
      <c r="CDC655" s="137"/>
      <c r="CDD655" s="137"/>
      <c r="CDE655" s="137"/>
      <c r="CDF655" s="137"/>
      <c r="CDG655" s="137"/>
      <c r="CDH655" s="137"/>
      <c r="CDI655" s="137"/>
      <c r="CDJ655" s="137"/>
      <c r="CDK655" s="137"/>
      <c r="CDL655" s="137"/>
      <c r="CDM655" s="137"/>
      <c r="CDN655" s="137"/>
      <c r="CDO655" s="137"/>
      <c r="CDP655" s="137"/>
      <c r="CDQ655" s="137"/>
      <c r="CDR655" s="137"/>
      <c r="CDS655" s="137"/>
      <c r="CDT655" s="137"/>
      <c r="CDU655" s="137"/>
      <c r="CDV655" s="137"/>
      <c r="CDW655" s="137"/>
      <c r="CDX655" s="137"/>
      <c r="CDY655" s="137"/>
      <c r="CDZ655" s="137"/>
      <c r="CEA655" s="137"/>
      <c r="CEB655" s="137"/>
      <c r="CEC655" s="137"/>
      <c r="CED655" s="137"/>
      <c r="CEE655" s="137"/>
      <c r="CEF655" s="137"/>
      <c r="CEG655" s="137"/>
      <c r="CEH655" s="137"/>
      <c r="CEI655" s="137"/>
      <c r="CEJ655" s="137"/>
      <c r="CEK655" s="137"/>
      <c r="CEL655" s="137"/>
      <c r="CEM655" s="137"/>
      <c r="CEN655" s="137"/>
      <c r="CEO655" s="137"/>
      <c r="CEP655" s="137"/>
      <c r="CEQ655" s="137"/>
      <c r="CER655" s="137"/>
      <c r="CES655" s="137"/>
      <c r="CET655" s="137"/>
      <c r="CEU655" s="137"/>
      <c r="CEV655" s="137"/>
      <c r="CEW655" s="137"/>
      <c r="CEX655" s="137"/>
      <c r="CEY655" s="137"/>
      <c r="CEZ655" s="137"/>
      <c r="CFA655" s="137"/>
      <c r="CFB655" s="137"/>
      <c r="CFC655" s="137"/>
      <c r="CFD655" s="137"/>
      <c r="CFE655" s="137"/>
      <c r="CFF655" s="137"/>
      <c r="CFG655" s="137"/>
      <c r="CFH655" s="137"/>
      <c r="CFI655" s="137"/>
      <c r="CFJ655" s="137"/>
      <c r="CFK655" s="137"/>
      <c r="CFL655" s="137"/>
      <c r="CFM655" s="137"/>
      <c r="CFN655" s="137"/>
      <c r="CFO655" s="137"/>
      <c r="CFP655" s="137"/>
      <c r="CFQ655" s="137"/>
      <c r="CFR655" s="137"/>
      <c r="CFS655" s="137"/>
      <c r="CFT655" s="137"/>
      <c r="CFU655" s="137"/>
      <c r="CFV655" s="137"/>
      <c r="CFW655" s="137"/>
      <c r="CFX655" s="137"/>
      <c r="CFY655" s="137"/>
      <c r="CFZ655" s="137"/>
      <c r="CGA655" s="137"/>
      <c r="CGB655" s="137"/>
      <c r="CGC655" s="137"/>
      <c r="CGD655" s="137"/>
      <c r="CGE655" s="137"/>
      <c r="CGF655" s="137"/>
      <c r="CGG655" s="137"/>
      <c r="CGH655" s="137"/>
      <c r="CGI655" s="137"/>
      <c r="CGJ655" s="137"/>
      <c r="CGK655" s="137"/>
      <c r="CGL655" s="137"/>
      <c r="CGM655" s="137"/>
      <c r="CGN655" s="137"/>
      <c r="CGO655" s="137"/>
      <c r="CGP655" s="137"/>
      <c r="CGQ655" s="137"/>
      <c r="CGR655" s="137"/>
      <c r="CGS655" s="137"/>
      <c r="CGT655" s="137"/>
      <c r="CGU655" s="137"/>
      <c r="CGV655" s="137"/>
      <c r="CGW655" s="137"/>
      <c r="CGX655" s="137"/>
      <c r="CGY655" s="137"/>
      <c r="CGZ655" s="137"/>
      <c r="CHA655" s="137"/>
      <c r="CHB655" s="137"/>
      <c r="CHC655" s="137"/>
      <c r="CHD655" s="137"/>
      <c r="CHE655" s="137"/>
      <c r="CHF655" s="137"/>
      <c r="CHG655" s="137"/>
      <c r="CHH655" s="137"/>
      <c r="CHI655" s="137"/>
      <c r="CHJ655" s="137"/>
      <c r="CHK655" s="137"/>
      <c r="CHL655" s="137"/>
      <c r="CHM655" s="137"/>
      <c r="CHN655" s="137"/>
      <c r="CHO655" s="137"/>
      <c r="CHP655" s="137"/>
      <c r="CHQ655" s="137"/>
      <c r="CHR655" s="137"/>
      <c r="CHS655" s="137"/>
      <c r="CHT655" s="137"/>
      <c r="CHU655" s="137"/>
      <c r="CHV655" s="137"/>
      <c r="CHW655" s="137"/>
      <c r="CHX655" s="137"/>
      <c r="CHY655" s="137"/>
      <c r="CHZ655" s="137"/>
      <c r="CIA655" s="137"/>
      <c r="CIB655" s="137"/>
      <c r="CIC655" s="137"/>
      <c r="CID655" s="137"/>
      <c r="CIE655" s="137"/>
      <c r="CIF655" s="137"/>
      <c r="CIG655" s="137"/>
      <c r="CIH655" s="137"/>
      <c r="CII655" s="137"/>
      <c r="CIJ655" s="137"/>
      <c r="CIK655" s="137"/>
      <c r="CIL655" s="137"/>
      <c r="CIM655" s="137"/>
      <c r="CIN655" s="137"/>
      <c r="CIO655" s="137"/>
      <c r="CIP655" s="137"/>
      <c r="CIQ655" s="137"/>
      <c r="CIR655" s="137"/>
      <c r="CIS655" s="137"/>
      <c r="CIT655" s="137"/>
      <c r="CIU655" s="137"/>
      <c r="CIV655" s="137"/>
      <c r="CIW655" s="137"/>
      <c r="CIX655" s="137"/>
      <c r="CIY655" s="137"/>
      <c r="CIZ655" s="137"/>
      <c r="CJA655" s="137"/>
      <c r="CJB655" s="137"/>
      <c r="CJC655" s="137"/>
      <c r="CJD655" s="137"/>
      <c r="CJE655" s="137"/>
      <c r="CJF655" s="137"/>
      <c r="CJG655" s="137"/>
      <c r="CJH655" s="137"/>
      <c r="CJI655" s="137"/>
      <c r="CJJ655" s="137"/>
      <c r="CJK655" s="137"/>
      <c r="CJL655" s="137"/>
      <c r="CJM655" s="137"/>
      <c r="CJN655" s="137"/>
      <c r="CJO655" s="137"/>
      <c r="CJP655" s="137"/>
      <c r="CJQ655" s="137"/>
      <c r="CJR655" s="137"/>
      <c r="CJS655" s="137"/>
      <c r="CJT655" s="137"/>
      <c r="CJU655" s="137"/>
      <c r="CJV655" s="137"/>
      <c r="CJW655" s="137"/>
      <c r="CJX655" s="137"/>
      <c r="CJY655" s="137"/>
      <c r="CJZ655" s="137"/>
      <c r="CKA655" s="137"/>
      <c r="CKB655" s="137"/>
      <c r="CKC655" s="137"/>
      <c r="CKD655" s="137"/>
      <c r="CKE655" s="137"/>
      <c r="CKF655" s="137"/>
      <c r="CKG655" s="137"/>
      <c r="CKH655" s="137"/>
      <c r="CKI655" s="137"/>
      <c r="CKJ655" s="137"/>
      <c r="CKK655" s="137"/>
      <c r="CKL655" s="137"/>
      <c r="CKM655" s="137"/>
      <c r="CKN655" s="137"/>
      <c r="CKO655" s="137"/>
      <c r="CKP655" s="137"/>
      <c r="CKQ655" s="137"/>
      <c r="CKR655" s="137"/>
      <c r="CKS655" s="137"/>
      <c r="CKT655" s="137"/>
      <c r="CKU655" s="137"/>
      <c r="CKV655" s="137"/>
      <c r="CKW655" s="137"/>
      <c r="CKX655" s="137"/>
      <c r="CKY655" s="137"/>
      <c r="CKZ655" s="137"/>
      <c r="CLA655" s="137"/>
      <c r="CLB655" s="137"/>
      <c r="CLC655" s="137"/>
      <c r="CLD655" s="137"/>
      <c r="CLE655" s="137"/>
      <c r="CLF655" s="137"/>
      <c r="CLG655" s="137"/>
      <c r="CLH655" s="137"/>
      <c r="CLI655" s="137"/>
      <c r="CLJ655" s="137"/>
      <c r="CLK655" s="137"/>
      <c r="CLL655" s="137"/>
      <c r="CLM655" s="137"/>
      <c r="CLN655" s="137"/>
      <c r="CLO655" s="137"/>
      <c r="CLP655" s="137"/>
      <c r="CLQ655" s="137"/>
      <c r="CLR655" s="137"/>
      <c r="CLS655" s="137"/>
      <c r="CLT655" s="137"/>
      <c r="CLU655" s="137"/>
      <c r="CLV655" s="137"/>
      <c r="CLW655" s="137"/>
      <c r="CLX655" s="137"/>
      <c r="CLY655" s="137"/>
      <c r="CLZ655" s="137"/>
      <c r="CMA655" s="137"/>
      <c r="CMB655" s="137"/>
      <c r="CMC655" s="137"/>
      <c r="CMD655" s="137"/>
      <c r="CME655" s="137"/>
      <c r="CMF655" s="137"/>
      <c r="CMG655" s="137"/>
      <c r="CMH655" s="137"/>
      <c r="CMI655" s="137"/>
      <c r="CMJ655" s="137"/>
      <c r="CMK655" s="137"/>
      <c r="CML655" s="137"/>
      <c r="CMM655" s="137"/>
      <c r="CMN655" s="137"/>
      <c r="CMO655" s="137"/>
      <c r="CMP655" s="137"/>
      <c r="CMQ655" s="137"/>
      <c r="CMR655" s="137"/>
      <c r="CMS655" s="137"/>
      <c r="CMT655" s="137"/>
      <c r="CMU655" s="137"/>
      <c r="CMV655" s="137"/>
      <c r="CMW655" s="137"/>
      <c r="CMX655" s="137"/>
      <c r="CMY655" s="137"/>
      <c r="CMZ655" s="137"/>
      <c r="CNA655" s="137"/>
      <c r="CNB655" s="137"/>
      <c r="CNC655" s="137"/>
      <c r="CND655" s="137"/>
      <c r="CNE655" s="137"/>
      <c r="CNF655" s="137"/>
      <c r="CNG655" s="137"/>
      <c r="CNH655" s="137"/>
      <c r="CNI655" s="137"/>
      <c r="CNJ655" s="137"/>
      <c r="CNK655" s="137"/>
      <c r="CNL655" s="137"/>
      <c r="CNM655" s="137"/>
      <c r="CNN655" s="137"/>
      <c r="CNO655" s="137"/>
      <c r="CNP655" s="137"/>
      <c r="CNQ655" s="137"/>
      <c r="CNR655" s="137"/>
      <c r="CNS655" s="137"/>
      <c r="CNT655" s="137"/>
      <c r="CNU655" s="137"/>
      <c r="CNV655" s="137"/>
      <c r="CNW655" s="137"/>
      <c r="CNX655" s="137"/>
      <c r="CNY655" s="137"/>
      <c r="CNZ655" s="137"/>
      <c r="COA655" s="137"/>
      <c r="COB655" s="137"/>
      <c r="COC655" s="137"/>
      <c r="COD655" s="137"/>
      <c r="COE655" s="137"/>
      <c r="COF655" s="137"/>
      <c r="COG655" s="137"/>
      <c r="COH655" s="137"/>
      <c r="COI655" s="137"/>
      <c r="COJ655" s="137"/>
      <c r="COK655" s="137"/>
      <c r="COL655" s="137"/>
      <c r="COM655" s="137"/>
      <c r="CON655" s="137"/>
      <c r="COO655" s="137"/>
      <c r="COP655" s="137"/>
      <c r="COQ655" s="137"/>
      <c r="COR655" s="137"/>
      <c r="COS655" s="137"/>
      <c r="COT655" s="137"/>
      <c r="COU655" s="137"/>
      <c r="COV655" s="137"/>
      <c r="COW655" s="137"/>
      <c r="COX655" s="137"/>
      <c r="COY655" s="137"/>
      <c r="COZ655" s="137"/>
      <c r="CPA655" s="137"/>
      <c r="CPB655" s="137"/>
      <c r="CPC655" s="137"/>
      <c r="CPD655" s="137"/>
      <c r="CPE655" s="137"/>
      <c r="CPF655" s="137"/>
      <c r="CPG655" s="137"/>
      <c r="CPH655" s="137"/>
      <c r="CPI655" s="137"/>
      <c r="CPJ655" s="137"/>
      <c r="CPK655" s="137"/>
      <c r="CPL655" s="137"/>
      <c r="CPM655" s="137"/>
      <c r="CPN655" s="137"/>
      <c r="CPO655" s="137"/>
      <c r="CPP655" s="137"/>
      <c r="CPQ655" s="137"/>
      <c r="CPR655" s="137"/>
      <c r="CPS655" s="137"/>
      <c r="CPT655" s="137"/>
      <c r="CPU655" s="137"/>
      <c r="CPV655" s="137"/>
      <c r="CPW655" s="137"/>
      <c r="CPX655" s="137"/>
      <c r="CPY655" s="137"/>
      <c r="CPZ655" s="137"/>
      <c r="CQA655" s="137"/>
      <c r="CQB655" s="137"/>
      <c r="CQC655" s="137"/>
      <c r="CQD655" s="137"/>
      <c r="CQE655" s="137"/>
      <c r="CQF655" s="137"/>
      <c r="CQG655" s="137"/>
      <c r="CQH655" s="137"/>
      <c r="CQI655" s="137"/>
      <c r="CQJ655" s="137"/>
      <c r="CQK655" s="137"/>
      <c r="CQL655" s="137"/>
      <c r="CQM655" s="137"/>
      <c r="CQN655" s="137"/>
      <c r="CQO655" s="137"/>
      <c r="CQP655" s="137"/>
      <c r="CQQ655" s="137"/>
      <c r="CQR655" s="137"/>
      <c r="CQS655" s="137"/>
      <c r="CQT655" s="137"/>
      <c r="CQU655" s="137"/>
      <c r="CQV655" s="137"/>
      <c r="CQW655" s="137"/>
      <c r="CQX655" s="137"/>
      <c r="CQY655" s="137"/>
      <c r="CQZ655" s="137"/>
      <c r="CRA655" s="137"/>
      <c r="CRB655" s="137"/>
      <c r="CRC655" s="137"/>
      <c r="CRD655" s="137"/>
      <c r="CRE655" s="137"/>
      <c r="CRF655" s="137"/>
      <c r="CRG655" s="137"/>
      <c r="CRH655" s="137"/>
      <c r="CRI655" s="137"/>
      <c r="CRJ655" s="137"/>
      <c r="CRK655" s="137"/>
      <c r="CRL655" s="137"/>
      <c r="CRM655" s="137"/>
      <c r="CRN655" s="137"/>
      <c r="CRO655" s="137"/>
      <c r="CRP655" s="137"/>
      <c r="CRQ655" s="137"/>
      <c r="CRR655" s="137"/>
      <c r="CRS655" s="137"/>
      <c r="CRT655" s="137"/>
      <c r="CRU655" s="137"/>
      <c r="CRV655" s="137"/>
      <c r="CRW655" s="137"/>
      <c r="CRX655" s="137"/>
      <c r="CRY655" s="137"/>
      <c r="CRZ655" s="137"/>
      <c r="CSA655" s="137"/>
      <c r="CSB655" s="137"/>
      <c r="CSC655" s="137"/>
      <c r="CSD655" s="137"/>
      <c r="CSE655" s="137"/>
      <c r="CSF655" s="137"/>
      <c r="CSG655" s="137"/>
      <c r="CSH655" s="137"/>
      <c r="CSI655" s="137"/>
      <c r="CSJ655" s="137"/>
      <c r="CSK655" s="137"/>
      <c r="CSL655" s="137"/>
      <c r="CSM655" s="137"/>
      <c r="CSN655" s="137"/>
      <c r="CSO655" s="137"/>
      <c r="CSP655" s="137"/>
      <c r="CSQ655" s="137"/>
      <c r="CSR655" s="137"/>
      <c r="CSS655" s="137"/>
      <c r="CST655" s="137"/>
      <c r="CSU655" s="137"/>
      <c r="CSV655" s="137"/>
      <c r="CSW655" s="137"/>
      <c r="CSX655" s="137"/>
      <c r="CSY655" s="137"/>
      <c r="CSZ655" s="137"/>
      <c r="CTA655" s="137"/>
      <c r="CTB655" s="137"/>
      <c r="CTC655" s="137"/>
      <c r="CTD655" s="137"/>
      <c r="CTE655" s="137"/>
      <c r="CTF655" s="137"/>
      <c r="CTG655" s="137"/>
      <c r="CTH655" s="137"/>
      <c r="CTI655" s="137"/>
      <c r="CTJ655" s="137"/>
      <c r="CTK655" s="137"/>
      <c r="CTL655" s="137"/>
      <c r="CTM655" s="137"/>
      <c r="CTN655" s="137"/>
      <c r="CTO655" s="137"/>
      <c r="CTP655" s="137"/>
      <c r="CTQ655" s="137"/>
      <c r="CTR655" s="137"/>
      <c r="CTS655" s="137"/>
      <c r="CTT655" s="137"/>
      <c r="CTU655" s="137"/>
      <c r="CTV655" s="137"/>
      <c r="CTW655" s="137"/>
      <c r="CTX655" s="137"/>
      <c r="CTY655" s="137"/>
      <c r="CTZ655" s="137"/>
      <c r="CUA655" s="137"/>
      <c r="CUB655" s="137"/>
      <c r="CUC655" s="137"/>
      <c r="CUD655" s="137"/>
      <c r="CUE655" s="137"/>
      <c r="CUF655" s="137"/>
      <c r="CUG655" s="137"/>
      <c r="CUH655" s="137"/>
      <c r="CUI655" s="137"/>
      <c r="CUJ655" s="137"/>
      <c r="CUK655" s="137"/>
      <c r="CUL655" s="137"/>
      <c r="CUM655" s="137"/>
      <c r="CUN655" s="137"/>
      <c r="CUO655" s="137"/>
      <c r="CUP655" s="137"/>
      <c r="CUQ655" s="137"/>
      <c r="CUR655" s="137"/>
      <c r="CUS655" s="137"/>
      <c r="CUT655" s="137"/>
      <c r="CUU655" s="137"/>
      <c r="CUV655" s="137"/>
      <c r="CUW655" s="137"/>
      <c r="CUX655" s="137"/>
      <c r="CUY655" s="137"/>
      <c r="CUZ655" s="137"/>
      <c r="CVA655" s="137"/>
      <c r="CVB655" s="137"/>
      <c r="CVC655" s="137"/>
      <c r="CVD655" s="137"/>
      <c r="CVE655" s="137"/>
      <c r="CVF655" s="137"/>
      <c r="CVG655" s="137"/>
      <c r="CVH655" s="137"/>
      <c r="CVI655" s="137"/>
      <c r="CVJ655" s="137"/>
      <c r="CVK655" s="137"/>
      <c r="CVL655" s="137"/>
      <c r="CVM655" s="137"/>
      <c r="CVN655" s="137"/>
      <c r="CVO655" s="137"/>
      <c r="CVP655" s="137"/>
      <c r="CVQ655" s="137"/>
      <c r="CVR655" s="137"/>
      <c r="CVS655" s="137"/>
      <c r="CVT655" s="137"/>
      <c r="CVU655" s="137"/>
      <c r="CVV655" s="137"/>
      <c r="CVW655" s="137"/>
      <c r="CVX655" s="137"/>
      <c r="CVY655" s="137"/>
      <c r="CVZ655" s="137"/>
      <c r="CWA655" s="137"/>
      <c r="CWB655" s="137"/>
      <c r="CWC655" s="137"/>
      <c r="CWD655" s="137"/>
      <c r="CWE655" s="137"/>
      <c r="CWF655" s="137"/>
      <c r="CWG655" s="137"/>
      <c r="CWH655" s="137"/>
      <c r="CWI655" s="137"/>
      <c r="CWJ655" s="137"/>
      <c r="CWK655" s="137"/>
      <c r="CWL655" s="137"/>
      <c r="CWM655" s="137"/>
      <c r="CWN655" s="137"/>
      <c r="CWO655" s="137"/>
      <c r="CWP655" s="137"/>
      <c r="CWQ655" s="137"/>
      <c r="CWR655" s="137"/>
      <c r="CWS655" s="137"/>
      <c r="CWT655" s="137"/>
      <c r="CWU655" s="137"/>
      <c r="CWV655" s="137"/>
      <c r="CWW655" s="137"/>
      <c r="CWX655" s="137"/>
      <c r="CWY655" s="137"/>
      <c r="CWZ655" s="137"/>
      <c r="CXA655" s="137"/>
      <c r="CXB655" s="137"/>
      <c r="CXC655" s="137"/>
      <c r="CXD655" s="137"/>
      <c r="CXE655" s="137"/>
      <c r="CXF655" s="137"/>
      <c r="CXG655" s="137"/>
      <c r="CXH655" s="137"/>
      <c r="CXI655" s="137"/>
      <c r="CXJ655" s="137"/>
      <c r="CXK655" s="137"/>
      <c r="CXL655" s="137"/>
      <c r="CXM655" s="137"/>
      <c r="CXN655" s="137"/>
      <c r="CXO655" s="137"/>
      <c r="CXP655" s="137"/>
      <c r="CXQ655" s="137"/>
      <c r="CXR655" s="137"/>
      <c r="CXS655" s="137"/>
      <c r="CXT655" s="137"/>
      <c r="CXU655" s="137"/>
      <c r="CXV655" s="137"/>
      <c r="CXW655" s="137"/>
      <c r="CXX655" s="137"/>
      <c r="CXY655" s="137"/>
      <c r="CXZ655" s="137"/>
      <c r="CYA655" s="137"/>
      <c r="CYB655" s="137"/>
      <c r="CYC655" s="137"/>
      <c r="CYD655" s="137"/>
      <c r="CYE655" s="137"/>
      <c r="CYF655" s="137"/>
      <c r="CYG655" s="137"/>
      <c r="CYH655" s="137"/>
      <c r="CYI655" s="137"/>
      <c r="CYJ655" s="137"/>
      <c r="CYK655" s="137"/>
      <c r="CYL655" s="137"/>
      <c r="CYM655" s="137"/>
      <c r="CYN655" s="137"/>
      <c r="CYO655" s="137"/>
      <c r="CYP655" s="137"/>
      <c r="CYQ655" s="137"/>
      <c r="CYR655" s="137"/>
      <c r="CYS655" s="137"/>
      <c r="CYT655" s="137"/>
      <c r="CYU655" s="137"/>
      <c r="CYV655" s="137"/>
      <c r="CYW655" s="137"/>
      <c r="CYX655" s="137"/>
      <c r="CYY655" s="137"/>
      <c r="CYZ655" s="137"/>
      <c r="CZA655" s="137"/>
      <c r="CZB655" s="137"/>
      <c r="CZC655" s="137"/>
      <c r="CZD655" s="137"/>
      <c r="CZE655" s="137"/>
      <c r="CZF655" s="137"/>
      <c r="CZG655" s="137"/>
      <c r="CZH655" s="137"/>
      <c r="CZI655" s="137"/>
      <c r="CZJ655" s="137"/>
      <c r="CZK655" s="137"/>
      <c r="CZL655" s="137"/>
      <c r="CZM655" s="137"/>
      <c r="CZN655" s="137"/>
      <c r="CZO655" s="137"/>
      <c r="CZP655" s="137"/>
      <c r="CZQ655" s="137"/>
      <c r="CZR655" s="137"/>
      <c r="CZS655" s="137"/>
      <c r="CZT655" s="137"/>
      <c r="CZU655" s="137"/>
      <c r="CZV655" s="137"/>
      <c r="CZW655" s="137"/>
      <c r="CZX655" s="137"/>
      <c r="CZY655" s="137"/>
      <c r="CZZ655" s="137"/>
      <c r="DAA655" s="137"/>
      <c r="DAB655" s="137"/>
      <c r="DAC655" s="137"/>
      <c r="DAD655" s="137"/>
      <c r="DAE655" s="137"/>
      <c r="DAF655" s="137"/>
      <c r="DAG655" s="137"/>
      <c r="DAH655" s="137"/>
      <c r="DAI655" s="137"/>
      <c r="DAJ655" s="137"/>
      <c r="DAK655" s="137"/>
      <c r="DAL655" s="137"/>
      <c r="DAM655" s="137"/>
      <c r="DAN655" s="137"/>
      <c r="DAO655" s="137"/>
      <c r="DAP655" s="137"/>
      <c r="DAQ655" s="137"/>
      <c r="DAR655" s="137"/>
      <c r="DAS655" s="137"/>
      <c r="DAT655" s="137"/>
      <c r="DAU655" s="137"/>
      <c r="DAV655" s="137"/>
      <c r="DAW655" s="137"/>
      <c r="DAX655" s="137"/>
      <c r="DAY655" s="137"/>
      <c r="DAZ655" s="137"/>
      <c r="DBA655" s="137"/>
      <c r="DBB655" s="137"/>
      <c r="DBC655" s="137"/>
      <c r="DBD655" s="137"/>
      <c r="DBE655" s="137"/>
      <c r="DBF655" s="137"/>
      <c r="DBG655" s="137"/>
      <c r="DBH655" s="137"/>
      <c r="DBI655" s="137"/>
      <c r="DBJ655" s="137"/>
      <c r="DBK655" s="137"/>
      <c r="DBL655" s="137"/>
      <c r="DBM655" s="137"/>
      <c r="DBN655" s="137"/>
      <c r="DBO655" s="137"/>
      <c r="DBP655" s="137"/>
      <c r="DBQ655" s="137"/>
      <c r="DBR655" s="137"/>
      <c r="DBS655" s="137"/>
      <c r="DBT655" s="137"/>
      <c r="DBU655" s="137"/>
      <c r="DBV655" s="137"/>
      <c r="DBW655" s="137"/>
      <c r="DBX655" s="137"/>
      <c r="DBY655" s="137"/>
      <c r="DBZ655" s="137"/>
      <c r="DCA655" s="137"/>
      <c r="DCB655" s="137"/>
      <c r="DCC655" s="137"/>
      <c r="DCD655" s="137"/>
      <c r="DCE655" s="137"/>
      <c r="DCF655" s="137"/>
      <c r="DCG655" s="137"/>
      <c r="DCH655" s="137"/>
      <c r="DCI655" s="137"/>
      <c r="DCJ655" s="137"/>
      <c r="DCK655" s="137"/>
      <c r="DCL655" s="137"/>
      <c r="DCM655" s="137"/>
      <c r="DCN655" s="137"/>
      <c r="DCO655" s="137"/>
      <c r="DCP655" s="137"/>
      <c r="DCQ655" s="137"/>
      <c r="DCR655" s="137"/>
      <c r="DCS655" s="137"/>
      <c r="DCT655" s="137"/>
      <c r="DCU655" s="137"/>
      <c r="DCV655" s="137"/>
      <c r="DCW655" s="137"/>
      <c r="DCX655" s="137"/>
      <c r="DCY655" s="137"/>
      <c r="DCZ655" s="137"/>
      <c r="DDA655" s="137"/>
      <c r="DDB655" s="137"/>
      <c r="DDC655" s="137"/>
      <c r="DDD655" s="137"/>
      <c r="DDE655" s="137"/>
      <c r="DDF655" s="137"/>
      <c r="DDG655" s="137"/>
      <c r="DDH655" s="137"/>
      <c r="DDI655" s="137"/>
      <c r="DDJ655" s="137"/>
      <c r="DDK655" s="137"/>
      <c r="DDL655" s="137"/>
      <c r="DDM655" s="137"/>
      <c r="DDN655" s="137"/>
      <c r="DDO655" s="137"/>
      <c r="DDP655" s="137"/>
      <c r="DDQ655" s="137"/>
      <c r="DDR655" s="137"/>
      <c r="DDS655" s="137"/>
      <c r="DDT655" s="137"/>
      <c r="DDU655" s="137"/>
      <c r="DDV655" s="137"/>
      <c r="DDW655" s="137"/>
      <c r="DDX655" s="137"/>
      <c r="DDY655" s="137"/>
      <c r="DDZ655" s="137"/>
      <c r="DEA655" s="137"/>
      <c r="DEB655" s="137"/>
      <c r="DEC655" s="137"/>
      <c r="DED655" s="137"/>
      <c r="DEE655" s="137"/>
      <c r="DEF655" s="137"/>
      <c r="DEG655" s="137"/>
      <c r="DEH655" s="137"/>
      <c r="DEI655" s="137"/>
      <c r="DEJ655" s="137"/>
      <c r="DEK655" s="137"/>
      <c r="DEL655" s="137"/>
      <c r="DEM655" s="137"/>
      <c r="DEN655" s="137"/>
      <c r="DEO655" s="137"/>
      <c r="DEP655" s="137"/>
      <c r="DEQ655" s="137"/>
      <c r="DER655" s="137"/>
      <c r="DES655" s="137"/>
      <c r="DET655" s="137"/>
      <c r="DEU655" s="137"/>
      <c r="DEV655" s="137"/>
      <c r="DEW655" s="137"/>
      <c r="DEX655" s="137"/>
      <c r="DEY655" s="137"/>
      <c r="DEZ655" s="137"/>
      <c r="DFA655" s="137"/>
      <c r="DFB655" s="137"/>
      <c r="DFC655" s="137"/>
      <c r="DFD655" s="137"/>
      <c r="DFE655" s="137"/>
      <c r="DFF655" s="137"/>
      <c r="DFG655" s="137"/>
      <c r="DFH655" s="137"/>
      <c r="DFI655" s="137"/>
      <c r="DFJ655" s="137"/>
      <c r="DFK655" s="137"/>
      <c r="DFL655" s="137"/>
      <c r="DFM655" s="137"/>
      <c r="DFN655" s="137"/>
      <c r="DFO655" s="137"/>
      <c r="DFP655" s="137"/>
      <c r="DFQ655" s="137"/>
      <c r="DFR655" s="137"/>
      <c r="DFS655" s="137"/>
      <c r="DFT655" s="137"/>
      <c r="DFU655" s="137"/>
      <c r="DFV655" s="137"/>
      <c r="DFW655" s="137"/>
      <c r="DFX655" s="137"/>
      <c r="DFY655" s="137"/>
      <c r="DFZ655" s="137"/>
      <c r="DGA655" s="137"/>
      <c r="DGB655" s="137"/>
      <c r="DGC655" s="137"/>
      <c r="DGD655" s="137"/>
      <c r="DGE655" s="137"/>
      <c r="DGF655" s="137"/>
      <c r="DGG655" s="137"/>
      <c r="DGH655" s="137"/>
      <c r="DGI655" s="137"/>
      <c r="DGJ655" s="137"/>
      <c r="DGK655" s="137"/>
      <c r="DGL655" s="137"/>
      <c r="DGM655" s="137"/>
      <c r="DGN655" s="137"/>
      <c r="DGO655" s="137"/>
      <c r="DGP655" s="137"/>
      <c r="DGQ655" s="137"/>
      <c r="DGR655" s="137"/>
      <c r="DGS655" s="137"/>
      <c r="DGT655" s="137"/>
      <c r="DGU655" s="137"/>
      <c r="DGV655" s="137"/>
      <c r="DGW655" s="137"/>
      <c r="DGX655" s="137"/>
      <c r="DGY655" s="137"/>
      <c r="DGZ655" s="137"/>
      <c r="DHA655" s="137"/>
      <c r="DHB655" s="137"/>
      <c r="DHC655" s="137"/>
      <c r="DHD655" s="137"/>
      <c r="DHE655" s="137"/>
      <c r="DHF655" s="137"/>
      <c r="DHG655" s="137"/>
      <c r="DHH655" s="137"/>
      <c r="DHI655" s="137"/>
      <c r="DHJ655" s="137"/>
      <c r="DHK655" s="137"/>
      <c r="DHL655" s="137"/>
      <c r="DHM655" s="137"/>
      <c r="DHN655" s="137"/>
      <c r="DHO655" s="137"/>
      <c r="DHP655" s="137"/>
      <c r="DHQ655" s="137"/>
      <c r="DHR655" s="137"/>
      <c r="DHS655" s="137"/>
      <c r="DHT655" s="137"/>
      <c r="DHU655" s="137"/>
      <c r="DHV655" s="137"/>
      <c r="DHW655" s="137"/>
      <c r="DHX655" s="137"/>
      <c r="DHY655" s="137"/>
      <c r="DHZ655" s="137"/>
      <c r="DIA655" s="137"/>
      <c r="DIB655" s="137"/>
      <c r="DIC655" s="137"/>
      <c r="DID655" s="137"/>
      <c r="DIE655" s="137"/>
      <c r="DIF655" s="137"/>
      <c r="DIG655" s="137"/>
      <c r="DIH655" s="137"/>
      <c r="DII655" s="137"/>
      <c r="DIJ655" s="137"/>
      <c r="DIK655" s="137"/>
      <c r="DIL655" s="137"/>
      <c r="DIM655" s="137"/>
      <c r="DIN655" s="137"/>
      <c r="DIO655" s="137"/>
      <c r="DIP655" s="137"/>
      <c r="DIQ655" s="137"/>
      <c r="DIR655" s="137"/>
      <c r="DIS655" s="137"/>
      <c r="DIT655" s="137"/>
      <c r="DIU655" s="137"/>
      <c r="DIV655" s="137"/>
      <c r="DIW655" s="137"/>
      <c r="DIX655" s="137"/>
      <c r="DIY655" s="137"/>
      <c r="DIZ655" s="137"/>
      <c r="DJA655" s="137"/>
      <c r="DJB655" s="137"/>
      <c r="DJC655" s="137"/>
      <c r="DJD655" s="137"/>
      <c r="DJE655" s="137"/>
      <c r="DJF655" s="137"/>
      <c r="DJG655" s="137"/>
      <c r="DJH655" s="137"/>
      <c r="DJI655" s="137"/>
      <c r="DJJ655" s="137"/>
      <c r="DJK655" s="137"/>
      <c r="DJL655" s="137"/>
      <c r="DJM655" s="137"/>
      <c r="DJN655" s="137"/>
      <c r="DJO655" s="137"/>
      <c r="DJP655" s="137"/>
      <c r="DJQ655" s="137"/>
      <c r="DJR655" s="137"/>
      <c r="DJS655" s="137"/>
      <c r="DJT655" s="137"/>
      <c r="DJU655" s="137"/>
      <c r="DJV655" s="137"/>
      <c r="DJW655" s="137"/>
      <c r="DJX655" s="137"/>
      <c r="DJY655" s="137"/>
      <c r="DJZ655" s="137"/>
      <c r="DKA655" s="137"/>
      <c r="DKB655" s="137"/>
      <c r="DKC655" s="137"/>
      <c r="DKD655" s="137"/>
      <c r="DKE655" s="137"/>
      <c r="DKF655" s="137"/>
      <c r="DKG655" s="137"/>
      <c r="DKH655" s="137"/>
      <c r="DKI655" s="137"/>
      <c r="DKJ655" s="137"/>
      <c r="DKK655" s="137"/>
      <c r="DKL655" s="137"/>
      <c r="DKM655" s="137"/>
      <c r="DKN655" s="137"/>
      <c r="DKO655" s="137"/>
      <c r="DKP655" s="137"/>
      <c r="DKQ655" s="137"/>
      <c r="DKR655" s="137"/>
      <c r="DKS655" s="137"/>
      <c r="DKT655" s="137"/>
      <c r="DKU655" s="137"/>
      <c r="DKV655" s="137"/>
      <c r="DKW655" s="137"/>
      <c r="DKX655" s="137"/>
      <c r="DKY655" s="137"/>
      <c r="DKZ655" s="137"/>
      <c r="DLA655" s="137"/>
      <c r="DLB655" s="137"/>
      <c r="DLC655" s="137"/>
      <c r="DLD655" s="137"/>
      <c r="DLE655" s="137"/>
      <c r="DLF655" s="137"/>
      <c r="DLG655" s="137"/>
      <c r="DLH655" s="137"/>
      <c r="DLI655" s="137"/>
      <c r="DLJ655" s="137"/>
      <c r="DLK655" s="137"/>
      <c r="DLL655" s="137"/>
      <c r="DLM655" s="137"/>
      <c r="DLN655" s="137"/>
      <c r="DLO655" s="137"/>
      <c r="DLP655" s="137"/>
      <c r="DLQ655" s="137"/>
      <c r="DLR655" s="137"/>
      <c r="DLS655" s="137"/>
      <c r="DLT655" s="137"/>
      <c r="DLU655" s="137"/>
      <c r="DLV655" s="137"/>
      <c r="DLW655" s="137"/>
      <c r="DLX655" s="137"/>
      <c r="DLY655" s="137"/>
      <c r="DLZ655" s="137"/>
      <c r="DMA655" s="137"/>
      <c r="DMB655" s="137"/>
      <c r="DMC655" s="137"/>
      <c r="DMD655" s="137"/>
      <c r="DME655" s="137"/>
      <c r="DMF655" s="137"/>
      <c r="DMG655" s="137"/>
      <c r="DMH655" s="137"/>
      <c r="DMI655" s="137"/>
      <c r="DMJ655" s="137"/>
      <c r="DMK655" s="137"/>
      <c r="DML655" s="137"/>
      <c r="DMM655" s="137"/>
      <c r="DMN655" s="137"/>
      <c r="DMO655" s="137"/>
      <c r="DMP655" s="137"/>
      <c r="DMQ655" s="137"/>
      <c r="DMR655" s="137"/>
      <c r="DMS655" s="137"/>
      <c r="DMT655" s="137"/>
      <c r="DMU655" s="137"/>
      <c r="DMV655" s="137"/>
      <c r="DMW655" s="137"/>
      <c r="DMX655" s="137"/>
      <c r="DMY655" s="137"/>
      <c r="DMZ655" s="137"/>
      <c r="DNA655" s="137"/>
      <c r="DNB655" s="137"/>
      <c r="DNC655" s="137"/>
      <c r="DND655" s="137"/>
      <c r="DNE655" s="137"/>
      <c r="DNF655" s="137"/>
      <c r="DNG655" s="137"/>
      <c r="DNH655" s="137"/>
      <c r="DNI655" s="137"/>
      <c r="DNJ655" s="137"/>
      <c r="DNK655" s="137"/>
      <c r="DNL655" s="137"/>
      <c r="DNM655" s="137"/>
      <c r="DNN655" s="137"/>
      <c r="DNO655" s="137"/>
      <c r="DNP655" s="137"/>
      <c r="DNQ655" s="137"/>
      <c r="DNR655" s="137"/>
      <c r="DNS655" s="137"/>
      <c r="DNT655" s="137"/>
      <c r="DNU655" s="137"/>
      <c r="DNV655" s="137"/>
      <c r="DNW655" s="137"/>
      <c r="DNX655" s="137"/>
      <c r="DNY655" s="137"/>
      <c r="DNZ655" s="137"/>
      <c r="DOA655" s="137"/>
      <c r="DOB655" s="137"/>
      <c r="DOC655" s="137"/>
      <c r="DOD655" s="137"/>
      <c r="DOE655" s="137"/>
      <c r="DOF655" s="137"/>
      <c r="DOG655" s="137"/>
      <c r="DOH655" s="137"/>
      <c r="DOI655" s="137"/>
      <c r="DOJ655" s="137"/>
      <c r="DOK655" s="137"/>
      <c r="DOL655" s="137"/>
      <c r="DOM655" s="137"/>
      <c r="DON655" s="137"/>
      <c r="DOO655" s="137"/>
      <c r="DOP655" s="137"/>
      <c r="DOQ655" s="137"/>
      <c r="DOR655" s="137"/>
      <c r="DOS655" s="137"/>
      <c r="DOT655" s="137"/>
      <c r="DOU655" s="137"/>
      <c r="DOV655" s="137"/>
      <c r="DOW655" s="137"/>
      <c r="DOX655" s="137"/>
      <c r="DOY655" s="137"/>
      <c r="DOZ655" s="137"/>
      <c r="DPA655" s="137"/>
      <c r="DPB655" s="137"/>
      <c r="DPC655" s="137"/>
      <c r="DPD655" s="137"/>
      <c r="DPE655" s="137"/>
      <c r="DPF655" s="137"/>
      <c r="DPG655" s="137"/>
      <c r="DPH655" s="137"/>
      <c r="DPI655" s="137"/>
      <c r="DPJ655" s="137"/>
      <c r="DPK655" s="137"/>
      <c r="DPL655" s="137"/>
      <c r="DPM655" s="137"/>
      <c r="DPN655" s="137"/>
      <c r="DPO655" s="137"/>
      <c r="DPP655" s="137"/>
      <c r="DPQ655" s="137"/>
      <c r="DPR655" s="137"/>
      <c r="DPS655" s="137"/>
      <c r="DPT655" s="137"/>
      <c r="DPU655" s="137"/>
      <c r="DPV655" s="137"/>
      <c r="DPW655" s="137"/>
      <c r="DPX655" s="137"/>
      <c r="DPY655" s="137"/>
      <c r="DPZ655" s="137"/>
      <c r="DQA655" s="137"/>
      <c r="DQB655" s="137"/>
      <c r="DQC655" s="137"/>
      <c r="DQD655" s="137"/>
      <c r="DQE655" s="137"/>
      <c r="DQF655" s="137"/>
      <c r="DQG655" s="137"/>
      <c r="DQH655" s="137"/>
      <c r="DQI655" s="137"/>
      <c r="DQJ655" s="137"/>
      <c r="DQK655" s="137"/>
      <c r="DQL655" s="137"/>
      <c r="DQM655" s="137"/>
      <c r="DQN655" s="137"/>
      <c r="DQO655" s="137"/>
      <c r="DQP655" s="137"/>
      <c r="DQQ655" s="137"/>
      <c r="DQR655" s="137"/>
      <c r="DQS655" s="137"/>
      <c r="DQT655" s="137"/>
      <c r="DQU655" s="137"/>
      <c r="DQV655" s="137"/>
      <c r="DQW655" s="137"/>
      <c r="DQX655" s="137"/>
      <c r="DQY655" s="137"/>
      <c r="DQZ655" s="137"/>
      <c r="DRA655" s="137"/>
      <c r="DRB655" s="137"/>
      <c r="DRC655" s="137"/>
      <c r="DRD655" s="137"/>
      <c r="DRE655" s="137"/>
      <c r="DRF655" s="137"/>
      <c r="DRG655" s="137"/>
      <c r="DRH655" s="137"/>
      <c r="DRI655" s="137"/>
      <c r="DRJ655" s="137"/>
      <c r="DRK655" s="137"/>
      <c r="DRL655" s="137"/>
      <c r="DRM655" s="137"/>
      <c r="DRN655" s="137"/>
      <c r="DRO655" s="137"/>
      <c r="DRP655" s="137"/>
      <c r="DRQ655" s="137"/>
      <c r="DRR655" s="137"/>
      <c r="DRS655" s="137"/>
      <c r="DRT655" s="137"/>
      <c r="DRU655" s="137"/>
      <c r="DRV655" s="137"/>
      <c r="DRW655" s="137"/>
      <c r="DRX655" s="137"/>
      <c r="DRY655" s="137"/>
      <c r="DRZ655" s="137"/>
      <c r="DSA655" s="137"/>
      <c r="DSB655" s="137"/>
      <c r="DSC655" s="137"/>
      <c r="DSD655" s="137"/>
      <c r="DSE655" s="137"/>
      <c r="DSF655" s="137"/>
      <c r="DSG655" s="137"/>
      <c r="DSH655" s="137"/>
      <c r="DSI655" s="137"/>
      <c r="DSJ655" s="137"/>
      <c r="DSK655" s="137"/>
      <c r="DSL655" s="137"/>
      <c r="DSM655" s="137"/>
      <c r="DSN655" s="137"/>
      <c r="DSO655" s="137"/>
      <c r="DSP655" s="137"/>
      <c r="DSQ655" s="137"/>
      <c r="DSR655" s="137"/>
      <c r="DSS655" s="137"/>
      <c r="DST655" s="137"/>
      <c r="DSU655" s="137"/>
      <c r="DSV655" s="137"/>
      <c r="DSW655" s="137"/>
      <c r="DSX655" s="137"/>
      <c r="DSY655" s="137"/>
      <c r="DSZ655" s="137"/>
      <c r="DTA655" s="137"/>
      <c r="DTB655" s="137"/>
      <c r="DTC655" s="137"/>
      <c r="DTD655" s="137"/>
      <c r="DTE655" s="137"/>
      <c r="DTF655" s="137"/>
      <c r="DTG655" s="137"/>
      <c r="DTH655" s="137"/>
      <c r="DTI655" s="137"/>
      <c r="DTJ655" s="137"/>
      <c r="DTK655" s="137"/>
      <c r="DTL655" s="137"/>
      <c r="DTM655" s="137"/>
      <c r="DTN655" s="137"/>
      <c r="DTO655" s="137"/>
      <c r="DTP655" s="137"/>
      <c r="DTQ655" s="137"/>
      <c r="DTR655" s="137"/>
      <c r="DTS655" s="137"/>
      <c r="DTT655" s="137"/>
      <c r="DTU655" s="137"/>
      <c r="DTV655" s="137"/>
      <c r="DTW655" s="137"/>
      <c r="DTX655" s="137"/>
      <c r="DTY655" s="137"/>
      <c r="DTZ655" s="137"/>
      <c r="DUA655" s="137"/>
      <c r="DUB655" s="137"/>
      <c r="DUC655" s="137"/>
      <c r="DUD655" s="137"/>
      <c r="DUE655" s="137"/>
      <c r="DUF655" s="137"/>
      <c r="DUG655" s="137"/>
      <c r="DUH655" s="137"/>
      <c r="DUI655" s="137"/>
      <c r="DUJ655" s="137"/>
      <c r="DUK655" s="137"/>
      <c r="DUL655" s="137"/>
      <c r="DUM655" s="137"/>
      <c r="DUN655" s="137"/>
      <c r="DUO655" s="137"/>
      <c r="DUP655" s="137"/>
      <c r="DUQ655" s="137"/>
      <c r="DUR655" s="137"/>
      <c r="DUS655" s="137"/>
      <c r="DUT655" s="137"/>
      <c r="DUU655" s="137"/>
      <c r="DUV655" s="137"/>
      <c r="DUW655" s="137"/>
      <c r="DUX655" s="137"/>
      <c r="DUY655" s="137"/>
      <c r="DUZ655" s="137"/>
      <c r="DVA655" s="137"/>
      <c r="DVB655" s="137"/>
      <c r="DVC655" s="137"/>
      <c r="DVD655" s="137"/>
      <c r="DVE655" s="137"/>
      <c r="DVF655" s="137"/>
      <c r="DVG655" s="137"/>
      <c r="DVH655" s="137"/>
      <c r="DVI655" s="137"/>
      <c r="DVJ655" s="137"/>
      <c r="DVK655" s="137"/>
      <c r="DVL655" s="137"/>
      <c r="DVM655" s="137"/>
      <c r="DVN655" s="137"/>
      <c r="DVO655" s="137"/>
      <c r="DVP655" s="137"/>
      <c r="DVQ655" s="137"/>
      <c r="DVR655" s="137"/>
      <c r="DVS655" s="137"/>
      <c r="DVT655" s="137"/>
      <c r="DVU655" s="137"/>
      <c r="DVV655" s="137"/>
      <c r="DVW655" s="137"/>
      <c r="DVX655" s="137"/>
      <c r="DVY655" s="137"/>
      <c r="DVZ655" s="137"/>
      <c r="DWA655" s="137"/>
      <c r="DWB655" s="137"/>
      <c r="DWC655" s="137"/>
      <c r="DWD655" s="137"/>
      <c r="DWE655" s="137"/>
      <c r="DWF655" s="137"/>
      <c r="DWG655" s="137"/>
      <c r="DWH655" s="137"/>
      <c r="DWI655" s="137"/>
      <c r="DWJ655" s="137"/>
      <c r="DWK655" s="137"/>
      <c r="DWL655" s="137"/>
      <c r="DWM655" s="137"/>
      <c r="DWN655" s="137"/>
      <c r="DWO655" s="137"/>
      <c r="DWP655" s="137"/>
      <c r="DWQ655" s="137"/>
      <c r="DWR655" s="137"/>
      <c r="DWS655" s="137"/>
      <c r="DWT655" s="137"/>
      <c r="DWU655" s="137"/>
      <c r="DWV655" s="137"/>
      <c r="DWW655" s="137"/>
      <c r="DWX655" s="137"/>
      <c r="DWY655" s="137"/>
      <c r="DWZ655" s="137"/>
      <c r="DXA655" s="137"/>
      <c r="DXB655" s="137"/>
      <c r="DXC655" s="137"/>
      <c r="DXD655" s="137"/>
      <c r="DXE655" s="137"/>
      <c r="DXF655" s="137"/>
      <c r="DXG655" s="137"/>
      <c r="DXH655" s="137"/>
      <c r="DXI655" s="137"/>
      <c r="DXJ655" s="137"/>
      <c r="DXK655" s="137"/>
      <c r="DXL655" s="137"/>
      <c r="DXM655" s="137"/>
      <c r="DXN655" s="137"/>
      <c r="DXO655" s="137"/>
      <c r="DXP655" s="137"/>
      <c r="DXQ655" s="137"/>
      <c r="DXR655" s="137"/>
      <c r="DXS655" s="137"/>
      <c r="DXT655" s="137"/>
      <c r="DXU655" s="137"/>
      <c r="DXV655" s="137"/>
      <c r="DXW655" s="137"/>
      <c r="DXX655" s="137"/>
      <c r="DXY655" s="137"/>
      <c r="DXZ655" s="137"/>
      <c r="DYA655" s="137"/>
      <c r="DYB655" s="137"/>
      <c r="DYC655" s="137"/>
      <c r="DYD655" s="137"/>
      <c r="DYE655" s="137"/>
      <c r="DYF655" s="137"/>
      <c r="DYG655" s="137"/>
      <c r="DYH655" s="137"/>
      <c r="DYI655" s="137"/>
      <c r="DYJ655" s="137"/>
      <c r="DYK655" s="137"/>
      <c r="DYL655" s="137"/>
      <c r="DYM655" s="137"/>
      <c r="DYN655" s="137"/>
      <c r="DYO655" s="137"/>
      <c r="DYP655" s="137"/>
      <c r="DYQ655" s="137"/>
      <c r="DYR655" s="137"/>
      <c r="DYS655" s="137"/>
      <c r="DYT655" s="137"/>
      <c r="DYU655" s="137"/>
      <c r="DYV655" s="137"/>
      <c r="DYW655" s="137"/>
      <c r="DYX655" s="137"/>
      <c r="DYY655" s="137"/>
      <c r="DYZ655" s="137"/>
      <c r="DZA655" s="137"/>
      <c r="DZB655" s="137"/>
      <c r="DZC655" s="137"/>
      <c r="DZD655" s="137"/>
      <c r="DZE655" s="137"/>
      <c r="DZF655" s="137"/>
      <c r="DZG655" s="137"/>
      <c r="DZH655" s="137"/>
      <c r="DZI655" s="137"/>
      <c r="DZJ655" s="137"/>
      <c r="DZK655" s="137"/>
      <c r="DZL655" s="137"/>
      <c r="DZM655" s="137"/>
      <c r="DZN655" s="137"/>
      <c r="DZO655" s="137"/>
      <c r="DZP655" s="137"/>
      <c r="DZQ655" s="137"/>
      <c r="DZR655" s="137"/>
      <c r="DZS655" s="137"/>
      <c r="DZT655" s="137"/>
      <c r="DZU655" s="137"/>
      <c r="DZV655" s="137"/>
      <c r="DZW655" s="137"/>
      <c r="DZX655" s="137"/>
      <c r="DZY655" s="137"/>
      <c r="DZZ655" s="137"/>
      <c r="EAA655" s="137"/>
      <c r="EAB655" s="137"/>
      <c r="EAC655" s="137"/>
      <c r="EAD655" s="137"/>
      <c r="EAE655" s="137"/>
      <c r="EAF655" s="137"/>
      <c r="EAG655" s="137"/>
      <c r="EAH655" s="137"/>
      <c r="EAI655" s="137"/>
      <c r="EAJ655" s="137"/>
      <c r="EAK655" s="137"/>
      <c r="EAL655" s="137"/>
      <c r="EAM655" s="137"/>
      <c r="EAN655" s="137"/>
      <c r="EAO655" s="137"/>
      <c r="EAP655" s="137"/>
      <c r="EAQ655" s="137"/>
      <c r="EAR655" s="137"/>
      <c r="EAS655" s="137"/>
      <c r="EAT655" s="137"/>
      <c r="EAU655" s="137"/>
      <c r="EAV655" s="137"/>
      <c r="EAW655" s="137"/>
      <c r="EAX655" s="137"/>
      <c r="EAY655" s="137"/>
      <c r="EAZ655" s="137"/>
      <c r="EBA655" s="137"/>
      <c r="EBB655" s="137"/>
      <c r="EBC655" s="137"/>
      <c r="EBD655" s="137"/>
      <c r="EBE655" s="137"/>
      <c r="EBF655" s="137"/>
      <c r="EBG655" s="137"/>
      <c r="EBH655" s="137"/>
      <c r="EBI655" s="137"/>
      <c r="EBJ655" s="137"/>
      <c r="EBK655" s="137"/>
      <c r="EBL655" s="137"/>
      <c r="EBM655" s="137"/>
      <c r="EBN655" s="137"/>
      <c r="EBO655" s="137"/>
      <c r="EBP655" s="137"/>
      <c r="EBQ655" s="137"/>
      <c r="EBR655" s="137"/>
      <c r="EBS655" s="137"/>
      <c r="EBT655" s="137"/>
      <c r="EBU655" s="137"/>
      <c r="EBV655" s="137"/>
      <c r="EBW655" s="137"/>
      <c r="EBX655" s="137"/>
      <c r="EBY655" s="137"/>
      <c r="EBZ655" s="137"/>
      <c r="ECA655" s="137"/>
      <c r="ECB655" s="137"/>
      <c r="ECC655" s="137"/>
      <c r="ECD655" s="137"/>
      <c r="ECE655" s="137"/>
      <c r="ECF655" s="137"/>
      <c r="ECG655" s="137"/>
      <c r="ECH655" s="137"/>
      <c r="ECI655" s="137"/>
      <c r="ECJ655" s="137"/>
      <c r="ECK655" s="137"/>
      <c r="ECL655" s="137"/>
      <c r="ECM655" s="137"/>
      <c r="ECN655" s="137"/>
      <c r="ECO655" s="137"/>
      <c r="ECP655" s="137"/>
      <c r="ECQ655" s="137"/>
      <c r="ECR655" s="137"/>
      <c r="ECS655" s="137"/>
      <c r="ECT655" s="137"/>
      <c r="ECU655" s="137"/>
      <c r="ECV655" s="137"/>
      <c r="ECW655" s="137"/>
      <c r="ECX655" s="137"/>
      <c r="ECY655" s="137"/>
      <c r="ECZ655" s="137"/>
      <c r="EDA655" s="137"/>
      <c r="EDB655" s="137"/>
      <c r="EDC655" s="137"/>
      <c r="EDD655" s="137"/>
      <c r="EDE655" s="137"/>
      <c r="EDF655" s="137"/>
      <c r="EDG655" s="137"/>
      <c r="EDH655" s="137"/>
      <c r="EDI655" s="137"/>
      <c r="EDJ655" s="137"/>
      <c r="EDK655" s="137"/>
      <c r="EDL655" s="137"/>
      <c r="EDM655" s="137"/>
      <c r="EDN655" s="137"/>
      <c r="EDO655" s="137"/>
      <c r="EDP655" s="137"/>
      <c r="EDQ655" s="137"/>
      <c r="EDR655" s="137"/>
      <c r="EDS655" s="137"/>
      <c r="EDT655" s="137"/>
      <c r="EDU655" s="137"/>
      <c r="EDV655" s="137"/>
      <c r="EDW655" s="137"/>
      <c r="EDX655" s="137"/>
      <c r="EDY655" s="137"/>
      <c r="EDZ655" s="137"/>
      <c r="EEA655" s="137"/>
      <c r="EEB655" s="137"/>
      <c r="EEC655" s="137"/>
      <c r="EED655" s="137"/>
      <c r="EEE655" s="137"/>
      <c r="EEF655" s="137"/>
      <c r="EEG655" s="137"/>
      <c r="EEH655" s="137"/>
      <c r="EEI655" s="137"/>
      <c r="EEJ655" s="137"/>
      <c r="EEK655" s="137"/>
      <c r="EEL655" s="137"/>
      <c r="EEM655" s="137"/>
      <c r="EEN655" s="137"/>
      <c r="EEO655" s="137"/>
      <c r="EEP655" s="137"/>
      <c r="EEQ655" s="137"/>
      <c r="EER655" s="137"/>
      <c r="EES655" s="137"/>
      <c r="EET655" s="137"/>
      <c r="EEU655" s="137"/>
      <c r="EEV655" s="137"/>
      <c r="EEW655" s="137"/>
      <c r="EEX655" s="137"/>
      <c r="EEY655" s="137"/>
      <c r="EEZ655" s="137"/>
      <c r="EFA655" s="137"/>
      <c r="EFB655" s="137"/>
      <c r="EFC655" s="137"/>
      <c r="EFD655" s="137"/>
      <c r="EFE655" s="137"/>
      <c r="EFF655" s="137"/>
      <c r="EFG655" s="137"/>
      <c r="EFH655" s="137"/>
      <c r="EFI655" s="137"/>
      <c r="EFJ655" s="137"/>
      <c r="EFK655" s="137"/>
      <c r="EFL655" s="137"/>
      <c r="EFM655" s="137"/>
      <c r="EFN655" s="137"/>
      <c r="EFO655" s="137"/>
      <c r="EFP655" s="137"/>
      <c r="EFQ655" s="137"/>
      <c r="EFR655" s="137"/>
      <c r="EFS655" s="137"/>
      <c r="EFT655" s="137"/>
      <c r="EFU655" s="137"/>
      <c r="EFV655" s="137"/>
      <c r="EFW655" s="137"/>
      <c r="EFX655" s="137"/>
      <c r="EFY655" s="137"/>
      <c r="EFZ655" s="137"/>
      <c r="EGA655" s="137"/>
      <c r="EGB655" s="137"/>
      <c r="EGC655" s="137"/>
      <c r="EGD655" s="137"/>
      <c r="EGE655" s="137"/>
      <c r="EGF655" s="137"/>
      <c r="EGG655" s="137"/>
      <c r="EGH655" s="137"/>
      <c r="EGI655" s="137"/>
      <c r="EGJ655" s="137"/>
      <c r="EGK655" s="137"/>
      <c r="EGL655" s="137"/>
      <c r="EGM655" s="137"/>
      <c r="EGN655" s="137"/>
      <c r="EGO655" s="137"/>
      <c r="EGP655" s="137"/>
      <c r="EGQ655" s="137"/>
      <c r="EGR655" s="137"/>
      <c r="EGS655" s="137"/>
      <c r="EGT655" s="137"/>
      <c r="EGU655" s="137"/>
      <c r="EGV655" s="137"/>
      <c r="EGW655" s="137"/>
      <c r="EGX655" s="137"/>
      <c r="EGY655" s="137"/>
      <c r="EGZ655" s="137"/>
      <c r="EHA655" s="137"/>
      <c r="EHB655" s="137"/>
      <c r="EHC655" s="137"/>
      <c r="EHD655" s="137"/>
      <c r="EHE655" s="137"/>
      <c r="EHF655" s="137"/>
      <c r="EHG655" s="137"/>
      <c r="EHH655" s="137"/>
      <c r="EHI655" s="137"/>
      <c r="EHJ655" s="137"/>
      <c r="EHK655" s="137"/>
      <c r="EHL655" s="137"/>
      <c r="EHM655" s="137"/>
      <c r="EHN655" s="137"/>
      <c r="EHO655" s="137"/>
      <c r="EHP655" s="137"/>
      <c r="EHQ655" s="137"/>
      <c r="EHR655" s="137"/>
      <c r="EHS655" s="137"/>
      <c r="EHT655" s="137"/>
      <c r="EHU655" s="137"/>
      <c r="EHV655" s="137"/>
      <c r="EHW655" s="137"/>
      <c r="EHX655" s="137"/>
      <c r="EHY655" s="137"/>
      <c r="EHZ655" s="137"/>
      <c r="EIA655" s="137"/>
      <c r="EIB655" s="137"/>
      <c r="EIC655" s="137"/>
      <c r="EID655" s="137"/>
      <c r="EIE655" s="137"/>
      <c r="EIF655" s="137"/>
      <c r="EIG655" s="137"/>
      <c r="EIH655" s="137"/>
      <c r="EII655" s="137"/>
      <c r="EIJ655" s="137"/>
      <c r="EIK655" s="137"/>
      <c r="EIL655" s="137"/>
      <c r="EIM655" s="137"/>
      <c r="EIN655" s="137"/>
      <c r="EIO655" s="137"/>
      <c r="EIP655" s="137"/>
      <c r="EIQ655" s="137"/>
      <c r="EIR655" s="137"/>
      <c r="EIS655" s="137"/>
      <c r="EIT655" s="137"/>
      <c r="EIU655" s="137"/>
      <c r="EIV655" s="137"/>
      <c r="EIW655" s="137"/>
      <c r="EIX655" s="137"/>
      <c r="EIY655" s="137"/>
      <c r="EIZ655" s="137"/>
      <c r="EJA655" s="137"/>
      <c r="EJB655" s="137"/>
      <c r="EJC655" s="137"/>
      <c r="EJD655" s="137"/>
      <c r="EJE655" s="137"/>
      <c r="EJF655" s="137"/>
      <c r="EJG655" s="137"/>
      <c r="EJH655" s="137"/>
      <c r="EJI655" s="137"/>
      <c r="EJJ655" s="137"/>
      <c r="EJK655" s="137"/>
      <c r="EJL655" s="137"/>
      <c r="EJM655" s="137"/>
      <c r="EJN655" s="137"/>
      <c r="EJO655" s="137"/>
      <c r="EJP655" s="137"/>
      <c r="EJQ655" s="137"/>
      <c r="EJR655" s="137"/>
      <c r="EJS655" s="137"/>
      <c r="EJT655" s="137"/>
      <c r="EJU655" s="137"/>
      <c r="EJV655" s="137"/>
      <c r="EJW655" s="137"/>
      <c r="EJX655" s="137"/>
      <c r="EJY655" s="137"/>
      <c r="EJZ655" s="137"/>
      <c r="EKA655" s="137"/>
      <c r="EKB655" s="137"/>
      <c r="EKC655" s="137"/>
      <c r="EKD655" s="137"/>
      <c r="EKE655" s="137"/>
      <c r="EKF655" s="137"/>
      <c r="EKG655" s="137"/>
      <c r="EKH655" s="137"/>
      <c r="EKI655" s="137"/>
      <c r="EKJ655" s="137"/>
      <c r="EKK655" s="137"/>
      <c r="EKL655" s="137"/>
      <c r="EKM655" s="137"/>
      <c r="EKN655" s="137"/>
      <c r="EKO655" s="137"/>
      <c r="EKP655" s="137"/>
      <c r="EKQ655" s="137"/>
      <c r="EKR655" s="137"/>
      <c r="EKS655" s="137"/>
      <c r="EKT655" s="137"/>
      <c r="EKU655" s="137"/>
      <c r="EKV655" s="137"/>
      <c r="EKW655" s="137"/>
      <c r="EKX655" s="137"/>
      <c r="EKY655" s="137"/>
      <c r="EKZ655" s="137"/>
      <c r="ELA655" s="137"/>
      <c r="ELB655" s="137"/>
      <c r="ELC655" s="137"/>
      <c r="ELD655" s="137"/>
      <c r="ELE655" s="137"/>
      <c r="ELF655" s="137"/>
      <c r="ELG655" s="137"/>
      <c r="ELH655" s="137"/>
      <c r="ELI655" s="137"/>
      <c r="ELJ655" s="137"/>
      <c r="ELK655" s="137"/>
      <c r="ELL655" s="137"/>
      <c r="ELM655" s="137"/>
      <c r="ELN655" s="137"/>
      <c r="ELO655" s="137"/>
      <c r="ELP655" s="137"/>
      <c r="ELQ655" s="137"/>
      <c r="ELR655" s="137"/>
      <c r="ELS655" s="137"/>
      <c r="ELT655" s="137"/>
      <c r="ELU655" s="137"/>
      <c r="ELV655" s="137"/>
      <c r="ELW655" s="137"/>
      <c r="ELX655" s="137"/>
      <c r="ELY655" s="137"/>
      <c r="ELZ655" s="137"/>
      <c r="EMA655" s="137"/>
      <c r="EMB655" s="137"/>
      <c r="EMC655" s="137"/>
      <c r="EMD655" s="137"/>
      <c r="EME655" s="137"/>
      <c r="EMF655" s="137"/>
      <c r="EMG655" s="137"/>
      <c r="EMH655" s="137"/>
      <c r="EMI655" s="137"/>
      <c r="EMJ655" s="137"/>
      <c r="EMK655" s="137"/>
      <c r="EML655" s="137"/>
      <c r="EMM655" s="137"/>
      <c r="EMN655" s="137"/>
      <c r="EMO655" s="137"/>
      <c r="EMP655" s="137"/>
      <c r="EMQ655" s="137"/>
      <c r="EMR655" s="137"/>
      <c r="EMS655" s="137"/>
      <c r="EMT655" s="137"/>
      <c r="EMU655" s="137"/>
      <c r="EMV655" s="137"/>
      <c r="EMW655" s="137"/>
      <c r="EMX655" s="137"/>
      <c r="EMY655" s="137"/>
      <c r="EMZ655" s="137"/>
      <c r="ENA655" s="137"/>
      <c r="ENB655" s="137"/>
      <c r="ENC655" s="137"/>
      <c r="END655" s="137"/>
      <c r="ENE655" s="137"/>
      <c r="ENF655" s="137"/>
      <c r="ENG655" s="137"/>
      <c r="ENH655" s="137"/>
      <c r="ENI655" s="137"/>
      <c r="ENJ655" s="137"/>
      <c r="ENK655" s="137"/>
      <c r="ENL655" s="137"/>
      <c r="ENM655" s="137"/>
      <c r="ENN655" s="137"/>
      <c r="ENO655" s="137"/>
      <c r="ENP655" s="137"/>
      <c r="ENQ655" s="137"/>
      <c r="ENR655" s="137"/>
      <c r="ENS655" s="137"/>
      <c r="ENT655" s="137"/>
      <c r="ENU655" s="137"/>
      <c r="ENV655" s="137"/>
      <c r="ENW655" s="137"/>
      <c r="ENX655" s="137"/>
      <c r="ENY655" s="137"/>
      <c r="ENZ655" s="137"/>
      <c r="EOA655" s="137"/>
      <c r="EOB655" s="137"/>
      <c r="EOC655" s="137"/>
      <c r="EOD655" s="137"/>
      <c r="EOE655" s="137"/>
      <c r="EOF655" s="137"/>
      <c r="EOG655" s="137"/>
      <c r="EOH655" s="137"/>
      <c r="EOI655" s="137"/>
      <c r="EOJ655" s="137"/>
      <c r="EOK655" s="137"/>
      <c r="EOL655" s="137"/>
      <c r="EOM655" s="137"/>
      <c r="EON655" s="137"/>
      <c r="EOO655" s="137"/>
      <c r="EOP655" s="137"/>
      <c r="EOQ655" s="137"/>
      <c r="EOR655" s="137"/>
      <c r="EOS655" s="137"/>
      <c r="EOT655" s="137"/>
      <c r="EOU655" s="137"/>
      <c r="EOV655" s="137"/>
      <c r="EOW655" s="137"/>
      <c r="EOX655" s="137"/>
      <c r="EOY655" s="137"/>
      <c r="EOZ655" s="137"/>
      <c r="EPA655" s="137"/>
      <c r="EPB655" s="137"/>
      <c r="EPC655" s="137"/>
      <c r="EPD655" s="137"/>
      <c r="EPE655" s="137"/>
      <c r="EPF655" s="137"/>
      <c r="EPG655" s="137"/>
      <c r="EPH655" s="137"/>
      <c r="EPI655" s="137"/>
      <c r="EPJ655" s="137"/>
      <c r="EPK655" s="137"/>
      <c r="EPL655" s="137"/>
      <c r="EPM655" s="137"/>
      <c r="EPN655" s="137"/>
      <c r="EPO655" s="137"/>
      <c r="EPP655" s="137"/>
      <c r="EPQ655" s="137"/>
      <c r="EPR655" s="137"/>
      <c r="EPS655" s="137"/>
      <c r="EPT655" s="137"/>
      <c r="EPU655" s="137"/>
      <c r="EPV655" s="137"/>
      <c r="EPW655" s="137"/>
      <c r="EPX655" s="137"/>
      <c r="EPY655" s="137"/>
      <c r="EPZ655" s="137"/>
      <c r="EQA655" s="137"/>
      <c r="EQB655" s="137"/>
      <c r="EQC655" s="137"/>
      <c r="EQD655" s="137"/>
      <c r="EQE655" s="137"/>
      <c r="EQF655" s="137"/>
      <c r="EQG655" s="137"/>
      <c r="EQH655" s="137"/>
      <c r="EQI655" s="137"/>
      <c r="EQJ655" s="137"/>
      <c r="EQK655" s="137"/>
      <c r="EQL655" s="137"/>
      <c r="EQM655" s="137"/>
      <c r="EQN655" s="137"/>
      <c r="EQO655" s="137"/>
      <c r="EQP655" s="137"/>
      <c r="EQQ655" s="137"/>
      <c r="EQR655" s="137"/>
      <c r="EQS655" s="137"/>
      <c r="EQT655" s="137"/>
      <c r="EQU655" s="137"/>
      <c r="EQV655" s="137"/>
      <c r="EQW655" s="137"/>
      <c r="EQX655" s="137"/>
      <c r="EQY655" s="137"/>
      <c r="EQZ655" s="137"/>
      <c r="ERA655" s="137"/>
      <c r="ERB655" s="137"/>
      <c r="ERC655" s="137"/>
      <c r="ERD655" s="137"/>
      <c r="ERE655" s="137"/>
      <c r="ERF655" s="137"/>
      <c r="ERG655" s="137"/>
      <c r="ERH655" s="137"/>
      <c r="ERI655" s="137"/>
      <c r="ERJ655" s="137"/>
      <c r="ERK655" s="137"/>
      <c r="ERL655" s="137"/>
      <c r="ERM655" s="137"/>
      <c r="ERN655" s="137"/>
      <c r="ERO655" s="137"/>
      <c r="ERP655" s="137"/>
      <c r="ERQ655" s="137"/>
      <c r="ERR655" s="137"/>
      <c r="ERS655" s="137"/>
      <c r="ERT655" s="137"/>
      <c r="ERU655" s="137"/>
      <c r="ERV655" s="137"/>
      <c r="ERW655" s="137"/>
      <c r="ERX655" s="137"/>
      <c r="ERY655" s="137"/>
      <c r="ERZ655" s="137"/>
      <c r="ESA655" s="137"/>
      <c r="ESB655" s="137"/>
      <c r="ESC655" s="137"/>
      <c r="ESD655" s="137"/>
      <c r="ESE655" s="137"/>
      <c r="ESF655" s="137"/>
      <c r="ESG655" s="137"/>
      <c r="ESH655" s="137"/>
      <c r="ESI655" s="137"/>
      <c r="ESJ655" s="137"/>
      <c r="ESK655" s="137"/>
      <c r="ESL655" s="137"/>
      <c r="ESM655" s="137"/>
      <c r="ESN655" s="137"/>
      <c r="ESO655" s="137"/>
      <c r="ESP655" s="137"/>
      <c r="ESQ655" s="137"/>
      <c r="ESR655" s="137"/>
      <c r="ESS655" s="137"/>
      <c r="EST655" s="137"/>
      <c r="ESU655" s="137"/>
      <c r="ESV655" s="137"/>
      <c r="ESW655" s="137"/>
      <c r="ESX655" s="137"/>
      <c r="ESY655" s="137"/>
      <c r="ESZ655" s="137"/>
      <c r="ETA655" s="137"/>
      <c r="ETB655" s="137"/>
      <c r="ETC655" s="137"/>
      <c r="ETD655" s="137"/>
      <c r="ETE655" s="137"/>
      <c r="ETF655" s="137"/>
      <c r="ETG655" s="137"/>
      <c r="ETH655" s="137"/>
      <c r="ETI655" s="137"/>
      <c r="ETJ655" s="137"/>
      <c r="ETK655" s="137"/>
      <c r="ETL655" s="137"/>
      <c r="ETM655" s="137"/>
      <c r="ETN655" s="137"/>
      <c r="ETO655" s="137"/>
      <c r="ETP655" s="137"/>
      <c r="ETQ655" s="137"/>
      <c r="ETR655" s="137"/>
      <c r="ETS655" s="137"/>
      <c r="ETT655" s="137"/>
      <c r="ETU655" s="137"/>
      <c r="ETV655" s="137"/>
      <c r="ETW655" s="137"/>
      <c r="ETX655" s="137"/>
      <c r="ETY655" s="137"/>
      <c r="ETZ655" s="137"/>
      <c r="EUA655" s="137"/>
      <c r="EUB655" s="137"/>
      <c r="EUC655" s="137"/>
      <c r="EUD655" s="137"/>
      <c r="EUE655" s="137"/>
      <c r="EUF655" s="137"/>
      <c r="EUG655" s="137"/>
      <c r="EUH655" s="137"/>
      <c r="EUI655" s="137"/>
      <c r="EUJ655" s="137"/>
      <c r="EUK655" s="137"/>
      <c r="EUL655" s="137"/>
      <c r="EUM655" s="137"/>
      <c r="EUN655" s="137"/>
      <c r="EUO655" s="137"/>
      <c r="EUP655" s="137"/>
      <c r="EUQ655" s="137"/>
      <c r="EUR655" s="137"/>
      <c r="EUS655" s="137"/>
      <c r="EUT655" s="137"/>
      <c r="EUU655" s="137"/>
      <c r="EUV655" s="137"/>
      <c r="EUW655" s="137"/>
      <c r="EUX655" s="137"/>
      <c r="EUY655" s="137"/>
      <c r="EUZ655" s="137"/>
      <c r="EVA655" s="137"/>
      <c r="EVB655" s="137"/>
      <c r="EVC655" s="137"/>
      <c r="EVD655" s="137"/>
      <c r="EVE655" s="137"/>
      <c r="EVF655" s="137"/>
      <c r="EVG655" s="137"/>
      <c r="EVH655" s="137"/>
      <c r="EVI655" s="137"/>
      <c r="EVJ655" s="137"/>
      <c r="EVK655" s="137"/>
      <c r="EVL655" s="137"/>
      <c r="EVM655" s="137"/>
      <c r="EVN655" s="137"/>
      <c r="EVO655" s="137"/>
      <c r="EVP655" s="137"/>
      <c r="EVQ655" s="137"/>
      <c r="EVR655" s="137"/>
      <c r="EVS655" s="137"/>
      <c r="EVT655" s="137"/>
      <c r="EVU655" s="137"/>
      <c r="EVV655" s="137"/>
      <c r="EVW655" s="137"/>
      <c r="EVX655" s="137"/>
      <c r="EVY655" s="137"/>
      <c r="EVZ655" s="137"/>
      <c r="EWA655" s="137"/>
      <c r="EWB655" s="137"/>
      <c r="EWC655" s="137"/>
      <c r="EWD655" s="137"/>
      <c r="EWE655" s="137"/>
      <c r="EWF655" s="137"/>
      <c r="EWG655" s="137"/>
      <c r="EWH655" s="137"/>
      <c r="EWI655" s="137"/>
      <c r="EWJ655" s="137"/>
      <c r="EWK655" s="137"/>
      <c r="EWL655" s="137"/>
      <c r="EWM655" s="137"/>
      <c r="EWN655" s="137"/>
      <c r="EWO655" s="137"/>
      <c r="EWP655" s="137"/>
      <c r="EWQ655" s="137"/>
      <c r="EWR655" s="137"/>
      <c r="EWS655" s="137"/>
      <c r="EWT655" s="137"/>
      <c r="EWU655" s="137"/>
      <c r="EWV655" s="137"/>
      <c r="EWW655" s="137"/>
      <c r="EWX655" s="137"/>
      <c r="EWY655" s="137"/>
      <c r="EWZ655" s="137"/>
      <c r="EXA655" s="137"/>
      <c r="EXB655" s="137"/>
      <c r="EXC655" s="137"/>
      <c r="EXD655" s="137"/>
      <c r="EXE655" s="137"/>
      <c r="EXF655" s="137"/>
      <c r="EXG655" s="137"/>
      <c r="EXH655" s="137"/>
      <c r="EXI655" s="137"/>
      <c r="EXJ655" s="137"/>
      <c r="EXK655" s="137"/>
      <c r="EXL655" s="137"/>
      <c r="EXM655" s="137"/>
      <c r="EXN655" s="137"/>
      <c r="EXO655" s="137"/>
      <c r="EXP655" s="137"/>
      <c r="EXQ655" s="137"/>
      <c r="EXR655" s="137"/>
      <c r="EXS655" s="137"/>
      <c r="EXT655" s="137"/>
      <c r="EXU655" s="137"/>
      <c r="EXV655" s="137"/>
      <c r="EXW655" s="137"/>
      <c r="EXX655" s="137"/>
      <c r="EXY655" s="137"/>
      <c r="EXZ655" s="137"/>
      <c r="EYA655" s="137"/>
      <c r="EYB655" s="137"/>
      <c r="EYC655" s="137"/>
      <c r="EYD655" s="137"/>
      <c r="EYE655" s="137"/>
      <c r="EYF655" s="137"/>
      <c r="EYG655" s="137"/>
      <c r="EYH655" s="137"/>
      <c r="EYI655" s="137"/>
      <c r="EYJ655" s="137"/>
      <c r="EYK655" s="137"/>
      <c r="EYL655" s="137"/>
      <c r="EYM655" s="137"/>
      <c r="EYN655" s="137"/>
      <c r="EYO655" s="137"/>
      <c r="EYP655" s="137"/>
      <c r="EYQ655" s="137"/>
      <c r="EYR655" s="137"/>
      <c r="EYS655" s="137"/>
      <c r="EYT655" s="137"/>
      <c r="EYU655" s="137"/>
      <c r="EYV655" s="137"/>
      <c r="EYW655" s="137"/>
      <c r="EYX655" s="137"/>
      <c r="EYY655" s="137"/>
      <c r="EYZ655" s="137"/>
      <c r="EZA655" s="137"/>
      <c r="EZB655" s="137"/>
      <c r="EZC655" s="137"/>
      <c r="EZD655" s="137"/>
      <c r="EZE655" s="137"/>
      <c r="EZF655" s="137"/>
      <c r="EZG655" s="137"/>
      <c r="EZH655" s="137"/>
      <c r="EZI655" s="137"/>
      <c r="EZJ655" s="137"/>
      <c r="EZK655" s="137"/>
      <c r="EZL655" s="137"/>
      <c r="EZM655" s="137"/>
      <c r="EZN655" s="137"/>
      <c r="EZO655" s="137"/>
      <c r="EZP655" s="137"/>
      <c r="EZQ655" s="137"/>
      <c r="EZR655" s="137"/>
      <c r="EZS655" s="137"/>
      <c r="EZT655" s="137"/>
      <c r="EZU655" s="137"/>
      <c r="EZV655" s="137"/>
      <c r="EZW655" s="137"/>
      <c r="EZX655" s="137"/>
      <c r="EZY655" s="137"/>
      <c r="EZZ655" s="137"/>
      <c r="FAA655" s="137"/>
      <c r="FAB655" s="137"/>
      <c r="FAC655" s="137"/>
      <c r="FAD655" s="137"/>
      <c r="FAE655" s="137"/>
      <c r="FAF655" s="137"/>
      <c r="FAG655" s="137"/>
      <c r="FAH655" s="137"/>
      <c r="FAI655" s="137"/>
      <c r="FAJ655" s="137"/>
      <c r="FAK655" s="137"/>
      <c r="FAL655" s="137"/>
      <c r="FAM655" s="137"/>
      <c r="FAN655" s="137"/>
      <c r="FAO655" s="137"/>
      <c r="FAP655" s="137"/>
      <c r="FAQ655" s="137"/>
      <c r="FAR655" s="137"/>
      <c r="FAS655" s="137"/>
      <c r="FAT655" s="137"/>
      <c r="FAU655" s="137"/>
      <c r="FAV655" s="137"/>
      <c r="FAW655" s="137"/>
      <c r="FAX655" s="137"/>
      <c r="FAY655" s="137"/>
      <c r="FAZ655" s="137"/>
      <c r="FBA655" s="137"/>
      <c r="FBB655" s="137"/>
      <c r="FBC655" s="137"/>
      <c r="FBD655" s="137"/>
      <c r="FBE655" s="137"/>
      <c r="FBF655" s="137"/>
      <c r="FBG655" s="137"/>
      <c r="FBH655" s="137"/>
      <c r="FBI655" s="137"/>
      <c r="FBJ655" s="137"/>
      <c r="FBK655" s="137"/>
      <c r="FBL655" s="137"/>
      <c r="FBM655" s="137"/>
      <c r="FBN655" s="137"/>
      <c r="FBO655" s="137"/>
      <c r="FBP655" s="137"/>
      <c r="FBQ655" s="137"/>
      <c r="FBR655" s="137"/>
      <c r="FBS655" s="137"/>
      <c r="FBT655" s="137"/>
      <c r="FBU655" s="137"/>
      <c r="FBV655" s="137"/>
      <c r="FBW655" s="137"/>
      <c r="FBX655" s="137"/>
      <c r="FBY655" s="137"/>
      <c r="FBZ655" s="137"/>
      <c r="FCA655" s="137"/>
      <c r="FCB655" s="137"/>
      <c r="FCC655" s="137"/>
      <c r="FCD655" s="137"/>
      <c r="FCE655" s="137"/>
      <c r="FCF655" s="137"/>
      <c r="FCG655" s="137"/>
      <c r="FCH655" s="137"/>
      <c r="FCI655" s="137"/>
      <c r="FCJ655" s="137"/>
      <c r="FCK655" s="137"/>
      <c r="FCL655" s="137"/>
      <c r="FCM655" s="137"/>
      <c r="FCN655" s="137"/>
      <c r="FCO655" s="137"/>
      <c r="FCP655" s="137"/>
      <c r="FCQ655" s="137"/>
      <c r="FCR655" s="137"/>
      <c r="FCS655" s="137"/>
      <c r="FCT655" s="137"/>
      <c r="FCU655" s="137"/>
      <c r="FCV655" s="137"/>
      <c r="FCW655" s="137"/>
      <c r="FCX655" s="137"/>
      <c r="FCY655" s="137"/>
      <c r="FCZ655" s="137"/>
      <c r="FDA655" s="137"/>
      <c r="FDB655" s="137"/>
      <c r="FDC655" s="137"/>
      <c r="FDD655" s="137"/>
      <c r="FDE655" s="137"/>
      <c r="FDF655" s="137"/>
      <c r="FDG655" s="137"/>
      <c r="FDH655" s="137"/>
      <c r="FDI655" s="137"/>
      <c r="FDJ655" s="137"/>
      <c r="FDK655" s="137"/>
      <c r="FDL655" s="137"/>
      <c r="FDM655" s="137"/>
      <c r="FDN655" s="137"/>
      <c r="FDO655" s="137"/>
      <c r="FDP655" s="137"/>
      <c r="FDQ655" s="137"/>
      <c r="FDR655" s="137"/>
      <c r="FDS655" s="137"/>
      <c r="FDT655" s="137"/>
      <c r="FDU655" s="137"/>
      <c r="FDV655" s="137"/>
      <c r="FDW655" s="137"/>
      <c r="FDX655" s="137"/>
      <c r="FDY655" s="137"/>
      <c r="FDZ655" s="137"/>
      <c r="FEA655" s="137"/>
      <c r="FEB655" s="137"/>
      <c r="FEC655" s="137"/>
      <c r="FED655" s="137"/>
      <c r="FEE655" s="137"/>
      <c r="FEF655" s="137"/>
      <c r="FEG655" s="137"/>
      <c r="FEH655" s="137"/>
      <c r="FEI655" s="137"/>
      <c r="FEJ655" s="137"/>
      <c r="FEK655" s="137"/>
      <c r="FEL655" s="137"/>
      <c r="FEM655" s="137"/>
      <c r="FEN655" s="137"/>
      <c r="FEO655" s="137"/>
      <c r="FEP655" s="137"/>
      <c r="FEQ655" s="137"/>
      <c r="FER655" s="137"/>
      <c r="FES655" s="137"/>
      <c r="FET655" s="137"/>
      <c r="FEU655" s="137"/>
      <c r="FEV655" s="137"/>
      <c r="FEW655" s="137"/>
      <c r="FEX655" s="137"/>
      <c r="FEY655" s="137"/>
      <c r="FEZ655" s="137"/>
      <c r="FFA655" s="137"/>
      <c r="FFB655" s="137"/>
      <c r="FFC655" s="137"/>
      <c r="FFD655" s="137"/>
      <c r="FFE655" s="137"/>
      <c r="FFF655" s="137"/>
      <c r="FFG655" s="137"/>
      <c r="FFH655" s="137"/>
      <c r="FFI655" s="137"/>
      <c r="FFJ655" s="137"/>
      <c r="FFK655" s="137"/>
      <c r="FFL655" s="137"/>
      <c r="FFM655" s="137"/>
      <c r="FFN655" s="137"/>
      <c r="FFO655" s="137"/>
      <c r="FFP655" s="137"/>
      <c r="FFQ655" s="137"/>
      <c r="FFR655" s="137"/>
      <c r="FFS655" s="137"/>
      <c r="FFT655" s="137"/>
      <c r="FFU655" s="137"/>
      <c r="FFV655" s="137"/>
      <c r="FFW655" s="137"/>
      <c r="FFX655" s="137"/>
      <c r="FFY655" s="137"/>
      <c r="FFZ655" s="137"/>
      <c r="FGA655" s="137"/>
      <c r="FGB655" s="137"/>
      <c r="FGC655" s="137"/>
      <c r="FGD655" s="137"/>
      <c r="FGE655" s="137"/>
      <c r="FGF655" s="137"/>
      <c r="FGG655" s="137"/>
      <c r="FGH655" s="137"/>
      <c r="FGI655" s="137"/>
      <c r="FGJ655" s="137"/>
      <c r="FGK655" s="137"/>
      <c r="FGL655" s="137"/>
      <c r="FGM655" s="137"/>
      <c r="FGN655" s="137"/>
      <c r="FGO655" s="137"/>
      <c r="FGP655" s="137"/>
      <c r="FGQ655" s="137"/>
      <c r="FGR655" s="137"/>
      <c r="FGS655" s="137"/>
      <c r="FGT655" s="137"/>
      <c r="FGU655" s="137"/>
      <c r="FGV655" s="137"/>
      <c r="FGW655" s="137"/>
      <c r="FGX655" s="137"/>
      <c r="FGY655" s="137"/>
      <c r="FGZ655" s="137"/>
      <c r="FHA655" s="137"/>
      <c r="FHB655" s="137"/>
      <c r="FHC655" s="137"/>
      <c r="FHD655" s="137"/>
      <c r="FHE655" s="137"/>
      <c r="FHF655" s="137"/>
      <c r="FHG655" s="137"/>
      <c r="FHH655" s="137"/>
      <c r="FHI655" s="137"/>
      <c r="FHJ655" s="137"/>
      <c r="FHK655" s="137"/>
      <c r="FHL655" s="137"/>
      <c r="FHM655" s="137"/>
      <c r="FHN655" s="137"/>
      <c r="FHO655" s="137"/>
      <c r="FHP655" s="137"/>
      <c r="FHQ655" s="137"/>
      <c r="FHR655" s="137"/>
      <c r="FHS655" s="137"/>
      <c r="FHT655" s="137"/>
      <c r="FHU655" s="137"/>
      <c r="FHV655" s="137"/>
      <c r="FHW655" s="137"/>
      <c r="FHX655" s="137"/>
      <c r="FHY655" s="137"/>
      <c r="FHZ655" s="137"/>
      <c r="FIA655" s="137"/>
      <c r="FIB655" s="137"/>
      <c r="FIC655" s="137"/>
      <c r="FID655" s="137"/>
      <c r="FIE655" s="137"/>
      <c r="FIF655" s="137"/>
      <c r="FIG655" s="137"/>
      <c r="FIH655" s="137"/>
      <c r="FII655" s="137"/>
      <c r="FIJ655" s="137"/>
      <c r="FIK655" s="137"/>
      <c r="FIL655" s="137"/>
      <c r="FIM655" s="137"/>
      <c r="FIN655" s="137"/>
      <c r="FIO655" s="137"/>
      <c r="FIP655" s="137"/>
      <c r="FIQ655" s="137"/>
      <c r="FIR655" s="137"/>
      <c r="FIS655" s="137"/>
      <c r="FIT655" s="137"/>
      <c r="FIU655" s="137"/>
      <c r="FIV655" s="137"/>
      <c r="FIW655" s="137"/>
      <c r="FIX655" s="137"/>
      <c r="FIY655" s="137"/>
      <c r="FIZ655" s="137"/>
      <c r="FJA655" s="137"/>
      <c r="FJB655" s="137"/>
      <c r="FJC655" s="137"/>
      <c r="FJD655" s="137"/>
      <c r="FJE655" s="137"/>
      <c r="FJF655" s="137"/>
      <c r="FJG655" s="137"/>
      <c r="FJH655" s="137"/>
      <c r="FJI655" s="137"/>
      <c r="FJJ655" s="137"/>
      <c r="FJK655" s="137"/>
      <c r="FJL655" s="137"/>
      <c r="FJM655" s="137"/>
      <c r="FJN655" s="137"/>
      <c r="FJO655" s="137"/>
      <c r="FJP655" s="137"/>
      <c r="FJQ655" s="137"/>
      <c r="FJR655" s="137"/>
      <c r="FJS655" s="137"/>
      <c r="FJT655" s="137"/>
      <c r="FJU655" s="137"/>
      <c r="FJV655" s="137"/>
      <c r="FJW655" s="137"/>
      <c r="FJX655" s="137"/>
      <c r="FJY655" s="137"/>
      <c r="FJZ655" s="137"/>
      <c r="FKA655" s="137"/>
      <c r="FKB655" s="137"/>
      <c r="FKC655" s="137"/>
      <c r="FKD655" s="137"/>
      <c r="FKE655" s="137"/>
      <c r="FKF655" s="137"/>
      <c r="FKG655" s="137"/>
      <c r="FKH655" s="137"/>
      <c r="FKI655" s="137"/>
      <c r="FKJ655" s="137"/>
      <c r="FKK655" s="137"/>
      <c r="FKL655" s="137"/>
      <c r="FKM655" s="137"/>
      <c r="FKN655" s="137"/>
      <c r="FKO655" s="137"/>
      <c r="FKP655" s="137"/>
      <c r="FKQ655" s="137"/>
      <c r="FKR655" s="137"/>
      <c r="FKS655" s="137"/>
      <c r="FKT655" s="137"/>
      <c r="FKU655" s="137"/>
      <c r="FKV655" s="137"/>
      <c r="FKW655" s="137"/>
      <c r="FKX655" s="137"/>
      <c r="FKY655" s="137"/>
      <c r="FKZ655" s="137"/>
      <c r="FLA655" s="137"/>
      <c r="FLB655" s="137"/>
      <c r="FLC655" s="137"/>
      <c r="FLD655" s="137"/>
      <c r="FLE655" s="137"/>
      <c r="FLF655" s="137"/>
      <c r="FLG655" s="137"/>
      <c r="FLH655" s="137"/>
      <c r="FLI655" s="137"/>
      <c r="FLJ655" s="137"/>
      <c r="FLK655" s="137"/>
      <c r="FLL655" s="137"/>
      <c r="FLM655" s="137"/>
      <c r="FLN655" s="137"/>
      <c r="FLO655" s="137"/>
      <c r="FLP655" s="137"/>
      <c r="FLQ655" s="137"/>
      <c r="FLR655" s="137"/>
      <c r="FLS655" s="137"/>
      <c r="FLT655" s="137"/>
      <c r="FLU655" s="137"/>
      <c r="FLV655" s="137"/>
      <c r="FLW655" s="137"/>
      <c r="FLX655" s="137"/>
      <c r="FLY655" s="137"/>
      <c r="FLZ655" s="137"/>
      <c r="FMA655" s="137"/>
      <c r="FMB655" s="137"/>
      <c r="FMC655" s="137"/>
      <c r="FMD655" s="137"/>
      <c r="FME655" s="137"/>
      <c r="FMF655" s="137"/>
      <c r="FMG655" s="137"/>
      <c r="FMH655" s="137"/>
      <c r="FMI655" s="137"/>
      <c r="FMJ655" s="137"/>
      <c r="FMK655" s="137"/>
      <c r="FML655" s="137"/>
      <c r="FMM655" s="137"/>
      <c r="FMN655" s="137"/>
      <c r="FMO655" s="137"/>
      <c r="FMP655" s="137"/>
      <c r="FMQ655" s="137"/>
      <c r="FMR655" s="137"/>
      <c r="FMS655" s="137"/>
      <c r="FMT655" s="137"/>
      <c r="FMU655" s="137"/>
      <c r="FMV655" s="137"/>
      <c r="FMW655" s="137"/>
      <c r="FMX655" s="137"/>
      <c r="FMY655" s="137"/>
      <c r="FMZ655" s="137"/>
      <c r="FNA655" s="137"/>
      <c r="FNB655" s="137"/>
      <c r="FNC655" s="137"/>
      <c r="FND655" s="137"/>
      <c r="FNE655" s="137"/>
      <c r="FNF655" s="137"/>
      <c r="FNG655" s="137"/>
      <c r="FNH655" s="137"/>
      <c r="FNI655" s="137"/>
      <c r="FNJ655" s="137"/>
      <c r="FNK655" s="137"/>
      <c r="FNL655" s="137"/>
      <c r="FNM655" s="137"/>
      <c r="FNN655" s="137"/>
      <c r="FNO655" s="137"/>
      <c r="FNP655" s="137"/>
      <c r="FNQ655" s="137"/>
      <c r="FNR655" s="137"/>
      <c r="FNS655" s="137"/>
      <c r="FNT655" s="137"/>
      <c r="FNU655" s="137"/>
      <c r="FNV655" s="137"/>
      <c r="FNW655" s="137"/>
      <c r="FNX655" s="137"/>
      <c r="FNY655" s="137"/>
      <c r="FNZ655" s="137"/>
      <c r="FOA655" s="137"/>
      <c r="FOB655" s="137"/>
      <c r="FOC655" s="137"/>
      <c r="FOD655" s="137"/>
      <c r="FOE655" s="137"/>
      <c r="FOF655" s="137"/>
      <c r="FOG655" s="137"/>
      <c r="FOH655" s="137"/>
      <c r="FOI655" s="137"/>
      <c r="FOJ655" s="137"/>
      <c r="FOK655" s="137"/>
      <c r="FOL655" s="137"/>
      <c r="FOM655" s="137"/>
      <c r="FON655" s="137"/>
      <c r="FOO655" s="137"/>
      <c r="FOP655" s="137"/>
      <c r="FOQ655" s="137"/>
      <c r="FOR655" s="137"/>
      <c r="FOS655" s="137"/>
      <c r="FOT655" s="137"/>
      <c r="FOU655" s="137"/>
      <c r="FOV655" s="137"/>
      <c r="FOW655" s="137"/>
      <c r="FOX655" s="137"/>
      <c r="FOY655" s="137"/>
      <c r="FOZ655" s="137"/>
      <c r="FPA655" s="137"/>
      <c r="FPB655" s="137"/>
      <c r="FPC655" s="137"/>
      <c r="FPD655" s="137"/>
      <c r="FPE655" s="137"/>
      <c r="FPF655" s="137"/>
      <c r="FPG655" s="137"/>
      <c r="FPH655" s="137"/>
      <c r="FPI655" s="137"/>
      <c r="FPJ655" s="137"/>
      <c r="FPK655" s="137"/>
      <c r="FPL655" s="137"/>
      <c r="FPM655" s="137"/>
      <c r="FPN655" s="137"/>
      <c r="FPO655" s="137"/>
      <c r="FPP655" s="137"/>
      <c r="FPQ655" s="137"/>
      <c r="FPR655" s="137"/>
      <c r="FPS655" s="137"/>
      <c r="FPT655" s="137"/>
      <c r="FPU655" s="137"/>
      <c r="FPV655" s="137"/>
      <c r="FPW655" s="137"/>
      <c r="FPX655" s="137"/>
      <c r="FPY655" s="137"/>
      <c r="FPZ655" s="137"/>
      <c r="FQA655" s="137"/>
      <c r="FQB655" s="137"/>
      <c r="FQC655" s="137"/>
      <c r="FQD655" s="137"/>
      <c r="FQE655" s="137"/>
      <c r="FQF655" s="137"/>
      <c r="FQG655" s="137"/>
      <c r="FQH655" s="137"/>
      <c r="FQI655" s="137"/>
      <c r="FQJ655" s="137"/>
      <c r="FQK655" s="137"/>
      <c r="FQL655" s="137"/>
      <c r="FQM655" s="137"/>
      <c r="FQN655" s="137"/>
      <c r="FQO655" s="137"/>
      <c r="FQP655" s="137"/>
      <c r="FQQ655" s="137"/>
      <c r="FQR655" s="137"/>
      <c r="FQS655" s="137"/>
      <c r="FQT655" s="137"/>
      <c r="FQU655" s="137"/>
      <c r="FQV655" s="137"/>
      <c r="FQW655" s="137"/>
      <c r="FQX655" s="137"/>
      <c r="FQY655" s="137"/>
      <c r="FQZ655" s="137"/>
      <c r="FRA655" s="137"/>
      <c r="FRB655" s="137"/>
      <c r="FRC655" s="137"/>
      <c r="FRD655" s="137"/>
      <c r="FRE655" s="137"/>
      <c r="FRF655" s="137"/>
      <c r="FRG655" s="137"/>
      <c r="FRH655" s="137"/>
      <c r="FRI655" s="137"/>
      <c r="FRJ655" s="137"/>
      <c r="FRK655" s="137"/>
      <c r="FRL655" s="137"/>
      <c r="FRM655" s="137"/>
      <c r="FRN655" s="137"/>
      <c r="FRO655" s="137"/>
      <c r="FRP655" s="137"/>
      <c r="FRQ655" s="137"/>
      <c r="FRR655" s="137"/>
      <c r="FRS655" s="137"/>
      <c r="FRT655" s="137"/>
      <c r="FRU655" s="137"/>
      <c r="FRV655" s="137"/>
      <c r="FRW655" s="137"/>
      <c r="FRX655" s="137"/>
      <c r="FRY655" s="137"/>
      <c r="FRZ655" s="137"/>
      <c r="FSA655" s="137"/>
      <c r="FSB655" s="137"/>
      <c r="FSC655" s="137"/>
      <c r="FSD655" s="137"/>
      <c r="FSE655" s="137"/>
      <c r="FSF655" s="137"/>
      <c r="FSG655" s="137"/>
      <c r="FSH655" s="137"/>
      <c r="FSI655" s="137"/>
      <c r="FSJ655" s="137"/>
      <c r="FSK655" s="137"/>
      <c r="FSL655" s="137"/>
      <c r="FSM655" s="137"/>
      <c r="FSN655" s="137"/>
      <c r="FSO655" s="137"/>
      <c r="FSP655" s="137"/>
      <c r="FSQ655" s="137"/>
      <c r="FSR655" s="137"/>
      <c r="FSS655" s="137"/>
      <c r="FST655" s="137"/>
      <c r="FSU655" s="137"/>
      <c r="FSV655" s="137"/>
      <c r="FSW655" s="137"/>
      <c r="FSX655" s="137"/>
      <c r="FSY655" s="137"/>
      <c r="FSZ655" s="137"/>
      <c r="FTA655" s="137"/>
      <c r="FTB655" s="137"/>
      <c r="FTC655" s="137"/>
      <c r="FTD655" s="137"/>
      <c r="FTE655" s="137"/>
      <c r="FTF655" s="137"/>
      <c r="FTG655" s="137"/>
      <c r="FTH655" s="137"/>
      <c r="FTI655" s="137"/>
      <c r="FTJ655" s="137"/>
      <c r="FTK655" s="137"/>
      <c r="FTL655" s="137"/>
      <c r="FTM655" s="137"/>
      <c r="FTN655" s="137"/>
      <c r="FTO655" s="137"/>
      <c r="FTP655" s="137"/>
      <c r="FTQ655" s="137"/>
      <c r="FTR655" s="137"/>
      <c r="FTS655" s="137"/>
      <c r="FTT655" s="137"/>
      <c r="FTU655" s="137"/>
      <c r="FTV655" s="137"/>
      <c r="FTW655" s="137"/>
      <c r="FTX655" s="137"/>
      <c r="FTY655" s="137"/>
      <c r="FTZ655" s="137"/>
      <c r="FUA655" s="137"/>
      <c r="FUB655" s="137"/>
      <c r="FUC655" s="137"/>
      <c r="FUD655" s="137"/>
      <c r="FUE655" s="137"/>
      <c r="FUF655" s="137"/>
      <c r="FUG655" s="137"/>
      <c r="FUH655" s="137"/>
      <c r="FUI655" s="137"/>
      <c r="FUJ655" s="137"/>
      <c r="FUK655" s="137"/>
      <c r="FUL655" s="137"/>
      <c r="FUM655" s="137"/>
      <c r="FUN655" s="137"/>
      <c r="FUO655" s="137"/>
      <c r="FUP655" s="137"/>
      <c r="FUQ655" s="137"/>
      <c r="FUR655" s="137"/>
      <c r="FUS655" s="137"/>
      <c r="FUT655" s="137"/>
      <c r="FUU655" s="137"/>
      <c r="FUV655" s="137"/>
      <c r="FUW655" s="137"/>
      <c r="FUX655" s="137"/>
      <c r="FUY655" s="137"/>
      <c r="FUZ655" s="137"/>
      <c r="FVA655" s="137"/>
      <c r="FVB655" s="137"/>
      <c r="FVC655" s="137"/>
      <c r="FVD655" s="137"/>
      <c r="FVE655" s="137"/>
      <c r="FVF655" s="137"/>
      <c r="FVG655" s="137"/>
      <c r="FVH655" s="137"/>
      <c r="FVI655" s="137"/>
      <c r="FVJ655" s="137"/>
      <c r="FVK655" s="137"/>
      <c r="FVL655" s="137"/>
      <c r="FVM655" s="137"/>
      <c r="FVN655" s="137"/>
      <c r="FVO655" s="137"/>
      <c r="FVP655" s="137"/>
      <c r="FVQ655" s="137"/>
      <c r="FVR655" s="137"/>
      <c r="FVS655" s="137"/>
      <c r="FVT655" s="137"/>
      <c r="FVU655" s="137"/>
      <c r="FVV655" s="137"/>
      <c r="FVW655" s="137"/>
      <c r="FVX655" s="137"/>
      <c r="FVY655" s="137"/>
      <c r="FVZ655" s="137"/>
      <c r="FWA655" s="137"/>
      <c r="FWB655" s="137"/>
      <c r="FWC655" s="137"/>
      <c r="FWD655" s="137"/>
      <c r="FWE655" s="137"/>
      <c r="FWF655" s="137"/>
      <c r="FWG655" s="137"/>
      <c r="FWH655" s="137"/>
      <c r="FWI655" s="137"/>
      <c r="FWJ655" s="137"/>
      <c r="FWK655" s="137"/>
      <c r="FWL655" s="137"/>
      <c r="FWM655" s="137"/>
      <c r="FWN655" s="137"/>
      <c r="FWO655" s="137"/>
      <c r="FWP655" s="137"/>
      <c r="FWQ655" s="137"/>
      <c r="FWR655" s="137"/>
      <c r="FWS655" s="137"/>
      <c r="FWT655" s="137"/>
      <c r="FWU655" s="137"/>
      <c r="FWV655" s="137"/>
      <c r="FWW655" s="137"/>
      <c r="FWX655" s="137"/>
      <c r="FWY655" s="137"/>
      <c r="FWZ655" s="137"/>
      <c r="FXA655" s="137"/>
      <c r="FXB655" s="137"/>
      <c r="FXC655" s="137"/>
      <c r="FXD655" s="137"/>
      <c r="FXE655" s="137"/>
      <c r="FXF655" s="137"/>
      <c r="FXG655" s="137"/>
      <c r="FXH655" s="137"/>
      <c r="FXI655" s="137"/>
      <c r="FXJ655" s="137"/>
      <c r="FXK655" s="137"/>
      <c r="FXL655" s="137"/>
      <c r="FXM655" s="137"/>
      <c r="FXN655" s="137"/>
      <c r="FXO655" s="137"/>
      <c r="FXP655" s="137"/>
      <c r="FXQ655" s="137"/>
      <c r="FXR655" s="137"/>
      <c r="FXS655" s="137"/>
      <c r="FXT655" s="137"/>
      <c r="FXU655" s="137"/>
      <c r="FXV655" s="137"/>
      <c r="FXW655" s="137"/>
      <c r="FXX655" s="137"/>
      <c r="FXY655" s="137"/>
      <c r="FXZ655" s="137"/>
      <c r="FYA655" s="137"/>
      <c r="FYB655" s="137"/>
      <c r="FYC655" s="137"/>
      <c r="FYD655" s="137"/>
      <c r="FYE655" s="137"/>
      <c r="FYF655" s="137"/>
      <c r="FYG655" s="137"/>
      <c r="FYH655" s="137"/>
      <c r="FYI655" s="137"/>
      <c r="FYJ655" s="137"/>
      <c r="FYK655" s="137"/>
      <c r="FYL655" s="137"/>
      <c r="FYM655" s="137"/>
      <c r="FYN655" s="137"/>
      <c r="FYO655" s="137"/>
      <c r="FYP655" s="137"/>
      <c r="FYQ655" s="137"/>
      <c r="FYR655" s="137"/>
      <c r="FYS655" s="137"/>
      <c r="FYT655" s="137"/>
      <c r="FYU655" s="137"/>
      <c r="FYV655" s="137"/>
      <c r="FYW655" s="137"/>
      <c r="FYX655" s="137"/>
      <c r="FYY655" s="137"/>
      <c r="FYZ655" s="137"/>
      <c r="FZA655" s="137"/>
      <c r="FZB655" s="137"/>
      <c r="FZC655" s="137"/>
      <c r="FZD655" s="137"/>
      <c r="FZE655" s="137"/>
      <c r="FZF655" s="137"/>
      <c r="FZG655" s="137"/>
      <c r="FZH655" s="137"/>
      <c r="FZI655" s="137"/>
      <c r="FZJ655" s="137"/>
      <c r="FZK655" s="137"/>
      <c r="FZL655" s="137"/>
      <c r="FZM655" s="137"/>
      <c r="FZN655" s="137"/>
      <c r="FZO655" s="137"/>
      <c r="FZP655" s="137"/>
      <c r="FZQ655" s="137"/>
      <c r="FZR655" s="137"/>
      <c r="FZS655" s="137"/>
      <c r="FZT655" s="137"/>
      <c r="FZU655" s="137"/>
      <c r="FZV655" s="137"/>
      <c r="FZW655" s="137"/>
      <c r="FZX655" s="137"/>
      <c r="FZY655" s="137"/>
      <c r="FZZ655" s="137"/>
      <c r="GAA655" s="137"/>
      <c r="GAB655" s="137"/>
      <c r="GAC655" s="137"/>
      <c r="GAD655" s="137"/>
      <c r="GAE655" s="137"/>
      <c r="GAF655" s="137"/>
      <c r="GAG655" s="137"/>
      <c r="GAH655" s="137"/>
      <c r="GAI655" s="137"/>
      <c r="GAJ655" s="137"/>
      <c r="GAK655" s="137"/>
      <c r="GAL655" s="137"/>
      <c r="GAM655" s="137"/>
      <c r="GAN655" s="137"/>
      <c r="GAO655" s="137"/>
      <c r="GAP655" s="137"/>
      <c r="GAQ655" s="137"/>
      <c r="GAR655" s="137"/>
      <c r="GAS655" s="137"/>
      <c r="GAT655" s="137"/>
      <c r="GAU655" s="137"/>
      <c r="GAV655" s="137"/>
      <c r="GAW655" s="137"/>
      <c r="GAX655" s="137"/>
      <c r="GAY655" s="137"/>
      <c r="GAZ655" s="137"/>
      <c r="GBA655" s="137"/>
      <c r="GBB655" s="137"/>
      <c r="GBC655" s="137"/>
      <c r="GBD655" s="137"/>
      <c r="GBE655" s="137"/>
      <c r="GBF655" s="137"/>
      <c r="GBG655" s="137"/>
      <c r="GBH655" s="137"/>
      <c r="GBI655" s="137"/>
      <c r="GBJ655" s="137"/>
      <c r="GBK655" s="137"/>
      <c r="GBL655" s="137"/>
      <c r="GBM655" s="137"/>
      <c r="GBN655" s="137"/>
      <c r="GBO655" s="137"/>
      <c r="GBP655" s="137"/>
      <c r="GBQ655" s="137"/>
      <c r="GBR655" s="137"/>
      <c r="GBS655" s="137"/>
      <c r="GBT655" s="137"/>
      <c r="GBU655" s="137"/>
      <c r="GBV655" s="137"/>
      <c r="GBW655" s="137"/>
      <c r="GBX655" s="137"/>
      <c r="GBY655" s="137"/>
      <c r="GBZ655" s="137"/>
      <c r="GCA655" s="137"/>
      <c r="GCB655" s="137"/>
      <c r="GCC655" s="137"/>
      <c r="GCD655" s="137"/>
      <c r="GCE655" s="137"/>
      <c r="GCF655" s="137"/>
      <c r="GCG655" s="137"/>
      <c r="GCH655" s="137"/>
      <c r="GCI655" s="137"/>
      <c r="GCJ655" s="137"/>
      <c r="GCK655" s="137"/>
      <c r="GCL655" s="137"/>
      <c r="GCM655" s="137"/>
      <c r="GCN655" s="137"/>
      <c r="GCO655" s="137"/>
      <c r="GCP655" s="137"/>
      <c r="GCQ655" s="137"/>
      <c r="GCR655" s="137"/>
      <c r="GCS655" s="137"/>
      <c r="GCT655" s="137"/>
      <c r="GCU655" s="137"/>
      <c r="GCV655" s="137"/>
      <c r="GCW655" s="137"/>
      <c r="GCX655" s="137"/>
      <c r="GCY655" s="137"/>
      <c r="GCZ655" s="137"/>
      <c r="GDA655" s="137"/>
      <c r="GDB655" s="137"/>
      <c r="GDC655" s="137"/>
      <c r="GDD655" s="137"/>
      <c r="GDE655" s="137"/>
      <c r="GDF655" s="137"/>
      <c r="GDG655" s="137"/>
      <c r="GDH655" s="137"/>
      <c r="GDI655" s="137"/>
      <c r="GDJ655" s="137"/>
      <c r="GDK655" s="137"/>
      <c r="GDL655" s="137"/>
      <c r="GDM655" s="137"/>
      <c r="GDN655" s="137"/>
      <c r="GDO655" s="137"/>
      <c r="GDP655" s="137"/>
      <c r="GDQ655" s="137"/>
      <c r="GDR655" s="137"/>
      <c r="GDS655" s="137"/>
      <c r="GDT655" s="137"/>
      <c r="GDU655" s="137"/>
      <c r="GDV655" s="137"/>
      <c r="GDW655" s="137"/>
      <c r="GDX655" s="137"/>
      <c r="GDY655" s="137"/>
      <c r="GDZ655" s="137"/>
      <c r="GEA655" s="137"/>
      <c r="GEB655" s="137"/>
      <c r="GEC655" s="137"/>
      <c r="GED655" s="137"/>
      <c r="GEE655" s="137"/>
      <c r="GEF655" s="137"/>
      <c r="GEG655" s="137"/>
      <c r="GEH655" s="137"/>
      <c r="GEI655" s="137"/>
      <c r="GEJ655" s="137"/>
      <c r="GEK655" s="137"/>
      <c r="GEL655" s="137"/>
      <c r="GEM655" s="137"/>
      <c r="GEN655" s="137"/>
      <c r="GEO655" s="137"/>
      <c r="GEP655" s="137"/>
      <c r="GEQ655" s="137"/>
      <c r="GER655" s="137"/>
      <c r="GES655" s="137"/>
      <c r="GET655" s="137"/>
      <c r="GEU655" s="137"/>
      <c r="GEV655" s="137"/>
      <c r="GEW655" s="137"/>
      <c r="GEX655" s="137"/>
      <c r="GEY655" s="137"/>
      <c r="GEZ655" s="137"/>
      <c r="GFA655" s="137"/>
      <c r="GFB655" s="137"/>
      <c r="GFC655" s="137"/>
      <c r="GFD655" s="137"/>
      <c r="GFE655" s="137"/>
      <c r="GFF655" s="137"/>
      <c r="GFG655" s="137"/>
      <c r="GFH655" s="137"/>
      <c r="GFI655" s="137"/>
      <c r="GFJ655" s="137"/>
      <c r="GFK655" s="137"/>
      <c r="GFL655" s="137"/>
      <c r="GFM655" s="137"/>
      <c r="GFN655" s="137"/>
      <c r="GFO655" s="137"/>
      <c r="GFP655" s="137"/>
      <c r="GFQ655" s="137"/>
      <c r="GFR655" s="137"/>
      <c r="GFS655" s="137"/>
      <c r="GFT655" s="137"/>
      <c r="GFU655" s="137"/>
      <c r="GFV655" s="137"/>
      <c r="GFW655" s="137"/>
      <c r="GFX655" s="137"/>
      <c r="GFY655" s="137"/>
      <c r="GFZ655" s="137"/>
      <c r="GGA655" s="137"/>
      <c r="GGB655" s="137"/>
      <c r="GGC655" s="137"/>
      <c r="GGD655" s="137"/>
      <c r="GGE655" s="137"/>
      <c r="GGF655" s="137"/>
      <c r="GGG655" s="137"/>
      <c r="GGH655" s="137"/>
      <c r="GGI655" s="137"/>
      <c r="GGJ655" s="137"/>
      <c r="GGK655" s="137"/>
      <c r="GGL655" s="137"/>
      <c r="GGM655" s="137"/>
      <c r="GGN655" s="137"/>
      <c r="GGO655" s="137"/>
      <c r="GGP655" s="137"/>
      <c r="GGQ655" s="137"/>
      <c r="GGR655" s="137"/>
      <c r="GGS655" s="137"/>
      <c r="GGT655" s="137"/>
      <c r="GGU655" s="137"/>
      <c r="GGV655" s="137"/>
      <c r="GGW655" s="137"/>
      <c r="GGX655" s="137"/>
      <c r="GGY655" s="137"/>
      <c r="GGZ655" s="137"/>
      <c r="GHA655" s="137"/>
      <c r="GHB655" s="137"/>
      <c r="GHC655" s="137"/>
      <c r="GHD655" s="137"/>
      <c r="GHE655" s="137"/>
      <c r="GHF655" s="137"/>
      <c r="GHG655" s="137"/>
      <c r="GHH655" s="137"/>
      <c r="GHI655" s="137"/>
      <c r="GHJ655" s="137"/>
      <c r="GHK655" s="137"/>
      <c r="GHL655" s="137"/>
      <c r="GHM655" s="137"/>
      <c r="GHN655" s="137"/>
      <c r="GHO655" s="137"/>
      <c r="GHP655" s="137"/>
      <c r="GHQ655" s="137"/>
      <c r="GHR655" s="137"/>
      <c r="GHS655" s="137"/>
      <c r="GHT655" s="137"/>
      <c r="GHU655" s="137"/>
      <c r="GHV655" s="137"/>
      <c r="GHW655" s="137"/>
      <c r="GHX655" s="137"/>
      <c r="GHY655" s="137"/>
      <c r="GHZ655" s="137"/>
      <c r="GIA655" s="137"/>
      <c r="GIB655" s="137"/>
      <c r="GIC655" s="137"/>
      <c r="GID655" s="137"/>
      <c r="GIE655" s="137"/>
      <c r="GIF655" s="137"/>
      <c r="GIG655" s="137"/>
      <c r="GIH655" s="137"/>
      <c r="GII655" s="137"/>
      <c r="GIJ655" s="137"/>
      <c r="GIK655" s="137"/>
      <c r="GIL655" s="137"/>
      <c r="GIM655" s="137"/>
      <c r="GIN655" s="137"/>
      <c r="GIO655" s="137"/>
      <c r="GIP655" s="137"/>
      <c r="GIQ655" s="137"/>
      <c r="GIR655" s="137"/>
      <c r="GIS655" s="137"/>
      <c r="GIT655" s="137"/>
      <c r="GIU655" s="137"/>
      <c r="GIV655" s="137"/>
      <c r="GIW655" s="137"/>
      <c r="GIX655" s="137"/>
      <c r="GIY655" s="137"/>
      <c r="GIZ655" s="137"/>
      <c r="GJA655" s="137"/>
      <c r="GJB655" s="137"/>
      <c r="GJC655" s="137"/>
      <c r="GJD655" s="137"/>
      <c r="GJE655" s="137"/>
      <c r="GJF655" s="137"/>
      <c r="GJG655" s="137"/>
      <c r="GJH655" s="137"/>
      <c r="GJI655" s="137"/>
      <c r="GJJ655" s="137"/>
      <c r="GJK655" s="137"/>
      <c r="GJL655" s="137"/>
      <c r="GJM655" s="137"/>
      <c r="GJN655" s="137"/>
      <c r="GJO655" s="137"/>
      <c r="GJP655" s="137"/>
      <c r="GJQ655" s="137"/>
      <c r="GJR655" s="137"/>
      <c r="GJS655" s="137"/>
      <c r="GJT655" s="137"/>
      <c r="GJU655" s="137"/>
      <c r="GJV655" s="137"/>
      <c r="GJW655" s="137"/>
      <c r="GJX655" s="137"/>
      <c r="GJY655" s="137"/>
      <c r="GJZ655" s="137"/>
      <c r="GKA655" s="137"/>
      <c r="GKB655" s="137"/>
      <c r="GKC655" s="137"/>
      <c r="GKD655" s="137"/>
      <c r="GKE655" s="137"/>
      <c r="GKF655" s="137"/>
      <c r="GKG655" s="137"/>
      <c r="GKH655" s="137"/>
      <c r="GKI655" s="137"/>
      <c r="GKJ655" s="137"/>
      <c r="GKK655" s="137"/>
      <c r="GKL655" s="137"/>
      <c r="GKM655" s="137"/>
      <c r="GKN655" s="137"/>
      <c r="GKO655" s="137"/>
      <c r="GKP655" s="137"/>
      <c r="GKQ655" s="137"/>
      <c r="GKR655" s="137"/>
      <c r="GKS655" s="137"/>
      <c r="GKT655" s="137"/>
      <c r="GKU655" s="137"/>
      <c r="GKV655" s="137"/>
      <c r="GKW655" s="137"/>
      <c r="GKX655" s="137"/>
      <c r="GKY655" s="137"/>
      <c r="GKZ655" s="137"/>
      <c r="GLA655" s="137"/>
      <c r="GLB655" s="137"/>
      <c r="GLC655" s="137"/>
      <c r="GLD655" s="137"/>
      <c r="GLE655" s="137"/>
      <c r="GLF655" s="137"/>
      <c r="GLG655" s="137"/>
      <c r="GLH655" s="137"/>
      <c r="GLI655" s="137"/>
      <c r="GLJ655" s="137"/>
      <c r="GLK655" s="137"/>
      <c r="GLL655" s="137"/>
      <c r="GLM655" s="137"/>
      <c r="GLN655" s="137"/>
      <c r="GLO655" s="137"/>
      <c r="GLP655" s="137"/>
      <c r="GLQ655" s="137"/>
      <c r="GLR655" s="137"/>
      <c r="GLS655" s="137"/>
      <c r="GLT655" s="137"/>
      <c r="GLU655" s="137"/>
      <c r="GLV655" s="137"/>
      <c r="GLW655" s="137"/>
      <c r="GLX655" s="137"/>
      <c r="GLY655" s="137"/>
      <c r="GLZ655" s="137"/>
      <c r="GMA655" s="137"/>
      <c r="GMB655" s="137"/>
      <c r="GMC655" s="137"/>
      <c r="GMD655" s="137"/>
      <c r="GME655" s="137"/>
      <c r="GMF655" s="137"/>
      <c r="GMG655" s="137"/>
      <c r="GMH655" s="137"/>
      <c r="GMI655" s="137"/>
      <c r="GMJ655" s="137"/>
      <c r="GMK655" s="137"/>
      <c r="GML655" s="137"/>
      <c r="GMM655" s="137"/>
      <c r="GMN655" s="137"/>
      <c r="GMO655" s="137"/>
      <c r="GMP655" s="137"/>
      <c r="GMQ655" s="137"/>
      <c r="GMR655" s="137"/>
      <c r="GMS655" s="137"/>
      <c r="GMT655" s="137"/>
      <c r="GMU655" s="137"/>
      <c r="GMV655" s="137"/>
      <c r="GMW655" s="137"/>
      <c r="GMX655" s="137"/>
      <c r="GMY655" s="137"/>
      <c r="GMZ655" s="137"/>
      <c r="GNA655" s="137"/>
      <c r="GNB655" s="137"/>
      <c r="GNC655" s="137"/>
      <c r="GND655" s="137"/>
      <c r="GNE655" s="137"/>
      <c r="GNF655" s="137"/>
      <c r="GNG655" s="137"/>
      <c r="GNH655" s="137"/>
      <c r="GNI655" s="137"/>
      <c r="GNJ655" s="137"/>
      <c r="GNK655" s="137"/>
      <c r="GNL655" s="137"/>
      <c r="GNM655" s="137"/>
      <c r="GNN655" s="137"/>
      <c r="GNO655" s="137"/>
      <c r="GNP655" s="137"/>
      <c r="GNQ655" s="137"/>
      <c r="GNR655" s="137"/>
      <c r="GNS655" s="137"/>
      <c r="GNT655" s="137"/>
      <c r="GNU655" s="137"/>
      <c r="GNV655" s="137"/>
      <c r="GNW655" s="137"/>
      <c r="GNX655" s="137"/>
      <c r="GNY655" s="137"/>
      <c r="GNZ655" s="137"/>
      <c r="GOA655" s="137"/>
      <c r="GOB655" s="137"/>
      <c r="GOC655" s="137"/>
      <c r="GOD655" s="137"/>
      <c r="GOE655" s="137"/>
      <c r="GOF655" s="137"/>
      <c r="GOG655" s="137"/>
      <c r="GOH655" s="137"/>
      <c r="GOI655" s="137"/>
      <c r="GOJ655" s="137"/>
      <c r="GOK655" s="137"/>
      <c r="GOL655" s="137"/>
      <c r="GOM655" s="137"/>
      <c r="GON655" s="137"/>
      <c r="GOO655" s="137"/>
      <c r="GOP655" s="137"/>
      <c r="GOQ655" s="137"/>
      <c r="GOR655" s="137"/>
      <c r="GOS655" s="137"/>
      <c r="GOT655" s="137"/>
      <c r="GOU655" s="137"/>
      <c r="GOV655" s="137"/>
      <c r="GOW655" s="137"/>
      <c r="GOX655" s="137"/>
      <c r="GOY655" s="137"/>
      <c r="GOZ655" s="137"/>
      <c r="GPA655" s="137"/>
      <c r="GPB655" s="137"/>
      <c r="GPC655" s="137"/>
      <c r="GPD655" s="137"/>
      <c r="GPE655" s="137"/>
      <c r="GPF655" s="137"/>
      <c r="GPG655" s="137"/>
      <c r="GPH655" s="137"/>
      <c r="GPI655" s="137"/>
      <c r="GPJ655" s="137"/>
      <c r="GPK655" s="137"/>
      <c r="GPL655" s="137"/>
      <c r="GPM655" s="137"/>
      <c r="GPN655" s="137"/>
      <c r="GPO655" s="137"/>
      <c r="GPP655" s="137"/>
      <c r="GPQ655" s="137"/>
      <c r="GPR655" s="137"/>
      <c r="GPS655" s="137"/>
      <c r="GPT655" s="137"/>
      <c r="GPU655" s="137"/>
      <c r="GPV655" s="137"/>
      <c r="GPW655" s="137"/>
      <c r="GPX655" s="137"/>
      <c r="GPY655" s="137"/>
      <c r="GPZ655" s="137"/>
      <c r="GQA655" s="137"/>
      <c r="GQB655" s="137"/>
      <c r="GQC655" s="137"/>
      <c r="GQD655" s="137"/>
      <c r="GQE655" s="137"/>
      <c r="GQF655" s="137"/>
      <c r="GQG655" s="137"/>
      <c r="GQH655" s="137"/>
      <c r="GQI655" s="137"/>
      <c r="GQJ655" s="137"/>
      <c r="GQK655" s="137"/>
      <c r="GQL655" s="137"/>
      <c r="GQM655" s="137"/>
      <c r="GQN655" s="137"/>
      <c r="GQO655" s="137"/>
      <c r="GQP655" s="137"/>
      <c r="GQQ655" s="137"/>
      <c r="GQR655" s="137"/>
      <c r="GQS655" s="137"/>
      <c r="GQT655" s="137"/>
      <c r="GQU655" s="137"/>
      <c r="GQV655" s="137"/>
      <c r="GQW655" s="137"/>
      <c r="GQX655" s="137"/>
      <c r="GQY655" s="137"/>
      <c r="GQZ655" s="137"/>
      <c r="GRA655" s="137"/>
      <c r="GRB655" s="137"/>
      <c r="GRC655" s="137"/>
      <c r="GRD655" s="137"/>
      <c r="GRE655" s="137"/>
      <c r="GRF655" s="137"/>
      <c r="GRG655" s="137"/>
      <c r="GRH655" s="137"/>
      <c r="GRI655" s="137"/>
      <c r="GRJ655" s="137"/>
      <c r="GRK655" s="137"/>
      <c r="GRL655" s="137"/>
      <c r="GRM655" s="137"/>
      <c r="GRN655" s="137"/>
      <c r="GRO655" s="137"/>
      <c r="GRP655" s="137"/>
      <c r="GRQ655" s="137"/>
      <c r="GRR655" s="137"/>
      <c r="GRS655" s="137"/>
      <c r="GRT655" s="137"/>
      <c r="GRU655" s="137"/>
      <c r="GRV655" s="137"/>
      <c r="GRW655" s="137"/>
      <c r="GRX655" s="137"/>
      <c r="GRY655" s="137"/>
      <c r="GRZ655" s="137"/>
      <c r="GSA655" s="137"/>
      <c r="GSB655" s="137"/>
      <c r="GSC655" s="137"/>
      <c r="GSD655" s="137"/>
      <c r="GSE655" s="137"/>
      <c r="GSF655" s="137"/>
      <c r="GSG655" s="137"/>
      <c r="GSH655" s="137"/>
      <c r="GSI655" s="137"/>
      <c r="GSJ655" s="137"/>
      <c r="GSK655" s="137"/>
      <c r="GSL655" s="137"/>
      <c r="GSM655" s="137"/>
      <c r="GSN655" s="137"/>
      <c r="GSO655" s="137"/>
      <c r="GSP655" s="137"/>
      <c r="GSQ655" s="137"/>
      <c r="GSR655" s="137"/>
      <c r="GSS655" s="137"/>
      <c r="GST655" s="137"/>
      <c r="GSU655" s="137"/>
      <c r="GSV655" s="137"/>
      <c r="GSW655" s="137"/>
      <c r="GSX655" s="137"/>
      <c r="GSY655" s="137"/>
      <c r="GSZ655" s="137"/>
      <c r="GTA655" s="137"/>
      <c r="GTB655" s="137"/>
      <c r="GTC655" s="137"/>
      <c r="GTD655" s="137"/>
      <c r="GTE655" s="137"/>
      <c r="GTF655" s="137"/>
      <c r="GTG655" s="137"/>
      <c r="GTH655" s="137"/>
      <c r="GTI655" s="137"/>
      <c r="GTJ655" s="137"/>
      <c r="GTK655" s="137"/>
      <c r="GTL655" s="137"/>
      <c r="GTM655" s="137"/>
      <c r="GTN655" s="137"/>
      <c r="GTO655" s="137"/>
      <c r="GTP655" s="137"/>
      <c r="GTQ655" s="137"/>
      <c r="GTR655" s="137"/>
      <c r="GTS655" s="137"/>
      <c r="GTT655" s="137"/>
      <c r="GTU655" s="137"/>
      <c r="GTV655" s="137"/>
      <c r="GTW655" s="137"/>
      <c r="GTX655" s="137"/>
      <c r="GTY655" s="137"/>
      <c r="GTZ655" s="137"/>
      <c r="GUA655" s="137"/>
      <c r="GUB655" s="137"/>
      <c r="GUC655" s="137"/>
      <c r="GUD655" s="137"/>
      <c r="GUE655" s="137"/>
      <c r="GUF655" s="137"/>
      <c r="GUG655" s="137"/>
      <c r="GUH655" s="137"/>
      <c r="GUI655" s="137"/>
      <c r="GUJ655" s="137"/>
      <c r="GUK655" s="137"/>
      <c r="GUL655" s="137"/>
      <c r="GUM655" s="137"/>
      <c r="GUN655" s="137"/>
      <c r="GUO655" s="137"/>
      <c r="GUP655" s="137"/>
      <c r="GUQ655" s="137"/>
      <c r="GUR655" s="137"/>
      <c r="GUS655" s="137"/>
      <c r="GUT655" s="137"/>
      <c r="GUU655" s="137"/>
      <c r="GUV655" s="137"/>
      <c r="GUW655" s="137"/>
      <c r="GUX655" s="137"/>
      <c r="GUY655" s="137"/>
      <c r="GUZ655" s="137"/>
      <c r="GVA655" s="137"/>
      <c r="GVB655" s="137"/>
      <c r="GVC655" s="137"/>
      <c r="GVD655" s="137"/>
      <c r="GVE655" s="137"/>
      <c r="GVF655" s="137"/>
      <c r="GVG655" s="137"/>
      <c r="GVH655" s="137"/>
      <c r="GVI655" s="137"/>
      <c r="GVJ655" s="137"/>
      <c r="GVK655" s="137"/>
      <c r="GVL655" s="137"/>
      <c r="GVM655" s="137"/>
      <c r="GVN655" s="137"/>
      <c r="GVO655" s="137"/>
      <c r="GVP655" s="137"/>
      <c r="GVQ655" s="137"/>
      <c r="GVR655" s="137"/>
      <c r="GVS655" s="137"/>
      <c r="GVT655" s="137"/>
      <c r="GVU655" s="137"/>
      <c r="GVV655" s="137"/>
      <c r="GVW655" s="137"/>
      <c r="GVX655" s="137"/>
      <c r="GVY655" s="137"/>
      <c r="GVZ655" s="137"/>
      <c r="GWA655" s="137"/>
      <c r="GWB655" s="137"/>
      <c r="GWC655" s="137"/>
      <c r="GWD655" s="137"/>
      <c r="GWE655" s="137"/>
      <c r="GWF655" s="137"/>
      <c r="GWG655" s="137"/>
      <c r="GWH655" s="137"/>
      <c r="GWI655" s="137"/>
      <c r="GWJ655" s="137"/>
      <c r="GWK655" s="137"/>
      <c r="GWL655" s="137"/>
      <c r="GWM655" s="137"/>
      <c r="GWN655" s="137"/>
      <c r="GWO655" s="137"/>
      <c r="GWP655" s="137"/>
      <c r="GWQ655" s="137"/>
      <c r="GWR655" s="137"/>
      <c r="GWS655" s="137"/>
      <c r="GWT655" s="137"/>
      <c r="GWU655" s="137"/>
      <c r="GWV655" s="137"/>
      <c r="GWW655" s="137"/>
      <c r="GWX655" s="137"/>
      <c r="GWY655" s="137"/>
      <c r="GWZ655" s="137"/>
      <c r="GXA655" s="137"/>
      <c r="GXB655" s="137"/>
      <c r="GXC655" s="137"/>
      <c r="GXD655" s="137"/>
      <c r="GXE655" s="137"/>
      <c r="GXF655" s="137"/>
      <c r="GXG655" s="137"/>
      <c r="GXH655" s="137"/>
      <c r="GXI655" s="137"/>
      <c r="GXJ655" s="137"/>
      <c r="GXK655" s="137"/>
      <c r="GXL655" s="137"/>
      <c r="GXM655" s="137"/>
      <c r="GXN655" s="137"/>
      <c r="GXO655" s="137"/>
      <c r="GXP655" s="137"/>
      <c r="GXQ655" s="137"/>
      <c r="GXR655" s="137"/>
      <c r="GXS655" s="137"/>
      <c r="GXT655" s="137"/>
      <c r="GXU655" s="137"/>
      <c r="GXV655" s="137"/>
      <c r="GXW655" s="137"/>
      <c r="GXX655" s="137"/>
      <c r="GXY655" s="137"/>
      <c r="GXZ655" s="137"/>
      <c r="GYA655" s="137"/>
      <c r="GYB655" s="137"/>
      <c r="GYC655" s="137"/>
      <c r="GYD655" s="137"/>
      <c r="GYE655" s="137"/>
      <c r="GYF655" s="137"/>
      <c r="GYG655" s="137"/>
      <c r="GYH655" s="137"/>
      <c r="GYI655" s="137"/>
      <c r="GYJ655" s="137"/>
      <c r="GYK655" s="137"/>
      <c r="GYL655" s="137"/>
      <c r="GYM655" s="137"/>
      <c r="GYN655" s="137"/>
      <c r="GYO655" s="137"/>
      <c r="GYP655" s="137"/>
      <c r="GYQ655" s="137"/>
      <c r="GYR655" s="137"/>
      <c r="GYS655" s="137"/>
      <c r="GYT655" s="137"/>
      <c r="GYU655" s="137"/>
      <c r="GYV655" s="137"/>
      <c r="GYW655" s="137"/>
      <c r="GYX655" s="137"/>
      <c r="GYY655" s="137"/>
      <c r="GYZ655" s="137"/>
      <c r="GZA655" s="137"/>
      <c r="GZB655" s="137"/>
      <c r="GZC655" s="137"/>
      <c r="GZD655" s="137"/>
      <c r="GZE655" s="137"/>
      <c r="GZF655" s="137"/>
      <c r="GZG655" s="137"/>
      <c r="GZH655" s="137"/>
      <c r="GZI655" s="137"/>
      <c r="GZJ655" s="137"/>
      <c r="GZK655" s="137"/>
      <c r="GZL655" s="137"/>
      <c r="GZM655" s="137"/>
      <c r="GZN655" s="137"/>
      <c r="GZO655" s="137"/>
      <c r="GZP655" s="137"/>
      <c r="GZQ655" s="137"/>
      <c r="GZR655" s="137"/>
      <c r="GZS655" s="137"/>
      <c r="GZT655" s="137"/>
      <c r="GZU655" s="137"/>
      <c r="GZV655" s="137"/>
      <c r="GZW655" s="137"/>
      <c r="GZX655" s="137"/>
      <c r="GZY655" s="137"/>
      <c r="GZZ655" s="137"/>
      <c r="HAA655" s="137"/>
      <c r="HAB655" s="137"/>
      <c r="HAC655" s="137"/>
      <c r="HAD655" s="137"/>
      <c r="HAE655" s="137"/>
      <c r="HAF655" s="137"/>
      <c r="HAG655" s="137"/>
      <c r="HAH655" s="137"/>
      <c r="HAI655" s="137"/>
      <c r="HAJ655" s="137"/>
      <c r="HAK655" s="137"/>
      <c r="HAL655" s="137"/>
      <c r="HAM655" s="137"/>
      <c r="HAN655" s="137"/>
      <c r="HAO655" s="137"/>
      <c r="HAP655" s="137"/>
      <c r="HAQ655" s="137"/>
      <c r="HAR655" s="137"/>
      <c r="HAS655" s="137"/>
      <c r="HAT655" s="137"/>
      <c r="HAU655" s="137"/>
      <c r="HAV655" s="137"/>
      <c r="HAW655" s="137"/>
      <c r="HAX655" s="137"/>
      <c r="HAY655" s="137"/>
      <c r="HAZ655" s="137"/>
      <c r="HBA655" s="137"/>
      <c r="HBB655" s="137"/>
      <c r="HBC655" s="137"/>
      <c r="HBD655" s="137"/>
      <c r="HBE655" s="137"/>
      <c r="HBF655" s="137"/>
      <c r="HBG655" s="137"/>
      <c r="HBH655" s="137"/>
      <c r="HBI655" s="137"/>
      <c r="HBJ655" s="137"/>
      <c r="HBK655" s="137"/>
      <c r="HBL655" s="137"/>
      <c r="HBM655" s="137"/>
      <c r="HBN655" s="137"/>
      <c r="HBO655" s="137"/>
      <c r="HBP655" s="137"/>
      <c r="HBQ655" s="137"/>
      <c r="HBR655" s="137"/>
      <c r="HBS655" s="137"/>
      <c r="HBT655" s="137"/>
      <c r="HBU655" s="137"/>
      <c r="HBV655" s="137"/>
      <c r="HBW655" s="137"/>
      <c r="HBX655" s="137"/>
      <c r="HBY655" s="137"/>
      <c r="HBZ655" s="137"/>
      <c r="HCA655" s="137"/>
      <c r="HCB655" s="137"/>
      <c r="HCC655" s="137"/>
      <c r="HCD655" s="137"/>
      <c r="HCE655" s="137"/>
      <c r="HCF655" s="137"/>
      <c r="HCG655" s="137"/>
      <c r="HCH655" s="137"/>
      <c r="HCI655" s="137"/>
      <c r="HCJ655" s="137"/>
      <c r="HCK655" s="137"/>
      <c r="HCL655" s="137"/>
      <c r="HCM655" s="137"/>
      <c r="HCN655" s="137"/>
      <c r="HCO655" s="137"/>
      <c r="HCP655" s="137"/>
      <c r="HCQ655" s="137"/>
      <c r="HCR655" s="137"/>
      <c r="HCS655" s="137"/>
      <c r="HCT655" s="137"/>
      <c r="HCU655" s="137"/>
      <c r="HCV655" s="137"/>
      <c r="HCW655" s="137"/>
      <c r="HCX655" s="137"/>
      <c r="HCY655" s="137"/>
      <c r="HCZ655" s="137"/>
      <c r="HDA655" s="137"/>
      <c r="HDB655" s="137"/>
      <c r="HDC655" s="137"/>
      <c r="HDD655" s="137"/>
      <c r="HDE655" s="137"/>
      <c r="HDF655" s="137"/>
      <c r="HDG655" s="137"/>
      <c r="HDH655" s="137"/>
      <c r="HDI655" s="137"/>
      <c r="HDJ655" s="137"/>
      <c r="HDK655" s="137"/>
      <c r="HDL655" s="137"/>
      <c r="HDM655" s="137"/>
      <c r="HDN655" s="137"/>
      <c r="HDO655" s="137"/>
      <c r="HDP655" s="137"/>
      <c r="HDQ655" s="137"/>
      <c r="HDR655" s="137"/>
      <c r="HDS655" s="137"/>
      <c r="HDT655" s="137"/>
      <c r="HDU655" s="137"/>
      <c r="HDV655" s="137"/>
      <c r="HDW655" s="137"/>
      <c r="HDX655" s="137"/>
      <c r="HDY655" s="137"/>
      <c r="HDZ655" s="137"/>
      <c r="HEA655" s="137"/>
      <c r="HEB655" s="137"/>
      <c r="HEC655" s="137"/>
      <c r="HED655" s="137"/>
      <c r="HEE655" s="137"/>
      <c r="HEF655" s="137"/>
      <c r="HEG655" s="137"/>
      <c r="HEH655" s="137"/>
      <c r="HEI655" s="137"/>
      <c r="HEJ655" s="137"/>
      <c r="HEK655" s="137"/>
      <c r="HEL655" s="137"/>
      <c r="HEM655" s="137"/>
      <c r="HEN655" s="137"/>
      <c r="HEO655" s="137"/>
      <c r="HEP655" s="137"/>
      <c r="HEQ655" s="137"/>
      <c r="HER655" s="137"/>
      <c r="HES655" s="137"/>
      <c r="HET655" s="137"/>
      <c r="HEU655" s="137"/>
      <c r="HEV655" s="137"/>
      <c r="HEW655" s="137"/>
      <c r="HEX655" s="137"/>
      <c r="HEY655" s="137"/>
      <c r="HEZ655" s="137"/>
      <c r="HFA655" s="137"/>
      <c r="HFB655" s="137"/>
      <c r="HFC655" s="137"/>
      <c r="HFD655" s="137"/>
      <c r="HFE655" s="137"/>
      <c r="HFF655" s="137"/>
      <c r="HFG655" s="137"/>
      <c r="HFH655" s="137"/>
      <c r="HFI655" s="137"/>
      <c r="HFJ655" s="137"/>
      <c r="HFK655" s="137"/>
      <c r="HFL655" s="137"/>
      <c r="HFM655" s="137"/>
      <c r="HFN655" s="137"/>
      <c r="HFO655" s="137"/>
      <c r="HFP655" s="137"/>
      <c r="HFQ655" s="137"/>
      <c r="HFR655" s="137"/>
      <c r="HFS655" s="137"/>
      <c r="HFT655" s="137"/>
      <c r="HFU655" s="137"/>
      <c r="HFV655" s="137"/>
      <c r="HFW655" s="137"/>
      <c r="HFX655" s="137"/>
      <c r="HFY655" s="137"/>
      <c r="HFZ655" s="137"/>
      <c r="HGA655" s="137"/>
      <c r="HGB655" s="137"/>
      <c r="HGC655" s="137"/>
      <c r="HGD655" s="137"/>
      <c r="HGE655" s="137"/>
      <c r="HGF655" s="137"/>
      <c r="HGG655" s="137"/>
      <c r="HGH655" s="137"/>
      <c r="HGI655" s="137"/>
      <c r="HGJ655" s="137"/>
      <c r="HGK655" s="137"/>
      <c r="HGL655" s="137"/>
      <c r="HGM655" s="137"/>
      <c r="HGN655" s="137"/>
      <c r="HGO655" s="137"/>
      <c r="HGP655" s="137"/>
      <c r="HGQ655" s="137"/>
      <c r="HGR655" s="137"/>
      <c r="HGS655" s="137"/>
      <c r="HGT655" s="137"/>
      <c r="HGU655" s="137"/>
      <c r="HGV655" s="137"/>
      <c r="HGW655" s="137"/>
      <c r="HGX655" s="137"/>
      <c r="HGY655" s="137"/>
      <c r="HGZ655" s="137"/>
      <c r="HHA655" s="137"/>
      <c r="HHB655" s="137"/>
      <c r="HHC655" s="137"/>
      <c r="HHD655" s="137"/>
      <c r="HHE655" s="137"/>
      <c r="HHF655" s="137"/>
      <c r="HHG655" s="137"/>
      <c r="HHH655" s="137"/>
      <c r="HHI655" s="137"/>
      <c r="HHJ655" s="137"/>
      <c r="HHK655" s="137"/>
      <c r="HHL655" s="137"/>
      <c r="HHM655" s="137"/>
      <c r="HHN655" s="137"/>
      <c r="HHO655" s="137"/>
      <c r="HHP655" s="137"/>
      <c r="HHQ655" s="137"/>
      <c r="HHR655" s="137"/>
      <c r="HHS655" s="137"/>
      <c r="HHT655" s="137"/>
      <c r="HHU655" s="137"/>
      <c r="HHV655" s="137"/>
      <c r="HHW655" s="137"/>
      <c r="HHX655" s="137"/>
      <c r="HHY655" s="137"/>
      <c r="HHZ655" s="137"/>
      <c r="HIA655" s="137"/>
      <c r="HIB655" s="137"/>
      <c r="HIC655" s="137"/>
      <c r="HID655" s="137"/>
      <c r="HIE655" s="137"/>
      <c r="HIF655" s="137"/>
      <c r="HIG655" s="137"/>
      <c r="HIH655" s="137"/>
      <c r="HII655" s="137"/>
      <c r="HIJ655" s="137"/>
      <c r="HIK655" s="137"/>
      <c r="HIL655" s="137"/>
      <c r="HIM655" s="137"/>
      <c r="HIN655" s="137"/>
      <c r="HIO655" s="137"/>
      <c r="HIP655" s="137"/>
      <c r="HIQ655" s="137"/>
      <c r="HIR655" s="137"/>
      <c r="HIS655" s="137"/>
      <c r="HIT655" s="137"/>
      <c r="HIU655" s="137"/>
      <c r="HIV655" s="137"/>
      <c r="HIW655" s="137"/>
      <c r="HIX655" s="137"/>
      <c r="HIY655" s="137"/>
      <c r="HIZ655" s="137"/>
      <c r="HJA655" s="137"/>
      <c r="HJB655" s="137"/>
      <c r="HJC655" s="137"/>
      <c r="HJD655" s="137"/>
      <c r="HJE655" s="137"/>
      <c r="HJF655" s="137"/>
      <c r="HJG655" s="137"/>
      <c r="HJH655" s="137"/>
      <c r="HJI655" s="137"/>
      <c r="HJJ655" s="137"/>
      <c r="HJK655" s="137"/>
      <c r="HJL655" s="137"/>
      <c r="HJM655" s="137"/>
      <c r="HJN655" s="137"/>
      <c r="HJO655" s="137"/>
      <c r="HJP655" s="137"/>
      <c r="HJQ655" s="137"/>
      <c r="HJR655" s="137"/>
      <c r="HJS655" s="137"/>
      <c r="HJT655" s="137"/>
      <c r="HJU655" s="137"/>
      <c r="HJV655" s="137"/>
      <c r="HJW655" s="137"/>
      <c r="HJX655" s="137"/>
      <c r="HJY655" s="137"/>
      <c r="HJZ655" s="137"/>
      <c r="HKA655" s="137"/>
      <c r="HKB655" s="137"/>
      <c r="HKC655" s="137"/>
      <c r="HKD655" s="137"/>
      <c r="HKE655" s="137"/>
      <c r="HKF655" s="137"/>
      <c r="HKG655" s="137"/>
      <c r="HKH655" s="137"/>
      <c r="HKI655" s="137"/>
      <c r="HKJ655" s="137"/>
      <c r="HKK655" s="137"/>
      <c r="HKL655" s="137"/>
      <c r="HKM655" s="137"/>
      <c r="HKN655" s="137"/>
      <c r="HKO655" s="137"/>
      <c r="HKP655" s="137"/>
      <c r="HKQ655" s="137"/>
      <c r="HKR655" s="137"/>
      <c r="HKS655" s="137"/>
      <c r="HKT655" s="137"/>
      <c r="HKU655" s="137"/>
      <c r="HKV655" s="137"/>
      <c r="HKW655" s="137"/>
      <c r="HKX655" s="137"/>
      <c r="HKY655" s="137"/>
      <c r="HKZ655" s="137"/>
      <c r="HLA655" s="137"/>
      <c r="HLB655" s="137"/>
      <c r="HLC655" s="137"/>
      <c r="HLD655" s="137"/>
      <c r="HLE655" s="137"/>
      <c r="HLF655" s="137"/>
      <c r="HLG655" s="137"/>
      <c r="HLH655" s="137"/>
      <c r="HLI655" s="137"/>
      <c r="HLJ655" s="137"/>
      <c r="HLK655" s="137"/>
      <c r="HLL655" s="137"/>
      <c r="HLM655" s="137"/>
      <c r="HLN655" s="137"/>
      <c r="HLO655" s="137"/>
      <c r="HLP655" s="137"/>
      <c r="HLQ655" s="137"/>
      <c r="HLR655" s="137"/>
      <c r="HLS655" s="137"/>
      <c r="HLT655" s="137"/>
      <c r="HLU655" s="137"/>
      <c r="HLV655" s="137"/>
      <c r="HLW655" s="137"/>
      <c r="HLX655" s="137"/>
      <c r="HLY655" s="137"/>
      <c r="HLZ655" s="137"/>
      <c r="HMA655" s="137"/>
      <c r="HMB655" s="137"/>
      <c r="HMC655" s="137"/>
      <c r="HMD655" s="137"/>
      <c r="HME655" s="137"/>
      <c r="HMF655" s="137"/>
      <c r="HMG655" s="137"/>
      <c r="HMH655" s="137"/>
      <c r="HMI655" s="137"/>
      <c r="HMJ655" s="137"/>
      <c r="HMK655" s="137"/>
      <c r="HML655" s="137"/>
      <c r="HMM655" s="137"/>
      <c r="HMN655" s="137"/>
      <c r="HMO655" s="137"/>
      <c r="HMP655" s="137"/>
      <c r="HMQ655" s="137"/>
      <c r="HMR655" s="137"/>
      <c r="HMS655" s="137"/>
      <c r="HMT655" s="137"/>
      <c r="HMU655" s="137"/>
      <c r="HMV655" s="137"/>
      <c r="HMW655" s="137"/>
      <c r="HMX655" s="137"/>
      <c r="HMY655" s="137"/>
      <c r="HMZ655" s="137"/>
      <c r="HNA655" s="137"/>
      <c r="HNB655" s="137"/>
      <c r="HNC655" s="137"/>
      <c r="HND655" s="137"/>
      <c r="HNE655" s="137"/>
      <c r="HNF655" s="137"/>
      <c r="HNG655" s="137"/>
      <c r="HNH655" s="137"/>
      <c r="HNI655" s="137"/>
      <c r="HNJ655" s="137"/>
      <c r="HNK655" s="137"/>
      <c r="HNL655" s="137"/>
      <c r="HNM655" s="137"/>
      <c r="HNN655" s="137"/>
      <c r="HNO655" s="137"/>
      <c r="HNP655" s="137"/>
      <c r="HNQ655" s="137"/>
      <c r="HNR655" s="137"/>
      <c r="HNS655" s="137"/>
      <c r="HNT655" s="137"/>
      <c r="HNU655" s="137"/>
      <c r="HNV655" s="137"/>
      <c r="HNW655" s="137"/>
      <c r="HNX655" s="137"/>
      <c r="HNY655" s="137"/>
      <c r="HNZ655" s="137"/>
      <c r="HOA655" s="137"/>
      <c r="HOB655" s="137"/>
      <c r="HOC655" s="137"/>
      <c r="HOD655" s="137"/>
      <c r="HOE655" s="137"/>
      <c r="HOF655" s="137"/>
      <c r="HOG655" s="137"/>
      <c r="HOH655" s="137"/>
      <c r="HOI655" s="137"/>
      <c r="HOJ655" s="137"/>
      <c r="HOK655" s="137"/>
      <c r="HOL655" s="137"/>
      <c r="HOM655" s="137"/>
      <c r="HON655" s="137"/>
      <c r="HOO655" s="137"/>
      <c r="HOP655" s="137"/>
      <c r="HOQ655" s="137"/>
      <c r="HOR655" s="137"/>
      <c r="HOS655" s="137"/>
      <c r="HOT655" s="137"/>
      <c r="HOU655" s="137"/>
      <c r="HOV655" s="137"/>
      <c r="HOW655" s="137"/>
      <c r="HOX655" s="137"/>
      <c r="HOY655" s="137"/>
      <c r="HOZ655" s="137"/>
      <c r="HPA655" s="137"/>
      <c r="HPB655" s="137"/>
      <c r="HPC655" s="137"/>
      <c r="HPD655" s="137"/>
      <c r="HPE655" s="137"/>
      <c r="HPF655" s="137"/>
      <c r="HPG655" s="137"/>
      <c r="HPH655" s="137"/>
      <c r="HPI655" s="137"/>
      <c r="HPJ655" s="137"/>
      <c r="HPK655" s="137"/>
      <c r="HPL655" s="137"/>
      <c r="HPM655" s="137"/>
      <c r="HPN655" s="137"/>
      <c r="HPO655" s="137"/>
      <c r="HPP655" s="137"/>
      <c r="HPQ655" s="137"/>
      <c r="HPR655" s="137"/>
      <c r="HPS655" s="137"/>
      <c r="HPT655" s="137"/>
      <c r="HPU655" s="137"/>
      <c r="HPV655" s="137"/>
      <c r="HPW655" s="137"/>
      <c r="HPX655" s="137"/>
      <c r="HPY655" s="137"/>
      <c r="HPZ655" s="137"/>
      <c r="HQA655" s="137"/>
      <c r="HQB655" s="137"/>
      <c r="HQC655" s="137"/>
      <c r="HQD655" s="137"/>
      <c r="HQE655" s="137"/>
      <c r="HQF655" s="137"/>
      <c r="HQG655" s="137"/>
      <c r="HQH655" s="137"/>
      <c r="HQI655" s="137"/>
      <c r="HQJ655" s="137"/>
      <c r="HQK655" s="137"/>
      <c r="HQL655" s="137"/>
      <c r="HQM655" s="137"/>
      <c r="HQN655" s="137"/>
      <c r="HQO655" s="137"/>
      <c r="HQP655" s="137"/>
      <c r="HQQ655" s="137"/>
      <c r="HQR655" s="137"/>
      <c r="HQS655" s="137"/>
      <c r="HQT655" s="137"/>
      <c r="HQU655" s="137"/>
      <c r="HQV655" s="137"/>
      <c r="HQW655" s="137"/>
      <c r="HQX655" s="137"/>
      <c r="HQY655" s="137"/>
      <c r="HQZ655" s="137"/>
      <c r="HRA655" s="137"/>
      <c r="HRB655" s="137"/>
      <c r="HRC655" s="137"/>
      <c r="HRD655" s="137"/>
      <c r="HRE655" s="137"/>
      <c r="HRF655" s="137"/>
      <c r="HRG655" s="137"/>
      <c r="HRH655" s="137"/>
      <c r="HRI655" s="137"/>
      <c r="HRJ655" s="137"/>
      <c r="HRK655" s="137"/>
      <c r="HRL655" s="137"/>
      <c r="HRM655" s="137"/>
      <c r="HRN655" s="137"/>
      <c r="HRO655" s="137"/>
      <c r="HRP655" s="137"/>
      <c r="HRQ655" s="137"/>
      <c r="HRR655" s="137"/>
      <c r="HRS655" s="137"/>
      <c r="HRT655" s="137"/>
      <c r="HRU655" s="137"/>
      <c r="HRV655" s="137"/>
      <c r="HRW655" s="137"/>
      <c r="HRX655" s="137"/>
      <c r="HRY655" s="137"/>
      <c r="HRZ655" s="137"/>
      <c r="HSA655" s="137"/>
      <c r="HSB655" s="137"/>
      <c r="HSC655" s="137"/>
      <c r="HSD655" s="137"/>
      <c r="HSE655" s="137"/>
      <c r="HSF655" s="137"/>
      <c r="HSG655" s="137"/>
      <c r="HSH655" s="137"/>
      <c r="HSI655" s="137"/>
      <c r="HSJ655" s="137"/>
      <c r="HSK655" s="137"/>
      <c r="HSL655" s="137"/>
      <c r="HSM655" s="137"/>
      <c r="HSN655" s="137"/>
      <c r="HSO655" s="137"/>
      <c r="HSP655" s="137"/>
      <c r="HSQ655" s="137"/>
      <c r="HSR655" s="137"/>
      <c r="HSS655" s="137"/>
      <c r="HST655" s="137"/>
      <c r="HSU655" s="137"/>
      <c r="HSV655" s="137"/>
      <c r="HSW655" s="137"/>
      <c r="HSX655" s="137"/>
      <c r="HSY655" s="137"/>
      <c r="HSZ655" s="137"/>
      <c r="HTA655" s="137"/>
      <c r="HTB655" s="137"/>
      <c r="HTC655" s="137"/>
      <c r="HTD655" s="137"/>
      <c r="HTE655" s="137"/>
      <c r="HTF655" s="137"/>
      <c r="HTG655" s="137"/>
      <c r="HTH655" s="137"/>
      <c r="HTI655" s="137"/>
      <c r="HTJ655" s="137"/>
      <c r="HTK655" s="137"/>
      <c r="HTL655" s="137"/>
      <c r="HTM655" s="137"/>
      <c r="HTN655" s="137"/>
      <c r="HTO655" s="137"/>
      <c r="HTP655" s="137"/>
      <c r="HTQ655" s="137"/>
      <c r="HTR655" s="137"/>
      <c r="HTS655" s="137"/>
      <c r="HTT655" s="137"/>
      <c r="HTU655" s="137"/>
      <c r="HTV655" s="137"/>
      <c r="HTW655" s="137"/>
      <c r="HTX655" s="137"/>
      <c r="HTY655" s="137"/>
      <c r="HTZ655" s="137"/>
      <c r="HUA655" s="137"/>
      <c r="HUB655" s="137"/>
      <c r="HUC655" s="137"/>
      <c r="HUD655" s="137"/>
      <c r="HUE655" s="137"/>
      <c r="HUF655" s="137"/>
      <c r="HUG655" s="137"/>
      <c r="HUH655" s="137"/>
      <c r="HUI655" s="137"/>
      <c r="HUJ655" s="137"/>
      <c r="HUK655" s="137"/>
      <c r="HUL655" s="137"/>
      <c r="HUM655" s="137"/>
      <c r="HUN655" s="137"/>
      <c r="HUO655" s="137"/>
      <c r="HUP655" s="137"/>
      <c r="HUQ655" s="137"/>
      <c r="HUR655" s="137"/>
      <c r="HUS655" s="137"/>
      <c r="HUT655" s="137"/>
      <c r="HUU655" s="137"/>
      <c r="HUV655" s="137"/>
      <c r="HUW655" s="137"/>
      <c r="HUX655" s="137"/>
      <c r="HUY655" s="137"/>
      <c r="HUZ655" s="137"/>
      <c r="HVA655" s="137"/>
      <c r="HVB655" s="137"/>
      <c r="HVC655" s="137"/>
      <c r="HVD655" s="137"/>
      <c r="HVE655" s="137"/>
      <c r="HVF655" s="137"/>
      <c r="HVG655" s="137"/>
      <c r="HVH655" s="137"/>
      <c r="HVI655" s="137"/>
      <c r="HVJ655" s="137"/>
      <c r="HVK655" s="137"/>
      <c r="HVL655" s="137"/>
      <c r="HVM655" s="137"/>
      <c r="HVN655" s="137"/>
      <c r="HVO655" s="137"/>
      <c r="HVP655" s="137"/>
      <c r="HVQ655" s="137"/>
      <c r="HVR655" s="137"/>
      <c r="HVS655" s="137"/>
      <c r="HVT655" s="137"/>
      <c r="HVU655" s="137"/>
      <c r="HVV655" s="137"/>
      <c r="HVW655" s="137"/>
      <c r="HVX655" s="137"/>
      <c r="HVY655" s="137"/>
      <c r="HVZ655" s="137"/>
      <c r="HWA655" s="137"/>
      <c r="HWB655" s="137"/>
      <c r="HWC655" s="137"/>
      <c r="HWD655" s="137"/>
      <c r="HWE655" s="137"/>
      <c r="HWF655" s="137"/>
      <c r="HWG655" s="137"/>
      <c r="HWH655" s="137"/>
      <c r="HWI655" s="137"/>
      <c r="HWJ655" s="137"/>
      <c r="HWK655" s="137"/>
      <c r="HWL655" s="137"/>
      <c r="HWM655" s="137"/>
      <c r="HWN655" s="137"/>
      <c r="HWO655" s="137"/>
      <c r="HWP655" s="137"/>
      <c r="HWQ655" s="137"/>
      <c r="HWR655" s="137"/>
      <c r="HWS655" s="137"/>
      <c r="HWT655" s="137"/>
      <c r="HWU655" s="137"/>
      <c r="HWV655" s="137"/>
      <c r="HWW655" s="137"/>
      <c r="HWX655" s="137"/>
      <c r="HWY655" s="137"/>
      <c r="HWZ655" s="137"/>
      <c r="HXA655" s="137"/>
      <c r="HXB655" s="137"/>
      <c r="HXC655" s="137"/>
      <c r="HXD655" s="137"/>
      <c r="HXE655" s="137"/>
      <c r="HXF655" s="137"/>
      <c r="HXG655" s="137"/>
      <c r="HXH655" s="137"/>
      <c r="HXI655" s="137"/>
      <c r="HXJ655" s="137"/>
      <c r="HXK655" s="137"/>
      <c r="HXL655" s="137"/>
      <c r="HXM655" s="137"/>
      <c r="HXN655" s="137"/>
      <c r="HXO655" s="137"/>
      <c r="HXP655" s="137"/>
      <c r="HXQ655" s="137"/>
      <c r="HXR655" s="137"/>
      <c r="HXS655" s="137"/>
      <c r="HXT655" s="137"/>
      <c r="HXU655" s="137"/>
      <c r="HXV655" s="137"/>
      <c r="HXW655" s="137"/>
      <c r="HXX655" s="137"/>
      <c r="HXY655" s="137"/>
      <c r="HXZ655" s="137"/>
      <c r="HYA655" s="137"/>
      <c r="HYB655" s="137"/>
      <c r="HYC655" s="137"/>
      <c r="HYD655" s="137"/>
      <c r="HYE655" s="137"/>
      <c r="HYF655" s="137"/>
      <c r="HYG655" s="137"/>
      <c r="HYH655" s="137"/>
      <c r="HYI655" s="137"/>
      <c r="HYJ655" s="137"/>
      <c r="HYK655" s="137"/>
      <c r="HYL655" s="137"/>
      <c r="HYM655" s="137"/>
      <c r="HYN655" s="137"/>
      <c r="HYO655" s="137"/>
      <c r="HYP655" s="137"/>
      <c r="HYQ655" s="137"/>
      <c r="HYR655" s="137"/>
      <c r="HYS655" s="137"/>
      <c r="HYT655" s="137"/>
      <c r="HYU655" s="137"/>
      <c r="HYV655" s="137"/>
      <c r="HYW655" s="137"/>
      <c r="HYX655" s="137"/>
      <c r="HYY655" s="137"/>
      <c r="HYZ655" s="137"/>
      <c r="HZA655" s="137"/>
      <c r="HZB655" s="137"/>
      <c r="HZC655" s="137"/>
      <c r="HZD655" s="137"/>
      <c r="HZE655" s="137"/>
      <c r="HZF655" s="137"/>
      <c r="HZG655" s="137"/>
      <c r="HZH655" s="137"/>
      <c r="HZI655" s="137"/>
      <c r="HZJ655" s="137"/>
      <c r="HZK655" s="137"/>
      <c r="HZL655" s="137"/>
      <c r="HZM655" s="137"/>
      <c r="HZN655" s="137"/>
      <c r="HZO655" s="137"/>
      <c r="HZP655" s="137"/>
      <c r="HZQ655" s="137"/>
      <c r="HZR655" s="137"/>
      <c r="HZS655" s="137"/>
      <c r="HZT655" s="137"/>
      <c r="HZU655" s="137"/>
      <c r="HZV655" s="137"/>
      <c r="HZW655" s="137"/>
      <c r="HZX655" s="137"/>
      <c r="HZY655" s="137"/>
      <c r="HZZ655" s="137"/>
      <c r="IAA655" s="137"/>
      <c r="IAB655" s="137"/>
      <c r="IAC655" s="137"/>
      <c r="IAD655" s="137"/>
      <c r="IAE655" s="137"/>
      <c r="IAF655" s="137"/>
      <c r="IAG655" s="137"/>
      <c r="IAH655" s="137"/>
      <c r="IAI655" s="137"/>
      <c r="IAJ655" s="137"/>
      <c r="IAK655" s="137"/>
      <c r="IAL655" s="137"/>
      <c r="IAM655" s="137"/>
      <c r="IAN655" s="137"/>
      <c r="IAO655" s="137"/>
      <c r="IAP655" s="137"/>
      <c r="IAQ655" s="137"/>
      <c r="IAR655" s="137"/>
      <c r="IAS655" s="137"/>
      <c r="IAT655" s="137"/>
      <c r="IAU655" s="137"/>
      <c r="IAV655" s="137"/>
      <c r="IAW655" s="137"/>
      <c r="IAX655" s="137"/>
      <c r="IAY655" s="137"/>
      <c r="IAZ655" s="137"/>
      <c r="IBA655" s="137"/>
      <c r="IBB655" s="137"/>
      <c r="IBC655" s="137"/>
      <c r="IBD655" s="137"/>
      <c r="IBE655" s="137"/>
      <c r="IBF655" s="137"/>
      <c r="IBG655" s="137"/>
      <c r="IBH655" s="137"/>
      <c r="IBI655" s="137"/>
      <c r="IBJ655" s="137"/>
      <c r="IBK655" s="137"/>
      <c r="IBL655" s="137"/>
      <c r="IBM655" s="137"/>
      <c r="IBN655" s="137"/>
      <c r="IBO655" s="137"/>
      <c r="IBP655" s="137"/>
      <c r="IBQ655" s="137"/>
      <c r="IBR655" s="137"/>
      <c r="IBS655" s="137"/>
      <c r="IBT655" s="137"/>
      <c r="IBU655" s="137"/>
      <c r="IBV655" s="137"/>
      <c r="IBW655" s="137"/>
      <c r="IBX655" s="137"/>
      <c r="IBY655" s="137"/>
      <c r="IBZ655" s="137"/>
      <c r="ICA655" s="137"/>
      <c r="ICB655" s="137"/>
      <c r="ICC655" s="137"/>
      <c r="ICD655" s="137"/>
      <c r="ICE655" s="137"/>
      <c r="ICF655" s="137"/>
      <c r="ICG655" s="137"/>
      <c r="ICH655" s="137"/>
      <c r="ICI655" s="137"/>
      <c r="ICJ655" s="137"/>
      <c r="ICK655" s="137"/>
      <c r="ICL655" s="137"/>
      <c r="ICM655" s="137"/>
      <c r="ICN655" s="137"/>
      <c r="ICO655" s="137"/>
      <c r="ICP655" s="137"/>
      <c r="ICQ655" s="137"/>
      <c r="ICR655" s="137"/>
      <c r="ICS655" s="137"/>
      <c r="ICT655" s="137"/>
      <c r="ICU655" s="137"/>
      <c r="ICV655" s="137"/>
      <c r="ICW655" s="137"/>
      <c r="ICX655" s="137"/>
      <c r="ICY655" s="137"/>
      <c r="ICZ655" s="137"/>
      <c r="IDA655" s="137"/>
      <c r="IDB655" s="137"/>
      <c r="IDC655" s="137"/>
      <c r="IDD655" s="137"/>
      <c r="IDE655" s="137"/>
      <c r="IDF655" s="137"/>
      <c r="IDG655" s="137"/>
      <c r="IDH655" s="137"/>
      <c r="IDI655" s="137"/>
      <c r="IDJ655" s="137"/>
      <c r="IDK655" s="137"/>
      <c r="IDL655" s="137"/>
      <c r="IDM655" s="137"/>
      <c r="IDN655" s="137"/>
      <c r="IDO655" s="137"/>
      <c r="IDP655" s="137"/>
      <c r="IDQ655" s="137"/>
      <c r="IDR655" s="137"/>
      <c r="IDS655" s="137"/>
      <c r="IDT655" s="137"/>
      <c r="IDU655" s="137"/>
      <c r="IDV655" s="137"/>
      <c r="IDW655" s="137"/>
      <c r="IDX655" s="137"/>
      <c r="IDY655" s="137"/>
      <c r="IDZ655" s="137"/>
      <c r="IEA655" s="137"/>
      <c r="IEB655" s="137"/>
      <c r="IEC655" s="137"/>
      <c r="IED655" s="137"/>
      <c r="IEE655" s="137"/>
      <c r="IEF655" s="137"/>
      <c r="IEG655" s="137"/>
      <c r="IEH655" s="137"/>
      <c r="IEI655" s="137"/>
      <c r="IEJ655" s="137"/>
      <c r="IEK655" s="137"/>
      <c r="IEL655" s="137"/>
      <c r="IEM655" s="137"/>
      <c r="IEN655" s="137"/>
      <c r="IEO655" s="137"/>
      <c r="IEP655" s="137"/>
      <c r="IEQ655" s="137"/>
      <c r="IER655" s="137"/>
      <c r="IES655" s="137"/>
      <c r="IET655" s="137"/>
      <c r="IEU655" s="137"/>
      <c r="IEV655" s="137"/>
      <c r="IEW655" s="137"/>
      <c r="IEX655" s="137"/>
      <c r="IEY655" s="137"/>
      <c r="IEZ655" s="137"/>
      <c r="IFA655" s="137"/>
      <c r="IFB655" s="137"/>
      <c r="IFC655" s="137"/>
      <c r="IFD655" s="137"/>
      <c r="IFE655" s="137"/>
      <c r="IFF655" s="137"/>
      <c r="IFG655" s="137"/>
      <c r="IFH655" s="137"/>
      <c r="IFI655" s="137"/>
      <c r="IFJ655" s="137"/>
      <c r="IFK655" s="137"/>
      <c r="IFL655" s="137"/>
      <c r="IFM655" s="137"/>
      <c r="IFN655" s="137"/>
      <c r="IFO655" s="137"/>
      <c r="IFP655" s="137"/>
      <c r="IFQ655" s="137"/>
      <c r="IFR655" s="137"/>
      <c r="IFS655" s="137"/>
      <c r="IFT655" s="137"/>
      <c r="IFU655" s="137"/>
      <c r="IFV655" s="137"/>
      <c r="IFW655" s="137"/>
      <c r="IFX655" s="137"/>
      <c r="IFY655" s="137"/>
      <c r="IFZ655" s="137"/>
      <c r="IGA655" s="137"/>
      <c r="IGB655" s="137"/>
      <c r="IGC655" s="137"/>
      <c r="IGD655" s="137"/>
      <c r="IGE655" s="137"/>
      <c r="IGF655" s="137"/>
      <c r="IGG655" s="137"/>
      <c r="IGH655" s="137"/>
      <c r="IGI655" s="137"/>
      <c r="IGJ655" s="137"/>
      <c r="IGK655" s="137"/>
      <c r="IGL655" s="137"/>
      <c r="IGM655" s="137"/>
      <c r="IGN655" s="137"/>
      <c r="IGO655" s="137"/>
      <c r="IGP655" s="137"/>
      <c r="IGQ655" s="137"/>
      <c r="IGR655" s="137"/>
      <c r="IGS655" s="137"/>
      <c r="IGT655" s="137"/>
      <c r="IGU655" s="137"/>
      <c r="IGV655" s="137"/>
      <c r="IGW655" s="137"/>
      <c r="IGX655" s="137"/>
      <c r="IGY655" s="137"/>
      <c r="IGZ655" s="137"/>
      <c r="IHA655" s="137"/>
      <c r="IHB655" s="137"/>
      <c r="IHC655" s="137"/>
      <c r="IHD655" s="137"/>
      <c r="IHE655" s="137"/>
      <c r="IHF655" s="137"/>
      <c r="IHG655" s="137"/>
      <c r="IHH655" s="137"/>
      <c r="IHI655" s="137"/>
      <c r="IHJ655" s="137"/>
      <c r="IHK655" s="137"/>
      <c r="IHL655" s="137"/>
      <c r="IHM655" s="137"/>
      <c r="IHN655" s="137"/>
      <c r="IHO655" s="137"/>
      <c r="IHP655" s="137"/>
      <c r="IHQ655" s="137"/>
      <c r="IHR655" s="137"/>
      <c r="IHS655" s="137"/>
      <c r="IHT655" s="137"/>
      <c r="IHU655" s="137"/>
      <c r="IHV655" s="137"/>
      <c r="IHW655" s="137"/>
      <c r="IHX655" s="137"/>
      <c r="IHY655" s="137"/>
      <c r="IHZ655" s="137"/>
      <c r="IIA655" s="137"/>
      <c r="IIB655" s="137"/>
      <c r="IIC655" s="137"/>
      <c r="IID655" s="137"/>
      <c r="IIE655" s="137"/>
      <c r="IIF655" s="137"/>
      <c r="IIG655" s="137"/>
      <c r="IIH655" s="137"/>
      <c r="III655" s="137"/>
      <c r="IIJ655" s="137"/>
      <c r="IIK655" s="137"/>
      <c r="IIL655" s="137"/>
      <c r="IIM655" s="137"/>
      <c r="IIN655" s="137"/>
      <c r="IIO655" s="137"/>
      <c r="IIP655" s="137"/>
      <c r="IIQ655" s="137"/>
      <c r="IIR655" s="137"/>
      <c r="IIS655" s="137"/>
      <c r="IIT655" s="137"/>
      <c r="IIU655" s="137"/>
      <c r="IIV655" s="137"/>
      <c r="IIW655" s="137"/>
      <c r="IIX655" s="137"/>
      <c r="IIY655" s="137"/>
      <c r="IIZ655" s="137"/>
      <c r="IJA655" s="137"/>
      <c r="IJB655" s="137"/>
      <c r="IJC655" s="137"/>
      <c r="IJD655" s="137"/>
      <c r="IJE655" s="137"/>
      <c r="IJF655" s="137"/>
      <c r="IJG655" s="137"/>
      <c r="IJH655" s="137"/>
      <c r="IJI655" s="137"/>
      <c r="IJJ655" s="137"/>
      <c r="IJK655" s="137"/>
      <c r="IJL655" s="137"/>
      <c r="IJM655" s="137"/>
      <c r="IJN655" s="137"/>
      <c r="IJO655" s="137"/>
      <c r="IJP655" s="137"/>
      <c r="IJQ655" s="137"/>
      <c r="IJR655" s="137"/>
      <c r="IJS655" s="137"/>
      <c r="IJT655" s="137"/>
      <c r="IJU655" s="137"/>
      <c r="IJV655" s="137"/>
      <c r="IJW655" s="137"/>
      <c r="IJX655" s="137"/>
      <c r="IJY655" s="137"/>
      <c r="IJZ655" s="137"/>
      <c r="IKA655" s="137"/>
      <c r="IKB655" s="137"/>
      <c r="IKC655" s="137"/>
      <c r="IKD655" s="137"/>
      <c r="IKE655" s="137"/>
      <c r="IKF655" s="137"/>
      <c r="IKG655" s="137"/>
      <c r="IKH655" s="137"/>
      <c r="IKI655" s="137"/>
      <c r="IKJ655" s="137"/>
      <c r="IKK655" s="137"/>
      <c r="IKL655" s="137"/>
      <c r="IKM655" s="137"/>
      <c r="IKN655" s="137"/>
      <c r="IKO655" s="137"/>
      <c r="IKP655" s="137"/>
      <c r="IKQ655" s="137"/>
      <c r="IKR655" s="137"/>
      <c r="IKS655" s="137"/>
      <c r="IKT655" s="137"/>
      <c r="IKU655" s="137"/>
      <c r="IKV655" s="137"/>
      <c r="IKW655" s="137"/>
      <c r="IKX655" s="137"/>
      <c r="IKY655" s="137"/>
      <c r="IKZ655" s="137"/>
      <c r="ILA655" s="137"/>
      <c r="ILB655" s="137"/>
      <c r="ILC655" s="137"/>
      <c r="ILD655" s="137"/>
      <c r="ILE655" s="137"/>
      <c r="ILF655" s="137"/>
      <c r="ILG655" s="137"/>
      <c r="ILH655" s="137"/>
      <c r="ILI655" s="137"/>
      <c r="ILJ655" s="137"/>
      <c r="ILK655" s="137"/>
      <c r="ILL655" s="137"/>
      <c r="ILM655" s="137"/>
      <c r="ILN655" s="137"/>
      <c r="ILO655" s="137"/>
      <c r="ILP655" s="137"/>
      <c r="ILQ655" s="137"/>
      <c r="ILR655" s="137"/>
      <c r="ILS655" s="137"/>
      <c r="ILT655" s="137"/>
      <c r="ILU655" s="137"/>
      <c r="ILV655" s="137"/>
      <c r="ILW655" s="137"/>
      <c r="ILX655" s="137"/>
      <c r="ILY655" s="137"/>
      <c r="ILZ655" s="137"/>
      <c r="IMA655" s="137"/>
      <c r="IMB655" s="137"/>
      <c r="IMC655" s="137"/>
      <c r="IMD655" s="137"/>
      <c r="IME655" s="137"/>
      <c r="IMF655" s="137"/>
      <c r="IMG655" s="137"/>
      <c r="IMH655" s="137"/>
      <c r="IMI655" s="137"/>
      <c r="IMJ655" s="137"/>
      <c r="IMK655" s="137"/>
      <c r="IML655" s="137"/>
      <c r="IMM655" s="137"/>
      <c r="IMN655" s="137"/>
      <c r="IMO655" s="137"/>
      <c r="IMP655" s="137"/>
      <c r="IMQ655" s="137"/>
      <c r="IMR655" s="137"/>
      <c r="IMS655" s="137"/>
      <c r="IMT655" s="137"/>
      <c r="IMU655" s="137"/>
      <c r="IMV655" s="137"/>
      <c r="IMW655" s="137"/>
      <c r="IMX655" s="137"/>
      <c r="IMY655" s="137"/>
      <c r="IMZ655" s="137"/>
      <c r="INA655" s="137"/>
      <c r="INB655" s="137"/>
      <c r="INC655" s="137"/>
      <c r="IND655" s="137"/>
      <c r="INE655" s="137"/>
      <c r="INF655" s="137"/>
      <c r="ING655" s="137"/>
      <c r="INH655" s="137"/>
      <c r="INI655" s="137"/>
      <c r="INJ655" s="137"/>
      <c r="INK655" s="137"/>
      <c r="INL655" s="137"/>
      <c r="INM655" s="137"/>
      <c r="INN655" s="137"/>
      <c r="INO655" s="137"/>
      <c r="INP655" s="137"/>
      <c r="INQ655" s="137"/>
      <c r="INR655" s="137"/>
      <c r="INS655" s="137"/>
      <c r="INT655" s="137"/>
      <c r="INU655" s="137"/>
      <c r="INV655" s="137"/>
      <c r="INW655" s="137"/>
      <c r="INX655" s="137"/>
      <c r="INY655" s="137"/>
      <c r="INZ655" s="137"/>
      <c r="IOA655" s="137"/>
      <c r="IOB655" s="137"/>
      <c r="IOC655" s="137"/>
      <c r="IOD655" s="137"/>
      <c r="IOE655" s="137"/>
      <c r="IOF655" s="137"/>
      <c r="IOG655" s="137"/>
      <c r="IOH655" s="137"/>
      <c r="IOI655" s="137"/>
      <c r="IOJ655" s="137"/>
      <c r="IOK655" s="137"/>
      <c r="IOL655" s="137"/>
      <c r="IOM655" s="137"/>
      <c r="ION655" s="137"/>
      <c r="IOO655" s="137"/>
      <c r="IOP655" s="137"/>
      <c r="IOQ655" s="137"/>
      <c r="IOR655" s="137"/>
      <c r="IOS655" s="137"/>
      <c r="IOT655" s="137"/>
      <c r="IOU655" s="137"/>
      <c r="IOV655" s="137"/>
      <c r="IOW655" s="137"/>
      <c r="IOX655" s="137"/>
      <c r="IOY655" s="137"/>
      <c r="IOZ655" s="137"/>
      <c r="IPA655" s="137"/>
      <c r="IPB655" s="137"/>
      <c r="IPC655" s="137"/>
      <c r="IPD655" s="137"/>
      <c r="IPE655" s="137"/>
      <c r="IPF655" s="137"/>
      <c r="IPG655" s="137"/>
      <c r="IPH655" s="137"/>
      <c r="IPI655" s="137"/>
      <c r="IPJ655" s="137"/>
      <c r="IPK655" s="137"/>
      <c r="IPL655" s="137"/>
      <c r="IPM655" s="137"/>
      <c r="IPN655" s="137"/>
      <c r="IPO655" s="137"/>
      <c r="IPP655" s="137"/>
      <c r="IPQ655" s="137"/>
      <c r="IPR655" s="137"/>
      <c r="IPS655" s="137"/>
      <c r="IPT655" s="137"/>
      <c r="IPU655" s="137"/>
      <c r="IPV655" s="137"/>
      <c r="IPW655" s="137"/>
      <c r="IPX655" s="137"/>
      <c r="IPY655" s="137"/>
      <c r="IPZ655" s="137"/>
      <c r="IQA655" s="137"/>
      <c r="IQB655" s="137"/>
      <c r="IQC655" s="137"/>
      <c r="IQD655" s="137"/>
      <c r="IQE655" s="137"/>
      <c r="IQF655" s="137"/>
      <c r="IQG655" s="137"/>
      <c r="IQH655" s="137"/>
      <c r="IQI655" s="137"/>
      <c r="IQJ655" s="137"/>
      <c r="IQK655" s="137"/>
      <c r="IQL655" s="137"/>
      <c r="IQM655" s="137"/>
      <c r="IQN655" s="137"/>
      <c r="IQO655" s="137"/>
      <c r="IQP655" s="137"/>
      <c r="IQQ655" s="137"/>
      <c r="IQR655" s="137"/>
      <c r="IQS655" s="137"/>
      <c r="IQT655" s="137"/>
      <c r="IQU655" s="137"/>
      <c r="IQV655" s="137"/>
      <c r="IQW655" s="137"/>
      <c r="IQX655" s="137"/>
      <c r="IQY655" s="137"/>
      <c r="IQZ655" s="137"/>
      <c r="IRA655" s="137"/>
      <c r="IRB655" s="137"/>
      <c r="IRC655" s="137"/>
      <c r="IRD655" s="137"/>
      <c r="IRE655" s="137"/>
      <c r="IRF655" s="137"/>
      <c r="IRG655" s="137"/>
      <c r="IRH655" s="137"/>
      <c r="IRI655" s="137"/>
      <c r="IRJ655" s="137"/>
      <c r="IRK655" s="137"/>
      <c r="IRL655" s="137"/>
      <c r="IRM655" s="137"/>
      <c r="IRN655" s="137"/>
      <c r="IRO655" s="137"/>
      <c r="IRP655" s="137"/>
      <c r="IRQ655" s="137"/>
      <c r="IRR655" s="137"/>
      <c r="IRS655" s="137"/>
      <c r="IRT655" s="137"/>
      <c r="IRU655" s="137"/>
      <c r="IRV655" s="137"/>
      <c r="IRW655" s="137"/>
      <c r="IRX655" s="137"/>
      <c r="IRY655" s="137"/>
      <c r="IRZ655" s="137"/>
      <c r="ISA655" s="137"/>
      <c r="ISB655" s="137"/>
      <c r="ISC655" s="137"/>
      <c r="ISD655" s="137"/>
      <c r="ISE655" s="137"/>
      <c r="ISF655" s="137"/>
      <c r="ISG655" s="137"/>
      <c r="ISH655" s="137"/>
      <c r="ISI655" s="137"/>
      <c r="ISJ655" s="137"/>
      <c r="ISK655" s="137"/>
      <c r="ISL655" s="137"/>
      <c r="ISM655" s="137"/>
      <c r="ISN655" s="137"/>
      <c r="ISO655" s="137"/>
      <c r="ISP655" s="137"/>
      <c r="ISQ655" s="137"/>
      <c r="ISR655" s="137"/>
      <c r="ISS655" s="137"/>
      <c r="IST655" s="137"/>
      <c r="ISU655" s="137"/>
      <c r="ISV655" s="137"/>
      <c r="ISW655" s="137"/>
      <c r="ISX655" s="137"/>
      <c r="ISY655" s="137"/>
      <c r="ISZ655" s="137"/>
      <c r="ITA655" s="137"/>
      <c r="ITB655" s="137"/>
      <c r="ITC655" s="137"/>
      <c r="ITD655" s="137"/>
      <c r="ITE655" s="137"/>
      <c r="ITF655" s="137"/>
      <c r="ITG655" s="137"/>
      <c r="ITH655" s="137"/>
      <c r="ITI655" s="137"/>
      <c r="ITJ655" s="137"/>
      <c r="ITK655" s="137"/>
      <c r="ITL655" s="137"/>
      <c r="ITM655" s="137"/>
      <c r="ITN655" s="137"/>
      <c r="ITO655" s="137"/>
      <c r="ITP655" s="137"/>
      <c r="ITQ655" s="137"/>
      <c r="ITR655" s="137"/>
      <c r="ITS655" s="137"/>
      <c r="ITT655" s="137"/>
      <c r="ITU655" s="137"/>
      <c r="ITV655" s="137"/>
      <c r="ITW655" s="137"/>
      <c r="ITX655" s="137"/>
      <c r="ITY655" s="137"/>
      <c r="ITZ655" s="137"/>
      <c r="IUA655" s="137"/>
      <c r="IUB655" s="137"/>
      <c r="IUC655" s="137"/>
      <c r="IUD655" s="137"/>
      <c r="IUE655" s="137"/>
      <c r="IUF655" s="137"/>
      <c r="IUG655" s="137"/>
      <c r="IUH655" s="137"/>
      <c r="IUI655" s="137"/>
      <c r="IUJ655" s="137"/>
      <c r="IUK655" s="137"/>
      <c r="IUL655" s="137"/>
      <c r="IUM655" s="137"/>
      <c r="IUN655" s="137"/>
      <c r="IUO655" s="137"/>
      <c r="IUP655" s="137"/>
      <c r="IUQ655" s="137"/>
      <c r="IUR655" s="137"/>
      <c r="IUS655" s="137"/>
      <c r="IUT655" s="137"/>
      <c r="IUU655" s="137"/>
      <c r="IUV655" s="137"/>
      <c r="IUW655" s="137"/>
      <c r="IUX655" s="137"/>
      <c r="IUY655" s="137"/>
      <c r="IUZ655" s="137"/>
      <c r="IVA655" s="137"/>
      <c r="IVB655" s="137"/>
      <c r="IVC655" s="137"/>
      <c r="IVD655" s="137"/>
      <c r="IVE655" s="137"/>
      <c r="IVF655" s="137"/>
      <c r="IVG655" s="137"/>
      <c r="IVH655" s="137"/>
      <c r="IVI655" s="137"/>
      <c r="IVJ655" s="137"/>
      <c r="IVK655" s="137"/>
      <c r="IVL655" s="137"/>
      <c r="IVM655" s="137"/>
      <c r="IVN655" s="137"/>
      <c r="IVO655" s="137"/>
      <c r="IVP655" s="137"/>
      <c r="IVQ655" s="137"/>
      <c r="IVR655" s="137"/>
      <c r="IVS655" s="137"/>
      <c r="IVT655" s="137"/>
      <c r="IVU655" s="137"/>
      <c r="IVV655" s="137"/>
      <c r="IVW655" s="137"/>
      <c r="IVX655" s="137"/>
      <c r="IVY655" s="137"/>
      <c r="IVZ655" s="137"/>
      <c r="IWA655" s="137"/>
      <c r="IWB655" s="137"/>
      <c r="IWC655" s="137"/>
      <c r="IWD655" s="137"/>
      <c r="IWE655" s="137"/>
      <c r="IWF655" s="137"/>
      <c r="IWG655" s="137"/>
      <c r="IWH655" s="137"/>
      <c r="IWI655" s="137"/>
      <c r="IWJ655" s="137"/>
      <c r="IWK655" s="137"/>
      <c r="IWL655" s="137"/>
      <c r="IWM655" s="137"/>
      <c r="IWN655" s="137"/>
      <c r="IWO655" s="137"/>
      <c r="IWP655" s="137"/>
      <c r="IWQ655" s="137"/>
      <c r="IWR655" s="137"/>
      <c r="IWS655" s="137"/>
      <c r="IWT655" s="137"/>
      <c r="IWU655" s="137"/>
      <c r="IWV655" s="137"/>
      <c r="IWW655" s="137"/>
      <c r="IWX655" s="137"/>
      <c r="IWY655" s="137"/>
      <c r="IWZ655" s="137"/>
      <c r="IXA655" s="137"/>
      <c r="IXB655" s="137"/>
      <c r="IXC655" s="137"/>
      <c r="IXD655" s="137"/>
      <c r="IXE655" s="137"/>
      <c r="IXF655" s="137"/>
      <c r="IXG655" s="137"/>
      <c r="IXH655" s="137"/>
      <c r="IXI655" s="137"/>
      <c r="IXJ655" s="137"/>
      <c r="IXK655" s="137"/>
      <c r="IXL655" s="137"/>
      <c r="IXM655" s="137"/>
      <c r="IXN655" s="137"/>
      <c r="IXO655" s="137"/>
      <c r="IXP655" s="137"/>
      <c r="IXQ655" s="137"/>
      <c r="IXR655" s="137"/>
      <c r="IXS655" s="137"/>
      <c r="IXT655" s="137"/>
      <c r="IXU655" s="137"/>
      <c r="IXV655" s="137"/>
      <c r="IXW655" s="137"/>
      <c r="IXX655" s="137"/>
      <c r="IXY655" s="137"/>
      <c r="IXZ655" s="137"/>
      <c r="IYA655" s="137"/>
      <c r="IYB655" s="137"/>
      <c r="IYC655" s="137"/>
      <c r="IYD655" s="137"/>
      <c r="IYE655" s="137"/>
      <c r="IYF655" s="137"/>
      <c r="IYG655" s="137"/>
      <c r="IYH655" s="137"/>
      <c r="IYI655" s="137"/>
      <c r="IYJ655" s="137"/>
      <c r="IYK655" s="137"/>
      <c r="IYL655" s="137"/>
      <c r="IYM655" s="137"/>
      <c r="IYN655" s="137"/>
      <c r="IYO655" s="137"/>
      <c r="IYP655" s="137"/>
      <c r="IYQ655" s="137"/>
      <c r="IYR655" s="137"/>
      <c r="IYS655" s="137"/>
      <c r="IYT655" s="137"/>
      <c r="IYU655" s="137"/>
      <c r="IYV655" s="137"/>
      <c r="IYW655" s="137"/>
      <c r="IYX655" s="137"/>
      <c r="IYY655" s="137"/>
      <c r="IYZ655" s="137"/>
      <c r="IZA655" s="137"/>
      <c r="IZB655" s="137"/>
      <c r="IZC655" s="137"/>
      <c r="IZD655" s="137"/>
      <c r="IZE655" s="137"/>
      <c r="IZF655" s="137"/>
      <c r="IZG655" s="137"/>
      <c r="IZH655" s="137"/>
      <c r="IZI655" s="137"/>
      <c r="IZJ655" s="137"/>
      <c r="IZK655" s="137"/>
      <c r="IZL655" s="137"/>
      <c r="IZM655" s="137"/>
      <c r="IZN655" s="137"/>
      <c r="IZO655" s="137"/>
      <c r="IZP655" s="137"/>
      <c r="IZQ655" s="137"/>
      <c r="IZR655" s="137"/>
      <c r="IZS655" s="137"/>
      <c r="IZT655" s="137"/>
      <c r="IZU655" s="137"/>
      <c r="IZV655" s="137"/>
      <c r="IZW655" s="137"/>
      <c r="IZX655" s="137"/>
      <c r="IZY655" s="137"/>
      <c r="IZZ655" s="137"/>
      <c r="JAA655" s="137"/>
      <c r="JAB655" s="137"/>
      <c r="JAC655" s="137"/>
      <c r="JAD655" s="137"/>
      <c r="JAE655" s="137"/>
      <c r="JAF655" s="137"/>
      <c r="JAG655" s="137"/>
      <c r="JAH655" s="137"/>
      <c r="JAI655" s="137"/>
      <c r="JAJ655" s="137"/>
      <c r="JAK655" s="137"/>
      <c r="JAL655" s="137"/>
      <c r="JAM655" s="137"/>
      <c r="JAN655" s="137"/>
      <c r="JAO655" s="137"/>
      <c r="JAP655" s="137"/>
      <c r="JAQ655" s="137"/>
      <c r="JAR655" s="137"/>
      <c r="JAS655" s="137"/>
      <c r="JAT655" s="137"/>
      <c r="JAU655" s="137"/>
      <c r="JAV655" s="137"/>
      <c r="JAW655" s="137"/>
      <c r="JAX655" s="137"/>
      <c r="JAY655" s="137"/>
      <c r="JAZ655" s="137"/>
      <c r="JBA655" s="137"/>
      <c r="JBB655" s="137"/>
      <c r="JBC655" s="137"/>
      <c r="JBD655" s="137"/>
      <c r="JBE655" s="137"/>
      <c r="JBF655" s="137"/>
      <c r="JBG655" s="137"/>
      <c r="JBH655" s="137"/>
      <c r="JBI655" s="137"/>
      <c r="JBJ655" s="137"/>
      <c r="JBK655" s="137"/>
      <c r="JBL655" s="137"/>
      <c r="JBM655" s="137"/>
      <c r="JBN655" s="137"/>
      <c r="JBO655" s="137"/>
      <c r="JBP655" s="137"/>
      <c r="JBQ655" s="137"/>
      <c r="JBR655" s="137"/>
      <c r="JBS655" s="137"/>
      <c r="JBT655" s="137"/>
      <c r="JBU655" s="137"/>
      <c r="JBV655" s="137"/>
      <c r="JBW655" s="137"/>
      <c r="JBX655" s="137"/>
      <c r="JBY655" s="137"/>
      <c r="JBZ655" s="137"/>
      <c r="JCA655" s="137"/>
      <c r="JCB655" s="137"/>
      <c r="JCC655" s="137"/>
      <c r="JCD655" s="137"/>
      <c r="JCE655" s="137"/>
      <c r="JCF655" s="137"/>
      <c r="JCG655" s="137"/>
      <c r="JCH655" s="137"/>
      <c r="JCI655" s="137"/>
      <c r="JCJ655" s="137"/>
      <c r="JCK655" s="137"/>
      <c r="JCL655" s="137"/>
      <c r="JCM655" s="137"/>
      <c r="JCN655" s="137"/>
      <c r="JCO655" s="137"/>
      <c r="JCP655" s="137"/>
      <c r="JCQ655" s="137"/>
      <c r="JCR655" s="137"/>
      <c r="JCS655" s="137"/>
      <c r="JCT655" s="137"/>
      <c r="JCU655" s="137"/>
      <c r="JCV655" s="137"/>
      <c r="JCW655" s="137"/>
      <c r="JCX655" s="137"/>
      <c r="JCY655" s="137"/>
      <c r="JCZ655" s="137"/>
      <c r="JDA655" s="137"/>
      <c r="JDB655" s="137"/>
      <c r="JDC655" s="137"/>
      <c r="JDD655" s="137"/>
      <c r="JDE655" s="137"/>
      <c r="JDF655" s="137"/>
      <c r="JDG655" s="137"/>
      <c r="JDH655" s="137"/>
      <c r="JDI655" s="137"/>
      <c r="JDJ655" s="137"/>
      <c r="JDK655" s="137"/>
      <c r="JDL655" s="137"/>
      <c r="JDM655" s="137"/>
      <c r="JDN655" s="137"/>
      <c r="JDO655" s="137"/>
      <c r="JDP655" s="137"/>
      <c r="JDQ655" s="137"/>
      <c r="JDR655" s="137"/>
      <c r="JDS655" s="137"/>
      <c r="JDT655" s="137"/>
      <c r="JDU655" s="137"/>
      <c r="JDV655" s="137"/>
      <c r="JDW655" s="137"/>
      <c r="JDX655" s="137"/>
      <c r="JDY655" s="137"/>
      <c r="JDZ655" s="137"/>
      <c r="JEA655" s="137"/>
      <c r="JEB655" s="137"/>
      <c r="JEC655" s="137"/>
      <c r="JED655" s="137"/>
      <c r="JEE655" s="137"/>
      <c r="JEF655" s="137"/>
      <c r="JEG655" s="137"/>
      <c r="JEH655" s="137"/>
      <c r="JEI655" s="137"/>
      <c r="JEJ655" s="137"/>
      <c r="JEK655" s="137"/>
      <c r="JEL655" s="137"/>
      <c r="JEM655" s="137"/>
      <c r="JEN655" s="137"/>
      <c r="JEO655" s="137"/>
      <c r="JEP655" s="137"/>
      <c r="JEQ655" s="137"/>
      <c r="JER655" s="137"/>
      <c r="JES655" s="137"/>
      <c r="JET655" s="137"/>
      <c r="JEU655" s="137"/>
      <c r="JEV655" s="137"/>
      <c r="JEW655" s="137"/>
      <c r="JEX655" s="137"/>
      <c r="JEY655" s="137"/>
      <c r="JEZ655" s="137"/>
      <c r="JFA655" s="137"/>
      <c r="JFB655" s="137"/>
      <c r="JFC655" s="137"/>
      <c r="JFD655" s="137"/>
      <c r="JFE655" s="137"/>
      <c r="JFF655" s="137"/>
      <c r="JFG655" s="137"/>
      <c r="JFH655" s="137"/>
      <c r="JFI655" s="137"/>
      <c r="JFJ655" s="137"/>
      <c r="JFK655" s="137"/>
      <c r="JFL655" s="137"/>
      <c r="JFM655" s="137"/>
      <c r="JFN655" s="137"/>
      <c r="JFO655" s="137"/>
      <c r="JFP655" s="137"/>
      <c r="JFQ655" s="137"/>
      <c r="JFR655" s="137"/>
      <c r="JFS655" s="137"/>
      <c r="JFT655" s="137"/>
      <c r="JFU655" s="137"/>
      <c r="JFV655" s="137"/>
      <c r="JFW655" s="137"/>
      <c r="JFX655" s="137"/>
      <c r="JFY655" s="137"/>
      <c r="JFZ655" s="137"/>
      <c r="JGA655" s="137"/>
      <c r="JGB655" s="137"/>
      <c r="JGC655" s="137"/>
      <c r="JGD655" s="137"/>
      <c r="JGE655" s="137"/>
      <c r="JGF655" s="137"/>
      <c r="JGG655" s="137"/>
      <c r="JGH655" s="137"/>
      <c r="JGI655" s="137"/>
      <c r="JGJ655" s="137"/>
      <c r="JGK655" s="137"/>
      <c r="JGL655" s="137"/>
      <c r="JGM655" s="137"/>
      <c r="JGN655" s="137"/>
      <c r="JGO655" s="137"/>
      <c r="JGP655" s="137"/>
      <c r="JGQ655" s="137"/>
      <c r="JGR655" s="137"/>
      <c r="JGS655" s="137"/>
      <c r="JGT655" s="137"/>
      <c r="JGU655" s="137"/>
      <c r="JGV655" s="137"/>
      <c r="JGW655" s="137"/>
      <c r="JGX655" s="137"/>
      <c r="JGY655" s="137"/>
      <c r="JGZ655" s="137"/>
      <c r="JHA655" s="137"/>
      <c r="JHB655" s="137"/>
      <c r="JHC655" s="137"/>
      <c r="JHD655" s="137"/>
      <c r="JHE655" s="137"/>
      <c r="JHF655" s="137"/>
      <c r="JHG655" s="137"/>
      <c r="JHH655" s="137"/>
      <c r="JHI655" s="137"/>
      <c r="JHJ655" s="137"/>
      <c r="JHK655" s="137"/>
      <c r="JHL655" s="137"/>
      <c r="JHM655" s="137"/>
      <c r="JHN655" s="137"/>
      <c r="JHO655" s="137"/>
      <c r="JHP655" s="137"/>
      <c r="JHQ655" s="137"/>
      <c r="JHR655" s="137"/>
      <c r="JHS655" s="137"/>
      <c r="JHT655" s="137"/>
      <c r="JHU655" s="137"/>
      <c r="JHV655" s="137"/>
      <c r="JHW655" s="137"/>
      <c r="JHX655" s="137"/>
      <c r="JHY655" s="137"/>
      <c r="JHZ655" s="137"/>
      <c r="JIA655" s="137"/>
      <c r="JIB655" s="137"/>
      <c r="JIC655" s="137"/>
      <c r="JID655" s="137"/>
      <c r="JIE655" s="137"/>
      <c r="JIF655" s="137"/>
      <c r="JIG655" s="137"/>
      <c r="JIH655" s="137"/>
      <c r="JII655" s="137"/>
      <c r="JIJ655" s="137"/>
      <c r="JIK655" s="137"/>
      <c r="JIL655" s="137"/>
      <c r="JIM655" s="137"/>
      <c r="JIN655" s="137"/>
      <c r="JIO655" s="137"/>
      <c r="JIP655" s="137"/>
      <c r="JIQ655" s="137"/>
      <c r="JIR655" s="137"/>
      <c r="JIS655" s="137"/>
      <c r="JIT655" s="137"/>
      <c r="JIU655" s="137"/>
      <c r="JIV655" s="137"/>
      <c r="JIW655" s="137"/>
      <c r="JIX655" s="137"/>
      <c r="JIY655" s="137"/>
      <c r="JIZ655" s="137"/>
      <c r="JJA655" s="137"/>
      <c r="JJB655" s="137"/>
      <c r="JJC655" s="137"/>
      <c r="JJD655" s="137"/>
      <c r="JJE655" s="137"/>
      <c r="JJF655" s="137"/>
      <c r="JJG655" s="137"/>
      <c r="JJH655" s="137"/>
      <c r="JJI655" s="137"/>
      <c r="JJJ655" s="137"/>
      <c r="JJK655" s="137"/>
      <c r="JJL655" s="137"/>
      <c r="JJM655" s="137"/>
      <c r="JJN655" s="137"/>
      <c r="JJO655" s="137"/>
      <c r="JJP655" s="137"/>
      <c r="JJQ655" s="137"/>
      <c r="JJR655" s="137"/>
      <c r="JJS655" s="137"/>
      <c r="JJT655" s="137"/>
      <c r="JJU655" s="137"/>
      <c r="JJV655" s="137"/>
      <c r="JJW655" s="137"/>
      <c r="JJX655" s="137"/>
      <c r="JJY655" s="137"/>
      <c r="JJZ655" s="137"/>
      <c r="JKA655" s="137"/>
      <c r="JKB655" s="137"/>
      <c r="JKC655" s="137"/>
      <c r="JKD655" s="137"/>
      <c r="JKE655" s="137"/>
      <c r="JKF655" s="137"/>
      <c r="JKG655" s="137"/>
      <c r="JKH655" s="137"/>
      <c r="JKI655" s="137"/>
      <c r="JKJ655" s="137"/>
      <c r="JKK655" s="137"/>
      <c r="JKL655" s="137"/>
      <c r="JKM655" s="137"/>
      <c r="JKN655" s="137"/>
      <c r="JKO655" s="137"/>
      <c r="JKP655" s="137"/>
      <c r="JKQ655" s="137"/>
      <c r="JKR655" s="137"/>
      <c r="JKS655" s="137"/>
      <c r="JKT655" s="137"/>
      <c r="JKU655" s="137"/>
      <c r="JKV655" s="137"/>
      <c r="JKW655" s="137"/>
      <c r="JKX655" s="137"/>
      <c r="JKY655" s="137"/>
      <c r="JKZ655" s="137"/>
      <c r="JLA655" s="137"/>
      <c r="JLB655" s="137"/>
      <c r="JLC655" s="137"/>
      <c r="JLD655" s="137"/>
      <c r="JLE655" s="137"/>
      <c r="JLF655" s="137"/>
      <c r="JLG655" s="137"/>
      <c r="JLH655" s="137"/>
      <c r="JLI655" s="137"/>
      <c r="JLJ655" s="137"/>
      <c r="JLK655" s="137"/>
      <c r="JLL655" s="137"/>
      <c r="JLM655" s="137"/>
      <c r="JLN655" s="137"/>
      <c r="JLO655" s="137"/>
      <c r="JLP655" s="137"/>
      <c r="JLQ655" s="137"/>
      <c r="JLR655" s="137"/>
      <c r="JLS655" s="137"/>
      <c r="JLT655" s="137"/>
      <c r="JLU655" s="137"/>
      <c r="JLV655" s="137"/>
      <c r="JLW655" s="137"/>
      <c r="JLX655" s="137"/>
      <c r="JLY655" s="137"/>
      <c r="JLZ655" s="137"/>
      <c r="JMA655" s="137"/>
      <c r="JMB655" s="137"/>
      <c r="JMC655" s="137"/>
      <c r="JMD655" s="137"/>
      <c r="JME655" s="137"/>
      <c r="JMF655" s="137"/>
      <c r="JMG655" s="137"/>
      <c r="JMH655" s="137"/>
      <c r="JMI655" s="137"/>
      <c r="JMJ655" s="137"/>
      <c r="JMK655" s="137"/>
      <c r="JML655" s="137"/>
      <c r="JMM655" s="137"/>
      <c r="JMN655" s="137"/>
      <c r="JMO655" s="137"/>
      <c r="JMP655" s="137"/>
      <c r="JMQ655" s="137"/>
      <c r="JMR655" s="137"/>
      <c r="JMS655" s="137"/>
      <c r="JMT655" s="137"/>
      <c r="JMU655" s="137"/>
      <c r="JMV655" s="137"/>
      <c r="JMW655" s="137"/>
      <c r="JMX655" s="137"/>
      <c r="JMY655" s="137"/>
      <c r="JMZ655" s="137"/>
      <c r="JNA655" s="137"/>
      <c r="JNB655" s="137"/>
      <c r="JNC655" s="137"/>
      <c r="JND655" s="137"/>
      <c r="JNE655" s="137"/>
      <c r="JNF655" s="137"/>
      <c r="JNG655" s="137"/>
      <c r="JNH655" s="137"/>
      <c r="JNI655" s="137"/>
      <c r="JNJ655" s="137"/>
      <c r="JNK655" s="137"/>
      <c r="JNL655" s="137"/>
      <c r="JNM655" s="137"/>
      <c r="JNN655" s="137"/>
      <c r="JNO655" s="137"/>
      <c r="JNP655" s="137"/>
      <c r="JNQ655" s="137"/>
      <c r="JNR655" s="137"/>
      <c r="JNS655" s="137"/>
      <c r="JNT655" s="137"/>
      <c r="JNU655" s="137"/>
      <c r="JNV655" s="137"/>
      <c r="JNW655" s="137"/>
      <c r="JNX655" s="137"/>
      <c r="JNY655" s="137"/>
      <c r="JNZ655" s="137"/>
      <c r="JOA655" s="137"/>
      <c r="JOB655" s="137"/>
      <c r="JOC655" s="137"/>
      <c r="JOD655" s="137"/>
      <c r="JOE655" s="137"/>
      <c r="JOF655" s="137"/>
      <c r="JOG655" s="137"/>
      <c r="JOH655" s="137"/>
      <c r="JOI655" s="137"/>
      <c r="JOJ655" s="137"/>
      <c r="JOK655" s="137"/>
      <c r="JOL655" s="137"/>
      <c r="JOM655" s="137"/>
      <c r="JON655" s="137"/>
      <c r="JOO655" s="137"/>
      <c r="JOP655" s="137"/>
      <c r="JOQ655" s="137"/>
      <c r="JOR655" s="137"/>
      <c r="JOS655" s="137"/>
      <c r="JOT655" s="137"/>
      <c r="JOU655" s="137"/>
      <c r="JOV655" s="137"/>
      <c r="JOW655" s="137"/>
      <c r="JOX655" s="137"/>
      <c r="JOY655" s="137"/>
      <c r="JOZ655" s="137"/>
      <c r="JPA655" s="137"/>
      <c r="JPB655" s="137"/>
      <c r="JPC655" s="137"/>
      <c r="JPD655" s="137"/>
      <c r="JPE655" s="137"/>
      <c r="JPF655" s="137"/>
      <c r="JPG655" s="137"/>
      <c r="JPH655" s="137"/>
      <c r="JPI655" s="137"/>
      <c r="JPJ655" s="137"/>
      <c r="JPK655" s="137"/>
      <c r="JPL655" s="137"/>
      <c r="JPM655" s="137"/>
      <c r="JPN655" s="137"/>
      <c r="JPO655" s="137"/>
      <c r="JPP655" s="137"/>
      <c r="JPQ655" s="137"/>
      <c r="JPR655" s="137"/>
      <c r="JPS655" s="137"/>
      <c r="JPT655" s="137"/>
      <c r="JPU655" s="137"/>
      <c r="JPV655" s="137"/>
      <c r="JPW655" s="137"/>
      <c r="JPX655" s="137"/>
      <c r="JPY655" s="137"/>
      <c r="JPZ655" s="137"/>
      <c r="JQA655" s="137"/>
      <c r="JQB655" s="137"/>
      <c r="JQC655" s="137"/>
      <c r="JQD655" s="137"/>
      <c r="JQE655" s="137"/>
      <c r="JQF655" s="137"/>
      <c r="JQG655" s="137"/>
      <c r="JQH655" s="137"/>
      <c r="JQI655" s="137"/>
      <c r="JQJ655" s="137"/>
      <c r="JQK655" s="137"/>
      <c r="JQL655" s="137"/>
      <c r="JQM655" s="137"/>
      <c r="JQN655" s="137"/>
      <c r="JQO655" s="137"/>
      <c r="JQP655" s="137"/>
      <c r="JQQ655" s="137"/>
      <c r="JQR655" s="137"/>
      <c r="JQS655" s="137"/>
      <c r="JQT655" s="137"/>
      <c r="JQU655" s="137"/>
      <c r="JQV655" s="137"/>
      <c r="JQW655" s="137"/>
      <c r="JQX655" s="137"/>
      <c r="JQY655" s="137"/>
      <c r="JQZ655" s="137"/>
      <c r="JRA655" s="137"/>
      <c r="JRB655" s="137"/>
      <c r="JRC655" s="137"/>
      <c r="JRD655" s="137"/>
      <c r="JRE655" s="137"/>
      <c r="JRF655" s="137"/>
      <c r="JRG655" s="137"/>
      <c r="JRH655" s="137"/>
      <c r="JRI655" s="137"/>
      <c r="JRJ655" s="137"/>
      <c r="JRK655" s="137"/>
      <c r="JRL655" s="137"/>
      <c r="JRM655" s="137"/>
      <c r="JRN655" s="137"/>
      <c r="JRO655" s="137"/>
      <c r="JRP655" s="137"/>
      <c r="JRQ655" s="137"/>
      <c r="JRR655" s="137"/>
      <c r="JRS655" s="137"/>
      <c r="JRT655" s="137"/>
      <c r="JRU655" s="137"/>
      <c r="JRV655" s="137"/>
      <c r="JRW655" s="137"/>
      <c r="JRX655" s="137"/>
      <c r="JRY655" s="137"/>
      <c r="JRZ655" s="137"/>
      <c r="JSA655" s="137"/>
      <c r="JSB655" s="137"/>
      <c r="JSC655" s="137"/>
      <c r="JSD655" s="137"/>
      <c r="JSE655" s="137"/>
      <c r="JSF655" s="137"/>
      <c r="JSG655" s="137"/>
      <c r="JSH655" s="137"/>
      <c r="JSI655" s="137"/>
      <c r="JSJ655" s="137"/>
      <c r="JSK655" s="137"/>
      <c r="JSL655" s="137"/>
      <c r="JSM655" s="137"/>
      <c r="JSN655" s="137"/>
      <c r="JSO655" s="137"/>
      <c r="JSP655" s="137"/>
      <c r="JSQ655" s="137"/>
      <c r="JSR655" s="137"/>
      <c r="JSS655" s="137"/>
      <c r="JST655" s="137"/>
      <c r="JSU655" s="137"/>
      <c r="JSV655" s="137"/>
      <c r="JSW655" s="137"/>
      <c r="JSX655" s="137"/>
      <c r="JSY655" s="137"/>
      <c r="JSZ655" s="137"/>
      <c r="JTA655" s="137"/>
      <c r="JTB655" s="137"/>
      <c r="JTC655" s="137"/>
      <c r="JTD655" s="137"/>
      <c r="JTE655" s="137"/>
      <c r="JTF655" s="137"/>
      <c r="JTG655" s="137"/>
      <c r="JTH655" s="137"/>
      <c r="JTI655" s="137"/>
      <c r="JTJ655" s="137"/>
      <c r="JTK655" s="137"/>
      <c r="JTL655" s="137"/>
      <c r="JTM655" s="137"/>
      <c r="JTN655" s="137"/>
      <c r="JTO655" s="137"/>
      <c r="JTP655" s="137"/>
      <c r="JTQ655" s="137"/>
      <c r="JTR655" s="137"/>
      <c r="JTS655" s="137"/>
      <c r="JTT655" s="137"/>
      <c r="JTU655" s="137"/>
      <c r="JTV655" s="137"/>
      <c r="JTW655" s="137"/>
      <c r="JTX655" s="137"/>
      <c r="JTY655" s="137"/>
      <c r="JTZ655" s="137"/>
      <c r="JUA655" s="137"/>
      <c r="JUB655" s="137"/>
      <c r="JUC655" s="137"/>
      <c r="JUD655" s="137"/>
      <c r="JUE655" s="137"/>
      <c r="JUF655" s="137"/>
      <c r="JUG655" s="137"/>
      <c r="JUH655" s="137"/>
      <c r="JUI655" s="137"/>
      <c r="JUJ655" s="137"/>
      <c r="JUK655" s="137"/>
      <c r="JUL655" s="137"/>
      <c r="JUM655" s="137"/>
      <c r="JUN655" s="137"/>
      <c r="JUO655" s="137"/>
      <c r="JUP655" s="137"/>
      <c r="JUQ655" s="137"/>
      <c r="JUR655" s="137"/>
      <c r="JUS655" s="137"/>
      <c r="JUT655" s="137"/>
      <c r="JUU655" s="137"/>
      <c r="JUV655" s="137"/>
      <c r="JUW655" s="137"/>
      <c r="JUX655" s="137"/>
      <c r="JUY655" s="137"/>
      <c r="JUZ655" s="137"/>
      <c r="JVA655" s="137"/>
      <c r="JVB655" s="137"/>
      <c r="JVC655" s="137"/>
      <c r="JVD655" s="137"/>
      <c r="JVE655" s="137"/>
      <c r="JVF655" s="137"/>
      <c r="JVG655" s="137"/>
      <c r="JVH655" s="137"/>
      <c r="JVI655" s="137"/>
      <c r="JVJ655" s="137"/>
      <c r="JVK655" s="137"/>
      <c r="JVL655" s="137"/>
      <c r="JVM655" s="137"/>
      <c r="JVN655" s="137"/>
      <c r="JVO655" s="137"/>
      <c r="JVP655" s="137"/>
      <c r="JVQ655" s="137"/>
      <c r="JVR655" s="137"/>
      <c r="JVS655" s="137"/>
      <c r="JVT655" s="137"/>
      <c r="JVU655" s="137"/>
      <c r="JVV655" s="137"/>
      <c r="JVW655" s="137"/>
      <c r="JVX655" s="137"/>
      <c r="JVY655" s="137"/>
      <c r="JVZ655" s="137"/>
      <c r="JWA655" s="137"/>
      <c r="JWB655" s="137"/>
      <c r="JWC655" s="137"/>
      <c r="JWD655" s="137"/>
      <c r="JWE655" s="137"/>
      <c r="JWF655" s="137"/>
      <c r="JWG655" s="137"/>
      <c r="JWH655" s="137"/>
      <c r="JWI655" s="137"/>
      <c r="JWJ655" s="137"/>
      <c r="JWK655" s="137"/>
      <c r="JWL655" s="137"/>
      <c r="JWM655" s="137"/>
      <c r="JWN655" s="137"/>
      <c r="JWO655" s="137"/>
      <c r="JWP655" s="137"/>
      <c r="JWQ655" s="137"/>
      <c r="JWR655" s="137"/>
      <c r="JWS655" s="137"/>
      <c r="JWT655" s="137"/>
      <c r="JWU655" s="137"/>
      <c r="JWV655" s="137"/>
      <c r="JWW655" s="137"/>
      <c r="JWX655" s="137"/>
      <c r="JWY655" s="137"/>
      <c r="JWZ655" s="137"/>
      <c r="JXA655" s="137"/>
      <c r="JXB655" s="137"/>
      <c r="JXC655" s="137"/>
      <c r="JXD655" s="137"/>
      <c r="JXE655" s="137"/>
      <c r="JXF655" s="137"/>
      <c r="JXG655" s="137"/>
      <c r="JXH655" s="137"/>
      <c r="JXI655" s="137"/>
      <c r="JXJ655" s="137"/>
      <c r="JXK655" s="137"/>
      <c r="JXL655" s="137"/>
      <c r="JXM655" s="137"/>
      <c r="JXN655" s="137"/>
      <c r="JXO655" s="137"/>
      <c r="JXP655" s="137"/>
      <c r="JXQ655" s="137"/>
      <c r="JXR655" s="137"/>
      <c r="JXS655" s="137"/>
      <c r="JXT655" s="137"/>
      <c r="JXU655" s="137"/>
      <c r="JXV655" s="137"/>
      <c r="JXW655" s="137"/>
      <c r="JXX655" s="137"/>
      <c r="JXY655" s="137"/>
      <c r="JXZ655" s="137"/>
      <c r="JYA655" s="137"/>
      <c r="JYB655" s="137"/>
      <c r="JYC655" s="137"/>
      <c r="JYD655" s="137"/>
      <c r="JYE655" s="137"/>
      <c r="JYF655" s="137"/>
      <c r="JYG655" s="137"/>
      <c r="JYH655" s="137"/>
      <c r="JYI655" s="137"/>
      <c r="JYJ655" s="137"/>
      <c r="JYK655" s="137"/>
      <c r="JYL655" s="137"/>
      <c r="JYM655" s="137"/>
      <c r="JYN655" s="137"/>
      <c r="JYO655" s="137"/>
      <c r="JYP655" s="137"/>
      <c r="JYQ655" s="137"/>
      <c r="JYR655" s="137"/>
      <c r="JYS655" s="137"/>
      <c r="JYT655" s="137"/>
      <c r="JYU655" s="137"/>
      <c r="JYV655" s="137"/>
      <c r="JYW655" s="137"/>
      <c r="JYX655" s="137"/>
      <c r="JYY655" s="137"/>
      <c r="JYZ655" s="137"/>
      <c r="JZA655" s="137"/>
      <c r="JZB655" s="137"/>
      <c r="JZC655" s="137"/>
      <c r="JZD655" s="137"/>
      <c r="JZE655" s="137"/>
      <c r="JZF655" s="137"/>
      <c r="JZG655" s="137"/>
      <c r="JZH655" s="137"/>
      <c r="JZI655" s="137"/>
      <c r="JZJ655" s="137"/>
      <c r="JZK655" s="137"/>
      <c r="JZL655" s="137"/>
      <c r="JZM655" s="137"/>
      <c r="JZN655" s="137"/>
      <c r="JZO655" s="137"/>
      <c r="JZP655" s="137"/>
      <c r="JZQ655" s="137"/>
      <c r="JZR655" s="137"/>
      <c r="JZS655" s="137"/>
      <c r="JZT655" s="137"/>
      <c r="JZU655" s="137"/>
      <c r="JZV655" s="137"/>
      <c r="JZW655" s="137"/>
      <c r="JZX655" s="137"/>
      <c r="JZY655" s="137"/>
      <c r="JZZ655" s="137"/>
      <c r="KAA655" s="137"/>
      <c r="KAB655" s="137"/>
      <c r="KAC655" s="137"/>
      <c r="KAD655" s="137"/>
      <c r="KAE655" s="137"/>
      <c r="KAF655" s="137"/>
      <c r="KAG655" s="137"/>
      <c r="KAH655" s="137"/>
      <c r="KAI655" s="137"/>
      <c r="KAJ655" s="137"/>
      <c r="KAK655" s="137"/>
      <c r="KAL655" s="137"/>
      <c r="KAM655" s="137"/>
      <c r="KAN655" s="137"/>
      <c r="KAO655" s="137"/>
      <c r="KAP655" s="137"/>
      <c r="KAQ655" s="137"/>
      <c r="KAR655" s="137"/>
      <c r="KAS655" s="137"/>
      <c r="KAT655" s="137"/>
      <c r="KAU655" s="137"/>
      <c r="KAV655" s="137"/>
      <c r="KAW655" s="137"/>
      <c r="KAX655" s="137"/>
      <c r="KAY655" s="137"/>
      <c r="KAZ655" s="137"/>
      <c r="KBA655" s="137"/>
      <c r="KBB655" s="137"/>
      <c r="KBC655" s="137"/>
      <c r="KBD655" s="137"/>
      <c r="KBE655" s="137"/>
      <c r="KBF655" s="137"/>
      <c r="KBG655" s="137"/>
      <c r="KBH655" s="137"/>
      <c r="KBI655" s="137"/>
      <c r="KBJ655" s="137"/>
      <c r="KBK655" s="137"/>
      <c r="KBL655" s="137"/>
      <c r="KBM655" s="137"/>
      <c r="KBN655" s="137"/>
      <c r="KBO655" s="137"/>
      <c r="KBP655" s="137"/>
      <c r="KBQ655" s="137"/>
      <c r="KBR655" s="137"/>
      <c r="KBS655" s="137"/>
      <c r="KBT655" s="137"/>
      <c r="KBU655" s="137"/>
      <c r="KBV655" s="137"/>
      <c r="KBW655" s="137"/>
      <c r="KBX655" s="137"/>
      <c r="KBY655" s="137"/>
      <c r="KBZ655" s="137"/>
      <c r="KCA655" s="137"/>
      <c r="KCB655" s="137"/>
      <c r="KCC655" s="137"/>
      <c r="KCD655" s="137"/>
      <c r="KCE655" s="137"/>
      <c r="KCF655" s="137"/>
      <c r="KCG655" s="137"/>
      <c r="KCH655" s="137"/>
      <c r="KCI655" s="137"/>
      <c r="KCJ655" s="137"/>
      <c r="KCK655" s="137"/>
      <c r="KCL655" s="137"/>
      <c r="KCM655" s="137"/>
      <c r="KCN655" s="137"/>
      <c r="KCO655" s="137"/>
      <c r="KCP655" s="137"/>
      <c r="KCQ655" s="137"/>
      <c r="KCR655" s="137"/>
      <c r="KCS655" s="137"/>
      <c r="KCT655" s="137"/>
      <c r="KCU655" s="137"/>
      <c r="KCV655" s="137"/>
      <c r="KCW655" s="137"/>
      <c r="KCX655" s="137"/>
      <c r="KCY655" s="137"/>
      <c r="KCZ655" s="137"/>
      <c r="KDA655" s="137"/>
      <c r="KDB655" s="137"/>
      <c r="KDC655" s="137"/>
      <c r="KDD655" s="137"/>
      <c r="KDE655" s="137"/>
      <c r="KDF655" s="137"/>
      <c r="KDG655" s="137"/>
      <c r="KDH655" s="137"/>
      <c r="KDI655" s="137"/>
      <c r="KDJ655" s="137"/>
      <c r="KDK655" s="137"/>
      <c r="KDL655" s="137"/>
      <c r="KDM655" s="137"/>
      <c r="KDN655" s="137"/>
      <c r="KDO655" s="137"/>
      <c r="KDP655" s="137"/>
      <c r="KDQ655" s="137"/>
      <c r="KDR655" s="137"/>
      <c r="KDS655" s="137"/>
      <c r="KDT655" s="137"/>
      <c r="KDU655" s="137"/>
      <c r="KDV655" s="137"/>
      <c r="KDW655" s="137"/>
      <c r="KDX655" s="137"/>
      <c r="KDY655" s="137"/>
      <c r="KDZ655" s="137"/>
      <c r="KEA655" s="137"/>
      <c r="KEB655" s="137"/>
      <c r="KEC655" s="137"/>
      <c r="KED655" s="137"/>
      <c r="KEE655" s="137"/>
      <c r="KEF655" s="137"/>
      <c r="KEG655" s="137"/>
      <c r="KEH655" s="137"/>
      <c r="KEI655" s="137"/>
      <c r="KEJ655" s="137"/>
      <c r="KEK655" s="137"/>
      <c r="KEL655" s="137"/>
      <c r="KEM655" s="137"/>
      <c r="KEN655" s="137"/>
      <c r="KEO655" s="137"/>
      <c r="KEP655" s="137"/>
      <c r="KEQ655" s="137"/>
      <c r="KER655" s="137"/>
      <c r="KES655" s="137"/>
      <c r="KET655" s="137"/>
      <c r="KEU655" s="137"/>
      <c r="KEV655" s="137"/>
      <c r="KEW655" s="137"/>
      <c r="KEX655" s="137"/>
      <c r="KEY655" s="137"/>
      <c r="KEZ655" s="137"/>
      <c r="KFA655" s="137"/>
      <c r="KFB655" s="137"/>
      <c r="KFC655" s="137"/>
      <c r="KFD655" s="137"/>
      <c r="KFE655" s="137"/>
      <c r="KFF655" s="137"/>
      <c r="KFG655" s="137"/>
      <c r="KFH655" s="137"/>
      <c r="KFI655" s="137"/>
      <c r="KFJ655" s="137"/>
      <c r="KFK655" s="137"/>
      <c r="KFL655" s="137"/>
      <c r="KFM655" s="137"/>
      <c r="KFN655" s="137"/>
      <c r="KFO655" s="137"/>
      <c r="KFP655" s="137"/>
      <c r="KFQ655" s="137"/>
      <c r="KFR655" s="137"/>
      <c r="KFS655" s="137"/>
      <c r="KFT655" s="137"/>
      <c r="KFU655" s="137"/>
      <c r="KFV655" s="137"/>
      <c r="KFW655" s="137"/>
      <c r="KFX655" s="137"/>
      <c r="KFY655" s="137"/>
      <c r="KFZ655" s="137"/>
      <c r="KGA655" s="137"/>
      <c r="KGB655" s="137"/>
      <c r="KGC655" s="137"/>
      <c r="KGD655" s="137"/>
      <c r="KGE655" s="137"/>
      <c r="KGF655" s="137"/>
      <c r="KGG655" s="137"/>
      <c r="KGH655" s="137"/>
      <c r="KGI655" s="137"/>
      <c r="KGJ655" s="137"/>
      <c r="KGK655" s="137"/>
      <c r="KGL655" s="137"/>
      <c r="KGM655" s="137"/>
      <c r="KGN655" s="137"/>
      <c r="KGO655" s="137"/>
      <c r="KGP655" s="137"/>
      <c r="KGQ655" s="137"/>
      <c r="KGR655" s="137"/>
      <c r="KGS655" s="137"/>
      <c r="KGT655" s="137"/>
      <c r="KGU655" s="137"/>
      <c r="KGV655" s="137"/>
      <c r="KGW655" s="137"/>
      <c r="KGX655" s="137"/>
      <c r="KGY655" s="137"/>
      <c r="KGZ655" s="137"/>
      <c r="KHA655" s="137"/>
      <c r="KHB655" s="137"/>
      <c r="KHC655" s="137"/>
      <c r="KHD655" s="137"/>
      <c r="KHE655" s="137"/>
      <c r="KHF655" s="137"/>
      <c r="KHG655" s="137"/>
      <c r="KHH655" s="137"/>
      <c r="KHI655" s="137"/>
      <c r="KHJ655" s="137"/>
      <c r="KHK655" s="137"/>
      <c r="KHL655" s="137"/>
      <c r="KHM655" s="137"/>
      <c r="KHN655" s="137"/>
      <c r="KHO655" s="137"/>
      <c r="KHP655" s="137"/>
      <c r="KHQ655" s="137"/>
      <c r="KHR655" s="137"/>
      <c r="KHS655" s="137"/>
      <c r="KHT655" s="137"/>
      <c r="KHU655" s="137"/>
      <c r="KHV655" s="137"/>
      <c r="KHW655" s="137"/>
      <c r="KHX655" s="137"/>
      <c r="KHY655" s="137"/>
      <c r="KHZ655" s="137"/>
      <c r="KIA655" s="137"/>
      <c r="KIB655" s="137"/>
      <c r="KIC655" s="137"/>
      <c r="KID655" s="137"/>
      <c r="KIE655" s="137"/>
      <c r="KIF655" s="137"/>
      <c r="KIG655" s="137"/>
      <c r="KIH655" s="137"/>
      <c r="KII655" s="137"/>
      <c r="KIJ655" s="137"/>
      <c r="KIK655" s="137"/>
      <c r="KIL655" s="137"/>
      <c r="KIM655" s="137"/>
      <c r="KIN655" s="137"/>
      <c r="KIO655" s="137"/>
      <c r="KIP655" s="137"/>
      <c r="KIQ655" s="137"/>
      <c r="KIR655" s="137"/>
      <c r="KIS655" s="137"/>
      <c r="KIT655" s="137"/>
      <c r="KIU655" s="137"/>
      <c r="KIV655" s="137"/>
      <c r="KIW655" s="137"/>
      <c r="KIX655" s="137"/>
      <c r="KIY655" s="137"/>
      <c r="KIZ655" s="137"/>
      <c r="KJA655" s="137"/>
      <c r="KJB655" s="137"/>
      <c r="KJC655" s="137"/>
      <c r="KJD655" s="137"/>
      <c r="KJE655" s="137"/>
      <c r="KJF655" s="137"/>
      <c r="KJG655" s="137"/>
      <c r="KJH655" s="137"/>
      <c r="KJI655" s="137"/>
      <c r="KJJ655" s="137"/>
      <c r="KJK655" s="137"/>
      <c r="KJL655" s="137"/>
      <c r="KJM655" s="137"/>
      <c r="KJN655" s="137"/>
      <c r="KJO655" s="137"/>
      <c r="KJP655" s="137"/>
      <c r="KJQ655" s="137"/>
      <c r="KJR655" s="137"/>
      <c r="KJS655" s="137"/>
      <c r="KJT655" s="137"/>
      <c r="KJU655" s="137"/>
      <c r="KJV655" s="137"/>
      <c r="KJW655" s="137"/>
      <c r="KJX655" s="137"/>
      <c r="KJY655" s="137"/>
      <c r="KJZ655" s="137"/>
      <c r="KKA655" s="137"/>
      <c r="KKB655" s="137"/>
      <c r="KKC655" s="137"/>
      <c r="KKD655" s="137"/>
      <c r="KKE655" s="137"/>
      <c r="KKF655" s="137"/>
      <c r="KKG655" s="137"/>
      <c r="KKH655" s="137"/>
      <c r="KKI655" s="137"/>
      <c r="KKJ655" s="137"/>
      <c r="KKK655" s="137"/>
      <c r="KKL655" s="137"/>
      <c r="KKM655" s="137"/>
      <c r="KKN655" s="137"/>
      <c r="KKO655" s="137"/>
      <c r="KKP655" s="137"/>
      <c r="KKQ655" s="137"/>
      <c r="KKR655" s="137"/>
      <c r="KKS655" s="137"/>
      <c r="KKT655" s="137"/>
      <c r="KKU655" s="137"/>
      <c r="KKV655" s="137"/>
      <c r="KKW655" s="137"/>
      <c r="KKX655" s="137"/>
      <c r="KKY655" s="137"/>
      <c r="KKZ655" s="137"/>
      <c r="KLA655" s="137"/>
      <c r="KLB655" s="137"/>
      <c r="KLC655" s="137"/>
      <c r="KLD655" s="137"/>
      <c r="KLE655" s="137"/>
      <c r="KLF655" s="137"/>
      <c r="KLG655" s="137"/>
      <c r="KLH655" s="137"/>
      <c r="KLI655" s="137"/>
      <c r="KLJ655" s="137"/>
      <c r="KLK655" s="137"/>
      <c r="KLL655" s="137"/>
      <c r="KLM655" s="137"/>
      <c r="KLN655" s="137"/>
      <c r="KLO655" s="137"/>
      <c r="KLP655" s="137"/>
      <c r="KLQ655" s="137"/>
      <c r="KLR655" s="137"/>
      <c r="KLS655" s="137"/>
      <c r="KLT655" s="137"/>
      <c r="KLU655" s="137"/>
      <c r="KLV655" s="137"/>
      <c r="KLW655" s="137"/>
      <c r="KLX655" s="137"/>
      <c r="KLY655" s="137"/>
      <c r="KLZ655" s="137"/>
      <c r="KMA655" s="137"/>
      <c r="KMB655" s="137"/>
      <c r="KMC655" s="137"/>
      <c r="KMD655" s="137"/>
      <c r="KME655" s="137"/>
      <c r="KMF655" s="137"/>
      <c r="KMG655" s="137"/>
      <c r="KMH655" s="137"/>
      <c r="KMI655" s="137"/>
      <c r="KMJ655" s="137"/>
      <c r="KMK655" s="137"/>
      <c r="KML655" s="137"/>
      <c r="KMM655" s="137"/>
      <c r="KMN655" s="137"/>
      <c r="KMO655" s="137"/>
      <c r="KMP655" s="137"/>
      <c r="KMQ655" s="137"/>
      <c r="KMR655" s="137"/>
      <c r="KMS655" s="137"/>
      <c r="KMT655" s="137"/>
      <c r="KMU655" s="137"/>
      <c r="KMV655" s="137"/>
      <c r="KMW655" s="137"/>
      <c r="KMX655" s="137"/>
      <c r="KMY655" s="137"/>
      <c r="KMZ655" s="137"/>
      <c r="KNA655" s="137"/>
      <c r="KNB655" s="137"/>
      <c r="KNC655" s="137"/>
      <c r="KND655" s="137"/>
      <c r="KNE655" s="137"/>
      <c r="KNF655" s="137"/>
      <c r="KNG655" s="137"/>
      <c r="KNH655" s="137"/>
      <c r="KNI655" s="137"/>
      <c r="KNJ655" s="137"/>
      <c r="KNK655" s="137"/>
      <c r="KNL655" s="137"/>
      <c r="KNM655" s="137"/>
      <c r="KNN655" s="137"/>
      <c r="KNO655" s="137"/>
      <c r="KNP655" s="137"/>
      <c r="KNQ655" s="137"/>
      <c r="KNR655" s="137"/>
      <c r="KNS655" s="137"/>
      <c r="KNT655" s="137"/>
      <c r="KNU655" s="137"/>
      <c r="KNV655" s="137"/>
      <c r="KNW655" s="137"/>
      <c r="KNX655" s="137"/>
      <c r="KNY655" s="137"/>
      <c r="KNZ655" s="137"/>
      <c r="KOA655" s="137"/>
      <c r="KOB655" s="137"/>
      <c r="KOC655" s="137"/>
      <c r="KOD655" s="137"/>
      <c r="KOE655" s="137"/>
      <c r="KOF655" s="137"/>
      <c r="KOG655" s="137"/>
      <c r="KOH655" s="137"/>
      <c r="KOI655" s="137"/>
      <c r="KOJ655" s="137"/>
      <c r="KOK655" s="137"/>
      <c r="KOL655" s="137"/>
      <c r="KOM655" s="137"/>
      <c r="KON655" s="137"/>
      <c r="KOO655" s="137"/>
      <c r="KOP655" s="137"/>
      <c r="KOQ655" s="137"/>
      <c r="KOR655" s="137"/>
      <c r="KOS655" s="137"/>
      <c r="KOT655" s="137"/>
      <c r="KOU655" s="137"/>
      <c r="KOV655" s="137"/>
      <c r="KOW655" s="137"/>
      <c r="KOX655" s="137"/>
      <c r="KOY655" s="137"/>
      <c r="KOZ655" s="137"/>
      <c r="KPA655" s="137"/>
      <c r="KPB655" s="137"/>
      <c r="KPC655" s="137"/>
      <c r="KPD655" s="137"/>
      <c r="KPE655" s="137"/>
      <c r="KPF655" s="137"/>
      <c r="KPG655" s="137"/>
      <c r="KPH655" s="137"/>
      <c r="KPI655" s="137"/>
      <c r="KPJ655" s="137"/>
      <c r="KPK655" s="137"/>
      <c r="KPL655" s="137"/>
      <c r="KPM655" s="137"/>
      <c r="KPN655" s="137"/>
      <c r="KPO655" s="137"/>
      <c r="KPP655" s="137"/>
      <c r="KPQ655" s="137"/>
      <c r="KPR655" s="137"/>
      <c r="KPS655" s="137"/>
      <c r="KPT655" s="137"/>
      <c r="KPU655" s="137"/>
      <c r="KPV655" s="137"/>
      <c r="KPW655" s="137"/>
      <c r="KPX655" s="137"/>
      <c r="KPY655" s="137"/>
      <c r="KPZ655" s="137"/>
      <c r="KQA655" s="137"/>
      <c r="KQB655" s="137"/>
      <c r="KQC655" s="137"/>
      <c r="KQD655" s="137"/>
      <c r="KQE655" s="137"/>
      <c r="KQF655" s="137"/>
      <c r="KQG655" s="137"/>
      <c r="KQH655" s="137"/>
      <c r="KQI655" s="137"/>
      <c r="KQJ655" s="137"/>
      <c r="KQK655" s="137"/>
      <c r="KQL655" s="137"/>
      <c r="KQM655" s="137"/>
      <c r="KQN655" s="137"/>
      <c r="KQO655" s="137"/>
      <c r="KQP655" s="137"/>
      <c r="KQQ655" s="137"/>
      <c r="KQR655" s="137"/>
      <c r="KQS655" s="137"/>
      <c r="KQT655" s="137"/>
      <c r="KQU655" s="137"/>
      <c r="KQV655" s="137"/>
      <c r="KQW655" s="137"/>
      <c r="KQX655" s="137"/>
      <c r="KQY655" s="137"/>
      <c r="KQZ655" s="137"/>
      <c r="KRA655" s="137"/>
      <c r="KRB655" s="137"/>
      <c r="KRC655" s="137"/>
      <c r="KRD655" s="137"/>
      <c r="KRE655" s="137"/>
      <c r="KRF655" s="137"/>
      <c r="KRG655" s="137"/>
      <c r="KRH655" s="137"/>
      <c r="KRI655" s="137"/>
      <c r="KRJ655" s="137"/>
      <c r="KRK655" s="137"/>
      <c r="KRL655" s="137"/>
      <c r="KRM655" s="137"/>
      <c r="KRN655" s="137"/>
      <c r="KRO655" s="137"/>
      <c r="KRP655" s="137"/>
      <c r="KRQ655" s="137"/>
      <c r="KRR655" s="137"/>
      <c r="KRS655" s="137"/>
      <c r="KRT655" s="137"/>
      <c r="KRU655" s="137"/>
      <c r="KRV655" s="137"/>
      <c r="KRW655" s="137"/>
      <c r="KRX655" s="137"/>
      <c r="KRY655" s="137"/>
      <c r="KRZ655" s="137"/>
      <c r="KSA655" s="137"/>
      <c r="KSB655" s="137"/>
      <c r="KSC655" s="137"/>
      <c r="KSD655" s="137"/>
      <c r="KSE655" s="137"/>
      <c r="KSF655" s="137"/>
      <c r="KSG655" s="137"/>
      <c r="KSH655" s="137"/>
      <c r="KSI655" s="137"/>
      <c r="KSJ655" s="137"/>
      <c r="KSK655" s="137"/>
      <c r="KSL655" s="137"/>
      <c r="KSM655" s="137"/>
      <c r="KSN655" s="137"/>
      <c r="KSO655" s="137"/>
      <c r="KSP655" s="137"/>
      <c r="KSQ655" s="137"/>
      <c r="KSR655" s="137"/>
      <c r="KSS655" s="137"/>
      <c r="KST655" s="137"/>
      <c r="KSU655" s="137"/>
      <c r="KSV655" s="137"/>
      <c r="KSW655" s="137"/>
      <c r="KSX655" s="137"/>
      <c r="KSY655" s="137"/>
      <c r="KSZ655" s="137"/>
      <c r="KTA655" s="137"/>
      <c r="KTB655" s="137"/>
      <c r="KTC655" s="137"/>
      <c r="KTD655" s="137"/>
      <c r="KTE655" s="137"/>
      <c r="KTF655" s="137"/>
      <c r="KTG655" s="137"/>
      <c r="KTH655" s="137"/>
      <c r="KTI655" s="137"/>
      <c r="KTJ655" s="137"/>
      <c r="KTK655" s="137"/>
      <c r="KTL655" s="137"/>
      <c r="KTM655" s="137"/>
      <c r="KTN655" s="137"/>
      <c r="KTO655" s="137"/>
      <c r="KTP655" s="137"/>
      <c r="KTQ655" s="137"/>
      <c r="KTR655" s="137"/>
      <c r="KTS655" s="137"/>
      <c r="KTT655" s="137"/>
      <c r="KTU655" s="137"/>
      <c r="KTV655" s="137"/>
      <c r="KTW655" s="137"/>
      <c r="KTX655" s="137"/>
      <c r="KTY655" s="137"/>
      <c r="KTZ655" s="137"/>
      <c r="KUA655" s="137"/>
      <c r="KUB655" s="137"/>
      <c r="KUC655" s="137"/>
      <c r="KUD655" s="137"/>
      <c r="KUE655" s="137"/>
      <c r="KUF655" s="137"/>
      <c r="KUG655" s="137"/>
      <c r="KUH655" s="137"/>
      <c r="KUI655" s="137"/>
      <c r="KUJ655" s="137"/>
      <c r="KUK655" s="137"/>
      <c r="KUL655" s="137"/>
      <c r="KUM655" s="137"/>
      <c r="KUN655" s="137"/>
      <c r="KUO655" s="137"/>
      <c r="KUP655" s="137"/>
      <c r="KUQ655" s="137"/>
      <c r="KUR655" s="137"/>
      <c r="KUS655" s="137"/>
      <c r="KUT655" s="137"/>
      <c r="KUU655" s="137"/>
      <c r="KUV655" s="137"/>
      <c r="KUW655" s="137"/>
      <c r="KUX655" s="137"/>
      <c r="KUY655" s="137"/>
      <c r="KUZ655" s="137"/>
      <c r="KVA655" s="137"/>
      <c r="KVB655" s="137"/>
      <c r="KVC655" s="137"/>
      <c r="KVD655" s="137"/>
      <c r="KVE655" s="137"/>
      <c r="KVF655" s="137"/>
      <c r="KVG655" s="137"/>
      <c r="KVH655" s="137"/>
      <c r="KVI655" s="137"/>
      <c r="KVJ655" s="137"/>
      <c r="KVK655" s="137"/>
      <c r="KVL655" s="137"/>
      <c r="KVM655" s="137"/>
      <c r="KVN655" s="137"/>
      <c r="KVO655" s="137"/>
      <c r="KVP655" s="137"/>
      <c r="KVQ655" s="137"/>
      <c r="KVR655" s="137"/>
      <c r="KVS655" s="137"/>
      <c r="KVT655" s="137"/>
      <c r="KVU655" s="137"/>
      <c r="KVV655" s="137"/>
      <c r="KVW655" s="137"/>
      <c r="KVX655" s="137"/>
      <c r="KVY655" s="137"/>
      <c r="KVZ655" s="137"/>
      <c r="KWA655" s="137"/>
      <c r="KWB655" s="137"/>
      <c r="KWC655" s="137"/>
      <c r="KWD655" s="137"/>
      <c r="KWE655" s="137"/>
      <c r="KWF655" s="137"/>
      <c r="KWG655" s="137"/>
      <c r="KWH655" s="137"/>
      <c r="KWI655" s="137"/>
      <c r="KWJ655" s="137"/>
      <c r="KWK655" s="137"/>
      <c r="KWL655" s="137"/>
      <c r="KWM655" s="137"/>
      <c r="KWN655" s="137"/>
      <c r="KWO655" s="137"/>
      <c r="KWP655" s="137"/>
      <c r="KWQ655" s="137"/>
      <c r="KWR655" s="137"/>
      <c r="KWS655" s="137"/>
      <c r="KWT655" s="137"/>
      <c r="KWU655" s="137"/>
      <c r="KWV655" s="137"/>
      <c r="KWW655" s="137"/>
      <c r="KWX655" s="137"/>
      <c r="KWY655" s="137"/>
      <c r="KWZ655" s="137"/>
      <c r="KXA655" s="137"/>
      <c r="KXB655" s="137"/>
      <c r="KXC655" s="137"/>
      <c r="KXD655" s="137"/>
      <c r="KXE655" s="137"/>
      <c r="KXF655" s="137"/>
      <c r="KXG655" s="137"/>
      <c r="KXH655" s="137"/>
      <c r="KXI655" s="137"/>
      <c r="KXJ655" s="137"/>
      <c r="KXK655" s="137"/>
      <c r="KXL655" s="137"/>
      <c r="KXM655" s="137"/>
      <c r="KXN655" s="137"/>
      <c r="KXO655" s="137"/>
      <c r="KXP655" s="137"/>
      <c r="KXQ655" s="137"/>
      <c r="KXR655" s="137"/>
      <c r="KXS655" s="137"/>
      <c r="KXT655" s="137"/>
      <c r="KXU655" s="137"/>
      <c r="KXV655" s="137"/>
      <c r="KXW655" s="137"/>
      <c r="KXX655" s="137"/>
      <c r="KXY655" s="137"/>
      <c r="KXZ655" s="137"/>
      <c r="KYA655" s="137"/>
      <c r="KYB655" s="137"/>
      <c r="KYC655" s="137"/>
      <c r="KYD655" s="137"/>
      <c r="KYE655" s="137"/>
      <c r="KYF655" s="137"/>
      <c r="KYG655" s="137"/>
      <c r="KYH655" s="137"/>
      <c r="KYI655" s="137"/>
      <c r="KYJ655" s="137"/>
      <c r="KYK655" s="137"/>
      <c r="KYL655" s="137"/>
      <c r="KYM655" s="137"/>
      <c r="KYN655" s="137"/>
      <c r="KYO655" s="137"/>
      <c r="KYP655" s="137"/>
      <c r="KYQ655" s="137"/>
      <c r="KYR655" s="137"/>
      <c r="KYS655" s="137"/>
      <c r="KYT655" s="137"/>
      <c r="KYU655" s="137"/>
      <c r="KYV655" s="137"/>
      <c r="KYW655" s="137"/>
      <c r="KYX655" s="137"/>
      <c r="KYY655" s="137"/>
      <c r="KYZ655" s="137"/>
      <c r="KZA655" s="137"/>
      <c r="KZB655" s="137"/>
      <c r="KZC655" s="137"/>
      <c r="KZD655" s="137"/>
      <c r="KZE655" s="137"/>
      <c r="KZF655" s="137"/>
      <c r="KZG655" s="137"/>
      <c r="KZH655" s="137"/>
      <c r="KZI655" s="137"/>
      <c r="KZJ655" s="137"/>
      <c r="KZK655" s="137"/>
      <c r="KZL655" s="137"/>
      <c r="KZM655" s="137"/>
      <c r="KZN655" s="137"/>
      <c r="KZO655" s="137"/>
      <c r="KZP655" s="137"/>
      <c r="KZQ655" s="137"/>
      <c r="KZR655" s="137"/>
      <c r="KZS655" s="137"/>
      <c r="KZT655" s="137"/>
      <c r="KZU655" s="137"/>
      <c r="KZV655" s="137"/>
      <c r="KZW655" s="137"/>
      <c r="KZX655" s="137"/>
      <c r="KZY655" s="137"/>
      <c r="KZZ655" s="137"/>
      <c r="LAA655" s="137"/>
      <c r="LAB655" s="137"/>
      <c r="LAC655" s="137"/>
      <c r="LAD655" s="137"/>
      <c r="LAE655" s="137"/>
      <c r="LAF655" s="137"/>
      <c r="LAG655" s="137"/>
      <c r="LAH655" s="137"/>
      <c r="LAI655" s="137"/>
      <c r="LAJ655" s="137"/>
      <c r="LAK655" s="137"/>
      <c r="LAL655" s="137"/>
      <c r="LAM655" s="137"/>
      <c r="LAN655" s="137"/>
      <c r="LAO655" s="137"/>
      <c r="LAP655" s="137"/>
      <c r="LAQ655" s="137"/>
      <c r="LAR655" s="137"/>
      <c r="LAS655" s="137"/>
      <c r="LAT655" s="137"/>
      <c r="LAU655" s="137"/>
      <c r="LAV655" s="137"/>
      <c r="LAW655" s="137"/>
      <c r="LAX655" s="137"/>
      <c r="LAY655" s="137"/>
      <c r="LAZ655" s="137"/>
      <c r="LBA655" s="137"/>
      <c r="LBB655" s="137"/>
      <c r="LBC655" s="137"/>
      <c r="LBD655" s="137"/>
      <c r="LBE655" s="137"/>
      <c r="LBF655" s="137"/>
      <c r="LBG655" s="137"/>
      <c r="LBH655" s="137"/>
      <c r="LBI655" s="137"/>
      <c r="LBJ655" s="137"/>
      <c r="LBK655" s="137"/>
      <c r="LBL655" s="137"/>
      <c r="LBM655" s="137"/>
      <c r="LBN655" s="137"/>
      <c r="LBO655" s="137"/>
      <c r="LBP655" s="137"/>
      <c r="LBQ655" s="137"/>
      <c r="LBR655" s="137"/>
      <c r="LBS655" s="137"/>
      <c r="LBT655" s="137"/>
      <c r="LBU655" s="137"/>
      <c r="LBV655" s="137"/>
      <c r="LBW655" s="137"/>
      <c r="LBX655" s="137"/>
      <c r="LBY655" s="137"/>
      <c r="LBZ655" s="137"/>
      <c r="LCA655" s="137"/>
      <c r="LCB655" s="137"/>
      <c r="LCC655" s="137"/>
      <c r="LCD655" s="137"/>
      <c r="LCE655" s="137"/>
      <c r="LCF655" s="137"/>
      <c r="LCG655" s="137"/>
      <c r="LCH655" s="137"/>
      <c r="LCI655" s="137"/>
      <c r="LCJ655" s="137"/>
      <c r="LCK655" s="137"/>
      <c r="LCL655" s="137"/>
      <c r="LCM655" s="137"/>
      <c r="LCN655" s="137"/>
      <c r="LCO655" s="137"/>
      <c r="LCP655" s="137"/>
      <c r="LCQ655" s="137"/>
      <c r="LCR655" s="137"/>
      <c r="LCS655" s="137"/>
      <c r="LCT655" s="137"/>
      <c r="LCU655" s="137"/>
      <c r="LCV655" s="137"/>
      <c r="LCW655" s="137"/>
      <c r="LCX655" s="137"/>
      <c r="LCY655" s="137"/>
      <c r="LCZ655" s="137"/>
      <c r="LDA655" s="137"/>
      <c r="LDB655" s="137"/>
      <c r="LDC655" s="137"/>
      <c r="LDD655" s="137"/>
      <c r="LDE655" s="137"/>
      <c r="LDF655" s="137"/>
      <c r="LDG655" s="137"/>
      <c r="LDH655" s="137"/>
      <c r="LDI655" s="137"/>
      <c r="LDJ655" s="137"/>
      <c r="LDK655" s="137"/>
      <c r="LDL655" s="137"/>
      <c r="LDM655" s="137"/>
      <c r="LDN655" s="137"/>
      <c r="LDO655" s="137"/>
      <c r="LDP655" s="137"/>
      <c r="LDQ655" s="137"/>
      <c r="LDR655" s="137"/>
      <c r="LDS655" s="137"/>
      <c r="LDT655" s="137"/>
      <c r="LDU655" s="137"/>
      <c r="LDV655" s="137"/>
      <c r="LDW655" s="137"/>
      <c r="LDX655" s="137"/>
      <c r="LDY655" s="137"/>
      <c r="LDZ655" s="137"/>
      <c r="LEA655" s="137"/>
      <c r="LEB655" s="137"/>
      <c r="LEC655" s="137"/>
      <c r="LED655" s="137"/>
      <c r="LEE655" s="137"/>
      <c r="LEF655" s="137"/>
      <c r="LEG655" s="137"/>
      <c r="LEH655" s="137"/>
      <c r="LEI655" s="137"/>
      <c r="LEJ655" s="137"/>
      <c r="LEK655" s="137"/>
      <c r="LEL655" s="137"/>
      <c r="LEM655" s="137"/>
      <c r="LEN655" s="137"/>
      <c r="LEO655" s="137"/>
      <c r="LEP655" s="137"/>
      <c r="LEQ655" s="137"/>
      <c r="LER655" s="137"/>
      <c r="LES655" s="137"/>
      <c r="LET655" s="137"/>
      <c r="LEU655" s="137"/>
      <c r="LEV655" s="137"/>
      <c r="LEW655" s="137"/>
      <c r="LEX655" s="137"/>
      <c r="LEY655" s="137"/>
      <c r="LEZ655" s="137"/>
      <c r="LFA655" s="137"/>
      <c r="LFB655" s="137"/>
      <c r="LFC655" s="137"/>
      <c r="LFD655" s="137"/>
      <c r="LFE655" s="137"/>
      <c r="LFF655" s="137"/>
      <c r="LFG655" s="137"/>
      <c r="LFH655" s="137"/>
      <c r="LFI655" s="137"/>
      <c r="LFJ655" s="137"/>
      <c r="LFK655" s="137"/>
      <c r="LFL655" s="137"/>
      <c r="LFM655" s="137"/>
      <c r="LFN655" s="137"/>
      <c r="LFO655" s="137"/>
      <c r="LFP655" s="137"/>
      <c r="LFQ655" s="137"/>
      <c r="LFR655" s="137"/>
      <c r="LFS655" s="137"/>
      <c r="LFT655" s="137"/>
      <c r="LFU655" s="137"/>
      <c r="LFV655" s="137"/>
      <c r="LFW655" s="137"/>
      <c r="LFX655" s="137"/>
      <c r="LFY655" s="137"/>
      <c r="LFZ655" s="137"/>
      <c r="LGA655" s="137"/>
      <c r="LGB655" s="137"/>
      <c r="LGC655" s="137"/>
      <c r="LGD655" s="137"/>
      <c r="LGE655" s="137"/>
      <c r="LGF655" s="137"/>
      <c r="LGG655" s="137"/>
      <c r="LGH655" s="137"/>
      <c r="LGI655" s="137"/>
      <c r="LGJ655" s="137"/>
      <c r="LGK655" s="137"/>
      <c r="LGL655" s="137"/>
      <c r="LGM655" s="137"/>
      <c r="LGN655" s="137"/>
      <c r="LGO655" s="137"/>
      <c r="LGP655" s="137"/>
      <c r="LGQ655" s="137"/>
      <c r="LGR655" s="137"/>
      <c r="LGS655" s="137"/>
      <c r="LGT655" s="137"/>
      <c r="LGU655" s="137"/>
      <c r="LGV655" s="137"/>
      <c r="LGW655" s="137"/>
      <c r="LGX655" s="137"/>
      <c r="LGY655" s="137"/>
      <c r="LGZ655" s="137"/>
      <c r="LHA655" s="137"/>
      <c r="LHB655" s="137"/>
      <c r="LHC655" s="137"/>
      <c r="LHD655" s="137"/>
      <c r="LHE655" s="137"/>
      <c r="LHF655" s="137"/>
      <c r="LHG655" s="137"/>
      <c r="LHH655" s="137"/>
      <c r="LHI655" s="137"/>
      <c r="LHJ655" s="137"/>
      <c r="LHK655" s="137"/>
      <c r="LHL655" s="137"/>
      <c r="LHM655" s="137"/>
      <c r="LHN655" s="137"/>
      <c r="LHO655" s="137"/>
      <c r="LHP655" s="137"/>
      <c r="LHQ655" s="137"/>
      <c r="LHR655" s="137"/>
      <c r="LHS655" s="137"/>
      <c r="LHT655" s="137"/>
      <c r="LHU655" s="137"/>
      <c r="LHV655" s="137"/>
      <c r="LHW655" s="137"/>
      <c r="LHX655" s="137"/>
      <c r="LHY655" s="137"/>
      <c r="LHZ655" s="137"/>
      <c r="LIA655" s="137"/>
      <c r="LIB655" s="137"/>
      <c r="LIC655" s="137"/>
      <c r="LID655" s="137"/>
      <c r="LIE655" s="137"/>
      <c r="LIF655" s="137"/>
      <c r="LIG655" s="137"/>
      <c r="LIH655" s="137"/>
      <c r="LII655" s="137"/>
      <c r="LIJ655" s="137"/>
      <c r="LIK655" s="137"/>
      <c r="LIL655" s="137"/>
      <c r="LIM655" s="137"/>
      <c r="LIN655" s="137"/>
      <c r="LIO655" s="137"/>
      <c r="LIP655" s="137"/>
      <c r="LIQ655" s="137"/>
      <c r="LIR655" s="137"/>
      <c r="LIS655" s="137"/>
      <c r="LIT655" s="137"/>
      <c r="LIU655" s="137"/>
      <c r="LIV655" s="137"/>
      <c r="LIW655" s="137"/>
      <c r="LIX655" s="137"/>
      <c r="LIY655" s="137"/>
      <c r="LIZ655" s="137"/>
      <c r="LJA655" s="137"/>
      <c r="LJB655" s="137"/>
      <c r="LJC655" s="137"/>
      <c r="LJD655" s="137"/>
      <c r="LJE655" s="137"/>
      <c r="LJF655" s="137"/>
      <c r="LJG655" s="137"/>
      <c r="LJH655" s="137"/>
      <c r="LJI655" s="137"/>
      <c r="LJJ655" s="137"/>
      <c r="LJK655" s="137"/>
      <c r="LJL655" s="137"/>
      <c r="LJM655" s="137"/>
      <c r="LJN655" s="137"/>
      <c r="LJO655" s="137"/>
      <c r="LJP655" s="137"/>
      <c r="LJQ655" s="137"/>
      <c r="LJR655" s="137"/>
      <c r="LJS655" s="137"/>
      <c r="LJT655" s="137"/>
      <c r="LJU655" s="137"/>
      <c r="LJV655" s="137"/>
      <c r="LJW655" s="137"/>
      <c r="LJX655" s="137"/>
      <c r="LJY655" s="137"/>
      <c r="LJZ655" s="137"/>
      <c r="LKA655" s="137"/>
      <c r="LKB655" s="137"/>
      <c r="LKC655" s="137"/>
      <c r="LKD655" s="137"/>
      <c r="LKE655" s="137"/>
      <c r="LKF655" s="137"/>
      <c r="LKG655" s="137"/>
      <c r="LKH655" s="137"/>
      <c r="LKI655" s="137"/>
      <c r="LKJ655" s="137"/>
      <c r="LKK655" s="137"/>
      <c r="LKL655" s="137"/>
      <c r="LKM655" s="137"/>
      <c r="LKN655" s="137"/>
      <c r="LKO655" s="137"/>
      <c r="LKP655" s="137"/>
      <c r="LKQ655" s="137"/>
      <c r="LKR655" s="137"/>
      <c r="LKS655" s="137"/>
      <c r="LKT655" s="137"/>
      <c r="LKU655" s="137"/>
      <c r="LKV655" s="137"/>
      <c r="LKW655" s="137"/>
      <c r="LKX655" s="137"/>
      <c r="LKY655" s="137"/>
      <c r="LKZ655" s="137"/>
      <c r="LLA655" s="137"/>
      <c r="LLB655" s="137"/>
      <c r="LLC655" s="137"/>
      <c r="LLD655" s="137"/>
      <c r="LLE655" s="137"/>
      <c r="LLF655" s="137"/>
      <c r="LLG655" s="137"/>
      <c r="LLH655" s="137"/>
      <c r="LLI655" s="137"/>
      <c r="LLJ655" s="137"/>
      <c r="LLK655" s="137"/>
      <c r="LLL655" s="137"/>
      <c r="LLM655" s="137"/>
      <c r="LLN655" s="137"/>
      <c r="LLO655" s="137"/>
      <c r="LLP655" s="137"/>
      <c r="LLQ655" s="137"/>
      <c r="LLR655" s="137"/>
      <c r="LLS655" s="137"/>
      <c r="LLT655" s="137"/>
      <c r="LLU655" s="137"/>
      <c r="LLV655" s="137"/>
      <c r="LLW655" s="137"/>
      <c r="LLX655" s="137"/>
      <c r="LLY655" s="137"/>
      <c r="LLZ655" s="137"/>
      <c r="LMA655" s="137"/>
      <c r="LMB655" s="137"/>
      <c r="LMC655" s="137"/>
      <c r="LMD655" s="137"/>
      <c r="LME655" s="137"/>
      <c r="LMF655" s="137"/>
      <c r="LMG655" s="137"/>
      <c r="LMH655" s="137"/>
      <c r="LMI655" s="137"/>
      <c r="LMJ655" s="137"/>
      <c r="LMK655" s="137"/>
      <c r="LML655" s="137"/>
      <c r="LMM655" s="137"/>
      <c r="LMN655" s="137"/>
      <c r="LMO655" s="137"/>
      <c r="LMP655" s="137"/>
      <c r="LMQ655" s="137"/>
      <c r="LMR655" s="137"/>
      <c r="LMS655" s="137"/>
      <c r="LMT655" s="137"/>
      <c r="LMU655" s="137"/>
      <c r="LMV655" s="137"/>
      <c r="LMW655" s="137"/>
      <c r="LMX655" s="137"/>
      <c r="LMY655" s="137"/>
      <c r="LMZ655" s="137"/>
      <c r="LNA655" s="137"/>
      <c r="LNB655" s="137"/>
      <c r="LNC655" s="137"/>
      <c r="LND655" s="137"/>
      <c r="LNE655" s="137"/>
      <c r="LNF655" s="137"/>
      <c r="LNG655" s="137"/>
      <c r="LNH655" s="137"/>
      <c r="LNI655" s="137"/>
      <c r="LNJ655" s="137"/>
      <c r="LNK655" s="137"/>
      <c r="LNL655" s="137"/>
      <c r="LNM655" s="137"/>
      <c r="LNN655" s="137"/>
      <c r="LNO655" s="137"/>
      <c r="LNP655" s="137"/>
      <c r="LNQ655" s="137"/>
      <c r="LNR655" s="137"/>
      <c r="LNS655" s="137"/>
      <c r="LNT655" s="137"/>
      <c r="LNU655" s="137"/>
      <c r="LNV655" s="137"/>
      <c r="LNW655" s="137"/>
      <c r="LNX655" s="137"/>
      <c r="LNY655" s="137"/>
      <c r="LNZ655" s="137"/>
      <c r="LOA655" s="137"/>
      <c r="LOB655" s="137"/>
      <c r="LOC655" s="137"/>
      <c r="LOD655" s="137"/>
      <c r="LOE655" s="137"/>
      <c r="LOF655" s="137"/>
      <c r="LOG655" s="137"/>
      <c r="LOH655" s="137"/>
      <c r="LOI655" s="137"/>
      <c r="LOJ655" s="137"/>
      <c r="LOK655" s="137"/>
      <c r="LOL655" s="137"/>
      <c r="LOM655" s="137"/>
      <c r="LON655" s="137"/>
      <c r="LOO655" s="137"/>
      <c r="LOP655" s="137"/>
      <c r="LOQ655" s="137"/>
      <c r="LOR655" s="137"/>
      <c r="LOS655" s="137"/>
      <c r="LOT655" s="137"/>
      <c r="LOU655" s="137"/>
      <c r="LOV655" s="137"/>
      <c r="LOW655" s="137"/>
      <c r="LOX655" s="137"/>
      <c r="LOY655" s="137"/>
      <c r="LOZ655" s="137"/>
      <c r="LPA655" s="137"/>
      <c r="LPB655" s="137"/>
      <c r="LPC655" s="137"/>
      <c r="LPD655" s="137"/>
      <c r="LPE655" s="137"/>
      <c r="LPF655" s="137"/>
      <c r="LPG655" s="137"/>
      <c r="LPH655" s="137"/>
      <c r="LPI655" s="137"/>
      <c r="LPJ655" s="137"/>
      <c r="LPK655" s="137"/>
      <c r="LPL655" s="137"/>
      <c r="LPM655" s="137"/>
      <c r="LPN655" s="137"/>
      <c r="LPO655" s="137"/>
      <c r="LPP655" s="137"/>
      <c r="LPQ655" s="137"/>
      <c r="LPR655" s="137"/>
      <c r="LPS655" s="137"/>
      <c r="LPT655" s="137"/>
      <c r="LPU655" s="137"/>
      <c r="LPV655" s="137"/>
      <c r="LPW655" s="137"/>
      <c r="LPX655" s="137"/>
      <c r="LPY655" s="137"/>
      <c r="LPZ655" s="137"/>
      <c r="LQA655" s="137"/>
      <c r="LQB655" s="137"/>
      <c r="LQC655" s="137"/>
      <c r="LQD655" s="137"/>
      <c r="LQE655" s="137"/>
      <c r="LQF655" s="137"/>
      <c r="LQG655" s="137"/>
      <c r="LQH655" s="137"/>
      <c r="LQI655" s="137"/>
      <c r="LQJ655" s="137"/>
      <c r="LQK655" s="137"/>
      <c r="LQL655" s="137"/>
      <c r="LQM655" s="137"/>
      <c r="LQN655" s="137"/>
      <c r="LQO655" s="137"/>
      <c r="LQP655" s="137"/>
      <c r="LQQ655" s="137"/>
      <c r="LQR655" s="137"/>
      <c r="LQS655" s="137"/>
      <c r="LQT655" s="137"/>
      <c r="LQU655" s="137"/>
      <c r="LQV655" s="137"/>
      <c r="LQW655" s="137"/>
      <c r="LQX655" s="137"/>
      <c r="LQY655" s="137"/>
      <c r="LQZ655" s="137"/>
      <c r="LRA655" s="137"/>
      <c r="LRB655" s="137"/>
      <c r="LRC655" s="137"/>
      <c r="LRD655" s="137"/>
      <c r="LRE655" s="137"/>
      <c r="LRF655" s="137"/>
      <c r="LRG655" s="137"/>
      <c r="LRH655" s="137"/>
      <c r="LRI655" s="137"/>
      <c r="LRJ655" s="137"/>
      <c r="LRK655" s="137"/>
      <c r="LRL655" s="137"/>
      <c r="LRM655" s="137"/>
      <c r="LRN655" s="137"/>
      <c r="LRO655" s="137"/>
      <c r="LRP655" s="137"/>
      <c r="LRQ655" s="137"/>
      <c r="LRR655" s="137"/>
      <c r="LRS655" s="137"/>
      <c r="LRT655" s="137"/>
      <c r="LRU655" s="137"/>
      <c r="LRV655" s="137"/>
      <c r="LRW655" s="137"/>
      <c r="LRX655" s="137"/>
      <c r="LRY655" s="137"/>
      <c r="LRZ655" s="137"/>
      <c r="LSA655" s="137"/>
      <c r="LSB655" s="137"/>
      <c r="LSC655" s="137"/>
      <c r="LSD655" s="137"/>
      <c r="LSE655" s="137"/>
      <c r="LSF655" s="137"/>
      <c r="LSG655" s="137"/>
      <c r="LSH655" s="137"/>
      <c r="LSI655" s="137"/>
      <c r="LSJ655" s="137"/>
      <c r="LSK655" s="137"/>
      <c r="LSL655" s="137"/>
      <c r="LSM655" s="137"/>
      <c r="LSN655" s="137"/>
      <c r="LSO655" s="137"/>
      <c r="LSP655" s="137"/>
      <c r="LSQ655" s="137"/>
      <c r="LSR655" s="137"/>
      <c r="LSS655" s="137"/>
      <c r="LST655" s="137"/>
      <c r="LSU655" s="137"/>
      <c r="LSV655" s="137"/>
      <c r="LSW655" s="137"/>
      <c r="LSX655" s="137"/>
      <c r="LSY655" s="137"/>
      <c r="LSZ655" s="137"/>
      <c r="LTA655" s="137"/>
      <c r="LTB655" s="137"/>
      <c r="LTC655" s="137"/>
      <c r="LTD655" s="137"/>
      <c r="LTE655" s="137"/>
      <c r="LTF655" s="137"/>
      <c r="LTG655" s="137"/>
      <c r="LTH655" s="137"/>
      <c r="LTI655" s="137"/>
      <c r="LTJ655" s="137"/>
      <c r="LTK655" s="137"/>
      <c r="LTL655" s="137"/>
      <c r="LTM655" s="137"/>
      <c r="LTN655" s="137"/>
      <c r="LTO655" s="137"/>
      <c r="LTP655" s="137"/>
      <c r="LTQ655" s="137"/>
      <c r="LTR655" s="137"/>
      <c r="LTS655" s="137"/>
      <c r="LTT655" s="137"/>
      <c r="LTU655" s="137"/>
      <c r="LTV655" s="137"/>
      <c r="LTW655" s="137"/>
      <c r="LTX655" s="137"/>
      <c r="LTY655" s="137"/>
      <c r="LTZ655" s="137"/>
      <c r="LUA655" s="137"/>
      <c r="LUB655" s="137"/>
      <c r="LUC655" s="137"/>
      <c r="LUD655" s="137"/>
      <c r="LUE655" s="137"/>
      <c r="LUF655" s="137"/>
      <c r="LUG655" s="137"/>
      <c r="LUH655" s="137"/>
      <c r="LUI655" s="137"/>
      <c r="LUJ655" s="137"/>
      <c r="LUK655" s="137"/>
      <c r="LUL655" s="137"/>
      <c r="LUM655" s="137"/>
      <c r="LUN655" s="137"/>
      <c r="LUO655" s="137"/>
      <c r="LUP655" s="137"/>
      <c r="LUQ655" s="137"/>
      <c r="LUR655" s="137"/>
      <c r="LUS655" s="137"/>
      <c r="LUT655" s="137"/>
      <c r="LUU655" s="137"/>
      <c r="LUV655" s="137"/>
      <c r="LUW655" s="137"/>
      <c r="LUX655" s="137"/>
      <c r="LUY655" s="137"/>
      <c r="LUZ655" s="137"/>
      <c r="LVA655" s="137"/>
      <c r="LVB655" s="137"/>
      <c r="LVC655" s="137"/>
      <c r="LVD655" s="137"/>
      <c r="LVE655" s="137"/>
      <c r="LVF655" s="137"/>
      <c r="LVG655" s="137"/>
      <c r="LVH655" s="137"/>
      <c r="LVI655" s="137"/>
      <c r="LVJ655" s="137"/>
      <c r="LVK655" s="137"/>
      <c r="LVL655" s="137"/>
      <c r="LVM655" s="137"/>
      <c r="LVN655" s="137"/>
      <c r="LVO655" s="137"/>
      <c r="LVP655" s="137"/>
      <c r="LVQ655" s="137"/>
      <c r="LVR655" s="137"/>
      <c r="LVS655" s="137"/>
      <c r="LVT655" s="137"/>
      <c r="LVU655" s="137"/>
      <c r="LVV655" s="137"/>
      <c r="LVW655" s="137"/>
      <c r="LVX655" s="137"/>
      <c r="LVY655" s="137"/>
      <c r="LVZ655" s="137"/>
      <c r="LWA655" s="137"/>
      <c r="LWB655" s="137"/>
      <c r="LWC655" s="137"/>
      <c r="LWD655" s="137"/>
      <c r="LWE655" s="137"/>
      <c r="LWF655" s="137"/>
      <c r="LWG655" s="137"/>
      <c r="LWH655" s="137"/>
      <c r="LWI655" s="137"/>
      <c r="LWJ655" s="137"/>
      <c r="LWK655" s="137"/>
      <c r="LWL655" s="137"/>
      <c r="LWM655" s="137"/>
      <c r="LWN655" s="137"/>
      <c r="LWO655" s="137"/>
      <c r="LWP655" s="137"/>
      <c r="LWQ655" s="137"/>
      <c r="LWR655" s="137"/>
      <c r="LWS655" s="137"/>
      <c r="LWT655" s="137"/>
      <c r="LWU655" s="137"/>
      <c r="LWV655" s="137"/>
      <c r="LWW655" s="137"/>
      <c r="LWX655" s="137"/>
      <c r="LWY655" s="137"/>
      <c r="LWZ655" s="137"/>
      <c r="LXA655" s="137"/>
      <c r="LXB655" s="137"/>
      <c r="LXC655" s="137"/>
      <c r="LXD655" s="137"/>
      <c r="LXE655" s="137"/>
      <c r="LXF655" s="137"/>
      <c r="LXG655" s="137"/>
      <c r="LXH655" s="137"/>
      <c r="LXI655" s="137"/>
      <c r="LXJ655" s="137"/>
      <c r="LXK655" s="137"/>
      <c r="LXL655" s="137"/>
      <c r="LXM655" s="137"/>
      <c r="LXN655" s="137"/>
      <c r="LXO655" s="137"/>
      <c r="LXP655" s="137"/>
      <c r="LXQ655" s="137"/>
      <c r="LXR655" s="137"/>
      <c r="LXS655" s="137"/>
      <c r="LXT655" s="137"/>
      <c r="LXU655" s="137"/>
      <c r="LXV655" s="137"/>
      <c r="LXW655" s="137"/>
      <c r="LXX655" s="137"/>
      <c r="LXY655" s="137"/>
      <c r="LXZ655" s="137"/>
      <c r="LYA655" s="137"/>
      <c r="LYB655" s="137"/>
      <c r="LYC655" s="137"/>
      <c r="LYD655" s="137"/>
      <c r="LYE655" s="137"/>
      <c r="LYF655" s="137"/>
      <c r="LYG655" s="137"/>
      <c r="LYH655" s="137"/>
      <c r="LYI655" s="137"/>
      <c r="LYJ655" s="137"/>
      <c r="LYK655" s="137"/>
      <c r="LYL655" s="137"/>
      <c r="LYM655" s="137"/>
      <c r="LYN655" s="137"/>
      <c r="LYO655" s="137"/>
      <c r="LYP655" s="137"/>
      <c r="LYQ655" s="137"/>
      <c r="LYR655" s="137"/>
      <c r="LYS655" s="137"/>
      <c r="LYT655" s="137"/>
      <c r="LYU655" s="137"/>
      <c r="LYV655" s="137"/>
      <c r="LYW655" s="137"/>
      <c r="LYX655" s="137"/>
      <c r="LYY655" s="137"/>
      <c r="LYZ655" s="137"/>
      <c r="LZA655" s="137"/>
      <c r="LZB655" s="137"/>
      <c r="LZC655" s="137"/>
      <c r="LZD655" s="137"/>
      <c r="LZE655" s="137"/>
      <c r="LZF655" s="137"/>
      <c r="LZG655" s="137"/>
      <c r="LZH655" s="137"/>
      <c r="LZI655" s="137"/>
      <c r="LZJ655" s="137"/>
      <c r="LZK655" s="137"/>
      <c r="LZL655" s="137"/>
      <c r="LZM655" s="137"/>
      <c r="LZN655" s="137"/>
      <c r="LZO655" s="137"/>
      <c r="LZP655" s="137"/>
      <c r="LZQ655" s="137"/>
      <c r="LZR655" s="137"/>
      <c r="LZS655" s="137"/>
      <c r="LZT655" s="137"/>
      <c r="LZU655" s="137"/>
      <c r="LZV655" s="137"/>
      <c r="LZW655" s="137"/>
      <c r="LZX655" s="137"/>
      <c r="LZY655" s="137"/>
      <c r="LZZ655" s="137"/>
      <c r="MAA655" s="137"/>
      <c r="MAB655" s="137"/>
      <c r="MAC655" s="137"/>
      <c r="MAD655" s="137"/>
      <c r="MAE655" s="137"/>
      <c r="MAF655" s="137"/>
      <c r="MAG655" s="137"/>
      <c r="MAH655" s="137"/>
      <c r="MAI655" s="137"/>
      <c r="MAJ655" s="137"/>
      <c r="MAK655" s="137"/>
      <c r="MAL655" s="137"/>
      <c r="MAM655" s="137"/>
      <c r="MAN655" s="137"/>
      <c r="MAO655" s="137"/>
      <c r="MAP655" s="137"/>
      <c r="MAQ655" s="137"/>
      <c r="MAR655" s="137"/>
      <c r="MAS655" s="137"/>
      <c r="MAT655" s="137"/>
      <c r="MAU655" s="137"/>
      <c r="MAV655" s="137"/>
      <c r="MAW655" s="137"/>
      <c r="MAX655" s="137"/>
      <c r="MAY655" s="137"/>
      <c r="MAZ655" s="137"/>
      <c r="MBA655" s="137"/>
      <c r="MBB655" s="137"/>
      <c r="MBC655" s="137"/>
      <c r="MBD655" s="137"/>
      <c r="MBE655" s="137"/>
      <c r="MBF655" s="137"/>
      <c r="MBG655" s="137"/>
      <c r="MBH655" s="137"/>
      <c r="MBI655" s="137"/>
      <c r="MBJ655" s="137"/>
      <c r="MBK655" s="137"/>
      <c r="MBL655" s="137"/>
      <c r="MBM655" s="137"/>
      <c r="MBN655" s="137"/>
      <c r="MBO655" s="137"/>
      <c r="MBP655" s="137"/>
      <c r="MBQ655" s="137"/>
      <c r="MBR655" s="137"/>
      <c r="MBS655" s="137"/>
      <c r="MBT655" s="137"/>
      <c r="MBU655" s="137"/>
      <c r="MBV655" s="137"/>
      <c r="MBW655" s="137"/>
      <c r="MBX655" s="137"/>
      <c r="MBY655" s="137"/>
      <c r="MBZ655" s="137"/>
      <c r="MCA655" s="137"/>
      <c r="MCB655" s="137"/>
      <c r="MCC655" s="137"/>
      <c r="MCD655" s="137"/>
      <c r="MCE655" s="137"/>
      <c r="MCF655" s="137"/>
      <c r="MCG655" s="137"/>
      <c r="MCH655" s="137"/>
      <c r="MCI655" s="137"/>
      <c r="MCJ655" s="137"/>
      <c r="MCK655" s="137"/>
      <c r="MCL655" s="137"/>
      <c r="MCM655" s="137"/>
      <c r="MCN655" s="137"/>
      <c r="MCO655" s="137"/>
      <c r="MCP655" s="137"/>
      <c r="MCQ655" s="137"/>
      <c r="MCR655" s="137"/>
      <c r="MCS655" s="137"/>
      <c r="MCT655" s="137"/>
      <c r="MCU655" s="137"/>
      <c r="MCV655" s="137"/>
      <c r="MCW655" s="137"/>
      <c r="MCX655" s="137"/>
      <c r="MCY655" s="137"/>
      <c r="MCZ655" s="137"/>
      <c r="MDA655" s="137"/>
      <c r="MDB655" s="137"/>
      <c r="MDC655" s="137"/>
      <c r="MDD655" s="137"/>
      <c r="MDE655" s="137"/>
      <c r="MDF655" s="137"/>
      <c r="MDG655" s="137"/>
      <c r="MDH655" s="137"/>
      <c r="MDI655" s="137"/>
      <c r="MDJ655" s="137"/>
      <c r="MDK655" s="137"/>
      <c r="MDL655" s="137"/>
      <c r="MDM655" s="137"/>
      <c r="MDN655" s="137"/>
      <c r="MDO655" s="137"/>
      <c r="MDP655" s="137"/>
      <c r="MDQ655" s="137"/>
      <c r="MDR655" s="137"/>
      <c r="MDS655" s="137"/>
      <c r="MDT655" s="137"/>
      <c r="MDU655" s="137"/>
      <c r="MDV655" s="137"/>
      <c r="MDW655" s="137"/>
      <c r="MDX655" s="137"/>
      <c r="MDY655" s="137"/>
      <c r="MDZ655" s="137"/>
      <c r="MEA655" s="137"/>
      <c r="MEB655" s="137"/>
      <c r="MEC655" s="137"/>
      <c r="MED655" s="137"/>
      <c r="MEE655" s="137"/>
      <c r="MEF655" s="137"/>
      <c r="MEG655" s="137"/>
      <c r="MEH655" s="137"/>
      <c r="MEI655" s="137"/>
      <c r="MEJ655" s="137"/>
      <c r="MEK655" s="137"/>
      <c r="MEL655" s="137"/>
      <c r="MEM655" s="137"/>
      <c r="MEN655" s="137"/>
      <c r="MEO655" s="137"/>
      <c r="MEP655" s="137"/>
      <c r="MEQ655" s="137"/>
      <c r="MER655" s="137"/>
      <c r="MES655" s="137"/>
      <c r="MET655" s="137"/>
      <c r="MEU655" s="137"/>
      <c r="MEV655" s="137"/>
      <c r="MEW655" s="137"/>
      <c r="MEX655" s="137"/>
      <c r="MEY655" s="137"/>
      <c r="MEZ655" s="137"/>
      <c r="MFA655" s="137"/>
      <c r="MFB655" s="137"/>
      <c r="MFC655" s="137"/>
      <c r="MFD655" s="137"/>
      <c r="MFE655" s="137"/>
      <c r="MFF655" s="137"/>
      <c r="MFG655" s="137"/>
      <c r="MFH655" s="137"/>
      <c r="MFI655" s="137"/>
      <c r="MFJ655" s="137"/>
      <c r="MFK655" s="137"/>
      <c r="MFL655" s="137"/>
      <c r="MFM655" s="137"/>
      <c r="MFN655" s="137"/>
      <c r="MFO655" s="137"/>
      <c r="MFP655" s="137"/>
      <c r="MFQ655" s="137"/>
      <c r="MFR655" s="137"/>
      <c r="MFS655" s="137"/>
      <c r="MFT655" s="137"/>
      <c r="MFU655" s="137"/>
      <c r="MFV655" s="137"/>
      <c r="MFW655" s="137"/>
      <c r="MFX655" s="137"/>
      <c r="MFY655" s="137"/>
      <c r="MFZ655" s="137"/>
      <c r="MGA655" s="137"/>
      <c r="MGB655" s="137"/>
      <c r="MGC655" s="137"/>
      <c r="MGD655" s="137"/>
      <c r="MGE655" s="137"/>
      <c r="MGF655" s="137"/>
      <c r="MGG655" s="137"/>
      <c r="MGH655" s="137"/>
      <c r="MGI655" s="137"/>
      <c r="MGJ655" s="137"/>
      <c r="MGK655" s="137"/>
      <c r="MGL655" s="137"/>
      <c r="MGM655" s="137"/>
      <c r="MGN655" s="137"/>
      <c r="MGO655" s="137"/>
      <c r="MGP655" s="137"/>
      <c r="MGQ655" s="137"/>
      <c r="MGR655" s="137"/>
      <c r="MGS655" s="137"/>
      <c r="MGT655" s="137"/>
      <c r="MGU655" s="137"/>
      <c r="MGV655" s="137"/>
      <c r="MGW655" s="137"/>
      <c r="MGX655" s="137"/>
      <c r="MGY655" s="137"/>
      <c r="MGZ655" s="137"/>
      <c r="MHA655" s="137"/>
      <c r="MHB655" s="137"/>
      <c r="MHC655" s="137"/>
      <c r="MHD655" s="137"/>
      <c r="MHE655" s="137"/>
      <c r="MHF655" s="137"/>
      <c r="MHG655" s="137"/>
      <c r="MHH655" s="137"/>
      <c r="MHI655" s="137"/>
      <c r="MHJ655" s="137"/>
      <c r="MHK655" s="137"/>
      <c r="MHL655" s="137"/>
      <c r="MHM655" s="137"/>
      <c r="MHN655" s="137"/>
      <c r="MHO655" s="137"/>
      <c r="MHP655" s="137"/>
      <c r="MHQ655" s="137"/>
      <c r="MHR655" s="137"/>
      <c r="MHS655" s="137"/>
      <c r="MHT655" s="137"/>
      <c r="MHU655" s="137"/>
      <c r="MHV655" s="137"/>
      <c r="MHW655" s="137"/>
      <c r="MHX655" s="137"/>
      <c r="MHY655" s="137"/>
      <c r="MHZ655" s="137"/>
      <c r="MIA655" s="137"/>
      <c r="MIB655" s="137"/>
      <c r="MIC655" s="137"/>
      <c r="MID655" s="137"/>
      <c r="MIE655" s="137"/>
      <c r="MIF655" s="137"/>
      <c r="MIG655" s="137"/>
      <c r="MIH655" s="137"/>
      <c r="MII655" s="137"/>
      <c r="MIJ655" s="137"/>
      <c r="MIK655" s="137"/>
      <c r="MIL655" s="137"/>
      <c r="MIM655" s="137"/>
      <c r="MIN655" s="137"/>
      <c r="MIO655" s="137"/>
      <c r="MIP655" s="137"/>
      <c r="MIQ655" s="137"/>
      <c r="MIR655" s="137"/>
      <c r="MIS655" s="137"/>
      <c r="MIT655" s="137"/>
      <c r="MIU655" s="137"/>
      <c r="MIV655" s="137"/>
      <c r="MIW655" s="137"/>
      <c r="MIX655" s="137"/>
      <c r="MIY655" s="137"/>
      <c r="MIZ655" s="137"/>
      <c r="MJA655" s="137"/>
      <c r="MJB655" s="137"/>
      <c r="MJC655" s="137"/>
      <c r="MJD655" s="137"/>
      <c r="MJE655" s="137"/>
      <c r="MJF655" s="137"/>
      <c r="MJG655" s="137"/>
      <c r="MJH655" s="137"/>
      <c r="MJI655" s="137"/>
      <c r="MJJ655" s="137"/>
      <c r="MJK655" s="137"/>
      <c r="MJL655" s="137"/>
      <c r="MJM655" s="137"/>
      <c r="MJN655" s="137"/>
      <c r="MJO655" s="137"/>
      <c r="MJP655" s="137"/>
      <c r="MJQ655" s="137"/>
      <c r="MJR655" s="137"/>
      <c r="MJS655" s="137"/>
      <c r="MJT655" s="137"/>
      <c r="MJU655" s="137"/>
      <c r="MJV655" s="137"/>
      <c r="MJW655" s="137"/>
      <c r="MJX655" s="137"/>
      <c r="MJY655" s="137"/>
      <c r="MJZ655" s="137"/>
      <c r="MKA655" s="137"/>
      <c r="MKB655" s="137"/>
      <c r="MKC655" s="137"/>
      <c r="MKD655" s="137"/>
      <c r="MKE655" s="137"/>
      <c r="MKF655" s="137"/>
      <c r="MKG655" s="137"/>
      <c r="MKH655" s="137"/>
      <c r="MKI655" s="137"/>
      <c r="MKJ655" s="137"/>
      <c r="MKK655" s="137"/>
      <c r="MKL655" s="137"/>
      <c r="MKM655" s="137"/>
      <c r="MKN655" s="137"/>
      <c r="MKO655" s="137"/>
      <c r="MKP655" s="137"/>
      <c r="MKQ655" s="137"/>
      <c r="MKR655" s="137"/>
      <c r="MKS655" s="137"/>
      <c r="MKT655" s="137"/>
      <c r="MKU655" s="137"/>
      <c r="MKV655" s="137"/>
      <c r="MKW655" s="137"/>
      <c r="MKX655" s="137"/>
      <c r="MKY655" s="137"/>
      <c r="MKZ655" s="137"/>
      <c r="MLA655" s="137"/>
      <c r="MLB655" s="137"/>
      <c r="MLC655" s="137"/>
      <c r="MLD655" s="137"/>
      <c r="MLE655" s="137"/>
      <c r="MLF655" s="137"/>
      <c r="MLG655" s="137"/>
      <c r="MLH655" s="137"/>
      <c r="MLI655" s="137"/>
      <c r="MLJ655" s="137"/>
      <c r="MLK655" s="137"/>
      <c r="MLL655" s="137"/>
      <c r="MLM655" s="137"/>
      <c r="MLN655" s="137"/>
      <c r="MLO655" s="137"/>
      <c r="MLP655" s="137"/>
      <c r="MLQ655" s="137"/>
      <c r="MLR655" s="137"/>
      <c r="MLS655" s="137"/>
      <c r="MLT655" s="137"/>
      <c r="MLU655" s="137"/>
      <c r="MLV655" s="137"/>
      <c r="MLW655" s="137"/>
      <c r="MLX655" s="137"/>
      <c r="MLY655" s="137"/>
      <c r="MLZ655" s="137"/>
      <c r="MMA655" s="137"/>
      <c r="MMB655" s="137"/>
      <c r="MMC655" s="137"/>
      <c r="MMD655" s="137"/>
      <c r="MME655" s="137"/>
      <c r="MMF655" s="137"/>
      <c r="MMG655" s="137"/>
      <c r="MMH655" s="137"/>
      <c r="MMI655" s="137"/>
      <c r="MMJ655" s="137"/>
      <c r="MMK655" s="137"/>
      <c r="MML655" s="137"/>
      <c r="MMM655" s="137"/>
      <c r="MMN655" s="137"/>
      <c r="MMO655" s="137"/>
      <c r="MMP655" s="137"/>
      <c r="MMQ655" s="137"/>
      <c r="MMR655" s="137"/>
      <c r="MMS655" s="137"/>
      <c r="MMT655" s="137"/>
      <c r="MMU655" s="137"/>
      <c r="MMV655" s="137"/>
      <c r="MMW655" s="137"/>
      <c r="MMX655" s="137"/>
      <c r="MMY655" s="137"/>
      <c r="MMZ655" s="137"/>
      <c r="MNA655" s="137"/>
      <c r="MNB655" s="137"/>
      <c r="MNC655" s="137"/>
      <c r="MND655" s="137"/>
      <c r="MNE655" s="137"/>
      <c r="MNF655" s="137"/>
      <c r="MNG655" s="137"/>
      <c r="MNH655" s="137"/>
      <c r="MNI655" s="137"/>
      <c r="MNJ655" s="137"/>
      <c r="MNK655" s="137"/>
      <c r="MNL655" s="137"/>
      <c r="MNM655" s="137"/>
      <c r="MNN655" s="137"/>
      <c r="MNO655" s="137"/>
      <c r="MNP655" s="137"/>
      <c r="MNQ655" s="137"/>
      <c r="MNR655" s="137"/>
      <c r="MNS655" s="137"/>
      <c r="MNT655" s="137"/>
      <c r="MNU655" s="137"/>
      <c r="MNV655" s="137"/>
      <c r="MNW655" s="137"/>
      <c r="MNX655" s="137"/>
      <c r="MNY655" s="137"/>
      <c r="MNZ655" s="137"/>
      <c r="MOA655" s="137"/>
      <c r="MOB655" s="137"/>
      <c r="MOC655" s="137"/>
      <c r="MOD655" s="137"/>
      <c r="MOE655" s="137"/>
      <c r="MOF655" s="137"/>
      <c r="MOG655" s="137"/>
      <c r="MOH655" s="137"/>
      <c r="MOI655" s="137"/>
      <c r="MOJ655" s="137"/>
      <c r="MOK655" s="137"/>
      <c r="MOL655" s="137"/>
      <c r="MOM655" s="137"/>
      <c r="MON655" s="137"/>
      <c r="MOO655" s="137"/>
      <c r="MOP655" s="137"/>
      <c r="MOQ655" s="137"/>
      <c r="MOR655" s="137"/>
      <c r="MOS655" s="137"/>
      <c r="MOT655" s="137"/>
      <c r="MOU655" s="137"/>
      <c r="MOV655" s="137"/>
      <c r="MOW655" s="137"/>
      <c r="MOX655" s="137"/>
      <c r="MOY655" s="137"/>
      <c r="MOZ655" s="137"/>
      <c r="MPA655" s="137"/>
      <c r="MPB655" s="137"/>
      <c r="MPC655" s="137"/>
      <c r="MPD655" s="137"/>
      <c r="MPE655" s="137"/>
      <c r="MPF655" s="137"/>
      <c r="MPG655" s="137"/>
      <c r="MPH655" s="137"/>
      <c r="MPI655" s="137"/>
      <c r="MPJ655" s="137"/>
      <c r="MPK655" s="137"/>
      <c r="MPL655" s="137"/>
      <c r="MPM655" s="137"/>
      <c r="MPN655" s="137"/>
      <c r="MPO655" s="137"/>
      <c r="MPP655" s="137"/>
      <c r="MPQ655" s="137"/>
      <c r="MPR655" s="137"/>
      <c r="MPS655" s="137"/>
      <c r="MPT655" s="137"/>
      <c r="MPU655" s="137"/>
      <c r="MPV655" s="137"/>
      <c r="MPW655" s="137"/>
      <c r="MPX655" s="137"/>
      <c r="MPY655" s="137"/>
      <c r="MPZ655" s="137"/>
      <c r="MQA655" s="137"/>
      <c r="MQB655" s="137"/>
      <c r="MQC655" s="137"/>
      <c r="MQD655" s="137"/>
      <c r="MQE655" s="137"/>
      <c r="MQF655" s="137"/>
      <c r="MQG655" s="137"/>
      <c r="MQH655" s="137"/>
      <c r="MQI655" s="137"/>
      <c r="MQJ655" s="137"/>
      <c r="MQK655" s="137"/>
      <c r="MQL655" s="137"/>
      <c r="MQM655" s="137"/>
      <c r="MQN655" s="137"/>
      <c r="MQO655" s="137"/>
      <c r="MQP655" s="137"/>
      <c r="MQQ655" s="137"/>
      <c r="MQR655" s="137"/>
      <c r="MQS655" s="137"/>
      <c r="MQT655" s="137"/>
      <c r="MQU655" s="137"/>
      <c r="MQV655" s="137"/>
      <c r="MQW655" s="137"/>
      <c r="MQX655" s="137"/>
      <c r="MQY655" s="137"/>
      <c r="MQZ655" s="137"/>
      <c r="MRA655" s="137"/>
      <c r="MRB655" s="137"/>
      <c r="MRC655" s="137"/>
      <c r="MRD655" s="137"/>
      <c r="MRE655" s="137"/>
      <c r="MRF655" s="137"/>
      <c r="MRG655" s="137"/>
      <c r="MRH655" s="137"/>
      <c r="MRI655" s="137"/>
      <c r="MRJ655" s="137"/>
      <c r="MRK655" s="137"/>
      <c r="MRL655" s="137"/>
      <c r="MRM655" s="137"/>
      <c r="MRN655" s="137"/>
      <c r="MRO655" s="137"/>
      <c r="MRP655" s="137"/>
      <c r="MRQ655" s="137"/>
      <c r="MRR655" s="137"/>
      <c r="MRS655" s="137"/>
      <c r="MRT655" s="137"/>
      <c r="MRU655" s="137"/>
      <c r="MRV655" s="137"/>
      <c r="MRW655" s="137"/>
      <c r="MRX655" s="137"/>
      <c r="MRY655" s="137"/>
      <c r="MRZ655" s="137"/>
      <c r="MSA655" s="137"/>
      <c r="MSB655" s="137"/>
      <c r="MSC655" s="137"/>
      <c r="MSD655" s="137"/>
      <c r="MSE655" s="137"/>
      <c r="MSF655" s="137"/>
      <c r="MSG655" s="137"/>
      <c r="MSH655" s="137"/>
      <c r="MSI655" s="137"/>
      <c r="MSJ655" s="137"/>
      <c r="MSK655" s="137"/>
      <c r="MSL655" s="137"/>
      <c r="MSM655" s="137"/>
      <c r="MSN655" s="137"/>
      <c r="MSO655" s="137"/>
      <c r="MSP655" s="137"/>
      <c r="MSQ655" s="137"/>
      <c r="MSR655" s="137"/>
      <c r="MSS655" s="137"/>
      <c r="MST655" s="137"/>
      <c r="MSU655" s="137"/>
      <c r="MSV655" s="137"/>
      <c r="MSW655" s="137"/>
      <c r="MSX655" s="137"/>
      <c r="MSY655" s="137"/>
      <c r="MSZ655" s="137"/>
      <c r="MTA655" s="137"/>
      <c r="MTB655" s="137"/>
      <c r="MTC655" s="137"/>
      <c r="MTD655" s="137"/>
      <c r="MTE655" s="137"/>
      <c r="MTF655" s="137"/>
      <c r="MTG655" s="137"/>
      <c r="MTH655" s="137"/>
      <c r="MTI655" s="137"/>
      <c r="MTJ655" s="137"/>
      <c r="MTK655" s="137"/>
      <c r="MTL655" s="137"/>
      <c r="MTM655" s="137"/>
      <c r="MTN655" s="137"/>
      <c r="MTO655" s="137"/>
      <c r="MTP655" s="137"/>
      <c r="MTQ655" s="137"/>
      <c r="MTR655" s="137"/>
      <c r="MTS655" s="137"/>
      <c r="MTT655" s="137"/>
      <c r="MTU655" s="137"/>
      <c r="MTV655" s="137"/>
      <c r="MTW655" s="137"/>
      <c r="MTX655" s="137"/>
      <c r="MTY655" s="137"/>
      <c r="MTZ655" s="137"/>
      <c r="MUA655" s="137"/>
      <c r="MUB655" s="137"/>
      <c r="MUC655" s="137"/>
      <c r="MUD655" s="137"/>
      <c r="MUE655" s="137"/>
      <c r="MUF655" s="137"/>
      <c r="MUG655" s="137"/>
      <c r="MUH655" s="137"/>
      <c r="MUI655" s="137"/>
      <c r="MUJ655" s="137"/>
      <c r="MUK655" s="137"/>
      <c r="MUL655" s="137"/>
      <c r="MUM655" s="137"/>
      <c r="MUN655" s="137"/>
      <c r="MUO655" s="137"/>
      <c r="MUP655" s="137"/>
      <c r="MUQ655" s="137"/>
      <c r="MUR655" s="137"/>
      <c r="MUS655" s="137"/>
      <c r="MUT655" s="137"/>
      <c r="MUU655" s="137"/>
      <c r="MUV655" s="137"/>
      <c r="MUW655" s="137"/>
      <c r="MUX655" s="137"/>
      <c r="MUY655" s="137"/>
      <c r="MUZ655" s="137"/>
      <c r="MVA655" s="137"/>
      <c r="MVB655" s="137"/>
      <c r="MVC655" s="137"/>
      <c r="MVD655" s="137"/>
      <c r="MVE655" s="137"/>
      <c r="MVF655" s="137"/>
      <c r="MVG655" s="137"/>
      <c r="MVH655" s="137"/>
      <c r="MVI655" s="137"/>
      <c r="MVJ655" s="137"/>
      <c r="MVK655" s="137"/>
      <c r="MVL655" s="137"/>
      <c r="MVM655" s="137"/>
      <c r="MVN655" s="137"/>
      <c r="MVO655" s="137"/>
      <c r="MVP655" s="137"/>
      <c r="MVQ655" s="137"/>
      <c r="MVR655" s="137"/>
      <c r="MVS655" s="137"/>
      <c r="MVT655" s="137"/>
      <c r="MVU655" s="137"/>
      <c r="MVV655" s="137"/>
      <c r="MVW655" s="137"/>
      <c r="MVX655" s="137"/>
      <c r="MVY655" s="137"/>
      <c r="MVZ655" s="137"/>
      <c r="MWA655" s="137"/>
      <c r="MWB655" s="137"/>
      <c r="MWC655" s="137"/>
      <c r="MWD655" s="137"/>
      <c r="MWE655" s="137"/>
      <c r="MWF655" s="137"/>
      <c r="MWG655" s="137"/>
      <c r="MWH655" s="137"/>
      <c r="MWI655" s="137"/>
      <c r="MWJ655" s="137"/>
      <c r="MWK655" s="137"/>
      <c r="MWL655" s="137"/>
      <c r="MWM655" s="137"/>
      <c r="MWN655" s="137"/>
      <c r="MWO655" s="137"/>
      <c r="MWP655" s="137"/>
      <c r="MWQ655" s="137"/>
      <c r="MWR655" s="137"/>
      <c r="MWS655" s="137"/>
      <c r="MWT655" s="137"/>
      <c r="MWU655" s="137"/>
      <c r="MWV655" s="137"/>
      <c r="MWW655" s="137"/>
      <c r="MWX655" s="137"/>
      <c r="MWY655" s="137"/>
      <c r="MWZ655" s="137"/>
      <c r="MXA655" s="137"/>
      <c r="MXB655" s="137"/>
      <c r="MXC655" s="137"/>
      <c r="MXD655" s="137"/>
      <c r="MXE655" s="137"/>
      <c r="MXF655" s="137"/>
      <c r="MXG655" s="137"/>
      <c r="MXH655" s="137"/>
      <c r="MXI655" s="137"/>
      <c r="MXJ655" s="137"/>
      <c r="MXK655" s="137"/>
      <c r="MXL655" s="137"/>
      <c r="MXM655" s="137"/>
      <c r="MXN655" s="137"/>
      <c r="MXO655" s="137"/>
      <c r="MXP655" s="137"/>
      <c r="MXQ655" s="137"/>
      <c r="MXR655" s="137"/>
      <c r="MXS655" s="137"/>
      <c r="MXT655" s="137"/>
      <c r="MXU655" s="137"/>
      <c r="MXV655" s="137"/>
      <c r="MXW655" s="137"/>
      <c r="MXX655" s="137"/>
      <c r="MXY655" s="137"/>
      <c r="MXZ655" s="137"/>
      <c r="MYA655" s="137"/>
      <c r="MYB655" s="137"/>
      <c r="MYC655" s="137"/>
      <c r="MYD655" s="137"/>
      <c r="MYE655" s="137"/>
      <c r="MYF655" s="137"/>
      <c r="MYG655" s="137"/>
      <c r="MYH655" s="137"/>
      <c r="MYI655" s="137"/>
      <c r="MYJ655" s="137"/>
      <c r="MYK655" s="137"/>
      <c r="MYL655" s="137"/>
      <c r="MYM655" s="137"/>
      <c r="MYN655" s="137"/>
      <c r="MYO655" s="137"/>
      <c r="MYP655" s="137"/>
      <c r="MYQ655" s="137"/>
      <c r="MYR655" s="137"/>
      <c r="MYS655" s="137"/>
      <c r="MYT655" s="137"/>
      <c r="MYU655" s="137"/>
      <c r="MYV655" s="137"/>
      <c r="MYW655" s="137"/>
      <c r="MYX655" s="137"/>
      <c r="MYY655" s="137"/>
      <c r="MYZ655" s="137"/>
      <c r="MZA655" s="137"/>
      <c r="MZB655" s="137"/>
      <c r="MZC655" s="137"/>
      <c r="MZD655" s="137"/>
      <c r="MZE655" s="137"/>
      <c r="MZF655" s="137"/>
      <c r="MZG655" s="137"/>
      <c r="MZH655" s="137"/>
      <c r="MZI655" s="137"/>
      <c r="MZJ655" s="137"/>
      <c r="MZK655" s="137"/>
      <c r="MZL655" s="137"/>
      <c r="MZM655" s="137"/>
      <c r="MZN655" s="137"/>
      <c r="MZO655" s="137"/>
      <c r="MZP655" s="137"/>
      <c r="MZQ655" s="137"/>
      <c r="MZR655" s="137"/>
      <c r="MZS655" s="137"/>
      <c r="MZT655" s="137"/>
      <c r="MZU655" s="137"/>
      <c r="MZV655" s="137"/>
      <c r="MZW655" s="137"/>
      <c r="MZX655" s="137"/>
      <c r="MZY655" s="137"/>
      <c r="MZZ655" s="137"/>
      <c r="NAA655" s="137"/>
      <c r="NAB655" s="137"/>
      <c r="NAC655" s="137"/>
      <c r="NAD655" s="137"/>
      <c r="NAE655" s="137"/>
      <c r="NAF655" s="137"/>
      <c r="NAG655" s="137"/>
      <c r="NAH655" s="137"/>
      <c r="NAI655" s="137"/>
      <c r="NAJ655" s="137"/>
      <c r="NAK655" s="137"/>
      <c r="NAL655" s="137"/>
      <c r="NAM655" s="137"/>
      <c r="NAN655" s="137"/>
      <c r="NAO655" s="137"/>
      <c r="NAP655" s="137"/>
      <c r="NAQ655" s="137"/>
      <c r="NAR655" s="137"/>
      <c r="NAS655" s="137"/>
      <c r="NAT655" s="137"/>
      <c r="NAU655" s="137"/>
      <c r="NAV655" s="137"/>
      <c r="NAW655" s="137"/>
      <c r="NAX655" s="137"/>
      <c r="NAY655" s="137"/>
      <c r="NAZ655" s="137"/>
      <c r="NBA655" s="137"/>
      <c r="NBB655" s="137"/>
      <c r="NBC655" s="137"/>
      <c r="NBD655" s="137"/>
      <c r="NBE655" s="137"/>
      <c r="NBF655" s="137"/>
      <c r="NBG655" s="137"/>
      <c r="NBH655" s="137"/>
      <c r="NBI655" s="137"/>
      <c r="NBJ655" s="137"/>
      <c r="NBK655" s="137"/>
      <c r="NBL655" s="137"/>
      <c r="NBM655" s="137"/>
      <c r="NBN655" s="137"/>
      <c r="NBO655" s="137"/>
      <c r="NBP655" s="137"/>
      <c r="NBQ655" s="137"/>
      <c r="NBR655" s="137"/>
      <c r="NBS655" s="137"/>
      <c r="NBT655" s="137"/>
      <c r="NBU655" s="137"/>
      <c r="NBV655" s="137"/>
      <c r="NBW655" s="137"/>
      <c r="NBX655" s="137"/>
      <c r="NBY655" s="137"/>
      <c r="NBZ655" s="137"/>
      <c r="NCA655" s="137"/>
      <c r="NCB655" s="137"/>
      <c r="NCC655" s="137"/>
      <c r="NCD655" s="137"/>
      <c r="NCE655" s="137"/>
      <c r="NCF655" s="137"/>
      <c r="NCG655" s="137"/>
      <c r="NCH655" s="137"/>
      <c r="NCI655" s="137"/>
      <c r="NCJ655" s="137"/>
      <c r="NCK655" s="137"/>
      <c r="NCL655" s="137"/>
      <c r="NCM655" s="137"/>
      <c r="NCN655" s="137"/>
      <c r="NCO655" s="137"/>
      <c r="NCP655" s="137"/>
      <c r="NCQ655" s="137"/>
      <c r="NCR655" s="137"/>
      <c r="NCS655" s="137"/>
      <c r="NCT655" s="137"/>
      <c r="NCU655" s="137"/>
      <c r="NCV655" s="137"/>
      <c r="NCW655" s="137"/>
      <c r="NCX655" s="137"/>
      <c r="NCY655" s="137"/>
      <c r="NCZ655" s="137"/>
      <c r="NDA655" s="137"/>
      <c r="NDB655" s="137"/>
      <c r="NDC655" s="137"/>
      <c r="NDD655" s="137"/>
      <c r="NDE655" s="137"/>
      <c r="NDF655" s="137"/>
      <c r="NDG655" s="137"/>
      <c r="NDH655" s="137"/>
      <c r="NDI655" s="137"/>
      <c r="NDJ655" s="137"/>
      <c r="NDK655" s="137"/>
      <c r="NDL655" s="137"/>
      <c r="NDM655" s="137"/>
      <c r="NDN655" s="137"/>
      <c r="NDO655" s="137"/>
      <c r="NDP655" s="137"/>
      <c r="NDQ655" s="137"/>
      <c r="NDR655" s="137"/>
      <c r="NDS655" s="137"/>
      <c r="NDT655" s="137"/>
      <c r="NDU655" s="137"/>
      <c r="NDV655" s="137"/>
      <c r="NDW655" s="137"/>
      <c r="NDX655" s="137"/>
      <c r="NDY655" s="137"/>
      <c r="NDZ655" s="137"/>
      <c r="NEA655" s="137"/>
      <c r="NEB655" s="137"/>
      <c r="NEC655" s="137"/>
      <c r="NED655" s="137"/>
      <c r="NEE655" s="137"/>
      <c r="NEF655" s="137"/>
      <c r="NEG655" s="137"/>
      <c r="NEH655" s="137"/>
      <c r="NEI655" s="137"/>
      <c r="NEJ655" s="137"/>
      <c r="NEK655" s="137"/>
      <c r="NEL655" s="137"/>
      <c r="NEM655" s="137"/>
      <c r="NEN655" s="137"/>
      <c r="NEO655" s="137"/>
      <c r="NEP655" s="137"/>
      <c r="NEQ655" s="137"/>
      <c r="NER655" s="137"/>
      <c r="NES655" s="137"/>
      <c r="NET655" s="137"/>
      <c r="NEU655" s="137"/>
      <c r="NEV655" s="137"/>
      <c r="NEW655" s="137"/>
      <c r="NEX655" s="137"/>
      <c r="NEY655" s="137"/>
      <c r="NEZ655" s="137"/>
      <c r="NFA655" s="137"/>
      <c r="NFB655" s="137"/>
      <c r="NFC655" s="137"/>
      <c r="NFD655" s="137"/>
      <c r="NFE655" s="137"/>
      <c r="NFF655" s="137"/>
      <c r="NFG655" s="137"/>
      <c r="NFH655" s="137"/>
      <c r="NFI655" s="137"/>
      <c r="NFJ655" s="137"/>
      <c r="NFK655" s="137"/>
      <c r="NFL655" s="137"/>
      <c r="NFM655" s="137"/>
      <c r="NFN655" s="137"/>
      <c r="NFO655" s="137"/>
      <c r="NFP655" s="137"/>
      <c r="NFQ655" s="137"/>
      <c r="NFR655" s="137"/>
      <c r="NFS655" s="137"/>
      <c r="NFT655" s="137"/>
      <c r="NFU655" s="137"/>
      <c r="NFV655" s="137"/>
      <c r="NFW655" s="137"/>
      <c r="NFX655" s="137"/>
      <c r="NFY655" s="137"/>
      <c r="NFZ655" s="137"/>
      <c r="NGA655" s="137"/>
      <c r="NGB655" s="137"/>
      <c r="NGC655" s="137"/>
      <c r="NGD655" s="137"/>
      <c r="NGE655" s="137"/>
      <c r="NGF655" s="137"/>
      <c r="NGG655" s="137"/>
      <c r="NGH655" s="137"/>
      <c r="NGI655" s="137"/>
      <c r="NGJ655" s="137"/>
      <c r="NGK655" s="137"/>
      <c r="NGL655" s="137"/>
      <c r="NGM655" s="137"/>
      <c r="NGN655" s="137"/>
      <c r="NGO655" s="137"/>
      <c r="NGP655" s="137"/>
      <c r="NGQ655" s="137"/>
      <c r="NGR655" s="137"/>
      <c r="NGS655" s="137"/>
      <c r="NGT655" s="137"/>
      <c r="NGU655" s="137"/>
      <c r="NGV655" s="137"/>
      <c r="NGW655" s="137"/>
      <c r="NGX655" s="137"/>
      <c r="NGY655" s="137"/>
      <c r="NGZ655" s="137"/>
      <c r="NHA655" s="137"/>
      <c r="NHB655" s="137"/>
      <c r="NHC655" s="137"/>
      <c r="NHD655" s="137"/>
      <c r="NHE655" s="137"/>
      <c r="NHF655" s="137"/>
      <c r="NHG655" s="137"/>
      <c r="NHH655" s="137"/>
      <c r="NHI655" s="137"/>
      <c r="NHJ655" s="137"/>
      <c r="NHK655" s="137"/>
      <c r="NHL655" s="137"/>
      <c r="NHM655" s="137"/>
      <c r="NHN655" s="137"/>
      <c r="NHO655" s="137"/>
      <c r="NHP655" s="137"/>
      <c r="NHQ655" s="137"/>
      <c r="NHR655" s="137"/>
      <c r="NHS655" s="137"/>
      <c r="NHT655" s="137"/>
      <c r="NHU655" s="137"/>
      <c r="NHV655" s="137"/>
      <c r="NHW655" s="137"/>
      <c r="NHX655" s="137"/>
      <c r="NHY655" s="137"/>
      <c r="NHZ655" s="137"/>
      <c r="NIA655" s="137"/>
      <c r="NIB655" s="137"/>
      <c r="NIC655" s="137"/>
      <c r="NID655" s="137"/>
      <c r="NIE655" s="137"/>
      <c r="NIF655" s="137"/>
      <c r="NIG655" s="137"/>
      <c r="NIH655" s="137"/>
      <c r="NII655" s="137"/>
      <c r="NIJ655" s="137"/>
      <c r="NIK655" s="137"/>
      <c r="NIL655" s="137"/>
      <c r="NIM655" s="137"/>
      <c r="NIN655" s="137"/>
      <c r="NIO655" s="137"/>
      <c r="NIP655" s="137"/>
      <c r="NIQ655" s="137"/>
      <c r="NIR655" s="137"/>
      <c r="NIS655" s="137"/>
      <c r="NIT655" s="137"/>
      <c r="NIU655" s="137"/>
      <c r="NIV655" s="137"/>
      <c r="NIW655" s="137"/>
      <c r="NIX655" s="137"/>
      <c r="NIY655" s="137"/>
      <c r="NIZ655" s="137"/>
      <c r="NJA655" s="137"/>
      <c r="NJB655" s="137"/>
      <c r="NJC655" s="137"/>
      <c r="NJD655" s="137"/>
      <c r="NJE655" s="137"/>
      <c r="NJF655" s="137"/>
      <c r="NJG655" s="137"/>
      <c r="NJH655" s="137"/>
      <c r="NJI655" s="137"/>
      <c r="NJJ655" s="137"/>
      <c r="NJK655" s="137"/>
      <c r="NJL655" s="137"/>
      <c r="NJM655" s="137"/>
      <c r="NJN655" s="137"/>
      <c r="NJO655" s="137"/>
      <c r="NJP655" s="137"/>
      <c r="NJQ655" s="137"/>
      <c r="NJR655" s="137"/>
      <c r="NJS655" s="137"/>
      <c r="NJT655" s="137"/>
      <c r="NJU655" s="137"/>
      <c r="NJV655" s="137"/>
      <c r="NJW655" s="137"/>
      <c r="NJX655" s="137"/>
      <c r="NJY655" s="137"/>
      <c r="NJZ655" s="137"/>
      <c r="NKA655" s="137"/>
      <c r="NKB655" s="137"/>
      <c r="NKC655" s="137"/>
      <c r="NKD655" s="137"/>
      <c r="NKE655" s="137"/>
      <c r="NKF655" s="137"/>
      <c r="NKG655" s="137"/>
      <c r="NKH655" s="137"/>
      <c r="NKI655" s="137"/>
      <c r="NKJ655" s="137"/>
      <c r="NKK655" s="137"/>
      <c r="NKL655" s="137"/>
      <c r="NKM655" s="137"/>
      <c r="NKN655" s="137"/>
      <c r="NKO655" s="137"/>
      <c r="NKP655" s="137"/>
      <c r="NKQ655" s="137"/>
      <c r="NKR655" s="137"/>
      <c r="NKS655" s="137"/>
      <c r="NKT655" s="137"/>
      <c r="NKU655" s="137"/>
      <c r="NKV655" s="137"/>
      <c r="NKW655" s="137"/>
      <c r="NKX655" s="137"/>
      <c r="NKY655" s="137"/>
      <c r="NKZ655" s="137"/>
      <c r="NLA655" s="137"/>
      <c r="NLB655" s="137"/>
      <c r="NLC655" s="137"/>
      <c r="NLD655" s="137"/>
      <c r="NLE655" s="137"/>
      <c r="NLF655" s="137"/>
      <c r="NLG655" s="137"/>
      <c r="NLH655" s="137"/>
      <c r="NLI655" s="137"/>
      <c r="NLJ655" s="137"/>
      <c r="NLK655" s="137"/>
      <c r="NLL655" s="137"/>
      <c r="NLM655" s="137"/>
      <c r="NLN655" s="137"/>
      <c r="NLO655" s="137"/>
      <c r="NLP655" s="137"/>
      <c r="NLQ655" s="137"/>
      <c r="NLR655" s="137"/>
      <c r="NLS655" s="137"/>
      <c r="NLT655" s="137"/>
      <c r="NLU655" s="137"/>
      <c r="NLV655" s="137"/>
      <c r="NLW655" s="137"/>
      <c r="NLX655" s="137"/>
      <c r="NLY655" s="137"/>
      <c r="NLZ655" s="137"/>
      <c r="NMA655" s="137"/>
      <c r="NMB655" s="137"/>
      <c r="NMC655" s="137"/>
      <c r="NMD655" s="137"/>
      <c r="NME655" s="137"/>
      <c r="NMF655" s="137"/>
      <c r="NMG655" s="137"/>
      <c r="NMH655" s="137"/>
      <c r="NMI655" s="137"/>
      <c r="NMJ655" s="137"/>
      <c r="NMK655" s="137"/>
      <c r="NML655" s="137"/>
      <c r="NMM655" s="137"/>
      <c r="NMN655" s="137"/>
      <c r="NMO655" s="137"/>
      <c r="NMP655" s="137"/>
      <c r="NMQ655" s="137"/>
      <c r="NMR655" s="137"/>
      <c r="NMS655" s="137"/>
      <c r="NMT655" s="137"/>
      <c r="NMU655" s="137"/>
      <c r="NMV655" s="137"/>
      <c r="NMW655" s="137"/>
      <c r="NMX655" s="137"/>
      <c r="NMY655" s="137"/>
      <c r="NMZ655" s="137"/>
      <c r="NNA655" s="137"/>
      <c r="NNB655" s="137"/>
      <c r="NNC655" s="137"/>
      <c r="NND655" s="137"/>
      <c r="NNE655" s="137"/>
      <c r="NNF655" s="137"/>
      <c r="NNG655" s="137"/>
      <c r="NNH655" s="137"/>
      <c r="NNI655" s="137"/>
      <c r="NNJ655" s="137"/>
      <c r="NNK655" s="137"/>
      <c r="NNL655" s="137"/>
      <c r="NNM655" s="137"/>
      <c r="NNN655" s="137"/>
      <c r="NNO655" s="137"/>
      <c r="NNP655" s="137"/>
      <c r="NNQ655" s="137"/>
      <c r="NNR655" s="137"/>
      <c r="NNS655" s="137"/>
      <c r="NNT655" s="137"/>
      <c r="NNU655" s="137"/>
      <c r="NNV655" s="137"/>
      <c r="NNW655" s="137"/>
      <c r="NNX655" s="137"/>
      <c r="NNY655" s="137"/>
      <c r="NNZ655" s="137"/>
      <c r="NOA655" s="137"/>
      <c r="NOB655" s="137"/>
      <c r="NOC655" s="137"/>
      <c r="NOD655" s="137"/>
      <c r="NOE655" s="137"/>
      <c r="NOF655" s="137"/>
      <c r="NOG655" s="137"/>
      <c r="NOH655" s="137"/>
      <c r="NOI655" s="137"/>
      <c r="NOJ655" s="137"/>
      <c r="NOK655" s="137"/>
      <c r="NOL655" s="137"/>
      <c r="NOM655" s="137"/>
      <c r="NON655" s="137"/>
      <c r="NOO655" s="137"/>
      <c r="NOP655" s="137"/>
      <c r="NOQ655" s="137"/>
      <c r="NOR655" s="137"/>
      <c r="NOS655" s="137"/>
      <c r="NOT655" s="137"/>
      <c r="NOU655" s="137"/>
      <c r="NOV655" s="137"/>
      <c r="NOW655" s="137"/>
      <c r="NOX655" s="137"/>
      <c r="NOY655" s="137"/>
      <c r="NOZ655" s="137"/>
      <c r="NPA655" s="137"/>
      <c r="NPB655" s="137"/>
      <c r="NPC655" s="137"/>
      <c r="NPD655" s="137"/>
      <c r="NPE655" s="137"/>
      <c r="NPF655" s="137"/>
      <c r="NPG655" s="137"/>
      <c r="NPH655" s="137"/>
      <c r="NPI655" s="137"/>
      <c r="NPJ655" s="137"/>
      <c r="NPK655" s="137"/>
      <c r="NPL655" s="137"/>
      <c r="NPM655" s="137"/>
      <c r="NPN655" s="137"/>
      <c r="NPO655" s="137"/>
      <c r="NPP655" s="137"/>
      <c r="NPQ655" s="137"/>
      <c r="NPR655" s="137"/>
      <c r="NPS655" s="137"/>
      <c r="NPT655" s="137"/>
      <c r="NPU655" s="137"/>
      <c r="NPV655" s="137"/>
      <c r="NPW655" s="137"/>
      <c r="NPX655" s="137"/>
      <c r="NPY655" s="137"/>
      <c r="NPZ655" s="137"/>
      <c r="NQA655" s="137"/>
      <c r="NQB655" s="137"/>
      <c r="NQC655" s="137"/>
      <c r="NQD655" s="137"/>
      <c r="NQE655" s="137"/>
      <c r="NQF655" s="137"/>
      <c r="NQG655" s="137"/>
      <c r="NQH655" s="137"/>
      <c r="NQI655" s="137"/>
      <c r="NQJ655" s="137"/>
      <c r="NQK655" s="137"/>
      <c r="NQL655" s="137"/>
      <c r="NQM655" s="137"/>
      <c r="NQN655" s="137"/>
      <c r="NQO655" s="137"/>
      <c r="NQP655" s="137"/>
      <c r="NQQ655" s="137"/>
      <c r="NQR655" s="137"/>
      <c r="NQS655" s="137"/>
      <c r="NQT655" s="137"/>
      <c r="NQU655" s="137"/>
      <c r="NQV655" s="137"/>
      <c r="NQW655" s="137"/>
      <c r="NQX655" s="137"/>
      <c r="NQY655" s="137"/>
      <c r="NQZ655" s="137"/>
      <c r="NRA655" s="137"/>
      <c r="NRB655" s="137"/>
      <c r="NRC655" s="137"/>
      <c r="NRD655" s="137"/>
      <c r="NRE655" s="137"/>
      <c r="NRF655" s="137"/>
      <c r="NRG655" s="137"/>
      <c r="NRH655" s="137"/>
      <c r="NRI655" s="137"/>
      <c r="NRJ655" s="137"/>
      <c r="NRK655" s="137"/>
      <c r="NRL655" s="137"/>
      <c r="NRM655" s="137"/>
      <c r="NRN655" s="137"/>
      <c r="NRO655" s="137"/>
      <c r="NRP655" s="137"/>
      <c r="NRQ655" s="137"/>
      <c r="NRR655" s="137"/>
      <c r="NRS655" s="137"/>
      <c r="NRT655" s="137"/>
      <c r="NRU655" s="137"/>
      <c r="NRV655" s="137"/>
      <c r="NRW655" s="137"/>
      <c r="NRX655" s="137"/>
      <c r="NRY655" s="137"/>
      <c r="NRZ655" s="137"/>
      <c r="NSA655" s="137"/>
      <c r="NSB655" s="137"/>
      <c r="NSC655" s="137"/>
      <c r="NSD655" s="137"/>
      <c r="NSE655" s="137"/>
      <c r="NSF655" s="137"/>
      <c r="NSG655" s="137"/>
      <c r="NSH655" s="137"/>
      <c r="NSI655" s="137"/>
      <c r="NSJ655" s="137"/>
      <c r="NSK655" s="137"/>
      <c r="NSL655" s="137"/>
      <c r="NSM655" s="137"/>
      <c r="NSN655" s="137"/>
      <c r="NSO655" s="137"/>
      <c r="NSP655" s="137"/>
      <c r="NSQ655" s="137"/>
      <c r="NSR655" s="137"/>
      <c r="NSS655" s="137"/>
      <c r="NST655" s="137"/>
      <c r="NSU655" s="137"/>
      <c r="NSV655" s="137"/>
      <c r="NSW655" s="137"/>
      <c r="NSX655" s="137"/>
      <c r="NSY655" s="137"/>
      <c r="NSZ655" s="137"/>
      <c r="NTA655" s="137"/>
      <c r="NTB655" s="137"/>
      <c r="NTC655" s="137"/>
      <c r="NTD655" s="137"/>
      <c r="NTE655" s="137"/>
      <c r="NTF655" s="137"/>
      <c r="NTG655" s="137"/>
      <c r="NTH655" s="137"/>
      <c r="NTI655" s="137"/>
      <c r="NTJ655" s="137"/>
      <c r="NTK655" s="137"/>
      <c r="NTL655" s="137"/>
      <c r="NTM655" s="137"/>
      <c r="NTN655" s="137"/>
      <c r="NTO655" s="137"/>
      <c r="NTP655" s="137"/>
      <c r="NTQ655" s="137"/>
      <c r="NTR655" s="137"/>
      <c r="NTS655" s="137"/>
      <c r="NTT655" s="137"/>
      <c r="NTU655" s="137"/>
      <c r="NTV655" s="137"/>
      <c r="NTW655" s="137"/>
      <c r="NTX655" s="137"/>
      <c r="NTY655" s="137"/>
      <c r="NTZ655" s="137"/>
      <c r="NUA655" s="137"/>
      <c r="NUB655" s="137"/>
      <c r="NUC655" s="137"/>
      <c r="NUD655" s="137"/>
      <c r="NUE655" s="137"/>
      <c r="NUF655" s="137"/>
      <c r="NUG655" s="137"/>
      <c r="NUH655" s="137"/>
      <c r="NUI655" s="137"/>
      <c r="NUJ655" s="137"/>
      <c r="NUK655" s="137"/>
      <c r="NUL655" s="137"/>
      <c r="NUM655" s="137"/>
      <c r="NUN655" s="137"/>
      <c r="NUO655" s="137"/>
      <c r="NUP655" s="137"/>
      <c r="NUQ655" s="137"/>
      <c r="NUR655" s="137"/>
      <c r="NUS655" s="137"/>
      <c r="NUT655" s="137"/>
      <c r="NUU655" s="137"/>
      <c r="NUV655" s="137"/>
      <c r="NUW655" s="137"/>
      <c r="NUX655" s="137"/>
      <c r="NUY655" s="137"/>
      <c r="NUZ655" s="137"/>
      <c r="NVA655" s="137"/>
      <c r="NVB655" s="137"/>
      <c r="NVC655" s="137"/>
      <c r="NVD655" s="137"/>
      <c r="NVE655" s="137"/>
      <c r="NVF655" s="137"/>
      <c r="NVG655" s="137"/>
      <c r="NVH655" s="137"/>
      <c r="NVI655" s="137"/>
      <c r="NVJ655" s="137"/>
      <c r="NVK655" s="137"/>
      <c r="NVL655" s="137"/>
      <c r="NVM655" s="137"/>
      <c r="NVN655" s="137"/>
      <c r="NVO655" s="137"/>
      <c r="NVP655" s="137"/>
      <c r="NVQ655" s="137"/>
      <c r="NVR655" s="137"/>
      <c r="NVS655" s="137"/>
      <c r="NVT655" s="137"/>
      <c r="NVU655" s="137"/>
      <c r="NVV655" s="137"/>
      <c r="NVW655" s="137"/>
      <c r="NVX655" s="137"/>
      <c r="NVY655" s="137"/>
      <c r="NVZ655" s="137"/>
      <c r="NWA655" s="137"/>
      <c r="NWB655" s="137"/>
      <c r="NWC655" s="137"/>
      <c r="NWD655" s="137"/>
      <c r="NWE655" s="137"/>
      <c r="NWF655" s="137"/>
      <c r="NWG655" s="137"/>
      <c r="NWH655" s="137"/>
      <c r="NWI655" s="137"/>
      <c r="NWJ655" s="137"/>
      <c r="NWK655" s="137"/>
      <c r="NWL655" s="137"/>
      <c r="NWM655" s="137"/>
      <c r="NWN655" s="137"/>
      <c r="NWO655" s="137"/>
      <c r="NWP655" s="137"/>
      <c r="NWQ655" s="137"/>
      <c r="NWR655" s="137"/>
      <c r="NWS655" s="137"/>
      <c r="NWT655" s="137"/>
      <c r="NWU655" s="137"/>
      <c r="NWV655" s="137"/>
      <c r="NWW655" s="137"/>
      <c r="NWX655" s="137"/>
      <c r="NWY655" s="137"/>
      <c r="NWZ655" s="137"/>
      <c r="NXA655" s="137"/>
      <c r="NXB655" s="137"/>
      <c r="NXC655" s="137"/>
      <c r="NXD655" s="137"/>
      <c r="NXE655" s="137"/>
      <c r="NXF655" s="137"/>
      <c r="NXG655" s="137"/>
      <c r="NXH655" s="137"/>
      <c r="NXI655" s="137"/>
      <c r="NXJ655" s="137"/>
      <c r="NXK655" s="137"/>
      <c r="NXL655" s="137"/>
      <c r="NXM655" s="137"/>
      <c r="NXN655" s="137"/>
      <c r="NXO655" s="137"/>
      <c r="NXP655" s="137"/>
      <c r="NXQ655" s="137"/>
      <c r="NXR655" s="137"/>
      <c r="NXS655" s="137"/>
      <c r="NXT655" s="137"/>
      <c r="NXU655" s="137"/>
      <c r="NXV655" s="137"/>
      <c r="NXW655" s="137"/>
      <c r="NXX655" s="137"/>
      <c r="NXY655" s="137"/>
      <c r="NXZ655" s="137"/>
      <c r="NYA655" s="137"/>
      <c r="NYB655" s="137"/>
      <c r="NYC655" s="137"/>
      <c r="NYD655" s="137"/>
      <c r="NYE655" s="137"/>
      <c r="NYF655" s="137"/>
      <c r="NYG655" s="137"/>
      <c r="NYH655" s="137"/>
      <c r="NYI655" s="137"/>
      <c r="NYJ655" s="137"/>
      <c r="NYK655" s="137"/>
      <c r="NYL655" s="137"/>
      <c r="NYM655" s="137"/>
      <c r="NYN655" s="137"/>
      <c r="NYO655" s="137"/>
      <c r="NYP655" s="137"/>
      <c r="NYQ655" s="137"/>
      <c r="NYR655" s="137"/>
      <c r="NYS655" s="137"/>
      <c r="NYT655" s="137"/>
      <c r="NYU655" s="137"/>
      <c r="NYV655" s="137"/>
      <c r="NYW655" s="137"/>
      <c r="NYX655" s="137"/>
      <c r="NYY655" s="137"/>
      <c r="NYZ655" s="137"/>
      <c r="NZA655" s="137"/>
      <c r="NZB655" s="137"/>
      <c r="NZC655" s="137"/>
      <c r="NZD655" s="137"/>
      <c r="NZE655" s="137"/>
      <c r="NZF655" s="137"/>
      <c r="NZG655" s="137"/>
      <c r="NZH655" s="137"/>
      <c r="NZI655" s="137"/>
      <c r="NZJ655" s="137"/>
      <c r="NZK655" s="137"/>
      <c r="NZL655" s="137"/>
      <c r="NZM655" s="137"/>
      <c r="NZN655" s="137"/>
      <c r="NZO655" s="137"/>
      <c r="NZP655" s="137"/>
      <c r="NZQ655" s="137"/>
      <c r="NZR655" s="137"/>
      <c r="NZS655" s="137"/>
      <c r="NZT655" s="137"/>
      <c r="NZU655" s="137"/>
      <c r="NZV655" s="137"/>
      <c r="NZW655" s="137"/>
      <c r="NZX655" s="137"/>
      <c r="NZY655" s="137"/>
      <c r="NZZ655" s="137"/>
      <c r="OAA655" s="137"/>
      <c r="OAB655" s="137"/>
      <c r="OAC655" s="137"/>
      <c r="OAD655" s="137"/>
      <c r="OAE655" s="137"/>
      <c r="OAF655" s="137"/>
      <c r="OAG655" s="137"/>
      <c r="OAH655" s="137"/>
      <c r="OAI655" s="137"/>
      <c r="OAJ655" s="137"/>
      <c r="OAK655" s="137"/>
      <c r="OAL655" s="137"/>
      <c r="OAM655" s="137"/>
      <c r="OAN655" s="137"/>
      <c r="OAO655" s="137"/>
      <c r="OAP655" s="137"/>
      <c r="OAQ655" s="137"/>
      <c r="OAR655" s="137"/>
      <c r="OAS655" s="137"/>
      <c r="OAT655" s="137"/>
      <c r="OAU655" s="137"/>
      <c r="OAV655" s="137"/>
      <c r="OAW655" s="137"/>
      <c r="OAX655" s="137"/>
      <c r="OAY655" s="137"/>
      <c r="OAZ655" s="137"/>
      <c r="OBA655" s="137"/>
      <c r="OBB655" s="137"/>
      <c r="OBC655" s="137"/>
      <c r="OBD655" s="137"/>
      <c r="OBE655" s="137"/>
      <c r="OBF655" s="137"/>
      <c r="OBG655" s="137"/>
      <c r="OBH655" s="137"/>
      <c r="OBI655" s="137"/>
      <c r="OBJ655" s="137"/>
      <c r="OBK655" s="137"/>
      <c r="OBL655" s="137"/>
      <c r="OBM655" s="137"/>
      <c r="OBN655" s="137"/>
      <c r="OBO655" s="137"/>
      <c r="OBP655" s="137"/>
      <c r="OBQ655" s="137"/>
      <c r="OBR655" s="137"/>
      <c r="OBS655" s="137"/>
      <c r="OBT655" s="137"/>
      <c r="OBU655" s="137"/>
      <c r="OBV655" s="137"/>
      <c r="OBW655" s="137"/>
      <c r="OBX655" s="137"/>
      <c r="OBY655" s="137"/>
      <c r="OBZ655" s="137"/>
      <c r="OCA655" s="137"/>
      <c r="OCB655" s="137"/>
      <c r="OCC655" s="137"/>
      <c r="OCD655" s="137"/>
      <c r="OCE655" s="137"/>
      <c r="OCF655" s="137"/>
      <c r="OCG655" s="137"/>
      <c r="OCH655" s="137"/>
      <c r="OCI655" s="137"/>
      <c r="OCJ655" s="137"/>
      <c r="OCK655" s="137"/>
      <c r="OCL655" s="137"/>
      <c r="OCM655" s="137"/>
      <c r="OCN655" s="137"/>
      <c r="OCO655" s="137"/>
      <c r="OCP655" s="137"/>
      <c r="OCQ655" s="137"/>
      <c r="OCR655" s="137"/>
      <c r="OCS655" s="137"/>
      <c r="OCT655" s="137"/>
      <c r="OCU655" s="137"/>
      <c r="OCV655" s="137"/>
      <c r="OCW655" s="137"/>
      <c r="OCX655" s="137"/>
      <c r="OCY655" s="137"/>
      <c r="OCZ655" s="137"/>
      <c r="ODA655" s="137"/>
      <c r="ODB655" s="137"/>
      <c r="ODC655" s="137"/>
      <c r="ODD655" s="137"/>
      <c r="ODE655" s="137"/>
      <c r="ODF655" s="137"/>
      <c r="ODG655" s="137"/>
      <c r="ODH655" s="137"/>
      <c r="ODI655" s="137"/>
      <c r="ODJ655" s="137"/>
      <c r="ODK655" s="137"/>
      <c r="ODL655" s="137"/>
      <c r="ODM655" s="137"/>
      <c r="ODN655" s="137"/>
      <c r="ODO655" s="137"/>
      <c r="ODP655" s="137"/>
      <c r="ODQ655" s="137"/>
      <c r="ODR655" s="137"/>
      <c r="ODS655" s="137"/>
      <c r="ODT655" s="137"/>
      <c r="ODU655" s="137"/>
      <c r="ODV655" s="137"/>
      <c r="ODW655" s="137"/>
      <c r="ODX655" s="137"/>
      <c r="ODY655" s="137"/>
      <c r="ODZ655" s="137"/>
      <c r="OEA655" s="137"/>
      <c r="OEB655" s="137"/>
      <c r="OEC655" s="137"/>
      <c r="OED655" s="137"/>
      <c r="OEE655" s="137"/>
      <c r="OEF655" s="137"/>
      <c r="OEG655" s="137"/>
      <c r="OEH655" s="137"/>
      <c r="OEI655" s="137"/>
      <c r="OEJ655" s="137"/>
      <c r="OEK655" s="137"/>
      <c r="OEL655" s="137"/>
      <c r="OEM655" s="137"/>
      <c r="OEN655" s="137"/>
      <c r="OEO655" s="137"/>
      <c r="OEP655" s="137"/>
      <c r="OEQ655" s="137"/>
      <c r="OER655" s="137"/>
      <c r="OES655" s="137"/>
      <c r="OET655" s="137"/>
      <c r="OEU655" s="137"/>
      <c r="OEV655" s="137"/>
      <c r="OEW655" s="137"/>
      <c r="OEX655" s="137"/>
      <c r="OEY655" s="137"/>
      <c r="OEZ655" s="137"/>
      <c r="OFA655" s="137"/>
      <c r="OFB655" s="137"/>
      <c r="OFC655" s="137"/>
      <c r="OFD655" s="137"/>
      <c r="OFE655" s="137"/>
      <c r="OFF655" s="137"/>
      <c r="OFG655" s="137"/>
      <c r="OFH655" s="137"/>
      <c r="OFI655" s="137"/>
      <c r="OFJ655" s="137"/>
      <c r="OFK655" s="137"/>
      <c r="OFL655" s="137"/>
      <c r="OFM655" s="137"/>
      <c r="OFN655" s="137"/>
      <c r="OFO655" s="137"/>
      <c r="OFP655" s="137"/>
      <c r="OFQ655" s="137"/>
      <c r="OFR655" s="137"/>
      <c r="OFS655" s="137"/>
      <c r="OFT655" s="137"/>
      <c r="OFU655" s="137"/>
      <c r="OFV655" s="137"/>
      <c r="OFW655" s="137"/>
      <c r="OFX655" s="137"/>
      <c r="OFY655" s="137"/>
      <c r="OFZ655" s="137"/>
      <c r="OGA655" s="137"/>
      <c r="OGB655" s="137"/>
      <c r="OGC655" s="137"/>
      <c r="OGD655" s="137"/>
      <c r="OGE655" s="137"/>
      <c r="OGF655" s="137"/>
      <c r="OGG655" s="137"/>
      <c r="OGH655" s="137"/>
      <c r="OGI655" s="137"/>
      <c r="OGJ655" s="137"/>
      <c r="OGK655" s="137"/>
      <c r="OGL655" s="137"/>
      <c r="OGM655" s="137"/>
      <c r="OGN655" s="137"/>
      <c r="OGO655" s="137"/>
      <c r="OGP655" s="137"/>
      <c r="OGQ655" s="137"/>
      <c r="OGR655" s="137"/>
      <c r="OGS655" s="137"/>
      <c r="OGT655" s="137"/>
      <c r="OGU655" s="137"/>
      <c r="OGV655" s="137"/>
      <c r="OGW655" s="137"/>
      <c r="OGX655" s="137"/>
      <c r="OGY655" s="137"/>
      <c r="OGZ655" s="137"/>
      <c r="OHA655" s="137"/>
      <c r="OHB655" s="137"/>
      <c r="OHC655" s="137"/>
      <c r="OHD655" s="137"/>
      <c r="OHE655" s="137"/>
      <c r="OHF655" s="137"/>
      <c r="OHG655" s="137"/>
      <c r="OHH655" s="137"/>
      <c r="OHI655" s="137"/>
      <c r="OHJ655" s="137"/>
      <c r="OHK655" s="137"/>
      <c r="OHL655" s="137"/>
      <c r="OHM655" s="137"/>
      <c r="OHN655" s="137"/>
      <c r="OHO655" s="137"/>
      <c r="OHP655" s="137"/>
      <c r="OHQ655" s="137"/>
      <c r="OHR655" s="137"/>
      <c r="OHS655" s="137"/>
      <c r="OHT655" s="137"/>
      <c r="OHU655" s="137"/>
      <c r="OHV655" s="137"/>
      <c r="OHW655" s="137"/>
      <c r="OHX655" s="137"/>
      <c r="OHY655" s="137"/>
      <c r="OHZ655" s="137"/>
      <c r="OIA655" s="137"/>
      <c r="OIB655" s="137"/>
      <c r="OIC655" s="137"/>
      <c r="OID655" s="137"/>
      <c r="OIE655" s="137"/>
      <c r="OIF655" s="137"/>
      <c r="OIG655" s="137"/>
      <c r="OIH655" s="137"/>
      <c r="OII655" s="137"/>
      <c r="OIJ655" s="137"/>
      <c r="OIK655" s="137"/>
      <c r="OIL655" s="137"/>
      <c r="OIM655" s="137"/>
      <c r="OIN655" s="137"/>
      <c r="OIO655" s="137"/>
      <c r="OIP655" s="137"/>
      <c r="OIQ655" s="137"/>
      <c r="OIR655" s="137"/>
      <c r="OIS655" s="137"/>
      <c r="OIT655" s="137"/>
      <c r="OIU655" s="137"/>
      <c r="OIV655" s="137"/>
      <c r="OIW655" s="137"/>
      <c r="OIX655" s="137"/>
      <c r="OIY655" s="137"/>
      <c r="OIZ655" s="137"/>
      <c r="OJA655" s="137"/>
      <c r="OJB655" s="137"/>
      <c r="OJC655" s="137"/>
      <c r="OJD655" s="137"/>
      <c r="OJE655" s="137"/>
      <c r="OJF655" s="137"/>
      <c r="OJG655" s="137"/>
      <c r="OJH655" s="137"/>
      <c r="OJI655" s="137"/>
      <c r="OJJ655" s="137"/>
      <c r="OJK655" s="137"/>
      <c r="OJL655" s="137"/>
      <c r="OJM655" s="137"/>
      <c r="OJN655" s="137"/>
      <c r="OJO655" s="137"/>
      <c r="OJP655" s="137"/>
      <c r="OJQ655" s="137"/>
      <c r="OJR655" s="137"/>
      <c r="OJS655" s="137"/>
      <c r="OJT655" s="137"/>
      <c r="OJU655" s="137"/>
      <c r="OJV655" s="137"/>
      <c r="OJW655" s="137"/>
      <c r="OJX655" s="137"/>
      <c r="OJY655" s="137"/>
      <c r="OJZ655" s="137"/>
      <c r="OKA655" s="137"/>
      <c r="OKB655" s="137"/>
      <c r="OKC655" s="137"/>
      <c r="OKD655" s="137"/>
      <c r="OKE655" s="137"/>
      <c r="OKF655" s="137"/>
      <c r="OKG655" s="137"/>
      <c r="OKH655" s="137"/>
      <c r="OKI655" s="137"/>
      <c r="OKJ655" s="137"/>
      <c r="OKK655" s="137"/>
      <c r="OKL655" s="137"/>
      <c r="OKM655" s="137"/>
      <c r="OKN655" s="137"/>
      <c r="OKO655" s="137"/>
      <c r="OKP655" s="137"/>
      <c r="OKQ655" s="137"/>
      <c r="OKR655" s="137"/>
      <c r="OKS655" s="137"/>
      <c r="OKT655" s="137"/>
      <c r="OKU655" s="137"/>
      <c r="OKV655" s="137"/>
      <c r="OKW655" s="137"/>
      <c r="OKX655" s="137"/>
      <c r="OKY655" s="137"/>
      <c r="OKZ655" s="137"/>
      <c r="OLA655" s="137"/>
      <c r="OLB655" s="137"/>
      <c r="OLC655" s="137"/>
      <c r="OLD655" s="137"/>
      <c r="OLE655" s="137"/>
      <c r="OLF655" s="137"/>
      <c r="OLG655" s="137"/>
      <c r="OLH655" s="137"/>
      <c r="OLI655" s="137"/>
      <c r="OLJ655" s="137"/>
      <c r="OLK655" s="137"/>
      <c r="OLL655" s="137"/>
      <c r="OLM655" s="137"/>
      <c r="OLN655" s="137"/>
      <c r="OLO655" s="137"/>
      <c r="OLP655" s="137"/>
      <c r="OLQ655" s="137"/>
      <c r="OLR655" s="137"/>
      <c r="OLS655" s="137"/>
      <c r="OLT655" s="137"/>
      <c r="OLU655" s="137"/>
      <c r="OLV655" s="137"/>
      <c r="OLW655" s="137"/>
      <c r="OLX655" s="137"/>
      <c r="OLY655" s="137"/>
      <c r="OLZ655" s="137"/>
      <c r="OMA655" s="137"/>
      <c r="OMB655" s="137"/>
      <c r="OMC655" s="137"/>
      <c r="OMD655" s="137"/>
      <c r="OME655" s="137"/>
      <c r="OMF655" s="137"/>
      <c r="OMG655" s="137"/>
      <c r="OMH655" s="137"/>
      <c r="OMI655" s="137"/>
      <c r="OMJ655" s="137"/>
      <c r="OMK655" s="137"/>
      <c r="OML655" s="137"/>
      <c r="OMM655" s="137"/>
      <c r="OMN655" s="137"/>
      <c r="OMO655" s="137"/>
      <c r="OMP655" s="137"/>
      <c r="OMQ655" s="137"/>
      <c r="OMR655" s="137"/>
      <c r="OMS655" s="137"/>
      <c r="OMT655" s="137"/>
      <c r="OMU655" s="137"/>
      <c r="OMV655" s="137"/>
      <c r="OMW655" s="137"/>
      <c r="OMX655" s="137"/>
      <c r="OMY655" s="137"/>
      <c r="OMZ655" s="137"/>
      <c r="ONA655" s="137"/>
      <c r="ONB655" s="137"/>
      <c r="ONC655" s="137"/>
      <c r="OND655" s="137"/>
      <c r="ONE655" s="137"/>
      <c r="ONF655" s="137"/>
      <c r="ONG655" s="137"/>
      <c r="ONH655" s="137"/>
      <c r="ONI655" s="137"/>
      <c r="ONJ655" s="137"/>
      <c r="ONK655" s="137"/>
      <c r="ONL655" s="137"/>
      <c r="ONM655" s="137"/>
      <c r="ONN655" s="137"/>
      <c r="ONO655" s="137"/>
      <c r="ONP655" s="137"/>
      <c r="ONQ655" s="137"/>
      <c r="ONR655" s="137"/>
      <c r="ONS655" s="137"/>
      <c r="ONT655" s="137"/>
      <c r="ONU655" s="137"/>
      <c r="ONV655" s="137"/>
      <c r="ONW655" s="137"/>
      <c r="ONX655" s="137"/>
      <c r="ONY655" s="137"/>
      <c r="ONZ655" s="137"/>
      <c r="OOA655" s="137"/>
      <c r="OOB655" s="137"/>
      <c r="OOC655" s="137"/>
      <c r="OOD655" s="137"/>
      <c r="OOE655" s="137"/>
      <c r="OOF655" s="137"/>
      <c r="OOG655" s="137"/>
      <c r="OOH655" s="137"/>
      <c r="OOI655" s="137"/>
      <c r="OOJ655" s="137"/>
      <c r="OOK655" s="137"/>
      <c r="OOL655" s="137"/>
      <c r="OOM655" s="137"/>
      <c r="OON655" s="137"/>
      <c r="OOO655" s="137"/>
      <c r="OOP655" s="137"/>
      <c r="OOQ655" s="137"/>
      <c r="OOR655" s="137"/>
      <c r="OOS655" s="137"/>
      <c r="OOT655" s="137"/>
      <c r="OOU655" s="137"/>
      <c r="OOV655" s="137"/>
      <c r="OOW655" s="137"/>
      <c r="OOX655" s="137"/>
      <c r="OOY655" s="137"/>
      <c r="OOZ655" s="137"/>
      <c r="OPA655" s="137"/>
      <c r="OPB655" s="137"/>
      <c r="OPC655" s="137"/>
      <c r="OPD655" s="137"/>
      <c r="OPE655" s="137"/>
      <c r="OPF655" s="137"/>
      <c r="OPG655" s="137"/>
      <c r="OPH655" s="137"/>
      <c r="OPI655" s="137"/>
      <c r="OPJ655" s="137"/>
      <c r="OPK655" s="137"/>
      <c r="OPL655" s="137"/>
      <c r="OPM655" s="137"/>
      <c r="OPN655" s="137"/>
      <c r="OPO655" s="137"/>
      <c r="OPP655" s="137"/>
      <c r="OPQ655" s="137"/>
      <c r="OPR655" s="137"/>
      <c r="OPS655" s="137"/>
      <c r="OPT655" s="137"/>
      <c r="OPU655" s="137"/>
      <c r="OPV655" s="137"/>
      <c r="OPW655" s="137"/>
      <c r="OPX655" s="137"/>
      <c r="OPY655" s="137"/>
      <c r="OPZ655" s="137"/>
      <c r="OQA655" s="137"/>
      <c r="OQB655" s="137"/>
      <c r="OQC655" s="137"/>
      <c r="OQD655" s="137"/>
      <c r="OQE655" s="137"/>
      <c r="OQF655" s="137"/>
      <c r="OQG655" s="137"/>
      <c r="OQH655" s="137"/>
      <c r="OQI655" s="137"/>
      <c r="OQJ655" s="137"/>
      <c r="OQK655" s="137"/>
      <c r="OQL655" s="137"/>
      <c r="OQM655" s="137"/>
      <c r="OQN655" s="137"/>
      <c r="OQO655" s="137"/>
      <c r="OQP655" s="137"/>
      <c r="OQQ655" s="137"/>
      <c r="OQR655" s="137"/>
      <c r="OQS655" s="137"/>
      <c r="OQT655" s="137"/>
      <c r="OQU655" s="137"/>
      <c r="OQV655" s="137"/>
      <c r="OQW655" s="137"/>
      <c r="OQX655" s="137"/>
      <c r="OQY655" s="137"/>
      <c r="OQZ655" s="137"/>
      <c r="ORA655" s="137"/>
      <c r="ORB655" s="137"/>
      <c r="ORC655" s="137"/>
      <c r="ORD655" s="137"/>
      <c r="ORE655" s="137"/>
      <c r="ORF655" s="137"/>
      <c r="ORG655" s="137"/>
      <c r="ORH655" s="137"/>
      <c r="ORI655" s="137"/>
      <c r="ORJ655" s="137"/>
      <c r="ORK655" s="137"/>
      <c r="ORL655" s="137"/>
      <c r="ORM655" s="137"/>
      <c r="ORN655" s="137"/>
      <c r="ORO655" s="137"/>
      <c r="ORP655" s="137"/>
      <c r="ORQ655" s="137"/>
      <c r="ORR655" s="137"/>
      <c r="ORS655" s="137"/>
      <c r="ORT655" s="137"/>
      <c r="ORU655" s="137"/>
      <c r="ORV655" s="137"/>
      <c r="ORW655" s="137"/>
      <c r="ORX655" s="137"/>
      <c r="ORY655" s="137"/>
      <c r="ORZ655" s="137"/>
      <c r="OSA655" s="137"/>
      <c r="OSB655" s="137"/>
      <c r="OSC655" s="137"/>
      <c r="OSD655" s="137"/>
      <c r="OSE655" s="137"/>
      <c r="OSF655" s="137"/>
      <c r="OSG655" s="137"/>
      <c r="OSH655" s="137"/>
      <c r="OSI655" s="137"/>
      <c r="OSJ655" s="137"/>
      <c r="OSK655" s="137"/>
      <c r="OSL655" s="137"/>
      <c r="OSM655" s="137"/>
      <c r="OSN655" s="137"/>
      <c r="OSO655" s="137"/>
      <c r="OSP655" s="137"/>
      <c r="OSQ655" s="137"/>
      <c r="OSR655" s="137"/>
      <c r="OSS655" s="137"/>
      <c r="OST655" s="137"/>
      <c r="OSU655" s="137"/>
      <c r="OSV655" s="137"/>
      <c r="OSW655" s="137"/>
      <c r="OSX655" s="137"/>
      <c r="OSY655" s="137"/>
      <c r="OSZ655" s="137"/>
      <c r="OTA655" s="137"/>
      <c r="OTB655" s="137"/>
      <c r="OTC655" s="137"/>
      <c r="OTD655" s="137"/>
      <c r="OTE655" s="137"/>
      <c r="OTF655" s="137"/>
      <c r="OTG655" s="137"/>
      <c r="OTH655" s="137"/>
      <c r="OTI655" s="137"/>
      <c r="OTJ655" s="137"/>
      <c r="OTK655" s="137"/>
      <c r="OTL655" s="137"/>
      <c r="OTM655" s="137"/>
      <c r="OTN655" s="137"/>
      <c r="OTO655" s="137"/>
      <c r="OTP655" s="137"/>
      <c r="OTQ655" s="137"/>
      <c r="OTR655" s="137"/>
      <c r="OTS655" s="137"/>
      <c r="OTT655" s="137"/>
      <c r="OTU655" s="137"/>
      <c r="OTV655" s="137"/>
      <c r="OTW655" s="137"/>
      <c r="OTX655" s="137"/>
      <c r="OTY655" s="137"/>
      <c r="OTZ655" s="137"/>
      <c r="OUA655" s="137"/>
      <c r="OUB655" s="137"/>
      <c r="OUC655" s="137"/>
      <c r="OUD655" s="137"/>
      <c r="OUE655" s="137"/>
      <c r="OUF655" s="137"/>
      <c r="OUG655" s="137"/>
      <c r="OUH655" s="137"/>
      <c r="OUI655" s="137"/>
      <c r="OUJ655" s="137"/>
      <c r="OUK655" s="137"/>
      <c r="OUL655" s="137"/>
      <c r="OUM655" s="137"/>
      <c r="OUN655" s="137"/>
      <c r="OUO655" s="137"/>
      <c r="OUP655" s="137"/>
      <c r="OUQ655" s="137"/>
      <c r="OUR655" s="137"/>
      <c r="OUS655" s="137"/>
      <c r="OUT655" s="137"/>
      <c r="OUU655" s="137"/>
      <c r="OUV655" s="137"/>
      <c r="OUW655" s="137"/>
      <c r="OUX655" s="137"/>
      <c r="OUY655" s="137"/>
      <c r="OUZ655" s="137"/>
      <c r="OVA655" s="137"/>
      <c r="OVB655" s="137"/>
      <c r="OVC655" s="137"/>
      <c r="OVD655" s="137"/>
      <c r="OVE655" s="137"/>
      <c r="OVF655" s="137"/>
      <c r="OVG655" s="137"/>
      <c r="OVH655" s="137"/>
      <c r="OVI655" s="137"/>
      <c r="OVJ655" s="137"/>
      <c r="OVK655" s="137"/>
      <c r="OVL655" s="137"/>
      <c r="OVM655" s="137"/>
      <c r="OVN655" s="137"/>
      <c r="OVO655" s="137"/>
      <c r="OVP655" s="137"/>
      <c r="OVQ655" s="137"/>
      <c r="OVR655" s="137"/>
      <c r="OVS655" s="137"/>
      <c r="OVT655" s="137"/>
      <c r="OVU655" s="137"/>
      <c r="OVV655" s="137"/>
      <c r="OVW655" s="137"/>
      <c r="OVX655" s="137"/>
      <c r="OVY655" s="137"/>
      <c r="OVZ655" s="137"/>
      <c r="OWA655" s="137"/>
      <c r="OWB655" s="137"/>
      <c r="OWC655" s="137"/>
      <c r="OWD655" s="137"/>
      <c r="OWE655" s="137"/>
      <c r="OWF655" s="137"/>
      <c r="OWG655" s="137"/>
      <c r="OWH655" s="137"/>
      <c r="OWI655" s="137"/>
      <c r="OWJ655" s="137"/>
      <c r="OWK655" s="137"/>
      <c r="OWL655" s="137"/>
      <c r="OWM655" s="137"/>
      <c r="OWN655" s="137"/>
      <c r="OWO655" s="137"/>
      <c r="OWP655" s="137"/>
      <c r="OWQ655" s="137"/>
      <c r="OWR655" s="137"/>
      <c r="OWS655" s="137"/>
      <c r="OWT655" s="137"/>
      <c r="OWU655" s="137"/>
      <c r="OWV655" s="137"/>
      <c r="OWW655" s="137"/>
      <c r="OWX655" s="137"/>
      <c r="OWY655" s="137"/>
      <c r="OWZ655" s="137"/>
      <c r="OXA655" s="137"/>
      <c r="OXB655" s="137"/>
      <c r="OXC655" s="137"/>
      <c r="OXD655" s="137"/>
      <c r="OXE655" s="137"/>
      <c r="OXF655" s="137"/>
      <c r="OXG655" s="137"/>
      <c r="OXH655" s="137"/>
      <c r="OXI655" s="137"/>
      <c r="OXJ655" s="137"/>
      <c r="OXK655" s="137"/>
      <c r="OXL655" s="137"/>
      <c r="OXM655" s="137"/>
      <c r="OXN655" s="137"/>
      <c r="OXO655" s="137"/>
      <c r="OXP655" s="137"/>
      <c r="OXQ655" s="137"/>
      <c r="OXR655" s="137"/>
      <c r="OXS655" s="137"/>
      <c r="OXT655" s="137"/>
      <c r="OXU655" s="137"/>
      <c r="OXV655" s="137"/>
      <c r="OXW655" s="137"/>
      <c r="OXX655" s="137"/>
      <c r="OXY655" s="137"/>
      <c r="OXZ655" s="137"/>
      <c r="OYA655" s="137"/>
      <c r="OYB655" s="137"/>
      <c r="OYC655" s="137"/>
      <c r="OYD655" s="137"/>
      <c r="OYE655" s="137"/>
      <c r="OYF655" s="137"/>
      <c r="OYG655" s="137"/>
      <c r="OYH655" s="137"/>
      <c r="OYI655" s="137"/>
      <c r="OYJ655" s="137"/>
      <c r="OYK655" s="137"/>
      <c r="OYL655" s="137"/>
      <c r="OYM655" s="137"/>
      <c r="OYN655" s="137"/>
      <c r="OYO655" s="137"/>
      <c r="OYP655" s="137"/>
      <c r="OYQ655" s="137"/>
      <c r="OYR655" s="137"/>
      <c r="OYS655" s="137"/>
      <c r="OYT655" s="137"/>
      <c r="OYU655" s="137"/>
      <c r="OYV655" s="137"/>
      <c r="OYW655" s="137"/>
      <c r="OYX655" s="137"/>
      <c r="OYY655" s="137"/>
      <c r="OYZ655" s="137"/>
      <c r="OZA655" s="137"/>
      <c r="OZB655" s="137"/>
      <c r="OZC655" s="137"/>
      <c r="OZD655" s="137"/>
      <c r="OZE655" s="137"/>
      <c r="OZF655" s="137"/>
      <c r="OZG655" s="137"/>
      <c r="OZH655" s="137"/>
      <c r="OZI655" s="137"/>
      <c r="OZJ655" s="137"/>
      <c r="OZK655" s="137"/>
      <c r="OZL655" s="137"/>
      <c r="OZM655" s="137"/>
      <c r="OZN655" s="137"/>
      <c r="OZO655" s="137"/>
      <c r="OZP655" s="137"/>
      <c r="OZQ655" s="137"/>
      <c r="OZR655" s="137"/>
      <c r="OZS655" s="137"/>
      <c r="OZT655" s="137"/>
      <c r="OZU655" s="137"/>
      <c r="OZV655" s="137"/>
      <c r="OZW655" s="137"/>
      <c r="OZX655" s="137"/>
      <c r="OZY655" s="137"/>
      <c r="OZZ655" s="137"/>
      <c r="PAA655" s="137"/>
      <c r="PAB655" s="137"/>
      <c r="PAC655" s="137"/>
      <c r="PAD655" s="137"/>
      <c r="PAE655" s="137"/>
      <c r="PAF655" s="137"/>
      <c r="PAG655" s="137"/>
      <c r="PAH655" s="137"/>
      <c r="PAI655" s="137"/>
      <c r="PAJ655" s="137"/>
      <c r="PAK655" s="137"/>
      <c r="PAL655" s="137"/>
      <c r="PAM655" s="137"/>
      <c r="PAN655" s="137"/>
      <c r="PAO655" s="137"/>
      <c r="PAP655" s="137"/>
      <c r="PAQ655" s="137"/>
      <c r="PAR655" s="137"/>
      <c r="PAS655" s="137"/>
      <c r="PAT655" s="137"/>
      <c r="PAU655" s="137"/>
      <c r="PAV655" s="137"/>
      <c r="PAW655" s="137"/>
      <c r="PAX655" s="137"/>
      <c r="PAY655" s="137"/>
      <c r="PAZ655" s="137"/>
      <c r="PBA655" s="137"/>
      <c r="PBB655" s="137"/>
      <c r="PBC655" s="137"/>
      <c r="PBD655" s="137"/>
      <c r="PBE655" s="137"/>
      <c r="PBF655" s="137"/>
      <c r="PBG655" s="137"/>
      <c r="PBH655" s="137"/>
      <c r="PBI655" s="137"/>
      <c r="PBJ655" s="137"/>
      <c r="PBK655" s="137"/>
      <c r="PBL655" s="137"/>
      <c r="PBM655" s="137"/>
      <c r="PBN655" s="137"/>
      <c r="PBO655" s="137"/>
      <c r="PBP655" s="137"/>
      <c r="PBQ655" s="137"/>
      <c r="PBR655" s="137"/>
      <c r="PBS655" s="137"/>
      <c r="PBT655" s="137"/>
      <c r="PBU655" s="137"/>
      <c r="PBV655" s="137"/>
      <c r="PBW655" s="137"/>
      <c r="PBX655" s="137"/>
      <c r="PBY655" s="137"/>
      <c r="PBZ655" s="137"/>
      <c r="PCA655" s="137"/>
      <c r="PCB655" s="137"/>
      <c r="PCC655" s="137"/>
      <c r="PCD655" s="137"/>
      <c r="PCE655" s="137"/>
      <c r="PCF655" s="137"/>
      <c r="PCG655" s="137"/>
      <c r="PCH655" s="137"/>
      <c r="PCI655" s="137"/>
      <c r="PCJ655" s="137"/>
      <c r="PCK655" s="137"/>
      <c r="PCL655" s="137"/>
      <c r="PCM655" s="137"/>
      <c r="PCN655" s="137"/>
      <c r="PCO655" s="137"/>
      <c r="PCP655" s="137"/>
      <c r="PCQ655" s="137"/>
      <c r="PCR655" s="137"/>
      <c r="PCS655" s="137"/>
      <c r="PCT655" s="137"/>
      <c r="PCU655" s="137"/>
      <c r="PCV655" s="137"/>
      <c r="PCW655" s="137"/>
      <c r="PCX655" s="137"/>
      <c r="PCY655" s="137"/>
      <c r="PCZ655" s="137"/>
      <c r="PDA655" s="137"/>
      <c r="PDB655" s="137"/>
      <c r="PDC655" s="137"/>
      <c r="PDD655" s="137"/>
      <c r="PDE655" s="137"/>
      <c r="PDF655" s="137"/>
      <c r="PDG655" s="137"/>
      <c r="PDH655" s="137"/>
      <c r="PDI655" s="137"/>
      <c r="PDJ655" s="137"/>
      <c r="PDK655" s="137"/>
      <c r="PDL655" s="137"/>
      <c r="PDM655" s="137"/>
      <c r="PDN655" s="137"/>
      <c r="PDO655" s="137"/>
      <c r="PDP655" s="137"/>
      <c r="PDQ655" s="137"/>
      <c r="PDR655" s="137"/>
      <c r="PDS655" s="137"/>
      <c r="PDT655" s="137"/>
      <c r="PDU655" s="137"/>
      <c r="PDV655" s="137"/>
      <c r="PDW655" s="137"/>
      <c r="PDX655" s="137"/>
      <c r="PDY655" s="137"/>
      <c r="PDZ655" s="137"/>
      <c r="PEA655" s="137"/>
      <c r="PEB655" s="137"/>
      <c r="PEC655" s="137"/>
      <c r="PED655" s="137"/>
      <c r="PEE655" s="137"/>
      <c r="PEF655" s="137"/>
      <c r="PEG655" s="137"/>
      <c r="PEH655" s="137"/>
      <c r="PEI655" s="137"/>
      <c r="PEJ655" s="137"/>
      <c r="PEK655" s="137"/>
      <c r="PEL655" s="137"/>
      <c r="PEM655" s="137"/>
      <c r="PEN655" s="137"/>
      <c r="PEO655" s="137"/>
      <c r="PEP655" s="137"/>
      <c r="PEQ655" s="137"/>
      <c r="PER655" s="137"/>
      <c r="PES655" s="137"/>
      <c r="PET655" s="137"/>
      <c r="PEU655" s="137"/>
      <c r="PEV655" s="137"/>
      <c r="PEW655" s="137"/>
      <c r="PEX655" s="137"/>
      <c r="PEY655" s="137"/>
      <c r="PEZ655" s="137"/>
      <c r="PFA655" s="137"/>
      <c r="PFB655" s="137"/>
      <c r="PFC655" s="137"/>
      <c r="PFD655" s="137"/>
      <c r="PFE655" s="137"/>
      <c r="PFF655" s="137"/>
      <c r="PFG655" s="137"/>
      <c r="PFH655" s="137"/>
      <c r="PFI655" s="137"/>
      <c r="PFJ655" s="137"/>
      <c r="PFK655" s="137"/>
      <c r="PFL655" s="137"/>
      <c r="PFM655" s="137"/>
      <c r="PFN655" s="137"/>
      <c r="PFO655" s="137"/>
      <c r="PFP655" s="137"/>
      <c r="PFQ655" s="137"/>
      <c r="PFR655" s="137"/>
      <c r="PFS655" s="137"/>
      <c r="PFT655" s="137"/>
      <c r="PFU655" s="137"/>
      <c r="PFV655" s="137"/>
      <c r="PFW655" s="137"/>
      <c r="PFX655" s="137"/>
      <c r="PFY655" s="137"/>
      <c r="PFZ655" s="137"/>
      <c r="PGA655" s="137"/>
      <c r="PGB655" s="137"/>
      <c r="PGC655" s="137"/>
      <c r="PGD655" s="137"/>
      <c r="PGE655" s="137"/>
      <c r="PGF655" s="137"/>
      <c r="PGG655" s="137"/>
      <c r="PGH655" s="137"/>
      <c r="PGI655" s="137"/>
      <c r="PGJ655" s="137"/>
      <c r="PGK655" s="137"/>
      <c r="PGL655" s="137"/>
      <c r="PGM655" s="137"/>
      <c r="PGN655" s="137"/>
      <c r="PGO655" s="137"/>
      <c r="PGP655" s="137"/>
      <c r="PGQ655" s="137"/>
      <c r="PGR655" s="137"/>
      <c r="PGS655" s="137"/>
      <c r="PGT655" s="137"/>
      <c r="PGU655" s="137"/>
      <c r="PGV655" s="137"/>
      <c r="PGW655" s="137"/>
      <c r="PGX655" s="137"/>
      <c r="PGY655" s="137"/>
      <c r="PGZ655" s="137"/>
      <c r="PHA655" s="137"/>
      <c r="PHB655" s="137"/>
      <c r="PHC655" s="137"/>
      <c r="PHD655" s="137"/>
      <c r="PHE655" s="137"/>
      <c r="PHF655" s="137"/>
      <c r="PHG655" s="137"/>
      <c r="PHH655" s="137"/>
      <c r="PHI655" s="137"/>
      <c r="PHJ655" s="137"/>
      <c r="PHK655" s="137"/>
      <c r="PHL655" s="137"/>
      <c r="PHM655" s="137"/>
      <c r="PHN655" s="137"/>
      <c r="PHO655" s="137"/>
      <c r="PHP655" s="137"/>
      <c r="PHQ655" s="137"/>
      <c r="PHR655" s="137"/>
      <c r="PHS655" s="137"/>
      <c r="PHT655" s="137"/>
      <c r="PHU655" s="137"/>
      <c r="PHV655" s="137"/>
      <c r="PHW655" s="137"/>
      <c r="PHX655" s="137"/>
      <c r="PHY655" s="137"/>
      <c r="PHZ655" s="137"/>
      <c r="PIA655" s="137"/>
      <c r="PIB655" s="137"/>
      <c r="PIC655" s="137"/>
      <c r="PID655" s="137"/>
      <c r="PIE655" s="137"/>
      <c r="PIF655" s="137"/>
      <c r="PIG655" s="137"/>
      <c r="PIH655" s="137"/>
      <c r="PII655" s="137"/>
      <c r="PIJ655" s="137"/>
      <c r="PIK655" s="137"/>
      <c r="PIL655" s="137"/>
      <c r="PIM655" s="137"/>
      <c r="PIN655" s="137"/>
      <c r="PIO655" s="137"/>
      <c r="PIP655" s="137"/>
      <c r="PIQ655" s="137"/>
      <c r="PIR655" s="137"/>
      <c r="PIS655" s="137"/>
      <c r="PIT655" s="137"/>
      <c r="PIU655" s="137"/>
      <c r="PIV655" s="137"/>
      <c r="PIW655" s="137"/>
      <c r="PIX655" s="137"/>
      <c r="PIY655" s="137"/>
      <c r="PIZ655" s="137"/>
      <c r="PJA655" s="137"/>
      <c r="PJB655" s="137"/>
      <c r="PJC655" s="137"/>
      <c r="PJD655" s="137"/>
      <c r="PJE655" s="137"/>
      <c r="PJF655" s="137"/>
      <c r="PJG655" s="137"/>
      <c r="PJH655" s="137"/>
      <c r="PJI655" s="137"/>
      <c r="PJJ655" s="137"/>
      <c r="PJK655" s="137"/>
      <c r="PJL655" s="137"/>
      <c r="PJM655" s="137"/>
      <c r="PJN655" s="137"/>
      <c r="PJO655" s="137"/>
      <c r="PJP655" s="137"/>
      <c r="PJQ655" s="137"/>
      <c r="PJR655" s="137"/>
      <c r="PJS655" s="137"/>
      <c r="PJT655" s="137"/>
      <c r="PJU655" s="137"/>
      <c r="PJV655" s="137"/>
      <c r="PJW655" s="137"/>
      <c r="PJX655" s="137"/>
      <c r="PJY655" s="137"/>
      <c r="PJZ655" s="137"/>
      <c r="PKA655" s="137"/>
      <c r="PKB655" s="137"/>
      <c r="PKC655" s="137"/>
      <c r="PKD655" s="137"/>
      <c r="PKE655" s="137"/>
      <c r="PKF655" s="137"/>
      <c r="PKG655" s="137"/>
      <c r="PKH655" s="137"/>
      <c r="PKI655" s="137"/>
      <c r="PKJ655" s="137"/>
      <c r="PKK655" s="137"/>
      <c r="PKL655" s="137"/>
      <c r="PKM655" s="137"/>
      <c r="PKN655" s="137"/>
      <c r="PKO655" s="137"/>
      <c r="PKP655" s="137"/>
      <c r="PKQ655" s="137"/>
      <c r="PKR655" s="137"/>
      <c r="PKS655" s="137"/>
      <c r="PKT655" s="137"/>
      <c r="PKU655" s="137"/>
      <c r="PKV655" s="137"/>
      <c r="PKW655" s="137"/>
      <c r="PKX655" s="137"/>
      <c r="PKY655" s="137"/>
      <c r="PKZ655" s="137"/>
      <c r="PLA655" s="137"/>
      <c r="PLB655" s="137"/>
      <c r="PLC655" s="137"/>
      <c r="PLD655" s="137"/>
      <c r="PLE655" s="137"/>
      <c r="PLF655" s="137"/>
      <c r="PLG655" s="137"/>
      <c r="PLH655" s="137"/>
      <c r="PLI655" s="137"/>
      <c r="PLJ655" s="137"/>
      <c r="PLK655" s="137"/>
      <c r="PLL655" s="137"/>
      <c r="PLM655" s="137"/>
      <c r="PLN655" s="137"/>
      <c r="PLO655" s="137"/>
      <c r="PLP655" s="137"/>
      <c r="PLQ655" s="137"/>
      <c r="PLR655" s="137"/>
      <c r="PLS655" s="137"/>
      <c r="PLT655" s="137"/>
      <c r="PLU655" s="137"/>
      <c r="PLV655" s="137"/>
      <c r="PLW655" s="137"/>
      <c r="PLX655" s="137"/>
      <c r="PLY655" s="137"/>
      <c r="PLZ655" s="137"/>
      <c r="PMA655" s="137"/>
      <c r="PMB655" s="137"/>
      <c r="PMC655" s="137"/>
      <c r="PMD655" s="137"/>
      <c r="PME655" s="137"/>
      <c r="PMF655" s="137"/>
      <c r="PMG655" s="137"/>
      <c r="PMH655" s="137"/>
      <c r="PMI655" s="137"/>
      <c r="PMJ655" s="137"/>
      <c r="PMK655" s="137"/>
      <c r="PML655" s="137"/>
      <c r="PMM655" s="137"/>
      <c r="PMN655" s="137"/>
      <c r="PMO655" s="137"/>
      <c r="PMP655" s="137"/>
      <c r="PMQ655" s="137"/>
      <c r="PMR655" s="137"/>
      <c r="PMS655" s="137"/>
      <c r="PMT655" s="137"/>
      <c r="PMU655" s="137"/>
      <c r="PMV655" s="137"/>
      <c r="PMW655" s="137"/>
      <c r="PMX655" s="137"/>
      <c r="PMY655" s="137"/>
      <c r="PMZ655" s="137"/>
      <c r="PNA655" s="137"/>
      <c r="PNB655" s="137"/>
      <c r="PNC655" s="137"/>
      <c r="PND655" s="137"/>
      <c r="PNE655" s="137"/>
      <c r="PNF655" s="137"/>
      <c r="PNG655" s="137"/>
      <c r="PNH655" s="137"/>
      <c r="PNI655" s="137"/>
      <c r="PNJ655" s="137"/>
      <c r="PNK655" s="137"/>
      <c r="PNL655" s="137"/>
      <c r="PNM655" s="137"/>
      <c r="PNN655" s="137"/>
      <c r="PNO655" s="137"/>
      <c r="PNP655" s="137"/>
      <c r="PNQ655" s="137"/>
      <c r="PNR655" s="137"/>
      <c r="PNS655" s="137"/>
      <c r="PNT655" s="137"/>
      <c r="PNU655" s="137"/>
      <c r="PNV655" s="137"/>
      <c r="PNW655" s="137"/>
      <c r="PNX655" s="137"/>
      <c r="PNY655" s="137"/>
      <c r="PNZ655" s="137"/>
      <c r="POA655" s="137"/>
      <c r="POB655" s="137"/>
      <c r="POC655" s="137"/>
      <c r="POD655" s="137"/>
      <c r="POE655" s="137"/>
      <c r="POF655" s="137"/>
      <c r="POG655" s="137"/>
      <c r="POH655" s="137"/>
      <c r="POI655" s="137"/>
      <c r="POJ655" s="137"/>
      <c r="POK655" s="137"/>
      <c r="POL655" s="137"/>
      <c r="POM655" s="137"/>
      <c r="PON655" s="137"/>
      <c r="POO655" s="137"/>
      <c r="POP655" s="137"/>
      <c r="POQ655" s="137"/>
      <c r="POR655" s="137"/>
      <c r="POS655" s="137"/>
      <c r="POT655" s="137"/>
      <c r="POU655" s="137"/>
      <c r="POV655" s="137"/>
      <c r="POW655" s="137"/>
      <c r="POX655" s="137"/>
      <c r="POY655" s="137"/>
      <c r="POZ655" s="137"/>
      <c r="PPA655" s="137"/>
      <c r="PPB655" s="137"/>
      <c r="PPC655" s="137"/>
      <c r="PPD655" s="137"/>
      <c r="PPE655" s="137"/>
      <c r="PPF655" s="137"/>
      <c r="PPG655" s="137"/>
      <c r="PPH655" s="137"/>
      <c r="PPI655" s="137"/>
      <c r="PPJ655" s="137"/>
      <c r="PPK655" s="137"/>
      <c r="PPL655" s="137"/>
      <c r="PPM655" s="137"/>
      <c r="PPN655" s="137"/>
      <c r="PPO655" s="137"/>
      <c r="PPP655" s="137"/>
      <c r="PPQ655" s="137"/>
      <c r="PPR655" s="137"/>
      <c r="PPS655" s="137"/>
      <c r="PPT655" s="137"/>
      <c r="PPU655" s="137"/>
      <c r="PPV655" s="137"/>
      <c r="PPW655" s="137"/>
      <c r="PPX655" s="137"/>
      <c r="PPY655" s="137"/>
      <c r="PPZ655" s="137"/>
      <c r="PQA655" s="137"/>
      <c r="PQB655" s="137"/>
      <c r="PQC655" s="137"/>
      <c r="PQD655" s="137"/>
      <c r="PQE655" s="137"/>
      <c r="PQF655" s="137"/>
      <c r="PQG655" s="137"/>
      <c r="PQH655" s="137"/>
      <c r="PQI655" s="137"/>
      <c r="PQJ655" s="137"/>
      <c r="PQK655" s="137"/>
      <c r="PQL655" s="137"/>
      <c r="PQM655" s="137"/>
      <c r="PQN655" s="137"/>
      <c r="PQO655" s="137"/>
      <c r="PQP655" s="137"/>
      <c r="PQQ655" s="137"/>
      <c r="PQR655" s="137"/>
      <c r="PQS655" s="137"/>
      <c r="PQT655" s="137"/>
      <c r="PQU655" s="137"/>
      <c r="PQV655" s="137"/>
      <c r="PQW655" s="137"/>
      <c r="PQX655" s="137"/>
      <c r="PQY655" s="137"/>
      <c r="PQZ655" s="137"/>
      <c r="PRA655" s="137"/>
      <c r="PRB655" s="137"/>
      <c r="PRC655" s="137"/>
      <c r="PRD655" s="137"/>
      <c r="PRE655" s="137"/>
      <c r="PRF655" s="137"/>
      <c r="PRG655" s="137"/>
      <c r="PRH655" s="137"/>
      <c r="PRI655" s="137"/>
      <c r="PRJ655" s="137"/>
      <c r="PRK655" s="137"/>
      <c r="PRL655" s="137"/>
      <c r="PRM655" s="137"/>
      <c r="PRN655" s="137"/>
      <c r="PRO655" s="137"/>
      <c r="PRP655" s="137"/>
      <c r="PRQ655" s="137"/>
      <c r="PRR655" s="137"/>
      <c r="PRS655" s="137"/>
      <c r="PRT655" s="137"/>
      <c r="PRU655" s="137"/>
      <c r="PRV655" s="137"/>
      <c r="PRW655" s="137"/>
      <c r="PRX655" s="137"/>
      <c r="PRY655" s="137"/>
      <c r="PRZ655" s="137"/>
      <c r="PSA655" s="137"/>
      <c r="PSB655" s="137"/>
      <c r="PSC655" s="137"/>
      <c r="PSD655" s="137"/>
      <c r="PSE655" s="137"/>
      <c r="PSF655" s="137"/>
      <c r="PSG655" s="137"/>
      <c r="PSH655" s="137"/>
      <c r="PSI655" s="137"/>
      <c r="PSJ655" s="137"/>
      <c r="PSK655" s="137"/>
      <c r="PSL655" s="137"/>
      <c r="PSM655" s="137"/>
      <c r="PSN655" s="137"/>
      <c r="PSO655" s="137"/>
      <c r="PSP655" s="137"/>
      <c r="PSQ655" s="137"/>
      <c r="PSR655" s="137"/>
      <c r="PSS655" s="137"/>
      <c r="PST655" s="137"/>
      <c r="PSU655" s="137"/>
      <c r="PSV655" s="137"/>
      <c r="PSW655" s="137"/>
      <c r="PSX655" s="137"/>
      <c r="PSY655" s="137"/>
      <c r="PSZ655" s="137"/>
      <c r="PTA655" s="137"/>
      <c r="PTB655" s="137"/>
      <c r="PTC655" s="137"/>
      <c r="PTD655" s="137"/>
      <c r="PTE655" s="137"/>
      <c r="PTF655" s="137"/>
      <c r="PTG655" s="137"/>
      <c r="PTH655" s="137"/>
      <c r="PTI655" s="137"/>
      <c r="PTJ655" s="137"/>
      <c r="PTK655" s="137"/>
      <c r="PTL655" s="137"/>
      <c r="PTM655" s="137"/>
      <c r="PTN655" s="137"/>
      <c r="PTO655" s="137"/>
      <c r="PTP655" s="137"/>
      <c r="PTQ655" s="137"/>
      <c r="PTR655" s="137"/>
      <c r="PTS655" s="137"/>
      <c r="PTT655" s="137"/>
      <c r="PTU655" s="137"/>
      <c r="PTV655" s="137"/>
      <c r="PTW655" s="137"/>
      <c r="PTX655" s="137"/>
      <c r="PTY655" s="137"/>
      <c r="PTZ655" s="137"/>
      <c r="PUA655" s="137"/>
      <c r="PUB655" s="137"/>
      <c r="PUC655" s="137"/>
      <c r="PUD655" s="137"/>
      <c r="PUE655" s="137"/>
      <c r="PUF655" s="137"/>
      <c r="PUG655" s="137"/>
      <c r="PUH655" s="137"/>
      <c r="PUI655" s="137"/>
      <c r="PUJ655" s="137"/>
      <c r="PUK655" s="137"/>
      <c r="PUL655" s="137"/>
      <c r="PUM655" s="137"/>
      <c r="PUN655" s="137"/>
      <c r="PUO655" s="137"/>
      <c r="PUP655" s="137"/>
      <c r="PUQ655" s="137"/>
      <c r="PUR655" s="137"/>
      <c r="PUS655" s="137"/>
      <c r="PUT655" s="137"/>
      <c r="PUU655" s="137"/>
      <c r="PUV655" s="137"/>
      <c r="PUW655" s="137"/>
      <c r="PUX655" s="137"/>
      <c r="PUY655" s="137"/>
      <c r="PUZ655" s="137"/>
      <c r="PVA655" s="137"/>
      <c r="PVB655" s="137"/>
      <c r="PVC655" s="137"/>
      <c r="PVD655" s="137"/>
      <c r="PVE655" s="137"/>
      <c r="PVF655" s="137"/>
      <c r="PVG655" s="137"/>
      <c r="PVH655" s="137"/>
      <c r="PVI655" s="137"/>
      <c r="PVJ655" s="137"/>
      <c r="PVK655" s="137"/>
      <c r="PVL655" s="137"/>
      <c r="PVM655" s="137"/>
      <c r="PVN655" s="137"/>
      <c r="PVO655" s="137"/>
      <c r="PVP655" s="137"/>
      <c r="PVQ655" s="137"/>
      <c r="PVR655" s="137"/>
      <c r="PVS655" s="137"/>
      <c r="PVT655" s="137"/>
      <c r="PVU655" s="137"/>
      <c r="PVV655" s="137"/>
      <c r="PVW655" s="137"/>
      <c r="PVX655" s="137"/>
      <c r="PVY655" s="137"/>
      <c r="PVZ655" s="137"/>
      <c r="PWA655" s="137"/>
      <c r="PWB655" s="137"/>
      <c r="PWC655" s="137"/>
      <c r="PWD655" s="137"/>
      <c r="PWE655" s="137"/>
      <c r="PWF655" s="137"/>
      <c r="PWG655" s="137"/>
      <c r="PWH655" s="137"/>
      <c r="PWI655" s="137"/>
      <c r="PWJ655" s="137"/>
      <c r="PWK655" s="137"/>
      <c r="PWL655" s="137"/>
      <c r="PWM655" s="137"/>
      <c r="PWN655" s="137"/>
      <c r="PWO655" s="137"/>
      <c r="PWP655" s="137"/>
      <c r="PWQ655" s="137"/>
      <c r="PWR655" s="137"/>
      <c r="PWS655" s="137"/>
      <c r="PWT655" s="137"/>
      <c r="PWU655" s="137"/>
      <c r="PWV655" s="137"/>
      <c r="PWW655" s="137"/>
      <c r="PWX655" s="137"/>
      <c r="PWY655" s="137"/>
      <c r="PWZ655" s="137"/>
      <c r="PXA655" s="137"/>
      <c r="PXB655" s="137"/>
      <c r="PXC655" s="137"/>
      <c r="PXD655" s="137"/>
      <c r="PXE655" s="137"/>
      <c r="PXF655" s="137"/>
      <c r="PXG655" s="137"/>
      <c r="PXH655" s="137"/>
      <c r="PXI655" s="137"/>
      <c r="PXJ655" s="137"/>
      <c r="PXK655" s="137"/>
      <c r="PXL655" s="137"/>
      <c r="PXM655" s="137"/>
      <c r="PXN655" s="137"/>
      <c r="PXO655" s="137"/>
      <c r="PXP655" s="137"/>
      <c r="PXQ655" s="137"/>
      <c r="PXR655" s="137"/>
      <c r="PXS655" s="137"/>
      <c r="PXT655" s="137"/>
      <c r="PXU655" s="137"/>
      <c r="PXV655" s="137"/>
      <c r="PXW655" s="137"/>
      <c r="PXX655" s="137"/>
      <c r="PXY655" s="137"/>
      <c r="PXZ655" s="137"/>
      <c r="PYA655" s="137"/>
      <c r="PYB655" s="137"/>
      <c r="PYC655" s="137"/>
      <c r="PYD655" s="137"/>
      <c r="PYE655" s="137"/>
      <c r="PYF655" s="137"/>
      <c r="PYG655" s="137"/>
      <c r="PYH655" s="137"/>
      <c r="PYI655" s="137"/>
      <c r="PYJ655" s="137"/>
      <c r="PYK655" s="137"/>
      <c r="PYL655" s="137"/>
      <c r="PYM655" s="137"/>
      <c r="PYN655" s="137"/>
      <c r="PYO655" s="137"/>
      <c r="PYP655" s="137"/>
      <c r="PYQ655" s="137"/>
      <c r="PYR655" s="137"/>
      <c r="PYS655" s="137"/>
      <c r="PYT655" s="137"/>
      <c r="PYU655" s="137"/>
      <c r="PYV655" s="137"/>
      <c r="PYW655" s="137"/>
      <c r="PYX655" s="137"/>
      <c r="PYY655" s="137"/>
      <c r="PYZ655" s="137"/>
      <c r="PZA655" s="137"/>
      <c r="PZB655" s="137"/>
      <c r="PZC655" s="137"/>
      <c r="PZD655" s="137"/>
      <c r="PZE655" s="137"/>
      <c r="PZF655" s="137"/>
      <c r="PZG655" s="137"/>
      <c r="PZH655" s="137"/>
      <c r="PZI655" s="137"/>
      <c r="PZJ655" s="137"/>
      <c r="PZK655" s="137"/>
      <c r="PZL655" s="137"/>
      <c r="PZM655" s="137"/>
      <c r="PZN655" s="137"/>
      <c r="PZO655" s="137"/>
      <c r="PZP655" s="137"/>
      <c r="PZQ655" s="137"/>
      <c r="PZR655" s="137"/>
      <c r="PZS655" s="137"/>
      <c r="PZT655" s="137"/>
      <c r="PZU655" s="137"/>
      <c r="PZV655" s="137"/>
      <c r="PZW655" s="137"/>
      <c r="PZX655" s="137"/>
      <c r="PZY655" s="137"/>
      <c r="PZZ655" s="137"/>
      <c r="QAA655" s="137"/>
      <c r="QAB655" s="137"/>
      <c r="QAC655" s="137"/>
      <c r="QAD655" s="137"/>
      <c r="QAE655" s="137"/>
      <c r="QAF655" s="137"/>
      <c r="QAG655" s="137"/>
      <c r="QAH655" s="137"/>
      <c r="QAI655" s="137"/>
      <c r="QAJ655" s="137"/>
      <c r="QAK655" s="137"/>
      <c r="QAL655" s="137"/>
      <c r="QAM655" s="137"/>
      <c r="QAN655" s="137"/>
      <c r="QAO655" s="137"/>
      <c r="QAP655" s="137"/>
      <c r="QAQ655" s="137"/>
      <c r="QAR655" s="137"/>
      <c r="QAS655" s="137"/>
      <c r="QAT655" s="137"/>
      <c r="QAU655" s="137"/>
      <c r="QAV655" s="137"/>
      <c r="QAW655" s="137"/>
      <c r="QAX655" s="137"/>
      <c r="QAY655" s="137"/>
      <c r="QAZ655" s="137"/>
      <c r="QBA655" s="137"/>
      <c r="QBB655" s="137"/>
      <c r="QBC655" s="137"/>
      <c r="QBD655" s="137"/>
      <c r="QBE655" s="137"/>
      <c r="QBF655" s="137"/>
      <c r="QBG655" s="137"/>
      <c r="QBH655" s="137"/>
      <c r="QBI655" s="137"/>
      <c r="QBJ655" s="137"/>
      <c r="QBK655" s="137"/>
      <c r="QBL655" s="137"/>
      <c r="QBM655" s="137"/>
      <c r="QBN655" s="137"/>
      <c r="QBO655" s="137"/>
      <c r="QBP655" s="137"/>
      <c r="QBQ655" s="137"/>
      <c r="QBR655" s="137"/>
      <c r="QBS655" s="137"/>
      <c r="QBT655" s="137"/>
      <c r="QBU655" s="137"/>
      <c r="QBV655" s="137"/>
      <c r="QBW655" s="137"/>
      <c r="QBX655" s="137"/>
      <c r="QBY655" s="137"/>
      <c r="QBZ655" s="137"/>
      <c r="QCA655" s="137"/>
      <c r="QCB655" s="137"/>
      <c r="QCC655" s="137"/>
      <c r="QCD655" s="137"/>
      <c r="QCE655" s="137"/>
      <c r="QCF655" s="137"/>
      <c r="QCG655" s="137"/>
      <c r="QCH655" s="137"/>
      <c r="QCI655" s="137"/>
      <c r="QCJ655" s="137"/>
      <c r="QCK655" s="137"/>
      <c r="QCL655" s="137"/>
      <c r="QCM655" s="137"/>
      <c r="QCN655" s="137"/>
      <c r="QCO655" s="137"/>
      <c r="QCP655" s="137"/>
      <c r="QCQ655" s="137"/>
      <c r="QCR655" s="137"/>
      <c r="QCS655" s="137"/>
      <c r="QCT655" s="137"/>
      <c r="QCU655" s="137"/>
      <c r="QCV655" s="137"/>
      <c r="QCW655" s="137"/>
      <c r="QCX655" s="137"/>
      <c r="QCY655" s="137"/>
      <c r="QCZ655" s="137"/>
      <c r="QDA655" s="137"/>
      <c r="QDB655" s="137"/>
      <c r="QDC655" s="137"/>
      <c r="QDD655" s="137"/>
      <c r="QDE655" s="137"/>
      <c r="QDF655" s="137"/>
      <c r="QDG655" s="137"/>
      <c r="QDH655" s="137"/>
      <c r="QDI655" s="137"/>
      <c r="QDJ655" s="137"/>
      <c r="QDK655" s="137"/>
      <c r="QDL655" s="137"/>
      <c r="QDM655" s="137"/>
      <c r="QDN655" s="137"/>
      <c r="QDO655" s="137"/>
      <c r="QDP655" s="137"/>
      <c r="QDQ655" s="137"/>
      <c r="QDR655" s="137"/>
      <c r="QDS655" s="137"/>
      <c r="QDT655" s="137"/>
      <c r="QDU655" s="137"/>
      <c r="QDV655" s="137"/>
      <c r="QDW655" s="137"/>
      <c r="QDX655" s="137"/>
      <c r="QDY655" s="137"/>
      <c r="QDZ655" s="137"/>
      <c r="QEA655" s="137"/>
      <c r="QEB655" s="137"/>
      <c r="QEC655" s="137"/>
      <c r="QED655" s="137"/>
      <c r="QEE655" s="137"/>
      <c r="QEF655" s="137"/>
      <c r="QEG655" s="137"/>
      <c r="QEH655" s="137"/>
      <c r="QEI655" s="137"/>
      <c r="QEJ655" s="137"/>
      <c r="QEK655" s="137"/>
      <c r="QEL655" s="137"/>
      <c r="QEM655" s="137"/>
      <c r="QEN655" s="137"/>
      <c r="QEO655" s="137"/>
      <c r="QEP655" s="137"/>
      <c r="QEQ655" s="137"/>
      <c r="QER655" s="137"/>
      <c r="QES655" s="137"/>
      <c r="QET655" s="137"/>
      <c r="QEU655" s="137"/>
      <c r="QEV655" s="137"/>
      <c r="QEW655" s="137"/>
      <c r="QEX655" s="137"/>
      <c r="QEY655" s="137"/>
      <c r="QEZ655" s="137"/>
      <c r="QFA655" s="137"/>
      <c r="QFB655" s="137"/>
      <c r="QFC655" s="137"/>
      <c r="QFD655" s="137"/>
      <c r="QFE655" s="137"/>
      <c r="QFF655" s="137"/>
      <c r="QFG655" s="137"/>
      <c r="QFH655" s="137"/>
      <c r="QFI655" s="137"/>
      <c r="QFJ655" s="137"/>
      <c r="QFK655" s="137"/>
      <c r="QFL655" s="137"/>
      <c r="QFM655" s="137"/>
      <c r="QFN655" s="137"/>
      <c r="QFO655" s="137"/>
      <c r="QFP655" s="137"/>
      <c r="QFQ655" s="137"/>
      <c r="QFR655" s="137"/>
      <c r="QFS655" s="137"/>
      <c r="QFT655" s="137"/>
      <c r="QFU655" s="137"/>
      <c r="QFV655" s="137"/>
      <c r="QFW655" s="137"/>
      <c r="QFX655" s="137"/>
      <c r="QFY655" s="137"/>
      <c r="QFZ655" s="137"/>
      <c r="QGA655" s="137"/>
      <c r="QGB655" s="137"/>
      <c r="QGC655" s="137"/>
      <c r="QGD655" s="137"/>
      <c r="QGE655" s="137"/>
      <c r="QGF655" s="137"/>
      <c r="QGG655" s="137"/>
      <c r="QGH655" s="137"/>
      <c r="QGI655" s="137"/>
      <c r="QGJ655" s="137"/>
      <c r="QGK655" s="137"/>
      <c r="QGL655" s="137"/>
      <c r="QGM655" s="137"/>
      <c r="QGN655" s="137"/>
      <c r="QGO655" s="137"/>
      <c r="QGP655" s="137"/>
      <c r="QGQ655" s="137"/>
      <c r="QGR655" s="137"/>
      <c r="QGS655" s="137"/>
      <c r="QGT655" s="137"/>
      <c r="QGU655" s="137"/>
      <c r="QGV655" s="137"/>
      <c r="QGW655" s="137"/>
      <c r="QGX655" s="137"/>
      <c r="QGY655" s="137"/>
      <c r="QGZ655" s="137"/>
      <c r="QHA655" s="137"/>
      <c r="QHB655" s="137"/>
      <c r="QHC655" s="137"/>
      <c r="QHD655" s="137"/>
      <c r="QHE655" s="137"/>
      <c r="QHF655" s="137"/>
      <c r="QHG655" s="137"/>
      <c r="QHH655" s="137"/>
      <c r="QHI655" s="137"/>
      <c r="QHJ655" s="137"/>
      <c r="QHK655" s="137"/>
      <c r="QHL655" s="137"/>
      <c r="QHM655" s="137"/>
      <c r="QHN655" s="137"/>
      <c r="QHO655" s="137"/>
      <c r="QHP655" s="137"/>
      <c r="QHQ655" s="137"/>
      <c r="QHR655" s="137"/>
      <c r="QHS655" s="137"/>
      <c r="QHT655" s="137"/>
      <c r="QHU655" s="137"/>
      <c r="QHV655" s="137"/>
      <c r="QHW655" s="137"/>
      <c r="QHX655" s="137"/>
      <c r="QHY655" s="137"/>
      <c r="QHZ655" s="137"/>
      <c r="QIA655" s="137"/>
      <c r="QIB655" s="137"/>
      <c r="QIC655" s="137"/>
      <c r="QID655" s="137"/>
      <c r="QIE655" s="137"/>
      <c r="QIF655" s="137"/>
      <c r="QIG655" s="137"/>
      <c r="QIH655" s="137"/>
      <c r="QII655" s="137"/>
      <c r="QIJ655" s="137"/>
      <c r="QIK655" s="137"/>
      <c r="QIL655" s="137"/>
      <c r="QIM655" s="137"/>
      <c r="QIN655" s="137"/>
      <c r="QIO655" s="137"/>
      <c r="QIP655" s="137"/>
      <c r="QIQ655" s="137"/>
      <c r="QIR655" s="137"/>
      <c r="QIS655" s="137"/>
      <c r="QIT655" s="137"/>
      <c r="QIU655" s="137"/>
      <c r="QIV655" s="137"/>
      <c r="QIW655" s="137"/>
      <c r="QIX655" s="137"/>
      <c r="QIY655" s="137"/>
      <c r="QIZ655" s="137"/>
      <c r="QJA655" s="137"/>
      <c r="QJB655" s="137"/>
      <c r="QJC655" s="137"/>
      <c r="QJD655" s="137"/>
      <c r="QJE655" s="137"/>
      <c r="QJF655" s="137"/>
      <c r="QJG655" s="137"/>
      <c r="QJH655" s="137"/>
      <c r="QJI655" s="137"/>
      <c r="QJJ655" s="137"/>
      <c r="QJK655" s="137"/>
      <c r="QJL655" s="137"/>
      <c r="QJM655" s="137"/>
      <c r="QJN655" s="137"/>
      <c r="QJO655" s="137"/>
      <c r="QJP655" s="137"/>
      <c r="QJQ655" s="137"/>
      <c r="QJR655" s="137"/>
      <c r="QJS655" s="137"/>
      <c r="QJT655" s="137"/>
      <c r="QJU655" s="137"/>
      <c r="QJV655" s="137"/>
      <c r="QJW655" s="137"/>
      <c r="QJX655" s="137"/>
      <c r="QJY655" s="137"/>
      <c r="QJZ655" s="137"/>
      <c r="QKA655" s="137"/>
      <c r="QKB655" s="137"/>
      <c r="QKC655" s="137"/>
      <c r="QKD655" s="137"/>
      <c r="QKE655" s="137"/>
      <c r="QKF655" s="137"/>
      <c r="QKG655" s="137"/>
      <c r="QKH655" s="137"/>
      <c r="QKI655" s="137"/>
      <c r="QKJ655" s="137"/>
      <c r="QKK655" s="137"/>
      <c r="QKL655" s="137"/>
      <c r="QKM655" s="137"/>
      <c r="QKN655" s="137"/>
      <c r="QKO655" s="137"/>
      <c r="QKP655" s="137"/>
      <c r="QKQ655" s="137"/>
      <c r="QKR655" s="137"/>
      <c r="QKS655" s="137"/>
      <c r="QKT655" s="137"/>
      <c r="QKU655" s="137"/>
      <c r="QKV655" s="137"/>
      <c r="QKW655" s="137"/>
      <c r="QKX655" s="137"/>
      <c r="QKY655" s="137"/>
      <c r="QKZ655" s="137"/>
      <c r="QLA655" s="137"/>
      <c r="QLB655" s="137"/>
      <c r="QLC655" s="137"/>
      <c r="QLD655" s="137"/>
      <c r="QLE655" s="137"/>
      <c r="QLF655" s="137"/>
      <c r="QLG655" s="137"/>
      <c r="QLH655" s="137"/>
      <c r="QLI655" s="137"/>
      <c r="QLJ655" s="137"/>
      <c r="QLK655" s="137"/>
      <c r="QLL655" s="137"/>
      <c r="QLM655" s="137"/>
      <c r="QLN655" s="137"/>
      <c r="QLO655" s="137"/>
      <c r="QLP655" s="137"/>
      <c r="QLQ655" s="137"/>
      <c r="QLR655" s="137"/>
      <c r="QLS655" s="137"/>
      <c r="QLT655" s="137"/>
      <c r="QLU655" s="137"/>
      <c r="QLV655" s="137"/>
      <c r="QLW655" s="137"/>
      <c r="QLX655" s="137"/>
      <c r="QLY655" s="137"/>
      <c r="QLZ655" s="137"/>
      <c r="QMA655" s="137"/>
      <c r="QMB655" s="137"/>
      <c r="QMC655" s="137"/>
      <c r="QMD655" s="137"/>
      <c r="QME655" s="137"/>
      <c r="QMF655" s="137"/>
      <c r="QMG655" s="137"/>
      <c r="QMH655" s="137"/>
      <c r="QMI655" s="137"/>
      <c r="QMJ655" s="137"/>
      <c r="QMK655" s="137"/>
      <c r="QML655" s="137"/>
      <c r="QMM655" s="137"/>
      <c r="QMN655" s="137"/>
      <c r="QMO655" s="137"/>
      <c r="QMP655" s="137"/>
      <c r="QMQ655" s="137"/>
      <c r="QMR655" s="137"/>
      <c r="QMS655" s="137"/>
      <c r="QMT655" s="137"/>
      <c r="QMU655" s="137"/>
      <c r="QMV655" s="137"/>
      <c r="QMW655" s="137"/>
      <c r="QMX655" s="137"/>
      <c r="QMY655" s="137"/>
      <c r="QMZ655" s="137"/>
      <c r="QNA655" s="137"/>
      <c r="QNB655" s="137"/>
      <c r="QNC655" s="137"/>
      <c r="QND655" s="137"/>
      <c r="QNE655" s="137"/>
      <c r="QNF655" s="137"/>
      <c r="QNG655" s="137"/>
      <c r="QNH655" s="137"/>
      <c r="QNI655" s="137"/>
      <c r="QNJ655" s="137"/>
      <c r="QNK655" s="137"/>
      <c r="QNL655" s="137"/>
      <c r="QNM655" s="137"/>
      <c r="QNN655" s="137"/>
      <c r="QNO655" s="137"/>
      <c r="QNP655" s="137"/>
      <c r="QNQ655" s="137"/>
      <c r="QNR655" s="137"/>
      <c r="QNS655" s="137"/>
      <c r="QNT655" s="137"/>
      <c r="QNU655" s="137"/>
      <c r="QNV655" s="137"/>
      <c r="QNW655" s="137"/>
      <c r="QNX655" s="137"/>
      <c r="QNY655" s="137"/>
      <c r="QNZ655" s="137"/>
      <c r="QOA655" s="137"/>
      <c r="QOB655" s="137"/>
      <c r="QOC655" s="137"/>
      <c r="QOD655" s="137"/>
      <c r="QOE655" s="137"/>
      <c r="QOF655" s="137"/>
      <c r="QOG655" s="137"/>
      <c r="QOH655" s="137"/>
      <c r="QOI655" s="137"/>
      <c r="QOJ655" s="137"/>
      <c r="QOK655" s="137"/>
      <c r="QOL655" s="137"/>
      <c r="QOM655" s="137"/>
      <c r="QON655" s="137"/>
      <c r="QOO655" s="137"/>
      <c r="QOP655" s="137"/>
      <c r="QOQ655" s="137"/>
      <c r="QOR655" s="137"/>
      <c r="QOS655" s="137"/>
      <c r="QOT655" s="137"/>
      <c r="QOU655" s="137"/>
      <c r="QOV655" s="137"/>
      <c r="QOW655" s="137"/>
      <c r="QOX655" s="137"/>
      <c r="QOY655" s="137"/>
      <c r="QOZ655" s="137"/>
      <c r="QPA655" s="137"/>
      <c r="QPB655" s="137"/>
      <c r="QPC655" s="137"/>
      <c r="QPD655" s="137"/>
      <c r="QPE655" s="137"/>
      <c r="QPF655" s="137"/>
      <c r="QPG655" s="137"/>
      <c r="QPH655" s="137"/>
      <c r="QPI655" s="137"/>
      <c r="QPJ655" s="137"/>
      <c r="QPK655" s="137"/>
      <c r="QPL655" s="137"/>
      <c r="QPM655" s="137"/>
      <c r="QPN655" s="137"/>
      <c r="QPO655" s="137"/>
      <c r="QPP655" s="137"/>
      <c r="QPQ655" s="137"/>
      <c r="QPR655" s="137"/>
      <c r="QPS655" s="137"/>
      <c r="QPT655" s="137"/>
      <c r="QPU655" s="137"/>
      <c r="QPV655" s="137"/>
      <c r="QPW655" s="137"/>
      <c r="QPX655" s="137"/>
      <c r="QPY655" s="137"/>
      <c r="QPZ655" s="137"/>
      <c r="QQA655" s="137"/>
      <c r="QQB655" s="137"/>
      <c r="QQC655" s="137"/>
      <c r="QQD655" s="137"/>
      <c r="QQE655" s="137"/>
      <c r="QQF655" s="137"/>
      <c r="QQG655" s="137"/>
      <c r="QQH655" s="137"/>
      <c r="QQI655" s="137"/>
      <c r="QQJ655" s="137"/>
      <c r="QQK655" s="137"/>
      <c r="QQL655" s="137"/>
      <c r="QQM655" s="137"/>
      <c r="QQN655" s="137"/>
      <c r="QQO655" s="137"/>
      <c r="QQP655" s="137"/>
      <c r="QQQ655" s="137"/>
      <c r="QQR655" s="137"/>
      <c r="QQS655" s="137"/>
      <c r="QQT655" s="137"/>
      <c r="QQU655" s="137"/>
      <c r="QQV655" s="137"/>
      <c r="QQW655" s="137"/>
      <c r="QQX655" s="137"/>
      <c r="QQY655" s="137"/>
      <c r="QQZ655" s="137"/>
      <c r="QRA655" s="137"/>
      <c r="QRB655" s="137"/>
      <c r="QRC655" s="137"/>
      <c r="QRD655" s="137"/>
      <c r="QRE655" s="137"/>
      <c r="QRF655" s="137"/>
      <c r="QRG655" s="137"/>
      <c r="QRH655" s="137"/>
      <c r="QRI655" s="137"/>
      <c r="QRJ655" s="137"/>
      <c r="QRK655" s="137"/>
      <c r="QRL655" s="137"/>
      <c r="QRM655" s="137"/>
      <c r="QRN655" s="137"/>
      <c r="QRO655" s="137"/>
      <c r="QRP655" s="137"/>
      <c r="QRQ655" s="137"/>
      <c r="QRR655" s="137"/>
      <c r="QRS655" s="137"/>
      <c r="QRT655" s="137"/>
      <c r="QRU655" s="137"/>
      <c r="QRV655" s="137"/>
      <c r="QRW655" s="137"/>
      <c r="QRX655" s="137"/>
      <c r="QRY655" s="137"/>
      <c r="QRZ655" s="137"/>
      <c r="QSA655" s="137"/>
      <c r="QSB655" s="137"/>
      <c r="QSC655" s="137"/>
      <c r="QSD655" s="137"/>
      <c r="QSE655" s="137"/>
      <c r="QSF655" s="137"/>
      <c r="QSG655" s="137"/>
      <c r="QSH655" s="137"/>
      <c r="QSI655" s="137"/>
      <c r="QSJ655" s="137"/>
      <c r="QSK655" s="137"/>
      <c r="QSL655" s="137"/>
      <c r="QSM655" s="137"/>
      <c r="QSN655" s="137"/>
      <c r="QSO655" s="137"/>
      <c r="QSP655" s="137"/>
      <c r="QSQ655" s="137"/>
      <c r="QSR655" s="137"/>
      <c r="QSS655" s="137"/>
      <c r="QST655" s="137"/>
      <c r="QSU655" s="137"/>
      <c r="QSV655" s="137"/>
      <c r="QSW655" s="137"/>
      <c r="QSX655" s="137"/>
      <c r="QSY655" s="137"/>
      <c r="QSZ655" s="137"/>
      <c r="QTA655" s="137"/>
      <c r="QTB655" s="137"/>
      <c r="QTC655" s="137"/>
      <c r="QTD655" s="137"/>
      <c r="QTE655" s="137"/>
      <c r="QTF655" s="137"/>
      <c r="QTG655" s="137"/>
      <c r="QTH655" s="137"/>
      <c r="QTI655" s="137"/>
      <c r="QTJ655" s="137"/>
      <c r="QTK655" s="137"/>
      <c r="QTL655" s="137"/>
      <c r="QTM655" s="137"/>
      <c r="QTN655" s="137"/>
      <c r="QTO655" s="137"/>
      <c r="QTP655" s="137"/>
      <c r="QTQ655" s="137"/>
      <c r="QTR655" s="137"/>
      <c r="QTS655" s="137"/>
      <c r="QTT655" s="137"/>
      <c r="QTU655" s="137"/>
      <c r="QTV655" s="137"/>
      <c r="QTW655" s="137"/>
      <c r="QTX655" s="137"/>
      <c r="QTY655" s="137"/>
      <c r="QTZ655" s="137"/>
      <c r="QUA655" s="137"/>
      <c r="QUB655" s="137"/>
      <c r="QUC655" s="137"/>
      <c r="QUD655" s="137"/>
      <c r="QUE655" s="137"/>
      <c r="QUF655" s="137"/>
      <c r="QUG655" s="137"/>
      <c r="QUH655" s="137"/>
      <c r="QUI655" s="137"/>
      <c r="QUJ655" s="137"/>
      <c r="QUK655" s="137"/>
      <c r="QUL655" s="137"/>
      <c r="QUM655" s="137"/>
      <c r="QUN655" s="137"/>
      <c r="QUO655" s="137"/>
      <c r="QUP655" s="137"/>
      <c r="QUQ655" s="137"/>
      <c r="QUR655" s="137"/>
      <c r="QUS655" s="137"/>
      <c r="QUT655" s="137"/>
      <c r="QUU655" s="137"/>
      <c r="QUV655" s="137"/>
      <c r="QUW655" s="137"/>
      <c r="QUX655" s="137"/>
      <c r="QUY655" s="137"/>
      <c r="QUZ655" s="137"/>
      <c r="QVA655" s="137"/>
      <c r="QVB655" s="137"/>
      <c r="QVC655" s="137"/>
      <c r="QVD655" s="137"/>
      <c r="QVE655" s="137"/>
      <c r="QVF655" s="137"/>
      <c r="QVG655" s="137"/>
      <c r="QVH655" s="137"/>
      <c r="QVI655" s="137"/>
      <c r="QVJ655" s="137"/>
      <c r="QVK655" s="137"/>
      <c r="QVL655" s="137"/>
      <c r="QVM655" s="137"/>
      <c r="QVN655" s="137"/>
      <c r="QVO655" s="137"/>
      <c r="QVP655" s="137"/>
      <c r="QVQ655" s="137"/>
      <c r="QVR655" s="137"/>
      <c r="QVS655" s="137"/>
      <c r="QVT655" s="137"/>
      <c r="QVU655" s="137"/>
      <c r="QVV655" s="137"/>
      <c r="QVW655" s="137"/>
      <c r="QVX655" s="137"/>
      <c r="QVY655" s="137"/>
      <c r="QVZ655" s="137"/>
      <c r="QWA655" s="137"/>
      <c r="QWB655" s="137"/>
      <c r="QWC655" s="137"/>
      <c r="QWD655" s="137"/>
      <c r="QWE655" s="137"/>
      <c r="QWF655" s="137"/>
      <c r="QWG655" s="137"/>
      <c r="QWH655" s="137"/>
      <c r="QWI655" s="137"/>
      <c r="QWJ655" s="137"/>
      <c r="QWK655" s="137"/>
      <c r="QWL655" s="137"/>
      <c r="QWM655" s="137"/>
      <c r="QWN655" s="137"/>
      <c r="QWO655" s="137"/>
      <c r="QWP655" s="137"/>
      <c r="QWQ655" s="137"/>
      <c r="QWR655" s="137"/>
      <c r="QWS655" s="137"/>
      <c r="QWT655" s="137"/>
      <c r="QWU655" s="137"/>
      <c r="QWV655" s="137"/>
      <c r="QWW655" s="137"/>
      <c r="QWX655" s="137"/>
      <c r="QWY655" s="137"/>
      <c r="QWZ655" s="137"/>
      <c r="QXA655" s="137"/>
      <c r="QXB655" s="137"/>
      <c r="QXC655" s="137"/>
      <c r="QXD655" s="137"/>
      <c r="QXE655" s="137"/>
      <c r="QXF655" s="137"/>
      <c r="QXG655" s="137"/>
      <c r="QXH655" s="137"/>
      <c r="QXI655" s="137"/>
      <c r="QXJ655" s="137"/>
      <c r="QXK655" s="137"/>
      <c r="QXL655" s="137"/>
      <c r="QXM655" s="137"/>
      <c r="QXN655" s="137"/>
      <c r="QXO655" s="137"/>
      <c r="QXP655" s="137"/>
      <c r="QXQ655" s="137"/>
      <c r="QXR655" s="137"/>
      <c r="QXS655" s="137"/>
      <c r="QXT655" s="137"/>
      <c r="QXU655" s="137"/>
      <c r="QXV655" s="137"/>
      <c r="QXW655" s="137"/>
      <c r="QXX655" s="137"/>
      <c r="QXY655" s="137"/>
      <c r="QXZ655" s="137"/>
      <c r="QYA655" s="137"/>
      <c r="QYB655" s="137"/>
      <c r="QYC655" s="137"/>
      <c r="QYD655" s="137"/>
      <c r="QYE655" s="137"/>
      <c r="QYF655" s="137"/>
      <c r="QYG655" s="137"/>
      <c r="QYH655" s="137"/>
      <c r="QYI655" s="137"/>
      <c r="QYJ655" s="137"/>
      <c r="QYK655" s="137"/>
      <c r="QYL655" s="137"/>
      <c r="QYM655" s="137"/>
      <c r="QYN655" s="137"/>
      <c r="QYO655" s="137"/>
      <c r="QYP655" s="137"/>
      <c r="QYQ655" s="137"/>
      <c r="QYR655" s="137"/>
      <c r="QYS655" s="137"/>
      <c r="QYT655" s="137"/>
      <c r="QYU655" s="137"/>
      <c r="QYV655" s="137"/>
      <c r="QYW655" s="137"/>
      <c r="QYX655" s="137"/>
      <c r="QYY655" s="137"/>
      <c r="QYZ655" s="137"/>
      <c r="QZA655" s="137"/>
      <c r="QZB655" s="137"/>
      <c r="QZC655" s="137"/>
      <c r="QZD655" s="137"/>
      <c r="QZE655" s="137"/>
      <c r="QZF655" s="137"/>
      <c r="QZG655" s="137"/>
      <c r="QZH655" s="137"/>
      <c r="QZI655" s="137"/>
      <c r="QZJ655" s="137"/>
      <c r="QZK655" s="137"/>
      <c r="QZL655" s="137"/>
      <c r="QZM655" s="137"/>
      <c r="QZN655" s="137"/>
      <c r="QZO655" s="137"/>
      <c r="QZP655" s="137"/>
      <c r="QZQ655" s="137"/>
      <c r="QZR655" s="137"/>
      <c r="QZS655" s="137"/>
      <c r="QZT655" s="137"/>
      <c r="QZU655" s="137"/>
      <c r="QZV655" s="137"/>
      <c r="QZW655" s="137"/>
      <c r="QZX655" s="137"/>
      <c r="QZY655" s="137"/>
      <c r="QZZ655" s="137"/>
      <c r="RAA655" s="137"/>
      <c r="RAB655" s="137"/>
      <c r="RAC655" s="137"/>
      <c r="RAD655" s="137"/>
      <c r="RAE655" s="137"/>
      <c r="RAF655" s="137"/>
      <c r="RAG655" s="137"/>
      <c r="RAH655" s="137"/>
      <c r="RAI655" s="137"/>
      <c r="RAJ655" s="137"/>
      <c r="RAK655" s="137"/>
      <c r="RAL655" s="137"/>
      <c r="RAM655" s="137"/>
      <c r="RAN655" s="137"/>
      <c r="RAO655" s="137"/>
      <c r="RAP655" s="137"/>
      <c r="RAQ655" s="137"/>
      <c r="RAR655" s="137"/>
      <c r="RAS655" s="137"/>
      <c r="RAT655" s="137"/>
      <c r="RAU655" s="137"/>
      <c r="RAV655" s="137"/>
      <c r="RAW655" s="137"/>
      <c r="RAX655" s="137"/>
      <c r="RAY655" s="137"/>
      <c r="RAZ655" s="137"/>
      <c r="RBA655" s="137"/>
      <c r="RBB655" s="137"/>
      <c r="RBC655" s="137"/>
      <c r="RBD655" s="137"/>
      <c r="RBE655" s="137"/>
      <c r="RBF655" s="137"/>
      <c r="RBG655" s="137"/>
      <c r="RBH655" s="137"/>
      <c r="RBI655" s="137"/>
      <c r="RBJ655" s="137"/>
      <c r="RBK655" s="137"/>
      <c r="RBL655" s="137"/>
      <c r="RBM655" s="137"/>
      <c r="RBN655" s="137"/>
      <c r="RBO655" s="137"/>
      <c r="RBP655" s="137"/>
      <c r="RBQ655" s="137"/>
      <c r="RBR655" s="137"/>
      <c r="RBS655" s="137"/>
      <c r="RBT655" s="137"/>
      <c r="RBU655" s="137"/>
      <c r="RBV655" s="137"/>
      <c r="RBW655" s="137"/>
      <c r="RBX655" s="137"/>
      <c r="RBY655" s="137"/>
      <c r="RBZ655" s="137"/>
      <c r="RCA655" s="137"/>
      <c r="RCB655" s="137"/>
      <c r="RCC655" s="137"/>
      <c r="RCD655" s="137"/>
      <c r="RCE655" s="137"/>
      <c r="RCF655" s="137"/>
      <c r="RCG655" s="137"/>
      <c r="RCH655" s="137"/>
      <c r="RCI655" s="137"/>
      <c r="RCJ655" s="137"/>
      <c r="RCK655" s="137"/>
      <c r="RCL655" s="137"/>
      <c r="RCM655" s="137"/>
      <c r="RCN655" s="137"/>
      <c r="RCO655" s="137"/>
      <c r="RCP655" s="137"/>
      <c r="RCQ655" s="137"/>
      <c r="RCR655" s="137"/>
      <c r="RCS655" s="137"/>
      <c r="RCT655" s="137"/>
      <c r="RCU655" s="137"/>
      <c r="RCV655" s="137"/>
      <c r="RCW655" s="137"/>
      <c r="RCX655" s="137"/>
      <c r="RCY655" s="137"/>
      <c r="RCZ655" s="137"/>
      <c r="RDA655" s="137"/>
      <c r="RDB655" s="137"/>
      <c r="RDC655" s="137"/>
      <c r="RDD655" s="137"/>
      <c r="RDE655" s="137"/>
      <c r="RDF655" s="137"/>
      <c r="RDG655" s="137"/>
      <c r="RDH655" s="137"/>
      <c r="RDI655" s="137"/>
      <c r="RDJ655" s="137"/>
      <c r="RDK655" s="137"/>
      <c r="RDL655" s="137"/>
      <c r="RDM655" s="137"/>
      <c r="RDN655" s="137"/>
      <c r="RDO655" s="137"/>
      <c r="RDP655" s="137"/>
      <c r="RDQ655" s="137"/>
      <c r="RDR655" s="137"/>
      <c r="RDS655" s="137"/>
      <c r="RDT655" s="137"/>
      <c r="RDU655" s="137"/>
      <c r="RDV655" s="137"/>
      <c r="RDW655" s="137"/>
      <c r="RDX655" s="137"/>
      <c r="RDY655" s="137"/>
      <c r="RDZ655" s="137"/>
      <c r="REA655" s="137"/>
      <c r="REB655" s="137"/>
      <c r="REC655" s="137"/>
      <c r="RED655" s="137"/>
      <c r="REE655" s="137"/>
      <c r="REF655" s="137"/>
      <c r="REG655" s="137"/>
      <c r="REH655" s="137"/>
      <c r="REI655" s="137"/>
      <c r="REJ655" s="137"/>
      <c r="REK655" s="137"/>
      <c r="REL655" s="137"/>
      <c r="REM655" s="137"/>
      <c r="REN655" s="137"/>
      <c r="REO655" s="137"/>
      <c r="REP655" s="137"/>
      <c r="REQ655" s="137"/>
      <c r="RER655" s="137"/>
      <c r="RES655" s="137"/>
      <c r="RET655" s="137"/>
      <c r="REU655" s="137"/>
      <c r="REV655" s="137"/>
      <c r="REW655" s="137"/>
      <c r="REX655" s="137"/>
      <c r="REY655" s="137"/>
      <c r="REZ655" s="137"/>
      <c r="RFA655" s="137"/>
      <c r="RFB655" s="137"/>
      <c r="RFC655" s="137"/>
      <c r="RFD655" s="137"/>
      <c r="RFE655" s="137"/>
      <c r="RFF655" s="137"/>
      <c r="RFG655" s="137"/>
      <c r="RFH655" s="137"/>
      <c r="RFI655" s="137"/>
      <c r="RFJ655" s="137"/>
      <c r="RFK655" s="137"/>
      <c r="RFL655" s="137"/>
      <c r="RFM655" s="137"/>
      <c r="RFN655" s="137"/>
      <c r="RFO655" s="137"/>
      <c r="RFP655" s="137"/>
      <c r="RFQ655" s="137"/>
      <c r="RFR655" s="137"/>
      <c r="RFS655" s="137"/>
      <c r="RFT655" s="137"/>
      <c r="RFU655" s="137"/>
      <c r="RFV655" s="137"/>
      <c r="RFW655" s="137"/>
      <c r="RFX655" s="137"/>
      <c r="RFY655" s="137"/>
      <c r="RFZ655" s="137"/>
      <c r="RGA655" s="137"/>
      <c r="RGB655" s="137"/>
      <c r="RGC655" s="137"/>
      <c r="RGD655" s="137"/>
      <c r="RGE655" s="137"/>
      <c r="RGF655" s="137"/>
      <c r="RGG655" s="137"/>
      <c r="RGH655" s="137"/>
      <c r="RGI655" s="137"/>
      <c r="RGJ655" s="137"/>
      <c r="RGK655" s="137"/>
      <c r="RGL655" s="137"/>
      <c r="RGM655" s="137"/>
      <c r="RGN655" s="137"/>
      <c r="RGO655" s="137"/>
      <c r="RGP655" s="137"/>
      <c r="RGQ655" s="137"/>
      <c r="RGR655" s="137"/>
      <c r="RGS655" s="137"/>
      <c r="RGT655" s="137"/>
      <c r="RGU655" s="137"/>
      <c r="RGV655" s="137"/>
      <c r="RGW655" s="137"/>
      <c r="RGX655" s="137"/>
      <c r="RGY655" s="137"/>
      <c r="RGZ655" s="137"/>
      <c r="RHA655" s="137"/>
      <c r="RHB655" s="137"/>
      <c r="RHC655" s="137"/>
      <c r="RHD655" s="137"/>
      <c r="RHE655" s="137"/>
      <c r="RHF655" s="137"/>
      <c r="RHG655" s="137"/>
      <c r="RHH655" s="137"/>
      <c r="RHI655" s="137"/>
      <c r="RHJ655" s="137"/>
      <c r="RHK655" s="137"/>
      <c r="RHL655" s="137"/>
      <c r="RHM655" s="137"/>
      <c r="RHN655" s="137"/>
      <c r="RHO655" s="137"/>
      <c r="RHP655" s="137"/>
      <c r="RHQ655" s="137"/>
      <c r="RHR655" s="137"/>
      <c r="RHS655" s="137"/>
      <c r="RHT655" s="137"/>
      <c r="RHU655" s="137"/>
      <c r="RHV655" s="137"/>
      <c r="RHW655" s="137"/>
      <c r="RHX655" s="137"/>
      <c r="RHY655" s="137"/>
      <c r="RHZ655" s="137"/>
      <c r="RIA655" s="137"/>
      <c r="RIB655" s="137"/>
      <c r="RIC655" s="137"/>
      <c r="RID655" s="137"/>
      <c r="RIE655" s="137"/>
      <c r="RIF655" s="137"/>
      <c r="RIG655" s="137"/>
      <c r="RIH655" s="137"/>
      <c r="RII655" s="137"/>
      <c r="RIJ655" s="137"/>
      <c r="RIK655" s="137"/>
      <c r="RIL655" s="137"/>
      <c r="RIM655" s="137"/>
      <c r="RIN655" s="137"/>
      <c r="RIO655" s="137"/>
      <c r="RIP655" s="137"/>
      <c r="RIQ655" s="137"/>
      <c r="RIR655" s="137"/>
      <c r="RIS655" s="137"/>
      <c r="RIT655" s="137"/>
      <c r="RIU655" s="137"/>
      <c r="RIV655" s="137"/>
      <c r="RIW655" s="137"/>
      <c r="RIX655" s="137"/>
      <c r="RIY655" s="137"/>
      <c r="RIZ655" s="137"/>
      <c r="RJA655" s="137"/>
      <c r="RJB655" s="137"/>
      <c r="RJC655" s="137"/>
      <c r="RJD655" s="137"/>
      <c r="RJE655" s="137"/>
      <c r="RJF655" s="137"/>
      <c r="RJG655" s="137"/>
      <c r="RJH655" s="137"/>
      <c r="RJI655" s="137"/>
      <c r="RJJ655" s="137"/>
      <c r="RJK655" s="137"/>
      <c r="RJL655" s="137"/>
      <c r="RJM655" s="137"/>
      <c r="RJN655" s="137"/>
      <c r="RJO655" s="137"/>
      <c r="RJP655" s="137"/>
      <c r="RJQ655" s="137"/>
      <c r="RJR655" s="137"/>
      <c r="RJS655" s="137"/>
      <c r="RJT655" s="137"/>
      <c r="RJU655" s="137"/>
      <c r="RJV655" s="137"/>
      <c r="RJW655" s="137"/>
      <c r="RJX655" s="137"/>
      <c r="RJY655" s="137"/>
      <c r="RJZ655" s="137"/>
      <c r="RKA655" s="137"/>
      <c r="RKB655" s="137"/>
      <c r="RKC655" s="137"/>
      <c r="RKD655" s="137"/>
      <c r="RKE655" s="137"/>
      <c r="RKF655" s="137"/>
      <c r="RKG655" s="137"/>
      <c r="RKH655" s="137"/>
      <c r="RKI655" s="137"/>
      <c r="RKJ655" s="137"/>
      <c r="RKK655" s="137"/>
      <c r="RKL655" s="137"/>
      <c r="RKM655" s="137"/>
      <c r="RKN655" s="137"/>
      <c r="RKO655" s="137"/>
      <c r="RKP655" s="137"/>
      <c r="RKQ655" s="137"/>
      <c r="RKR655" s="137"/>
      <c r="RKS655" s="137"/>
      <c r="RKT655" s="137"/>
      <c r="RKU655" s="137"/>
      <c r="RKV655" s="137"/>
      <c r="RKW655" s="137"/>
      <c r="RKX655" s="137"/>
      <c r="RKY655" s="137"/>
      <c r="RKZ655" s="137"/>
      <c r="RLA655" s="137"/>
      <c r="RLB655" s="137"/>
      <c r="RLC655" s="137"/>
      <c r="RLD655" s="137"/>
      <c r="RLE655" s="137"/>
      <c r="RLF655" s="137"/>
      <c r="RLG655" s="137"/>
      <c r="RLH655" s="137"/>
      <c r="RLI655" s="137"/>
      <c r="RLJ655" s="137"/>
      <c r="RLK655" s="137"/>
      <c r="RLL655" s="137"/>
      <c r="RLM655" s="137"/>
      <c r="RLN655" s="137"/>
      <c r="RLO655" s="137"/>
      <c r="RLP655" s="137"/>
      <c r="RLQ655" s="137"/>
      <c r="RLR655" s="137"/>
      <c r="RLS655" s="137"/>
      <c r="RLT655" s="137"/>
      <c r="RLU655" s="137"/>
      <c r="RLV655" s="137"/>
      <c r="RLW655" s="137"/>
      <c r="RLX655" s="137"/>
      <c r="RLY655" s="137"/>
      <c r="RLZ655" s="137"/>
      <c r="RMA655" s="137"/>
      <c r="RMB655" s="137"/>
      <c r="RMC655" s="137"/>
      <c r="RMD655" s="137"/>
      <c r="RME655" s="137"/>
      <c r="RMF655" s="137"/>
      <c r="RMG655" s="137"/>
      <c r="RMH655" s="137"/>
      <c r="RMI655" s="137"/>
      <c r="RMJ655" s="137"/>
      <c r="RMK655" s="137"/>
      <c r="RML655" s="137"/>
      <c r="RMM655" s="137"/>
      <c r="RMN655" s="137"/>
      <c r="RMO655" s="137"/>
      <c r="RMP655" s="137"/>
      <c r="RMQ655" s="137"/>
      <c r="RMR655" s="137"/>
      <c r="RMS655" s="137"/>
      <c r="RMT655" s="137"/>
      <c r="RMU655" s="137"/>
      <c r="RMV655" s="137"/>
      <c r="RMW655" s="137"/>
      <c r="RMX655" s="137"/>
      <c r="RMY655" s="137"/>
      <c r="RMZ655" s="137"/>
      <c r="RNA655" s="137"/>
      <c r="RNB655" s="137"/>
      <c r="RNC655" s="137"/>
      <c r="RND655" s="137"/>
      <c r="RNE655" s="137"/>
      <c r="RNF655" s="137"/>
      <c r="RNG655" s="137"/>
      <c r="RNH655" s="137"/>
      <c r="RNI655" s="137"/>
      <c r="RNJ655" s="137"/>
      <c r="RNK655" s="137"/>
      <c r="RNL655" s="137"/>
      <c r="RNM655" s="137"/>
      <c r="RNN655" s="137"/>
      <c r="RNO655" s="137"/>
      <c r="RNP655" s="137"/>
      <c r="RNQ655" s="137"/>
      <c r="RNR655" s="137"/>
      <c r="RNS655" s="137"/>
      <c r="RNT655" s="137"/>
      <c r="RNU655" s="137"/>
      <c r="RNV655" s="137"/>
      <c r="RNW655" s="137"/>
      <c r="RNX655" s="137"/>
      <c r="RNY655" s="137"/>
      <c r="RNZ655" s="137"/>
      <c r="ROA655" s="137"/>
      <c r="ROB655" s="137"/>
      <c r="ROC655" s="137"/>
      <c r="ROD655" s="137"/>
      <c r="ROE655" s="137"/>
      <c r="ROF655" s="137"/>
      <c r="ROG655" s="137"/>
      <c r="ROH655" s="137"/>
      <c r="ROI655" s="137"/>
      <c r="ROJ655" s="137"/>
      <c r="ROK655" s="137"/>
      <c r="ROL655" s="137"/>
      <c r="ROM655" s="137"/>
      <c r="RON655" s="137"/>
      <c r="ROO655" s="137"/>
      <c r="ROP655" s="137"/>
      <c r="ROQ655" s="137"/>
      <c r="ROR655" s="137"/>
      <c r="ROS655" s="137"/>
      <c r="ROT655" s="137"/>
      <c r="ROU655" s="137"/>
      <c r="ROV655" s="137"/>
      <c r="ROW655" s="137"/>
      <c r="ROX655" s="137"/>
      <c r="ROY655" s="137"/>
      <c r="ROZ655" s="137"/>
      <c r="RPA655" s="137"/>
      <c r="RPB655" s="137"/>
      <c r="RPC655" s="137"/>
      <c r="RPD655" s="137"/>
      <c r="RPE655" s="137"/>
      <c r="RPF655" s="137"/>
      <c r="RPG655" s="137"/>
      <c r="RPH655" s="137"/>
      <c r="RPI655" s="137"/>
      <c r="RPJ655" s="137"/>
      <c r="RPK655" s="137"/>
      <c r="RPL655" s="137"/>
      <c r="RPM655" s="137"/>
      <c r="RPN655" s="137"/>
      <c r="RPO655" s="137"/>
      <c r="RPP655" s="137"/>
      <c r="RPQ655" s="137"/>
      <c r="RPR655" s="137"/>
      <c r="RPS655" s="137"/>
      <c r="RPT655" s="137"/>
      <c r="RPU655" s="137"/>
      <c r="RPV655" s="137"/>
      <c r="RPW655" s="137"/>
      <c r="RPX655" s="137"/>
      <c r="RPY655" s="137"/>
      <c r="RPZ655" s="137"/>
      <c r="RQA655" s="137"/>
      <c r="RQB655" s="137"/>
      <c r="RQC655" s="137"/>
      <c r="RQD655" s="137"/>
      <c r="RQE655" s="137"/>
      <c r="RQF655" s="137"/>
      <c r="RQG655" s="137"/>
      <c r="RQH655" s="137"/>
      <c r="RQI655" s="137"/>
      <c r="RQJ655" s="137"/>
      <c r="RQK655" s="137"/>
      <c r="RQL655" s="137"/>
      <c r="RQM655" s="137"/>
      <c r="RQN655" s="137"/>
      <c r="RQO655" s="137"/>
      <c r="RQP655" s="137"/>
      <c r="RQQ655" s="137"/>
      <c r="RQR655" s="137"/>
      <c r="RQS655" s="137"/>
      <c r="RQT655" s="137"/>
      <c r="RQU655" s="137"/>
      <c r="RQV655" s="137"/>
      <c r="RQW655" s="137"/>
      <c r="RQX655" s="137"/>
      <c r="RQY655" s="137"/>
      <c r="RQZ655" s="137"/>
      <c r="RRA655" s="137"/>
      <c r="RRB655" s="137"/>
      <c r="RRC655" s="137"/>
      <c r="RRD655" s="137"/>
      <c r="RRE655" s="137"/>
      <c r="RRF655" s="137"/>
      <c r="RRG655" s="137"/>
      <c r="RRH655" s="137"/>
      <c r="RRI655" s="137"/>
      <c r="RRJ655" s="137"/>
      <c r="RRK655" s="137"/>
      <c r="RRL655" s="137"/>
      <c r="RRM655" s="137"/>
      <c r="RRN655" s="137"/>
      <c r="RRO655" s="137"/>
      <c r="RRP655" s="137"/>
      <c r="RRQ655" s="137"/>
      <c r="RRR655" s="137"/>
      <c r="RRS655" s="137"/>
      <c r="RRT655" s="137"/>
      <c r="RRU655" s="137"/>
      <c r="RRV655" s="137"/>
      <c r="RRW655" s="137"/>
      <c r="RRX655" s="137"/>
      <c r="RRY655" s="137"/>
      <c r="RRZ655" s="137"/>
      <c r="RSA655" s="137"/>
      <c r="RSB655" s="137"/>
      <c r="RSC655" s="137"/>
      <c r="RSD655" s="137"/>
      <c r="RSE655" s="137"/>
      <c r="RSF655" s="137"/>
      <c r="RSG655" s="137"/>
      <c r="RSH655" s="137"/>
      <c r="RSI655" s="137"/>
      <c r="RSJ655" s="137"/>
      <c r="RSK655" s="137"/>
      <c r="RSL655" s="137"/>
      <c r="RSM655" s="137"/>
      <c r="RSN655" s="137"/>
      <c r="RSO655" s="137"/>
      <c r="RSP655" s="137"/>
      <c r="RSQ655" s="137"/>
      <c r="RSR655" s="137"/>
      <c r="RSS655" s="137"/>
      <c r="RST655" s="137"/>
      <c r="RSU655" s="137"/>
      <c r="RSV655" s="137"/>
      <c r="RSW655" s="137"/>
      <c r="RSX655" s="137"/>
      <c r="RSY655" s="137"/>
      <c r="RSZ655" s="137"/>
      <c r="RTA655" s="137"/>
      <c r="RTB655" s="137"/>
      <c r="RTC655" s="137"/>
      <c r="RTD655" s="137"/>
      <c r="RTE655" s="137"/>
      <c r="RTF655" s="137"/>
      <c r="RTG655" s="137"/>
      <c r="RTH655" s="137"/>
      <c r="RTI655" s="137"/>
      <c r="RTJ655" s="137"/>
      <c r="RTK655" s="137"/>
      <c r="RTL655" s="137"/>
      <c r="RTM655" s="137"/>
      <c r="RTN655" s="137"/>
      <c r="RTO655" s="137"/>
      <c r="RTP655" s="137"/>
      <c r="RTQ655" s="137"/>
      <c r="RTR655" s="137"/>
      <c r="RTS655" s="137"/>
      <c r="RTT655" s="137"/>
      <c r="RTU655" s="137"/>
      <c r="RTV655" s="137"/>
      <c r="RTW655" s="137"/>
      <c r="RTX655" s="137"/>
      <c r="RTY655" s="137"/>
      <c r="RTZ655" s="137"/>
      <c r="RUA655" s="137"/>
      <c r="RUB655" s="137"/>
      <c r="RUC655" s="137"/>
      <c r="RUD655" s="137"/>
      <c r="RUE655" s="137"/>
      <c r="RUF655" s="137"/>
      <c r="RUG655" s="137"/>
      <c r="RUH655" s="137"/>
      <c r="RUI655" s="137"/>
      <c r="RUJ655" s="137"/>
      <c r="RUK655" s="137"/>
      <c r="RUL655" s="137"/>
      <c r="RUM655" s="137"/>
      <c r="RUN655" s="137"/>
      <c r="RUO655" s="137"/>
      <c r="RUP655" s="137"/>
      <c r="RUQ655" s="137"/>
      <c r="RUR655" s="137"/>
      <c r="RUS655" s="137"/>
      <c r="RUT655" s="137"/>
      <c r="RUU655" s="137"/>
      <c r="RUV655" s="137"/>
      <c r="RUW655" s="137"/>
      <c r="RUX655" s="137"/>
      <c r="RUY655" s="137"/>
      <c r="RUZ655" s="137"/>
      <c r="RVA655" s="137"/>
      <c r="RVB655" s="137"/>
      <c r="RVC655" s="137"/>
      <c r="RVD655" s="137"/>
      <c r="RVE655" s="137"/>
      <c r="RVF655" s="137"/>
      <c r="RVG655" s="137"/>
      <c r="RVH655" s="137"/>
      <c r="RVI655" s="137"/>
      <c r="RVJ655" s="137"/>
      <c r="RVK655" s="137"/>
      <c r="RVL655" s="137"/>
      <c r="RVM655" s="137"/>
      <c r="RVN655" s="137"/>
      <c r="RVO655" s="137"/>
      <c r="RVP655" s="137"/>
      <c r="RVQ655" s="137"/>
      <c r="RVR655" s="137"/>
      <c r="RVS655" s="137"/>
      <c r="RVT655" s="137"/>
      <c r="RVU655" s="137"/>
      <c r="RVV655" s="137"/>
      <c r="RVW655" s="137"/>
      <c r="RVX655" s="137"/>
      <c r="RVY655" s="137"/>
      <c r="RVZ655" s="137"/>
      <c r="RWA655" s="137"/>
      <c r="RWB655" s="137"/>
      <c r="RWC655" s="137"/>
      <c r="RWD655" s="137"/>
      <c r="RWE655" s="137"/>
      <c r="RWF655" s="137"/>
      <c r="RWG655" s="137"/>
      <c r="RWH655" s="137"/>
      <c r="RWI655" s="137"/>
      <c r="RWJ655" s="137"/>
      <c r="RWK655" s="137"/>
      <c r="RWL655" s="137"/>
      <c r="RWM655" s="137"/>
      <c r="RWN655" s="137"/>
      <c r="RWO655" s="137"/>
      <c r="RWP655" s="137"/>
      <c r="RWQ655" s="137"/>
      <c r="RWR655" s="137"/>
      <c r="RWS655" s="137"/>
      <c r="RWT655" s="137"/>
      <c r="RWU655" s="137"/>
      <c r="RWV655" s="137"/>
      <c r="RWW655" s="137"/>
      <c r="RWX655" s="137"/>
      <c r="RWY655" s="137"/>
      <c r="RWZ655" s="137"/>
      <c r="RXA655" s="137"/>
      <c r="RXB655" s="137"/>
      <c r="RXC655" s="137"/>
      <c r="RXD655" s="137"/>
      <c r="RXE655" s="137"/>
      <c r="RXF655" s="137"/>
      <c r="RXG655" s="137"/>
      <c r="RXH655" s="137"/>
      <c r="RXI655" s="137"/>
      <c r="RXJ655" s="137"/>
      <c r="RXK655" s="137"/>
      <c r="RXL655" s="137"/>
      <c r="RXM655" s="137"/>
      <c r="RXN655" s="137"/>
      <c r="RXO655" s="137"/>
      <c r="RXP655" s="137"/>
      <c r="RXQ655" s="137"/>
      <c r="RXR655" s="137"/>
      <c r="RXS655" s="137"/>
      <c r="RXT655" s="137"/>
      <c r="RXU655" s="137"/>
      <c r="RXV655" s="137"/>
      <c r="RXW655" s="137"/>
      <c r="RXX655" s="137"/>
      <c r="RXY655" s="137"/>
      <c r="RXZ655" s="137"/>
      <c r="RYA655" s="137"/>
      <c r="RYB655" s="137"/>
      <c r="RYC655" s="137"/>
      <c r="RYD655" s="137"/>
      <c r="RYE655" s="137"/>
      <c r="RYF655" s="137"/>
      <c r="RYG655" s="137"/>
      <c r="RYH655" s="137"/>
      <c r="RYI655" s="137"/>
      <c r="RYJ655" s="137"/>
      <c r="RYK655" s="137"/>
      <c r="RYL655" s="137"/>
      <c r="RYM655" s="137"/>
      <c r="RYN655" s="137"/>
      <c r="RYO655" s="137"/>
      <c r="RYP655" s="137"/>
      <c r="RYQ655" s="137"/>
      <c r="RYR655" s="137"/>
      <c r="RYS655" s="137"/>
      <c r="RYT655" s="137"/>
      <c r="RYU655" s="137"/>
      <c r="RYV655" s="137"/>
      <c r="RYW655" s="137"/>
      <c r="RYX655" s="137"/>
      <c r="RYY655" s="137"/>
      <c r="RYZ655" s="137"/>
      <c r="RZA655" s="137"/>
      <c r="RZB655" s="137"/>
      <c r="RZC655" s="137"/>
      <c r="RZD655" s="137"/>
      <c r="RZE655" s="137"/>
      <c r="RZF655" s="137"/>
      <c r="RZG655" s="137"/>
      <c r="RZH655" s="137"/>
      <c r="RZI655" s="137"/>
      <c r="RZJ655" s="137"/>
      <c r="RZK655" s="137"/>
      <c r="RZL655" s="137"/>
      <c r="RZM655" s="137"/>
      <c r="RZN655" s="137"/>
      <c r="RZO655" s="137"/>
      <c r="RZP655" s="137"/>
      <c r="RZQ655" s="137"/>
      <c r="RZR655" s="137"/>
      <c r="RZS655" s="137"/>
      <c r="RZT655" s="137"/>
      <c r="RZU655" s="137"/>
      <c r="RZV655" s="137"/>
      <c r="RZW655" s="137"/>
      <c r="RZX655" s="137"/>
      <c r="RZY655" s="137"/>
      <c r="RZZ655" s="137"/>
      <c r="SAA655" s="137"/>
      <c r="SAB655" s="137"/>
      <c r="SAC655" s="137"/>
      <c r="SAD655" s="137"/>
      <c r="SAE655" s="137"/>
      <c r="SAF655" s="137"/>
      <c r="SAG655" s="137"/>
      <c r="SAH655" s="137"/>
      <c r="SAI655" s="137"/>
      <c r="SAJ655" s="137"/>
      <c r="SAK655" s="137"/>
      <c r="SAL655" s="137"/>
      <c r="SAM655" s="137"/>
      <c r="SAN655" s="137"/>
      <c r="SAO655" s="137"/>
      <c r="SAP655" s="137"/>
      <c r="SAQ655" s="137"/>
      <c r="SAR655" s="137"/>
      <c r="SAS655" s="137"/>
      <c r="SAT655" s="137"/>
      <c r="SAU655" s="137"/>
      <c r="SAV655" s="137"/>
      <c r="SAW655" s="137"/>
      <c r="SAX655" s="137"/>
      <c r="SAY655" s="137"/>
      <c r="SAZ655" s="137"/>
      <c r="SBA655" s="137"/>
      <c r="SBB655" s="137"/>
      <c r="SBC655" s="137"/>
      <c r="SBD655" s="137"/>
      <c r="SBE655" s="137"/>
      <c r="SBF655" s="137"/>
      <c r="SBG655" s="137"/>
      <c r="SBH655" s="137"/>
      <c r="SBI655" s="137"/>
      <c r="SBJ655" s="137"/>
      <c r="SBK655" s="137"/>
      <c r="SBL655" s="137"/>
      <c r="SBM655" s="137"/>
      <c r="SBN655" s="137"/>
      <c r="SBO655" s="137"/>
      <c r="SBP655" s="137"/>
      <c r="SBQ655" s="137"/>
      <c r="SBR655" s="137"/>
      <c r="SBS655" s="137"/>
      <c r="SBT655" s="137"/>
      <c r="SBU655" s="137"/>
      <c r="SBV655" s="137"/>
      <c r="SBW655" s="137"/>
      <c r="SBX655" s="137"/>
      <c r="SBY655" s="137"/>
      <c r="SBZ655" s="137"/>
      <c r="SCA655" s="137"/>
      <c r="SCB655" s="137"/>
      <c r="SCC655" s="137"/>
      <c r="SCD655" s="137"/>
      <c r="SCE655" s="137"/>
      <c r="SCF655" s="137"/>
      <c r="SCG655" s="137"/>
      <c r="SCH655" s="137"/>
      <c r="SCI655" s="137"/>
      <c r="SCJ655" s="137"/>
      <c r="SCK655" s="137"/>
      <c r="SCL655" s="137"/>
      <c r="SCM655" s="137"/>
      <c r="SCN655" s="137"/>
      <c r="SCO655" s="137"/>
      <c r="SCP655" s="137"/>
      <c r="SCQ655" s="137"/>
      <c r="SCR655" s="137"/>
      <c r="SCS655" s="137"/>
      <c r="SCT655" s="137"/>
      <c r="SCU655" s="137"/>
      <c r="SCV655" s="137"/>
      <c r="SCW655" s="137"/>
      <c r="SCX655" s="137"/>
      <c r="SCY655" s="137"/>
      <c r="SCZ655" s="137"/>
      <c r="SDA655" s="137"/>
      <c r="SDB655" s="137"/>
      <c r="SDC655" s="137"/>
      <c r="SDD655" s="137"/>
      <c r="SDE655" s="137"/>
      <c r="SDF655" s="137"/>
      <c r="SDG655" s="137"/>
      <c r="SDH655" s="137"/>
      <c r="SDI655" s="137"/>
      <c r="SDJ655" s="137"/>
      <c r="SDK655" s="137"/>
      <c r="SDL655" s="137"/>
      <c r="SDM655" s="137"/>
      <c r="SDN655" s="137"/>
      <c r="SDO655" s="137"/>
      <c r="SDP655" s="137"/>
      <c r="SDQ655" s="137"/>
      <c r="SDR655" s="137"/>
      <c r="SDS655" s="137"/>
      <c r="SDT655" s="137"/>
      <c r="SDU655" s="137"/>
      <c r="SDV655" s="137"/>
      <c r="SDW655" s="137"/>
      <c r="SDX655" s="137"/>
      <c r="SDY655" s="137"/>
      <c r="SDZ655" s="137"/>
      <c r="SEA655" s="137"/>
      <c r="SEB655" s="137"/>
      <c r="SEC655" s="137"/>
      <c r="SED655" s="137"/>
      <c r="SEE655" s="137"/>
      <c r="SEF655" s="137"/>
      <c r="SEG655" s="137"/>
      <c r="SEH655" s="137"/>
      <c r="SEI655" s="137"/>
      <c r="SEJ655" s="137"/>
      <c r="SEK655" s="137"/>
      <c r="SEL655" s="137"/>
      <c r="SEM655" s="137"/>
      <c r="SEN655" s="137"/>
      <c r="SEO655" s="137"/>
      <c r="SEP655" s="137"/>
      <c r="SEQ655" s="137"/>
      <c r="SER655" s="137"/>
      <c r="SES655" s="137"/>
      <c r="SET655" s="137"/>
      <c r="SEU655" s="137"/>
      <c r="SEV655" s="137"/>
      <c r="SEW655" s="137"/>
      <c r="SEX655" s="137"/>
      <c r="SEY655" s="137"/>
      <c r="SEZ655" s="137"/>
      <c r="SFA655" s="137"/>
      <c r="SFB655" s="137"/>
      <c r="SFC655" s="137"/>
      <c r="SFD655" s="137"/>
      <c r="SFE655" s="137"/>
      <c r="SFF655" s="137"/>
      <c r="SFG655" s="137"/>
      <c r="SFH655" s="137"/>
      <c r="SFI655" s="137"/>
      <c r="SFJ655" s="137"/>
      <c r="SFK655" s="137"/>
      <c r="SFL655" s="137"/>
      <c r="SFM655" s="137"/>
      <c r="SFN655" s="137"/>
      <c r="SFO655" s="137"/>
      <c r="SFP655" s="137"/>
      <c r="SFQ655" s="137"/>
      <c r="SFR655" s="137"/>
      <c r="SFS655" s="137"/>
      <c r="SFT655" s="137"/>
      <c r="SFU655" s="137"/>
      <c r="SFV655" s="137"/>
      <c r="SFW655" s="137"/>
      <c r="SFX655" s="137"/>
      <c r="SFY655" s="137"/>
      <c r="SFZ655" s="137"/>
      <c r="SGA655" s="137"/>
      <c r="SGB655" s="137"/>
      <c r="SGC655" s="137"/>
      <c r="SGD655" s="137"/>
      <c r="SGE655" s="137"/>
      <c r="SGF655" s="137"/>
      <c r="SGG655" s="137"/>
      <c r="SGH655" s="137"/>
      <c r="SGI655" s="137"/>
      <c r="SGJ655" s="137"/>
      <c r="SGK655" s="137"/>
      <c r="SGL655" s="137"/>
      <c r="SGM655" s="137"/>
      <c r="SGN655" s="137"/>
      <c r="SGO655" s="137"/>
      <c r="SGP655" s="137"/>
      <c r="SGQ655" s="137"/>
      <c r="SGR655" s="137"/>
      <c r="SGS655" s="137"/>
      <c r="SGT655" s="137"/>
      <c r="SGU655" s="137"/>
      <c r="SGV655" s="137"/>
      <c r="SGW655" s="137"/>
      <c r="SGX655" s="137"/>
      <c r="SGY655" s="137"/>
      <c r="SGZ655" s="137"/>
      <c r="SHA655" s="137"/>
      <c r="SHB655" s="137"/>
      <c r="SHC655" s="137"/>
      <c r="SHD655" s="137"/>
      <c r="SHE655" s="137"/>
      <c r="SHF655" s="137"/>
      <c r="SHG655" s="137"/>
      <c r="SHH655" s="137"/>
      <c r="SHI655" s="137"/>
      <c r="SHJ655" s="137"/>
      <c r="SHK655" s="137"/>
      <c r="SHL655" s="137"/>
      <c r="SHM655" s="137"/>
      <c r="SHN655" s="137"/>
      <c r="SHO655" s="137"/>
      <c r="SHP655" s="137"/>
      <c r="SHQ655" s="137"/>
      <c r="SHR655" s="137"/>
      <c r="SHS655" s="137"/>
      <c r="SHT655" s="137"/>
      <c r="SHU655" s="137"/>
      <c r="SHV655" s="137"/>
      <c r="SHW655" s="137"/>
      <c r="SHX655" s="137"/>
      <c r="SHY655" s="137"/>
      <c r="SHZ655" s="137"/>
      <c r="SIA655" s="137"/>
      <c r="SIB655" s="137"/>
      <c r="SIC655" s="137"/>
      <c r="SID655" s="137"/>
      <c r="SIE655" s="137"/>
      <c r="SIF655" s="137"/>
      <c r="SIG655" s="137"/>
      <c r="SIH655" s="137"/>
      <c r="SII655" s="137"/>
      <c r="SIJ655" s="137"/>
      <c r="SIK655" s="137"/>
      <c r="SIL655" s="137"/>
      <c r="SIM655" s="137"/>
      <c r="SIN655" s="137"/>
      <c r="SIO655" s="137"/>
      <c r="SIP655" s="137"/>
      <c r="SIQ655" s="137"/>
      <c r="SIR655" s="137"/>
      <c r="SIS655" s="137"/>
      <c r="SIT655" s="137"/>
      <c r="SIU655" s="137"/>
      <c r="SIV655" s="137"/>
      <c r="SIW655" s="137"/>
      <c r="SIX655" s="137"/>
      <c r="SIY655" s="137"/>
      <c r="SIZ655" s="137"/>
      <c r="SJA655" s="137"/>
      <c r="SJB655" s="137"/>
      <c r="SJC655" s="137"/>
      <c r="SJD655" s="137"/>
      <c r="SJE655" s="137"/>
      <c r="SJF655" s="137"/>
      <c r="SJG655" s="137"/>
      <c r="SJH655" s="137"/>
      <c r="SJI655" s="137"/>
      <c r="SJJ655" s="137"/>
      <c r="SJK655" s="137"/>
      <c r="SJL655" s="137"/>
      <c r="SJM655" s="137"/>
      <c r="SJN655" s="137"/>
      <c r="SJO655" s="137"/>
      <c r="SJP655" s="137"/>
      <c r="SJQ655" s="137"/>
      <c r="SJR655" s="137"/>
      <c r="SJS655" s="137"/>
      <c r="SJT655" s="137"/>
      <c r="SJU655" s="137"/>
      <c r="SJV655" s="137"/>
      <c r="SJW655" s="137"/>
      <c r="SJX655" s="137"/>
      <c r="SJY655" s="137"/>
      <c r="SJZ655" s="137"/>
      <c r="SKA655" s="137"/>
      <c r="SKB655" s="137"/>
      <c r="SKC655" s="137"/>
      <c r="SKD655" s="137"/>
      <c r="SKE655" s="137"/>
      <c r="SKF655" s="137"/>
      <c r="SKG655" s="137"/>
      <c r="SKH655" s="137"/>
      <c r="SKI655" s="137"/>
      <c r="SKJ655" s="137"/>
      <c r="SKK655" s="137"/>
      <c r="SKL655" s="137"/>
      <c r="SKM655" s="137"/>
      <c r="SKN655" s="137"/>
      <c r="SKO655" s="137"/>
      <c r="SKP655" s="137"/>
      <c r="SKQ655" s="137"/>
      <c r="SKR655" s="137"/>
      <c r="SKS655" s="137"/>
      <c r="SKT655" s="137"/>
      <c r="SKU655" s="137"/>
      <c r="SKV655" s="137"/>
      <c r="SKW655" s="137"/>
      <c r="SKX655" s="137"/>
      <c r="SKY655" s="137"/>
      <c r="SKZ655" s="137"/>
      <c r="SLA655" s="137"/>
      <c r="SLB655" s="137"/>
      <c r="SLC655" s="137"/>
      <c r="SLD655" s="137"/>
      <c r="SLE655" s="137"/>
      <c r="SLF655" s="137"/>
      <c r="SLG655" s="137"/>
      <c r="SLH655" s="137"/>
      <c r="SLI655" s="137"/>
      <c r="SLJ655" s="137"/>
      <c r="SLK655" s="137"/>
      <c r="SLL655" s="137"/>
      <c r="SLM655" s="137"/>
      <c r="SLN655" s="137"/>
      <c r="SLO655" s="137"/>
      <c r="SLP655" s="137"/>
      <c r="SLQ655" s="137"/>
      <c r="SLR655" s="137"/>
      <c r="SLS655" s="137"/>
      <c r="SLT655" s="137"/>
      <c r="SLU655" s="137"/>
      <c r="SLV655" s="137"/>
      <c r="SLW655" s="137"/>
      <c r="SLX655" s="137"/>
      <c r="SLY655" s="137"/>
      <c r="SLZ655" s="137"/>
      <c r="SMA655" s="137"/>
      <c r="SMB655" s="137"/>
      <c r="SMC655" s="137"/>
      <c r="SMD655" s="137"/>
      <c r="SME655" s="137"/>
      <c r="SMF655" s="137"/>
      <c r="SMG655" s="137"/>
      <c r="SMH655" s="137"/>
      <c r="SMI655" s="137"/>
      <c r="SMJ655" s="137"/>
      <c r="SMK655" s="137"/>
      <c r="SML655" s="137"/>
      <c r="SMM655" s="137"/>
      <c r="SMN655" s="137"/>
      <c r="SMO655" s="137"/>
      <c r="SMP655" s="137"/>
      <c r="SMQ655" s="137"/>
      <c r="SMR655" s="137"/>
      <c r="SMS655" s="137"/>
      <c r="SMT655" s="137"/>
      <c r="SMU655" s="137"/>
      <c r="SMV655" s="137"/>
      <c r="SMW655" s="137"/>
      <c r="SMX655" s="137"/>
      <c r="SMY655" s="137"/>
      <c r="SMZ655" s="137"/>
      <c r="SNA655" s="137"/>
      <c r="SNB655" s="137"/>
      <c r="SNC655" s="137"/>
      <c r="SND655" s="137"/>
      <c r="SNE655" s="137"/>
      <c r="SNF655" s="137"/>
      <c r="SNG655" s="137"/>
      <c r="SNH655" s="137"/>
      <c r="SNI655" s="137"/>
      <c r="SNJ655" s="137"/>
      <c r="SNK655" s="137"/>
      <c r="SNL655" s="137"/>
      <c r="SNM655" s="137"/>
      <c r="SNN655" s="137"/>
      <c r="SNO655" s="137"/>
      <c r="SNP655" s="137"/>
      <c r="SNQ655" s="137"/>
      <c r="SNR655" s="137"/>
      <c r="SNS655" s="137"/>
      <c r="SNT655" s="137"/>
      <c r="SNU655" s="137"/>
      <c r="SNV655" s="137"/>
      <c r="SNW655" s="137"/>
      <c r="SNX655" s="137"/>
      <c r="SNY655" s="137"/>
      <c r="SNZ655" s="137"/>
      <c r="SOA655" s="137"/>
      <c r="SOB655" s="137"/>
      <c r="SOC655" s="137"/>
      <c r="SOD655" s="137"/>
      <c r="SOE655" s="137"/>
      <c r="SOF655" s="137"/>
      <c r="SOG655" s="137"/>
      <c r="SOH655" s="137"/>
      <c r="SOI655" s="137"/>
      <c r="SOJ655" s="137"/>
      <c r="SOK655" s="137"/>
      <c r="SOL655" s="137"/>
      <c r="SOM655" s="137"/>
      <c r="SON655" s="137"/>
      <c r="SOO655" s="137"/>
      <c r="SOP655" s="137"/>
      <c r="SOQ655" s="137"/>
      <c r="SOR655" s="137"/>
      <c r="SOS655" s="137"/>
      <c r="SOT655" s="137"/>
      <c r="SOU655" s="137"/>
      <c r="SOV655" s="137"/>
      <c r="SOW655" s="137"/>
      <c r="SOX655" s="137"/>
      <c r="SOY655" s="137"/>
      <c r="SOZ655" s="137"/>
      <c r="SPA655" s="137"/>
      <c r="SPB655" s="137"/>
      <c r="SPC655" s="137"/>
      <c r="SPD655" s="137"/>
      <c r="SPE655" s="137"/>
      <c r="SPF655" s="137"/>
      <c r="SPG655" s="137"/>
      <c r="SPH655" s="137"/>
      <c r="SPI655" s="137"/>
      <c r="SPJ655" s="137"/>
      <c r="SPK655" s="137"/>
      <c r="SPL655" s="137"/>
      <c r="SPM655" s="137"/>
      <c r="SPN655" s="137"/>
      <c r="SPO655" s="137"/>
      <c r="SPP655" s="137"/>
      <c r="SPQ655" s="137"/>
      <c r="SPR655" s="137"/>
      <c r="SPS655" s="137"/>
      <c r="SPT655" s="137"/>
      <c r="SPU655" s="137"/>
      <c r="SPV655" s="137"/>
      <c r="SPW655" s="137"/>
      <c r="SPX655" s="137"/>
      <c r="SPY655" s="137"/>
      <c r="SPZ655" s="137"/>
      <c r="SQA655" s="137"/>
      <c r="SQB655" s="137"/>
      <c r="SQC655" s="137"/>
      <c r="SQD655" s="137"/>
      <c r="SQE655" s="137"/>
      <c r="SQF655" s="137"/>
      <c r="SQG655" s="137"/>
      <c r="SQH655" s="137"/>
      <c r="SQI655" s="137"/>
      <c r="SQJ655" s="137"/>
      <c r="SQK655" s="137"/>
      <c r="SQL655" s="137"/>
      <c r="SQM655" s="137"/>
      <c r="SQN655" s="137"/>
      <c r="SQO655" s="137"/>
      <c r="SQP655" s="137"/>
      <c r="SQQ655" s="137"/>
      <c r="SQR655" s="137"/>
      <c r="SQS655" s="137"/>
      <c r="SQT655" s="137"/>
      <c r="SQU655" s="137"/>
      <c r="SQV655" s="137"/>
      <c r="SQW655" s="137"/>
      <c r="SQX655" s="137"/>
      <c r="SQY655" s="137"/>
      <c r="SQZ655" s="137"/>
      <c r="SRA655" s="137"/>
      <c r="SRB655" s="137"/>
      <c r="SRC655" s="137"/>
      <c r="SRD655" s="137"/>
      <c r="SRE655" s="137"/>
      <c r="SRF655" s="137"/>
      <c r="SRG655" s="137"/>
      <c r="SRH655" s="137"/>
      <c r="SRI655" s="137"/>
      <c r="SRJ655" s="137"/>
      <c r="SRK655" s="137"/>
      <c r="SRL655" s="137"/>
      <c r="SRM655" s="137"/>
      <c r="SRN655" s="137"/>
      <c r="SRO655" s="137"/>
      <c r="SRP655" s="137"/>
      <c r="SRQ655" s="137"/>
      <c r="SRR655" s="137"/>
      <c r="SRS655" s="137"/>
      <c r="SRT655" s="137"/>
      <c r="SRU655" s="137"/>
      <c r="SRV655" s="137"/>
      <c r="SRW655" s="137"/>
      <c r="SRX655" s="137"/>
      <c r="SRY655" s="137"/>
      <c r="SRZ655" s="137"/>
      <c r="SSA655" s="137"/>
      <c r="SSB655" s="137"/>
      <c r="SSC655" s="137"/>
      <c r="SSD655" s="137"/>
      <c r="SSE655" s="137"/>
      <c r="SSF655" s="137"/>
      <c r="SSG655" s="137"/>
      <c r="SSH655" s="137"/>
      <c r="SSI655" s="137"/>
      <c r="SSJ655" s="137"/>
      <c r="SSK655" s="137"/>
      <c r="SSL655" s="137"/>
      <c r="SSM655" s="137"/>
      <c r="SSN655" s="137"/>
      <c r="SSO655" s="137"/>
      <c r="SSP655" s="137"/>
      <c r="SSQ655" s="137"/>
      <c r="SSR655" s="137"/>
      <c r="SSS655" s="137"/>
      <c r="SST655" s="137"/>
      <c r="SSU655" s="137"/>
      <c r="SSV655" s="137"/>
      <c r="SSW655" s="137"/>
      <c r="SSX655" s="137"/>
      <c r="SSY655" s="137"/>
      <c r="SSZ655" s="137"/>
      <c r="STA655" s="137"/>
      <c r="STB655" s="137"/>
      <c r="STC655" s="137"/>
      <c r="STD655" s="137"/>
      <c r="STE655" s="137"/>
      <c r="STF655" s="137"/>
      <c r="STG655" s="137"/>
      <c r="STH655" s="137"/>
      <c r="STI655" s="137"/>
      <c r="STJ655" s="137"/>
      <c r="STK655" s="137"/>
      <c r="STL655" s="137"/>
      <c r="STM655" s="137"/>
      <c r="STN655" s="137"/>
      <c r="STO655" s="137"/>
      <c r="STP655" s="137"/>
      <c r="STQ655" s="137"/>
      <c r="STR655" s="137"/>
      <c r="STS655" s="137"/>
      <c r="STT655" s="137"/>
      <c r="STU655" s="137"/>
      <c r="STV655" s="137"/>
      <c r="STW655" s="137"/>
      <c r="STX655" s="137"/>
      <c r="STY655" s="137"/>
      <c r="STZ655" s="137"/>
      <c r="SUA655" s="137"/>
      <c r="SUB655" s="137"/>
      <c r="SUC655" s="137"/>
      <c r="SUD655" s="137"/>
      <c r="SUE655" s="137"/>
      <c r="SUF655" s="137"/>
      <c r="SUG655" s="137"/>
      <c r="SUH655" s="137"/>
      <c r="SUI655" s="137"/>
      <c r="SUJ655" s="137"/>
      <c r="SUK655" s="137"/>
      <c r="SUL655" s="137"/>
      <c r="SUM655" s="137"/>
      <c r="SUN655" s="137"/>
      <c r="SUO655" s="137"/>
      <c r="SUP655" s="137"/>
      <c r="SUQ655" s="137"/>
      <c r="SUR655" s="137"/>
      <c r="SUS655" s="137"/>
      <c r="SUT655" s="137"/>
      <c r="SUU655" s="137"/>
      <c r="SUV655" s="137"/>
      <c r="SUW655" s="137"/>
      <c r="SUX655" s="137"/>
      <c r="SUY655" s="137"/>
      <c r="SUZ655" s="137"/>
      <c r="SVA655" s="137"/>
      <c r="SVB655" s="137"/>
      <c r="SVC655" s="137"/>
      <c r="SVD655" s="137"/>
      <c r="SVE655" s="137"/>
      <c r="SVF655" s="137"/>
      <c r="SVG655" s="137"/>
      <c r="SVH655" s="137"/>
      <c r="SVI655" s="137"/>
      <c r="SVJ655" s="137"/>
      <c r="SVK655" s="137"/>
      <c r="SVL655" s="137"/>
      <c r="SVM655" s="137"/>
      <c r="SVN655" s="137"/>
      <c r="SVO655" s="137"/>
      <c r="SVP655" s="137"/>
      <c r="SVQ655" s="137"/>
      <c r="SVR655" s="137"/>
      <c r="SVS655" s="137"/>
      <c r="SVT655" s="137"/>
      <c r="SVU655" s="137"/>
      <c r="SVV655" s="137"/>
      <c r="SVW655" s="137"/>
      <c r="SVX655" s="137"/>
      <c r="SVY655" s="137"/>
      <c r="SVZ655" s="137"/>
      <c r="SWA655" s="137"/>
      <c r="SWB655" s="137"/>
      <c r="SWC655" s="137"/>
      <c r="SWD655" s="137"/>
      <c r="SWE655" s="137"/>
      <c r="SWF655" s="137"/>
      <c r="SWG655" s="137"/>
      <c r="SWH655" s="137"/>
      <c r="SWI655" s="137"/>
      <c r="SWJ655" s="137"/>
      <c r="SWK655" s="137"/>
      <c r="SWL655" s="137"/>
      <c r="SWM655" s="137"/>
      <c r="SWN655" s="137"/>
      <c r="SWO655" s="137"/>
      <c r="SWP655" s="137"/>
      <c r="SWQ655" s="137"/>
      <c r="SWR655" s="137"/>
      <c r="SWS655" s="137"/>
      <c r="SWT655" s="137"/>
      <c r="SWU655" s="137"/>
      <c r="SWV655" s="137"/>
      <c r="SWW655" s="137"/>
      <c r="SWX655" s="137"/>
      <c r="SWY655" s="137"/>
      <c r="SWZ655" s="137"/>
      <c r="SXA655" s="137"/>
      <c r="SXB655" s="137"/>
      <c r="SXC655" s="137"/>
      <c r="SXD655" s="137"/>
      <c r="SXE655" s="137"/>
      <c r="SXF655" s="137"/>
      <c r="SXG655" s="137"/>
      <c r="SXH655" s="137"/>
      <c r="SXI655" s="137"/>
      <c r="SXJ655" s="137"/>
      <c r="SXK655" s="137"/>
      <c r="SXL655" s="137"/>
      <c r="SXM655" s="137"/>
      <c r="SXN655" s="137"/>
      <c r="SXO655" s="137"/>
      <c r="SXP655" s="137"/>
      <c r="SXQ655" s="137"/>
      <c r="SXR655" s="137"/>
      <c r="SXS655" s="137"/>
      <c r="SXT655" s="137"/>
      <c r="SXU655" s="137"/>
      <c r="SXV655" s="137"/>
      <c r="SXW655" s="137"/>
      <c r="SXX655" s="137"/>
      <c r="SXY655" s="137"/>
      <c r="SXZ655" s="137"/>
      <c r="SYA655" s="137"/>
      <c r="SYB655" s="137"/>
      <c r="SYC655" s="137"/>
      <c r="SYD655" s="137"/>
      <c r="SYE655" s="137"/>
      <c r="SYF655" s="137"/>
      <c r="SYG655" s="137"/>
      <c r="SYH655" s="137"/>
      <c r="SYI655" s="137"/>
      <c r="SYJ655" s="137"/>
      <c r="SYK655" s="137"/>
      <c r="SYL655" s="137"/>
      <c r="SYM655" s="137"/>
      <c r="SYN655" s="137"/>
      <c r="SYO655" s="137"/>
      <c r="SYP655" s="137"/>
      <c r="SYQ655" s="137"/>
      <c r="SYR655" s="137"/>
      <c r="SYS655" s="137"/>
      <c r="SYT655" s="137"/>
      <c r="SYU655" s="137"/>
      <c r="SYV655" s="137"/>
      <c r="SYW655" s="137"/>
      <c r="SYX655" s="137"/>
      <c r="SYY655" s="137"/>
      <c r="SYZ655" s="137"/>
      <c r="SZA655" s="137"/>
      <c r="SZB655" s="137"/>
      <c r="SZC655" s="137"/>
      <c r="SZD655" s="137"/>
      <c r="SZE655" s="137"/>
      <c r="SZF655" s="137"/>
      <c r="SZG655" s="137"/>
      <c r="SZH655" s="137"/>
      <c r="SZI655" s="137"/>
      <c r="SZJ655" s="137"/>
      <c r="SZK655" s="137"/>
      <c r="SZL655" s="137"/>
      <c r="SZM655" s="137"/>
      <c r="SZN655" s="137"/>
      <c r="SZO655" s="137"/>
      <c r="SZP655" s="137"/>
      <c r="SZQ655" s="137"/>
      <c r="SZR655" s="137"/>
      <c r="SZS655" s="137"/>
      <c r="SZT655" s="137"/>
      <c r="SZU655" s="137"/>
      <c r="SZV655" s="137"/>
      <c r="SZW655" s="137"/>
      <c r="SZX655" s="137"/>
      <c r="SZY655" s="137"/>
      <c r="SZZ655" s="137"/>
      <c r="TAA655" s="137"/>
      <c r="TAB655" s="137"/>
      <c r="TAC655" s="137"/>
      <c r="TAD655" s="137"/>
      <c r="TAE655" s="137"/>
      <c r="TAF655" s="137"/>
      <c r="TAG655" s="137"/>
      <c r="TAH655" s="137"/>
      <c r="TAI655" s="137"/>
      <c r="TAJ655" s="137"/>
      <c r="TAK655" s="137"/>
      <c r="TAL655" s="137"/>
      <c r="TAM655" s="137"/>
      <c r="TAN655" s="137"/>
      <c r="TAO655" s="137"/>
      <c r="TAP655" s="137"/>
      <c r="TAQ655" s="137"/>
      <c r="TAR655" s="137"/>
      <c r="TAS655" s="137"/>
      <c r="TAT655" s="137"/>
      <c r="TAU655" s="137"/>
      <c r="TAV655" s="137"/>
      <c r="TAW655" s="137"/>
      <c r="TAX655" s="137"/>
      <c r="TAY655" s="137"/>
      <c r="TAZ655" s="137"/>
      <c r="TBA655" s="137"/>
      <c r="TBB655" s="137"/>
      <c r="TBC655" s="137"/>
      <c r="TBD655" s="137"/>
      <c r="TBE655" s="137"/>
      <c r="TBF655" s="137"/>
      <c r="TBG655" s="137"/>
      <c r="TBH655" s="137"/>
      <c r="TBI655" s="137"/>
      <c r="TBJ655" s="137"/>
      <c r="TBK655" s="137"/>
      <c r="TBL655" s="137"/>
      <c r="TBM655" s="137"/>
      <c r="TBN655" s="137"/>
      <c r="TBO655" s="137"/>
      <c r="TBP655" s="137"/>
      <c r="TBQ655" s="137"/>
      <c r="TBR655" s="137"/>
      <c r="TBS655" s="137"/>
      <c r="TBT655" s="137"/>
      <c r="TBU655" s="137"/>
      <c r="TBV655" s="137"/>
      <c r="TBW655" s="137"/>
      <c r="TBX655" s="137"/>
      <c r="TBY655" s="137"/>
      <c r="TBZ655" s="137"/>
      <c r="TCA655" s="137"/>
      <c r="TCB655" s="137"/>
      <c r="TCC655" s="137"/>
      <c r="TCD655" s="137"/>
      <c r="TCE655" s="137"/>
      <c r="TCF655" s="137"/>
      <c r="TCG655" s="137"/>
      <c r="TCH655" s="137"/>
      <c r="TCI655" s="137"/>
      <c r="TCJ655" s="137"/>
      <c r="TCK655" s="137"/>
      <c r="TCL655" s="137"/>
      <c r="TCM655" s="137"/>
      <c r="TCN655" s="137"/>
      <c r="TCO655" s="137"/>
      <c r="TCP655" s="137"/>
      <c r="TCQ655" s="137"/>
      <c r="TCR655" s="137"/>
      <c r="TCS655" s="137"/>
      <c r="TCT655" s="137"/>
      <c r="TCU655" s="137"/>
      <c r="TCV655" s="137"/>
      <c r="TCW655" s="137"/>
      <c r="TCX655" s="137"/>
      <c r="TCY655" s="137"/>
      <c r="TCZ655" s="137"/>
      <c r="TDA655" s="137"/>
      <c r="TDB655" s="137"/>
      <c r="TDC655" s="137"/>
      <c r="TDD655" s="137"/>
      <c r="TDE655" s="137"/>
      <c r="TDF655" s="137"/>
      <c r="TDG655" s="137"/>
      <c r="TDH655" s="137"/>
      <c r="TDI655" s="137"/>
      <c r="TDJ655" s="137"/>
      <c r="TDK655" s="137"/>
      <c r="TDL655" s="137"/>
      <c r="TDM655" s="137"/>
      <c r="TDN655" s="137"/>
      <c r="TDO655" s="137"/>
      <c r="TDP655" s="137"/>
      <c r="TDQ655" s="137"/>
      <c r="TDR655" s="137"/>
      <c r="TDS655" s="137"/>
      <c r="TDT655" s="137"/>
      <c r="TDU655" s="137"/>
      <c r="TDV655" s="137"/>
      <c r="TDW655" s="137"/>
      <c r="TDX655" s="137"/>
      <c r="TDY655" s="137"/>
      <c r="TDZ655" s="137"/>
      <c r="TEA655" s="137"/>
      <c r="TEB655" s="137"/>
      <c r="TEC655" s="137"/>
      <c r="TED655" s="137"/>
      <c r="TEE655" s="137"/>
      <c r="TEF655" s="137"/>
      <c r="TEG655" s="137"/>
      <c r="TEH655" s="137"/>
      <c r="TEI655" s="137"/>
      <c r="TEJ655" s="137"/>
      <c r="TEK655" s="137"/>
      <c r="TEL655" s="137"/>
      <c r="TEM655" s="137"/>
      <c r="TEN655" s="137"/>
      <c r="TEO655" s="137"/>
      <c r="TEP655" s="137"/>
      <c r="TEQ655" s="137"/>
      <c r="TER655" s="137"/>
      <c r="TES655" s="137"/>
      <c r="TET655" s="137"/>
      <c r="TEU655" s="137"/>
      <c r="TEV655" s="137"/>
      <c r="TEW655" s="137"/>
      <c r="TEX655" s="137"/>
      <c r="TEY655" s="137"/>
      <c r="TEZ655" s="137"/>
      <c r="TFA655" s="137"/>
      <c r="TFB655" s="137"/>
      <c r="TFC655" s="137"/>
      <c r="TFD655" s="137"/>
      <c r="TFE655" s="137"/>
      <c r="TFF655" s="137"/>
      <c r="TFG655" s="137"/>
      <c r="TFH655" s="137"/>
      <c r="TFI655" s="137"/>
      <c r="TFJ655" s="137"/>
      <c r="TFK655" s="137"/>
      <c r="TFL655" s="137"/>
      <c r="TFM655" s="137"/>
      <c r="TFN655" s="137"/>
      <c r="TFO655" s="137"/>
      <c r="TFP655" s="137"/>
      <c r="TFQ655" s="137"/>
      <c r="TFR655" s="137"/>
      <c r="TFS655" s="137"/>
      <c r="TFT655" s="137"/>
      <c r="TFU655" s="137"/>
      <c r="TFV655" s="137"/>
      <c r="TFW655" s="137"/>
      <c r="TFX655" s="137"/>
      <c r="TFY655" s="137"/>
      <c r="TFZ655" s="137"/>
      <c r="TGA655" s="137"/>
      <c r="TGB655" s="137"/>
      <c r="TGC655" s="137"/>
      <c r="TGD655" s="137"/>
      <c r="TGE655" s="137"/>
      <c r="TGF655" s="137"/>
      <c r="TGG655" s="137"/>
      <c r="TGH655" s="137"/>
      <c r="TGI655" s="137"/>
      <c r="TGJ655" s="137"/>
      <c r="TGK655" s="137"/>
      <c r="TGL655" s="137"/>
      <c r="TGM655" s="137"/>
      <c r="TGN655" s="137"/>
      <c r="TGO655" s="137"/>
      <c r="TGP655" s="137"/>
      <c r="TGQ655" s="137"/>
      <c r="TGR655" s="137"/>
      <c r="TGS655" s="137"/>
      <c r="TGT655" s="137"/>
      <c r="TGU655" s="137"/>
      <c r="TGV655" s="137"/>
      <c r="TGW655" s="137"/>
      <c r="TGX655" s="137"/>
      <c r="TGY655" s="137"/>
      <c r="TGZ655" s="137"/>
      <c r="THA655" s="137"/>
      <c r="THB655" s="137"/>
      <c r="THC655" s="137"/>
      <c r="THD655" s="137"/>
      <c r="THE655" s="137"/>
      <c r="THF655" s="137"/>
      <c r="THG655" s="137"/>
      <c r="THH655" s="137"/>
      <c r="THI655" s="137"/>
      <c r="THJ655" s="137"/>
      <c r="THK655" s="137"/>
      <c r="THL655" s="137"/>
      <c r="THM655" s="137"/>
      <c r="THN655" s="137"/>
      <c r="THO655" s="137"/>
      <c r="THP655" s="137"/>
      <c r="THQ655" s="137"/>
      <c r="THR655" s="137"/>
      <c r="THS655" s="137"/>
      <c r="THT655" s="137"/>
      <c r="THU655" s="137"/>
      <c r="THV655" s="137"/>
      <c r="THW655" s="137"/>
      <c r="THX655" s="137"/>
      <c r="THY655" s="137"/>
      <c r="THZ655" s="137"/>
      <c r="TIA655" s="137"/>
      <c r="TIB655" s="137"/>
      <c r="TIC655" s="137"/>
      <c r="TID655" s="137"/>
      <c r="TIE655" s="137"/>
      <c r="TIF655" s="137"/>
      <c r="TIG655" s="137"/>
      <c r="TIH655" s="137"/>
      <c r="TII655" s="137"/>
      <c r="TIJ655" s="137"/>
      <c r="TIK655" s="137"/>
      <c r="TIL655" s="137"/>
      <c r="TIM655" s="137"/>
      <c r="TIN655" s="137"/>
      <c r="TIO655" s="137"/>
      <c r="TIP655" s="137"/>
      <c r="TIQ655" s="137"/>
      <c r="TIR655" s="137"/>
      <c r="TIS655" s="137"/>
      <c r="TIT655" s="137"/>
      <c r="TIU655" s="137"/>
      <c r="TIV655" s="137"/>
      <c r="TIW655" s="137"/>
      <c r="TIX655" s="137"/>
      <c r="TIY655" s="137"/>
      <c r="TIZ655" s="137"/>
      <c r="TJA655" s="137"/>
      <c r="TJB655" s="137"/>
      <c r="TJC655" s="137"/>
      <c r="TJD655" s="137"/>
      <c r="TJE655" s="137"/>
      <c r="TJF655" s="137"/>
      <c r="TJG655" s="137"/>
      <c r="TJH655" s="137"/>
      <c r="TJI655" s="137"/>
      <c r="TJJ655" s="137"/>
      <c r="TJK655" s="137"/>
      <c r="TJL655" s="137"/>
      <c r="TJM655" s="137"/>
      <c r="TJN655" s="137"/>
      <c r="TJO655" s="137"/>
      <c r="TJP655" s="137"/>
      <c r="TJQ655" s="137"/>
      <c r="TJR655" s="137"/>
      <c r="TJS655" s="137"/>
      <c r="TJT655" s="137"/>
      <c r="TJU655" s="137"/>
      <c r="TJV655" s="137"/>
      <c r="TJW655" s="137"/>
      <c r="TJX655" s="137"/>
      <c r="TJY655" s="137"/>
      <c r="TJZ655" s="137"/>
      <c r="TKA655" s="137"/>
      <c r="TKB655" s="137"/>
      <c r="TKC655" s="137"/>
      <c r="TKD655" s="137"/>
      <c r="TKE655" s="137"/>
      <c r="TKF655" s="137"/>
      <c r="TKG655" s="137"/>
      <c r="TKH655" s="137"/>
      <c r="TKI655" s="137"/>
      <c r="TKJ655" s="137"/>
      <c r="TKK655" s="137"/>
      <c r="TKL655" s="137"/>
      <c r="TKM655" s="137"/>
      <c r="TKN655" s="137"/>
      <c r="TKO655" s="137"/>
      <c r="TKP655" s="137"/>
      <c r="TKQ655" s="137"/>
      <c r="TKR655" s="137"/>
      <c r="TKS655" s="137"/>
      <c r="TKT655" s="137"/>
      <c r="TKU655" s="137"/>
      <c r="TKV655" s="137"/>
      <c r="TKW655" s="137"/>
      <c r="TKX655" s="137"/>
      <c r="TKY655" s="137"/>
      <c r="TKZ655" s="137"/>
      <c r="TLA655" s="137"/>
      <c r="TLB655" s="137"/>
      <c r="TLC655" s="137"/>
      <c r="TLD655" s="137"/>
      <c r="TLE655" s="137"/>
      <c r="TLF655" s="137"/>
      <c r="TLG655" s="137"/>
      <c r="TLH655" s="137"/>
      <c r="TLI655" s="137"/>
      <c r="TLJ655" s="137"/>
      <c r="TLK655" s="137"/>
      <c r="TLL655" s="137"/>
      <c r="TLM655" s="137"/>
      <c r="TLN655" s="137"/>
      <c r="TLO655" s="137"/>
      <c r="TLP655" s="137"/>
      <c r="TLQ655" s="137"/>
      <c r="TLR655" s="137"/>
      <c r="TLS655" s="137"/>
      <c r="TLT655" s="137"/>
      <c r="TLU655" s="137"/>
      <c r="TLV655" s="137"/>
      <c r="TLW655" s="137"/>
      <c r="TLX655" s="137"/>
      <c r="TLY655" s="137"/>
      <c r="TLZ655" s="137"/>
      <c r="TMA655" s="137"/>
      <c r="TMB655" s="137"/>
      <c r="TMC655" s="137"/>
      <c r="TMD655" s="137"/>
      <c r="TME655" s="137"/>
      <c r="TMF655" s="137"/>
      <c r="TMG655" s="137"/>
      <c r="TMH655" s="137"/>
      <c r="TMI655" s="137"/>
      <c r="TMJ655" s="137"/>
      <c r="TMK655" s="137"/>
      <c r="TML655" s="137"/>
      <c r="TMM655" s="137"/>
      <c r="TMN655" s="137"/>
      <c r="TMO655" s="137"/>
      <c r="TMP655" s="137"/>
      <c r="TMQ655" s="137"/>
      <c r="TMR655" s="137"/>
      <c r="TMS655" s="137"/>
      <c r="TMT655" s="137"/>
      <c r="TMU655" s="137"/>
      <c r="TMV655" s="137"/>
      <c r="TMW655" s="137"/>
      <c r="TMX655" s="137"/>
      <c r="TMY655" s="137"/>
      <c r="TMZ655" s="137"/>
      <c r="TNA655" s="137"/>
      <c r="TNB655" s="137"/>
      <c r="TNC655" s="137"/>
      <c r="TND655" s="137"/>
      <c r="TNE655" s="137"/>
      <c r="TNF655" s="137"/>
      <c r="TNG655" s="137"/>
      <c r="TNH655" s="137"/>
      <c r="TNI655" s="137"/>
      <c r="TNJ655" s="137"/>
      <c r="TNK655" s="137"/>
      <c r="TNL655" s="137"/>
      <c r="TNM655" s="137"/>
      <c r="TNN655" s="137"/>
      <c r="TNO655" s="137"/>
      <c r="TNP655" s="137"/>
      <c r="TNQ655" s="137"/>
      <c r="TNR655" s="137"/>
      <c r="TNS655" s="137"/>
      <c r="TNT655" s="137"/>
      <c r="TNU655" s="137"/>
      <c r="TNV655" s="137"/>
      <c r="TNW655" s="137"/>
      <c r="TNX655" s="137"/>
      <c r="TNY655" s="137"/>
      <c r="TNZ655" s="137"/>
      <c r="TOA655" s="137"/>
      <c r="TOB655" s="137"/>
      <c r="TOC655" s="137"/>
      <c r="TOD655" s="137"/>
      <c r="TOE655" s="137"/>
      <c r="TOF655" s="137"/>
      <c r="TOG655" s="137"/>
      <c r="TOH655" s="137"/>
      <c r="TOI655" s="137"/>
      <c r="TOJ655" s="137"/>
      <c r="TOK655" s="137"/>
      <c r="TOL655" s="137"/>
      <c r="TOM655" s="137"/>
      <c r="TON655" s="137"/>
      <c r="TOO655" s="137"/>
      <c r="TOP655" s="137"/>
      <c r="TOQ655" s="137"/>
      <c r="TOR655" s="137"/>
      <c r="TOS655" s="137"/>
      <c r="TOT655" s="137"/>
      <c r="TOU655" s="137"/>
      <c r="TOV655" s="137"/>
      <c r="TOW655" s="137"/>
      <c r="TOX655" s="137"/>
      <c r="TOY655" s="137"/>
      <c r="TOZ655" s="137"/>
      <c r="TPA655" s="137"/>
      <c r="TPB655" s="137"/>
      <c r="TPC655" s="137"/>
      <c r="TPD655" s="137"/>
      <c r="TPE655" s="137"/>
      <c r="TPF655" s="137"/>
      <c r="TPG655" s="137"/>
      <c r="TPH655" s="137"/>
      <c r="TPI655" s="137"/>
      <c r="TPJ655" s="137"/>
      <c r="TPK655" s="137"/>
      <c r="TPL655" s="137"/>
      <c r="TPM655" s="137"/>
      <c r="TPN655" s="137"/>
      <c r="TPO655" s="137"/>
      <c r="TPP655" s="137"/>
      <c r="TPQ655" s="137"/>
      <c r="TPR655" s="137"/>
      <c r="TPS655" s="137"/>
      <c r="TPT655" s="137"/>
      <c r="TPU655" s="137"/>
      <c r="TPV655" s="137"/>
      <c r="TPW655" s="137"/>
      <c r="TPX655" s="137"/>
      <c r="TPY655" s="137"/>
      <c r="TPZ655" s="137"/>
      <c r="TQA655" s="137"/>
      <c r="TQB655" s="137"/>
      <c r="TQC655" s="137"/>
      <c r="TQD655" s="137"/>
      <c r="TQE655" s="137"/>
      <c r="TQF655" s="137"/>
      <c r="TQG655" s="137"/>
      <c r="TQH655" s="137"/>
      <c r="TQI655" s="137"/>
      <c r="TQJ655" s="137"/>
      <c r="TQK655" s="137"/>
      <c r="TQL655" s="137"/>
      <c r="TQM655" s="137"/>
      <c r="TQN655" s="137"/>
      <c r="TQO655" s="137"/>
      <c r="TQP655" s="137"/>
      <c r="TQQ655" s="137"/>
      <c r="TQR655" s="137"/>
      <c r="TQS655" s="137"/>
      <c r="TQT655" s="137"/>
      <c r="TQU655" s="137"/>
      <c r="TQV655" s="137"/>
      <c r="TQW655" s="137"/>
      <c r="TQX655" s="137"/>
      <c r="TQY655" s="137"/>
      <c r="TQZ655" s="137"/>
      <c r="TRA655" s="137"/>
      <c r="TRB655" s="137"/>
      <c r="TRC655" s="137"/>
      <c r="TRD655" s="137"/>
      <c r="TRE655" s="137"/>
      <c r="TRF655" s="137"/>
      <c r="TRG655" s="137"/>
      <c r="TRH655" s="137"/>
      <c r="TRI655" s="137"/>
      <c r="TRJ655" s="137"/>
      <c r="TRK655" s="137"/>
      <c r="TRL655" s="137"/>
      <c r="TRM655" s="137"/>
      <c r="TRN655" s="137"/>
      <c r="TRO655" s="137"/>
      <c r="TRP655" s="137"/>
      <c r="TRQ655" s="137"/>
      <c r="TRR655" s="137"/>
      <c r="TRS655" s="137"/>
      <c r="TRT655" s="137"/>
      <c r="TRU655" s="137"/>
      <c r="TRV655" s="137"/>
      <c r="TRW655" s="137"/>
      <c r="TRX655" s="137"/>
      <c r="TRY655" s="137"/>
      <c r="TRZ655" s="137"/>
      <c r="TSA655" s="137"/>
      <c r="TSB655" s="137"/>
      <c r="TSC655" s="137"/>
      <c r="TSD655" s="137"/>
      <c r="TSE655" s="137"/>
      <c r="TSF655" s="137"/>
      <c r="TSG655" s="137"/>
      <c r="TSH655" s="137"/>
      <c r="TSI655" s="137"/>
      <c r="TSJ655" s="137"/>
      <c r="TSK655" s="137"/>
      <c r="TSL655" s="137"/>
      <c r="TSM655" s="137"/>
      <c r="TSN655" s="137"/>
      <c r="TSO655" s="137"/>
      <c r="TSP655" s="137"/>
      <c r="TSQ655" s="137"/>
      <c r="TSR655" s="137"/>
      <c r="TSS655" s="137"/>
      <c r="TST655" s="137"/>
      <c r="TSU655" s="137"/>
      <c r="TSV655" s="137"/>
      <c r="TSW655" s="137"/>
      <c r="TSX655" s="137"/>
      <c r="TSY655" s="137"/>
      <c r="TSZ655" s="137"/>
      <c r="TTA655" s="137"/>
      <c r="TTB655" s="137"/>
      <c r="TTC655" s="137"/>
      <c r="TTD655" s="137"/>
      <c r="TTE655" s="137"/>
      <c r="TTF655" s="137"/>
      <c r="TTG655" s="137"/>
      <c r="TTH655" s="137"/>
      <c r="TTI655" s="137"/>
      <c r="TTJ655" s="137"/>
      <c r="TTK655" s="137"/>
      <c r="TTL655" s="137"/>
      <c r="TTM655" s="137"/>
      <c r="TTN655" s="137"/>
      <c r="TTO655" s="137"/>
      <c r="TTP655" s="137"/>
      <c r="TTQ655" s="137"/>
      <c r="TTR655" s="137"/>
      <c r="TTS655" s="137"/>
      <c r="TTT655" s="137"/>
      <c r="TTU655" s="137"/>
      <c r="TTV655" s="137"/>
      <c r="TTW655" s="137"/>
      <c r="TTX655" s="137"/>
      <c r="TTY655" s="137"/>
      <c r="TTZ655" s="137"/>
      <c r="TUA655" s="137"/>
      <c r="TUB655" s="137"/>
      <c r="TUC655" s="137"/>
      <c r="TUD655" s="137"/>
      <c r="TUE655" s="137"/>
      <c r="TUF655" s="137"/>
      <c r="TUG655" s="137"/>
      <c r="TUH655" s="137"/>
      <c r="TUI655" s="137"/>
      <c r="TUJ655" s="137"/>
      <c r="TUK655" s="137"/>
      <c r="TUL655" s="137"/>
      <c r="TUM655" s="137"/>
      <c r="TUN655" s="137"/>
      <c r="TUO655" s="137"/>
      <c r="TUP655" s="137"/>
      <c r="TUQ655" s="137"/>
      <c r="TUR655" s="137"/>
      <c r="TUS655" s="137"/>
      <c r="TUT655" s="137"/>
      <c r="TUU655" s="137"/>
      <c r="TUV655" s="137"/>
      <c r="TUW655" s="137"/>
      <c r="TUX655" s="137"/>
      <c r="TUY655" s="137"/>
      <c r="TUZ655" s="137"/>
      <c r="TVA655" s="137"/>
      <c r="TVB655" s="137"/>
      <c r="TVC655" s="137"/>
      <c r="TVD655" s="137"/>
      <c r="TVE655" s="137"/>
      <c r="TVF655" s="137"/>
      <c r="TVG655" s="137"/>
      <c r="TVH655" s="137"/>
      <c r="TVI655" s="137"/>
      <c r="TVJ655" s="137"/>
      <c r="TVK655" s="137"/>
      <c r="TVL655" s="137"/>
      <c r="TVM655" s="137"/>
      <c r="TVN655" s="137"/>
      <c r="TVO655" s="137"/>
      <c r="TVP655" s="137"/>
      <c r="TVQ655" s="137"/>
      <c r="TVR655" s="137"/>
      <c r="TVS655" s="137"/>
      <c r="TVT655" s="137"/>
      <c r="TVU655" s="137"/>
      <c r="TVV655" s="137"/>
      <c r="TVW655" s="137"/>
      <c r="TVX655" s="137"/>
      <c r="TVY655" s="137"/>
      <c r="TVZ655" s="137"/>
      <c r="TWA655" s="137"/>
      <c r="TWB655" s="137"/>
      <c r="TWC655" s="137"/>
      <c r="TWD655" s="137"/>
      <c r="TWE655" s="137"/>
      <c r="TWF655" s="137"/>
      <c r="TWG655" s="137"/>
      <c r="TWH655" s="137"/>
      <c r="TWI655" s="137"/>
      <c r="TWJ655" s="137"/>
      <c r="TWK655" s="137"/>
      <c r="TWL655" s="137"/>
      <c r="TWM655" s="137"/>
      <c r="TWN655" s="137"/>
      <c r="TWO655" s="137"/>
      <c r="TWP655" s="137"/>
      <c r="TWQ655" s="137"/>
      <c r="TWR655" s="137"/>
      <c r="TWS655" s="137"/>
      <c r="TWT655" s="137"/>
      <c r="TWU655" s="137"/>
      <c r="TWV655" s="137"/>
      <c r="TWW655" s="137"/>
      <c r="TWX655" s="137"/>
      <c r="TWY655" s="137"/>
      <c r="TWZ655" s="137"/>
      <c r="TXA655" s="137"/>
      <c r="TXB655" s="137"/>
      <c r="TXC655" s="137"/>
      <c r="TXD655" s="137"/>
      <c r="TXE655" s="137"/>
      <c r="TXF655" s="137"/>
      <c r="TXG655" s="137"/>
      <c r="TXH655" s="137"/>
      <c r="TXI655" s="137"/>
      <c r="TXJ655" s="137"/>
      <c r="TXK655" s="137"/>
      <c r="TXL655" s="137"/>
      <c r="TXM655" s="137"/>
      <c r="TXN655" s="137"/>
      <c r="TXO655" s="137"/>
      <c r="TXP655" s="137"/>
      <c r="TXQ655" s="137"/>
      <c r="TXR655" s="137"/>
      <c r="TXS655" s="137"/>
      <c r="TXT655" s="137"/>
      <c r="TXU655" s="137"/>
      <c r="TXV655" s="137"/>
      <c r="TXW655" s="137"/>
      <c r="TXX655" s="137"/>
      <c r="TXY655" s="137"/>
      <c r="TXZ655" s="137"/>
      <c r="TYA655" s="137"/>
      <c r="TYB655" s="137"/>
      <c r="TYC655" s="137"/>
      <c r="TYD655" s="137"/>
      <c r="TYE655" s="137"/>
      <c r="TYF655" s="137"/>
      <c r="TYG655" s="137"/>
      <c r="TYH655" s="137"/>
      <c r="TYI655" s="137"/>
      <c r="TYJ655" s="137"/>
      <c r="TYK655" s="137"/>
      <c r="TYL655" s="137"/>
      <c r="TYM655" s="137"/>
      <c r="TYN655" s="137"/>
      <c r="TYO655" s="137"/>
      <c r="TYP655" s="137"/>
      <c r="TYQ655" s="137"/>
      <c r="TYR655" s="137"/>
      <c r="TYS655" s="137"/>
      <c r="TYT655" s="137"/>
      <c r="TYU655" s="137"/>
      <c r="TYV655" s="137"/>
      <c r="TYW655" s="137"/>
      <c r="TYX655" s="137"/>
      <c r="TYY655" s="137"/>
      <c r="TYZ655" s="137"/>
      <c r="TZA655" s="137"/>
      <c r="TZB655" s="137"/>
      <c r="TZC655" s="137"/>
      <c r="TZD655" s="137"/>
      <c r="TZE655" s="137"/>
      <c r="TZF655" s="137"/>
      <c r="TZG655" s="137"/>
      <c r="TZH655" s="137"/>
      <c r="TZI655" s="137"/>
      <c r="TZJ655" s="137"/>
      <c r="TZK655" s="137"/>
      <c r="TZL655" s="137"/>
      <c r="TZM655" s="137"/>
      <c r="TZN655" s="137"/>
      <c r="TZO655" s="137"/>
      <c r="TZP655" s="137"/>
      <c r="TZQ655" s="137"/>
      <c r="TZR655" s="137"/>
      <c r="TZS655" s="137"/>
      <c r="TZT655" s="137"/>
      <c r="TZU655" s="137"/>
      <c r="TZV655" s="137"/>
      <c r="TZW655" s="137"/>
      <c r="TZX655" s="137"/>
      <c r="TZY655" s="137"/>
      <c r="TZZ655" s="137"/>
      <c r="UAA655" s="137"/>
      <c r="UAB655" s="137"/>
      <c r="UAC655" s="137"/>
      <c r="UAD655" s="137"/>
      <c r="UAE655" s="137"/>
      <c r="UAF655" s="137"/>
      <c r="UAG655" s="137"/>
      <c r="UAH655" s="137"/>
      <c r="UAI655" s="137"/>
      <c r="UAJ655" s="137"/>
      <c r="UAK655" s="137"/>
      <c r="UAL655" s="137"/>
      <c r="UAM655" s="137"/>
      <c r="UAN655" s="137"/>
      <c r="UAO655" s="137"/>
      <c r="UAP655" s="137"/>
      <c r="UAQ655" s="137"/>
      <c r="UAR655" s="137"/>
      <c r="UAS655" s="137"/>
      <c r="UAT655" s="137"/>
      <c r="UAU655" s="137"/>
      <c r="UAV655" s="137"/>
      <c r="UAW655" s="137"/>
      <c r="UAX655" s="137"/>
      <c r="UAY655" s="137"/>
      <c r="UAZ655" s="137"/>
      <c r="UBA655" s="137"/>
      <c r="UBB655" s="137"/>
      <c r="UBC655" s="137"/>
      <c r="UBD655" s="137"/>
      <c r="UBE655" s="137"/>
      <c r="UBF655" s="137"/>
      <c r="UBG655" s="137"/>
      <c r="UBH655" s="137"/>
      <c r="UBI655" s="137"/>
      <c r="UBJ655" s="137"/>
      <c r="UBK655" s="137"/>
      <c r="UBL655" s="137"/>
      <c r="UBM655" s="137"/>
      <c r="UBN655" s="137"/>
      <c r="UBO655" s="137"/>
      <c r="UBP655" s="137"/>
      <c r="UBQ655" s="137"/>
      <c r="UBR655" s="137"/>
      <c r="UBS655" s="137"/>
      <c r="UBT655" s="137"/>
      <c r="UBU655" s="137"/>
      <c r="UBV655" s="137"/>
      <c r="UBW655" s="137"/>
      <c r="UBX655" s="137"/>
      <c r="UBY655" s="137"/>
      <c r="UBZ655" s="137"/>
      <c r="UCA655" s="137"/>
      <c r="UCB655" s="137"/>
      <c r="UCC655" s="137"/>
      <c r="UCD655" s="137"/>
      <c r="UCE655" s="137"/>
      <c r="UCF655" s="137"/>
      <c r="UCG655" s="137"/>
      <c r="UCH655" s="137"/>
      <c r="UCI655" s="137"/>
      <c r="UCJ655" s="137"/>
      <c r="UCK655" s="137"/>
      <c r="UCL655" s="137"/>
      <c r="UCM655" s="137"/>
      <c r="UCN655" s="137"/>
      <c r="UCO655" s="137"/>
      <c r="UCP655" s="137"/>
      <c r="UCQ655" s="137"/>
      <c r="UCR655" s="137"/>
      <c r="UCS655" s="137"/>
      <c r="UCT655" s="137"/>
      <c r="UCU655" s="137"/>
      <c r="UCV655" s="137"/>
      <c r="UCW655" s="137"/>
      <c r="UCX655" s="137"/>
      <c r="UCY655" s="137"/>
      <c r="UCZ655" s="137"/>
      <c r="UDA655" s="137"/>
      <c r="UDB655" s="137"/>
      <c r="UDC655" s="137"/>
      <c r="UDD655" s="137"/>
      <c r="UDE655" s="137"/>
      <c r="UDF655" s="137"/>
      <c r="UDG655" s="137"/>
      <c r="UDH655" s="137"/>
      <c r="UDI655" s="137"/>
      <c r="UDJ655" s="137"/>
      <c r="UDK655" s="137"/>
      <c r="UDL655" s="137"/>
      <c r="UDM655" s="137"/>
      <c r="UDN655" s="137"/>
      <c r="UDO655" s="137"/>
      <c r="UDP655" s="137"/>
      <c r="UDQ655" s="137"/>
      <c r="UDR655" s="137"/>
      <c r="UDS655" s="137"/>
      <c r="UDT655" s="137"/>
      <c r="UDU655" s="137"/>
      <c r="UDV655" s="137"/>
      <c r="UDW655" s="137"/>
      <c r="UDX655" s="137"/>
      <c r="UDY655" s="137"/>
      <c r="UDZ655" s="137"/>
      <c r="UEA655" s="137"/>
      <c r="UEB655" s="137"/>
      <c r="UEC655" s="137"/>
      <c r="UED655" s="137"/>
      <c r="UEE655" s="137"/>
      <c r="UEF655" s="137"/>
      <c r="UEG655" s="137"/>
      <c r="UEH655" s="137"/>
      <c r="UEI655" s="137"/>
      <c r="UEJ655" s="137"/>
      <c r="UEK655" s="137"/>
      <c r="UEL655" s="137"/>
      <c r="UEM655" s="137"/>
      <c r="UEN655" s="137"/>
      <c r="UEO655" s="137"/>
      <c r="UEP655" s="137"/>
      <c r="UEQ655" s="137"/>
      <c r="UER655" s="137"/>
      <c r="UES655" s="137"/>
      <c r="UET655" s="137"/>
      <c r="UEU655" s="137"/>
      <c r="UEV655" s="137"/>
      <c r="UEW655" s="137"/>
      <c r="UEX655" s="137"/>
      <c r="UEY655" s="137"/>
      <c r="UEZ655" s="137"/>
      <c r="UFA655" s="137"/>
      <c r="UFB655" s="137"/>
      <c r="UFC655" s="137"/>
      <c r="UFD655" s="137"/>
      <c r="UFE655" s="137"/>
      <c r="UFF655" s="137"/>
      <c r="UFG655" s="137"/>
      <c r="UFH655" s="137"/>
      <c r="UFI655" s="137"/>
      <c r="UFJ655" s="137"/>
      <c r="UFK655" s="137"/>
      <c r="UFL655" s="137"/>
      <c r="UFM655" s="137"/>
      <c r="UFN655" s="137"/>
      <c r="UFO655" s="137"/>
      <c r="UFP655" s="137"/>
      <c r="UFQ655" s="137"/>
      <c r="UFR655" s="137"/>
      <c r="UFS655" s="137"/>
      <c r="UFT655" s="137"/>
      <c r="UFU655" s="137"/>
      <c r="UFV655" s="137"/>
      <c r="UFW655" s="137"/>
      <c r="UFX655" s="137"/>
      <c r="UFY655" s="137"/>
      <c r="UFZ655" s="137"/>
      <c r="UGA655" s="137"/>
      <c r="UGB655" s="137"/>
      <c r="UGC655" s="137"/>
      <c r="UGD655" s="137"/>
      <c r="UGE655" s="137"/>
      <c r="UGF655" s="137"/>
      <c r="UGG655" s="137"/>
      <c r="UGH655" s="137"/>
      <c r="UGI655" s="137"/>
      <c r="UGJ655" s="137"/>
      <c r="UGK655" s="137"/>
      <c r="UGL655" s="137"/>
      <c r="UGM655" s="137"/>
      <c r="UGN655" s="137"/>
      <c r="UGO655" s="137"/>
      <c r="UGP655" s="137"/>
      <c r="UGQ655" s="137"/>
      <c r="UGR655" s="137"/>
      <c r="UGS655" s="137"/>
      <c r="UGT655" s="137"/>
      <c r="UGU655" s="137"/>
      <c r="UGV655" s="137"/>
      <c r="UGW655" s="137"/>
      <c r="UGX655" s="137"/>
      <c r="UGY655" s="137"/>
      <c r="UGZ655" s="137"/>
      <c r="UHA655" s="137"/>
      <c r="UHB655" s="137"/>
      <c r="UHC655" s="137"/>
      <c r="UHD655" s="137"/>
      <c r="UHE655" s="137"/>
      <c r="UHF655" s="137"/>
      <c r="UHG655" s="137"/>
      <c r="UHH655" s="137"/>
      <c r="UHI655" s="137"/>
      <c r="UHJ655" s="137"/>
      <c r="UHK655" s="137"/>
      <c r="UHL655" s="137"/>
      <c r="UHM655" s="137"/>
      <c r="UHN655" s="137"/>
      <c r="UHO655" s="137"/>
      <c r="UHP655" s="137"/>
      <c r="UHQ655" s="137"/>
      <c r="UHR655" s="137"/>
      <c r="UHS655" s="137"/>
      <c r="UHT655" s="137"/>
      <c r="UHU655" s="137"/>
      <c r="UHV655" s="137"/>
      <c r="UHW655" s="137"/>
      <c r="UHX655" s="137"/>
      <c r="UHY655" s="137"/>
      <c r="UHZ655" s="137"/>
      <c r="UIA655" s="137"/>
      <c r="UIB655" s="137"/>
      <c r="UIC655" s="137"/>
      <c r="UID655" s="137"/>
      <c r="UIE655" s="137"/>
      <c r="UIF655" s="137"/>
      <c r="UIG655" s="137"/>
      <c r="UIH655" s="137"/>
      <c r="UII655" s="137"/>
      <c r="UIJ655" s="137"/>
      <c r="UIK655" s="137"/>
      <c r="UIL655" s="137"/>
      <c r="UIM655" s="137"/>
      <c r="UIN655" s="137"/>
      <c r="UIO655" s="137"/>
      <c r="UIP655" s="137"/>
      <c r="UIQ655" s="137"/>
      <c r="UIR655" s="137"/>
      <c r="UIS655" s="137"/>
      <c r="UIT655" s="137"/>
      <c r="UIU655" s="137"/>
      <c r="UIV655" s="137"/>
      <c r="UIW655" s="137"/>
      <c r="UIX655" s="137"/>
      <c r="UIY655" s="137"/>
      <c r="UIZ655" s="137"/>
      <c r="UJA655" s="137"/>
      <c r="UJB655" s="137"/>
      <c r="UJC655" s="137"/>
      <c r="UJD655" s="137"/>
      <c r="UJE655" s="137"/>
      <c r="UJF655" s="137"/>
      <c r="UJG655" s="137"/>
      <c r="UJH655" s="137"/>
      <c r="UJI655" s="137"/>
      <c r="UJJ655" s="137"/>
      <c r="UJK655" s="137"/>
      <c r="UJL655" s="137"/>
      <c r="UJM655" s="137"/>
      <c r="UJN655" s="137"/>
      <c r="UJO655" s="137"/>
      <c r="UJP655" s="137"/>
      <c r="UJQ655" s="137"/>
      <c r="UJR655" s="137"/>
      <c r="UJS655" s="137"/>
      <c r="UJT655" s="137"/>
      <c r="UJU655" s="137"/>
      <c r="UJV655" s="137"/>
      <c r="UJW655" s="137"/>
      <c r="UJX655" s="137"/>
      <c r="UJY655" s="137"/>
      <c r="UJZ655" s="137"/>
      <c r="UKA655" s="137"/>
      <c r="UKB655" s="137"/>
      <c r="UKC655" s="137"/>
      <c r="UKD655" s="137"/>
      <c r="UKE655" s="137"/>
      <c r="UKF655" s="137"/>
      <c r="UKG655" s="137"/>
      <c r="UKH655" s="137"/>
      <c r="UKI655" s="137"/>
      <c r="UKJ655" s="137"/>
      <c r="UKK655" s="137"/>
      <c r="UKL655" s="137"/>
      <c r="UKM655" s="137"/>
      <c r="UKN655" s="137"/>
      <c r="UKO655" s="137"/>
      <c r="UKP655" s="137"/>
      <c r="UKQ655" s="137"/>
      <c r="UKR655" s="137"/>
      <c r="UKS655" s="137"/>
      <c r="UKT655" s="137"/>
      <c r="UKU655" s="137"/>
      <c r="UKV655" s="137"/>
      <c r="UKW655" s="137"/>
      <c r="UKX655" s="137"/>
      <c r="UKY655" s="137"/>
      <c r="UKZ655" s="137"/>
      <c r="ULA655" s="137"/>
      <c r="ULB655" s="137"/>
      <c r="ULC655" s="137"/>
      <c r="ULD655" s="137"/>
      <c r="ULE655" s="137"/>
      <c r="ULF655" s="137"/>
      <c r="ULG655" s="137"/>
      <c r="ULH655" s="137"/>
      <c r="ULI655" s="137"/>
      <c r="ULJ655" s="137"/>
      <c r="ULK655" s="137"/>
      <c r="ULL655" s="137"/>
      <c r="ULM655" s="137"/>
      <c r="ULN655" s="137"/>
      <c r="ULO655" s="137"/>
      <c r="ULP655" s="137"/>
      <c r="ULQ655" s="137"/>
      <c r="ULR655" s="137"/>
      <c r="ULS655" s="137"/>
      <c r="ULT655" s="137"/>
      <c r="ULU655" s="137"/>
      <c r="ULV655" s="137"/>
      <c r="ULW655" s="137"/>
      <c r="ULX655" s="137"/>
      <c r="ULY655" s="137"/>
      <c r="ULZ655" s="137"/>
      <c r="UMA655" s="137"/>
      <c r="UMB655" s="137"/>
      <c r="UMC655" s="137"/>
      <c r="UMD655" s="137"/>
      <c r="UME655" s="137"/>
      <c r="UMF655" s="137"/>
      <c r="UMG655" s="137"/>
      <c r="UMH655" s="137"/>
      <c r="UMI655" s="137"/>
      <c r="UMJ655" s="137"/>
      <c r="UMK655" s="137"/>
      <c r="UML655" s="137"/>
      <c r="UMM655" s="137"/>
      <c r="UMN655" s="137"/>
      <c r="UMO655" s="137"/>
      <c r="UMP655" s="137"/>
      <c r="UMQ655" s="137"/>
      <c r="UMR655" s="137"/>
      <c r="UMS655" s="137"/>
      <c r="UMT655" s="137"/>
      <c r="UMU655" s="137"/>
      <c r="UMV655" s="137"/>
      <c r="UMW655" s="137"/>
      <c r="UMX655" s="137"/>
      <c r="UMY655" s="137"/>
      <c r="UMZ655" s="137"/>
      <c r="UNA655" s="137"/>
      <c r="UNB655" s="137"/>
      <c r="UNC655" s="137"/>
      <c r="UND655" s="137"/>
      <c r="UNE655" s="137"/>
      <c r="UNF655" s="137"/>
      <c r="UNG655" s="137"/>
      <c r="UNH655" s="137"/>
      <c r="UNI655" s="137"/>
      <c r="UNJ655" s="137"/>
      <c r="UNK655" s="137"/>
      <c r="UNL655" s="137"/>
      <c r="UNM655" s="137"/>
      <c r="UNN655" s="137"/>
      <c r="UNO655" s="137"/>
      <c r="UNP655" s="137"/>
      <c r="UNQ655" s="137"/>
      <c r="UNR655" s="137"/>
      <c r="UNS655" s="137"/>
      <c r="UNT655" s="137"/>
      <c r="UNU655" s="137"/>
      <c r="UNV655" s="137"/>
      <c r="UNW655" s="137"/>
      <c r="UNX655" s="137"/>
      <c r="UNY655" s="137"/>
      <c r="UNZ655" s="137"/>
      <c r="UOA655" s="137"/>
      <c r="UOB655" s="137"/>
      <c r="UOC655" s="137"/>
      <c r="UOD655" s="137"/>
      <c r="UOE655" s="137"/>
      <c r="UOF655" s="137"/>
      <c r="UOG655" s="137"/>
      <c r="UOH655" s="137"/>
      <c r="UOI655" s="137"/>
      <c r="UOJ655" s="137"/>
      <c r="UOK655" s="137"/>
      <c r="UOL655" s="137"/>
      <c r="UOM655" s="137"/>
      <c r="UON655" s="137"/>
      <c r="UOO655" s="137"/>
      <c r="UOP655" s="137"/>
      <c r="UOQ655" s="137"/>
      <c r="UOR655" s="137"/>
      <c r="UOS655" s="137"/>
      <c r="UOT655" s="137"/>
      <c r="UOU655" s="137"/>
      <c r="UOV655" s="137"/>
      <c r="UOW655" s="137"/>
      <c r="UOX655" s="137"/>
      <c r="UOY655" s="137"/>
      <c r="UOZ655" s="137"/>
      <c r="UPA655" s="137"/>
      <c r="UPB655" s="137"/>
      <c r="UPC655" s="137"/>
      <c r="UPD655" s="137"/>
      <c r="UPE655" s="137"/>
      <c r="UPF655" s="137"/>
      <c r="UPG655" s="137"/>
      <c r="UPH655" s="137"/>
      <c r="UPI655" s="137"/>
      <c r="UPJ655" s="137"/>
      <c r="UPK655" s="137"/>
      <c r="UPL655" s="137"/>
      <c r="UPM655" s="137"/>
      <c r="UPN655" s="137"/>
      <c r="UPO655" s="137"/>
      <c r="UPP655" s="137"/>
      <c r="UPQ655" s="137"/>
      <c r="UPR655" s="137"/>
      <c r="UPS655" s="137"/>
      <c r="UPT655" s="137"/>
      <c r="UPU655" s="137"/>
      <c r="UPV655" s="137"/>
      <c r="UPW655" s="137"/>
      <c r="UPX655" s="137"/>
      <c r="UPY655" s="137"/>
      <c r="UPZ655" s="137"/>
      <c r="UQA655" s="137"/>
      <c r="UQB655" s="137"/>
      <c r="UQC655" s="137"/>
      <c r="UQD655" s="137"/>
      <c r="UQE655" s="137"/>
      <c r="UQF655" s="137"/>
      <c r="UQG655" s="137"/>
      <c r="UQH655" s="137"/>
      <c r="UQI655" s="137"/>
      <c r="UQJ655" s="137"/>
      <c r="UQK655" s="137"/>
      <c r="UQL655" s="137"/>
      <c r="UQM655" s="137"/>
      <c r="UQN655" s="137"/>
      <c r="UQO655" s="137"/>
      <c r="UQP655" s="137"/>
      <c r="UQQ655" s="137"/>
      <c r="UQR655" s="137"/>
      <c r="UQS655" s="137"/>
      <c r="UQT655" s="137"/>
      <c r="UQU655" s="137"/>
      <c r="UQV655" s="137"/>
      <c r="UQW655" s="137"/>
      <c r="UQX655" s="137"/>
      <c r="UQY655" s="137"/>
      <c r="UQZ655" s="137"/>
      <c r="URA655" s="137"/>
      <c r="URB655" s="137"/>
      <c r="URC655" s="137"/>
      <c r="URD655" s="137"/>
      <c r="URE655" s="137"/>
      <c r="URF655" s="137"/>
      <c r="URG655" s="137"/>
      <c r="URH655" s="137"/>
      <c r="URI655" s="137"/>
      <c r="URJ655" s="137"/>
      <c r="URK655" s="137"/>
      <c r="URL655" s="137"/>
      <c r="URM655" s="137"/>
      <c r="URN655" s="137"/>
      <c r="URO655" s="137"/>
      <c r="URP655" s="137"/>
      <c r="URQ655" s="137"/>
      <c r="URR655" s="137"/>
      <c r="URS655" s="137"/>
      <c r="URT655" s="137"/>
      <c r="URU655" s="137"/>
      <c r="URV655" s="137"/>
      <c r="URW655" s="137"/>
      <c r="URX655" s="137"/>
      <c r="URY655" s="137"/>
      <c r="URZ655" s="137"/>
      <c r="USA655" s="137"/>
      <c r="USB655" s="137"/>
      <c r="USC655" s="137"/>
      <c r="USD655" s="137"/>
      <c r="USE655" s="137"/>
      <c r="USF655" s="137"/>
      <c r="USG655" s="137"/>
      <c r="USH655" s="137"/>
      <c r="USI655" s="137"/>
      <c r="USJ655" s="137"/>
      <c r="USK655" s="137"/>
      <c r="USL655" s="137"/>
      <c r="USM655" s="137"/>
      <c r="USN655" s="137"/>
      <c r="USO655" s="137"/>
      <c r="USP655" s="137"/>
      <c r="USQ655" s="137"/>
      <c r="USR655" s="137"/>
      <c r="USS655" s="137"/>
      <c r="UST655" s="137"/>
      <c r="USU655" s="137"/>
      <c r="USV655" s="137"/>
      <c r="USW655" s="137"/>
      <c r="USX655" s="137"/>
      <c r="USY655" s="137"/>
      <c r="USZ655" s="137"/>
      <c r="UTA655" s="137"/>
      <c r="UTB655" s="137"/>
      <c r="UTC655" s="137"/>
      <c r="UTD655" s="137"/>
      <c r="UTE655" s="137"/>
      <c r="UTF655" s="137"/>
      <c r="UTG655" s="137"/>
      <c r="UTH655" s="137"/>
      <c r="UTI655" s="137"/>
      <c r="UTJ655" s="137"/>
      <c r="UTK655" s="137"/>
      <c r="UTL655" s="137"/>
      <c r="UTM655" s="137"/>
      <c r="UTN655" s="137"/>
      <c r="UTO655" s="137"/>
      <c r="UTP655" s="137"/>
      <c r="UTQ655" s="137"/>
      <c r="UTR655" s="137"/>
      <c r="UTS655" s="137"/>
      <c r="UTT655" s="137"/>
      <c r="UTU655" s="137"/>
      <c r="UTV655" s="137"/>
      <c r="UTW655" s="137"/>
      <c r="UTX655" s="137"/>
      <c r="UTY655" s="137"/>
      <c r="UTZ655" s="137"/>
      <c r="UUA655" s="137"/>
      <c r="UUB655" s="137"/>
      <c r="UUC655" s="137"/>
      <c r="UUD655" s="137"/>
      <c r="UUE655" s="137"/>
      <c r="UUF655" s="137"/>
      <c r="UUG655" s="137"/>
      <c r="UUH655" s="137"/>
      <c r="UUI655" s="137"/>
      <c r="UUJ655" s="137"/>
      <c r="UUK655" s="137"/>
      <c r="UUL655" s="137"/>
      <c r="UUM655" s="137"/>
      <c r="UUN655" s="137"/>
      <c r="UUO655" s="137"/>
      <c r="UUP655" s="137"/>
      <c r="UUQ655" s="137"/>
      <c r="UUR655" s="137"/>
      <c r="UUS655" s="137"/>
      <c r="UUT655" s="137"/>
      <c r="UUU655" s="137"/>
      <c r="UUV655" s="137"/>
      <c r="UUW655" s="137"/>
      <c r="UUX655" s="137"/>
      <c r="UUY655" s="137"/>
      <c r="UUZ655" s="137"/>
      <c r="UVA655" s="137"/>
      <c r="UVB655" s="137"/>
      <c r="UVC655" s="137"/>
      <c r="UVD655" s="137"/>
      <c r="UVE655" s="137"/>
      <c r="UVF655" s="137"/>
      <c r="UVG655" s="137"/>
      <c r="UVH655" s="137"/>
      <c r="UVI655" s="137"/>
      <c r="UVJ655" s="137"/>
      <c r="UVK655" s="137"/>
      <c r="UVL655" s="137"/>
      <c r="UVM655" s="137"/>
      <c r="UVN655" s="137"/>
      <c r="UVO655" s="137"/>
      <c r="UVP655" s="137"/>
      <c r="UVQ655" s="137"/>
      <c r="UVR655" s="137"/>
      <c r="UVS655" s="137"/>
      <c r="UVT655" s="137"/>
      <c r="UVU655" s="137"/>
      <c r="UVV655" s="137"/>
      <c r="UVW655" s="137"/>
      <c r="UVX655" s="137"/>
      <c r="UVY655" s="137"/>
      <c r="UVZ655" s="137"/>
      <c r="UWA655" s="137"/>
      <c r="UWB655" s="137"/>
      <c r="UWC655" s="137"/>
      <c r="UWD655" s="137"/>
      <c r="UWE655" s="137"/>
      <c r="UWF655" s="137"/>
      <c r="UWG655" s="137"/>
      <c r="UWH655" s="137"/>
      <c r="UWI655" s="137"/>
      <c r="UWJ655" s="137"/>
      <c r="UWK655" s="137"/>
      <c r="UWL655" s="137"/>
      <c r="UWM655" s="137"/>
      <c r="UWN655" s="137"/>
      <c r="UWO655" s="137"/>
      <c r="UWP655" s="137"/>
      <c r="UWQ655" s="137"/>
      <c r="UWR655" s="137"/>
      <c r="UWS655" s="137"/>
      <c r="UWT655" s="137"/>
      <c r="UWU655" s="137"/>
      <c r="UWV655" s="137"/>
      <c r="UWW655" s="137"/>
      <c r="UWX655" s="137"/>
      <c r="UWY655" s="137"/>
      <c r="UWZ655" s="137"/>
      <c r="UXA655" s="137"/>
      <c r="UXB655" s="137"/>
      <c r="UXC655" s="137"/>
      <c r="UXD655" s="137"/>
      <c r="UXE655" s="137"/>
      <c r="UXF655" s="137"/>
      <c r="UXG655" s="137"/>
      <c r="UXH655" s="137"/>
      <c r="UXI655" s="137"/>
      <c r="UXJ655" s="137"/>
      <c r="UXK655" s="137"/>
      <c r="UXL655" s="137"/>
      <c r="UXM655" s="137"/>
      <c r="UXN655" s="137"/>
      <c r="UXO655" s="137"/>
      <c r="UXP655" s="137"/>
      <c r="UXQ655" s="137"/>
      <c r="UXR655" s="137"/>
      <c r="UXS655" s="137"/>
      <c r="UXT655" s="137"/>
      <c r="UXU655" s="137"/>
      <c r="UXV655" s="137"/>
      <c r="UXW655" s="137"/>
      <c r="UXX655" s="137"/>
      <c r="UXY655" s="137"/>
      <c r="UXZ655" s="137"/>
      <c r="UYA655" s="137"/>
      <c r="UYB655" s="137"/>
      <c r="UYC655" s="137"/>
      <c r="UYD655" s="137"/>
      <c r="UYE655" s="137"/>
      <c r="UYF655" s="137"/>
      <c r="UYG655" s="137"/>
      <c r="UYH655" s="137"/>
      <c r="UYI655" s="137"/>
      <c r="UYJ655" s="137"/>
      <c r="UYK655" s="137"/>
      <c r="UYL655" s="137"/>
      <c r="UYM655" s="137"/>
      <c r="UYN655" s="137"/>
      <c r="UYO655" s="137"/>
      <c r="UYP655" s="137"/>
      <c r="UYQ655" s="137"/>
      <c r="UYR655" s="137"/>
      <c r="UYS655" s="137"/>
      <c r="UYT655" s="137"/>
      <c r="UYU655" s="137"/>
      <c r="UYV655" s="137"/>
      <c r="UYW655" s="137"/>
      <c r="UYX655" s="137"/>
      <c r="UYY655" s="137"/>
      <c r="UYZ655" s="137"/>
      <c r="UZA655" s="137"/>
      <c r="UZB655" s="137"/>
      <c r="UZC655" s="137"/>
      <c r="UZD655" s="137"/>
      <c r="UZE655" s="137"/>
      <c r="UZF655" s="137"/>
      <c r="UZG655" s="137"/>
      <c r="UZH655" s="137"/>
      <c r="UZI655" s="137"/>
      <c r="UZJ655" s="137"/>
      <c r="UZK655" s="137"/>
      <c r="UZL655" s="137"/>
      <c r="UZM655" s="137"/>
      <c r="UZN655" s="137"/>
      <c r="UZO655" s="137"/>
      <c r="UZP655" s="137"/>
      <c r="UZQ655" s="137"/>
      <c r="UZR655" s="137"/>
      <c r="UZS655" s="137"/>
      <c r="UZT655" s="137"/>
      <c r="UZU655" s="137"/>
      <c r="UZV655" s="137"/>
      <c r="UZW655" s="137"/>
      <c r="UZX655" s="137"/>
      <c r="UZY655" s="137"/>
      <c r="UZZ655" s="137"/>
      <c r="VAA655" s="137"/>
      <c r="VAB655" s="137"/>
      <c r="VAC655" s="137"/>
      <c r="VAD655" s="137"/>
      <c r="VAE655" s="137"/>
      <c r="VAF655" s="137"/>
      <c r="VAG655" s="137"/>
      <c r="VAH655" s="137"/>
      <c r="VAI655" s="137"/>
      <c r="VAJ655" s="137"/>
      <c r="VAK655" s="137"/>
      <c r="VAL655" s="137"/>
      <c r="VAM655" s="137"/>
      <c r="VAN655" s="137"/>
      <c r="VAO655" s="137"/>
      <c r="VAP655" s="137"/>
      <c r="VAQ655" s="137"/>
      <c r="VAR655" s="137"/>
      <c r="VAS655" s="137"/>
      <c r="VAT655" s="137"/>
      <c r="VAU655" s="137"/>
      <c r="VAV655" s="137"/>
      <c r="VAW655" s="137"/>
      <c r="VAX655" s="137"/>
      <c r="VAY655" s="137"/>
      <c r="VAZ655" s="137"/>
      <c r="VBA655" s="137"/>
      <c r="VBB655" s="137"/>
      <c r="VBC655" s="137"/>
      <c r="VBD655" s="137"/>
      <c r="VBE655" s="137"/>
      <c r="VBF655" s="137"/>
      <c r="VBG655" s="137"/>
      <c r="VBH655" s="137"/>
      <c r="VBI655" s="137"/>
      <c r="VBJ655" s="137"/>
      <c r="VBK655" s="137"/>
      <c r="VBL655" s="137"/>
      <c r="VBM655" s="137"/>
      <c r="VBN655" s="137"/>
      <c r="VBO655" s="137"/>
      <c r="VBP655" s="137"/>
      <c r="VBQ655" s="137"/>
      <c r="VBR655" s="137"/>
      <c r="VBS655" s="137"/>
      <c r="VBT655" s="137"/>
      <c r="VBU655" s="137"/>
      <c r="VBV655" s="137"/>
      <c r="VBW655" s="137"/>
      <c r="VBX655" s="137"/>
      <c r="VBY655" s="137"/>
      <c r="VBZ655" s="137"/>
      <c r="VCA655" s="137"/>
      <c r="VCB655" s="137"/>
      <c r="VCC655" s="137"/>
      <c r="VCD655" s="137"/>
      <c r="VCE655" s="137"/>
      <c r="VCF655" s="137"/>
      <c r="VCG655" s="137"/>
      <c r="VCH655" s="137"/>
      <c r="VCI655" s="137"/>
      <c r="VCJ655" s="137"/>
      <c r="VCK655" s="137"/>
      <c r="VCL655" s="137"/>
      <c r="VCM655" s="137"/>
      <c r="VCN655" s="137"/>
      <c r="VCO655" s="137"/>
      <c r="VCP655" s="137"/>
      <c r="VCQ655" s="137"/>
      <c r="VCR655" s="137"/>
      <c r="VCS655" s="137"/>
      <c r="VCT655" s="137"/>
      <c r="VCU655" s="137"/>
      <c r="VCV655" s="137"/>
      <c r="VCW655" s="137"/>
      <c r="VCX655" s="137"/>
      <c r="VCY655" s="137"/>
      <c r="VCZ655" s="137"/>
      <c r="VDA655" s="137"/>
      <c r="VDB655" s="137"/>
      <c r="VDC655" s="137"/>
      <c r="VDD655" s="137"/>
      <c r="VDE655" s="137"/>
      <c r="VDF655" s="137"/>
      <c r="VDG655" s="137"/>
      <c r="VDH655" s="137"/>
      <c r="VDI655" s="137"/>
      <c r="VDJ655" s="137"/>
      <c r="VDK655" s="137"/>
      <c r="VDL655" s="137"/>
      <c r="VDM655" s="137"/>
      <c r="VDN655" s="137"/>
      <c r="VDO655" s="137"/>
      <c r="VDP655" s="137"/>
      <c r="VDQ655" s="137"/>
      <c r="VDR655" s="137"/>
      <c r="VDS655" s="137"/>
      <c r="VDT655" s="137"/>
      <c r="VDU655" s="137"/>
      <c r="VDV655" s="137"/>
      <c r="VDW655" s="137"/>
      <c r="VDX655" s="137"/>
      <c r="VDY655" s="137"/>
      <c r="VDZ655" s="137"/>
      <c r="VEA655" s="137"/>
      <c r="VEB655" s="137"/>
      <c r="VEC655" s="137"/>
      <c r="VED655" s="137"/>
      <c r="VEE655" s="137"/>
      <c r="VEF655" s="137"/>
      <c r="VEG655" s="137"/>
      <c r="VEH655" s="137"/>
      <c r="VEI655" s="137"/>
      <c r="VEJ655" s="137"/>
      <c r="VEK655" s="137"/>
      <c r="VEL655" s="137"/>
      <c r="VEM655" s="137"/>
      <c r="VEN655" s="137"/>
      <c r="VEO655" s="137"/>
      <c r="VEP655" s="137"/>
      <c r="VEQ655" s="137"/>
      <c r="VER655" s="137"/>
      <c r="VES655" s="137"/>
      <c r="VET655" s="137"/>
      <c r="VEU655" s="137"/>
      <c r="VEV655" s="137"/>
      <c r="VEW655" s="137"/>
      <c r="VEX655" s="137"/>
      <c r="VEY655" s="137"/>
      <c r="VEZ655" s="137"/>
      <c r="VFA655" s="137"/>
      <c r="VFB655" s="137"/>
      <c r="VFC655" s="137"/>
      <c r="VFD655" s="137"/>
      <c r="VFE655" s="137"/>
      <c r="VFF655" s="137"/>
      <c r="VFG655" s="137"/>
      <c r="VFH655" s="137"/>
      <c r="VFI655" s="137"/>
      <c r="VFJ655" s="137"/>
      <c r="VFK655" s="137"/>
      <c r="VFL655" s="137"/>
      <c r="VFM655" s="137"/>
      <c r="VFN655" s="137"/>
      <c r="VFO655" s="137"/>
      <c r="VFP655" s="137"/>
      <c r="VFQ655" s="137"/>
      <c r="VFR655" s="137"/>
      <c r="VFS655" s="137"/>
      <c r="VFT655" s="137"/>
      <c r="VFU655" s="137"/>
      <c r="VFV655" s="137"/>
      <c r="VFW655" s="137"/>
      <c r="VFX655" s="137"/>
      <c r="VFY655" s="137"/>
      <c r="VFZ655" s="137"/>
      <c r="VGA655" s="137"/>
      <c r="VGB655" s="137"/>
      <c r="VGC655" s="137"/>
      <c r="VGD655" s="137"/>
      <c r="VGE655" s="137"/>
      <c r="VGF655" s="137"/>
      <c r="VGG655" s="137"/>
      <c r="VGH655" s="137"/>
      <c r="VGI655" s="137"/>
      <c r="VGJ655" s="137"/>
      <c r="VGK655" s="137"/>
      <c r="VGL655" s="137"/>
      <c r="VGM655" s="137"/>
      <c r="VGN655" s="137"/>
      <c r="VGO655" s="137"/>
      <c r="VGP655" s="137"/>
      <c r="VGQ655" s="137"/>
      <c r="VGR655" s="137"/>
      <c r="VGS655" s="137"/>
      <c r="VGT655" s="137"/>
      <c r="VGU655" s="137"/>
      <c r="VGV655" s="137"/>
      <c r="VGW655" s="137"/>
      <c r="VGX655" s="137"/>
      <c r="VGY655" s="137"/>
      <c r="VGZ655" s="137"/>
      <c r="VHA655" s="137"/>
      <c r="VHB655" s="137"/>
      <c r="VHC655" s="137"/>
      <c r="VHD655" s="137"/>
      <c r="VHE655" s="137"/>
      <c r="VHF655" s="137"/>
      <c r="VHG655" s="137"/>
      <c r="VHH655" s="137"/>
      <c r="VHI655" s="137"/>
      <c r="VHJ655" s="137"/>
      <c r="VHK655" s="137"/>
      <c r="VHL655" s="137"/>
      <c r="VHM655" s="137"/>
      <c r="VHN655" s="137"/>
      <c r="VHO655" s="137"/>
      <c r="VHP655" s="137"/>
      <c r="VHQ655" s="137"/>
      <c r="VHR655" s="137"/>
      <c r="VHS655" s="137"/>
      <c r="VHT655" s="137"/>
      <c r="VHU655" s="137"/>
      <c r="VHV655" s="137"/>
      <c r="VHW655" s="137"/>
      <c r="VHX655" s="137"/>
      <c r="VHY655" s="137"/>
      <c r="VHZ655" s="137"/>
      <c r="VIA655" s="137"/>
      <c r="VIB655" s="137"/>
      <c r="VIC655" s="137"/>
      <c r="VID655" s="137"/>
      <c r="VIE655" s="137"/>
      <c r="VIF655" s="137"/>
      <c r="VIG655" s="137"/>
      <c r="VIH655" s="137"/>
      <c r="VII655" s="137"/>
      <c r="VIJ655" s="137"/>
      <c r="VIK655" s="137"/>
      <c r="VIL655" s="137"/>
      <c r="VIM655" s="137"/>
      <c r="VIN655" s="137"/>
      <c r="VIO655" s="137"/>
      <c r="VIP655" s="137"/>
      <c r="VIQ655" s="137"/>
      <c r="VIR655" s="137"/>
      <c r="VIS655" s="137"/>
      <c r="VIT655" s="137"/>
      <c r="VIU655" s="137"/>
      <c r="VIV655" s="137"/>
      <c r="VIW655" s="137"/>
      <c r="VIX655" s="137"/>
      <c r="VIY655" s="137"/>
      <c r="VIZ655" s="137"/>
      <c r="VJA655" s="137"/>
      <c r="VJB655" s="137"/>
      <c r="VJC655" s="137"/>
      <c r="VJD655" s="137"/>
      <c r="VJE655" s="137"/>
      <c r="VJF655" s="137"/>
      <c r="VJG655" s="137"/>
      <c r="VJH655" s="137"/>
      <c r="VJI655" s="137"/>
      <c r="VJJ655" s="137"/>
      <c r="VJK655" s="137"/>
      <c r="VJL655" s="137"/>
      <c r="VJM655" s="137"/>
      <c r="VJN655" s="137"/>
      <c r="VJO655" s="137"/>
      <c r="VJP655" s="137"/>
      <c r="VJQ655" s="137"/>
      <c r="VJR655" s="137"/>
      <c r="VJS655" s="137"/>
      <c r="VJT655" s="137"/>
      <c r="VJU655" s="137"/>
      <c r="VJV655" s="137"/>
      <c r="VJW655" s="137"/>
      <c r="VJX655" s="137"/>
      <c r="VJY655" s="137"/>
      <c r="VJZ655" s="137"/>
      <c r="VKA655" s="137"/>
      <c r="VKB655" s="137"/>
      <c r="VKC655" s="137"/>
      <c r="VKD655" s="137"/>
      <c r="VKE655" s="137"/>
      <c r="VKF655" s="137"/>
      <c r="VKG655" s="137"/>
      <c r="VKH655" s="137"/>
      <c r="VKI655" s="137"/>
      <c r="VKJ655" s="137"/>
      <c r="VKK655" s="137"/>
      <c r="VKL655" s="137"/>
      <c r="VKM655" s="137"/>
      <c r="VKN655" s="137"/>
      <c r="VKO655" s="137"/>
      <c r="VKP655" s="137"/>
      <c r="VKQ655" s="137"/>
      <c r="VKR655" s="137"/>
      <c r="VKS655" s="137"/>
      <c r="VKT655" s="137"/>
      <c r="VKU655" s="137"/>
      <c r="VKV655" s="137"/>
      <c r="VKW655" s="137"/>
      <c r="VKX655" s="137"/>
      <c r="VKY655" s="137"/>
      <c r="VKZ655" s="137"/>
      <c r="VLA655" s="137"/>
      <c r="VLB655" s="137"/>
      <c r="VLC655" s="137"/>
      <c r="VLD655" s="137"/>
      <c r="VLE655" s="137"/>
      <c r="VLF655" s="137"/>
      <c r="VLG655" s="137"/>
      <c r="VLH655" s="137"/>
      <c r="VLI655" s="137"/>
      <c r="VLJ655" s="137"/>
      <c r="VLK655" s="137"/>
      <c r="VLL655" s="137"/>
      <c r="VLM655" s="137"/>
      <c r="VLN655" s="137"/>
      <c r="VLO655" s="137"/>
      <c r="VLP655" s="137"/>
      <c r="VLQ655" s="137"/>
      <c r="VLR655" s="137"/>
      <c r="VLS655" s="137"/>
      <c r="VLT655" s="137"/>
      <c r="VLU655" s="137"/>
      <c r="VLV655" s="137"/>
      <c r="VLW655" s="137"/>
      <c r="VLX655" s="137"/>
      <c r="VLY655" s="137"/>
      <c r="VLZ655" s="137"/>
      <c r="VMA655" s="137"/>
      <c r="VMB655" s="137"/>
      <c r="VMC655" s="137"/>
      <c r="VMD655" s="137"/>
      <c r="VME655" s="137"/>
      <c r="VMF655" s="137"/>
      <c r="VMG655" s="137"/>
      <c r="VMH655" s="137"/>
      <c r="VMI655" s="137"/>
      <c r="VMJ655" s="137"/>
      <c r="VMK655" s="137"/>
      <c r="VML655" s="137"/>
      <c r="VMM655" s="137"/>
      <c r="VMN655" s="137"/>
      <c r="VMO655" s="137"/>
      <c r="VMP655" s="137"/>
      <c r="VMQ655" s="137"/>
      <c r="VMR655" s="137"/>
      <c r="VMS655" s="137"/>
      <c r="VMT655" s="137"/>
      <c r="VMU655" s="137"/>
      <c r="VMV655" s="137"/>
      <c r="VMW655" s="137"/>
      <c r="VMX655" s="137"/>
      <c r="VMY655" s="137"/>
      <c r="VMZ655" s="137"/>
      <c r="VNA655" s="137"/>
      <c r="VNB655" s="137"/>
      <c r="VNC655" s="137"/>
      <c r="VND655" s="137"/>
      <c r="VNE655" s="137"/>
      <c r="VNF655" s="137"/>
      <c r="VNG655" s="137"/>
      <c r="VNH655" s="137"/>
      <c r="VNI655" s="137"/>
      <c r="VNJ655" s="137"/>
      <c r="VNK655" s="137"/>
      <c r="VNL655" s="137"/>
      <c r="VNM655" s="137"/>
      <c r="VNN655" s="137"/>
      <c r="VNO655" s="137"/>
      <c r="VNP655" s="137"/>
      <c r="VNQ655" s="137"/>
      <c r="VNR655" s="137"/>
      <c r="VNS655" s="137"/>
      <c r="VNT655" s="137"/>
      <c r="VNU655" s="137"/>
      <c r="VNV655" s="137"/>
      <c r="VNW655" s="137"/>
      <c r="VNX655" s="137"/>
      <c r="VNY655" s="137"/>
      <c r="VNZ655" s="137"/>
      <c r="VOA655" s="137"/>
      <c r="VOB655" s="137"/>
      <c r="VOC655" s="137"/>
      <c r="VOD655" s="137"/>
      <c r="VOE655" s="137"/>
      <c r="VOF655" s="137"/>
      <c r="VOG655" s="137"/>
      <c r="VOH655" s="137"/>
      <c r="VOI655" s="137"/>
      <c r="VOJ655" s="137"/>
      <c r="VOK655" s="137"/>
      <c r="VOL655" s="137"/>
      <c r="VOM655" s="137"/>
      <c r="VON655" s="137"/>
      <c r="VOO655" s="137"/>
      <c r="VOP655" s="137"/>
      <c r="VOQ655" s="137"/>
      <c r="VOR655" s="137"/>
      <c r="VOS655" s="137"/>
      <c r="VOT655" s="137"/>
      <c r="VOU655" s="137"/>
      <c r="VOV655" s="137"/>
      <c r="VOW655" s="137"/>
      <c r="VOX655" s="137"/>
      <c r="VOY655" s="137"/>
      <c r="VOZ655" s="137"/>
      <c r="VPA655" s="137"/>
      <c r="VPB655" s="137"/>
      <c r="VPC655" s="137"/>
      <c r="VPD655" s="137"/>
      <c r="VPE655" s="137"/>
      <c r="VPF655" s="137"/>
      <c r="VPG655" s="137"/>
      <c r="VPH655" s="137"/>
      <c r="VPI655" s="137"/>
      <c r="VPJ655" s="137"/>
      <c r="VPK655" s="137"/>
      <c r="VPL655" s="137"/>
      <c r="VPM655" s="137"/>
      <c r="VPN655" s="137"/>
      <c r="VPO655" s="137"/>
      <c r="VPP655" s="137"/>
      <c r="VPQ655" s="137"/>
      <c r="VPR655" s="137"/>
      <c r="VPS655" s="137"/>
      <c r="VPT655" s="137"/>
      <c r="VPU655" s="137"/>
      <c r="VPV655" s="137"/>
      <c r="VPW655" s="137"/>
      <c r="VPX655" s="137"/>
      <c r="VPY655" s="137"/>
      <c r="VPZ655" s="137"/>
      <c r="VQA655" s="137"/>
      <c r="VQB655" s="137"/>
      <c r="VQC655" s="137"/>
      <c r="VQD655" s="137"/>
      <c r="VQE655" s="137"/>
      <c r="VQF655" s="137"/>
      <c r="VQG655" s="137"/>
      <c r="VQH655" s="137"/>
      <c r="VQI655" s="137"/>
      <c r="VQJ655" s="137"/>
      <c r="VQK655" s="137"/>
      <c r="VQL655" s="137"/>
      <c r="VQM655" s="137"/>
      <c r="VQN655" s="137"/>
      <c r="VQO655" s="137"/>
      <c r="VQP655" s="137"/>
      <c r="VQQ655" s="137"/>
      <c r="VQR655" s="137"/>
      <c r="VQS655" s="137"/>
      <c r="VQT655" s="137"/>
      <c r="VQU655" s="137"/>
      <c r="VQV655" s="137"/>
      <c r="VQW655" s="137"/>
      <c r="VQX655" s="137"/>
      <c r="VQY655" s="137"/>
      <c r="VQZ655" s="137"/>
      <c r="VRA655" s="137"/>
      <c r="VRB655" s="137"/>
      <c r="VRC655" s="137"/>
      <c r="VRD655" s="137"/>
      <c r="VRE655" s="137"/>
      <c r="VRF655" s="137"/>
      <c r="VRG655" s="137"/>
      <c r="VRH655" s="137"/>
      <c r="VRI655" s="137"/>
      <c r="VRJ655" s="137"/>
      <c r="VRK655" s="137"/>
      <c r="VRL655" s="137"/>
      <c r="VRM655" s="137"/>
      <c r="VRN655" s="137"/>
      <c r="VRO655" s="137"/>
      <c r="VRP655" s="137"/>
      <c r="VRQ655" s="137"/>
      <c r="VRR655" s="137"/>
      <c r="VRS655" s="137"/>
      <c r="VRT655" s="137"/>
      <c r="VRU655" s="137"/>
      <c r="VRV655" s="137"/>
      <c r="VRW655" s="137"/>
      <c r="VRX655" s="137"/>
      <c r="VRY655" s="137"/>
      <c r="VRZ655" s="137"/>
      <c r="VSA655" s="137"/>
      <c r="VSB655" s="137"/>
      <c r="VSC655" s="137"/>
      <c r="VSD655" s="137"/>
      <c r="VSE655" s="137"/>
      <c r="VSF655" s="137"/>
      <c r="VSG655" s="137"/>
      <c r="VSH655" s="137"/>
      <c r="VSI655" s="137"/>
      <c r="VSJ655" s="137"/>
      <c r="VSK655" s="137"/>
      <c r="VSL655" s="137"/>
      <c r="VSM655" s="137"/>
      <c r="VSN655" s="137"/>
      <c r="VSO655" s="137"/>
      <c r="VSP655" s="137"/>
      <c r="VSQ655" s="137"/>
      <c r="VSR655" s="137"/>
      <c r="VSS655" s="137"/>
      <c r="VST655" s="137"/>
      <c r="VSU655" s="137"/>
      <c r="VSV655" s="137"/>
      <c r="VSW655" s="137"/>
      <c r="VSX655" s="137"/>
      <c r="VSY655" s="137"/>
      <c r="VSZ655" s="137"/>
      <c r="VTA655" s="137"/>
      <c r="VTB655" s="137"/>
      <c r="VTC655" s="137"/>
      <c r="VTD655" s="137"/>
      <c r="VTE655" s="137"/>
      <c r="VTF655" s="137"/>
      <c r="VTG655" s="137"/>
      <c r="VTH655" s="137"/>
      <c r="VTI655" s="137"/>
      <c r="VTJ655" s="137"/>
      <c r="VTK655" s="137"/>
      <c r="VTL655" s="137"/>
      <c r="VTM655" s="137"/>
      <c r="VTN655" s="137"/>
      <c r="VTO655" s="137"/>
      <c r="VTP655" s="137"/>
      <c r="VTQ655" s="137"/>
      <c r="VTR655" s="137"/>
      <c r="VTS655" s="137"/>
      <c r="VTT655" s="137"/>
      <c r="VTU655" s="137"/>
      <c r="VTV655" s="137"/>
      <c r="VTW655" s="137"/>
      <c r="VTX655" s="137"/>
      <c r="VTY655" s="137"/>
      <c r="VTZ655" s="137"/>
      <c r="VUA655" s="137"/>
      <c r="VUB655" s="137"/>
      <c r="VUC655" s="137"/>
      <c r="VUD655" s="137"/>
      <c r="VUE655" s="137"/>
      <c r="VUF655" s="137"/>
      <c r="VUG655" s="137"/>
      <c r="VUH655" s="137"/>
      <c r="VUI655" s="137"/>
      <c r="VUJ655" s="137"/>
      <c r="VUK655" s="137"/>
      <c r="VUL655" s="137"/>
      <c r="VUM655" s="137"/>
      <c r="VUN655" s="137"/>
      <c r="VUO655" s="137"/>
      <c r="VUP655" s="137"/>
      <c r="VUQ655" s="137"/>
      <c r="VUR655" s="137"/>
      <c r="VUS655" s="137"/>
      <c r="VUT655" s="137"/>
      <c r="VUU655" s="137"/>
      <c r="VUV655" s="137"/>
      <c r="VUW655" s="137"/>
      <c r="VUX655" s="137"/>
      <c r="VUY655" s="137"/>
      <c r="VUZ655" s="137"/>
      <c r="VVA655" s="137"/>
      <c r="VVB655" s="137"/>
      <c r="VVC655" s="137"/>
      <c r="VVD655" s="137"/>
      <c r="VVE655" s="137"/>
      <c r="VVF655" s="137"/>
      <c r="VVG655" s="137"/>
      <c r="VVH655" s="137"/>
      <c r="VVI655" s="137"/>
      <c r="VVJ655" s="137"/>
      <c r="VVK655" s="137"/>
      <c r="VVL655" s="137"/>
      <c r="VVM655" s="137"/>
      <c r="VVN655" s="137"/>
      <c r="VVO655" s="137"/>
      <c r="VVP655" s="137"/>
      <c r="VVQ655" s="137"/>
      <c r="VVR655" s="137"/>
      <c r="VVS655" s="137"/>
      <c r="VVT655" s="137"/>
      <c r="VVU655" s="137"/>
      <c r="VVV655" s="137"/>
      <c r="VVW655" s="137"/>
      <c r="VVX655" s="137"/>
      <c r="VVY655" s="137"/>
      <c r="VVZ655" s="137"/>
      <c r="VWA655" s="137"/>
      <c r="VWB655" s="137"/>
      <c r="VWC655" s="137"/>
      <c r="VWD655" s="137"/>
      <c r="VWE655" s="137"/>
      <c r="VWF655" s="137"/>
      <c r="VWG655" s="137"/>
      <c r="VWH655" s="137"/>
      <c r="VWI655" s="137"/>
      <c r="VWJ655" s="137"/>
      <c r="VWK655" s="137"/>
      <c r="VWL655" s="137"/>
      <c r="VWM655" s="137"/>
      <c r="VWN655" s="137"/>
      <c r="VWO655" s="137"/>
      <c r="VWP655" s="137"/>
      <c r="VWQ655" s="137"/>
      <c r="VWR655" s="137"/>
      <c r="VWS655" s="137"/>
      <c r="VWT655" s="137"/>
      <c r="VWU655" s="137"/>
      <c r="VWV655" s="137"/>
      <c r="VWW655" s="137"/>
      <c r="VWX655" s="137"/>
      <c r="VWY655" s="137"/>
      <c r="VWZ655" s="137"/>
      <c r="VXA655" s="137"/>
      <c r="VXB655" s="137"/>
      <c r="VXC655" s="137"/>
      <c r="VXD655" s="137"/>
      <c r="VXE655" s="137"/>
      <c r="VXF655" s="137"/>
      <c r="VXG655" s="137"/>
      <c r="VXH655" s="137"/>
      <c r="VXI655" s="137"/>
      <c r="VXJ655" s="137"/>
      <c r="VXK655" s="137"/>
      <c r="VXL655" s="137"/>
      <c r="VXM655" s="137"/>
      <c r="VXN655" s="137"/>
      <c r="VXO655" s="137"/>
      <c r="VXP655" s="137"/>
      <c r="VXQ655" s="137"/>
      <c r="VXR655" s="137"/>
      <c r="VXS655" s="137"/>
      <c r="VXT655" s="137"/>
      <c r="VXU655" s="137"/>
      <c r="VXV655" s="137"/>
      <c r="VXW655" s="137"/>
      <c r="VXX655" s="137"/>
      <c r="VXY655" s="137"/>
      <c r="VXZ655" s="137"/>
      <c r="VYA655" s="137"/>
      <c r="VYB655" s="137"/>
      <c r="VYC655" s="137"/>
      <c r="VYD655" s="137"/>
      <c r="VYE655" s="137"/>
      <c r="VYF655" s="137"/>
      <c r="VYG655" s="137"/>
      <c r="VYH655" s="137"/>
      <c r="VYI655" s="137"/>
      <c r="VYJ655" s="137"/>
      <c r="VYK655" s="137"/>
      <c r="VYL655" s="137"/>
      <c r="VYM655" s="137"/>
      <c r="VYN655" s="137"/>
      <c r="VYO655" s="137"/>
      <c r="VYP655" s="137"/>
      <c r="VYQ655" s="137"/>
      <c r="VYR655" s="137"/>
      <c r="VYS655" s="137"/>
      <c r="VYT655" s="137"/>
      <c r="VYU655" s="137"/>
      <c r="VYV655" s="137"/>
      <c r="VYW655" s="137"/>
      <c r="VYX655" s="137"/>
      <c r="VYY655" s="137"/>
      <c r="VYZ655" s="137"/>
      <c r="VZA655" s="137"/>
      <c r="VZB655" s="137"/>
      <c r="VZC655" s="137"/>
      <c r="VZD655" s="137"/>
      <c r="VZE655" s="137"/>
      <c r="VZF655" s="137"/>
      <c r="VZG655" s="137"/>
      <c r="VZH655" s="137"/>
      <c r="VZI655" s="137"/>
      <c r="VZJ655" s="137"/>
      <c r="VZK655" s="137"/>
      <c r="VZL655" s="137"/>
      <c r="VZM655" s="137"/>
      <c r="VZN655" s="137"/>
      <c r="VZO655" s="137"/>
      <c r="VZP655" s="137"/>
      <c r="VZQ655" s="137"/>
      <c r="VZR655" s="137"/>
      <c r="VZS655" s="137"/>
      <c r="VZT655" s="137"/>
      <c r="VZU655" s="137"/>
      <c r="VZV655" s="137"/>
      <c r="VZW655" s="137"/>
      <c r="VZX655" s="137"/>
      <c r="VZY655" s="137"/>
      <c r="VZZ655" s="137"/>
      <c r="WAA655" s="137"/>
      <c r="WAB655" s="137"/>
      <c r="WAC655" s="137"/>
      <c r="WAD655" s="137"/>
      <c r="WAE655" s="137"/>
      <c r="WAF655" s="137"/>
      <c r="WAG655" s="137"/>
      <c r="WAH655" s="137"/>
      <c r="WAI655" s="137"/>
      <c r="WAJ655" s="137"/>
      <c r="WAK655" s="137"/>
      <c r="WAL655" s="137"/>
      <c r="WAM655" s="137"/>
      <c r="WAN655" s="137"/>
      <c r="WAO655" s="137"/>
      <c r="WAP655" s="137"/>
      <c r="WAQ655" s="137"/>
      <c r="WAR655" s="137"/>
      <c r="WAS655" s="137"/>
      <c r="WAT655" s="137"/>
      <c r="WAU655" s="137"/>
      <c r="WAV655" s="137"/>
      <c r="WAW655" s="137"/>
      <c r="WAX655" s="137"/>
      <c r="WAY655" s="137"/>
      <c r="WAZ655" s="137"/>
      <c r="WBA655" s="137"/>
      <c r="WBB655" s="137"/>
      <c r="WBC655" s="137"/>
      <c r="WBD655" s="137"/>
      <c r="WBE655" s="137"/>
      <c r="WBF655" s="137"/>
      <c r="WBG655" s="137"/>
      <c r="WBH655" s="137"/>
      <c r="WBI655" s="137"/>
      <c r="WBJ655" s="137"/>
      <c r="WBK655" s="137"/>
      <c r="WBL655" s="137"/>
      <c r="WBM655" s="137"/>
      <c r="WBN655" s="137"/>
      <c r="WBO655" s="137"/>
      <c r="WBP655" s="137"/>
      <c r="WBQ655" s="137"/>
      <c r="WBR655" s="137"/>
      <c r="WBS655" s="137"/>
      <c r="WBT655" s="137"/>
      <c r="WBU655" s="137"/>
      <c r="WBV655" s="137"/>
      <c r="WBW655" s="137"/>
      <c r="WBX655" s="137"/>
      <c r="WBY655" s="137"/>
      <c r="WBZ655" s="137"/>
      <c r="WCA655" s="137"/>
      <c r="WCB655" s="137"/>
      <c r="WCC655" s="137"/>
      <c r="WCD655" s="137"/>
      <c r="WCE655" s="137"/>
      <c r="WCF655" s="137"/>
      <c r="WCG655" s="137"/>
      <c r="WCH655" s="137"/>
      <c r="WCI655" s="137"/>
      <c r="WCJ655" s="137"/>
      <c r="WCK655" s="137"/>
      <c r="WCL655" s="137"/>
      <c r="WCM655" s="137"/>
      <c r="WCN655" s="137"/>
      <c r="WCO655" s="137"/>
      <c r="WCP655" s="137"/>
      <c r="WCQ655" s="137"/>
      <c r="WCR655" s="137"/>
      <c r="WCS655" s="137"/>
      <c r="WCT655" s="137"/>
      <c r="WCU655" s="137"/>
      <c r="WCV655" s="137"/>
      <c r="WCW655" s="137"/>
      <c r="WCX655" s="137"/>
      <c r="WCY655" s="137"/>
      <c r="WCZ655" s="137"/>
      <c r="WDA655" s="137"/>
      <c r="WDB655" s="137"/>
      <c r="WDC655" s="137"/>
      <c r="WDD655" s="137"/>
      <c r="WDE655" s="137"/>
      <c r="WDF655" s="137"/>
      <c r="WDG655" s="137"/>
      <c r="WDH655" s="137"/>
      <c r="WDI655" s="137"/>
      <c r="WDJ655" s="137"/>
      <c r="WDK655" s="137"/>
      <c r="WDL655" s="137"/>
      <c r="WDM655" s="137"/>
      <c r="WDN655" s="137"/>
      <c r="WDO655" s="137"/>
      <c r="WDP655" s="137"/>
      <c r="WDQ655" s="137"/>
      <c r="WDR655" s="137"/>
      <c r="WDS655" s="137"/>
      <c r="WDT655" s="137"/>
      <c r="WDU655" s="137"/>
      <c r="WDV655" s="137"/>
      <c r="WDW655" s="137"/>
      <c r="WDX655" s="137"/>
      <c r="WDY655" s="137"/>
      <c r="WDZ655" s="137"/>
      <c r="WEA655" s="137"/>
      <c r="WEB655" s="137"/>
      <c r="WEC655" s="137"/>
      <c r="WED655" s="137"/>
      <c r="WEE655" s="137"/>
      <c r="WEF655" s="137"/>
      <c r="WEG655" s="137"/>
      <c r="WEH655" s="137"/>
      <c r="WEI655" s="137"/>
      <c r="WEJ655" s="137"/>
      <c r="WEK655" s="137"/>
      <c r="WEL655" s="137"/>
      <c r="WEM655" s="137"/>
      <c r="WEN655" s="137"/>
      <c r="WEO655" s="137"/>
      <c r="WEP655" s="137"/>
      <c r="WEQ655" s="137"/>
      <c r="WER655" s="137"/>
      <c r="WES655" s="137"/>
      <c r="WET655" s="137"/>
      <c r="WEU655" s="137"/>
      <c r="WEV655" s="137"/>
      <c r="WEW655" s="137"/>
      <c r="WEX655" s="137"/>
      <c r="WEY655" s="137"/>
      <c r="WEZ655" s="137"/>
      <c r="WFA655" s="137"/>
      <c r="WFB655" s="137"/>
      <c r="WFC655" s="137"/>
      <c r="WFD655" s="137"/>
      <c r="WFE655" s="137"/>
      <c r="WFF655" s="137"/>
      <c r="WFG655" s="137"/>
      <c r="WFH655" s="137"/>
      <c r="WFI655" s="137"/>
      <c r="WFJ655" s="137"/>
      <c r="WFK655" s="137"/>
      <c r="WFL655" s="137"/>
      <c r="WFM655" s="137"/>
      <c r="WFN655" s="137"/>
      <c r="WFO655" s="137"/>
      <c r="WFP655" s="137"/>
      <c r="WFQ655" s="137"/>
      <c r="WFR655" s="137"/>
      <c r="WFS655" s="137"/>
      <c r="WFT655" s="137"/>
      <c r="WFU655" s="137"/>
      <c r="WFV655" s="137"/>
      <c r="WFW655" s="137"/>
      <c r="WFX655" s="137"/>
      <c r="WFY655" s="137"/>
      <c r="WFZ655" s="137"/>
      <c r="WGA655" s="137"/>
      <c r="WGB655" s="137"/>
      <c r="WGC655" s="137"/>
      <c r="WGD655" s="137"/>
      <c r="WGE655" s="137"/>
      <c r="WGF655" s="137"/>
      <c r="WGG655" s="137"/>
      <c r="WGH655" s="137"/>
      <c r="WGI655" s="137"/>
      <c r="WGJ655" s="137"/>
      <c r="WGK655" s="137"/>
      <c r="WGL655" s="137"/>
      <c r="WGM655" s="137"/>
      <c r="WGN655" s="137"/>
      <c r="WGO655" s="137"/>
      <c r="WGP655" s="137"/>
      <c r="WGQ655" s="137"/>
      <c r="WGR655" s="137"/>
      <c r="WGS655" s="137"/>
      <c r="WGT655" s="137"/>
      <c r="WGU655" s="137"/>
      <c r="WGV655" s="137"/>
      <c r="WGW655" s="137"/>
      <c r="WGX655" s="137"/>
      <c r="WGY655" s="137"/>
      <c r="WGZ655" s="137"/>
      <c r="WHA655" s="137"/>
      <c r="WHB655" s="137"/>
      <c r="WHC655" s="137"/>
      <c r="WHD655" s="137"/>
      <c r="WHE655" s="137"/>
      <c r="WHF655" s="137"/>
      <c r="WHG655" s="137"/>
      <c r="WHH655" s="137"/>
      <c r="WHI655" s="137"/>
      <c r="WHJ655" s="137"/>
      <c r="WHK655" s="137"/>
      <c r="WHL655" s="137"/>
      <c r="WHM655" s="137"/>
      <c r="WHN655" s="137"/>
      <c r="WHO655" s="137"/>
      <c r="WHP655" s="137"/>
      <c r="WHQ655" s="137"/>
      <c r="WHR655" s="137"/>
      <c r="WHS655" s="137"/>
      <c r="WHT655" s="137"/>
      <c r="WHU655" s="137"/>
      <c r="WHV655" s="137"/>
      <c r="WHW655" s="137"/>
      <c r="WHX655" s="137"/>
      <c r="WHY655" s="137"/>
      <c r="WHZ655" s="137"/>
      <c r="WIA655" s="137"/>
      <c r="WIB655" s="137"/>
      <c r="WIC655" s="137"/>
      <c r="WID655" s="137"/>
      <c r="WIE655" s="137"/>
      <c r="WIF655" s="137"/>
      <c r="WIG655" s="137"/>
      <c r="WIH655" s="137"/>
      <c r="WII655" s="137"/>
      <c r="WIJ655" s="137"/>
      <c r="WIK655" s="137"/>
      <c r="WIL655" s="137"/>
      <c r="WIM655" s="137"/>
      <c r="WIN655" s="137"/>
      <c r="WIO655" s="137"/>
      <c r="WIP655" s="137"/>
      <c r="WIQ655" s="137"/>
      <c r="WIR655" s="137"/>
      <c r="WIS655" s="137"/>
      <c r="WIT655" s="137"/>
      <c r="WIU655" s="137"/>
      <c r="WIV655" s="137"/>
      <c r="WIW655" s="137"/>
      <c r="WIX655" s="137"/>
      <c r="WIY655" s="137"/>
      <c r="WIZ655" s="137"/>
      <c r="WJA655" s="137"/>
      <c r="WJB655" s="137"/>
      <c r="WJC655" s="137"/>
      <c r="WJD655" s="137"/>
      <c r="WJE655" s="137"/>
      <c r="WJF655" s="137"/>
      <c r="WJG655" s="137"/>
      <c r="WJH655" s="137"/>
      <c r="WJI655" s="137"/>
      <c r="WJJ655" s="137"/>
      <c r="WJK655" s="137"/>
      <c r="WJL655" s="137"/>
      <c r="WJM655" s="137"/>
      <c r="WJN655" s="137"/>
      <c r="WJO655" s="137"/>
      <c r="WJP655" s="137"/>
      <c r="WJQ655" s="137"/>
      <c r="WJR655" s="137"/>
      <c r="WJS655" s="137"/>
      <c r="WJT655" s="137"/>
      <c r="WJU655" s="137"/>
      <c r="WJV655" s="137"/>
      <c r="WJW655" s="137"/>
      <c r="WJX655" s="137"/>
      <c r="WJY655" s="137"/>
      <c r="WJZ655" s="137"/>
      <c r="WKA655" s="137"/>
      <c r="WKB655" s="137"/>
      <c r="WKC655" s="137"/>
      <c r="WKD655" s="137"/>
      <c r="WKE655" s="137"/>
      <c r="WKF655" s="137"/>
      <c r="WKG655" s="137"/>
      <c r="WKH655" s="137"/>
      <c r="WKI655" s="137"/>
      <c r="WKJ655" s="137"/>
      <c r="WKK655" s="137"/>
      <c r="WKL655" s="137"/>
      <c r="WKM655" s="137"/>
      <c r="WKN655" s="137"/>
      <c r="WKO655" s="137"/>
      <c r="WKP655" s="137"/>
      <c r="WKQ655" s="137"/>
      <c r="WKR655" s="137"/>
      <c r="WKS655" s="137"/>
      <c r="WKT655" s="137"/>
      <c r="WKU655" s="137"/>
      <c r="WKV655" s="137"/>
      <c r="WKW655" s="137"/>
      <c r="WKX655" s="137"/>
      <c r="WKY655" s="137"/>
      <c r="WKZ655" s="137"/>
      <c r="WLA655" s="137"/>
      <c r="WLB655" s="137"/>
      <c r="WLC655" s="137"/>
      <c r="WLD655" s="137"/>
      <c r="WLE655" s="137"/>
      <c r="WLF655" s="137"/>
      <c r="WLG655" s="137"/>
      <c r="WLH655" s="137"/>
      <c r="WLI655" s="137"/>
      <c r="WLJ655" s="137"/>
      <c r="WLK655" s="137"/>
      <c r="WLL655" s="137"/>
      <c r="WLM655" s="137"/>
      <c r="WLN655" s="137"/>
      <c r="WLO655" s="137"/>
      <c r="WLP655" s="137"/>
      <c r="WLQ655" s="137"/>
      <c r="WLR655" s="137"/>
      <c r="WLS655" s="137"/>
      <c r="WLT655" s="137"/>
      <c r="WLU655" s="137"/>
      <c r="WLV655" s="137"/>
      <c r="WLW655" s="137"/>
      <c r="WLX655" s="137"/>
      <c r="WLY655" s="137"/>
      <c r="WLZ655" s="137"/>
      <c r="WMA655" s="137"/>
      <c r="WMB655" s="137"/>
      <c r="WMC655" s="137"/>
      <c r="WMD655" s="137"/>
      <c r="WME655" s="137"/>
      <c r="WMF655" s="137"/>
      <c r="WMG655" s="137"/>
      <c r="WMH655" s="137"/>
      <c r="WMI655" s="137"/>
      <c r="WMJ655" s="137"/>
      <c r="WMK655" s="137"/>
      <c r="WML655" s="137"/>
      <c r="WMM655" s="137"/>
      <c r="WMN655" s="137"/>
      <c r="WMO655" s="137"/>
      <c r="WMP655" s="137"/>
      <c r="WMQ655" s="137"/>
      <c r="WMR655" s="137"/>
      <c r="WMS655" s="137"/>
      <c r="WMT655" s="137"/>
      <c r="WMU655" s="137"/>
      <c r="WMV655" s="137"/>
      <c r="WMW655" s="137"/>
      <c r="WMX655" s="137"/>
      <c r="WMY655" s="137"/>
      <c r="WMZ655" s="137"/>
      <c r="WNA655" s="137"/>
      <c r="WNB655" s="137"/>
      <c r="WNC655" s="137"/>
      <c r="WND655" s="137"/>
      <c r="WNE655" s="137"/>
      <c r="WNF655" s="137"/>
      <c r="WNG655" s="137"/>
      <c r="WNH655" s="137"/>
      <c r="WNI655" s="137"/>
      <c r="WNJ655" s="137"/>
      <c r="WNK655" s="137"/>
      <c r="WNL655" s="137"/>
      <c r="WNM655" s="137"/>
      <c r="WNN655" s="137"/>
      <c r="WNO655" s="137"/>
      <c r="WNP655" s="137"/>
      <c r="WNQ655" s="137"/>
      <c r="WNR655" s="137"/>
      <c r="WNS655" s="137"/>
      <c r="WNT655" s="137"/>
      <c r="WNU655" s="137"/>
      <c r="WNV655" s="137"/>
      <c r="WNW655" s="137"/>
      <c r="WNX655" s="137"/>
      <c r="WNY655" s="137"/>
      <c r="WNZ655" s="137"/>
      <c r="WOA655" s="137"/>
      <c r="WOB655" s="137"/>
      <c r="WOC655" s="137"/>
      <c r="WOD655" s="137"/>
      <c r="WOE655" s="137"/>
      <c r="WOF655" s="137"/>
      <c r="WOG655" s="137"/>
      <c r="WOH655" s="137"/>
      <c r="WOI655" s="137"/>
      <c r="WOJ655" s="137"/>
      <c r="WOK655" s="137"/>
      <c r="WOL655" s="137"/>
      <c r="WOM655" s="137"/>
      <c r="WON655" s="137"/>
      <c r="WOO655" s="137"/>
      <c r="WOP655" s="137"/>
      <c r="WOQ655" s="137"/>
      <c r="WOR655" s="137"/>
      <c r="WOS655" s="137"/>
      <c r="WOT655" s="137"/>
      <c r="WOU655" s="137"/>
      <c r="WOV655" s="137"/>
      <c r="WOW655" s="137"/>
      <c r="WOX655" s="137"/>
      <c r="WOY655" s="137"/>
      <c r="WOZ655" s="137"/>
      <c r="WPA655" s="137"/>
      <c r="WPB655" s="137"/>
      <c r="WPC655" s="137"/>
      <c r="WPD655" s="137"/>
      <c r="WPE655" s="137"/>
      <c r="WPF655" s="137"/>
      <c r="WPG655" s="137"/>
      <c r="WPH655" s="137"/>
      <c r="WPI655" s="137"/>
      <c r="WPJ655" s="137"/>
      <c r="WPK655" s="137"/>
      <c r="WPL655" s="137"/>
      <c r="WPM655" s="137"/>
      <c r="WPN655" s="137"/>
      <c r="WPO655" s="137"/>
      <c r="WPP655" s="137"/>
      <c r="WPQ655" s="137"/>
      <c r="WPR655" s="137"/>
      <c r="WPS655" s="137"/>
      <c r="WPT655" s="137"/>
      <c r="WPU655" s="137"/>
      <c r="WPV655" s="137"/>
      <c r="WPW655" s="137"/>
      <c r="WPX655" s="137"/>
      <c r="WPY655" s="137"/>
      <c r="WPZ655" s="137"/>
      <c r="WQA655" s="137"/>
      <c r="WQB655" s="137"/>
      <c r="WQC655" s="137"/>
      <c r="WQD655" s="137"/>
      <c r="WQE655" s="137"/>
      <c r="WQF655" s="137"/>
      <c r="WQG655" s="137"/>
      <c r="WQH655" s="137"/>
      <c r="WQI655" s="137"/>
      <c r="WQJ655" s="137"/>
      <c r="WQK655" s="137"/>
      <c r="WQL655" s="137"/>
      <c r="WQM655" s="137"/>
      <c r="WQN655" s="137"/>
      <c r="WQO655" s="137"/>
      <c r="WQP655" s="137"/>
      <c r="WQQ655" s="137"/>
      <c r="WQR655" s="137"/>
      <c r="WQS655" s="137"/>
      <c r="WQT655" s="137"/>
      <c r="WQU655" s="137"/>
      <c r="WQV655" s="137"/>
      <c r="WQW655" s="137"/>
      <c r="WQX655" s="137"/>
      <c r="WQY655" s="137"/>
      <c r="WQZ655" s="137"/>
      <c r="WRA655" s="137"/>
      <c r="WRB655" s="137"/>
      <c r="WRC655" s="137"/>
      <c r="WRD655" s="137"/>
      <c r="WRE655" s="137"/>
      <c r="WRF655" s="137"/>
      <c r="WRG655" s="137"/>
      <c r="WRH655" s="137"/>
      <c r="WRI655" s="137"/>
      <c r="WRJ655" s="137"/>
      <c r="WRK655" s="137"/>
      <c r="WRL655" s="137"/>
      <c r="WRM655" s="137"/>
      <c r="WRN655" s="137"/>
      <c r="WRO655" s="137"/>
      <c r="WRP655" s="137"/>
      <c r="WRQ655" s="137"/>
      <c r="WRR655" s="137"/>
      <c r="WRS655" s="137"/>
      <c r="WRT655" s="137"/>
      <c r="WRU655" s="137"/>
      <c r="WRV655" s="137"/>
      <c r="WRW655" s="137"/>
      <c r="WRX655" s="137"/>
      <c r="WRY655" s="137"/>
      <c r="WRZ655" s="137"/>
      <c r="WSA655" s="137"/>
      <c r="WSB655" s="137"/>
      <c r="WSC655" s="137"/>
      <c r="WSD655" s="137"/>
      <c r="WSE655" s="137"/>
      <c r="WSF655" s="137"/>
      <c r="WSG655" s="137"/>
      <c r="WSH655" s="137"/>
      <c r="WSI655" s="137"/>
      <c r="WSJ655" s="137"/>
      <c r="WSK655" s="137"/>
      <c r="WSL655" s="137"/>
      <c r="WSM655" s="137"/>
      <c r="WSN655" s="137"/>
      <c r="WSO655" s="137"/>
      <c r="WSP655" s="137"/>
      <c r="WSQ655" s="137"/>
      <c r="WSR655" s="137"/>
      <c r="WSS655" s="137"/>
      <c r="WST655" s="137"/>
      <c r="WSU655" s="137"/>
      <c r="WSV655" s="137"/>
      <c r="WSW655" s="137"/>
      <c r="WSX655" s="137"/>
      <c r="WSY655" s="137"/>
      <c r="WSZ655" s="137"/>
      <c r="WTA655" s="137"/>
      <c r="WTB655" s="137"/>
      <c r="WTC655" s="137"/>
      <c r="WTD655" s="137"/>
      <c r="WTE655" s="137"/>
      <c r="WTF655" s="137"/>
      <c r="WTG655" s="137"/>
      <c r="WTH655" s="137"/>
      <c r="WTI655" s="137"/>
      <c r="WTJ655" s="137"/>
      <c r="WTK655" s="137"/>
      <c r="WTL655" s="137"/>
      <c r="WTM655" s="137"/>
      <c r="WTN655" s="137"/>
      <c r="WTO655" s="137"/>
      <c r="WTP655" s="137"/>
      <c r="WTQ655" s="137"/>
      <c r="WTR655" s="137"/>
      <c r="WTS655" s="137"/>
      <c r="WTT655" s="137"/>
      <c r="WTU655" s="137"/>
      <c r="WTV655" s="137"/>
      <c r="WTW655" s="137"/>
      <c r="WTX655" s="137"/>
      <c r="WTY655" s="137"/>
      <c r="WTZ655" s="137"/>
      <c r="WUA655" s="137"/>
      <c r="WUB655" s="137"/>
      <c r="WUC655" s="137"/>
      <c r="WUD655" s="137"/>
      <c r="WUE655" s="137"/>
      <c r="WUF655" s="137"/>
      <c r="WUG655" s="137"/>
      <c r="WUH655" s="137"/>
      <c r="WUI655" s="137"/>
      <c r="WUJ655" s="137"/>
      <c r="WUK655" s="137"/>
      <c r="WUL655" s="137"/>
      <c r="WUM655" s="137"/>
      <c r="WUN655" s="137"/>
      <c r="WUO655" s="137"/>
      <c r="WUP655" s="137"/>
      <c r="WUQ655" s="137"/>
      <c r="WUR655" s="137"/>
      <c r="WUS655" s="137"/>
      <c r="WUT655" s="137"/>
      <c r="WUU655" s="137"/>
      <c r="WUV655" s="137"/>
      <c r="WUW655" s="137"/>
      <c r="WUX655" s="137"/>
      <c r="WUY655" s="137"/>
      <c r="WUZ655" s="137"/>
      <c r="WVA655" s="137"/>
      <c r="WVB655" s="137"/>
      <c r="WVC655" s="137"/>
      <c r="WVD655" s="137"/>
      <c r="WVE655" s="137"/>
      <c r="WVF655" s="137"/>
      <c r="WVG655" s="137"/>
      <c r="WVH655" s="137"/>
      <c r="WVI655" s="137"/>
      <c r="WVJ655" s="137"/>
      <c r="WVK655" s="137"/>
      <c r="WVL655" s="137"/>
      <c r="WVM655" s="137"/>
      <c r="WVN655" s="137"/>
      <c r="WVO655" s="137"/>
      <c r="WVP655" s="137"/>
      <c r="WVQ655" s="137"/>
      <c r="WVR655" s="137"/>
      <c r="WVS655" s="137"/>
      <c r="WVT655" s="137"/>
      <c r="WVU655" s="137"/>
      <c r="WVV655" s="137"/>
      <c r="WVW655" s="137"/>
      <c r="WVX655" s="137"/>
      <c r="WVY655" s="137"/>
      <c r="WVZ655" s="137"/>
      <c r="WWA655" s="137"/>
      <c r="WWB655" s="137"/>
      <c r="WWC655" s="137"/>
      <c r="WWD655" s="137"/>
      <c r="WWE655" s="137"/>
      <c r="WWF655" s="137"/>
      <c r="WWG655" s="137"/>
      <c r="WWH655" s="137"/>
      <c r="WWI655" s="137"/>
      <c r="WWJ655" s="137"/>
      <c r="WWK655" s="137"/>
      <c r="WWL655" s="137"/>
      <c r="WWM655" s="137"/>
      <c r="WWN655" s="137"/>
      <c r="WWO655" s="137"/>
      <c r="WWP655" s="137"/>
      <c r="WWQ655" s="137"/>
      <c r="WWR655" s="137"/>
      <c r="WWS655" s="137"/>
      <c r="WWT655" s="137"/>
      <c r="WWU655" s="137"/>
      <c r="WWV655" s="137"/>
      <c r="WWW655" s="137"/>
      <c r="WWX655" s="137"/>
      <c r="WWY655" s="137"/>
      <c r="WWZ655" s="137"/>
      <c r="WXA655" s="137"/>
      <c r="WXB655" s="137"/>
      <c r="WXC655" s="137"/>
      <c r="WXD655" s="137"/>
      <c r="WXE655" s="137"/>
      <c r="WXF655" s="137"/>
      <c r="WXG655" s="137"/>
      <c r="WXH655" s="137"/>
      <c r="WXI655" s="137"/>
      <c r="WXJ655" s="137"/>
      <c r="WXK655" s="137"/>
      <c r="WXL655" s="137"/>
      <c r="WXM655" s="137"/>
      <c r="WXN655" s="137"/>
      <c r="WXO655" s="137"/>
      <c r="WXP655" s="137"/>
      <c r="WXQ655" s="137"/>
      <c r="WXR655" s="137"/>
      <c r="WXS655" s="137"/>
      <c r="WXT655" s="137"/>
      <c r="WXU655" s="137"/>
      <c r="WXV655" s="137"/>
      <c r="WXW655" s="137"/>
      <c r="WXX655" s="137"/>
      <c r="WXY655" s="137"/>
      <c r="WXZ655" s="137"/>
      <c r="WYA655" s="137"/>
      <c r="WYB655" s="137"/>
      <c r="WYC655" s="137"/>
      <c r="WYD655" s="137"/>
      <c r="WYE655" s="137"/>
      <c r="WYF655" s="137"/>
      <c r="WYG655" s="137"/>
      <c r="WYH655" s="137"/>
      <c r="WYI655" s="137"/>
      <c r="WYJ655" s="137"/>
      <c r="WYK655" s="137"/>
      <c r="WYL655" s="137"/>
      <c r="WYM655" s="137"/>
      <c r="WYN655" s="137"/>
      <c r="WYO655" s="137"/>
      <c r="WYP655" s="137"/>
      <c r="WYQ655" s="137"/>
      <c r="WYR655" s="137"/>
      <c r="WYS655" s="137"/>
      <c r="WYT655" s="137"/>
      <c r="WYU655" s="137"/>
      <c r="WYV655" s="137"/>
      <c r="WYW655" s="137"/>
      <c r="WYX655" s="137"/>
      <c r="WYY655" s="137"/>
      <c r="WYZ655" s="137"/>
      <c r="WZA655" s="137"/>
      <c r="WZB655" s="137"/>
      <c r="WZC655" s="137"/>
      <c r="WZD655" s="137"/>
      <c r="WZE655" s="137"/>
      <c r="WZF655" s="137"/>
      <c r="WZG655" s="137"/>
      <c r="WZH655" s="137"/>
      <c r="WZI655" s="137"/>
      <c r="WZJ655" s="137"/>
      <c r="WZK655" s="137"/>
      <c r="WZL655" s="137"/>
      <c r="WZM655" s="137"/>
      <c r="WZN655" s="137"/>
      <c r="WZO655" s="137"/>
      <c r="WZP655" s="137"/>
      <c r="WZQ655" s="137"/>
      <c r="WZR655" s="137"/>
      <c r="WZS655" s="137"/>
      <c r="WZT655" s="137"/>
      <c r="WZU655" s="137"/>
      <c r="WZV655" s="137"/>
      <c r="WZW655" s="137"/>
      <c r="WZX655" s="137"/>
      <c r="WZY655" s="137"/>
      <c r="WZZ655" s="137"/>
      <c r="XAA655" s="137"/>
      <c r="XAB655" s="137"/>
      <c r="XAC655" s="137"/>
      <c r="XAD655" s="137"/>
      <c r="XAE655" s="137"/>
      <c r="XAF655" s="137"/>
      <c r="XAG655" s="137"/>
      <c r="XAH655" s="137"/>
      <c r="XAI655" s="137"/>
      <c r="XAJ655" s="137"/>
      <c r="XAK655" s="137"/>
      <c r="XAL655" s="137"/>
      <c r="XAM655" s="137"/>
      <c r="XAN655" s="137"/>
      <c r="XAO655" s="137"/>
      <c r="XAP655" s="137"/>
      <c r="XAQ655" s="137"/>
      <c r="XAR655" s="137"/>
      <c r="XAS655" s="137"/>
      <c r="XAT655" s="137"/>
      <c r="XAU655" s="137"/>
      <c r="XAV655" s="137"/>
      <c r="XAW655" s="137"/>
      <c r="XAX655" s="137"/>
      <c r="XAY655" s="137"/>
      <c r="XAZ655" s="137"/>
      <c r="XBA655" s="137"/>
      <c r="XBB655" s="137"/>
      <c r="XBC655" s="137"/>
      <c r="XBD655" s="137"/>
      <c r="XBE655" s="137"/>
      <c r="XBF655" s="137"/>
      <c r="XBG655" s="137"/>
      <c r="XBH655" s="137"/>
      <c r="XBI655" s="137"/>
      <c r="XBJ655" s="137"/>
      <c r="XBK655" s="137"/>
      <c r="XBL655" s="137"/>
      <c r="XBM655" s="137"/>
      <c r="XBN655" s="137"/>
      <c r="XBO655" s="137"/>
      <c r="XBP655" s="137"/>
      <c r="XBQ655" s="137"/>
      <c r="XBR655" s="137"/>
      <c r="XBS655" s="137"/>
      <c r="XBT655" s="137"/>
      <c r="XBU655" s="137"/>
      <c r="XBV655" s="137"/>
      <c r="XBW655" s="137"/>
      <c r="XBX655" s="137"/>
      <c r="XBY655" s="137"/>
      <c r="XBZ655" s="137"/>
      <c r="XCA655" s="137"/>
      <c r="XCB655" s="137"/>
      <c r="XCC655" s="137"/>
      <c r="XCD655" s="137"/>
      <c r="XCE655" s="137"/>
      <c r="XCF655" s="137"/>
      <c r="XCG655" s="137"/>
      <c r="XCH655" s="137"/>
      <c r="XCI655" s="137"/>
      <c r="XCJ655" s="137"/>
      <c r="XCK655" s="137"/>
      <c r="XCL655" s="137"/>
      <c r="XCM655" s="137"/>
      <c r="XCN655" s="137"/>
      <c r="XCO655" s="137"/>
      <c r="XCP655" s="137"/>
      <c r="XCQ655" s="137"/>
      <c r="XCR655" s="137"/>
      <c r="XCS655" s="137"/>
      <c r="XCT655" s="137"/>
      <c r="XCU655" s="137"/>
      <c r="XCV655" s="137"/>
      <c r="XCW655" s="137"/>
      <c r="XCX655" s="137"/>
      <c r="XCY655" s="137"/>
      <c r="XCZ655" s="137"/>
      <c r="XDA655" s="137"/>
      <c r="XDB655" s="137"/>
      <c r="XDC655" s="137"/>
      <c r="XDD655" s="137"/>
      <c r="XDE655" s="137"/>
      <c r="XDF655" s="137"/>
      <c r="XDG655" s="137"/>
      <c r="XDH655" s="137"/>
      <c r="XDI655" s="137"/>
      <c r="XDJ655" s="137"/>
      <c r="XDK655" s="137"/>
      <c r="XDL655" s="137"/>
      <c r="XDM655" s="137"/>
      <c r="XDN655" s="137"/>
      <c r="XDO655" s="137"/>
      <c r="XDP655" s="137"/>
      <c r="XDQ655" s="137"/>
      <c r="XDR655" s="137"/>
      <c r="XDS655" s="137"/>
      <c r="XDT655" s="137"/>
      <c r="XDU655" s="137"/>
      <c r="XDV655" s="137"/>
      <c r="XDW655" s="137"/>
      <c r="XDX655" s="137"/>
      <c r="XDY655" s="137"/>
      <c r="XDZ655" s="137"/>
      <c r="XEA655" s="137"/>
      <c r="XEB655" s="137"/>
      <c r="XEC655" s="137"/>
      <c r="XED655" s="137"/>
      <c r="XEE655" s="137"/>
      <c r="XEF655" s="137"/>
      <c r="XEG655" s="137"/>
      <c r="XEH655" s="137"/>
      <c r="XEI655" s="137"/>
      <c r="XEJ655" s="137"/>
      <c r="XEK655" s="137"/>
      <c r="XEL655" s="137"/>
      <c r="XEM655" s="137"/>
      <c r="XEN655" s="137"/>
      <c r="XEO655" s="137"/>
      <c r="XEP655" s="137"/>
      <c r="XEQ655" s="137"/>
      <c r="XER655" s="137"/>
      <c r="XES655" s="137"/>
      <c r="XET655" s="137"/>
      <c r="XEU655" s="137"/>
      <c r="XEV655" s="137"/>
      <c r="XEW655" s="137"/>
      <c r="XEX655" s="137"/>
      <c r="XEY655" s="137"/>
      <c r="XEZ655" s="137"/>
      <c r="XFA655" s="137"/>
      <c r="XFB655" s="137"/>
      <c r="XFC655" s="137"/>
      <c r="XFD655" s="137"/>
    </row>
    <row r="656" spans="1:16384" x14ac:dyDescent="0.3">
      <c r="A656" s="887">
        <v>656</v>
      </c>
      <c r="B656" s="371" t="s">
        <v>254</v>
      </c>
      <c r="C656" s="372" t="s">
        <v>669</v>
      </c>
      <c r="D656" s="373">
        <v>43709</v>
      </c>
      <c r="E656" s="1058">
        <v>42</v>
      </c>
      <c r="F656" s="896">
        <v>5</v>
      </c>
      <c r="G656" s="993">
        <f t="shared" si="1435"/>
        <v>2.1498903555918649E-4</v>
      </c>
      <c r="H656" s="441" t="s">
        <v>211</v>
      </c>
      <c r="I656" s="375">
        <f t="shared" si="1418"/>
        <v>1.6638935108153079E-3</v>
      </c>
      <c r="J656" s="375">
        <f t="shared" si="1419"/>
        <v>0</v>
      </c>
      <c r="K656" s="896">
        <v>0</v>
      </c>
      <c r="L656" s="995">
        <f t="shared" si="1420"/>
        <v>0</v>
      </c>
      <c r="M656" s="593">
        <f>L656/$G656</f>
        <v>0</v>
      </c>
      <c r="N656" s="896">
        <v>0</v>
      </c>
      <c r="O656" s="995">
        <f t="shared" si="1436"/>
        <v>0</v>
      </c>
      <c r="P656" s="593">
        <f>O656/$G656</f>
        <v>0</v>
      </c>
      <c r="Q656" s="896">
        <v>1</v>
      </c>
      <c r="R656" s="871">
        <f t="shared" si="1437"/>
        <v>1.6638935108153079E-3</v>
      </c>
      <c r="S656" s="378">
        <f>R656/$G656</f>
        <v>7.7394342762063228</v>
      </c>
      <c r="T656" s="896">
        <v>0</v>
      </c>
      <c r="U656" s="871">
        <f t="shared" si="1438"/>
        <v>0</v>
      </c>
      <c r="V656" s="481">
        <f>U656/$G656</f>
        <v>0</v>
      </c>
      <c r="W656" s="896">
        <v>0</v>
      </c>
      <c r="X656" s="995">
        <f t="shared" si="1439"/>
        <v>0</v>
      </c>
      <c r="Y656" s="378">
        <f>X656/$G656</f>
        <v>0</v>
      </c>
      <c r="Z656" s="896">
        <v>0</v>
      </c>
      <c r="AA656" s="995">
        <f t="shared" si="1440"/>
        <v>0</v>
      </c>
      <c r="AB656" s="378">
        <v>0</v>
      </c>
      <c r="AC656" s="896">
        <v>1</v>
      </c>
      <c r="AD656" s="995">
        <f t="shared" si="1441"/>
        <v>6.5616797900262466E-4</v>
      </c>
      <c r="AE656" s="378">
        <f t="shared" si="1421"/>
        <v>3.0520997375328083</v>
      </c>
      <c r="AF656" s="896">
        <v>0</v>
      </c>
      <c r="AG656" s="995">
        <f t="shared" si="1422"/>
        <v>0</v>
      </c>
      <c r="AH656" s="378">
        <f t="shared" si="1423"/>
        <v>0</v>
      </c>
      <c r="AI656" s="896">
        <v>0</v>
      </c>
      <c r="AJ656" s="995">
        <f t="shared" si="1442"/>
        <v>0</v>
      </c>
      <c r="AK656" s="378">
        <f t="shared" si="1424"/>
        <v>0</v>
      </c>
      <c r="AL656" s="896">
        <v>0</v>
      </c>
      <c r="AM656" s="995">
        <f t="shared" si="1443"/>
        <v>0</v>
      </c>
      <c r="AN656" s="378">
        <f t="shared" si="1425"/>
        <v>0</v>
      </c>
      <c r="AO656" s="896">
        <v>0</v>
      </c>
      <c r="AP656" s="995">
        <f t="shared" si="1444"/>
        <v>0</v>
      </c>
      <c r="AQ656" s="378">
        <v>0</v>
      </c>
      <c r="AR656" s="896">
        <v>1</v>
      </c>
      <c r="AS656" s="995">
        <f t="shared" si="1445"/>
        <v>7.874015748031496E-4</v>
      </c>
      <c r="AT656" s="378">
        <f t="shared" si="1426"/>
        <v>3.6625196850393698</v>
      </c>
      <c r="AU656" s="896">
        <v>0</v>
      </c>
      <c r="AV656" s="995">
        <f t="shared" si="1446"/>
        <v>0</v>
      </c>
      <c r="AW656" s="378">
        <f t="shared" si="1427"/>
        <v>0</v>
      </c>
      <c r="AX656" s="896">
        <v>0</v>
      </c>
      <c r="AY656" s="995">
        <f t="shared" si="1447"/>
        <v>0</v>
      </c>
      <c r="AZ656" s="378">
        <f t="shared" si="1428"/>
        <v>0</v>
      </c>
      <c r="BA656" s="896">
        <v>0</v>
      </c>
      <c r="BB656" s="995">
        <f t="shared" si="1448"/>
        <v>0</v>
      </c>
      <c r="BC656" s="378">
        <f t="shared" si="1404"/>
        <v>0</v>
      </c>
      <c r="BD656" s="896">
        <v>1</v>
      </c>
      <c r="BE656" s="995">
        <f t="shared" si="1449"/>
        <v>7.0871722182849046E-4</v>
      </c>
      <c r="BF656" s="378">
        <f t="shared" si="1405"/>
        <v>3.2965272856130405</v>
      </c>
      <c r="BG656" s="896">
        <v>1</v>
      </c>
      <c r="BH656" s="995">
        <f t="shared" si="1450"/>
        <v>6.0422960725075529E-4</v>
      </c>
      <c r="BI656" s="378">
        <f t="shared" si="1406"/>
        <v>2.8105135951661628</v>
      </c>
      <c r="BJ656" s="896">
        <f t="shared" si="1429"/>
        <v>1</v>
      </c>
      <c r="BK656" s="441">
        <f t="shared" si="1451"/>
        <v>2.0304568527918781E-4</v>
      </c>
      <c r="BL656" s="378">
        <f t="shared" si="1413"/>
        <v>0.94444670050761415</v>
      </c>
      <c r="BM656" s="896">
        <f t="shared" si="1430"/>
        <v>2</v>
      </c>
      <c r="BN656" s="441">
        <f t="shared" si="1452"/>
        <v>3.5404496371039119E-4</v>
      </c>
      <c r="BO656" s="378">
        <f t="shared" si="1414"/>
        <v>1.6468047442025135</v>
      </c>
      <c r="BP656" s="896">
        <f t="shared" si="1415"/>
        <v>1</v>
      </c>
      <c r="BQ656" s="441">
        <f t="shared" si="1453"/>
        <v>1.147842056932966E-4</v>
      </c>
      <c r="BR656" s="378">
        <f t="shared" si="1416"/>
        <v>0.53390725436179975</v>
      </c>
      <c r="BS656" s="896">
        <f t="shared" si="1431"/>
        <v>1</v>
      </c>
      <c r="BT656" s="441">
        <f t="shared" si="1454"/>
        <v>2.518257365902795E-4</v>
      </c>
      <c r="BU656" s="383">
        <f t="shared" si="1417"/>
        <v>1.171342231176026</v>
      </c>
      <c r="BV656" s="382">
        <f t="shared" si="1455"/>
        <v>0</v>
      </c>
      <c r="BW656" s="382">
        <f t="shared" si="1456"/>
        <v>0</v>
      </c>
      <c r="BX656" s="382">
        <f t="shared" si="1457"/>
        <v>1.6638935108153079E-3</v>
      </c>
      <c r="BY656" s="382">
        <f t="shared" si="1458"/>
        <v>0</v>
      </c>
      <c r="BZ656" s="382">
        <f t="shared" si="1459"/>
        <v>0</v>
      </c>
      <c r="CA656" s="382">
        <f t="shared" si="1432"/>
        <v>0</v>
      </c>
      <c r="CB656" s="382">
        <f t="shared" si="1433"/>
        <v>6.5616797900262466E-4</v>
      </c>
      <c r="CC656" s="382">
        <f t="shared" si="1434"/>
        <v>0</v>
      </c>
      <c r="CD656" s="382">
        <f t="shared" si="1460"/>
        <v>0</v>
      </c>
      <c r="CE656" s="382">
        <f t="shared" si="1461"/>
        <v>0</v>
      </c>
      <c r="CF656" s="382">
        <f t="shared" si="1462"/>
        <v>0</v>
      </c>
      <c r="CG656" s="382">
        <f t="shared" si="1463"/>
        <v>7.874015748031496E-4</v>
      </c>
      <c r="CH656" s="382">
        <f t="shared" si="1464"/>
        <v>0</v>
      </c>
      <c r="CI656" s="382">
        <f t="shared" si="1465"/>
        <v>0</v>
      </c>
      <c r="CJ656" s="382">
        <f t="shared" si="1466"/>
        <v>0</v>
      </c>
      <c r="CK656" s="382">
        <f t="shared" si="1467"/>
        <v>7.0871722182849046E-4</v>
      </c>
      <c r="CL656" s="382">
        <f t="shared" si="1468"/>
        <v>6.0422960725075529E-4</v>
      </c>
    </row>
    <row r="657" spans="1:16384" s="137" customFormat="1" x14ac:dyDescent="0.3">
      <c r="A657" s="496">
        <v>657</v>
      </c>
      <c r="B657" s="386" t="s">
        <v>255</v>
      </c>
      <c r="C657" s="372" t="s">
        <v>669</v>
      </c>
      <c r="D657" s="373">
        <v>43709</v>
      </c>
      <c r="E657" s="1058">
        <v>2986</v>
      </c>
      <c r="F657" s="896">
        <v>254</v>
      </c>
      <c r="G657" s="993">
        <f t="shared" si="1435"/>
        <v>1.0921443006406673E-2</v>
      </c>
      <c r="H657" s="594" t="s">
        <v>211</v>
      </c>
      <c r="I657" s="375">
        <f t="shared" si="1418"/>
        <v>1.77732379979571E-2</v>
      </c>
      <c r="J657" s="375">
        <f t="shared" si="1419"/>
        <v>4.0160642570281121E-3</v>
      </c>
      <c r="K657" s="896">
        <v>6</v>
      </c>
      <c r="L657" s="995">
        <f t="shared" si="1420"/>
        <v>4.0160642570281121E-3</v>
      </c>
      <c r="M657" s="593">
        <f>L657/$G657</f>
        <v>0.36772285994371184</v>
      </c>
      <c r="N657" s="896">
        <v>12</v>
      </c>
      <c r="O657" s="995">
        <f t="shared" si="1436"/>
        <v>1.1787819253438114E-2</v>
      </c>
      <c r="P657" s="593">
        <f>O657/$G657</f>
        <v>1.0793280014850797</v>
      </c>
      <c r="Q657" s="896">
        <v>3</v>
      </c>
      <c r="R657" s="441">
        <f t="shared" si="1437"/>
        <v>4.9916805324459234E-3</v>
      </c>
      <c r="S657" s="378">
        <f>R657/$G657</f>
        <v>0.45705320528777493</v>
      </c>
      <c r="T657" s="896">
        <v>15</v>
      </c>
      <c r="U657" s="441">
        <f t="shared" si="1438"/>
        <v>1.0972933430870519E-2</v>
      </c>
      <c r="V657" s="481">
        <f>U657/$G657</f>
        <v>1.0047146173297468</v>
      </c>
      <c r="W657" s="896">
        <v>4</v>
      </c>
      <c r="X657" s="995">
        <f t="shared" si="1439"/>
        <v>4.7281323877068557E-3</v>
      </c>
      <c r="Y657" s="378">
        <f>X657/$G657</f>
        <v>0.43292194858621397</v>
      </c>
      <c r="Z657" s="896">
        <v>3</v>
      </c>
      <c r="AA657" s="995">
        <f t="shared" si="1440"/>
        <v>4.8622366288492711E-3</v>
      </c>
      <c r="AB657" s="378">
        <f>AA657/$G657</f>
        <v>0.44520093416199802</v>
      </c>
      <c r="AC657" s="896">
        <v>20</v>
      </c>
      <c r="AD657" s="995">
        <f t="shared" si="1441"/>
        <v>1.3123359580052493E-2</v>
      </c>
      <c r="AE657" s="378">
        <f t="shared" si="1421"/>
        <v>1.2016140698948063</v>
      </c>
      <c r="AF657" s="896">
        <v>3</v>
      </c>
      <c r="AG657" s="995">
        <f t="shared" si="1422"/>
        <v>5.076142131979695E-3</v>
      </c>
      <c r="AH657" s="378">
        <f t="shared" si="1423"/>
        <v>0.46478676206083375</v>
      </c>
      <c r="AI657" s="896">
        <v>5</v>
      </c>
      <c r="AJ657" s="995">
        <f t="shared" si="1442"/>
        <v>5.9665871121718375E-3</v>
      </c>
      <c r="AK657" s="378">
        <f t="shared" si="1424"/>
        <v>0.5463185687707891</v>
      </c>
      <c r="AL657" s="896">
        <v>4</v>
      </c>
      <c r="AM657" s="995">
        <f t="shared" si="1443"/>
        <v>5.1546391752577319E-3</v>
      </c>
      <c r="AN657" s="378">
        <f t="shared" si="1425"/>
        <v>0.47197418621641368</v>
      </c>
      <c r="AO657" s="896">
        <v>87</v>
      </c>
      <c r="AP657" s="995">
        <f t="shared" si="1444"/>
        <v>1.77732379979571E-2</v>
      </c>
      <c r="AQ657" s="378">
        <f>AP657/$G657</f>
        <v>1.6273708508601901</v>
      </c>
      <c r="AR657" s="896">
        <v>16</v>
      </c>
      <c r="AS657" s="995">
        <f t="shared" si="1445"/>
        <v>1.2598425196850394E-2</v>
      </c>
      <c r="AT657" s="378">
        <f t="shared" si="1426"/>
        <v>1.1535495070990143</v>
      </c>
      <c r="AU657" s="896">
        <v>16</v>
      </c>
      <c r="AV657" s="995">
        <f t="shared" si="1446"/>
        <v>1.045751633986928E-2</v>
      </c>
      <c r="AW657" s="378">
        <f t="shared" si="1427"/>
        <v>0.9575214862848026</v>
      </c>
      <c r="AX657" s="896">
        <v>14</v>
      </c>
      <c r="AY657" s="995">
        <f t="shared" si="1447"/>
        <v>1.1725293132328308E-2</v>
      </c>
      <c r="AZ657" s="378">
        <f t="shared" si="1428"/>
        <v>1.0736029227502339</v>
      </c>
      <c r="BA657" s="896">
        <v>14</v>
      </c>
      <c r="BB657" s="995">
        <f t="shared" si="1448"/>
        <v>8.5889570552147246E-3</v>
      </c>
      <c r="BC657" s="378">
        <f t="shared" si="1404"/>
        <v>0.78643060721704272</v>
      </c>
      <c r="BD657" s="896">
        <v>17</v>
      </c>
      <c r="BE657" s="995">
        <f t="shared" si="1449"/>
        <v>1.2048192771084338E-2</v>
      </c>
      <c r="BF657" s="378">
        <f t="shared" si="1405"/>
        <v>1.1031685798311357</v>
      </c>
      <c r="BG657" s="896">
        <v>15</v>
      </c>
      <c r="BH657" s="995">
        <f t="shared" si="1450"/>
        <v>9.0634441087613302E-3</v>
      </c>
      <c r="BI657" s="378">
        <f t="shared" si="1406"/>
        <v>0.82987606156481208</v>
      </c>
      <c r="BJ657" s="896">
        <f t="shared" si="1429"/>
        <v>31</v>
      </c>
      <c r="BK657" s="441">
        <f t="shared" si="1451"/>
        <v>6.2944162436548226E-3</v>
      </c>
      <c r="BL657" s="378">
        <f t="shared" si="1413"/>
        <v>0.57633558495543391</v>
      </c>
      <c r="BM657" s="896">
        <f t="shared" si="1430"/>
        <v>61</v>
      </c>
      <c r="BN657" s="441">
        <f t="shared" si="1452"/>
        <v>1.0798371393166932E-2</v>
      </c>
      <c r="BO657" s="378">
        <f t="shared" si="1414"/>
        <v>0.98873119484599747</v>
      </c>
      <c r="BP657" s="896">
        <f t="shared" si="1415"/>
        <v>122</v>
      </c>
      <c r="BQ657" s="441">
        <f t="shared" si="1453"/>
        <v>1.4003673094582185E-2</v>
      </c>
      <c r="BR657" s="378">
        <f t="shared" si="1416"/>
        <v>1.2822182092940861</v>
      </c>
      <c r="BS657" s="896">
        <f t="shared" si="1431"/>
        <v>40</v>
      </c>
      <c r="BT657" s="441">
        <f t="shared" si="1454"/>
        <v>1.0073029463611181E-2</v>
      </c>
      <c r="BU657" s="383">
        <f t="shared" si="1417"/>
        <v>0.92231671746143795</v>
      </c>
      <c r="BV657" s="899">
        <f>L657</f>
        <v>4.0160642570281121E-3</v>
      </c>
      <c r="BW657" s="899">
        <f>O657</f>
        <v>1.1787819253438114E-2</v>
      </c>
      <c r="BX657" s="899">
        <f>R657</f>
        <v>4.9916805324459234E-3</v>
      </c>
      <c r="BY657" s="899">
        <f>U657</f>
        <v>1.0972933430870519E-2</v>
      </c>
      <c r="BZ657" s="899">
        <f>X657</f>
        <v>4.7281323877068557E-3</v>
      </c>
      <c r="CA657" s="899">
        <f>AA657</f>
        <v>4.8622366288492711E-3</v>
      </c>
      <c r="CB657" s="899">
        <f>AD657</f>
        <v>1.3123359580052493E-2</v>
      </c>
      <c r="CC657" s="899">
        <f>AG657</f>
        <v>5.076142131979695E-3</v>
      </c>
      <c r="CD657" s="899">
        <f>AJ657</f>
        <v>5.9665871121718375E-3</v>
      </c>
      <c r="CE657" s="899">
        <f>AM657</f>
        <v>5.1546391752577319E-3</v>
      </c>
      <c r="CF657" s="899">
        <f>AP657</f>
        <v>1.77732379979571E-2</v>
      </c>
      <c r="CG657" s="899">
        <f>AS657</f>
        <v>1.2598425196850394E-2</v>
      </c>
      <c r="CH657" s="899">
        <f>AV657</f>
        <v>1.045751633986928E-2</v>
      </c>
      <c r="CI657" s="899">
        <f>AY657</f>
        <v>1.1725293132328308E-2</v>
      </c>
      <c r="CJ657" s="899">
        <f>BB657</f>
        <v>8.5889570552147246E-3</v>
      </c>
      <c r="CK657" s="899">
        <f>BE657</f>
        <v>1.2048192771084338E-2</v>
      </c>
      <c r="CL657" s="899">
        <f>BH657</f>
        <v>9.0634441087613302E-3</v>
      </c>
      <c r="CM657" s="739"/>
      <c r="CN657" s="739"/>
      <c r="CO657" s="739"/>
      <c r="CP657" s="739"/>
      <c r="CQ657" s="739"/>
      <c r="CR657" s="739"/>
      <c r="CS657" s="739"/>
      <c r="CT657" s="739"/>
    </row>
    <row r="658" spans="1:16384" x14ac:dyDescent="0.3">
      <c r="A658" s="887">
        <v>658</v>
      </c>
      <c r="B658" s="386" t="s">
        <v>256</v>
      </c>
      <c r="C658" s="372" t="s">
        <v>669</v>
      </c>
      <c r="D658" s="373">
        <v>43709</v>
      </c>
      <c r="E658" s="1058">
        <v>1296</v>
      </c>
      <c r="F658" s="896">
        <v>206</v>
      </c>
      <c r="G658" s="993">
        <f t="shared" si="1435"/>
        <v>8.8575482650384823E-3</v>
      </c>
      <c r="H658" s="593" t="s">
        <v>211</v>
      </c>
      <c r="I658" s="375">
        <f t="shared" si="1418"/>
        <v>1.5912897822445562E-2</v>
      </c>
      <c r="J658" s="375">
        <f t="shared" si="1419"/>
        <v>1.6207455429497568E-3</v>
      </c>
      <c r="K658" s="896">
        <v>5</v>
      </c>
      <c r="L658" s="995">
        <f t="shared" si="1420"/>
        <v>3.3467202141900937E-3</v>
      </c>
      <c r="M658" s="593">
        <f>L658/$G658</f>
        <v>0.37783821369620879</v>
      </c>
      <c r="N658" s="896">
        <v>10</v>
      </c>
      <c r="O658" s="995">
        <f t="shared" si="1436"/>
        <v>9.823182711198428E-3</v>
      </c>
      <c r="P658" s="593">
        <f>O658/$G658</f>
        <v>1.1090182539531159</v>
      </c>
      <c r="Q658" s="896">
        <v>3</v>
      </c>
      <c r="R658" s="441">
        <f t="shared" si="1437"/>
        <v>4.9916805324459234E-3</v>
      </c>
      <c r="S658" s="378">
        <f>R658/$G658</f>
        <v>0.56355103952958663</v>
      </c>
      <c r="T658" s="896">
        <v>10</v>
      </c>
      <c r="U658" s="441">
        <f t="shared" si="1438"/>
        <v>7.3152889539136795E-3</v>
      </c>
      <c r="V658" s="481">
        <f>U658/$G658</f>
        <v>0.82588191845228376</v>
      </c>
      <c r="W658" s="896">
        <v>4</v>
      </c>
      <c r="X658" s="995">
        <f t="shared" si="1439"/>
        <v>4.7281323877068557E-3</v>
      </c>
      <c r="Y658" s="378">
        <f>X658/$G658</f>
        <v>0.53379696573251623</v>
      </c>
      <c r="Z658" s="896">
        <v>1</v>
      </c>
      <c r="AA658" s="995">
        <f t="shared" si="1440"/>
        <v>1.6207455429497568E-3</v>
      </c>
      <c r="AB658" s="378">
        <f>AA658/$G658</f>
        <v>0.18297902472030339</v>
      </c>
      <c r="AC658" s="896">
        <v>10</v>
      </c>
      <c r="AD658" s="995">
        <f t="shared" si="1441"/>
        <v>6.5616797900262466E-3</v>
      </c>
      <c r="AE658" s="378">
        <f t="shared" si="1421"/>
        <v>0.74080090716815739</v>
      </c>
      <c r="AF658" s="896">
        <v>9</v>
      </c>
      <c r="AG658" s="995">
        <f t="shared" si="1422"/>
        <v>1.5228426395939087E-2</v>
      </c>
      <c r="AH658" s="378">
        <f t="shared" si="1423"/>
        <v>1.7192597703415309</v>
      </c>
      <c r="AI658" s="896">
        <v>7</v>
      </c>
      <c r="AJ658" s="995">
        <f t="shared" si="1442"/>
        <v>8.3532219570405727E-3</v>
      </c>
      <c r="AK658" s="378">
        <f t="shared" si="1424"/>
        <v>0.94306253910142046</v>
      </c>
      <c r="AL658" s="896">
        <v>6</v>
      </c>
      <c r="AM658" s="995">
        <f t="shared" si="1443"/>
        <v>7.7319587628865982E-3</v>
      </c>
      <c r="AN658" s="378">
        <f t="shared" si="1425"/>
        <v>0.87292313081773609</v>
      </c>
      <c r="AO658" s="896">
        <v>38</v>
      </c>
      <c r="AP658" s="995">
        <f t="shared" si="1444"/>
        <v>7.763023493360572E-3</v>
      </c>
      <c r="AQ658" s="378">
        <f>AP658/$G658</f>
        <v>0.87643027856838274</v>
      </c>
      <c r="AR658" s="896">
        <v>20</v>
      </c>
      <c r="AS658" s="995">
        <f t="shared" si="1445"/>
        <v>1.5748031496062992E-2</v>
      </c>
      <c r="AT658" s="378">
        <f t="shared" si="1426"/>
        <v>1.7779221772035778</v>
      </c>
      <c r="AU658" s="896">
        <v>23</v>
      </c>
      <c r="AV658" s="995">
        <f t="shared" si="1446"/>
        <v>1.5032679738562092E-2</v>
      </c>
      <c r="AW658" s="378">
        <f t="shared" si="1427"/>
        <v>1.6971603528142651</v>
      </c>
      <c r="AX658" s="896">
        <v>19</v>
      </c>
      <c r="AY658" s="995">
        <f t="shared" si="1447"/>
        <v>1.5912897822445562E-2</v>
      </c>
      <c r="AZ658" s="378">
        <f t="shared" si="1428"/>
        <v>1.7965352653233808</v>
      </c>
      <c r="BA658" s="896">
        <v>15</v>
      </c>
      <c r="BB658" s="995">
        <f t="shared" si="1448"/>
        <v>9.202453987730062E-3</v>
      </c>
      <c r="BC658" s="378">
        <f t="shared" si="1404"/>
        <v>1.0389391863720294</v>
      </c>
      <c r="BD658" s="896">
        <v>12</v>
      </c>
      <c r="BE658" s="995">
        <f t="shared" si="1449"/>
        <v>8.5046066619418846E-3</v>
      </c>
      <c r="BF658" s="378">
        <f t="shared" si="1405"/>
        <v>0.96015357833389525</v>
      </c>
      <c r="BG658" s="896">
        <v>14</v>
      </c>
      <c r="BH658" s="995">
        <f t="shared" si="1450"/>
        <v>8.459214501510574E-3</v>
      </c>
      <c r="BI658" s="378">
        <f t="shared" si="1406"/>
        <v>0.95502889156131765</v>
      </c>
      <c r="BJ658" s="896">
        <f t="shared" si="1429"/>
        <v>23</v>
      </c>
      <c r="BK658" s="441">
        <f t="shared" si="1451"/>
        <v>4.6700507614213195E-3</v>
      </c>
      <c r="BL658" s="378">
        <f t="shared" si="1413"/>
        <v>0.52723966290473612</v>
      </c>
      <c r="BM658" s="896">
        <f t="shared" si="1430"/>
        <v>76</v>
      </c>
      <c r="BN658" s="441">
        <f t="shared" si="1452"/>
        <v>1.3453708620994867E-2</v>
      </c>
      <c r="BO658" s="378">
        <f t="shared" si="1414"/>
        <v>1.5188975796042603</v>
      </c>
      <c r="BP658" s="896">
        <f t="shared" si="1415"/>
        <v>71</v>
      </c>
      <c r="BQ658" s="441">
        <f t="shared" si="1453"/>
        <v>8.1496786042240584E-3</v>
      </c>
      <c r="BR658" s="378">
        <f t="shared" si="1416"/>
        <v>0.92008288979824726</v>
      </c>
      <c r="BS658" s="896">
        <f t="shared" si="1431"/>
        <v>36</v>
      </c>
      <c r="BT658" s="497">
        <f t="shared" si="1454"/>
        <v>9.0657265172500636E-3</v>
      </c>
      <c r="BU658" s="383">
        <f t="shared" si="1417"/>
        <v>1.0235029204450716</v>
      </c>
      <c r="BV658" s="382">
        <f>L658</f>
        <v>3.3467202141900937E-3</v>
      </c>
      <c r="BW658" s="382">
        <f>O658</f>
        <v>9.823182711198428E-3</v>
      </c>
      <c r="BX658" s="382">
        <f>R658</f>
        <v>4.9916805324459234E-3</v>
      </c>
      <c r="BY658" s="382">
        <f>U658</f>
        <v>7.3152889539136795E-3</v>
      </c>
      <c r="BZ658" s="382">
        <f>X658</f>
        <v>4.7281323877068557E-3</v>
      </c>
      <c r="CA658" s="382">
        <f>AA658</f>
        <v>1.6207455429497568E-3</v>
      </c>
      <c r="CB658" s="382">
        <f>AD658</f>
        <v>6.5616797900262466E-3</v>
      </c>
      <c r="CC658" s="382">
        <f>AG658</f>
        <v>1.5228426395939087E-2</v>
      </c>
      <c r="CD658" s="382">
        <f>AJ658</f>
        <v>8.3532219570405727E-3</v>
      </c>
      <c r="CE658" s="382">
        <f>AM658</f>
        <v>7.7319587628865982E-3</v>
      </c>
      <c r="CF658" s="382">
        <f>AP658</f>
        <v>7.763023493360572E-3</v>
      </c>
      <c r="CG658" s="382">
        <f>AS658</f>
        <v>1.5748031496062992E-2</v>
      </c>
      <c r="CH658" s="382">
        <f>AV658</f>
        <v>1.5032679738562092E-2</v>
      </c>
      <c r="CI658" s="382">
        <f>AY658</f>
        <v>1.5912897822445562E-2</v>
      </c>
      <c r="CJ658" s="382">
        <f>BB658</f>
        <v>9.202453987730062E-3</v>
      </c>
      <c r="CK658" s="382">
        <f>BE658</f>
        <v>8.5046066619418846E-3</v>
      </c>
      <c r="CL658" s="382">
        <f>BH658</f>
        <v>8.459214501510574E-3</v>
      </c>
    </row>
    <row r="659" spans="1:16384" s="137" customFormat="1" x14ac:dyDescent="0.3">
      <c r="A659" s="496">
        <v>659</v>
      </c>
      <c r="B659" s="386" t="s">
        <v>258</v>
      </c>
      <c r="C659" s="372" t="s">
        <v>669</v>
      </c>
      <c r="D659" s="373">
        <v>43709</v>
      </c>
      <c r="E659" s="1058">
        <v>1314</v>
      </c>
      <c r="F659" s="896">
        <v>167</v>
      </c>
      <c r="G659" s="993">
        <f t="shared" si="1435"/>
        <v>7.1806337876768288E-3</v>
      </c>
      <c r="H659" s="593" t="s">
        <v>211</v>
      </c>
      <c r="I659" s="375">
        <f t="shared" si="1418"/>
        <v>1.4630577907827359E-2</v>
      </c>
      <c r="J659" s="375">
        <f t="shared" si="1419"/>
        <v>2.5773195876288659E-3</v>
      </c>
      <c r="K659" s="896">
        <v>5</v>
      </c>
      <c r="L659" s="995">
        <f>K659/$K$651</f>
        <v>3.3467202141900937E-3</v>
      </c>
      <c r="M659" s="593">
        <f>L659/$G659</f>
        <v>0.46607588036777847</v>
      </c>
      <c r="N659" s="896">
        <v>9</v>
      </c>
      <c r="O659" s="995">
        <f t="shared" si="1436"/>
        <v>8.840864440078585E-3</v>
      </c>
      <c r="P659" s="593">
        <f>O659/$G659</f>
        <v>1.2312094867239978</v>
      </c>
      <c r="Q659" s="896">
        <v>7</v>
      </c>
      <c r="R659" s="441">
        <f t="shared" si="1437"/>
        <v>1.1647254575707155E-2</v>
      </c>
      <c r="S659" s="378">
        <f>R659/$G659</f>
        <v>1.622037123755816</v>
      </c>
      <c r="T659" s="896">
        <v>20</v>
      </c>
      <c r="U659" s="441">
        <f t="shared" si="1438"/>
        <v>1.4630577907827359E-2</v>
      </c>
      <c r="V659" s="481">
        <f>U659/$G659</f>
        <v>2.0375050922295861</v>
      </c>
      <c r="W659" s="896">
        <v>4</v>
      </c>
      <c r="X659" s="995">
        <f t="shared" si="1439"/>
        <v>4.7281323877068557E-3</v>
      </c>
      <c r="Y659" s="378">
        <f>X659/$G659</f>
        <v>0.65845613737064868</v>
      </c>
      <c r="Z659" s="896">
        <v>4</v>
      </c>
      <c r="AA659" s="995">
        <f t="shared" si="1440"/>
        <v>6.4829821717990272E-3</v>
      </c>
      <c r="AB659" s="378">
        <f>AA659/$G659</f>
        <v>0.90284261299119739</v>
      </c>
      <c r="AC659" s="896">
        <v>14</v>
      </c>
      <c r="AD659" s="995">
        <f t="shared" si="1441"/>
        <v>9.1863517060367453E-3</v>
      </c>
      <c r="AE659" s="378">
        <f t="shared" si="1421"/>
        <v>1.279323243277225</v>
      </c>
      <c r="AF659" s="896">
        <v>5</v>
      </c>
      <c r="AG659" s="995">
        <f t="shared" si="1422"/>
        <v>8.4602368866328256E-3</v>
      </c>
      <c r="AH659" s="378">
        <f t="shared" si="1423"/>
        <v>1.1782019716911354</v>
      </c>
      <c r="AI659" s="896">
        <v>9</v>
      </c>
      <c r="AJ659" s="995">
        <f t="shared" si="1442"/>
        <v>1.0739856801909307E-2</v>
      </c>
      <c r="AK659" s="378">
        <f t="shared" si="1424"/>
        <v>1.4956697583353578</v>
      </c>
      <c r="AL659" s="896">
        <v>2</v>
      </c>
      <c r="AM659" s="995">
        <f t="shared" si="1443"/>
        <v>2.5773195876288659E-3</v>
      </c>
      <c r="AN659" s="378">
        <f t="shared" si="1425"/>
        <v>0.35892647694302116</v>
      </c>
      <c r="AO659" s="896">
        <v>13</v>
      </c>
      <c r="AP659" s="995">
        <f t="shared" si="1444"/>
        <v>2.6557711950970378E-3</v>
      </c>
      <c r="AQ659" s="378">
        <f>AP659/$G659</f>
        <v>0.36985192026569946</v>
      </c>
      <c r="AR659" s="896">
        <v>9</v>
      </c>
      <c r="AS659" s="995">
        <f t="shared" si="1445"/>
        <v>7.0866141732283464E-3</v>
      </c>
      <c r="AT659" s="378">
        <f t="shared" si="1426"/>
        <v>0.98690650195671648</v>
      </c>
      <c r="AU659" s="896">
        <v>10</v>
      </c>
      <c r="AV659" s="995">
        <f t="shared" si="1446"/>
        <v>6.5359477124183009E-3</v>
      </c>
      <c r="AW659" s="378">
        <f t="shared" si="1427"/>
        <v>0.91021877813001451</v>
      </c>
      <c r="AX659" s="896">
        <v>12</v>
      </c>
      <c r="AY659" s="995">
        <f t="shared" si="1447"/>
        <v>1.0050251256281407E-2</v>
      </c>
      <c r="AZ659" s="378">
        <f t="shared" si="1428"/>
        <v>1.399632895013992</v>
      </c>
      <c r="BA659" s="896">
        <v>9</v>
      </c>
      <c r="BB659" s="995">
        <f t="shared" si="1448"/>
        <v>5.521472392638037E-3</v>
      </c>
      <c r="BC659" s="378">
        <f t="shared" si="1404"/>
        <v>0.768939421769957</v>
      </c>
      <c r="BD659" s="896">
        <v>18</v>
      </c>
      <c r="BE659" s="995">
        <f t="shared" si="1449"/>
        <v>1.2756909992912827E-2</v>
      </c>
      <c r="BF659" s="378">
        <f t="shared" si="1405"/>
        <v>1.7765715910489437</v>
      </c>
      <c r="BG659" s="896">
        <v>17</v>
      </c>
      <c r="BH659" s="995">
        <f t="shared" si="1450"/>
        <v>1.0271903323262841E-2</v>
      </c>
      <c r="BI659" s="378">
        <f t="shared" si="1406"/>
        <v>1.4305009316714004</v>
      </c>
      <c r="BJ659" s="896">
        <f t="shared" si="1429"/>
        <v>40</v>
      </c>
      <c r="BK659" s="441">
        <f t="shared" si="1451"/>
        <v>8.1218274111675131E-3</v>
      </c>
      <c r="BL659" s="378">
        <f t="shared" si="1413"/>
        <v>1.13107389282349</v>
      </c>
      <c r="BM659" s="896">
        <f t="shared" si="1430"/>
        <v>48</v>
      </c>
      <c r="BN659" s="441">
        <f t="shared" si="1452"/>
        <v>8.4970791290493886E-3</v>
      </c>
      <c r="BO659" s="378">
        <f t="shared" si="1414"/>
        <v>1.1833327503251594</v>
      </c>
      <c r="BP659" s="896">
        <f t="shared" si="1415"/>
        <v>42</v>
      </c>
      <c r="BQ659" s="441">
        <f t="shared" si="1453"/>
        <v>4.8209366391184574E-3</v>
      </c>
      <c r="BR659" s="378">
        <f t="shared" si="1416"/>
        <v>0.67138037973639497</v>
      </c>
      <c r="BS659" s="896">
        <f t="shared" si="1431"/>
        <v>37</v>
      </c>
      <c r="BT659" s="441">
        <f t="shared" si="1454"/>
        <v>9.3175522538403426E-3</v>
      </c>
      <c r="BU659" s="383">
        <f t="shared" si="1417"/>
        <v>1.2975946872309272</v>
      </c>
      <c r="BV659" s="900">
        <f>L659</f>
        <v>3.3467202141900937E-3</v>
      </c>
      <c r="BW659" s="900">
        <f>O659</f>
        <v>8.840864440078585E-3</v>
      </c>
      <c r="BX659" s="900">
        <f>R659</f>
        <v>1.1647254575707155E-2</v>
      </c>
      <c r="BY659" s="900">
        <f>U659</f>
        <v>1.4630577907827359E-2</v>
      </c>
      <c r="BZ659" s="900">
        <f>X659</f>
        <v>4.7281323877068557E-3</v>
      </c>
      <c r="CA659" s="900">
        <f>AA659</f>
        <v>6.4829821717990272E-3</v>
      </c>
      <c r="CB659" s="900">
        <f>AD659</f>
        <v>9.1863517060367453E-3</v>
      </c>
      <c r="CC659" s="900">
        <f>AG659</f>
        <v>8.4602368866328256E-3</v>
      </c>
      <c r="CD659" s="900">
        <f>AJ659</f>
        <v>1.0739856801909307E-2</v>
      </c>
      <c r="CE659" s="900">
        <f>AM659</f>
        <v>2.5773195876288659E-3</v>
      </c>
      <c r="CF659" s="900">
        <f>AP659</f>
        <v>2.6557711950970378E-3</v>
      </c>
      <c r="CG659" s="900">
        <f>AS659</f>
        <v>7.0866141732283464E-3</v>
      </c>
      <c r="CH659" s="900">
        <f>AV659</f>
        <v>6.5359477124183009E-3</v>
      </c>
      <c r="CI659" s="900">
        <f>AY659</f>
        <v>1.0050251256281407E-2</v>
      </c>
      <c r="CJ659" s="900">
        <f>BB659</f>
        <v>5.521472392638037E-3</v>
      </c>
      <c r="CK659" s="900">
        <f>BE659</f>
        <v>1.2756909992912827E-2</v>
      </c>
      <c r="CL659" s="900">
        <f>BH659</f>
        <v>1.0271903323262841E-2</v>
      </c>
      <c r="CM659" s="739"/>
      <c r="CN659" s="739"/>
      <c r="CO659" s="739"/>
      <c r="CP659" s="739"/>
      <c r="CQ659" s="739"/>
      <c r="CR659" s="739"/>
      <c r="CS659" s="739"/>
      <c r="CT659" s="739"/>
    </row>
    <row r="660" spans="1:16384" x14ac:dyDescent="0.3">
      <c r="A660" s="887">
        <v>660</v>
      </c>
      <c r="B660" s="988" t="s">
        <v>666</v>
      </c>
      <c r="C660" s="137"/>
      <c r="D660" s="137"/>
      <c r="E660" s="137"/>
      <c r="F660" s="137"/>
      <c r="G660" s="994"/>
      <c r="H660" s="137"/>
      <c r="I660" s="137"/>
      <c r="J660" s="137"/>
      <c r="K660" s="137"/>
      <c r="L660" s="137"/>
      <c r="M660" s="137"/>
      <c r="N660" s="137"/>
      <c r="O660" s="137"/>
      <c r="P660" s="137"/>
      <c r="Q660" s="137"/>
      <c r="R660" s="137"/>
      <c r="S660" s="137"/>
      <c r="T660" s="137"/>
      <c r="U660" s="137"/>
      <c r="V660" s="25"/>
      <c r="W660" s="137"/>
      <c r="X660" s="159"/>
      <c r="Y660" s="137"/>
      <c r="Z660" s="137"/>
      <c r="AA660" s="159"/>
      <c r="AB660" s="137"/>
      <c r="AC660" s="137"/>
      <c r="AD660" s="159"/>
      <c r="AE660" s="137"/>
      <c r="AF660" s="137"/>
      <c r="AG660" s="159"/>
      <c r="AH660" s="137"/>
      <c r="AI660" s="137"/>
      <c r="AJ660" s="159"/>
      <c r="AK660" s="137"/>
      <c r="AL660" s="137"/>
      <c r="AM660" s="159"/>
      <c r="AN660" s="137"/>
      <c r="AO660" s="137"/>
      <c r="AP660" s="159"/>
      <c r="AQ660" s="137"/>
      <c r="AR660" s="137"/>
      <c r="AS660" s="159"/>
      <c r="AT660" s="137"/>
      <c r="AU660" s="137"/>
      <c r="AV660" s="159"/>
      <c r="AW660" s="137"/>
      <c r="AX660" s="137"/>
      <c r="AY660" s="159"/>
      <c r="AZ660" s="137"/>
      <c r="BA660" s="137"/>
      <c r="BB660" s="159"/>
      <c r="BC660" s="137"/>
      <c r="BD660" s="137"/>
      <c r="BE660" s="159"/>
      <c r="BF660" s="137"/>
      <c r="BG660" s="137"/>
      <c r="BH660" s="159"/>
      <c r="BI660" s="137"/>
      <c r="BJ660" s="137"/>
      <c r="BK660" s="137"/>
      <c r="BL660" s="137"/>
      <c r="BM660" s="137"/>
      <c r="BN660" s="13"/>
      <c r="BO660" s="137"/>
      <c r="BP660" s="137"/>
      <c r="BQ660" s="137"/>
      <c r="BR660" s="137"/>
      <c r="BS660" s="137"/>
      <c r="BT660" s="137"/>
      <c r="BU660" s="137"/>
      <c r="BV660" s="137"/>
      <c r="BW660" s="137"/>
      <c r="BX660" s="137"/>
      <c r="BY660" s="137"/>
      <c r="BZ660" s="137"/>
      <c r="CA660" s="137"/>
      <c r="CB660" s="137"/>
      <c r="CC660" s="137"/>
      <c r="CD660" s="137"/>
      <c r="CE660" s="137"/>
      <c r="CF660" s="137"/>
      <c r="CG660" s="137"/>
      <c r="CH660" s="137"/>
      <c r="CI660" s="137"/>
      <c r="CJ660" s="137"/>
      <c r="CK660" s="137"/>
      <c r="CL660" s="137"/>
      <c r="CM660" s="739"/>
      <c r="CN660" s="739"/>
      <c r="CO660" s="739"/>
      <c r="CP660" s="739"/>
      <c r="CQ660" s="739"/>
      <c r="CR660" s="739"/>
      <c r="CS660" s="739"/>
      <c r="CT660" s="739"/>
      <c r="CU660" s="137"/>
      <c r="CV660" s="137"/>
      <c r="CW660" s="137"/>
      <c r="CX660" s="137"/>
      <c r="CY660" s="137"/>
      <c r="CZ660" s="137"/>
      <c r="DA660" s="137"/>
      <c r="DB660" s="137"/>
      <c r="DC660" s="137"/>
      <c r="DD660" s="137"/>
      <c r="DE660" s="137"/>
      <c r="DF660" s="137"/>
      <c r="DG660" s="137"/>
      <c r="DH660" s="137"/>
      <c r="DI660" s="137"/>
      <c r="DJ660" s="137"/>
      <c r="DK660" s="137"/>
      <c r="DL660" s="137"/>
      <c r="DM660" s="137"/>
      <c r="DN660" s="137"/>
      <c r="DO660" s="137"/>
      <c r="DP660" s="137"/>
      <c r="DQ660" s="137"/>
      <c r="DR660" s="137"/>
      <c r="DS660" s="137"/>
      <c r="DT660" s="137"/>
      <c r="DU660" s="137"/>
      <c r="DV660" s="137"/>
      <c r="DW660" s="137"/>
      <c r="DX660" s="137"/>
      <c r="DY660" s="137"/>
      <c r="DZ660" s="137"/>
      <c r="EA660" s="137"/>
      <c r="EB660" s="137"/>
      <c r="EC660" s="137"/>
      <c r="ED660" s="137"/>
      <c r="EE660" s="137"/>
      <c r="EF660" s="137"/>
      <c r="EG660" s="137"/>
      <c r="EH660" s="137"/>
      <c r="EI660" s="137"/>
      <c r="EJ660" s="137"/>
      <c r="EK660" s="137"/>
      <c r="EL660" s="137"/>
      <c r="EM660" s="137"/>
      <c r="EN660" s="137"/>
      <c r="EO660" s="137"/>
      <c r="EP660" s="137"/>
      <c r="EQ660" s="137"/>
      <c r="ER660" s="137"/>
      <c r="ES660" s="137"/>
      <c r="ET660" s="137"/>
      <c r="EU660" s="137"/>
      <c r="EV660" s="137"/>
      <c r="EW660" s="137"/>
      <c r="EX660" s="137"/>
      <c r="EY660" s="137"/>
      <c r="EZ660" s="137"/>
      <c r="FA660" s="137"/>
      <c r="FB660" s="137"/>
      <c r="FC660" s="137"/>
      <c r="FD660" s="137"/>
      <c r="FE660" s="137"/>
      <c r="FF660" s="137"/>
      <c r="FG660" s="137"/>
      <c r="FH660" s="137"/>
      <c r="FI660" s="137"/>
      <c r="FJ660" s="137"/>
      <c r="FK660" s="137"/>
      <c r="FL660" s="137"/>
      <c r="FM660" s="137"/>
      <c r="FN660" s="137"/>
      <c r="FO660" s="137"/>
      <c r="FP660" s="137"/>
      <c r="FQ660" s="137"/>
      <c r="FR660" s="137"/>
      <c r="FS660" s="137"/>
      <c r="FT660" s="137"/>
      <c r="FU660" s="137"/>
      <c r="FV660" s="137"/>
      <c r="FW660" s="137"/>
      <c r="FX660" s="137"/>
      <c r="FY660" s="137"/>
      <c r="FZ660" s="137"/>
      <c r="GA660" s="137"/>
      <c r="GB660" s="137"/>
      <c r="GC660" s="137"/>
      <c r="GD660" s="137"/>
      <c r="GE660" s="137"/>
      <c r="GF660" s="137"/>
      <c r="GG660" s="137"/>
      <c r="GH660" s="137"/>
      <c r="GI660" s="137"/>
      <c r="GJ660" s="137"/>
      <c r="GK660" s="137"/>
      <c r="GL660" s="137"/>
      <c r="GM660" s="137"/>
      <c r="GN660" s="137"/>
      <c r="GO660" s="137"/>
      <c r="GP660" s="137"/>
      <c r="GQ660" s="137"/>
      <c r="GR660" s="137"/>
      <c r="GS660" s="137"/>
      <c r="GT660" s="137"/>
      <c r="GU660" s="137"/>
      <c r="GV660" s="137"/>
      <c r="GW660" s="137"/>
      <c r="GX660" s="137"/>
      <c r="GY660" s="137"/>
      <c r="GZ660" s="137"/>
      <c r="HA660" s="137"/>
      <c r="HB660" s="137"/>
      <c r="HC660" s="137"/>
      <c r="HD660" s="137"/>
      <c r="HE660" s="137"/>
      <c r="HF660" s="137"/>
      <c r="HG660" s="137"/>
      <c r="HH660" s="137"/>
      <c r="HI660" s="137"/>
      <c r="HJ660" s="137"/>
      <c r="HK660" s="137"/>
      <c r="HL660" s="137"/>
      <c r="HM660" s="137"/>
      <c r="HN660" s="137"/>
      <c r="HO660" s="137"/>
      <c r="HP660" s="137"/>
      <c r="HQ660" s="137"/>
      <c r="HR660" s="137"/>
      <c r="HS660" s="137"/>
      <c r="HT660" s="137"/>
      <c r="HU660" s="137"/>
      <c r="HV660" s="137"/>
      <c r="HW660" s="137"/>
      <c r="HX660" s="137"/>
      <c r="HY660" s="137"/>
      <c r="HZ660" s="137"/>
      <c r="IA660" s="137"/>
      <c r="IB660" s="137"/>
      <c r="IC660" s="137"/>
      <c r="ID660" s="137"/>
      <c r="IE660" s="137"/>
      <c r="IF660" s="137"/>
      <c r="IG660" s="137"/>
      <c r="IH660" s="137"/>
      <c r="II660" s="137"/>
      <c r="IJ660" s="137"/>
      <c r="IK660" s="137"/>
      <c r="IL660" s="137"/>
      <c r="IM660" s="137"/>
      <c r="IN660" s="137"/>
      <c r="IO660" s="137"/>
      <c r="IP660" s="137"/>
      <c r="IQ660" s="137"/>
      <c r="IR660" s="137"/>
      <c r="IS660" s="137"/>
      <c r="IT660" s="137"/>
      <c r="IU660" s="137"/>
      <c r="IV660" s="137"/>
      <c r="IW660" s="137"/>
      <c r="IX660" s="137"/>
      <c r="IY660" s="137"/>
      <c r="IZ660" s="137"/>
      <c r="JA660" s="137"/>
      <c r="JB660" s="137"/>
      <c r="JC660" s="137"/>
      <c r="JD660" s="137"/>
      <c r="JE660" s="137"/>
      <c r="JF660" s="137"/>
      <c r="JG660" s="137"/>
      <c r="JH660" s="137"/>
      <c r="JI660" s="137"/>
      <c r="JJ660" s="137"/>
      <c r="JK660" s="137"/>
      <c r="JL660" s="137"/>
      <c r="JM660" s="137"/>
      <c r="JN660" s="137"/>
      <c r="JO660" s="137"/>
      <c r="JP660" s="137"/>
      <c r="JQ660" s="137"/>
      <c r="JR660" s="137"/>
      <c r="JS660" s="137"/>
      <c r="JT660" s="137"/>
      <c r="JU660" s="137"/>
      <c r="JV660" s="137"/>
      <c r="JW660" s="137"/>
      <c r="JX660" s="137"/>
      <c r="JY660" s="137"/>
      <c r="JZ660" s="137"/>
      <c r="KA660" s="137"/>
      <c r="KB660" s="137"/>
      <c r="KC660" s="137"/>
      <c r="KD660" s="137"/>
      <c r="KE660" s="137"/>
      <c r="KF660" s="137"/>
      <c r="KG660" s="137"/>
      <c r="KH660" s="137"/>
      <c r="KI660" s="137"/>
      <c r="KJ660" s="137"/>
      <c r="KK660" s="137"/>
      <c r="KL660" s="137"/>
      <c r="KM660" s="137"/>
      <c r="KN660" s="137"/>
      <c r="KO660" s="137"/>
      <c r="KP660" s="137"/>
      <c r="KQ660" s="137"/>
      <c r="KR660" s="137"/>
      <c r="KS660" s="137"/>
      <c r="KT660" s="137"/>
      <c r="KU660" s="137"/>
      <c r="KV660" s="137"/>
      <c r="KW660" s="137"/>
      <c r="KX660" s="137"/>
      <c r="KY660" s="137"/>
      <c r="KZ660" s="137"/>
      <c r="LA660" s="137"/>
      <c r="LB660" s="137"/>
      <c r="LC660" s="137"/>
      <c r="LD660" s="137"/>
      <c r="LE660" s="137"/>
      <c r="LF660" s="137"/>
      <c r="LG660" s="137"/>
      <c r="LH660" s="137"/>
      <c r="LI660" s="137"/>
      <c r="LJ660" s="137"/>
      <c r="LK660" s="137"/>
      <c r="LL660" s="137"/>
      <c r="LM660" s="137"/>
      <c r="LN660" s="137"/>
      <c r="LO660" s="137"/>
      <c r="LP660" s="137"/>
      <c r="LQ660" s="137"/>
      <c r="LR660" s="137"/>
      <c r="LS660" s="137"/>
      <c r="LT660" s="137"/>
      <c r="LU660" s="137"/>
      <c r="LV660" s="137"/>
      <c r="LW660" s="137"/>
      <c r="LX660" s="137"/>
      <c r="LY660" s="137"/>
      <c r="LZ660" s="137"/>
      <c r="MA660" s="137"/>
      <c r="MB660" s="137"/>
      <c r="MC660" s="137"/>
      <c r="MD660" s="137"/>
      <c r="ME660" s="137"/>
      <c r="MF660" s="137"/>
      <c r="MG660" s="137"/>
      <c r="MH660" s="137"/>
      <c r="MI660" s="137"/>
      <c r="MJ660" s="137"/>
      <c r="MK660" s="137"/>
      <c r="ML660" s="137"/>
      <c r="MM660" s="137"/>
      <c r="MN660" s="137"/>
      <c r="MO660" s="137"/>
      <c r="MP660" s="137"/>
      <c r="MQ660" s="137"/>
      <c r="MR660" s="137"/>
      <c r="MS660" s="137"/>
      <c r="MT660" s="137"/>
      <c r="MU660" s="137"/>
      <c r="MV660" s="137"/>
      <c r="MW660" s="137"/>
      <c r="MX660" s="137"/>
      <c r="MY660" s="137"/>
      <c r="MZ660" s="137"/>
      <c r="NA660" s="137"/>
      <c r="NB660" s="137"/>
      <c r="NC660" s="137"/>
      <c r="ND660" s="137"/>
      <c r="NE660" s="137"/>
      <c r="NF660" s="137"/>
      <c r="NG660" s="137"/>
      <c r="NH660" s="137"/>
      <c r="NI660" s="137"/>
      <c r="NJ660" s="137"/>
      <c r="NK660" s="137"/>
      <c r="NL660" s="137"/>
      <c r="NM660" s="137"/>
      <c r="NN660" s="137"/>
      <c r="NO660" s="137"/>
      <c r="NP660" s="137"/>
      <c r="NQ660" s="137"/>
      <c r="NR660" s="137"/>
      <c r="NS660" s="137"/>
      <c r="NT660" s="137"/>
      <c r="NU660" s="137"/>
      <c r="NV660" s="137"/>
      <c r="NW660" s="137"/>
      <c r="NX660" s="137"/>
      <c r="NY660" s="137"/>
      <c r="NZ660" s="137"/>
      <c r="OA660" s="137"/>
      <c r="OB660" s="137"/>
      <c r="OC660" s="137"/>
      <c r="OD660" s="137"/>
      <c r="OE660" s="137"/>
      <c r="OF660" s="137"/>
      <c r="OG660" s="137"/>
      <c r="OH660" s="137"/>
      <c r="OI660" s="137"/>
      <c r="OJ660" s="137"/>
      <c r="OK660" s="137"/>
      <c r="OL660" s="137"/>
      <c r="OM660" s="137"/>
      <c r="ON660" s="137"/>
      <c r="OO660" s="137"/>
      <c r="OP660" s="137"/>
      <c r="OQ660" s="137"/>
      <c r="OR660" s="137"/>
      <c r="OS660" s="137"/>
      <c r="OT660" s="137"/>
      <c r="OU660" s="137"/>
      <c r="OV660" s="137"/>
      <c r="OW660" s="137"/>
      <c r="OX660" s="137"/>
      <c r="OY660" s="137"/>
      <c r="OZ660" s="137"/>
      <c r="PA660" s="137"/>
      <c r="PB660" s="137"/>
      <c r="PC660" s="137"/>
      <c r="PD660" s="137"/>
      <c r="PE660" s="137"/>
      <c r="PF660" s="137"/>
      <c r="PG660" s="137"/>
      <c r="PH660" s="137"/>
      <c r="PI660" s="137"/>
      <c r="PJ660" s="137"/>
      <c r="PK660" s="137"/>
      <c r="PL660" s="137"/>
      <c r="PM660" s="137"/>
      <c r="PN660" s="137"/>
      <c r="PO660" s="137"/>
      <c r="PP660" s="137"/>
      <c r="PQ660" s="137"/>
      <c r="PR660" s="137"/>
      <c r="PS660" s="137"/>
      <c r="PT660" s="137"/>
      <c r="PU660" s="137"/>
      <c r="PV660" s="137"/>
      <c r="PW660" s="137"/>
      <c r="PX660" s="137"/>
      <c r="PY660" s="137"/>
      <c r="PZ660" s="137"/>
      <c r="QA660" s="137"/>
      <c r="QB660" s="137"/>
      <c r="QC660" s="137"/>
      <c r="QD660" s="137"/>
      <c r="QE660" s="137"/>
      <c r="QF660" s="137"/>
      <c r="QG660" s="137"/>
      <c r="QH660" s="137"/>
      <c r="QI660" s="137"/>
      <c r="QJ660" s="137"/>
      <c r="QK660" s="137"/>
      <c r="QL660" s="137"/>
      <c r="QM660" s="137"/>
      <c r="QN660" s="137"/>
      <c r="QO660" s="137"/>
      <c r="QP660" s="137"/>
      <c r="QQ660" s="137"/>
      <c r="QR660" s="137"/>
      <c r="QS660" s="137"/>
      <c r="QT660" s="137"/>
      <c r="QU660" s="137"/>
      <c r="QV660" s="137"/>
      <c r="QW660" s="137"/>
      <c r="QX660" s="137"/>
      <c r="QY660" s="137"/>
      <c r="QZ660" s="137"/>
      <c r="RA660" s="137"/>
      <c r="RB660" s="137"/>
      <c r="RC660" s="137"/>
      <c r="RD660" s="137"/>
      <c r="RE660" s="137"/>
      <c r="RF660" s="137"/>
      <c r="RG660" s="137"/>
      <c r="RH660" s="137"/>
      <c r="RI660" s="137"/>
      <c r="RJ660" s="137"/>
      <c r="RK660" s="137"/>
      <c r="RL660" s="137"/>
      <c r="RM660" s="137"/>
      <c r="RN660" s="137"/>
      <c r="RO660" s="137"/>
      <c r="RP660" s="137"/>
      <c r="RQ660" s="137"/>
      <c r="RR660" s="137"/>
      <c r="RS660" s="137"/>
      <c r="RT660" s="137"/>
      <c r="RU660" s="137"/>
      <c r="RV660" s="137"/>
      <c r="RW660" s="137"/>
      <c r="RX660" s="137"/>
      <c r="RY660" s="137"/>
      <c r="RZ660" s="137"/>
      <c r="SA660" s="137"/>
      <c r="SB660" s="137"/>
      <c r="SC660" s="137"/>
      <c r="SD660" s="137"/>
      <c r="SE660" s="137"/>
      <c r="SF660" s="137"/>
      <c r="SG660" s="137"/>
      <c r="SH660" s="137"/>
      <c r="SI660" s="137"/>
      <c r="SJ660" s="137"/>
      <c r="SK660" s="137"/>
      <c r="SL660" s="137"/>
      <c r="SM660" s="137"/>
      <c r="SN660" s="137"/>
      <c r="SO660" s="137"/>
      <c r="SP660" s="137"/>
      <c r="SQ660" s="137"/>
      <c r="SR660" s="137"/>
      <c r="SS660" s="137"/>
      <c r="ST660" s="137"/>
      <c r="SU660" s="137"/>
      <c r="SV660" s="137"/>
      <c r="SW660" s="137"/>
      <c r="SX660" s="137"/>
      <c r="SY660" s="137"/>
      <c r="SZ660" s="137"/>
      <c r="TA660" s="137"/>
      <c r="TB660" s="137"/>
      <c r="TC660" s="137"/>
      <c r="TD660" s="137"/>
      <c r="TE660" s="137"/>
      <c r="TF660" s="137"/>
      <c r="TG660" s="137"/>
      <c r="TH660" s="137"/>
      <c r="TI660" s="137"/>
      <c r="TJ660" s="137"/>
      <c r="TK660" s="137"/>
      <c r="TL660" s="137"/>
      <c r="TM660" s="137"/>
      <c r="TN660" s="137"/>
      <c r="TO660" s="137"/>
      <c r="TP660" s="137"/>
      <c r="TQ660" s="137"/>
      <c r="TR660" s="137"/>
      <c r="TS660" s="137"/>
      <c r="TT660" s="137"/>
      <c r="TU660" s="137"/>
      <c r="TV660" s="137"/>
      <c r="TW660" s="137"/>
      <c r="TX660" s="137"/>
      <c r="TY660" s="137"/>
      <c r="TZ660" s="137"/>
      <c r="UA660" s="137"/>
      <c r="UB660" s="137"/>
      <c r="UC660" s="137"/>
      <c r="UD660" s="137"/>
      <c r="UE660" s="137"/>
      <c r="UF660" s="137"/>
      <c r="UG660" s="137"/>
      <c r="UH660" s="137"/>
      <c r="UI660" s="137"/>
      <c r="UJ660" s="137"/>
      <c r="UK660" s="137"/>
      <c r="UL660" s="137"/>
      <c r="UM660" s="137"/>
      <c r="UN660" s="137"/>
      <c r="UO660" s="137"/>
      <c r="UP660" s="137"/>
      <c r="UQ660" s="137"/>
      <c r="UR660" s="137"/>
      <c r="US660" s="137"/>
      <c r="UT660" s="137"/>
      <c r="UU660" s="137"/>
      <c r="UV660" s="137"/>
      <c r="UW660" s="137"/>
      <c r="UX660" s="137"/>
      <c r="UY660" s="137"/>
      <c r="UZ660" s="137"/>
      <c r="VA660" s="137"/>
      <c r="VB660" s="137"/>
      <c r="VC660" s="137"/>
      <c r="VD660" s="137"/>
      <c r="VE660" s="137"/>
      <c r="VF660" s="137"/>
      <c r="VG660" s="137"/>
      <c r="VH660" s="137"/>
      <c r="VI660" s="137"/>
      <c r="VJ660" s="137"/>
      <c r="VK660" s="137"/>
      <c r="VL660" s="137"/>
      <c r="VM660" s="137"/>
      <c r="VN660" s="137"/>
      <c r="VO660" s="137"/>
      <c r="VP660" s="137"/>
      <c r="VQ660" s="137"/>
      <c r="VR660" s="137"/>
      <c r="VS660" s="137"/>
      <c r="VT660" s="137"/>
      <c r="VU660" s="137"/>
      <c r="VV660" s="137"/>
      <c r="VW660" s="137"/>
      <c r="VX660" s="137"/>
      <c r="VY660" s="137"/>
      <c r="VZ660" s="137"/>
      <c r="WA660" s="137"/>
      <c r="WB660" s="137"/>
      <c r="WC660" s="137"/>
      <c r="WD660" s="137"/>
      <c r="WE660" s="137"/>
      <c r="WF660" s="137"/>
      <c r="WG660" s="137"/>
      <c r="WH660" s="137"/>
      <c r="WI660" s="137"/>
      <c r="WJ660" s="137"/>
      <c r="WK660" s="137"/>
      <c r="WL660" s="137"/>
      <c r="WM660" s="137"/>
      <c r="WN660" s="137"/>
      <c r="WO660" s="137"/>
      <c r="WP660" s="137"/>
      <c r="WQ660" s="137"/>
      <c r="WR660" s="137"/>
      <c r="WS660" s="137"/>
      <c r="WT660" s="137"/>
      <c r="WU660" s="137"/>
      <c r="WV660" s="137"/>
      <c r="WW660" s="137"/>
      <c r="WX660" s="137"/>
      <c r="WY660" s="137"/>
      <c r="WZ660" s="137"/>
      <c r="XA660" s="137"/>
      <c r="XB660" s="137"/>
      <c r="XC660" s="137"/>
      <c r="XD660" s="137"/>
      <c r="XE660" s="137"/>
      <c r="XF660" s="137"/>
      <c r="XG660" s="137"/>
      <c r="XH660" s="137"/>
      <c r="XI660" s="137"/>
      <c r="XJ660" s="137"/>
      <c r="XK660" s="137"/>
      <c r="XL660" s="137"/>
      <c r="XM660" s="137"/>
      <c r="XN660" s="137"/>
      <c r="XO660" s="137"/>
      <c r="XP660" s="137"/>
      <c r="XQ660" s="137"/>
      <c r="XR660" s="137"/>
      <c r="XS660" s="137"/>
      <c r="XT660" s="137"/>
      <c r="XU660" s="137"/>
      <c r="XV660" s="137"/>
      <c r="XW660" s="137"/>
      <c r="XX660" s="137"/>
      <c r="XY660" s="137"/>
      <c r="XZ660" s="137"/>
      <c r="YA660" s="137"/>
      <c r="YB660" s="137"/>
      <c r="YC660" s="137"/>
      <c r="YD660" s="137"/>
      <c r="YE660" s="137"/>
      <c r="YF660" s="137"/>
      <c r="YG660" s="137"/>
      <c r="YH660" s="137"/>
      <c r="YI660" s="137"/>
      <c r="YJ660" s="137"/>
      <c r="YK660" s="137"/>
      <c r="YL660" s="137"/>
      <c r="YM660" s="137"/>
      <c r="YN660" s="137"/>
      <c r="YO660" s="137"/>
      <c r="YP660" s="137"/>
      <c r="YQ660" s="137"/>
      <c r="YR660" s="137"/>
      <c r="YS660" s="137"/>
      <c r="YT660" s="137"/>
      <c r="YU660" s="137"/>
      <c r="YV660" s="137"/>
      <c r="YW660" s="137"/>
      <c r="YX660" s="137"/>
      <c r="YY660" s="137"/>
      <c r="YZ660" s="137"/>
      <c r="ZA660" s="137"/>
      <c r="ZB660" s="137"/>
      <c r="ZC660" s="137"/>
      <c r="ZD660" s="137"/>
      <c r="ZE660" s="137"/>
      <c r="ZF660" s="137"/>
      <c r="ZG660" s="137"/>
      <c r="ZH660" s="137"/>
      <c r="ZI660" s="137"/>
      <c r="ZJ660" s="137"/>
      <c r="ZK660" s="137"/>
      <c r="ZL660" s="137"/>
      <c r="ZM660" s="137"/>
      <c r="ZN660" s="137"/>
      <c r="ZO660" s="137"/>
      <c r="ZP660" s="137"/>
      <c r="ZQ660" s="137"/>
      <c r="ZR660" s="137"/>
      <c r="ZS660" s="137"/>
      <c r="ZT660" s="137"/>
      <c r="ZU660" s="137"/>
      <c r="ZV660" s="137"/>
      <c r="ZW660" s="137"/>
      <c r="ZX660" s="137"/>
      <c r="ZY660" s="137"/>
      <c r="ZZ660" s="137"/>
      <c r="AAA660" s="137"/>
      <c r="AAB660" s="137"/>
      <c r="AAC660" s="137"/>
      <c r="AAD660" s="137"/>
      <c r="AAE660" s="137"/>
      <c r="AAF660" s="137"/>
      <c r="AAG660" s="137"/>
      <c r="AAH660" s="137"/>
      <c r="AAI660" s="137"/>
      <c r="AAJ660" s="137"/>
      <c r="AAK660" s="137"/>
      <c r="AAL660" s="137"/>
      <c r="AAM660" s="137"/>
      <c r="AAN660" s="137"/>
      <c r="AAO660" s="137"/>
      <c r="AAP660" s="137"/>
      <c r="AAQ660" s="137"/>
      <c r="AAR660" s="137"/>
      <c r="AAS660" s="137"/>
      <c r="AAT660" s="137"/>
      <c r="AAU660" s="137"/>
      <c r="AAV660" s="137"/>
      <c r="AAW660" s="137"/>
      <c r="AAX660" s="137"/>
      <c r="AAY660" s="137"/>
      <c r="AAZ660" s="137"/>
      <c r="ABA660" s="137"/>
      <c r="ABB660" s="137"/>
      <c r="ABC660" s="137"/>
      <c r="ABD660" s="137"/>
      <c r="ABE660" s="137"/>
      <c r="ABF660" s="137"/>
      <c r="ABG660" s="137"/>
      <c r="ABH660" s="137"/>
      <c r="ABI660" s="137"/>
      <c r="ABJ660" s="137"/>
      <c r="ABK660" s="137"/>
      <c r="ABL660" s="137"/>
      <c r="ABM660" s="137"/>
      <c r="ABN660" s="137"/>
      <c r="ABO660" s="137"/>
      <c r="ABP660" s="137"/>
      <c r="ABQ660" s="137"/>
      <c r="ABR660" s="137"/>
      <c r="ABS660" s="137"/>
      <c r="ABT660" s="137"/>
      <c r="ABU660" s="137"/>
      <c r="ABV660" s="137"/>
      <c r="ABW660" s="137"/>
      <c r="ABX660" s="137"/>
      <c r="ABY660" s="137"/>
      <c r="ABZ660" s="137"/>
      <c r="ACA660" s="137"/>
      <c r="ACB660" s="137"/>
      <c r="ACC660" s="137"/>
      <c r="ACD660" s="137"/>
      <c r="ACE660" s="137"/>
      <c r="ACF660" s="137"/>
      <c r="ACG660" s="137"/>
      <c r="ACH660" s="137"/>
      <c r="ACI660" s="137"/>
      <c r="ACJ660" s="137"/>
      <c r="ACK660" s="137"/>
      <c r="ACL660" s="137"/>
      <c r="ACM660" s="137"/>
      <c r="ACN660" s="137"/>
      <c r="ACO660" s="137"/>
      <c r="ACP660" s="137"/>
      <c r="ACQ660" s="137"/>
      <c r="ACR660" s="137"/>
      <c r="ACS660" s="137"/>
      <c r="ACT660" s="137"/>
      <c r="ACU660" s="137"/>
      <c r="ACV660" s="137"/>
      <c r="ACW660" s="137"/>
      <c r="ACX660" s="137"/>
      <c r="ACY660" s="137"/>
      <c r="ACZ660" s="137"/>
      <c r="ADA660" s="137"/>
      <c r="ADB660" s="137"/>
      <c r="ADC660" s="137"/>
      <c r="ADD660" s="137"/>
      <c r="ADE660" s="137"/>
      <c r="ADF660" s="137"/>
      <c r="ADG660" s="137"/>
      <c r="ADH660" s="137"/>
      <c r="ADI660" s="137"/>
      <c r="ADJ660" s="137"/>
      <c r="ADK660" s="137"/>
      <c r="ADL660" s="137"/>
      <c r="ADM660" s="137"/>
      <c r="ADN660" s="137"/>
      <c r="ADO660" s="137"/>
      <c r="ADP660" s="137"/>
      <c r="ADQ660" s="137"/>
      <c r="ADR660" s="137"/>
      <c r="ADS660" s="137"/>
      <c r="ADT660" s="137"/>
      <c r="ADU660" s="137"/>
      <c r="ADV660" s="137"/>
      <c r="ADW660" s="137"/>
      <c r="ADX660" s="137"/>
      <c r="ADY660" s="137"/>
      <c r="ADZ660" s="137"/>
      <c r="AEA660" s="137"/>
      <c r="AEB660" s="137"/>
      <c r="AEC660" s="137"/>
      <c r="AED660" s="137"/>
      <c r="AEE660" s="137"/>
      <c r="AEF660" s="137"/>
      <c r="AEG660" s="137"/>
      <c r="AEH660" s="137"/>
      <c r="AEI660" s="137"/>
      <c r="AEJ660" s="137"/>
      <c r="AEK660" s="137"/>
      <c r="AEL660" s="137"/>
      <c r="AEM660" s="137"/>
      <c r="AEN660" s="137"/>
      <c r="AEO660" s="137"/>
      <c r="AEP660" s="137"/>
      <c r="AEQ660" s="137"/>
      <c r="AER660" s="137"/>
      <c r="AES660" s="137"/>
      <c r="AET660" s="137"/>
      <c r="AEU660" s="137"/>
      <c r="AEV660" s="137"/>
      <c r="AEW660" s="137"/>
      <c r="AEX660" s="137"/>
      <c r="AEY660" s="137"/>
      <c r="AEZ660" s="137"/>
      <c r="AFA660" s="137"/>
      <c r="AFB660" s="137"/>
      <c r="AFC660" s="137"/>
      <c r="AFD660" s="137"/>
      <c r="AFE660" s="137"/>
      <c r="AFF660" s="137"/>
      <c r="AFG660" s="137"/>
      <c r="AFH660" s="137"/>
      <c r="AFI660" s="137"/>
      <c r="AFJ660" s="137"/>
      <c r="AFK660" s="137"/>
      <c r="AFL660" s="137"/>
      <c r="AFM660" s="137"/>
      <c r="AFN660" s="137"/>
      <c r="AFO660" s="137"/>
      <c r="AFP660" s="137"/>
      <c r="AFQ660" s="137"/>
      <c r="AFR660" s="137"/>
      <c r="AFS660" s="137"/>
      <c r="AFT660" s="137"/>
      <c r="AFU660" s="137"/>
      <c r="AFV660" s="137"/>
      <c r="AFW660" s="137"/>
      <c r="AFX660" s="137"/>
      <c r="AFY660" s="137"/>
      <c r="AFZ660" s="137"/>
      <c r="AGA660" s="137"/>
      <c r="AGB660" s="137"/>
      <c r="AGC660" s="137"/>
      <c r="AGD660" s="137"/>
      <c r="AGE660" s="137"/>
      <c r="AGF660" s="137"/>
      <c r="AGG660" s="137"/>
      <c r="AGH660" s="137"/>
      <c r="AGI660" s="137"/>
      <c r="AGJ660" s="137"/>
      <c r="AGK660" s="137"/>
      <c r="AGL660" s="137"/>
      <c r="AGM660" s="137"/>
      <c r="AGN660" s="137"/>
      <c r="AGO660" s="137"/>
      <c r="AGP660" s="137"/>
      <c r="AGQ660" s="137"/>
      <c r="AGR660" s="137"/>
      <c r="AGS660" s="137"/>
      <c r="AGT660" s="137"/>
      <c r="AGU660" s="137"/>
      <c r="AGV660" s="137"/>
      <c r="AGW660" s="137"/>
      <c r="AGX660" s="137"/>
      <c r="AGY660" s="137"/>
      <c r="AGZ660" s="137"/>
      <c r="AHA660" s="137"/>
      <c r="AHB660" s="137"/>
      <c r="AHC660" s="137"/>
      <c r="AHD660" s="137"/>
      <c r="AHE660" s="137"/>
      <c r="AHF660" s="137"/>
      <c r="AHG660" s="137"/>
      <c r="AHH660" s="137"/>
      <c r="AHI660" s="137"/>
      <c r="AHJ660" s="137"/>
      <c r="AHK660" s="137"/>
      <c r="AHL660" s="137"/>
      <c r="AHM660" s="137"/>
      <c r="AHN660" s="137"/>
      <c r="AHO660" s="137"/>
      <c r="AHP660" s="137"/>
      <c r="AHQ660" s="137"/>
      <c r="AHR660" s="137"/>
      <c r="AHS660" s="137"/>
      <c r="AHT660" s="137"/>
      <c r="AHU660" s="137"/>
      <c r="AHV660" s="137"/>
      <c r="AHW660" s="137"/>
      <c r="AHX660" s="137"/>
      <c r="AHY660" s="137"/>
      <c r="AHZ660" s="137"/>
      <c r="AIA660" s="137"/>
      <c r="AIB660" s="137"/>
      <c r="AIC660" s="137"/>
      <c r="AID660" s="137"/>
      <c r="AIE660" s="137"/>
      <c r="AIF660" s="137"/>
      <c r="AIG660" s="137"/>
      <c r="AIH660" s="137"/>
      <c r="AII660" s="137"/>
      <c r="AIJ660" s="137"/>
      <c r="AIK660" s="137"/>
      <c r="AIL660" s="137"/>
      <c r="AIM660" s="137"/>
      <c r="AIN660" s="137"/>
      <c r="AIO660" s="137"/>
      <c r="AIP660" s="137"/>
      <c r="AIQ660" s="137"/>
      <c r="AIR660" s="137"/>
      <c r="AIS660" s="137"/>
      <c r="AIT660" s="137"/>
      <c r="AIU660" s="137"/>
      <c r="AIV660" s="137"/>
      <c r="AIW660" s="137"/>
      <c r="AIX660" s="137"/>
      <c r="AIY660" s="137"/>
      <c r="AIZ660" s="137"/>
      <c r="AJA660" s="137"/>
      <c r="AJB660" s="137"/>
      <c r="AJC660" s="137"/>
      <c r="AJD660" s="137"/>
      <c r="AJE660" s="137"/>
      <c r="AJF660" s="137"/>
      <c r="AJG660" s="137"/>
      <c r="AJH660" s="137"/>
      <c r="AJI660" s="137"/>
      <c r="AJJ660" s="137"/>
      <c r="AJK660" s="137"/>
      <c r="AJL660" s="137"/>
      <c r="AJM660" s="137"/>
      <c r="AJN660" s="137"/>
      <c r="AJO660" s="137"/>
      <c r="AJP660" s="137"/>
      <c r="AJQ660" s="137"/>
      <c r="AJR660" s="137"/>
      <c r="AJS660" s="137"/>
      <c r="AJT660" s="137"/>
      <c r="AJU660" s="137"/>
      <c r="AJV660" s="137"/>
      <c r="AJW660" s="137"/>
      <c r="AJX660" s="137"/>
      <c r="AJY660" s="137"/>
      <c r="AJZ660" s="137"/>
      <c r="AKA660" s="137"/>
      <c r="AKB660" s="137"/>
      <c r="AKC660" s="137"/>
      <c r="AKD660" s="137"/>
      <c r="AKE660" s="137"/>
      <c r="AKF660" s="137"/>
      <c r="AKG660" s="137"/>
      <c r="AKH660" s="137"/>
      <c r="AKI660" s="137"/>
      <c r="AKJ660" s="137"/>
      <c r="AKK660" s="137"/>
      <c r="AKL660" s="137"/>
      <c r="AKM660" s="137"/>
      <c r="AKN660" s="137"/>
      <c r="AKO660" s="137"/>
      <c r="AKP660" s="137"/>
      <c r="AKQ660" s="137"/>
      <c r="AKR660" s="137"/>
      <c r="AKS660" s="137"/>
      <c r="AKT660" s="137"/>
      <c r="AKU660" s="137"/>
      <c r="AKV660" s="137"/>
      <c r="AKW660" s="137"/>
      <c r="AKX660" s="137"/>
      <c r="AKY660" s="137"/>
      <c r="AKZ660" s="137"/>
      <c r="ALA660" s="137"/>
      <c r="ALB660" s="137"/>
      <c r="ALC660" s="137"/>
      <c r="ALD660" s="137"/>
      <c r="ALE660" s="137"/>
      <c r="ALF660" s="137"/>
      <c r="ALG660" s="137"/>
      <c r="ALH660" s="137"/>
      <c r="ALI660" s="137"/>
      <c r="ALJ660" s="137"/>
      <c r="ALK660" s="137"/>
      <c r="ALL660" s="137"/>
      <c r="ALM660" s="137"/>
      <c r="ALN660" s="137"/>
      <c r="ALO660" s="137"/>
      <c r="ALP660" s="137"/>
      <c r="ALQ660" s="137"/>
      <c r="ALR660" s="137"/>
      <c r="ALS660" s="137"/>
      <c r="ALT660" s="137"/>
      <c r="ALU660" s="137"/>
      <c r="ALV660" s="137"/>
      <c r="ALW660" s="137"/>
      <c r="ALX660" s="137"/>
      <c r="ALY660" s="137"/>
      <c r="ALZ660" s="137"/>
      <c r="AMA660" s="137"/>
      <c r="AMB660" s="137"/>
      <c r="AMC660" s="137"/>
      <c r="AMD660" s="137"/>
      <c r="AME660" s="137"/>
      <c r="AMF660" s="137"/>
      <c r="AMG660" s="137"/>
      <c r="AMH660" s="137"/>
      <c r="AMI660" s="137"/>
      <c r="AMJ660" s="137"/>
      <c r="AMK660" s="137"/>
      <c r="AML660" s="137"/>
      <c r="AMM660" s="137"/>
      <c r="AMN660" s="137"/>
      <c r="AMO660" s="137"/>
      <c r="AMP660" s="137"/>
      <c r="AMQ660" s="137"/>
      <c r="AMR660" s="137"/>
      <c r="AMS660" s="137"/>
      <c r="AMT660" s="137"/>
      <c r="AMU660" s="137"/>
      <c r="AMV660" s="137"/>
      <c r="AMW660" s="137"/>
      <c r="AMX660" s="137"/>
      <c r="AMY660" s="137"/>
      <c r="AMZ660" s="137"/>
      <c r="ANA660" s="137"/>
      <c r="ANB660" s="137"/>
      <c r="ANC660" s="137"/>
      <c r="AND660" s="137"/>
      <c r="ANE660" s="137"/>
      <c r="ANF660" s="137"/>
      <c r="ANG660" s="137"/>
      <c r="ANH660" s="137"/>
      <c r="ANI660" s="137"/>
      <c r="ANJ660" s="137"/>
      <c r="ANK660" s="137"/>
      <c r="ANL660" s="137"/>
      <c r="ANM660" s="137"/>
      <c r="ANN660" s="137"/>
      <c r="ANO660" s="137"/>
      <c r="ANP660" s="137"/>
      <c r="ANQ660" s="137"/>
      <c r="ANR660" s="137"/>
      <c r="ANS660" s="137"/>
      <c r="ANT660" s="137"/>
      <c r="ANU660" s="137"/>
      <c r="ANV660" s="137"/>
      <c r="ANW660" s="137"/>
      <c r="ANX660" s="137"/>
      <c r="ANY660" s="137"/>
      <c r="ANZ660" s="137"/>
      <c r="AOA660" s="137"/>
      <c r="AOB660" s="137"/>
      <c r="AOC660" s="137"/>
      <c r="AOD660" s="137"/>
      <c r="AOE660" s="137"/>
      <c r="AOF660" s="137"/>
      <c r="AOG660" s="137"/>
      <c r="AOH660" s="137"/>
      <c r="AOI660" s="137"/>
      <c r="AOJ660" s="137"/>
      <c r="AOK660" s="137"/>
      <c r="AOL660" s="137"/>
      <c r="AOM660" s="137"/>
      <c r="AON660" s="137"/>
      <c r="AOO660" s="137"/>
      <c r="AOP660" s="137"/>
      <c r="AOQ660" s="137"/>
      <c r="AOR660" s="137"/>
      <c r="AOS660" s="137"/>
      <c r="AOT660" s="137"/>
      <c r="AOU660" s="137"/>
      <c r="AOV660" s="137"/>
      <c r="AOW660" s="137"/>
      <c r="AOX660" s="137"/>
      <c r="AOY660" s="137"/>
      <c r="AOZ660" s="137"/>
      <c r="APA660" s="137"/>
      <c r="APB660" s="137"/>
      <c r="APC660" s="137"/>
      <c r="APD660" s="137"/>
      <c r="APE660" s="137"/>
      <c r="APF660" s="137"/>
      <c r="APG660" s="137"/>
      <c r="APH660" s="137"/>
      <c r="API660" s="137"/>
      <c r="APJ660" s="137"/>
      <c r="APK660" s="137"/>
      <c r="APL660" s="137"/>
      <c r="APM660" s="137"/>
      <c r="APN660" s="137"/>
      <c r="APO660" s="137"/>
      <c r="APP660" s="137"/>
      <c r="APQ660" s="137"/>
      <c r="APR660" s="137"/>
      <c r="APS660" s="137"/>
      <c r="APT660" s="137"/>
      <c r="APU660" s="137"/>
      <c r="APV660" s="137"/>
      <c r="APW660" s="137"/>
      <c r="APX660" s="137"/>
      <c r="APY660" s="137"/>
      <c r="APZ660" s="137"/>
      <c r="AQA660" s="137"/>
      <c r="AQB660" s="137"/>
      <c r="AQC660" s="137"/>
      <c r="AQD660" s="137"/>
      <c r="AQE660" s="137"/>
      <c r="AQF660" s="137"/>
      <c r="AQG660" s="137"/>
      <c r="AQH660" s="137"/>
      <c r="AQI660" s="137"/>
      <c r="AQJ660" s="137"/>
      <c r="AQK660" s="137"/>
      <c r="AQL660" s="137"/>
      <c r="AQM660" s="137"/>
      <c r="AQN660" s="137"/>
      <c r="AQO660" s="137"/>
      <c r="AQP660" s="137"/>
      <c r="AQQ660" s="137"/>
      <c r="AQR660" s="137"/>
      <c r="AQS660" s="137"/>
      <c r="AQT660" s="137"/>
      <c r="AQU660" s="137"/>
      <c r="AQV660" s="137"/>
      <c r="AQW660" s="137"/>
      <c r="AQX660" s="137"/>
      <c r="AQY660" s="137"/>
      <c r="AQZ660" s="137"/>
      <c r="ARA660" s="137"/>
      <c r="ARB660" s="137"/>
      <c r="ARC660" s="137"/>
      <c r="ARD660" s="137"/>
      <c r="ARE660" s="137"/>
      <c r="ARF660" s="137"/>
      <c r="ARG660" s="137"/>
      <c r="ARH660" s="137"/>
      <c r="ARI660" s="137"/>
      <c r="ARJ660" s="137"/>
      <c r="ARK660" s="137"/>
      <c r="ARL660" s="137"/>
      <c r="ARM660" s="137"/>
      <c r="ARN660" s="137"/>
      <c r="ARO660" s="137"/>
      <c r="ARP660" s="137"/>
      <c r="ARQ660" s="137"/>
      <c r="ARR660" s="137"/>
      <c r="ARS660" s="137"/>
      <c r="ART660" s="137"/>
      <c r="ARU660" s="137"/>
      <c r="ARV660" s="137"/>
      <c r="ARW660" s="137"/>
      <c r="ARX660" s="137"/>
      <c r="ARY660" s="137"/>
      <c r="ARZ660" s="137"/>
      <c r="ASA660" s="137"/>
      <c r="ASB660" s="137"/>
      <c r="ASC660" s="137"/>
      <c r="ASD660" s="137"/>
      <c r="ASE660" s="137"/>
      <c r="ASF660" s="137"/>
      <c r="ASG660" s="137"/>
      <c r="ASH660" s="137"/>
      <c r="ASI660" s="137"/>
      <c r="ASJ660" s="137"/>
      <c r="ASK660" s="137"/>
      <c r="ASL660" s="137"/>
      <c r="ASM660" s="137"/>
      <c r="ASN660" s="137"/>
      <c r="ASO660" s="137"/>
      <c r="ASP660" s="137"/>
      <c r="ASQ660" s="137"/>
      <c r="ASR660" s="137"/>
      <c r="ASS660" s="137"/>
      <c r="AST660" s="137"/>
      <c r="ASU660" s="137"/>
      <c r="ASV660" s="137"/>
      <c r="ASW660" s="137"/>
      <c r="ASX660" s="137"/>
      <c r="ASY660" s="137"/>
      <c r="ASZ660" s="137"/>
      <c r="ATA660" s="137"/>
      <c r="ATB660" s="137"/>
      <c r="ATC660" s="137"/>
      <c r="ATD660" s="137"/>
      <c r="ATE660" s="137"/>
      <c r="ATF660" s="137"/>
      <c r="ATG660" s="137"/>
      <c r="ATH660" s="137"/>
      <c r="ATI660" s="137"/>
      <c r="ATJ660" s="137"/>
      <c r="ATK660" s="137"/>
      <c r="ATL660" s="137"/>
      <c r="ATM660" s="137"/>
      <c r="ATN660" s="137"/>
      <c r="ATO660" s="137"/>
      <c r="ATP660" s="137"/>
      <c r="ATQ660" s="137"/>
      <c r="ATR660" s="137"/>
      <c r="ATS660" s="137"/>
      <c r="ATT660" s="137"/>
      <c r="ATU660" s="137"/>
      <c r="ATV660" s="137"/>
      <c r="ATW660" s="137"/>
      <c r="ATX660" s="137"/>
      <c r="ATY660" s="137"/>
      <c r="ATZ660" s="137"/>
      <c r="AUA660" s="137"/>
      <c r="AUB660" s="137"/>
      <c r="AUC660" s="137"/>
      <c r="AUD660" s="137"/>
      <c r="AUE660" s="137"/>
      <c r="AUF660" s="137"/>
      <c r="AUG660" s="137"/>
      <c r="AUH660" s="137"/>
      <c r="AUI660" s="137"/>
      <c r="AUJ660" s="137"/>
      <c r="AUK660" s="137"/>
      <c r="AUL660" s="137"/>
      <c r="AUM660" s="137"/>
      <c r="AUN660" s="137"/>
      <c r="AUO660" s="137"/>
      <c r="AUP660" s="137"/>
      <c r="AUQ660" s="137"/>
      <c r="AUR660" s="137"/>
      <c r="AUS660" s="137"/>
      <c r="AUT660" s="137"/>
      <c r="AUU660" s="137"/>
      <c r="AUV660" s="137"/>
      <c r="AUW660" s="137"/>
      <c r="AUX660" s="137"/>
      <c r="AUY660" s="137"/>
      <c r="AUZ660" s="137"/>
      <c r="AVA660" s="137"/>
      <c r="AVB660" s="137"/>
      <c r="AVC660" s="137"/>
      <c r="AVD660" s="137"/>
      <c r="AVE660" s="137"/>
      <c r="AVF660" s="137"/>
      <c r="AVG660" s="137"/>
      <c r="AVH660" s="137"/>
      <c r="AVI660" s="137"/>
      <c r="AVJ660" s="137"/>
      <c r="AVK660" s="137"/>
      <c r="AVL660" s="137"/>
      <c r="AVM660" s="137"/>
      <c r="AVN660" s="137"/>
      <c r="AVO660" s="137"/>
      <c r="AVP660" s="137"/>
      <c r="AVQ660" s="137"/>
      <c r="AVR660" s="137"/>
      <c r="AVS660" s="137"/>
      <c r="AVT660" s="137"/>
      <c r="AVU660" s="137"/>
      <c r="AVV660" s="137"/>
      <c r="AVW660" s="137"/>
      <c r="AVX660" s="137"/>
      <c r="AVY660" s="137"/>
      <c r="AVZ660" s="137"/>
      <c r="AWA660" s="137"/>
      <c r="AWB660" s="137"/>
      <c r="AWC660" s="137"/>
      <c r="AWD660" s="137"/>
      <c r="AWE660" s="137"/>
      <c r="AWF660" s="137"/>
      <c r="AWG660" s="137"/>
      <c r="AWH660" s="137"/>
      <c r="AWI660" s="137"/>
      <c r="AWJ660" s="137"/>
      <c r="AWK660" s="137"/>
      <c r="AWL660" s="137"/>
      <c r="AWM660" s="137"/>
      <c r="AWN660" s="137"/>
      <c r="AWO660" s="137"/>
      <c r="AWP660" s="137"/>
      <c r="AWQ660" s="137"/>
      <c r="AWR660" s="137"/>
      <c r="AWS660" s="137"/>
      <c r="AWT660" s="137"/>
      <c r="AWU660" s="137"/>
      <c r="AWV660" s="137"/>
      <c r="AWW660" s="137"/>
      <c r="AWX660" s="137"/>
      <c r="AWY660" s="137"/>
      <c r="AWZ660" s="137"/>
      <c r="AXA660" s="137"/>
      <c r="AXB660" s="137"/>
      <c r="AXC660" s="137"/>
      <c r="AXD660" s="137"/>
      <c r="AXE660" s="137"/>
      <c r="AXF660" s="137"/>
      <c r="AXG660" s="137"/>
      <c r="AXH660" s="137"/>
      <c r="AXI660" s="137"/>
      <c r="AXJ660" s="137"/>
      <c r="AXK660" s="137"/>
      <c r="AXL660" s="137"/>
      <c r="AXM660" s="137"/>
      <c r="AXN660" s="137"/>
      <c r="AXO660" s="137"/>
      <c r="AXP660" s="137"/>
      <c r="AXQ660" s="137"/>
      <c r="AXR660" s="137"/>
      <c r="AXS660" s="137"/>
      <c r="AXT660" s="137"/>
      <c r="AXU660" s="137"/>
      <c r="AXV660" s="137"/>
      <c r="AXW660" s="137"/>
      <c r="AXX660" s="137"/>
      <c r="AXY660" s="137"/>
      <c r="AXZ660" s="137"/>
      <c r="AYA660" s="137"/>
      <c r="AYB660" s="137"/>
      <c r="AYC660" s="137"/>
      <c r="AYD660" s="137"/>
      <c r="AYE660" s="137"/>
      <c r="AYF660" s="137"/>
      <c r="AYG660" s="137"/>
      <c r="AYH660" s="137"/>
      <c r="AYI660" s="137"/>
      <c r="AYJ660" s="137"/>
      <c r="AYK660" s="137"/>
      <c r="AYL660" s="137"/>
      <c r="AYM660" s="137"/>
      <c r="AYN660" s="137"/>
      <c r="AYO660" s="137"/>
      <c r="AYP660" s="137"/>
      <c r="AYQ660" s="137"/>
      <c r="AYR660" s="137"/>
      <c r="AYS660" s="137"/>
      <c r="AYT660" s="137"/>
      <c r="AYU660" s="137"/>
      <c r="AYV660" s="137"/>
      <c r="AYW660" s="137"/>
      <c r="AYX660" s="137"/>
      <c r="AYY660" s="137"/>
      <c r="AYZ660" s="137"/>
      <c r="AZA660" s="137"/>
      <c r="AZB660" s="137"/>
      <c r="AZC660" s="137"/>
      <c r="AZD660" s="137"/>
      <c r="AZE660" s="137"/>
      <c r="AZF660" s="137"/>
      <c r="AZG660" s="137"/>
      <c r="AZH660" s="137"/>
      <c r="AZI660" s="137"/>
      <c r="AZJ660" s="137"/>
      <c r="AZK660" s="137"/>
      <c r="AZL660" s="137"/>
      <c r="AZM660" s="137"/>
      <c r="AZN660" s="137"/>
      <c r="AZO660" s="137"/>
      <c r="AZP660" s="137"/>
      <c r="AZQ660" s="137"/>
      <c r="AZR660" s="137"/>
      <c r="AZS660" s="137"/>
      <c r="AZT660" s="137"/>
      <c r="AZU660" s="137"/>
      <c r="AZV660" s="137"/>
      <c r="AZW660" s="137"/>
      <c r="AZX660" s="137"/>
      <c r="AZY660" s="137"/>
      <c r="AZZ660" s="137"/>
      <c r="BAA660" s="137"/>
      <c r="BAB660" s="137"/>
      <c r="BAC660" s="137"/>
      <c r="BAD660" s="137"/>
      <c r="BAE660" s="137"/>
      <c r="BAF660" s="137"/>
      <c r="BAG660" s="137"/>
      <c r="BAH660" s="137"/>
      <c r="BAI660" s="137"/>
      <c r="BAJ660" s="137"/>
      <c r="BAK660" s="137"/>
      <c r="BAL660" s="137"/>
      <c r="BAM660" s="137"/>
      <c r="BAN660" s="137"/>
      <c r="BAO660" s="137"/>
      <c r="BAP660" s="137"/>
      <c r="BAQ660" s="137"/>
      <c r="BAR660" s="137"/>
      <c r="BAS660" s="137"/>
      <c r="BAT660" s="137"/>
      <c r="BAU660" s="137"/>
      <c r="BAV660" s="137"/>
      <c r="BAW660" s="137"/>
      <c r="BAX660" s="137"/>
      <c r="BAY660" s="137"/>
      <c r="BAZ660" s="137"/>
      <c r="BBA660" s="137"/>
      <c r="BBB660" s="137"/>
      <c r="BBC660" s="137"/>
      <c r="BBD660" s="137"/>
      <c r="BBE660" s="137"/>
      <c r="BBF660" s="137"/>
      <c r="BBG660" s="137"/>
      <c r="BBH660" s="137"/>
      <c r="BBI660" s="137"/>
      <c r="BBJ660" s="137"/>
      <c r="BBK660" s="137"/>
      <c r="BBL660" s="137"/>
      <c r="BBM660" s="137"/>
      <c r="BBN660" s="137"/>
      <c r="BBO660" s="137"/>
      <c r="BBP660" s="137"/>
      <c r="BBQ660" s="137"/>
      <c r="BBR660" s="137"/>
      <c r="BBS660" s="137"/>
      <c r="BBT660" s="137"/>
      <c r="BBU660" s="137"/>
      <c r="BBV660" s="137"/>
      <c r="BBW660" s="137"/>
      <c r="BBX660" s="137"/>
      <c r="BBY660" s="137"/>
      <c r="BBZ660" s="137"/>
      <c r="BCA660" s="137"/>
      <c r="BCB660" s="137"/>
      <c r="BCC660" s="137"/>
      <c r="BCD660" s="137"/>
      <c r="BCE660" s="137"/>
      <c r="BCF660" s="137"/>
      <c r="BCG660" s="137"/>
      <c r="BCH660" s="137"/>
      <c r="BCI660" s="137"/>
      <c r="BCJ660" s="137"/>
      <c r="BCK660" s="137"/>
      <c r="BCL660" s="137"/>
      <c r="BCM660" s="137"/>
      <c r="BCN660" s="137"/>
      <c r="BCO660" s="137"/>
      <c r="BCP660" s="137"/>
      <c r="BCQ660" s="137"/>
      <c r="BCR660" s="137"/>
      <c r="BCS660" s="137"/>
      <c r="BCT660" s="137"/>
      <c r="BCU660" s="137"/>
      <c r="BCV660" s="137"/>
      <c r="BCW660" s="137"/>
      <c r="BCX660" s="137"/>
      <c r="BCY660" s="137"/>
      <c r="BCZ660" s="137"/>
      <c r="BDA660" s="137"/>
      <c r="BDB660" s="137"/>
      <c r="BDC660" s="137"/>
      <c r="BDD660" s="137"/>
      <c r="BDE660" s="137"/>
      <c r="BDF660" s="137"/>
      <c r="BDG660" s="137"/>
      <c r="BDH660" s="137"/>
      <c r="BDI660" s="137"/>
      <c r="BDJ660" s="137"/>
      <c r="BDK660" s="137"/>
      <c r="BDL660" s="137"/>
      <c r="BDM660" s="137"/>
      <c r="BDN660" s="137"/>
      <c r="BDO660" s="137"/>
      <c r="BDP660" s="137"/>
      <c r="BDQ660" s="137"/>
      <c r="BDR660" s="137"/>
      <c r="BDS660" s="137"/>
      <c r="BDT660" s="137"/>
      <c r="BDU660" s="137"/>
      <c r="BDV660" s="137"/>
      <c r="BDW660" s="137"/>
      <c r="BDX660" s="137"/>
      <c r="BDY660" s="137"/>
      <c r="BDZ660" s="137"/>
      <c r="BEA660" s="137"/>
      <c r="BEB660" s="137"/>
      <c r="BEC660" s="137"/>
      <c r="BED660" s="137"/>
      <c r="BEE660" s="137"/>
      <c r="BEF660" s="137"/>
      <c r="BEG660" s="137"/>
      <c r="BEH660" s="137"/>
      <c r="BEI660" s="137"/>
      <c r="BEJ660" s="137"/>
      <c r="BEK660" s="137"/>
      <c r="BEL660" s="137"/>
      <c r="BEM660" s="137"/>
      <c r="BEN660" s="137"/>
      <c r="BEO660" s="137"/>
      <c r="BEP660" s="137"/>
      <c r="BEQ660" s="137"/>
      <c r="BER660" s="137"/>
      <c r="BES660" s="137"/>
      <c r="BET660" s="137"/>
      <c r="BEU660" s="137"/>
      <c r="BEV660" s="137"/>
      <c r="BEW660" s="137"/>
      <c r="BEX660" s="137"/>
      <c r="BEY660" s="137"/>
      <c r="BEZ660" s="137"/>
      <c r="BFA660" s="137"/>
      <c r="BFB660" s="137"/>
      <c r="BFC660" s="137"/>
      <c r="BFD660" s="137"/>
      <c r="BFE660" s="137"/>
      <c r="BFF660" s="137"/>
      <c r="BFG660" s="137"/>
      <c r="BFH660" s="137"/>
      <c r="BFI660" s="137"/>
      <c r="BFJ660" s="137"/>
      <c r="BFK660" s="137"/>
      <c r="BFL660" s="137"/>
      <c r="BFM660" s="137"/>
      <c r="BFN660" s="137"/>
      <c r="BFO660" s="137"/>
      <c r="BFP660" s="137"/>
      <c r="BFQ660" s="137"/>
      <c r="BFR660" s="137"/>
      <c r="BFS660" s="137"/>
      <c r="BFT660" s="137"/>
      <c r="BFU660" s="137"/>
      <c r="BFV660" s="137"/>
      <c r="BFW660" s="137"/>
      <c r="BFX660" s="137"/>
      <c r="BFY660" s="137"/>
      <c r="BFZ660" s="137"/>
      <c r="BGA660" s="137"/>
      <c r="BGB660" s="137"/>
      <c r="BGC660" s="137"/>
      <c r="BGD660" s="137"/>
      <c r="BGE660" s="137"/>
      <c r="BGF660" s="137"/>
      <c r="BGG660" s="137"/>
      <c r="BGH660" s="137"/>
      <c r="BGI660" s="137"/>
      <c r="BGJ660" s="137"/>
      <c r="BGK660" s="137"/>
      <c r="BGL660" s="137"/>
      <c r="BGM660" s="137"/>
      <c r="BGN660" s="137"/>
      <c r="BGO660" s="137"/>
      <c r="BGP660" s="137"/>
      <c r="BGQ660" s="137"/>
      <c r="BGR660" s="137"/>
      <c r="BGS660" s="137"/>
      <c r="BGT660" s="137"/>
      <c r="BGU660" s="137"/>
      <c r="BGV660" s="137"/>
      <c r="BGW660" s="137"/>
      <c r="BGX660" s="137"/>
      <c r="BGY660" s="137"/>
      <c r="BGZ660" s="137"/>
      <c r="BHA660" s="137"/>
      <c r="BHB660" s="137"/>
      <c r="BHC660" s="137"/>
      <c r="BHD660" s="137"/>
      <c r="BHE660" s="137"/>
      <c r="BHF660" s="137"/>
      <c r="BHG660" s="137"/>
      <c r="BHH660" s="137"/>
      <c r="BHI660" s="137"/>
      <c r="BHJ660" s="137"/>
      <c r="BHK660" s="137"/>
      <c r="BHL660" s="137"/>
      <c r="BHM660" s="137"/>
      <c r="BHN660" s="137"/>
      <c r="BHO660" s="137"/>
      <c r="BHP660" s="137"/>
      <c r="BHQ660" s="137"/>
      <c r="BHR660" s="137"/>
      <c r="BHS660" s="137"/>
      <c r="BHT660" s="137"/>
      <c r="BHU660" s="137"/>
      <c r="BHV660" s="137"/>
      <c r="BHW660" s="137"/>
      <c r="BHX660" s="137"/>
      <c r="BHY660" s="137"/>
      <c r="BHZ660" s="137"/>
      <c r="BIA660" s="137"/>
      <c r="BIB660" s="137"/>
      <c r="BIC660" s="137"/>
      <c r="BID660" s="137"/>
      <c r="BIE660" s="137"/>
      <c r="BIF660" s="137"/>
      <c r="BIG660" s="137"/>
      <c r="BIH660" s="137"/>
      <c r="BII660" s="137"/>
      <c r="BIJ660" s="137"/>
      <c r="BIK660" s="137"/>
      <c r="BIL660" s="137"/>
      <c r="BIM660" s="137"/>
      <c r="BIN660" s="137"/>
      <c r="BIO660" s="137"/>
      <c r="BIP660" s="137"/>
      <c r="BIQ660" s="137"/>
      <c r="BIR660" s="137"/>
      <c r="BIS660" s="137"/>
      <c r="BIT660" s="137"/>
      <c r="BIU660" s="137"/>
      <c r="BIV660" s="137"/>
      <c r="BIW660" s="137"/>
      <c r="BIX660" s="137"/>
      <c r="BIY660" s="137"/>
      <c r="BIZ660" s="137"/>
      <c r="BJA660" s="137"/>
      <c r="BJB660" s="137"/>
      <c r="BJC660" s="137"/>
      <c r="BJD660" s="137"/>
      <c r="BJE660" s="137"/>
      <c r="BJF660" s="137"/>
      <c r="BJG660" s="137"/>
      <c r="BJH660" s="137"/>
      <c r="BJI660" s="137"/>
      <c r="BJJ660" s="137"/>
      <c r="BJK660" s="137"/>
      <c r="BJL660" s="137"/>
      <c r="BJM660" s="137"/>
      <c r="BJN660" s="137"/>
      <c r="BJO660" s="137"/>
      <c r="BJP660" s="137"/>
      <c r="BJQ660" s="137"/>
      <c r="BJR660" s="137"/>
      <c r="BJS660" s="137"/>
      <c r="BJT660" s="137"/>
      <c r="BJU660" s="137"/>
      <c r="BJV660" s="137"/>
      <c r="BJW660" s="137"/>
      <c r="BJX660" s="137"/>
      <c r="BJY660" s="137"/>
      <c r="BJZ660" s="137"/>
      <c r="BKA660" s="137"/>
      <c r="BKB660" s="137"/>
      <c r="BKC660" s="137"/>
      <c r="BKD660" s="137"/>
      <c r="BKE660" s="137"/>
      <c r="BKF660" s="137"/>
      <c r="BKG660" s="137"/>
      <c r="BKH660" s="137"/>
      <c r="BKI660" s="137"/>
      <c r="BKJ660" s="137"/>
      <c r="BKK660" s="137"/>
      <c r="BKL660" s="137"/>
      <c r="BKM660" s="137"/>
      <c r="BKN660" s="137"/>
      <c r="BKO660" s="137"/>
      <c r="BKP660" s="137"/>
      <c r="BKQ660" s="137"/>
      <c r="BKR660" s="137"/>
      <c r="BKS660" s="137"/>
      <c r="BKT660" s="137"/>
      <c r="BKU660" s="137"/>
      <c r="BKV660" s="137"/>
      <c r="BKW660" s="137"/>
      <c r="BKX660" s="137"/>
      <c r="BKY660" s="137"/>
      <c r="BKZ660" s="137"/>
      <c r="BLA660" s="137"/>
      <c r="BLB660" s="137"/>
      <c r="BLC660" s="137"/>
      <c r="BLD660" s="137"/>
      <c r="BLE660" s="137"/>
      <c r="BLF660" s="137"/>
      <c r="BLG660" s="137"/>
      <c r="BLH660" s="137"/>
      <c r="BLI660" s="137"/>
      <c r="BLJ660" s="137"/>
      <c r="BLK660" s="137"/>
      <c r="BLL660" s="137"/>
      <c r="BLM660" s="137"/>
      <c r="BLN660" s="137"/>
      <c r="BLO660" s="137"/>
      <c r="BLP660" s="137"/>
      <c r="BLQ660" s="137"/>
      <c r="BLR660" s="137"/>
      <c r="BLS660" s="137"/>
      <c r="BLT660" s="137"/>
      <c r="BLU660" s="137"/>
      <c r="BLV660" s="137"/>
      <c r="BLW660" s="137"/>
      <c r="BLX660" s="137"/>
      <c r="BLY660" s="137"/>
      <c r="BLZ660" s="137"/>
      <c r="BMA660" s="137"/>
      <c r="BMB660" s="137"/>
      <c r="BMC660" s="137"/>
      <c r="BMD660" s="137"/>
      <c r="BME660" s="137"/>
      <c r="BMF660" s="137"/>
      <c r="BMG660" s="137"/>
      <c r="BMH660" s="137"/>
      <c r="BMI660" s="137"/>
      <c r="BMJ660" s="137"/>
      <c r="BMK660" s="137"/>
      <c r="BML660" s="137"/>
      <c r="BMM660" s="137"/>
      <c r="BMN660" s="137"/>
      <c r="BMO660" s="137"/>
      <c r="BMP660" s="137"/>
      <c r="BMQ660" s="137"/>
      <c r="BMR660" s="137"/>
      <c r="BMS660" s="137"/>
      <c r="BMT660" s="137"/>
      <c r="BMU660" s="137"/>
      <c r="BMV660" s="137"/>
      <c r="BMW660" s="137"/>
      <c r="BMX660" s="137"/>
      <c r="BMY660" s="137"/>
      <c r="BMZ660" s="137"/>
      <c r="BNA660" s="137"/>
      <c r="BNB660" s="137"/>
      <c r="BNC660" s="137"/>
      <c r="BND660" s="137"/>
      <c r="BNE660" s="137"/>
      <c r="BNF660" s="137"/>
      <c r="BNG660" s="137"/>
      <c r="BNH660" s="137"/>
      <c r="BNI660" s="137"/>
      <c r="BNJ660" s="137"/>
      <c r="BNK660" s="137"/>
      <c r="BNL660" s="137"/>
      <c r="BNM660" s="137"/>
      <c r="BNN660" s="137"/>
      <c r="BNO660" s="137"/>
      <c r="BNP660" s="137"/>
      <c r="BNQ660" s="137"/>
      <c r="BNR660" s="137"/>
      <c r="BNS660" s="137"/>
      <c r="BNT660" s="137"/>
      <c r="BNU660" s="137"/>
      <c r="BNV660" s="137"/>
      <c r="BNW660" s="137"/>
      <c r="BNX660" s="137"/>
      <c r="BNY660" s="137"/>
      <c r="BNZ660" s="137"/>
      <c r="BOA660" s="137"/>
      <c r="BOB660" s="137"/>
      <c r="BOC660" s="137"/>
      <c r="BOD660" s="137"/>
      <c r="BOE660" s="137"/>
      <c r="BOF660" s="137"/>
      <c r="BOG660" s="137"/>
      <c r="BOH660" s="137"/>
      <c r="BOI660" s="137"/>
      <c r="BOJ660" s="137"/>
      <c r="BOK660" s="137"/>
      <c r="BOL660" s="137"/>
      <c r="BOM660" s="137"/>
      <c r="BON660" s="137"/>
      <c r="BOO660" s="137"/>
      <c r="BOP660" s="137"/>
      <c r="BOQ660" s="137"/>
      <c r="BOR660" s="137"/>
      <c r="BOS660" s="137"/>
      <c r="BOT660" s="137"/>
      <c r="BOU660" s="137"/>
      <c r="BOV660" s="137"/>
      <c r="BOW660" s="137"/>
      <c r="BOX660" s="137"/>
      <c r="BOY660" s="137"/>
      <c r="BOZ660" s="137"/>
      <c r="BPA660" s="137"/>
      <c r="BPB660" s="137"/>
      <c r="BPC660" s="137"/>
      <c r="BPD660" s="137"/>
      <c r="BPE660" s="137"/>
      <c r="BPF660" s="137"/>
      <c r="BPG660" s="137"/>
      <c r="BPH660" s="137"/>
      <c r="BPI660" s="137"/>
      <c r="BPJ660" s="137"/>
      <c r="BPK660" s="137"/>
      <c r="BPL660" s="137"/>
      <c r="BPM660" s="137"/>
      <c r="BPN660" s="137"/>
      <c r="BPO660" s="137"/>
      <c r="BPP660" s="137"/>
      <c r="BPQ660" s="137"/>
      <c r="BPR660" s="137"/>
      <c r="BPS660" s="137"/>
      <c r="BPT660" s="137"/>
      <c r="BPU660" s="137"/>
      <c r="BPV660" s="137"/>
      <c r="BPW660" s="137"/>
      <c r="BPX660" s="137"/>
      <c r="BPY660" s="137"/>
      <c r="BPZ660" s="137"/>
      <c r="BQA660" s="137"/>
      <c r="BQB660" s="137"/>
      <c r="BQC660" s="137"/>
      <c r="BQD660" s="137"/>
      <c r="BQE660" s="137"/>
      <c r="BQF660" s="137"/>
      <c r="BQG660" s="137"/>
      <c r="BQH660" s="137"/>
      <c r="BQI660" s="137"/>
      <c r="BQJ660" s="137"/>
      <c r="BQK660" s="137"/>
      <c r="BQL660" s="137"/>
      <c r="BQM660" s="137"/>
      <c r="BQN660" s="137"/>
      <c r="BQO660" s="137"/>
      <c r="BQP660" s="137"/>
      <c r="BQQ660" s="137"/>
      <c r="BQR660" s="137"/>
      <c r="BQS660" s="137"/>
      <c r="BQT660" s="137"/>
      <c r="BQU660" s="137"/>
      <c r="BQV660" s="137"/>
      <c r="BQW660" s="137"/>
      <c r="BQX660" s="137"/>
      <c r="BQY660" s="137"/>
      <c r="BQZ660" s="137"/>
      <c r="BRA660" s="137"/>
      <c r="BRB660" s="137"/>
      <c r="BRC660" s="137"/>
      <c r="BRD660" s="137"/>
      <c r="BRE660" s="137"/>
      <c r="BRF660" s="137"/>
      <c r="BRG660" s="137"/>
      <c r="BRH660" s="137"/>
      <c r="BRI660" s="137"/>
      <c r="BRJ660" s="137"/>
      <c r="BRK660" s="137"/>
      <c r="BRL660" s="137"/>
      <c r="BRM660" s="137"/>
      <c r="BRN660" s="137"/>
      <c r="BRO660" s="137"/>
      <c r="BRP660" s="137"/>
      <c r="BRQ660" s="137"/>
      <c r="BRR660" s="137"/>
      <c r="BRS660" s="137"/>
      <c r="BRT660" s="137"/>
      <c r="BRU660" s="137"/>
      <c r="BRV660" s="137"/>
      <c r="BRW660" s="137"/>
      <c r="BRX660" s="137"/>
      <c r="BRY660" s="137"/>
      <c r="BRZ660" s="137"/>
      <c r="BSA660" s="137"/>
      <c r="BSB660" s="137"/>
      <c r="BSC660" s="137"/>
      <c r="BSD660" s="137"/>
      <c r="BSE660" s="137"/>
      <c r="BSF660" s="137"/>
      <c r="BSG660" s="137"/>
      <c r="BSH660" s="137"/>
      <c r="BSI660" s="137"/>
      <c r="BSJ660" s="137"/>
      <c r="BSK660" s="137"/>
      <c r="BSL660" s="137"/>
      <c r="BSM660" s="137"/>
      <c r="BSN660" s="137"/>
      <c r="BSO660" s="137"/>
      <c r="BSP660" s="137"/>
      <c r="BSQ660" s="137"/>
      <c r="BSR660" s="137"/>
      <c r="BSS660" s="137"/>
      <c r="BST660" s="137"/>
      <c r="BSU660" s="137"/>
      <c r="BSV660" s="137"/>
      <c r="BSW660" s="137"/>
      <c r="BSX660" s="137"/>
      <c r="BSY660" s="137"/>
      <c r="BSZ660" s="137"/>
      <c r="BTA660" s="137"/>
      <c r="BTB660" s="137"/>
      <c r="BTC660" s="137"/>
      <c r="BTD660" s="137"/>
      <c r="BTE660" s="137"/>
      <c r="BTF660" s="137"/>
      <c r="BTG660" s="137"/>
      <c r="BTH660" s="137"/>
      <c r="BTI660" s="137"/>
      <c r="BTJ660" s="137"/>
      <c r="BTK660" s="137"/>
      <c r="BTL660" s="137"/>
      <c r="BTM660" s="137"/>
      <c r="BTN660" s="137"/>
      <c r="BTO660" s="137"/>
      <c r="BTP660" s="137"/>
      <c r="BTQ660" s="137"/>
      <c r="BTR660" s="137"/>
      <c r="BTS660" s="137"/>
      <c r="BTT660" s="137"/>
      <c r="BTU660" s="137"/>
      <c r="BTV660" s="137"/>
      <c r="BTW660" s="137"/>
      <c r="BTX660" s="137"/>
      <c r="BTY660" s="137"/>
      <c r="BTZ660" s="137"/>
      <c r="BUA660" s="137"/>
      <c r="BUB660" s="137"/>
      <c r="BUC660" s="137"/>
      <c r="BUD660" s="137"/>
      <c r="BUE660" s="137"/>
      <c r="BUF660" s="137"/>
      <c r="BUG660" s="137"/>
      <c r="BUH660" s="137"/>
      <c r="BUI660" s="137"/>
      <c r="BUJ660" s="137"/>
      <c r="BUK660" s="137"/>
      <c r="BUL660" s="137"/>
      <c r="BUM660" s="137"/>
      <c r="BUN660" s="137"/>
      <c r="BUO660" s="137"/>
      <c r="BUP660" s="137"/>
      <c r="BUQ660" s="137"/>
      <c r="BUR660" s="137"/>
      <c r="BUS660" s="137"/>
      <c r="BUT660" s="137"/>
      <c r="BUU660" s="137"/>
      <c r="BUV660" s="137"/>
      <c r="BUW660" s="137"/>
      <c r="BUX660" s="137"/>
      <c r="BUY660" s="137"/>
      <c r="BUZ660" s="137"/>
      <c r="BVA660" s="137"/>
      <c r="BVB660" s="137"/>
      <c r="BVC660" s="137"/>
      <c r="BVD660" s="137"/>
      <c r="BVE660" s="137"/>
      <c r="BVF660" s="137"/>
      <c r="BVG660" s="137"/>
      <c r="BVH660" s="137"/>
      <c r="BVI660" s="137"/>
      <c r="BVJ660" s="137"/>
      <c r="BVK660" s="137"/>
      <c r="BVL660" s="137"/>
      <c r="BVM660" s="137"/>
      <c r="BVN660" s="137"/>
      <c r="BVO660" s="137"/>
      <c r="BVP660" s="137"/>
      <c r="BVQ660" s="137"/>
      <c r="BVR660" s="137"/>
      <c r="BVS660" s="137"/>
      <c r="BVT660" s="137"/>
      <c r="BVU660" s="137"/>
      <c r="BVV660" s="137"/>
      <c r="BVW660" s="137"/>
      <c r="BVX660" s="137"/>
      <c r="BVY660" s="137"/>
      <c r="BVZ660" s="137"/>
      <c r="BWA660" s="137"/>
      <c r="BWB660" s="137"/>
      <c r="BWC660" s="137"/>
      <c r="BWD660" s="137"/>
      <c r="BWE660" s="137"/>
      <c r="BWF660" s="137"/>
      <c r="BWG660" s="137"/>
      <c r="BWH660" s="137"/>
      <c r="BWI660" s="137"/>
      <c r="BWJ660" s="137"/>
      <c r="BWK660" s="137"/>
      <c r="BWL660" s="137"/>
      <c r="BWM660" s="137"/>
      <c r="BWN660" s="137"/>
      <c r="BWO660" s="137"/>
      <c r="BWP660" s="137"/>
      <c r="BWQ660" s="137"/>
      <c r="BWR660" s="137"/>
      <c r="BWS660" s="137"/>
      <c r="BWT660" s="137"/>
      <c r="BWU660" s="137"/>
      <c r="BWV660" s="137"/>
      <c r="BWW660" s="137"/>
      <c r="BWX660" s="137"/>
      <c r="BWY660" s="137"/>
      <c r="BWZ660" s="137"/>
      <c r="BXA660" s="137"/>
      <c r="BXB660" s="137"/>
      <c r="BXC660" s="137"/>
      <c r="BXD660" s="137"/>
      <c r="BXE660" s="137"/>
      <c r="BXF660" s="137"/>
      <c r="BXG660" s="137"/>
      <c r="BXH660" s="137"/>
      <c r="BXI660" s="137"/>
      <c r="BXJ660" s="137"/>
      <c r="BXK660" s="137"/>
      <c r="BXL660" s="137"/>
      <c r="BXM660" s="137"/>
      <c r="BXN660" s="137"/>
      <c r="BXO660" s="137"/>
      <c r="BXP660" s="137"/>
      <c r="BXQ660" s="137"/>
      <c r="BXR660" s="137"/>
      <c r="BXS660" s="137"/>
      <c r="BXT660" s="137"/>
      <c r="BXU660" s="137"/>
      <c r="BXV660" s="137"/>
      <c r="BXW660" s="137"/>
      <c r="BXX660" s="137"/>
      <c r="BXY660" s="137"/>
      <c r="BXZ660" s="137"/>
      <c r="BYA660" s="137"/>
      <c r="BYB660" s="137"/>
      <c r="BYC660" s="137"/>
      <c r="BYD660" s="137"/>
      <c r="BYE660" s="137"/>
      <c r="BYF660" s="137"/>
      <c r="BYG660" s="137"/>
      <c r="BYH660" s="137"/>
      <c r="BYI660" s="137"/>
      <c r="BYJ660" s="137"/>
      <c r="BYK660" s="137"/>
      <c r="BYL660" s="137"/>
      <c r="BYM660" s="137"/>
      <c r="BYN660" s="137"/>
      <c r="BYO660" s="137"/>
      <c r="BYP660" s="137"/>
      <c r="BYQ660" s="137"/>
      <c r="BYR660" s="137"/>
      <c r="BYS660" s="137"/>
      <c r="BYT660" s="137"/>
      <c r="BYU660" s="137"/>
      <c r="BYV660" s="137"/>
      <c r="BYW660" s="137"/>
      <c r="BYX660" s="137"/>
      <c r="BYY660" s="137"/>
      <c r="BYZ660" s="137"/>
      <c r="BZA660" s="137"/>
      <c r="BZB660" s="137"/>
      <c r="BZC660" s="137"/>
      <c r="BZD660" s="137"/>
      <c r="BZE660" s="137"/>
      <c r="BZF660" s="137"/>
      <c r="BZG660" s="137"/>
      <c r="BZH660" s="137"/>
      <c r="BZI660" s="137"/>
      <c r="BZJ660" s="137"/>
      <c r="BZK660" s="137"/>
      <c r="BZL660" s="137"/>
      <c r="BZM660" s="137"/>
      <c r="BZN660" s="137"/>
      <c r="BZO660" s="137"/>
      <c r="BZP660" s="137"/>
      <c r="BZQ660" s="137"/>
      <c r="BZR660" s="137"/>
      <c r="BZS660" s="137"/>
      <c r="BZT660" s="137"/>
      <c r="BZU660" s="137"/>
      <c r="BZV660" s="137"/>
      <c r="BZW660" s="137"/>
      <c r="BZX660" s="137"/>
      <c r="BZY660" s="137"/>
      <c r="BZZ660" s="137"/>
      <c r="CAA660" s="137"/>
      <c r="CAB660" s="137"/>
      <c r="CAC660" s="137"/>
      <c r="CAD660" s="137"/>
      <c r="CAE660" s="137"/>
      <c r="CAF660" s="137"/>
      <c r="CAG660" s="137"/>
      <c r="CAH660" s="137"/>
      <c r="CAI660" s="137"/>
      <c r="CAJ660" s="137"/>
      <c r="CAK660" s="137"/>
      <c r="CAL660" s="137"/>
      <c r="CAM660" s="137"/>
      <c r="CAN660" s="137"/>
      <c r="CAO660" s="137"/>
      <c r="CAP660" s="137"/>
      <c r="CAQ660" s="137"/>
      <c r="CAR660" s="137"/>
      <c r="CAS660" s="137"/>
      <c r="CAT660" s="137"/>
      <c r="CAU660" s="137"/>
      <c r="CAV660" s="137"/>
      <c r="CAW660" s="137"/>
      <c r="CAX660" s="137"/>
      <c r="CAY660" s="137"/>
      <c r="CAZ660" s="137"/>
      <c r="CBA660" s="137"/>
      <c r="CBB660" s="137"/>
      <c r="CBC660" s="137"/>
      <c r="CBD660" s="137"/>
      <c r="CBE660" s="137"/>
      <c r="CBF660" s="137"/>
      <c r="CBG660" s="137"/>
      <c r="CBH660" s="137"/>
      <c r="CBI660" s="137"/>
      <c r="CBJ660" s="137"/>
      <c r="CBK660" s="137"/>
      <c r="CBL660" s="137"/>
      <c r="CBM660" s="137"/>
      <c r="CBN660" s="137"/>
      <c r="CBO660" s="137"/>
      <c r="CBP660" s="137"/>
      <c r="CBQ660" s="137"/>
      <c r="CBR660" s="137"/>
      <c r="CBS660" s="137"/>
      <c r="CBT660" s="137"/>
      <c r="CBU660" s="137"/>
      <c r="CBV660" s="137"/>
      <c r="CBW660" s="137"/>
      <c r="CBX660" s="137"/>
      <c r="CBY660" s="137"/>
      <c r="CBZ660" s="137"/>
      <c r="CCA660" s="137"/>
      <c r="CCB660" s="137"/>
      <c r="CCC660" s="137"/>
      <c r="CCD660" s="137"/>
      <c r="CCE660" s="137"/>
      <c r="CCF660" s="137"/>
      <c r="CCG660" s="137"/>
      <c r="CCH660" s="137"/>
      <c r="CCI660" s="137"/>
      <c r="CCJ660" s="137"/>
      <c r="CCK660" s="137"/>
      <c r="CCL660" s="137"/>
      <c r="CCM660" s="137"/>
      <c r="CCN660" s="137"/>
      <c r="CCO660" s="137"/>
      <c r="CCP660" s="137"/>
      <c r="CCQ660" s="137"/>
      <c r="CCR660" s="137"/>
      <c r="CCS660" s="137"/>
      <c r="CCT660" s="137"/>
      <c r="CCU660" s="137"/>
      <c r="CCV660" s="137"/>
      <c r="CCW660" s="137"/>
      <c r="CCX660" s="137"/>
      <c r="CCY660" s="137"/>
      <c r="CCZ660" s="137"/>
      <c r="CDA660" s="137"/>
      <c r="CDB660" s="137"/>
      <c r="CDC660" s="137"/>
      <c r="CDD660" s="137"/>
      <c r="CDE660" s="137"/>
      <c r="CDF660" s="137"/>
      <c r="CDG660" s="137"/>
      <c r="CDH660" s="137"/>
      <c r="CDI660" s="137"/>
      <c r="CDJ660" s="137"/>
      <c r="CDK660" s="137"/>
      <c r="CDL660" s="137"/>
      <c r="CDM660" s="137"/>
      <c r="CDN660" s="137"/>
      <c r="CDO660" s="137"/>
      <c r="CDP660" s="137"/>
      <c r="CDQ660" s="137"/>
      <c r="CDR660" s="137"/>
      <c r="CDS660" s="137"/>
      <c r="CDT660" s="137"/>
      <c r="CDU660" s="137"/>
      <c r="CDV660" s="137"/>
      <c r="CDW660" s="137"/>
      <c r="CDX660" s="137"/>
      <c r="CDY660" s="137"/>
      <c r="CDZ660" s="137"/>
      <c r="CEA660" s="137"/>
      <c r="CEB660" s="137"/>
      <c r="CEC660" s="137"/>
      <c r="CED660" s="137"/>
      <c r="CEE660" s="137"/>
      <c r="CEF660" s="137"/>
      <c r="CEG660" s="137"/>
      <c r="CEH660" s="137"/>
      <c r="CEI660" s="137"/>
      <c r="CEJ660" s="137"/>
      <c r="CEK660" s="137"/>
      <c r="CEL660" s="137"/>
      <c r="CEM660" s="137"/>
      <c r="CEN660" s="137"/>
      <c r="CEO660" s="137"/>
      <c r="CEP660" s="137"/>
      <c r="CEQ660" s="137"/>
      <c r="CER660" s="137"/>
      <c r="CES660" s="137"/>
      <c r="CET660" s="137"/>
      <c r="CEU660" s="137"/>
      <c r="CEV660" s="137"/>
      <c r="CEW660" s="137"/>
      <c r="CEX660" s="137"/>
      <c r="CEY660" s="137"/>
      <c r="CEZ660" s="137"/>
      <c r="CFA660" s="137"/>
      <c r="CFB660" s="137"/>
      <c r="CFC660" s="137"/>
      <c r="CFD660" s="137"/>
      <c r="CFE660" s="137"/>
      <c r="CFF660" s="137"/>
      <c r="CFG660" s="137"/>
      <c r="CFH660" s="137"/>
      <c r="CFI660" s="137"/>
      <c r="CFJ660" s="137"/>
      <c r="CFK660" s="137"/>
      <c r="CFL660" s="137"/>
      <c r="CFM660" s="137"/>
      <c r="CFN660" s="137"/>
      <c r="CFO660" s="137"/>
      <c r="CFP660" s="137"/>
      <c r="CFQ660" s="137"/>
      <c r="CFR660" s="137"/>
      <c r="CFS660" s="137"/>
      <c r="CFT660" s="137"/>
      <c r="CFU660" s="137"/>
      <c r="CFV660" s="137"/>
      <c r="CFW660" s="137"/>
      <c r="CFX660" s="137"/>
      <c r="CFY660" s="137"/>
      <c r="CFZ660" s="137"/>
      <c r="CGA660" s="137"/>
      <c r="CGB660" s="137"/>
      <c r="CGC660" s="137"/>
      <c r="CGD660" s="137"/>
      <c r="CGE660" s="137"/>
      <c r="CGF660" s="137"/>
      <c r="CGG660" s="137"/>
      <c r="CGH660" s="137"/>
      <c r="CGI660" s="137"/>
      <c r="CGJ660" s="137"/>
      <c r="CGK660" s="137"/>
      <c r="CGL660" s="137"/>
      <c r="CGM660" s="137"/>
      <c r="CGN660" s="137"/>
      <c r="CGO660" s="137"/>
      <c r="CGP660" s="137"/>
      <c r="CGQ660" s="137"/>
      <c r="CGR660" s="137"/>
      <c r="CGS660" s="137"/>
      <c r="CGT660" s="137"/>
      <c r="CGU660" s="137"/>
      <c r="CGV660" s="137"/>
      <c r="CGW660" s="137"/>
      <c r="CGX660" s="137"/>
      <c r="CGY660" s="137"/>
      <c r="CGZ660" s="137"/>
      <c r="CHA660" s="137"/>
      <c r="CHB660" s="137"/>
      <c r="CHC660" s="137"/>
      <c r="CHD660" s="137"/>
      <c r="CHE660" s="137"/>
      <c r="CHF660" s="137"/>
      <c r="CHG660" s="137"/>
      <c r="CHH660" s="137"/>
      <c r="CHI660" s="137"/>
      <c r="CHJ660" s="137"/>
      <c r="CHK660" s="137"/>
      <c r="CHL660" s="137"/>
      <c r="CHM660" s="137"/>
      <c r="CHN660" s="137"/>
      <c r="CHO660" s="137"/>
      <c r="CHP660" s="137"/>
      <c r="CHQ660" s="137"/>
      <c r="CHR660" s="137"/>
      <c r="CHS660" s="137"/>
      <c r="CHT660" s="137"/>
      <c r="CHU660" s="137"/>
      <c r="CHV660" s="137"/>
      <c r="CHW660" s="137"/>
      <c r="CHX660" s="137"/>
      <c r="CHY660" s="137"/>
      <c r="CHZ660" s="137"/>
      <c r="CIA660" s="137"/>
      <c r="CIB660" s="137"/>
      <c r="CIC660" s="137"/>
      <c r="CID660" s="137"/>
      <c r="CIE660" s="137"/>
      <c r="CIF660" s="137"/>
      <c r="CIG660" s="137"/>
      <c r="CIH660" s="137"/>
      <c r="CII660" s="137"/>
      <c r="CIJ660" s="137"/>
      <c r="CIK660" s="137"/>
      <c r="CIL660" s="137"/>
      <c r="CIM660" s="137"/>
      <c r="CIN660" s="137"/>
      <c r="CIO660" s="137"/>
      <c r="CIP660" s="137"/>
      <c r="CIQ660" s="137"/>
      <c r="CIR660" s="137"/>
      <c r="CIS660" s="137"/>
      <c r="CIT660" s="137"/>
      <c r="CIU660" s="137"/>
      <c r="CIV660" s="137"/>
      <c r="CIW660" s="137"/>
      <c r="CIX660" s="137"/>
      <c r="CIY660" s="137"/>
      <c r="CIZ660" s="137"/>
      <c r="CJA660" s="137"/>
      <c r="CJB660" s="137"/>
      <c r="CJC660" s="137"/>
      <c r="CJD660" s="137"/>
      <c r="CJE660" s="137"/>
      <c r="CJF660" s="137"/>
      <c r="CJG660" s="137"/>
      <c r="CJH660" s="137"/>
      <c r="CJI660" s="137"/>
      <c r="CJJ660" s="137"/>
      <c r="CJK660" s="137"/>
      <c r="CJL660" s="137"/>
      <c r="CJM660" s="137"/>
      <c r="CJN660" s="137"/>
      <c r="CJO660" s="137"/>
      <c r="CJP660" s="137"/>
      <c r="CJQ660" s="137"/>
      <c r="CJR660" s="137"/>
      <c r="CJS660" s="137"/>
      <c r="CJT660" s="137"/>
      <c r="CJU660" s="137"/>
      <c r="CJV660" s="137"/>
      <c r="CJW660" s="137"/>
      <c r="CJX660" s="137"/>
      <c r="CJY660" s="137"/>
      <c r="CJZ660" s="137"/>
      <c r="CKA660" s="137"/>
      <c r="CKB660" s="137"/>
      <c r="CKC660" s="137"/>
      <c r="CKD660" s="137"/>
      <c r="CKE660" s="137"/>
      <c r="CKF660" s="137"/>
      <c r="CKG660" s="137"/>
      <c r="CKH660" s="137"/>
      <c r="CKI660" s="137"/>
      <c r="CKJ660" s="137"/>
      <c r="CKK660" s="137"/>
      <c r="CKL660" s="137"/>
      <c r="CKM660" s="137"/>
      <c r="CKN660" s="137"/>
      <c r="CKO660" s="137"/>
      <c r="CKP660" s="137"/>
      <c r="CKQ660" s="137"/>
      <c r="CKR660" s="137"/>
      <c r="CKS660" s="137"/>
      <c r="CKT660" s="137"/>
      <c r="CKU660" s="137"/>
      <c r="CKV660" s="137"/>
      <c r="CKW660" s="137"/>
      <c r="CKX660" s="137"/>
      <c r="CKY660" s="137"/>
      <c r="CKZ660" s="137"/>
      <c r="CLA660" s="137"/>
      <c r="CLB660" s="137"/>
      <c r="CLC660" s="137"/>
      <c r="CLD660" s="137"/>
      <c r="CLE660" s="137"/>
      <c r="CLF660" s="137"/>
      <c r="CLG660" s="137"/>
      <c r="CLH660" s="137"/>
      <c r="CLI660" s="137"/>
      <c r="CLJ660" s="137"/>
      <c r="CLK660" s="137"/>
      <c r="CLL660" s="137"/>
      <c r="CLM660" s="137"/>
      <c r="CLN660" s="137"/>
      <c r="CLO660" s="137"/>
      <c r="CLP660" s="137"/>
      <c r="CLQ660" s="137"/>
      <c r="CLR660" s="137"/>
      <c r="CLS660" s="137"/>
      <c r="CLT660" s="137"/>
      <c r="CLU660" s="137"/>
      <c r="CLV660" s="137"/>
      <c r="CLW660" s="137"/>
      <c r="CLX660" s="137"/>
      <c r="CLY660" s="137"/>
      <c r="CLZ660" s="137"/>
      <c r="CMA660" s="137"/>
      <c r="CMB660" s="137"/>
      <c r="CMC660" s="137"/>
      <c r="CMD660" s="137"/>
      <c r="CME660" s="137"/>
      <c r="CMF660" s="137"/>
      <c r="CMG660" s="137"/>
      <c r="CMH660" s="137"/>
      <c r="CMI660" s="137"/>
      <c r="CMJ660" s="137"/>
      <c r="CMK660" s="137"/>
      <c r="CML660" s="137"/>
      <c r="CMM660" s="137"/>
      <c r="CMN660" s="137"/>
      <c r="CMO660" s="137"/>
      <c r="CMP660" s="137"/>
      <c r="CMQ660" s="137"/>
      <c r="CMR660" s="137"/>
      <c r="CMS660" s="137"/>
      <c r="CMT660" s="137"/>
      <c r="CMU660" s="137"/>
      <c r="CMV660" s="137"/>
      <c r="CMW660" s="137"/>
      <c r="CMX660" s="137"/>
      <c r="CMY660" s="137"/>
      <c r="CMZ660" s="137"/>
      <c r="CNA660" s="137"/>
      <c r="CNB660" s="137"/>
      <c r="CNC660" s="137"/>
      <c r="CND660" s="137"/>
      <c r="CNE660" s="137"/>
      <c r="CNF660" s="137"/>
      <c r="CNG660" s="137"/>
      <c r="CNH660" s="137"/>
      <c r="CNI660" s="137"/>
      <c r="CNJ660" s="137"/>
      <c r="CNK660" s="137"/>
      <c r="CNL660" s="137"/>
      <c r="CNM660" s="137"/>
      <c r="CNN660" s="137"/>
      <c r="CNO660" s="137"/>
      <c r="CNP660" s="137"/>
      <c r="CNQ660" s="137"/>
      <c r="CNR660" s="137"/>
      <c r="CNS660" s="137"/>
      <c r="CNT660" s="137"/>
      <c r="CNU660" s="137"/>
      <c r="CNV660" s="137"/>
      <c r="CNW660" s="137"/>
      <c r="CNX660" s="137"/>
      <c r="CNY660" s="137"/>
      <c r="CNZ660" s="137"/>
      <c r="COA660" s="137"/>
      <c r="COB660" s="137"/>
      <c r="COC660" s="137"/>
      <c r="COD660" s="137"/>
      <c r="COE660" s="137"/>
      <c r="COF660" s="137"/>
      <c r="COG660" s="137"/>
      <c r="COH660" s="137"/>
      <c r="COI660" s="137"/>
      <c r="COJ660" s="137"/>
      <c r="COK660" s="137"/>
      <c r="COL660" s="137"/>
      <c r="COM660" s="137"/>
      <c r="CON660" s="137"/>
      <c r="COO660" s="137"/>
      <c r="COP660" s="137"/>
      <c r="COQ660" s="137"/>
      <c r="COR660" s="137"/>
      <c r="COS660" s="137"/>
      <c r="COT660" s="137"/>
      <c r="COU660" s="137"/>
      <c r="COV660" s="137"/>
      <c r="COW660" s="137"/>
      <c r="COX660" s="137"/>
      <c r="COY660" s="137"/>
      <c r="COZ660" s="137"/>
      <c r="CPA660" s="137"/>
      <c r="CPB660" s="137"/>
      <c r="CPC660" s="137"/>
      <c r="CPD660" s="137"/>
      <c r="CPE660" s="137"/>
      <c r="CPF660" s="137"/>
      <c r="CPG660" s="137"/>
      <c r="CPH660" s="137"/>
      <c r="CPI660" s="137"/>
      <c r="CPJ660" s="137"/>
      <c r="CPK660" s="137"/>
      <c r="CPL660" s="137"/>
      <c r="CPM660" s="137"/>
      <c r="CPN660" s="137"/>
      <c r="CPO660" s="137"/>
      <c r="CPP660" s="137"/>
      <c r="CPQ660" s="137"/>
      <c r="CPR660" s="137"/>
      <c r="CPS660" s="137"/>
      <c r="CPT660" s="137"/>
      <c r="CPU660" s="137"/>
      <c r="CPV660" s="137"/>
      <c r="CPW660" s="137"/>
      <c r="CPX660" s="137"/>
      <c r="CPY660" s="137"/>
      <c r="CPZ660" s="137"/>
      <c r="CQA660" s="137"/>
      <c r="CQB660" s="137"/>
      <c r="CQC660" s="137"/>
      <c r="CQD660" s="137"/>
      <c r="CQE660" s="137"/>
      <c r="CQF660" s="137"/>
      <c r="CQG660" s="137"/>
      <c r="CQH660" s="137"/>
      <c r="CQI660" s="137"/>
      <c r="CQJ660" s="137"/>
      <c r="CQK660" s="137"/>
      <c r="CQL660" s="137"/>
      <c r="CQM660" s="137"/>
      <c r="CQN660" s="137"/>
      <c r="CQO660" s="137"/>
      <c r="CQP660" s="137"/>
      <c r="CQQ660" s="137"/>
      <c r="CQR660" s="137"/>
      <c r="CQS660" s="137"/>
      <c r="CQT660" s="137"/>
      <c r="CQU660" s="137"/>
      <c r="CQV660" s="137"/>
      <c r="CQW660" s="137"/>
      <c r="CQX660" s="137"/>
      <c r="CQY660" s="137"/>
      <c r="CQZ660" s="137"/>
      <c r="CRA660" s="137"/>
      <c r="CRB660" s="137"/>
      <c r="CRC660" s="137"/>
      <c r="CRD660" s="137"/>
      <c r="CRE660" s="137"/>
      <c r="CRF660" s="137"/>
      <c r="CRG660" s="137"/>
      <c r="CRH660" s="137"/>
      <c r="CRI660" s="137"/>
      <c r="CRJ660" s="137"/>
      <c r="CRK660" s="137"/>
      <c r="CRL660" s="137"/>
      <c r="CRM660" s="137"/>
      <c r="CRN660" s="137"/>
      <c r="CRO660" s="137"/>
      <c r="CRP660" s="137"/>
      <c r="CRQ660" s="137"/>
      <c r="CRR660" s="137"/>
      <c r="CRS660" s="137"/>
      <c r="CRT660" s="137"/>
      <c r="CRU660" s="137"/>
      <c r="CRV660" s="137"/>
      <c r="CRW660" s="137"/>
      <c r="CRX660" s="137"/>
      <c r="CRY660" s="137"/>
      <c r="CRZ660" s="137"/>
      <c r="CSA660" s="137"/>
      <c r="CSB660" s="137"/>
      <c r="CSC660" s="137"/>
      <c r="CSD660" s="137"/>
      <c r="CSE660" s="137"/>
      <c r="CSF660" s="137"/>
      <c r="CSG660" s="137"/>
      <c r="CSH660" s="137"/>
      <c r="CSI660" s="137"/>
      <c r="CSJ660" s="137"/>
      <c r="CSK660" s="137"/>
      <c r="CSL660" s="137"/>
      <c r="CSM660" s="137"/>
      <c r="CSN660" s="137"/>
      <c r="CSO660" s="137"/>
      <c r="CSP660" s="137"/>
      <c r="CSQ660" s="137"/>
      <c r="CSR660" s="137"/>
      <c r="CSS660" s="137"/>
      <c r="CST660" s="137"/>
      <c r="CSU660" s="137"/>
      <c r="CSV660" s="137"/>
      <c r="CSW660" s="137"/>
      <c r="CSX660" s="137"/>
      <c r="CSY660" s="137"/>
      <c r="CSZ660" s="137"/>
      <c r="CTA660" s="137"/>
      <c r="CTB660" s="137"/>
      <c r="CTC660" s="137"/>
      <c r="CTD660" s="137"/>
      <c r="CTE660" s="137"/>
      <c r="CTF660" s="137"/>
      <c r="CTG660" s="137"/>
      <c r="CTH660" s="137"/>
      <c r="CTI660" s="137"/>
      <c r="CTJ660" s="137"/>
      <c r="CTK660" s="137"/>
      <c r="CTL660" s="137"/>
      <c r="CTM660" s="137"/>
      <c r="CTN660" s="137"/>
      <c r="CTO660" s="137"/>
      <c r="CTP660" s="137"/>
      <c r="CTQ660" s="137"/>
      <c r="CTR660" s="137"/>
      <c r="CTS660" s="137"/>
      <c r="CTT660" s="137"/>
      <c r="CTU660" s="137"/>
      <c r="CTV660" s="137"/>
      <c r="CTW660" s="137"/>
      <c r="CTX660" s="137"/>
      <c r="CTY660" s="137"/>
      <c r="CTZ660" s="137"/>
      <c r="CUA660" s="137"/>
      <c r="CUB660" s="137"/>
      <c r="CUC660" s="137"/>
      <c r="CUD660" s="137"/>
      <c r="CUE660" s="137"/>
      <c r="CUF660" s="137"/>
      <c r="CUG660" s="137"/>
      <c r="CUH660" s="137"/>
      <c r="CUI660" s="137"/>
      <c r="CUJ660" s="137"/>
      <c r="CUK660" s="137"/>
      <c r="CUL660" s="137"/>
      <c r="CUM660" s="137"/>
      <c r="CUN660" s="137"/>
      <c r="CUO660" s="137"/>
      <c r="CUP660" s="137"/>
      <c r="CUQ660" s="137"/>
      <c r="CUR660" s="137"/>
      <c r="CUS660" s="137"/>
      <c r="CUT660" s="137"/>
      <c r="CUU660" s="137"/>
      <c r="CUV660" s="137"/>
      <c r="CUW660" s="137"/>
      <c r="CUX660" s="137"/>
      <c r="CUY660" s="137"/>
      <c r="CUZ660" s="137"/>
      <c r="CVA660" s="137"/>
      <c r="CVB660" s="137"/>
      <c r="CVC660" s="137"/>
      <c r="CVD660" s="137"/>
      <c r="CVE660" s="137"/>
      <c r="CVF660" s="137"/>
      <c r="CVG660" s="137"/>
      <c r="CVH660" s="137"/>
      <c r="CVI660" s="137"/>
      <c r="CVJ660" s="137"/>
      <c r="CVK660" s="137"/>
      <c r="CVL660" s="137"/>
      <c r="CVM660" s="137"/>
      <c r="CVN660" s="137"/>
      <c r="CVO660" s="137"/>
      <c r="CVP660" s="137"/>
      <c r="CVQ660" s="137"/>
      <c r="CVR660" s="137"/>
      <c r="CVS660" s="137"/>
      <c r="CVT660" s="137"/>
      <c r="CVU660" s="137"/>
      <c r="CVV660" s="137"/>
      <c r="CVW660" s="137"/>
      <c r="CVX660" s="137"/>
      <c r="CVY660" s="137"/>
      <c r="CVZ660" s="137"/>
      <c r="CWA660" s="137"/>
      <c r="CWB660" s="137"/>
      <c r="CWC660" s="137"/>
      <c r="CWD660" s="137"/>
      <c r="CWE660" s="137"/>
      <c r="CWF660" s="137"/>
      <c r="CWG660" s="137"/>
      <c r="CWH660" s="137"/>
      <c r="CWI660" s="137"/>
      <c r="CWJ660" s="137"/>
      <c r="CWK660" s="137"/>
      <c r="CWL660" s="137"/>
      <c r="CWM660" s="137"/>
      <c r="CWN660" s="137"/>
      <c r="CWO660" s="137"/>
      <c r="CWP660" s="137"/>
      <c r="CWQ660" s="137"/>
      <c r="CWR660" s="137"/>
      <c r="CWS660" s="137"/>
      <c r="CWT660" s="137"/>
      <c r="CWU660" s="137"/>
      <c r="CWV660" s="137"/>
      <c r="CWW660" s="137"/>
      <c r="CWX660" s="137"/>
      <c r="CWY660" s="137"/>
      <c r="CWZ660" s="137"/>
      <c r="CXA660" s="137"/>
      <c r="CXB660" s="137"/>
      <c r="CXC660" s="137"/>
      <c r="CXD660" s="137"/>
      <c r="CXE660" s="137"/>
      <c r="CXF660" s="137"/>
      <c r="CXG660" s="137"/>
      <c r="CXH660" s="137"/>
      <c r="CXI660" s="137"/>
      <c r="CXJ660" s="137"/>
      <c r="CXK660" s="137"/>
      <c r="CXL660" s="137"/>
      <c r="CXM660" s="137"/>
      <c r="CXN660" s="137"/>
      <c r="CXO660" s="137"/>
      <c r="CXP660" s="137"/>
      <c r="CXQ660" s="137"/>
      <c r="CXR660" s="137"/>
      <c r="CXS660" s="137"/>
      <c r="CXT660" s="137"/>
      <c r="CXU660" s="137"/>
      <c r="CXV660" s="137"/>
      <c r="CXW660" s="137"/>
      <c r="CXX660" s="137"/>
      <c r="CXY660" s="137"/>
      <c r="CXZ660" s="137"/>
      <c r="CYA660" s="137"/>
      <c r="CYB660" s="137"/>
      <c r="CYC660" s="137"/>
      <c r="CYD660" s="137"/>
      <c r="CYE660" s="137"/>
      <c r="CYF660" s="137"/>
      <c r="CYG660" s="137"/>
      <c r="CYH660" s="137"/>
      <c r="CYI660" s="137"/>
      <c r="CYJ660" s="137"/>
      <c r="CYK660" s="137"/>
      <c r="CYL660" s="137"/>
      <c r="CYM660" s="137"/>
      <c r="CYN660" s="137"/>
      <c r="CYO660" s="137"/>
      <c r="CYP660" s="137"/>
      <c r="CYQ660" s="137"/>
      <c r="CYR660" s="137"/>
      <c r="CYS660" s="137"/>
      <c r="CYT660" s="137"/>
      <c r="CYU660" s="137"/>
      <c r="CYV660" s="137"/>
      <c r="CYW660" s="137"/>
      <c r="CYX660" s="137"/>
      <c r="CYY660" s="137"/>
      <c r="CYZ660" s="137"/>
      <c r="CZA660" s="137"/>
      <c r="CZB660" s="137"/>
      <c r="CZC660" s="137"/>
      <c r="CZD660" s="137"/>
      <c r="CZE660" s="137"/>
      <c r="CZF660" s="137"/>
      <c r="CZG660" s="137"/>
      <c r="CZH660" s="137"/>
      <c r="CZI660" s="137"/>
      <c r="CZJ660" s="137"/>
      <c r="CZK660" s="137"/>
      <c r="CZL660" s="137"/>
      <c r="CZM660" s="137"/>
      <c r="CZN660" s="137"/>
      <c r="CZO660" s="137"/>
      <c r="CZP660" s="137"/>
      <c r="CZQ660" s="137"/>
      <c r="CZR660" s="137"/>
      <c r="CZS660" s="137"/>
      <c r="CZT660" s="137"/>
      <c r="CZU660" s="137"/>
      <c r="CZV660" s="137"/>
      <c r="CZW660" s="137"/>
      <c r="CZX660" s="137"/>
      <c r="CZY660" s="137"/>
      <c r="CZZ660" s="137"/>
      <c r="DAA660" s="137"/>
      <c r="DAB660" s="137"/>
      <c r="DAC660" s="137"/>
      <c r="DAD660" s="137"/>
      <c r="DAE660" s="137"/>
      <c r="DAF660" s="137"/>
      <c r="DAG660" s="137"/>
      <c r="DAH660" s="137"/>
      <c r="DAI660" s="137"/>
      <c r="DAJ660" s="137"/>
      <c r="DAK660" s="137"/>
      <c r="DAL660" s="137"/>
      <c r="DAM660" s="137"/>
      <c r="DAN660" s="137"/>
      <c r="DAO660" s="137"/>
      <c r="DAP660" s="137"/>
      <c r="DAQ660" s="137"/>
      <c r="DAR660" s="137"/>
      <c r="DAS660" s="137"/>
      <c r="DAT660" s="137"/>
      <c r="DAU660" s="137"/>
      <c r="DAV660" s="137"/>
      <c r="DAW660" s="137"/>
      <c r="DAX660" s="137"/>
      <c r="DAY660" s="137"/>
      <c r="DAZ660" s="137"/>
      <c r="DBA660" s="137"/>
      <c r="DBB660" s="137"/>
      <c r="DBC660" s="137"/>
      <c r="DBD660" s="137"/>
      <c r="DBE660" s="137"/>
      <c r="DBF660" s="137"/>
      <c r="DBG660" s="137"/>
      <c r="DBH660" s="137"/>
      <c r="DBI660" s="137"/>
      <c r="DBJ660" s="137"/>
      <c r="DBK660" s="137"/>
      <c r="DBL660" s="137"/>
      <c r="DBM660" s="137"/>
      <c r="DBN660" s="137"/>
      <c r="DBO660" s="137"/>
      <c r="DBP660" s="137"/>
      <c r="DBQ660" s="137"/>
      <c r="DBR660" s="137"/>
      <c r="DBS660" s="137"/>
      <c r="DBT660" s="137"/>
      <c r="DBU660" s="137"/>
      <c r="DBV660" s="137"/>
      <c r="DBW660" s="137"/>
      <c r="DBX660" s="137"/>
      <c r="DBY660" s="137"/>
      <c r="DBZ660" s="137"/>
      <c r="DCA660" s="137"/>
      <c r="DCB660" s="137"/>
      <c r="DCC660" s="137"/>
      <c r="DCD660" s="137"/>
      <c r="DCE660" s="137"/>
      <c r="DCF660" s="137"/>
      <c r="DCG660" s="137"/>
      <c r="DCH660" s="137"/>
      <c r="DCI660" s="137"/>
      <c r="DCJ660" s="137"/>
      <c r="DCK660" s="137"/>
      <c r="DCL660" s="137"/>
      <c r="DCM660" s="137"/>
      <c r="DCN660" s="137"/>
      <c r="DCO660" s="137"/>
      <c r="DCP660" s="137"/>
      <c r="DCQ660" s="137"/>
      <c r="DCR660" s="137"/>
      <c r="DCS660" s="137"/>
      <c r="DCT660" s="137"/>
      <c r="DCU660" s="137"/>
      <c r="DCV660" s="137"/>
      <c r="DCW660" s="137"/>
      <c r="DCX660" s="137"/>
      <c r="DCY660" s="137"/>
      <c r="DCZ660" s="137"/>
      <c r="DDA660" s="137"/>
      <c r="DDB660" s="137"/>
      <c r="DDC660" s="137"/>
      <c r="DDD660" s="137"/>
      <c r="DDE660" s="137"/>
      <c r="DDF660" s="137"/>
      <c r="DDG660" s="137"/>
      <c r="DDH660" s="137"/>
      <c r="DDI660" s="137"/>
      <c r="DDJ660" s="137"/>
      <c r="DDK660" s="137"/>
      <c r="DDL660" s="137"/>
      <c r="DDM660" s="137"/>
      <c r="DDN660" s="137"/>
      <c r="DDO660" s="137"/>
      <c r="DDP660" s="137"/>
      <c r="DDQ660" s="137"/>
      <c r="DDR660" s="137"/>
      <c r="DDS660" s="137"/>
      <c r="DDT660" s="137"/>
      <c r="DDU660" s="137"/>
      <c r="DDV660" s="137"/>
      <c r="DDW660" s="137"/>
      <c r="DDX660" s="137"/>
      <c r="DDY660" s="137"/>
      <c r="DDZ660" s="137"/>
      <c r="DEA660" s="137"/>
      <c r="DEB660" s="137"/>
      <c r="DEC660" s="137"/>
      <c r="DED660" s="137"/>
      <c r="DEE660" s="137"/>
      <c r="DEF660" s="137"/>
      <c r="DEG660" s="137"/>
      <c r="DEH660" s="137"/>
      <c r="DEI660" s="137"/>
      <c r="DEJ660" s="137"/>
      <c r="DEK660" s="137"/>
      <c r="DEL660" s="137"/>
      <c r="DEM660" s="137"/>
      <c r="DEN660" s="137"/>
      <c r="DEO660" s="137"/>
      <c r="DEP660" s="137"/>
      <c r="DEQ660" s="137"/>
      <c r="DER660" s="137"/>
      <c r="DES660" s="137"/>
      <c r="DET660" s="137"/>
      <c r="DEU660" s="137"/>
      <c r="DEV660" s="137"/>
      <c r="DEW660" s="137"/>
      <c r="DEX660" s="137"/>
      <c r="DEY660" s="137"/>
      <c r="DEZ660" s="137"/>
      <c r="DFA660" s="137"/>
      <c r="DFB660" s="137"/>
      <c r="DFC660" s="137"/>
      <c r="DFD660" s="137"/>
      <c r="DFE660" s="137"/>
      <c r="DFF660" s="137"/>
      <c r="DFG660" s="137"/>
      <c r="DFH660" s="137"/>
      <c r="DFI660" s="137"/>
      <c r="DFJ660" s="137"/>
      <c r="DFK660" s="137"/>
      <c r="DFL660" s="137"/>
      <c r="DFM660" s="137"/>
      <c r="DFN660" s="137"/>
      <c r="DFO660" s="137"/>
      <c r="DFP660" s="137"/>
      <c r="DFQ660" s="137"/>
      <c r="DFR660" s="137"/>
      <c r="DFS660" s="137"/>
      <c r="DFT660" s="137"/>
      <c r="DFU660" s="137"/>
      <c r="DFV660" s="137"/>
      <c r="DFW660" s="137"/>
      <c r="DFX660" s="137"/>
      <c r="DFY660" s="137"/>
      <c r="DFZ660" s="137"/>
      <c r="DGA660" s="137"/>
      <c r="DGB660" s="137"/>
      <c r="DGC660" s="137"/>
      <c r="DGD660" s="137"/>
      <c r="DGE660" s="137"/>
      <c r="DGF660" s="137"/>
      <c r="DGG660" s="137"/>
      <c r="DGH660" s="137"/>
      <c r="DGI660" s="137"/>
      <c r="DGJ660" s="137"/>
      <c r="DGK660" s="137"/>
      <c r="DGL660" s="137"/>
      <c r="DGM660" s="137"/>
      <c r="DGN660" s="137"/>
      <c r="DGO660" s="137"/>
      <c r="DGP660" s="137"/>
      <c r="DGQ660" s="137"/>
      <c r="DGR660" s="137"/>
      <c r="DGS660" s="137"/>
      <c r="DGT660" s="137"/>
      <c r="DGU660" s="137"/>
      <c r="DGV660" s="137"/>
      <c r="DGW660" s="137"/>
      <c r="DGX660" s="137"/>
      <c r="DGY660" s="137"/>
      <c r="DGZ660" s="137"/>
      <c r="DHA660" s="137"/>
      <c r="DHB660" s="137"/>
      <c r="DHC660" s="137"/>
      <c r="DHD660" s="137"/>
      <c r="DHE660" s="137"/>
      <c r="DHF660" s="137"/>
      <c r="DHG660" s="137"/>
      <c r="DHH660" s="137"/>
      <c r="DHI660" s="137"/>
      <c r="DHJ660" s="137"/>
      <c r="DHK660" s="137"/>
      <c r="DHL660" s="137"/>
      <c r="DHM660" s="137"/>
      <c r="DHN660" s="137"/>
      <c r="DHO660" s="137"/>
      <c r="DHP660" s="137"/>
      <c r="DHQ660" s="137"/>
      <c r="DHR660" s="137"/>
      <c r="DHS660" s="137"/>
      <c r="DHT660" s="137"/>
      <c r="DHU660" s="137"/>
      <c r="DHV660" s="137"/>
      <c r="DHW660" s="137"/>
      <c r="DHX660" s="137"/>
      <c r="DHY660" s="137"/>
      <c r="DHZ660" s="137"/>
      <c r="DIA660" s="137"/>
      <c r="DIB660" s="137"/>
      <c r="DIC660" s="137"/>
      <c r="DID660" s="137"/>
      <c r="DIE660" s="137"/>
      <c r="DIF660" s="137"/>
      <c r="DIG660" s="137"/>
      <c r="DIH660" s="137"/>
      <c r="DII660" s="137"/>
      <c r="DIJ660" s="137"/>
      <c r="DIK660" s="137"/>
      <c r="DIL660" s="137"/>
      <c r="DIM660" s="137"/>
      <c r="DIN660" s="137"/>
      <c r="DIO660" s="137"/>
      <c r="DIP660" s="137"/>
      <c r="DIQ660" s="137"/>
      <c r="DIR660" s="137"/>
      <c r="DIS660" s="137"/>
      <c r="DIT660" s="137"/>
      <c r="DIU660" s="137"/>
      <c r="DIV660" s="137"/>
      <c r="DIW660" s="137"/>
      <c r="DIX660" s="137"/>
      <c r="DIY660" s="137"/>
      <c r="DIZ660" s="137"/>
      <c r="DJA660" s="137"/>
      <c r="DJB660" s="137"/>
      <c r="DJC660" s="137"/>
      <c r="DJD660" s="137"/>
      <c r="DJE660" s="137"/>
      <c r="DJF660" s="137"/>
      <c r="DJG660" s="137"/>
      <c r="DJH660" s="137"/>
      <c r="DJI660" s="137"/>
      <c r="DJJ660" s="137"/>
      <c r="DJK660" s="137"/>
      <c r="DJL660" s="137"/>
      <c r="DJM660" s="137"/>
      <c r="DJN660" s="137"/>
      <c r="DJO660" s="137"/>
      <c r="DJP660" s="137"/>
      <c r="DJQ660" s="137"/>
      <c r="DJR660" s="137"/>
      <c r="DJS660" s="137"/>
      <c r="DJT660" s="137"/>
      <c r="DJU660" s="137"/>
      <c r="DJV660" s="137"/>
      <c r="DJW660" s="137"/>
      <c r="DJX660" s="137"/>
      <c r="DJY660" s="137"/>
      <c r="DJZ660" s="137"/>
      <c r="DKA660" s="137"/>
      <c r="DKB660" s="137"/>
      <c r="DKC660" s="137"/>
      <c r="DKD660" s="137"/>
      <c r="DKE660" s="137"/>
      <c r="DKF660" s="137"/>
      <c r="DKG660" s="137"/>
      <c r="DKH660" s="137"/>
      <c r="DKI660" s="137"/>
      <c r="DKJ660" s="137"/>
      <c r="DKK660" s="137"/>
      <c r="DKL660" s="137"/>
      <c r="DKM660" s="137"/>
      <c r="DKN660" s="137"/>
      <c r="DKO660" s="137"/>
      <c r="DKP660" s="137"/>
      <c r="DKQ660" s="137"/>
      <c r="DKR660" s="137"/>
      <c r="DKS660" s="137"/>
      <c r="DKT660" s="137"/>
      <c r="DKU660" s="137"/>
      <c r="DKV660" s="137"/>
      <c r="DKW660" s="137"/>
      <c r="DKX660" s="137"/>
      <c r="DKY660" s="137"/>
      <c r="DKZ660" s="137"/>
      <c r="DLA660" s="137"/>
      <c r="DLB660" s="137"/>
      <c r="DLC660" s="137"/>
      <c r="DLD660" s="137"/>
      <c r="DLE660" s="137"/>
      <c r="DLF660" s="137"/>
      <c r="DLG660" s="137"/>
      <c r="DLH660" s="137"/>
      <c r="DLI660" s="137"/>
      <c r="DLJ660" s="137"/>
      <c r="DLK660" s="137"/>
      <c r="DLL660" s="137"/>
      <c r="DLM660" s="137"/>
      <c r="DLN660" s="137"/>
      <c r="DLO660" s="137"/>
      <c r="DLP660" s="137"/>
      <c r="DLQ660" s="137"/>
      <c r="DLR660" s="137"/>
      <c r="DLS660" s="137"/>
      <c r="DLT660" s="137"/>
      <c r="DLU660" s="137"/>
      <c r="DLV660" s="137"/>
      <c r="DLW660" s="137"/>
      <c r="DLX660" s="137"/>
      <c r="DLY660" s="137"/>
      <c r="DLZ660" s="137"/>
      <c r="DMA660" s="137"/>
      <c r="DMB660" s="137"/>
      <c r="DMC660" s="137"/>
      <c r="DMD660" s="137"/>
      <c r="DME660" s="137"/>
      <c r="DMF660" s="137"/>
      <c r="DMG660" s="137"/>
      <c r="DMH660" s="137"/>
      <c r="DMI660" s="137"/>
      <c r="DMJ660" s="137"/>
      <c r="DMK660" s="137"/>
      <c r="DML660" s="137"/>
      <c r="DMM660" s="137"/>
      <c r="DMN660" s="137"/>
      <c r="DMO660" s="137"/>
      <c r="DMP660" s="137"/>
      <c r="DMQ660" s="137"/>
      <c r="DMR660" s="137"/>
      <c r="DMS660" s="137"/>
      <c r="DMT660" s="137"/>
      <c r="DMU660" s="137"/>
      <c r="DMV660" s="137"/>
      <c r="DMW660" s="137"/>
      <c r="DMX660" s="137"/>
      <c r="DMY660" s="137"/>
      <c r="DMZ660" s="137"/>
      <c r="DNA660" s="137"/>
      <c r="DNB660" s="137"/>
      <c r="DNC660" s="137"/>
      <c r="DND660" s="137"/>
      <c r="DNE660" s="137"/>
      <c r="DNF660" s="137"/>
      <c r="DNG660" s="137"/>
      <c r="DNH660" s="137"/>
      <c r="DNI660" s="137"/>
      <c r="DNJ660" s="137"/>
      <c r="DNK660" s="137"/>
      <c r="DNL660" s="137"/>
      <c r="DNM660" s="137"/>
      <c r="DNN660" s="137"/>
      <c r="DNO660" s="137"/>
      <c r="DNP660" s="137"/>
      <c r="DNQ660" s="137"/>
      <c r="DNR660" s="137"/>
      <c r="DNS660" s="137"/>
      <c r="DNT660" s="137"/>
      <c r="DNU660" s="137"/>
      <c r="DNV660" s="137"/>
      <c r="DNW660" s="137"/>
      <c r="DNX660" s="137"/>
      <c r="DNY660" s="137"/>
      <c r="DNZ660" s="137"/>
      <c r="DOA660" s="137"/>
      <c r="DOB660" s="137"/>
      <c r="DOC660" s="137"/>
      <c r="DOD660" s="137"/>
      <c r="DOE660" s="137"/>
      <c r="DOF660" s="137"/>
      <c r="DOG660" s="137"/>
      <c r="DOH660" s="137"/>
      <c r="DOI660" s="137"/>
      <c r="DOJ660" s="137"/>
      <c r="DOK660" s="137"/>
      <c r="DOL660" s="137"/>
      <c r="DOM660" s="137"/>
      <c r="DON660" s="137"/>
      <c r="DOO660" s="137"/>
      <c r="DOP660" s="137"/>
      <c r="DOQ660" s="137"/>
      <c r="DOR660" s="137"/>
      <c r="DOS660" s="137"/>
      <c r="DOT660" s="137"/>
      <c r="DOU660" s="137"/>
      <c r="DOV660" s="137"/>
      <c r="DOW660" s="137"/>
      <c r="DOX660" s="137"/>
      <c r="DOY660" s="137"/>
      <c r="DOZ660" s="137"/>
      <c r="DPA660" s="137"/>
      <c r="DPB660" s="137"/>
      <c r="DPC660" s="137"/>
      <c r="DPD660" s="137"/>
      <c r="DPE660" s="137"/>
      <c r="DPF660" s="137"/>
      <c r="DPG660" s="137"/>
      <c r="DPH660" s="137"/>
      <c r="DPI660" s="137"/>
      <c r="DPJ660" s="137"/>
      <c r="DPK660" s="137"/>
      <c r="DPL660" s="137"/>
      <c r="DPM660" s="137"/>
      <c r="DPN660" s="137"/>
      <c r="DPO660" s="137"/>
      <c r="DPP660" s="137"/>
      <c r="DPQ660" s="137"/>
      <c r="DPR660" s="137"/>
      <c r="DPS660" s="137"/>
      <c r="DPT660" s="137"/>
      <c r="DPU660" s="137"/>
      <c r="DPV660" s="137"/>
      <c r="DPW660" s="137"/>
      <c r="DPX660" s="137"/>
      <c r="DPY660" s="137"/>
      <c r="DPZ660" s="137"/>
      <c r="DQA660" s="137"/>
      <c r="DQB660" s="137"/>
      <c r="DQC660" s="137"/>
      <c r="DQD660" s="137"/>
      <c r="DQE660" s="137"/>
      <c r="DQF660" s="137"/>
      <c r="DQG660" s="137"/>
      <c r="DQH660" s="137"/>
      <c r="DQI660" s="137"/>
      <c r="DQJ660" s="137"/>
      <c r="DQK660" s="137"/>
      <c r="DQL660" s="137"/>
      <c r="DQM660" s="137"/>
      <c r="DQN660" s="137"/>
      <c r="DQO660" s="137"/>
      <c r="DQP660" s="137"/>
      <c r="DQQ660" s="137"/>
      <c r="DQR660" s="137"/>
      <c r="DQS660" s="137"/>
      <c r="DQT660" s="137"/>
      <c r="DQU660" s="137"/>
      <c r="DQV660" s="137"/>
      <c r="DQW660" s="137"/>
      <c r="DQX660" s="137"/>
      <c r="DQY660" s="137"/>
      <c r="DQZ660" s="137"/>
      <c r="DRA660" s="137"/>
      <c r="DRB660" s="137"/>
      <c r="DRC660" s="137"/>
      <c r="DRD660" s="137"/>
      <c r="DRE660" s="137"/>
      <c r="DRF660" s="137"/>
      <c r="DRG660" s="137"/>
      <c r="DRH660" s="137"/>
      <c r="DRI660" s="137"/>
      <c r="DRJ660" s="137"/>
      <c r="DRK660" s="137"/>
      <c r="DRL660" s="137"/>
      <c r="DRM660" s="137"/>
      <c r="DRN660" s="137"/>
      <c r="DRO660" s="137"/>
      <c r="DRP660" s="137"/>
      <c r="DRQ660" s="137"/>
      <c r="DRR660" s="137"/>
      <c r="DRS660" s="137"/>
      <c r="DRT660" s="137"/>
      <c r="DRU660" s="137"/>
      <c r="DRV660" s="137"/>
      <c r="DRW660" s="137"/>
      <c r="DRX660" s="137"/>
      <c r="DRY660" s="137"/>
      <c r="DRZ660" s="137"/>
      <c r="DSA660" s="137"/>
      <c r="DSB660" s="137"/>
      <c r="DSC660" s="137"/>
      <c r="DSD660" s="137"/>
      <c r="DSE660" s="137"/>
      <c r="DSF660" s="137"/>
      <c r="DSG660" s="137"/>
      <c r="DSH660" s="137"/>
      <c r="DSI660" s="137"/>
      <c r="DSJ660" s="137"/>
      <c r="DSK660" s="137"/>
      <c r="DSL660" s="137"/>
      <c r="DSM660" s="137"/>
      <c r="DSN660" s="137"/>
      <c r="DSO660" s="137"/>
      <c r="DSP660" s="137"/>
      <c r="DSQ660" s="137"/>
      <c r="DSR660" s="137"/>
      <c r="DSS660" s="137"/>
      <c r="DST660" s="137"/>
      <c r="DSU660" s="137"/>
      <c r="DSV660" s="137"/>
      <c r="DSW660" s="137"/>
      <c r="DSX660" s="137"/>
      <c r="DSY660" s="137"/>
      <c r="DSZ660" s="137"/>
      <c r="DTA660" s="137"/>
      <c r="DTB660" s="137"/>
      <c r="DTC660" s="137"/>
      <c r="DTD660" s="137"/>
      <c r="DTE660" s="137"/>
      <c r="DTF660" s="137"/>
      <c r="DTG660" s="137"/>
      <c r="DTH660" s="137"/>
      <c r="DTI660" s="137"/>
      <c r="DTJ660" s="137"/>
      <c r="DTK660" s="137"/>
      <c r="DTL660" s="137"/>
      <c r="DTM660" s="137"/>
      <c r="DTN660" s="137"/>
      <c r="DTO660" s="137"/>
      <c r="DTP660" s="137"/>
      <c r="DTQ660" s="137"/>
      <c r="DTR660" s="137"/>
      <c r="DTS660" s="137"/>
      <c r="DTT660" s="137"/>
      <c r="DTU660" s="137"/>
      <c r="DTV660" s="137"/>
      <c r="DTW660" s="137"/>
      <c r="DTX660" s="137"/>
      <c r="DTY660" s="137"/>
      <c r="DTZ660" s="137"/>
      <c r="DUA660" s="137"/>
      <c r="DUB660" s="137"/>
      <c r="DUC660" s="137"/>
      <c r="DUD660" s="137"/>
      <c r="DUE660" s="137"/>
      <c r="DUF660" s="137"/>
      <c r="DUG660" s="137"/>
      <c r="DUH660" s="137"/>
      <c r="DUI660" s="137"/>
      <c r="DUJ660" s="137"/>
      <c r="DUK660" s="137"/>
      <c r="DUL660" s="137"/>
      <c r="DUM660" s="137"/>
      <c r="DUN660" s="137"/>
      <c r="DUO660" s="137"/>
      <c r="DUP660" s="137"/>
      <c r="DUQ660" s="137"/>
      <c r="DUR660" s="137"/>
      <c r="DUS660" s="137"/>
      <c r="DUT660" s="137"/>
      <c r="DUU660" s="137"/>
      <c r="DUV660" s="137"/>
      <c r="DUW660" s="137"/>
      <c r="DUX660" s="137"/>
      <c r="DUY660" s="137"/>
      <c r="DUZ660" s="137"/>
      <c r="DVA660" s="137"/>
      <c r="DVB660" s="137"/>
      <c r="DVC660" s="137"/>
      <c r="DVD660" s="137"/>
      <c r="DVE660" s="137"/>
      <c r="DVF660" s="137"/>
      <c r="DVG660" s="137"/>
      <c r="DVH660" s="137"/>
      <c r="DVI660" s="137"/>
      <c r="DVJ660" s="137"/>
      <c r="DVK660" s="137"/>
      <c r="DVL660" s="137"/>
      <c r="DVM660" s="137"/>
      <c r="DVN660" s="137"/>
      <c r="DVO660" s="137"/>
      <c r="DVP660" s="137"/>
      <c r="DVQ660" s="137"/>
      <c r="DVR660" s="137"/>
      <c r="DVS660" s="137"/>
      <c r="DVT660" s="137"/>
      <c r="DVU660" s="137"/>
      <c r="DVV660" s="137"/>
      <c r="DVW660" s="137"/>
      <c r="DVX660" s="137"/>
      <c r="DVY660" s="137"/>
      <c r="DVZ660" s="137"/>
      <c r="DWA660" s="137"/>
      <c r="DWB660" s="137"/>
      <c r="DWC660" s="137"/>
      <c r="DWD660" s="137"/>
      <c r="DWE660" s="137"/>
      <c r="DWF660" s="137"/>
      <c r="DWG660" s="137"/>
      <c r="DWH660" s="137"/>
      <c r="DWI660" s="137"/>
      <c r="DWJ660" s="137"/>
      <c r="DWK660" s="137"/>
      <c r="DWL660" s="137"/>
      <c r="DWM660" s="137"/>
      <c r="DWN660" s="137"/>
      <c r="DWO660" s="137"/>
      <c r="DWP660" s="137"/>
      <c r="DWQ660" s="137"/>
      <c r="DWR660" s="137"/>
      <c r="DWS660" s="137"/>
      <c r="DWT660" s="137"/>
      <c r="DWU660" s="137"/>
      <c r="DWV660" s="137"/>
      <c r="DWW660" s="137"/>
      <c r="DWX660" s="137"/>
      <c r="DWY660" s="137"/>
      <c r="DWZ660" s="137"/>
      <c r="DXA660" s="137"/>
      <c r="DXB660" s="137"/>
      <c r="DXC660" s="137"/>
      <c r="DXD660" s="137"/>
      <c r="DXE660" s="137"/>
      <c r="DXF660" s="137"/>
      <c r="DXG660" s="137"/>
      <c r="DXH660" s="137"/>
      <c r="DXI660" s="137"/>
      <c r="DXJ660" s="137"/>
      <c r="DXK660" s="137"/>
      <c r="DXL660" s="137"/>
      <c r="DXM660" s="137"/>
      <c r="DXN660" s="137"/>
      <c r="DXO660" s="137"/>
      <c r="DXP660" s="137"/>
      <c r="DXQ660" s="137"/>
      <c r="DXR660" s="137"/>
      <c r="DXS660" s="137"/>
      <c r="DXT660" s="137"/>
      <c r="DXU660" s="137"/>
      <c r="DXV660" s="137"/>
      <c r="DXW660" s="137"/>
      <c r="DXX660" s="137"/>
      <c r="DXY660" s="137"/>
      <c r="DXZ660" s="137"/>
      <c r="DYA660" s="137"/>
      <c r="DYB660" s="137"/>
      <c r="DYC660" s="137"/>
      <c r="DYD660" s="137"/>
      <c r="DYE660" s="137"/>
      <c r="DYF660" s="137"/>
      <c r="DYG660" s="137"/>
      <c r="DYH660" s="137"/>
      <c r="DYI660" s="137"/>
      <c r="DYJ660" s="137"/>
      <c r="DYK660" s="137"/>
      <c r="DYL660" s="137"/>
      <c r="DYM660" s="137"/>
      <c r="DYN660" s="137"/>
      <c r="DYO660" s="137"/>
      <c r="DYP660" s="137"/>
      <c r="DYQ660" s="137"/>
      <c r="DYR660" s="137"/>
      <c r="DYS660" s="137"/>
      <c r="DYT660" s="137"/>
      <c r="DYU660" s="137"/>
      <c r="DYV660" s="137"/>
      <c r="DYW660" s="137"/>
      <c r="DYX660" s="137"/>
      <c r="DYY660" s="137"/>
      <c r="DYZ660" s="137"/>
      <c r="DZA660" s="137"/>
      <c r="DZB660" s="137"/>
      <c r="DZC660" s="137"/>
      <c r="DZD660" s="137"/>
      <c r="DZE660" s="137"/>
      <c r="DZF660" s="137"/>
      <c r="DZG660" s="137"/>
      <c r="DZH660" s="137"/>
      <c r="DZI660" s="137"/>
      <c r="DZJ660" s="137"/>
      <c r="DZK660" s="137"/>
      <c r="DZL660" s="137"/>
      <c r="DZM660" s="137"/>
      <c r="DZN660" s="137"/>
      <c r="DZO660" s="137"/>
      <c r="DZP660" s="137"/>
      <c r="DZQ660" s="137"/>
      <c r="DZR660" s="137"/>
      <c r="DZS660" s="137"/>
      <c r="DZT660" s="137"/>
      <c r="DZU660" s="137"/>
      <c r="DZV660" s="137"/>
      <c r="DZW660" s="137"/>
      <c r="DZX660" s="137"/>
      <c r="DZY660" s="137"/>
      <c r="DZZ660" s="137"/>
      <c r="EAA660" s="137"/>
      <c r="EAB660" s="137"/>
      <c r="EAC660" s="137"/>
      <c r="EAD660" s="137"/>
      <c r="EAE660" s="137"/>
      <c r="EAF660" s="137"/>
      <c r="EAG660" s="137"/>
      <c r="EAH660" s="137"/>
      <c r="EAI660" s="137"/>
      <c r="EAJ660" s="137"/>
      <c r="EAK660" s="137"/>
      <c r="EAL660" s="137"/>
      <c r="EAM660" s="137"/>
      <c r="EAN660" s="137"/>
      <c r="EAO660" s="137"/>
      <c r="EAP660" s="137"/>
      <c r="EAQ660" s="137"/>
      <c r="EAR660" s="137"/>
      <c r="EAS660" s="137"/>
      <c r="EAT660" s="137"/>
      <c r="EAU660" s="137"/>
      <c r="EAV660" s="137"/>
      <c r="EAW660" s="137"/>
      <c r="EAX660" s="137"/>
      <c r="EAY660" s="137"/>
      <c r="EAZ660" s="137"/>
      <c r="EBA660" s="137"/>
      <c r="EBB660" s="137"/>
      <c r="EBC660" s="137"/>
      <c r="EBD660" s="137"/>
      <c r="EBE660" s="137"/>
      <c r="EBF660" s="137"/>
      <c r="EBG660" s="137"/>
      <c r="EBH660" s="137"/>
      <c r="EBI660" s="137"/>
      <c r="EBJ660" s="137"/>
      <c r="EBK660" s="137"/>
      <c r="EBL660" s="137"/>
      <c r="EBM660" s="137"/>
      <c r="EBN660" s="137"/>
      <c r="EBO660" s="137"/>
      <c r="EBP660" s="137"/>
      <c r="EBQ660" s="137"/>
      <c r="EBR660" s="137"/>
      <c r="EBS660" s="137"/>
      <c r="EBT660" s="137"/>
      <c r="EBU660" s="137"/>
      <c r="EBV660" s="137"/>
      <c r="EBW660" s="137"/>
      <c r="EBX660" s="137"/>
      <c r="EBY660" s="137"/>
      <c r="EBZ660" s="137"/>
      <c r="ECA660" s="137"/>
      <c r="ECB660" s="137"/>
      <c r="ECC660" s="137"/>
      <c r="ECD660" s="137"/>
      <c r="ECE660" s="137"/>
      <c r="ECF660" s="137"/>
      <c r="ECG660" s="137"/>
      <c r="ECH660" s="137"/>
      <c r="ECI660" s="137"/>
      <c r="ECJ660" s="137"/>
      <c r="ECK660" s="137"/>
      <c r="ECL660" s="137"/>
      <c r="ECM660" s="137"/>
      <c r="ECN660" s="137"/>
      <c r="ECO660" s="137"/>
      <c r="ECP660" s="137"/>
      <c r="ECQ660" s="137"/>
      <c r="ECR660" s="137"/>
      <c r="ECS660" s="137"/>
      <c r="ECT660" s="137"/>
      <c r="ECU660" s="137"/>
      <c r="ECV660" s="137"/>
      <c r="ECW660" s="137"/>
      <c r="ECX660" s="137"/>
      <c r="ECY660" s="137"/>
      <c r="ECZ660" s="137"/>
      <c r="EDA660" s="137"/>
      <c r="EDB660" s="137"/>
      <c r="EDC660" s="137"/>
      <c r="EDD660" s="137"/>
      <c r="EDE660" s="137"/>
      <c r="EDF660" s="137"/>
      <c r="EDG660" s="137"/>
      <c r="EDH660" s="137"/>
      <c r="EDI660" s="137"/>
      <c r="EDJ660" s="137"/>
      <c r="EDK660" s="137"/>
      <c r="EDL660" s="137"/>
      <c r="EDM660" s="137"/>
      <c r="EDN660" s="137"/>
      <c r="EDO660" s="137"/>
      <c r="EDP660" s="137"/>
      <c r="EDQ660" s="137"/>
      <c r="EDR660" s="137"/>
      <c r="EDS660" s="137"/>
      <c r="EDT660" s="137"/>
      <c r="EDU660" s="137"/>
      <c r="EDV660" s="137"/>
      <c r="EDW660" s="137"/>
      <c r="EDX660" s="137"/>
      <c r="EDY660" s="137"/>
      <c r="EDZ660" s="137"/>
      <c r="EEA660" s="137"/>
      <c r="EEB660" s="137"/>
      <c r="EEC660" s="137"/>
      <c r="EED660" s="137"/>
      <c r="EEE660" s="137"/>
      <c r="EEF660" s="137"/>
      <c r="EEG660" s="137"/>
      <c r="EEH660" s="137"/>
      <c r="EEI660" s="137"/>
      <c r="EEJ660" s="137"/>
      <c r="EEK660" s="137"/>
      <c r="EEL660" s="137"/>
      <c r="EEM660" s="137"/>
      <c r="EEN660" s="137"/>
      <c r="EEO660" s="137"/>
      <c r="EEP660" s="137"/>
      <c r="EEQ660" s="137"/>
      <c r="EER660" s="137"/>
      <c r="EES660" s="137"/>
      <c r="EET660" s="137"/>
      <c r="EEU660" s="137"/>
      <c r="EEV660" s="137"/>
      <c r="EEW660" s="137"/>
      <c r="EEX660" s="137"/>
      <c r="EEY660" s="137"/>
      <c r="EEZ660" s="137"/>
      <c r="EFA660" s="137"/>
      <c r="EFB660" s="137"/>
      <c r="EFC660" s="137"/>
      <c r="EFD660" s="137"/>
      <c r="EFE660" s="137"/>
      <c r="EFF660" s="137"/>
      <c r="EFG660" s="137"/>
      <c r="EFH660" s="137"/>
      <c r="EFI660" s="137"/>
      <c r="EFJ660" s="137"/>
      <c r="EFK660" s="137"/>
      <c r="EFL660" s="137"/>
      <c r="EFM660" s="137"/>
      <c r="EFN660" s="137"/>
      <c r="EFO660" s="137"/>
      <c r="EFP660" s="137"/>
      <c r="EFQ660" s="137"/>
      <c r="EFR660" s="137"/>
      <c r="EFS660" s="137"/>
      <c r="EFT660" s="137"/>
      <c r="EFU660" s="137"/>
      <c r="EFV660" s="137"/>
      <c r="EFW660" s="137"/>
      <c r="EFX660" s="137"/>
      <c r="EFY660" s="137"/>
      <c r="EFZ660" s="137"/>
      <c r="EGA660" s="137"/>
      <c r="EGB660" s="137"/>
      <c r="EGC660" s="137"/>
      <c r="EGD660" s="137"/>
      <c r="EGE660" s="137"/>
      <c r="EGF660" s="137"/>
      <c r="EGG660" s="137"/>
      <c r="EGH660" s="137"/>
      <c r="EGI660" s="137"/>
      <c r="EGJ660" s="137"/>
      <c r="EGK660" s="137"/>
      <c r="EGL660" s="137"/>
      <c r="EGM660" s="137"/>
      <c r="EGN660" s="137"/>
      <c r="EGO660" s="137"/>
      <c r="EGP660" s="137"/>
      <c r="EGQ660" s="137"/>
      <c r="EGR660" s="137"/>
      <c r="EGS660" s="137"/>
      <c r="EGT660" s="137"/>
      <c r="EGU660" s="137"/>
      <c r="EGV660" s="137"/>
      <c r="EGW660" s="137"/>
      <c r="EGX660" s="137"/>
      <c r="EGY660" s="137"/>
      <c r="EGZ660" s="137"/>
      <c r="EHA660" s="137"/>
      <c r="EHB660" s="137"/>
      <c r="EHC660" s="137"/>
      <c r="EHD660" s="137"/>
      <c r="EHE660" s="137"/>
      <c r="EHF660" s="137"/>
      <c r="EHG660" s="137"/>
      <c r="EHH660" s="137"/>
      <c r="EHI660" s="137"/>
      <c r="EHJ660" s="137"/>
      <c r="EHK660" s="137"/>
      <c r="EHL660" s="137"/>
      <c r="EHM660" s="137"/>
      <c r="EHN660" s="137"/>
      <c r="EHO660" s="137"/>
      <c r="EHP660" s="137"/>
      <c r="EHQ660" s="137"/>
      <c r="EHR660" s="137"/>
      <c r="EHS660" s="137"/>
      <c r="EHT660" s="137"/>
      <c r="EHU660" s="137"/>
      <c r="EHV660" s="137"/>
      <c r="EHW660" s="137"/>
      <c r="EHX660" s="137"/>
      <c r="EHY660" s="137"/>
      <c r="EHZ660" s="137"/>
      <c r="EIA660" s="137"/>
      <c r="EIB660" s="137"/>
      <c r="EIC660" s="137"/>
      <c r="EID660" s="137"/>
      <c r="EIE660" s="137"/>
      <c r="EIF660" s="137"/>
      <c r="EIG660" s="137"/>
      <c r="EIH660" s="137"/>
      <c r="EII660" s="137"/>
      <c r="EIJ660" s="137"/>
      <c r="EIK660" s="137"/>
      <c r="EIL660" s="137"/>
      <c r="EIM660" s="137"/>
      <c r="EIN660" s="137"/>
      <c r="EIO660" s="137"/>
      <c r="EIP660" s="137"/>
      <c r="EIQ660" s="137"/>
      <c r="EIR660" s="137"/>
      <c r="EIS660" s="137"/>
      <c r="EIT660" s="137"/>
      <c r="EIU660" s="137"/>
      <c r="EIV660" s="137"/>
      <c r="EIW660" s="137"/>
      <c r="EIX660" s="137"/>
      <c r="EIY660" s="137"/>
      <c r="EIZ660" s="137"/>
      <c r="EJA660" s="137"/>
      <c r="EJB660" s="137"/>
      <c r="EJC660" s="137"/>
      <c r="EJD660" s="137"/>
      <c r="EJE660" s="137"/>
      <c r="EJF660" s="137"/>
      <c r="EJG660" s="137"/>
      <c r="EJH660" s="137"/>
      <c r="EJI660" s="137"/>
      <c r="EJJ660" s="137"/>
      <c r="EJK660" s="137"/>
      <c r="EJL660" s="137"/>
      <c r="EJM660" s="137"/>
      <c r="EJN660" s="137"/>
      <c r="EJO660" s="137"/>
      <c r="EJP660" s="137"/>
      <c r="EJQ660" s="137"/>
      <c r="EJR660" s="137"/>
      <c r="EJS660" s="137"/>
      <c r="EJT660" s="137"/>
      <c r="EJU660" s="137"/>
      <c r="EJV660" s="137"/>
      <c r="EJW660" s="137"/>
      <c r="EJX660" s="137"/>
      <c r="EJY660" s="137"/>
      <c r="EJZ660" s="137"/>
      <c r="EKA660" s="137"/>
      <c r="EKB660" s="137"/>
      <c r="EKC660" s="137"/>
      <c r="EKD660" s="137"/>
      <c r="EKE660" s="137"/>
      <c r="EKF660" s="137"/>
      <c r="EKG660" s="137"/>
      <c r="EKH660" s="137"/>
      <c r="EKI660" s="137"/>
      <c r="EKJ660" s="137"/>
      <c r="EKK660" s="137"/>
      <c r="EKL660" s="137"/>
      <c r="EKM660" s="137"/>
      <c r="EKN660" s="137"/>
      <c r="EKO660" s="137"/>
      <c r="EKP660" s="137"/>
      <c r="EKQ660" s="137"/>
      <c r="EKR660" s="137"/>
      <c r="EKS660" s="137"/>
      <c r="EKT660" s="137"/>
      <c r="EKU660" s="137"/>
      <c r="EKV660" s="137"/>
      <c r="EKW660" s="137"/>
      <c r="EKX660" s="137"/>
      <c r="EKY660" s="137"/>
      <c r="EKZ660" s="137"/>
      <c r="ELA660" s="137"/>
      <c r="ELB660" s="137"/>
      <c r="ELC660" s="137"/>
      <c r="ELD660" s="137"/>
      <c r="ELE660" s="137"/>
      <c r="ELF660" s="137"/>
      <c r="ELG660" s="137"/>
      <c r="ELH660" s="137"/>
      <c r="ELI660" s="137"/>
      <c r="ELJ660" s="137"/>
      <c r="ELK660" s="137"/>
      <c r="ELL660" s="137"/>
      <c r="ELM660" s="137"/>
      <c r="ELN660" s="137"/>
      <c r="ELO660" s="137"/>
      <c r="ELP660" s="137"/>
      <c r="ELQ660" s="137"/>
      <c r="ELR660" s="137"/>
      <c r="ELS660" s="137"/>
      <c r="ELT660" s="137"/>
      <c r="ELU660" s="137"/>
      <c r="ELV660" s="137"/>
      <c r="ELW660" s="137"/>
      <c r="ELX660" s="137"/>
      <c r="ELY660" s="137"/>
      <c r="ELZ660" s="137"/>
      <c r="EMA660" s="137"/>
      <c r="EMB660" s="137"/>
      <c r="EMC660" s="137"/>
      <c r="EMD660" s="137"/>
      <c r="EME660" s="137"/>
      <c r="EMF660" s="137"/>
      <c r="EMG660" s="137"/>
      <c r="EMH660" s="137"/>
      <c r="EMI660" s="137"/>
      <c r="EMJ660" s="137"/>
      <c r="EMK660" s="137"/>
      <c r="EML660" s="137"/>
      <c r="EMM660" s="137"/>
      <c r="EMN660" s="137"/>
      <c r="EMO660" s="137"/>
      <c r="EMP660" s="137"/>
      <c r="EMQ660" s="137"/>
      <c r="EMR660" s="137"/>
      <c r="EMS660" s="137"/>
      <c r="EMT660" s="137"/>
      <c r="EMU660" s="137"/>
      <c r="EMV660" s="137"/>
      <c r="EMW660" s="137"/>
      <c r="EMX660" s="137"/>
      <c r="EMY660" s="137"/>
      <c r="EMZ660" s="137"/>
      <c r="ENA660" s="137"/>
      <c r="ENB660" s="137"/>
      <c r="ENC660" s="137"/>
      <c r="END660" s="137"/>
      <c r="ENE660" s="137"/>
      <c r="ENF660" s="137"/>
      <c r="ENG660" s="137"/>
      <c r="ENH660" s="137"/>
      <c r="ENI660" s="137"/>
      <c r="ENJ660" s="137"/>
      <c r="ENK660" s="137"/>
      <c r="ENL660" s="137"/>
      <c r="ENM660" s="137"/>
      <c r="ENN660" s="137"/>
      <c r="ENO660" s="137"/>
      <c r="ENP660" s="137"/>
      <c r="ENQ660" s="137"/>
      <c r="ENR660" s="137"/>
      <c r="ENS660" s="137"/>
      <c r="ENT660" s="137"/>
      <c r="ENU660" s="137"/>
      <c r="ENV660" s="137"/>
      <c r="ENW660" s="137"/>
      <c r="ENX660" s="137"/>
      <c r="ENY660" s="137"/>
      <c r="ENZ660" s="137"/>
      <c r="EOA660" s="137"/>
      <c r="EOB660" s="137"/>
      <c r="EOC660" s="137"/>
      <c r="EOD660" s="137"/>
      <c r="EOE660" s="137"/>
      <c r="EOF660" s="137"/>
      <c r="EOG660" s="137"/>
      <c r="EOH660" s="137"/>
      <c r="EOI660" s="137"/>
      <c r="EOJ660" s="137"/>
      <c r="EOK660" s="137"/>
      <c r="EOL660" s="137"/>
      <c r="EOM660" s="137"/>
      <c r="EON660" s="137"/>
      <c r="EOO660" s="137"/>
      <c r="EOP660" s="137"/>
      <c r="EOQ660" s="137"/>
      <c r="EOR660" s="137"/>
      <c r="EOS660" s="137"/>
      <c r="EOT660" s="137"/>
      <c r="EOU660" s="137"/>
      <c r="EOV660" s="137"/>
      <c r="EOW660" s="137"/>
      <c r="EOX660" s="137"/>
      <c r="EOY660" s="137"/>
      <c r="EOZ660" s="137"/>
      <c r="EPA660" s="137"/>
      <c r="EPB660" s="137"/>
      <c r="EPC660" s="137"/>
      <c r="EPD660" s="137"/>
      <c r="EPE660" s="137"/>
      <c r="EPF660" s="137"/>
      <c r="EPG660" s="137"/>
      <c r="EPH660" s="137"/>
      <c r="EPI660" s="137"/>
      <c r="EPJ660" s="137"/>
      <c r="EPK660" s="137"/>
      <c r="EPL660" s="137"/>
      <c r="EPM660" s="137"/>
      <c r="EPN660" s="137"/>
      <c r="EPO660" s="137"/>
      <c r="EPP660" s="137"/>
      <c r="EPQ660" s="137"/>
      <c r="EPR660" s="137"/>
      <c r="EPS660" s="137"/>
      <c r="EPT660" s="137"/>
      <c r="EPU660" s="137"/>
      <c r="EPV660" s="137"/>
      <c r="EPW660" s="137"/>
      <c r="EPX660" s="137"/>
      <c r="EPY660" s="137"/>
      <c r="EPZ660" s="137"/>
      <c r="EQA660" s="137"/>
      <c r="EQB660" s="137"/>
      <c r="EQC660" s="137"/>
      <c r="EQD660" s="137"/>
      <c r="EQE660" s="137"/>
      <c r="EQF660" s="137"/>
      <c r="EQG660" s="137"/>
      <c r="EQH660" s="137"/>
      <c r="EQI660" s="137"/>
      <c r="EQJ660" s="137"/>
      <c r="EQK660" s="137"/>
      <c r="EQL660" s="137"/>
      <c r="EQM660" s="137"/>
      <c r="EQN660" s="137"/>
      <c r="EQO660" s="137"/>
      <c r="EQP660" s="137"/>
      <c r="EQQ660" s="137"/>
      <c r="EQR660" s="137"/>
      <c r="EQS660" s="137"/>
      <c r="EQT660" s="137"/>
      <c r="EQU660" s="137"/>
      <c r="EQV660" s="137"/>
      <c r="EQW660" s="137"/>
      <c r="EQX660" s="137"/>
      <c r="EQY660" s="137"/>
      <c r="EQZ660" s="137"/>
      <c r="ERA660" s="137"/>
      <c r="ERB660" s="137"/>
      <c r="ERC660" s="137"/>
      <c r="ERD660" s="137"/>
      <c r="ERE660" s="137"/>
      <c r="ERF660" s="137"/>
      <c r="ERG660" s="137"/>
      <c r="ERH660" s="137"/>
      <c r="ERI660" s="137"/>
      <c r="ERJ660" s="137"/>
      <c r="ERK660" s="137"/>
      <c r="ERL660" s="137"/>
      <c r="ERM660" s="137"/>
      <c r="ERN660" s="137"/>
      <c r="ERO660" s="137"/>
      <c r="ERP660" s="137"/>
      <c r="ERQ660" s="137"/>
      <c r="ERR660" s="137"/>
      <c r="ERS660" s="137"/>
      <c r="ERT660" s="137"/>
      <c r="ERU660" s="137"/>
      <c r="ERV660" s="137"/>
      <c r="ERW660" s="137"/>
      <c r="ERX660" s="137"/>
      <c r="ERY660" s="137"/>
      <c r="ERZ660" s="137"/>
      <c r="ESA660" s="137"/>
      <c r="ESB660" s="137"/>
      <c r="ESC660" s="137"/>
      <c r="ESD660" s="137"/>
      <c r="ESE660" s="137"/>
      <c r="ESF660" s="137"/>
      <c r="ESG660" s="137"/>
      <c r="ESH660" s="137"/>
      <c r="ESI660" s="137"/>
      <c r="ESJ660" s="137"/>
      <c r="ESK660" s="137"/>
      <c r="ESL660" s="137"/>
      <c r="ESM660" s="137"/>
      <c r="ESN660" s="137"/>
      <c r="ESO660" s="137"/>
      <c r="ESP660" s="137"/>
      <c r="ESQ660" s="137"/>
      <c r="ESR660" s="137"/>
      <c r="ESS660" s="137"/>
      <c r="EST660" s="137"/>
      <c r="ESU660" s="137"/>
      <c r="ESV660" s="137"/>
      <c r="ESW660" s="137"/>
      <c r="ESX660" s="137"/>
      <c r="ESY660" s="137"/>
      <c r="ESZ660" s="137"/>
      <c r="ETA660" s="137"/>
      <c r="ETB660" s="137"/>
      <c r="ETC660" s="137"/>
      <c r="ETD660" s="137"/>
      <c r="ETE660" s="137"/>
      <c r="ETF660" s="137"/>
      <c r="ETG660" s="137"/>
      <c r="ETH660" s="137"/>
      <c r="ETI660" s="137"/>
      <c r="ETJ660" s="137"/>
      <c r="ETK660" s="137"/>
      <c r="ETL660" s="137"/>
      <c r="ETM660" s="137"/>
      <c r="ETN660" s="137"/>
      <c r="ETO660" s="137"/>
      <c r="ETP660" s="137"/>
      <c r="ETQ660" s="137"/>
      <c r="ETR660" s="137"/>
      <c r="ETS660" s="137"/>
      <c r="ETT660" s="137"/>
      <c r="ETU660" s="137"/>
      <c r="ETV660" s="137"/>
      <c r="ETW660" s="137"/>
      <c r="ETX660" s="137"/>
      <c r="ETY660" s="137"/>
      <c r="ETZ660" s="137"/>
      <c r="EUA660" s="137"/>
      <c r="EUB660" s="137"/>
      <c r="EUC660" s="137"/>
      <c r="EUD660" s="137"/>
      <c r="EUE660" s="137"/>
      <c r="EUF660" s="137"/>
      <c r="EUG660" s="137"/>
      <c r="EUH660" s="137"/>
      <c r="EUI660" s="137"/>
      <c r="EUJ660" s="137"/>
      <c r="EUK660" s="137"/>
      <c r="EUL660" s="137"/>
      <c r="EUM660" s="137"/>
      <c r="EUN660" s="137"/>
      <c r="EUO660" s="137"/>
      <c r="EUP660" s="137"/>
      <c r="EUQ660" s="137"/>
      <c r="EUR660" s="137"/>
      <c r="EUS660" s="137"/>
      <c r="EUT660" s="137"/>
      <c r="EUU660" s="137"/>
      <c r="EUV660" s="137"/>
      <c r="EUW660" s="137"/>
      <c r="EUX660" s="137"/>
      <c r="EUY660" s="137"/>
      <c r="EUZ660" s="137"/>
      <c r="EVA660" s="137"/>
      <c r="EVB660" s="137"/>
      <c r="EVC660" s="137"/>
      <c r="EVD660" s="137"/>
      <c r="EVE660" s="137"/>
      <c r="EVF660" s="137"/>
      <c r="EVG660" s="137"/>
      <c r="EVH660" s="137"/>
      <c r="EVI660" s="137"/>
      <c r="EVJ660" s="137"/>
      <c r="EVK660" s="137"/>
      <c r="EVL660" s="137"/>
      <c r="EVM660" s="137"/>
      <c r="EVN660" s="137"/>
      <c r="EVO660" s="137"/>
      <c r="EVP660" s="137"/>
      <c r="EVQ660" s="137"/>
      <c r="EVR660" s="137"/>
      <c r="EVS660" s="137"/>
      <c r="EVT660" s="137"/>
      <c r="EVU660" s="137"/>
      <c r="EVV660" s="137"/>
      <c r="EVW660" s="137"/>
      <c r="EVX660" s="137"/>
      <c r="EVY660" s="137"/>
      <c r="EVZ660" s="137"/>
      <c r="EWA660" s="137"/>
      <c r="EWB660" s="137"/>
      <c r="EWC660" s="137"/>
      <c r="EWD660" s="137"/>
      <c r="EWE660" s="137"/>
      <c r="EWF660" s="137"/>
      <c r="EWG660" s="137"/>
      <c r="EWH660" s="137"/>
      <c r="EWI660" s="137"/>
      <c r="EWJ660" s="137"/>
      <c r="EWK660" s="137"/>
      <c r="EWL660" s="137"/>
      <c r="EWM660" s="137"/>
      <c r="EWN660" s="137"/>
      <c r="EWO660" s="137"/>
      <c r="EWP660" s="137"/>
      <c r="EWQ660" s="137"/>
      <c r="EWR660" s="137"/>
      <c r="EWS660" s="137"/>
      <c r="EWT660" s="137"/>
      <c r="EWU660" s="137"/>
      <c r="EWV660" s="137"/>
      <c r="EWW660" s="137"/>
      <c r="EWX660" s="137"/>
      <c r="EWY660" s="137"/>
      <c r="EWZ660" s="137"/>
      <c r="EXA660" s="137"/>
      <c r="EXB660" s="137"/>
      <c r="EXC660" s="137"/>
      <c r="EXD660" s="137"/>
      <c r="EXE660" s="137"/>
      <c r="EXF660" s="137"/>
      <c r="EXG660" s="137"/>
      <c r="EXH660" s="137"/>
      <c r="EXI660" s="137"/>
      <c r="EXJ660" s="137"/>
      <c r="EXK660" s="137"/>
      <c r="EXL660" s="137"/>
      <c r="EXM660" s="137"/>
      <c r="EXN660" s="137"/>
      <c r="EXO660" s="137"/>
      <c r="EXP660" s="137"/>
      <c r="EXQ660" s="137"/>
      <c r="EXR660" s="137"/>
      <c r="EXS660" s="137"/>
      <c r="EXT660" s="137"/>
      <c r="EXU660" s="137"/>
      <c r="EXV660" s="137"/>
      <c r="EXW660" s="137"/>
      <c r="EXX660" s="137"/>
      <c r="EXY660" s="137"/>
      <c r="EXZ660" s="137"/>
      <c r="EYA660" s="137"/>
      <c r="EYB660" s="137"/>
      <c r="EYC660" s="137"/>
      <c r="EYD660" s="137"/>
      <c r="EYE660" s="137"/>
      <c r="EYF660" s="137"/>
      <c r="EYG660" s="137"/>
      <c r="EYH660" s="137"/>
      <c r="EYI660" s="137"/>
      <c r="EYJ660" s="137"/>
      <c r="EYK660" s="137"/>
      <c r="EYL660" s="137"/>
      <c r="EYM660" s="137"/>
      <c r="EYN660" s="137"/>
      <c r="EYO660" s="137"/>
      <c r="EYP660" s="137"/>
      <c r="EYQ660" s="137"/>
      <c r="EYR660" s="137"/>
      <c r="EYS660" s="137"/>
      <c r="EYT660" s="137"/>
      <c r="EYU660" s="137"/>
      <c r="EYV660" s="137"/>
      <c r="EYW660" s="137"/>
      <c r="EYX660" s="137"/>
      <c r="EYY660" s="137"/>
      <c r="EYZ660" s="137"/>
      <c r="EZA660" s="137"/>
      <c r="EZB660" s="137"/>
      <c r="EZC660" s="137"/>
      <c r="EZD660" s="137"/>
      <c r="EZE660" s="137"/>
      <c r="EZF660" s="137"/>
      <c r="EZG660" s="137"/>
      <c r="EZH660" s="137"/>
      <c r="EZI660" s="137"/>
      <c r="EZJ660" s="137"/>
      <c r="EZK660" s="137"/>
      <c r="EZL660" s="137"/>
      <c r="EZM660" s="137"/>
      <c r="EZN660" s="137"/>
      <c r="EZO660" s="137"/>
      <c r="EZP660" s="137"/>
      <c r="EZQ660" s="137"/>
      <c r="EZR660" s="137"/>
      <c r="EZS660" s="137"/>
      <c r="EZT660" s="137"/>
      <c r="EZU660" s="137"/>
      <c r="EZV660" s="137"/>
      <c r="EZW660" s="137"/>
      <c r="EZX660" s="137"/>
      <c r="EZY660" s="137"/>
      <c r="EZZ660" s="137"/>
      <c r="FAA660" s="137"/>
      <c r="FAB660" s="137"/>
      <c r="FAC660" s="137"/>
      <c r="FAD660" s="137"/>
      <c r="FAE660" s="137"/>
      <c r="FAF660" s="137"/>
      <c r="FAG660" s="137"/>
      <c r="FAH660" s="137"/>
      <c r="FAI660" s="137"/>
      <c r="FAJ660" s="137"/>
      <c r="FAK660" s="137"/>
      <c r="FAL660" s="137"/>
      <c r="FAM660" s="137"/>
      <c r="FAN660" s="137"/>
      <c r="FAO660" s="137"/>
      <c r="FAP660" s="137"/>
      <c r="FAQ660" s="137"/>
      <c r="FAR660" s="137"/>
      <c r="FAS660" s="137"/>
      <c r="FAT660" s="137"/>
      <c r="FAU660" s="137"/>
      <c r="FAV660" s="137"/>
      <c r="FAW660" s="137"/>
      <c r="FAX660" s="137"/>
      <c r="FAY660" s="137"/>
      <c r="FAZ660" s="137"/>
      <c r="FBA660" s="137"/>
      <c r="FBB660" s="137"/>
      <c r="FBC660" s="137"/>
      <c r="FBD660" s="137"/>
      <c r="FBE660" s="137"/>
      <c r="FBF660" s="137"/>
      <c r="FBG660" s="137"/>
      <c r="FBH660" s="137"/>
      <c r="FBI660" s="137"/>
      <c r="FBJ660" s="137"/>
      <c r="FBK660" s="137"/>
      <c r="FBL660" s="137"/>
      <c r="FBM660" s="137"/>
      <c r="FBN660" s="137"/>
      <c r="FBO660" s="137"/>
      <c r="FBP660" s="137"/>
      <c r="FBQ660" s="137"/>
      <c r="FBR660" s="137"/>
      <c r="FBS660" s="137"/>
      <c r="FBT660" s="137"/>
      <c r="FBU660" s="137"/>
      <c r="FBV660" s="137"/>
      <c r="FBW660" s="137"/>
      <c r="FBX660" s="137"/>
      <c r="FBY660" s="137"/>
      <c r="FBZ660" s="137"/>
      <c r="FCA660" s="137"/>
      <c r="FCB660" s="137"/>
      <c r="FCC660" s="137"/>
      <c r="FCD660" s="137"/>
      <c r="FCE660" s="137"/>
      <c r="FCF660" s="137"/>
      <c r="FCG660" s="137"/>
      <c r="FCH660" s="137"/>
      <c r="FCI660" s="137"/>
      <c r="FCJ660" s="137"/>
      <c r="FCK660" s="137"/>
      <c r="FCL660" s="137"/>
      <c r="FCM660" s="137"/>
      <c r="FCN660" s="137"/>
      <c r="FCO660" s="137"/>
      <c r="FCP660" s="137"/>
      <c r="FCQ660" s="137"/>
      <c r="FCR660" s="137"/>
      <c r="FCS660" s="137"/>
      <c r="FCT660" s="137"/>
      <c r="FCU660" s="137"/>
      <c r="FCV660" s="137"/>
      <c r="FCW660" s="137"/>
      <c r="FCX660" s="137"/>
      <c r="FCY660" s="137"/>
      <c r="FCZ660" s="137"/>
      <c r="FDA660" s="137"/>
      <c r="FDB660" s="137"/>
      <c r="FDC660" s="137"/>
      <c r="FDD660" s="137"/>
      <c r="FDE660" s="137"/>
      <c r="FDF660" s="137"/>
      <c r="FDG660" s="137"/>
      <c r="FDH660" s="137"/>
      <c r="FDI660" s="137"/>
      <c r="FDJ660" s="137"/>
      <c r="FDK660" s="137"/>
      <c r="FDL660" s="137"/>
      <c r="FDM660" s="137"/>
      <c r="FDN660" s="137"/>
      <c r="FDO660" s="137"/>
      <c r="FDP660" s="137"/>
      <c r="FDQ660" s="137"/>
      <c r="FDR660" s="137"/>
      <c r="FDS660" s="137"/>
      <c r="FDT660" s="137"/>
      <c r="FDU660" s="137"/>
      <c r="FDV660" s="137"/>
      <c r="FDW660" s="137"/>
      <c r="FDX660" s="137"/>
      <c r="FDY660" s="137"/>
      <c r="FDZ660" s="137"/>
      <c r="FEA660" s="137"/>
      <c r="FEB660" s="137"/>
      <c r="FEC660" s="137"/>
      <c r="FED660" s="137"/>
      <c r="FEE660" s="137"/>
      <c r="FEF660" s="137"/>
      <c r="FEG660" s="137"/>
      <c r="FEH660" s="137"/>
      <c r="FEI660" s="137"/>
      <c r="FEJ660" s="137"/>
      <c r="FEK660" s="137"/>
      <c r="FEL660" s="137"/>
      <c r="FEM660" s="137"/>
      <c r="FEN660" s="137"/>
      <c r="FEO660" s="137"/>
      <c r="FEP660" s="137"/>
      <c r="FEQ660" s="137"/>
      <c r="FER660" s="137"/>
      <c r="FES660" s="137"/>
      <c r="FET660" s="137"/>
      <c r="FEU660" s="137"/>
      <c r="FEV660" s="137"/>
      <c r="FEW660" s="137"/>
      <c r="FEX660" s="137"/>
      <c r="FEY660" s="137"/>
      <c r="FEZ660" s="137"/>
      <c r="FFA660" s="137"/>
      <c r="FFB660" s="137"/>
      <c r="FFC660" s="137"/>
      <c r="FFD660" s="137"/>
      <c r="FFE660" s="137"/>
      <c r="FFF660" s="137"/>
      <c r="FFG660" s="137"/>
      <c r="FFH660" s="137"/>
      <c r="FFI660" s="137"/>
      <c r="FFJ660" s="137"/>
      <c r="FFK660" s="137"/>
      <c r="FFL660" s="137"/>
      <c r="FFM660" s="137"/>
      <c r="FFN660" s="137"/>
      <c r="FFO660" s="137"/>
      <c r="FFP660" s="137"/>
      <c r="FFQ660" s="137"/>
      <c r="FFR660" s="137"/>
      <c r="FFS660" s="137"/>
      <c r="FFT660" s="137"/>
      <c r="FFU660" s="137"/>
      <c r="FFV660" s="137"/>
      <c r="FFW660" s="137"/>
      <c r="FFX660" s="137"/>
      <c r="FFY660" s="137"/>
      <c r="FFZ660" s="137"/>
      <c r="FGA660" s="137"/>
      <c r="FGB660" s="137"/>
      <c r="FGC660" s="137"/>
      <c r="FGD660" s="137"/>
      <c r="FGE660" s="137"/>
      <c r="FGF660" s="137"/>
      <c r="FGG660" s="137"/>
      <c r="FGH660" s="137"/>
      <c r="FGI660" s="137"/>
      <c r="FGJ660" s="137"/>
      <c r="FGK660" s="137"/>
      <c r="FGL660" s="137"/>
      <c r="FGM660" s="137"/>
      <c r="FGN660" s="137"/>
      <c r="FGO660" s="137"/>
      <c r="FGP660" s="137"/>
      <c r="FGQ660" s="137"/>
      <c r="FGR660" s="137"/>
      <c r="FGS660" s="137"/>
      <c r="FGT660" s="137"/>
      <c r="FGU660" s="137"/>
      <c r="FGV660" s="137"/>
      <c r="FGW660" s="137"/>
      <c r="FGX660" s="137"/>
      <c r="FGY660" s="137"/>
      <c r="FGZ660" s="137"/>
      <c r="FHA660" s="137"/>
      <c r="FHB660" s="137"/>
      <c r="FHC660" s="137"/>
      <c r="FHD660" s="137"/>
      <c r="FHE660" s="137"/>
      <c r="FHF660" s="137"/>
      <c r="FHG660" s="137"/>
      <c r="FHH660" s="137"/>
      <c r="FHI660" s="137"/>
      <c r="FHJ660" s="137"/>
      <c r="FHK660" s="137"/>
      <c r="FHL660" s="137"/>
      <c r="FHM660" s="137"/>
      <c r="FHN660" s="137"/>
      <c r="FHO660" s="137"/>
      <c r="FHP660" s="137"/>
      <c r="FHQ660" s="137"/>
      <c r="FHR660" s="137"/>
      <c r="FHS660" s="137"/>
      <c r="FHT660" s="137"/>
      <c r="FHU660" s="137"/>
      <c r="FHV660" s="137"/>
      <c r="FHW660" s="137"/>
      <c r="FHX660" s="137"/>
      <c r="FHY660" s="137"/>
      <c r="FHZ660" s="137"/>
      <c r="FIA660" s="137"/>
      <c r="FIB660" s="137"/>
      <c r="FIC660" s="137"/>
      <c r="FID660" s="137"/>
      <c r="FIE660" s="137"/>
      <c r="FIF660" s="137"/>
      <c r="FIG660" s="137"/>
      <c r="FIH660" s="137"/>
      <c r="FII660" s="137"/>
      <c r="FIJ660" s="137"/>
      <c r="FIK660" s="137"/>
      <c r="FIL660" s="137"/>
      <c r="FIM660" s="137"/>
      <c r="FIN660" s="137"/>
      <c r="FIO660" s="137"/>
      <c r="FIP660" s="137"/>
      <c r="FIQ660" s="137"/>
      <c r="FIR660" s="137"/>
      <c r="FIS660" s="137"/>
      <c r="FIT660" s="137"/>
      <c r="FIU660" s="137"/>
      <c r="FIV660" s="137"/>
      <c r="FIW660" s="137"/>
      <c r="FIX660" s="137"/>
      <c r="FIY660" s="137"/>
      <c r="FIZ660" s="137"/>
      <c r="FJA660" s="137"/>
      <c r="FJB660" s="137"/>
      <c r="FJC660" s="137"/>
      <c r="FJD660" s="137"/>
      <c r="FJE660" s="137"/>
      <c r="FJF660" s="137"/>
      <c r="FJG660" s="137"/>
      <c r="FJH660" s="137"/>
      <c r="FJI660" s="137"/>
      <c r="FJJ660" s="137"/>
      <c r="FJK660" s="137"/>
      <c r="FJL660" s="137"/>
      <c r="FJM660" s="137"/>
      <c r="FJN660" s="137"/>
      <c r="FJO660" s="137"/>
      <c r="FJP660" s="137"/>
      <c r="FJQ660" s="137"/>
      <c r="FJR660" s="137"/>
      <c r="FJS660" s="137"/>
      <c r="FJT660" s="137"/>
      <c r="FJU660" s="137"/>
      <c r="FJV660" s="137"/>
      <c r="FJW660" s="137"/>
      <c r="FJX660" s="137"/>
      <c r="FJY660" s="137"/>
      <c r="FJZ660" s="137"/>
      <c r="FKA660" s="137"/>
      <c r="FKB660" s="137"/>
      <c r="FKC660" s="137"/>
      <c r="FKD660" s="137"/>
      <c r="FKE660" s="137"/>
      <c r="FKF660" s="137"/>
      <c r="FKG660" s="137"/>
      <c r="FKH660" s="137"/>
      <c r="FKI660" s="137"/>
      <c r="FKJ660" s="137"/>
      <c r="FKK660" s="137"/>
      <c r="FKL660" s="137"/>
      <c r="FKM660" s="137"/>
      <c r="FKN660" s="137"/>
      <c r="FKO660" s="137"/>
      <c r="FKP660" s="137"/>
      <c r="FKQ660" s="137"/>
      <c r="FKR660" s="137"/>
      <c r="FKS660" s="137"/>
      <c r="FKT660" s="137"/>
      <c r="FKU660" s="137"/>
      <c r="FKV660" s="137"/>
      <c r="FKW660" s="137"/>
      <c r="FKX660" s="137"/>
      <c r="FKY660" s="137"/>
      <c r="FKZ660" s="137"/>
      <c r="FLA660" s="137"/>
      <c r="FLB660" s="137"/>
      <c r="FLC660" s="137"/>
      <c r="FLD660" s="137"/>
      <c r="FLE660" s="137"/>
      <c r="FLF660" s="137"/>
      <c r="FLG660" s="137"/>
      <c r="FLH660" s="137"/>
      <c r="FLI660" s="137"/>
      <c r="FLJ660" s="137"/>
      <c r="FLK660" s="137"/>
      <c r="FLL660" s="137"/>
      <c r="FLM660" s="137"/>
      <c r="FLN660" s="137"/>
      <c r="FLO660" s="137"/>
      <c r="FLP660" s="137"/>
      <c r="FLQ660" s="137"/>
      <c r="FLR660" s="137"/>
      <c r="FLS660" s="137"/>
      <c r="FLT660" s="137"/>
      <c r="FLU660" s="137"/>
      <c r="FLV660" s="137"/>
      <c r="FLW660" s="137"/>
      <c r="FLX660" s="137"/>
      <c r="FLY660" s="137"/>
      <c r="FLZ660" s="137"/>
      <c r="FMA660" s="137"/>
      <c r="FMB660" s="137"/>
      <c r="FMC660" s="137"/>
      <c r="FMD660" s="137"/>
      <c r="FME660" s="137"/>
      <c r="FMF660" s="137"/>
      <c r="FMG660" s="137"/>
      <c r="FMH660" s="137"/>
      <c r="FMI660" s="137"/>
      <c r="FMJ660" s="137"/>
      <c r="FMK660" s="137"/>
      <c r="FML660" s="137"/>
      <c r="FMM660" s="137"/>
      <c r="FMN660" s="137"/>
      <c r="FMO660" s="137"/>
      <c r="FMP660" s="137"/>
      <c r="FMQ660" s="137"/>
      <c r="FMR660" s="137"/>
      <c r="FMS660" s="137"/>
      <c r="FMT660" s="137"/>
      <c r="FMU660" s="137"/>
      <c r="FMV660" s="137"/>
      <c r="FMW660" s="137"/>
      <c r="FMX660" s="137"/>
      <c r="FMY660" s="137"/>
      <c r="FMZ660" s="137"/>
      <c r="FNA660" s="137"/>
      <c r="FNB660" s="137"/>
      <c r="FNC660" s="137"/>
      <c r="FND660" s="137"/>
      <c r="FNE660" s="137"/>
      <c r="FNF660" s="137"/>
      <c r="FNG660" s="137"/>
      <c r="FNH660" s="137"/>
      <c r="FNI660" s="137"/>
      <c r="FNJ660" s="137"/>
      <c r="FNK660" s="137"/>
      <c r="FNL660" s="137"/>
      <c r="FNM660" s="137"/>
      <c r="FNN660" s="137"/>
      <c r="FNO660" s="137"/>
      <c r="FNP660" s="137"/>
      <c r="FNQ660" s="137"/>
      <c r="FNR660" s="137"/>
      <c r="FNS660" s="137"/>
      <c r="FNT660" s="137"/>
      <c r="FNU660" s="137"/>
      <c r="FNV660" s="137"/>
      <c r="FNW660" s="137"/>
      <c r="FNX660" s="137"/>
      <c r="FNY660" s="137"/>
      <c r="FNZ660" s="137"/>
      <c r="FOA660" s="137"/>
      <c r="FOB660" s="137"/>
      <c r="FOC660" s="137"/>
      <c r="FOD660" s="137"/>
      <c r="FOE660" s="137"/>
      <c r="FOF660" s="137"/>
      <c r="FOG660" s="137"/>
      <c r="FOH660" s="137"/>
      <c r="FOI660" s="137"/>
      <c r="FOJ660" s="137"/>
      <c r="FOK660" s="137"/>
      <c r="FOL660" s="137"/>
      <c r="FOM660" s="137"/>
      <c r="FON660" s="137"/>
      <c r="FOO660" s="137"/>
      <c r="FOP660" s="137"/>
      <c r="FOQ660" s="137"/>
      <c r="FOR660" s="137"/>
      <c r="FOS660" s="137"/>
      <c r="FOT660" s="137"/>
      <c r="FOU660" s="137"/>
      <c r="FOV660" s="137"/>
      <c r="FOW660" s="137"/>
      <c r="FOX660" s="137"/>
      <c r="FOY660" s="137"/>
      <c r="FOZ660" s="137"/>
      <c r="FPA660" s="137"/>
      <c r="FPB660" s="137"/>
      <c r="FPC660" s="137"/>
      <c r="FPD660" s="137"/>
      <c r="FPE660" s="137"/>
      <c r="FPF660" s="137"/>
      <c r="FPG660" s="137"/>
      <c r="FPH660" s="137"/>
      <c r="FPI660" s="137"/>
      <c r="FPJ660" s="137"/>
      <c r="FPK660" s="137"/>
      <c r="FPL660" s="137"/>
      <c r="FPM660" s="137"/>
      <c r="FPN660" s="137"/>
      <c r="FPO660" s="137"/>
      <c r="FPP660" s="137"/>
      <c r="FPQ660" s="137"/>
      <c r="FPR660" s="137"/>
      <c r="FPS660" s="137"/>
      <c r="FPT660" s="137"/>
      <c r="FPU660" s="137"/>
      <c r="FPV660" s="137"/>
      <c r="FPW660" s="137"/>
      <c r="FPX660" s="137"/>
      <c r="FPY660" s="137"/>
      <c r="FPZ660" s="137"/>
      <c r="FQA660" s="137"/>
      <c r="FQB660" s="137"/>
      <c r="FQC660" s="137"/>
      <c r="FQD660" s="137"/>
      <c r="FQE660" s="137"/>
      <c r="FQF660" s="137"/>
      <c r="FQG660" s="137"/>
      <c r="FQH660" s="137"/>
      <c r="FQI660" s="137"/>
      <c r="FQJ660" s="137"/>
      <c r="FQK660" s="137"/>
      <c r="FQL660" s="137"/>
      <c r="FQM660" s="137"/>
      <c r="FQN660" s="137"/>
      <c r="FQO660" s="137"/>
      <c r="FQP660" s="137"/>
      <c r="FQQ660" s="137"/>
      <c r="FQR660" s="137"/>
      <c r="FQS660" s="137"/>
      <c r="FQT660" s="137"/>
      <c r="FQU660" s="137"/>
      <c r="FQV660" s="137"/>
      <c r="FQW660" s="137"/>
      <c r="FQX660" s="137"/>
      <c r="FQY660" s="137"/>
      <c r="FQZ660" s="137"/>
      <c r="FRA660" s="137"/>
      <c r="FRB660" s="137"/>
      <c r="FRC660" s="137"/>
      <c r="FRD660" s="137"/>
      <c r="FRE660" s="137"/>
      <c r="FRF660" s="137"/>
      <c r="FRG660" s="137"/>
      <c r="FRH660" s="137"/>
      <c r="FRI660" s="137"/>
      <c r="FRJ660" s="137"/>
      <c r="FRK660" s="137"/>
      <c r="FRL660" s="137"/>
      <c r="FRM660" s="137"/>
      <c r="FRN660" s="137"/>
      <c r="FRO660" s="137"/>
      <c r="FRP660" s="137"/>
      <c r="FRQ660" s="137"/>
      <c r="FRR660" s="137"/>
      <c r="FRS660" s="137"/>
      <c r="FRT660" s="137"/>
      <c r="FRU660" s="137"/>
      <c r="FRV660" s="137"/>
      <c r="FRW660" s="137"/>
      <c r="FRX660" s="137"/>
      <c r="FRY660" s="137"/>
      <c r="FRZ660" s="137"/>
      <c r="FSA660" s="137"/>
      <c r="FSB660" s="137"/>
      <c r="FSC660" s="137"/>
      <c r="FSD660" s="137"/>
      <c r="FSE660" s="137"/>
      <c r="FSF660" s="137"/>
      <c r="FSG660" s="137"/>
      <c r="FSH660" s="137"/>
      <c r="FSI660" s="137"/>
      <c r="FSJ660" s="137"/>
      <c r="FSK660" s="137"/>
      <c r="FSL660" s="137"/>
      <c r="FSM660" s="137"/>
      <c r="FSN660" s="137"/>
      <c r="FSO660" s="137"/>
      <c r="FSP660" s="137"/>
      <c r="FSQ660" s="137"/>
      <c r="FSR660" s="137"/>
      <c r="FSS660" s="137"/>
      <c r="FST660" s="137"/>
      <c r="FSU660" s="137"/>
      <c r="FSV660" s="137"/>
      <c r="FSW660" s="137"/>
      <c r="FSX660" s="137"/>
      <c r="FSY660" s="137"/>
      <c r="FSZ660" s="137"/>
      <c r="FTA660" s="137"/>
      <c r="FTB660" s="137"/>
      <c r="FTC660" s="137"/>
      <c r="FTD660" s="137"/>
      <c r="FTE660" s="137"/>
      <c r="FTF660" s="137"/>
      <c r="FTG660" s="137"/>
      <c r="FTH660" s="137"/>
      <c r="FTI660" s="137"/>
      <c r="FTJ660" s="137"/>
      <c r="FTK660" s="137"/>
      <c r="FTL660" s="137"/>
      <c r="FTM660" s="137"/>
      <c r="FTN660" s="137"/>
      <c r="FTO660" s="137"/>
      <c r="FTP660" s="137"/>
      <c r="FTQ660" s="137"/>
      <c r="FTR660" s="137"/>
      <c r="FTS660" s="137"/>
      <c r="FTT660" s="137"/>
      <c r="FTU660" s="137"/>
      <c r="FTV660" s="137"/>
      <c r="FTW660" s="137"/>
      <c r="FTX660" s="137"/>
      <c r="FTY660" s="137"/>
      <c r="FTZ660" s="137"/>
      <c r="FUA660" s="137"/>
      <c r="FUB660" s="137"/>
      <c r="FUC660" s="137"/>
      <c r="FUD660" s="137"/>
      <c r="FUE660" s="137"/>
      <c r="FUF660" s="137"/>
      <c r="FUG660" s="137"/>
      <c r="FUH660" s="137"/>
      <c r="FUI660" s="137"/>
      <c r="FUJ660" s="137"/>
      <c r="FUK660" s="137"/>
      <c r="FUL660" s="137"/>
      <c r="FUM660" s="137"/>
      <c r="FUN660" s="137"/>
      <c r="FUO660" s="137"/>
      <c r="FUP660" s="137"/>
      <c r="FUQ660" s="137"/>
      <c r="FUR660" s="137"/>
      <c r="FUS660" s="137"/>
      <c r="FUT660" s="137"/>
      <c r="FUU660" s="137"/>
      <c r="FUV660" s="137"/>
      <c r="FUW660" s="137"/>
      <c r="FUX660" s="137"/>
      <c r="FUY660" s="137"/>
      <c r="FUZ660" s="137"/>
      <c r="FVA660" s="137"/>
      <c r="FVB660" s="137"/>
      <c r="FVC660" s="137"/>
      <c r="FVD660" s="137"/>
      <c r="FVE660" s="137"/>
      <c r="FVF660" s="137"/>
      <c r="FVG660" s="137"/>
      <c r="FVH660" s="137"/>
      <c r="FVI660" s="137"/>
      <c r="FVJ660" s="137"/>
      <c r="FVK660" s="137"/>
      <c r="FVL660" s="137"/>
      <c r="FVM660" s="137"/>
      <c r="FVN660" s="137"/>
      <c r="FVO660" s="137"/>
      <c r="FVP660" s="137"/>
      <c r="FVQ660" s="137"/>
      <c r="FVR660" s="137"/>
      <c r="FVS660" s="137"/>
      <c r="FVT660" s="137"/>
      <c r="FVU660" s="137"/>
      <c r="FVV660" s="137"/>
      <c r="FVW660" s="137"/>
      <c r="FVX660" s="137"/>
      <c r="FVY660" s="137"/>
      <c r="FVZ660" s="137"/>
      <c r="FWA660" s="137"/>
      <c r="FWB660" s="137"/>
      <c r="FWC660" s="137"/>
      <c r="FWD660" s="137"/>
      <c r="FWE660" s="137"/>
      <c r="FWF660" s="137"/>
      <c r="FWG660" s="137"/>
      <c r="FWH660" s="137"/>
      <c r="FWI660" s="137"/>
      <c r="FWJ660" s="137"/>
      <c r="FWK660" s="137"/>
      <c r="FWL660" s="137"/>
      <c r="FWM660" s="137"/>
      <c r="FWN660" s="137"/>
      <c r="FWO660" s="137"/>
      <c r="FWP660" s="137"/>
      <c r="FWQ660" s="137"/>
      <c r="FWR660" s="137"/>
      <c r="FWS660" s="137"/>
      <c r="FWT660" s="137"/>
      <c r="FWU660" s="137"/>
      <c r="FWV660" s="137"/>
      <c r="FWW660" s="137"/>
      <c r="FWX660" s="137"/>
      <c r="FWY660" s="137"/>
      <c r="FWZ660" s="137"/>
      <c r="FXA660" s="137"/>
      <c r="FXB660" s="137"/>
      <c r="FXC660" s="137"/>
      <c r="FXD660" s="137"/>
      <c r="FXE660" s="137"/>
      <c r="FXF660" s="137"/>
      <c r="FXG660" s="137"/>
      <c r="FXH660" s="137"/>
      <c r="FXI660" s="137"/>
      <c r="FXJ660" s="137"/>
      <c r="FXK660" s="137"/>
      <c r="FXL660" s="137"/>
      <c r="FXM660" s="137"/>
      <c r="FXN660" s="137"/>
      <c r="FXO660" s="137"/>
      <c r="FXP660" s="137"/>
      <c r="FXQ660" s="137"/>
      <c r="FXR660" s="137"/>
      <c r="FXS660" s="137"/>
      <c r="FXT660" s="137"/>
      <c r="FXU660" s="137"/>
      <c r="FXV660" s="137"/>
      <c r="FXW660" s="137"/>
      <c r="FXX660" s="137"/>
      <c r="FXY660" s="137"/>
      <c r="FXZ660" s="137"/>
      <c r="FYA660" s="137"/>
      <c r="FYB660" s="137"/>
      <c r="FYC660" s="137"/>
      <c r="FYD660" s="137"/>
      <c r="FYE660" s="137"/>
      <c r="FYF660" s="137"/>
      <c r="FYG660" s="137"/>
      <c r="FYH660" s="137"/>
      <c r="FYI660" s="137"/>
      <c r="FYJ660" s="137"/>
      <c r="FYK660" s="137"/>
      <c r="FYL660" s="137"/>
      <c r="FYM660" s="137"/>
      <c r="FYN660" s="137"/>
      <c r="FYO660" s="137"/>
      <c r="FYP660" s="137"/>
      <c r="FYQ660" s="137"/>
      <c r="FYR660" s="137"/>
      <c r="FYS660" s="137"/>
      <c r="FYT660" s="137"/>
      <c r="FYU660" s="137"/>
      <c r="FYV660" s="137"/>
      <c r="FYW660" s="137"/>
      <c r="FYX660" s="137"/>
      <c r="FYY660" s="137"/>
      <c r="FYZ660" s="137"/>
      <c r="FZA660" s="137"/>
      <c r="FZB660" s="137"/>
      <c r="FZC660" s="137"/>
      <c r="FZD660" s="137"/>
      <c r="FZE660" s="137"/>
      <c r="FZF660" s="137"/>
      <c r="FZG660" s="137"/>
      <c r="FZH660" s="137"/>
      <c r="FZI660" s="137"/>
      <c r="FZJ660" s="137"/>
      <c r="FZK660" s="137"/>
      <c r="FZL660" s="137"/>
      <c r="FZM660" s="137"/>
      <c r="FZN660" s="137"/>
      <c r="FZO660" s="137"/>
      <c r="FZP660" s="137"/>
      <c r="FZQ660" s="137"/>
      <c r="FZR660" s="137"/>
      <c r="FZS660" s="137"/>
      <c r="FZT660" s="137"/>
      <c r="FZU660" s="137"/>
      <c r="FZV660" s="137"/>
      <c r="FZW660" s="137"/>
      <c r="FZX660" s="137"/>
      <c r="FZY660" s="137"/>
      <c r="FZZ660" s="137"/>
      <c r="GAA660" s="137"/>
      <c r="GAB660" s="137"/>
      <c r="GAC660" s="137"/>
      <c r="GAD660" s="137"/>
      <c r="GAE660" s="137"/>
      <c r="GAF660" s="137"/>
      <c r="GAG660" s="137"/>
      <c r="GAH660" s="137"/>
      <c r="GAI660" s="137"/>
      <c r="GAJ660" s="137"/>
      <c r="GAK660" s="137"/>
      <c r="GAL660" s="137"/>
      <c r="GAM660" s="137"/>
      <c r="GAN660" s="137"/>
      <c r="GAO660" s="137"/>
      <c r="GAP660" s="137"/>
      <c r="GAQ660" s="137"/>
      <c r="GAR660" s="137"/>
      <c r="GAS660" s="137"/>
      <c r="GAT660" s="137"/>
      <c r="GAU660" s="137"/>
      <c r="GAV660" s="137"/>
      <c r="GAW660" s="137"/>
      <c r="GAX660" s="137"/>
      <c r="GAY660" s="137"/>
      <c r="GAZ660" s="137"/>
      <c r="GBA660" s="137"/>
      <c r="GBB660" s="137"/>
      <c r="GBC660" s="137"/>
      <c r="GBD660" s="137"/>
      <c r="GBE660" s="137"/>
      <c r="GBF660" s="137"/>
      <c r="GBG660" s="137"/>
      <c r="GBH660" s="137"/>
      <c r="GBI660" s="137"/>
      <c r="GBJ660" s="137"/>
      <c r="GBK660" s="137"/>
      <c r="GBL660" s="137"/>
      <c r="GBM660" s="137"/>
      <c r="GBN660" s="137"/>
      <c r="GBO660" s="137"/>
      <c r="GBP660" s="137"/>
      <c r="GBQ660" s="137"/>
      <c r="GBR660" s="137"/>
      <c r="GBS660" s="137"/>
      <c r="GBT660" s="137"/>
      <c r="GBU660" s="137"/>
      <c r="GBV660" s="137"/>
      <c r="GBW660" s="137"/>
      <c r="GBX660" s="137"/>
      <c r="GBY660" s="137"/>
      <c r="GBZ660" s="137"/>
      <c r="GCA660" s="137"/>
      <c r="GCB660" s="137"/>
      <c r="GCC660" s="137"/>
      <c r="GCD660" s="137"/>
      <c r="GCE660" s="137"/>
      <c r="GCF660" s="137"/>
      <c r="GCG660" s="137"/>
      <c r="GCH660" s="137"/>
      <c r="GCI660" s="137"/>
      <c r="GCJ660" s="137"/>
      <c r="GCK660" s="137"/>
      <c r="GCL660" s="137"/>
      <c r="GCM660" s="137"/>
      <c r="GCN660" s="137"/>
      <c r="GCO660" s="137"/>
      <c r="GCP660" s="137"/>
      <c r="GCQ660" s="137"/>
      <c r="GCR660" s="137"/>
      <c r="GCS660" s="137"/>
      <c r="GCT660" s="137"/>
      <c r="GCU660" s="137"/>
      <c r="GCV660" s="137"/>
      <c r="GCW660" s="137"/>
      <c r="GCX660" s="137"/>
      <c r="GCY660" s="137"/>
      <c r="GCZ660" s="137"/>
      <c r="GDA660" s="137"/>
      <c r="GDB660" s="137"/>
      <c r="GDC660" s="137"/>
      <c r="GDD660" s="137"/>
      <c r="GDE660" s="137"/>
      <c r="GDF660" s="137"/>
      <c r="GDG660" s="137"/>
      <c r="GDH660" s="137"/>
      <c r="GDI660" s="137"/>
      <c r="GDJ660" s="137"/>
      <c r="GDK660" s="137"/>
      <c r="GDL660" s="137"/>
      <c r="GDM660" s="137"/>
      <c r="GDN660" s="137"/>
      <c r="GDO660" s="137"/>
      <c r="GDP660" s="137"/>
      <c r="GDQ660" s="137"/>
      <c r="GDR660" s="137"/>
      <c r="GDS660" s="137"/>
      <c r="GDT660" s="137"/>
      <c r="GDU660" s="137"/>
      <c r="GDV660" s="137"/>
      <c r="GDW660" s="137"/>
      <c r="GDX660" s="137"/>
      <c r="GDY660" s="137"/>
      <c r="GDZ660" s="137"/>
      <c r="GEA660" s="137"/>
      <c r="GEB660" s="137"/>
      <c r="GEC660" s="137"/>
      <c r="GED660" s="137"/>
      <c r="GEE660" s="137"/>
      <c r="GEF660" s="137"/>
      <c r="GEG660" s="137"/>
      <c r="GEH660" s="137"/>
      <c r="GEI660" s="137"/>
      <c r="GEJ660" s="137"/>
      <c r="GEK660" s="137"/>
      <c r="GEL660" s="137"/>
      <c r="GEM660" s="137"/>
      <c r="GEN660" s="137"/>
      <c r="GEO660" s="137"/>
      <c r="GEP660" s="137"/>
      <c r="GEQ660" s="137"/>
      <c r="GER660" s="137"/>
      <c r="GES660" s="137"/>
      <c r="GET660" s="137"/>
      <c r="GEU660" s="137"/>
      <c r="GEV660" s="137"/>
      <c r="GEW660" s="137"/>
      <c r="GEX660" s="137"/>
      <c r="GEY660" s="137"/>
      <c r="GEZ660" s="137"/>
      <c r="GFA660" s="137"/>
      <c r="GFB660" s="137"/>
      <c r="GFC660" s="137"/>
      <c r="GFD660" s="137"/>
      <c r="GFE660" s="137"/>
      <c r="GFF660" s="137"/>
      <c r="GFG660" s="137"/>
      <c r="GFH660" s="137"/>
      <c r="GFI660" s="137"/>
      <c r="GFJ660" s="137"/>
      <c r="GFK660" s="137"/>
      <c r="GFL660" s="137"/>
      <c r="GFM660" s="137"/>
      <c r="GFN660" s="137"/>
      <c r="GFO660" s="137"/>
      <c r="GFP660" s="137"/>
      <c r="GFQ660" s="137"/>
      <c r="GFR660" s="137"/>
      <c r="GFS660" s="137"/>
      <c r="GFT660" s="137"/>
      <c r="GFU660" s="137"/>
      <c r="GFV660" s="137"/>
      <c r="GFW660" s="137"/>
      <c r="GFX660" s="137"/>
      <c r="GFY660" s="137"/>
      <c r="GFZ660" s="137"/>
      <c r="GGA660" s="137"/>
      <c r="GGB660" s="137"/>
      <c r="GGC660" s="137"/>
      <c r="GGD660" s="137"/>
      <c r="GGE660" s="137"/>
      <c r="GGF660" s="137"/>
      <c r="GGG660" s="137"/>
      <c r="GGH660" s="137"/>
      <c r="GGI660" s="137"/>
      <c r="GGJ660" s="137"/>
      <c r="GGK660" s="137"/>
      <c r="GGL660" s="137"/>
      <c r="GGM660" s="137"/>
      <c r="GGN660" s="137"/>
      <c r="GGO660" s="137"/>
      <c r="GGP660" s="137"/>
      <c r="GGQ660" s="137"/>
      <c r="GGR660" s="137"/>
      <c r="GGS660" s="137"/>
      <c r="GGT660" s="137"/>
      <c r="GGU660" s="137"/>
      <c r="GGV660" s="137"/>
      <c r="GGW660" s="137"/>
      <c r="GGX660" s="137"/>
      <c r="GGY660" s="137"/>
      <c r="GGZ660" s="137"/>
      <c r="GHA660" s="137"/>
      <c r="GHB660" s="137"/>
      <c r="GHC660" s="137"/>
      <c r="GHD660" s="137"/>
      <c r="GHE660" s="137"/>
      <c r="GHF660" s="137"/>
      <c r="GHG660" s="137"/>
      <c r="GHH660" s="137"/>
      <c r="GHI660" s="137"/>
      <c r="GHJ660" s="137"/>
      <c r="GHK660" s="137"/>
      <c r="GHL660" s="137"/>
      <c r="GHM660" s="137"/>
      <c r="GHN660" s="137"/>
      <c r="GHO660" s="137"/>
      <c r="GHP660" s="137"/>
      <c r="GHQ660" s="137"/>
      <c r="GHR660" s="137"/>
      <c r="GHS660" s="137"/>
      <c r="GHT660" s="137"/>
      <c r="GHU660" s="137"/>
      <c r="GHV660" s="137"/>
      <c r="GHW660" s="137"/>
      <c r="GHX660" s="137"/>
      <c r="GHY660" s="137"/>
      <c r="GHZ660" s="137"/>
      <c r="GIA660" s="137"/>
      <c r="GIB660" s="137"/>
      <c r="GIC660" s="137"/>
      <c r="GID660" s="137"/>
      <c r="GIE660" s="137"/>
      <c r="GIF660" s="137"/>
      <c r="GIG660" s="137"/>
      <c r="GIH660" s="137"/>
      <c r="GII660" s="137"/>
      <c r="GIJ660" s="137"/>
      <c r="GIK660" s="137"/>
      <c r="GIL660" s="137"/>
      <c r="GIM660" s="137"/>
      <c r="GIN660" s="137"/>
      <c r="GIO660" s="137"/>
      <c r="GIP660" s="137"/>
      <c r="GIQ660" s="137"/>
      <c r="GIR660" s="137"/>
      <c r="GIS660" s="137"/>
      <c r="GIT660" s="137"/>
      <c r="GIU660" s="137"/>
      <c r="GIV660" s="137"/>
      <c r="GIW660" s="137"/>
      <c r="GIX660" s="137"/>
      <c r="GIY660" s="137"/>
      <c r="GIZ660" s="137"/>
      <c r="GJA660" s="137"/>
      <c r="GJB660" s="137"/>
      <c r="GJC660" s="137"/>
      <c r="GJD660" s="137"/>
      <c r="GJE660" s="137"/>
      <c r="GJF660" s="137"/>
      <c r="GJG660" s="137"/>
      <c r="GJH660" s="137"/>
      <c r="GJI660" s="137"/>
      <c r="GJJ660" s="137"/>
      <c r="GJK660" s="137"/>
      <c r="GJL660" s="137"/>
      <c r="GJM660" s="137"/>
      <c r="GJN660" s="137"/>
      <c r="GJO660" s="137"/>
      <c r="GJP660" s="137"/>
      <c r="GJQ660" s="137"/>
      <c r="GJR660" s="137"/>
      <c r="GJS660" s="137"/>
      <c r="GJT660" s="137"/>
      <c r="GJU660" s="137"/>
      <c r="GJV660" s="137"/>
      <c r="GJW660" s="137"/>
      <c r="GJX660" s="137"/>
      <c r="GJY660" s="137"/>
      <c r="GJZ660" s="137"/>
      <c r="GKA660" s="137"/>
      <c r="GKB660" s="137"/>
      <c r="GKC660" s="137"/>
      <c r="GKD660" s="137"/>
      <c r="GKE660" s="137"/>
      <c r="GKF660" s="137"/>
      <c r="GKG660" s="137"/>
      <c r="GKH660" s="137"/>
      <c r="GKI660" s="137"/>
      <c r="GKJ660" s="137"/>
      <c r="GKK660" s="137"/>
      <c r="GKL660" s="137"/>
      <c r="GKM660" s="137"/>
      <c r="GKN660" s="137"/>
      <c r="GKO660" s="137"/>
      <c r="GKP660" s="137"/>
      <c r="GKQ660" s="137"/>
      <c r="GKR660" s="137"/>
      <c r="GKS660" s="137"/>
      <c r="GKT660" s="137"/>
      <c r="GKU660" s="137"/>
      <c r="GKV660" s="137"/>
      <c r="GKW660" s="137"/>
      <c r="GKX660" s="137"/>
      <c r="GKY660" s="137"/>
      <c r="GKZ660" s="137"/>
      <c r="GLA660" s="137"/>
      <c r="GLB660" s="137"/>
      <c r="GLC660" s="137"/>
      <c r="GLD660" s="137"/>
      <c r="GLE660" s="137"/>
      <c r="GLF660" s="137"/>
      <c r="GLG660" s="137"/>
      <c r="GLH660" s="137"/>
      <c r="GLI660" s="137"/>
      <c r="GLJ660" s="137"/>
      <c r="GLK660" s="137"/>
      <c r="GLL660" s="137"/>
      <c r="GLM660" s="137"/>
      <c r="GLN660" s="137"/>
      <c r="GLO660" s="137"/>
      <c r="GLP660" s="137"/>
      <c r="GLQ660" s="137"/>
      <c r="GLR660" s="137"/>
      <c r="GLS660" s="137"/>
      <c r="GLT660" s="137"/>
      <c r="GLU660" s="137"/>
      <c r="GLV660" s="137"/>
      <c r="GLW660" s="137"/>
      <c r="GLX660" s="137"/>
      <c r="GLY660" s="137"/>
      <c r="GLZ660" s="137"/>
      <c r="GMA660" s="137"/>
      <c r="GMB660" s="137"/>
      <c r="GMC660" s="137"/>
      <c r="GMD660" s="137"/>
      <c r="GME660" s="137"/>
      <c r="GMF660" s="137"/>
      <c r="GMG660" s="137"/>
      <c r="GMH660" s="137"/>
      <c r="GMI660" s="137"/>
      <c r="GMJ660" s="137"/>
      <c r="GMK660" s="137"/>
      <c r="GML660" s="137"/>
      <c r="GMM660" s="137"/>
      <c r="GMN660" s="137"/>
      <c r="GMO660" s="137"/>
      <c r="GMP660" s="137"/>
      <c r="GMQ660" s="137"/>
      <c r="GMR660" s="137"/>
      <c r="GMS660" s="137"/>
      <c r="GMT660" s="137"/>
      <c r="GMU660" s="137"/>
      <c r="GMV660" s="137"/>
      <c r="GMW660" s="137"/>
      <c r="GMX660" s="137"/>
      <c r="GMY660" s="137"/>
      <c r="GMZ660" s="137"/>
      <c r="GNA660" s="137"/>
      <c r="GNB660" s="137"/>
      <c r="GNC660" s="137"/>
      <c r="GND660" s="137"/>
      <c r="GNE660" s="137"/>
      <c r="GNF660" s="137"/>
      <c r="GNG660" s="137"/>
      <c r="GNH660" s="137"/>
      <c r="GNI660" s="137"/>
      <c r="GNJ660" s="137"/>
      <c r="GNK660" s="137"/>
      <c r="GNL660" s="137"/>
      <c r="GNM660" s="137"/>
      <c r="GNN660" s="137"/>
      <c r="GNO660" s="137"/>
      <c r="GNP660" s="137"/>
      <c r="GNQ660" s="137"/>
      <c r="GNR660" s="137"/>
      <c r="GNS660" s="137"/>
      <c r="GNT660" s="137"/>
      <c r="GNU660" s="137"/>
      <c r="GNV660" s="137"/>
      <c r="GNW660" s="137"/>
      <c r="GNX660" s="137"/>
      <c r="GNY660" s="137"/>
      <c r="GNZ660" s="137"/>
      <c r="GOA660" s="137"/>
      <c r="GOB660" s="137"/>
      <c r="GOC660" s="137"/>
      <c r="GOD660" s="137"/>
      <c r="GOE660" s="137"/>
      <c r="GOF660" s="137"/>
      <c r="GOG660" s="137"/>
      <c r="GOH660" s="137"/>
      <c r="GOI660" s="137"/>
      <c r="GOJ660" s="137"/>
      <c r="GOK660" s="137"/>
      <c r="GOL660" s="137"/>
      <c r="GOM660" s="137"/>
      <c r="GON660" s="137"/>
      <c r="GOO660" s="137"/>
      <c r="GOP660" s="137"/>
      <c r="GOQ660" s="137"/>
      <c r="GOR660" s="137"/>
      <c r="GOS660" s="137"/>
      <c r="GOT660" s="137"/>
      <c r="GOU660" s="137"/>
      <c r="GOV660" s="137"/>
      <c r="GOW660" s="137"/>
      <c r="GOX660" s="137"/>
      <c r="GOY660" s="137"/>
      <c r="GOZ660" s="137"/>
      <c r="GPA660" s="137"/>
      <c r="GPB660" s="137"/>
      <c r="GPC660" s="137"/>
      <c r="GPD660" s="137"/>
      <c r="GPE660" s="137"/>
      <c r="GPF660" s="137"/>
      <c r="GPG660" s="137"/>
      <c r="GPH660" s="137"/>
      <c r="GPI660" s="137"/>
      <c r="GPJ660" s="137"/>
      <c r="GPK660" s="137"/>
      <c r="GPL660" s="137"/>
      <c r="GPM660" s="137"/>
      <c r="GPN660" s="137"/>
      <c r="GPO660" s="137"/>
      <c r="GPP660" s="137"/>
      <c r="GPQ660" s="137"/>
      <c r="GPR660" s="137"/>
      <c r="GPS660" s="137"/>
      <c r="GPT660" s="137"/>
      <c r="GPU660" s="137"/>
      <c r="GPV660" s="137"/>
      <c r="GPW660" s="137"/>
      <c r="GPX660" s="137"/>
      <c r="GPY660" s="137"/>
      <c r="GPZ660" s="137"/>
      <c r="GQA660" s="137"/>
      <c r="GQB660" s="137"/>
      <c r="GQC660" s="137"/>
      <c r="GQD660" s="137"/>
      <c r="GQE660" s="137"/>
      <c r="GQF660" s="137"/>
      <c r="GQG660" s="137"/>
      <c r="GQH660" s="137"/>
      <c r="GQI660" s="137"/>
      <c r="GQJ660" s="137"/>
      <c r="GQK660" s="137"/>
      <c r="GQL660" s="137"/>
      <c r="GQM660" s="137"/>
      <c r="GQN660" s="137"/>
      <c r="GQO660" s="137"/>
      <c r="GQP660" s="137"/>
      <c r="GQQ660" s="137"/>
      <c r="GQR660" s="137"/>
      <c r="GQS660" s="137"/>
      <c r="GQT660" s="137"/>
      <c r="GQU660" s="137"/>
      <c r="GQV660" s="137"/>
      <c r="GQW660" s="137"/>
      <c r="GQX660" s="137"/>
      <c r="GQY660" s="137"/>
      <c r="GQZ660" s="137"/>
      <c r="GRA660" s="137"/>
      <c r="GRB660" s="137"/>
      <c r="GRC660" s="137"/>
      <c r="GRD660" s="137"/>
      <c r="GRE660" s="137"/>
      <c r="GRF660" s="137"/>
      <c r="GRG660" s="137"/>
      <c r="GRH660" s="137"/>
      <c r="GRI660" s="137"/>
      <c r="GRJ660" s="137"/>
      <c r="GRK660" s="137"/>
      <c r="GRL660" s="137"/>
      <c r="GRM660" s="137"/>
      <c r="GRN660" s="137"/>
      <c r="GRO660" s="137"/>
      <c r="GRP660" s="137"/>
      <c r="GRQ660" s="137"/>
      <c r="GRR660" s="137"/>
      <c r="GRS660" s="137"/>
      <c r="GRT660" s="137"/>
      <c r="GRU660" s="137"/>
      <c r="GRV660" s="137"/>
      <c r="GRW660" s="137"/>
      <c r="GRX660" s="137"/>
      <c r="GRY660" s="137"/>
      <c r="GRZ660" s="137"/>
      <c r="GSA660" s="137"/>
      <c r="GSB660" s="137"/>
      <c r="GSC660" s="137"/>
      <c r="GSD660" s="137"/>
      <c r="GSE660" s="137"/>
      <c r="GSF660" s="137"/>
      <c r="GSG660" s="137"/>
      <c r="GSH660" s="137"/>
      <c r="GSI660" s="137"/>
      <c r="GSJ660" s="137"/>
      <c r="GSK660" s="137"/>
      <c r="GSL660" s="137"/>
      <c r="GSM660" s="137"/>
      <c r="GSN660" s="137"/>
      <c r="GSO660" s="137"/>
      <c r="GSP660" s="137"/>
      <c r="GSQ660" s="137"/>
      <c r="GSR660" s="137"/>
      <c r="GSS660" s="137"/>
      <c r="GST660" s="137"/>
      <c r="GSU660" s="137"/>
      <c r="GSV660" s="137"/>
      <c r="GSW660" s="137"/>
      <c r="GSX660" s="137"/>
      <c r="GSY660" s="137"/>
      <c r="GSZ660" s="137"/>
      <c r="GTA660" s="137"/>
      <c r="GTB660" s="137"/>
      <c r="GTC660" s="137"/>
      <c r="GTD660" s="137"/>
      <c r="GTE660" s="137"/>
      <c r="GTF660" s="137"/>
      <c r="GTG660" s="137"/>
      <c r="GTH660" s="137"/>
      <c r="GTI660" s="137"/>
      <c r="GTJ660" s="137"/>
      <c r="GTK660" s="137"/>
      <c r="GTL660" s="137"/>
      <c r="GTM660" s="137"/>
      <c r="GTN660" s="137"/>
      <c r="GTO660" s="137"/>
      <c r="GTP660" s="137"/>
      <c r="GTQ660" s="137"/>
      <c r="GTR660" s="137"/>
      <c r="GTS660" s="137"/>
      <c r="GTT660" s="137"/>
      <c r="GTU660" s="137"/>
      <c r="GTV660" s="137"/>
      <c r="GTW660" s="137"/>
      <c r="GTX660" s="137"/>
      <c r="GTY660" s="137"/>
      <c r="GTZ660" s="137"/>
      <c r="GUA660" s="137"/>
      <c r="GUB660" s="137"/>
      <c r="GUC660" s="137"/>
      <c r="GUD660" s="137"/>
      <c r="GUE660" s="137"/>
      <c r="GUF660" s="137"/>
      <c r="GUG660" s="137"/>
      <c r="GUH660" s="137"/>
      <c r="GUI660" s="137"/>
      <c r="GUJ660" s="137"/>
      <c r="GUK660" s="137"/>
      <c r="GUL660" s="137"/>
      <c r="GUM660" s="137"/>
      <c r="GUN660" s="137"/>
      <c r="GUO660" s="137"/>
      <c r="GUP660" s="137"/>
      <c r="GUQ660" s="137"/>
      <c r="GUR660" s="137"/>
      <c r="GUS660" s="137"/>
      <c r="GUT660" s="137"/>
      <c r="GUU660" s="137"/>
      <c r="GUV660" s="137"/>
      <c r="GUW660" s="137"/>
      <c r="GUX660" s="137"/>
      <c r="GUY660" s="137"/>
      <c r="GUZ660" s="137"/>
      <c r="GVA660" s="137"/>
      <c r="GVB660" s="137"/>
      <c r="GVC660" s="137"/>
      <c r="GVD660" s="137"/>
      <c r="GVE660" s="137"/>
      <c r="GVF660" s="137"/>
      <c r="GVG660" s="137"/>
      <c r="GVH660" s="137"/>
      <c r="GVI660" s="137"/>
      <c r="GVJ660" s="137"/>
      <c r="GVK660" s="137"/>
      <c r="GVL660" s="137"/>
      <c r="GVM660" s="137"/>
      <c r="GVN660" s="137"/>
      <c r="GVO660" s="137"/>
      <c r="GVP660" s="137"/>
      <c r="GVQ660" s="137"/>
      <c r="GVR660" s="137"/>
      <c r="GVS660" s="137"/>
      <c r="GVT660" s="137"/>
      <c r="GVU660" s="137"/>
      <c r="GVV660" s="137"/>
      <c r="GVW660" s="137"/>
      <c r="GVX660" s="137"/>
      <c r="GVY660" s="137"/>
      <c r="GVZ660" s="137"/>
      <c r="GWA660" s="137"/>
      <c r="GWB660" s="137"/>
      <c r="GWC660" s="137"/>
      <c r="GWD660" s="137"/>
      <c r="GWE660" s="137"/>
      <c r="GWF660" s="137"/>
      <c r="GWG660" s="137"/>
      <c r="GWH660" s="137"/>
      <c r="GWI660" s="137"/>
      <c r="GWJ660" s="137"/>
      <c r="GWK660" s="137"/>
      <c r="GWL660" s="137"/>
      <c r="GWM660" s="137"/>
      <c r="GWN660" s="137"/>
      <c r="GWO660" s="137"/>
      <c r="GWP660" s="137"/>
      <c r="GWQ660" s="137"/>
      <c r="GWR660" s="137"/>
      <c r="GWS660" s="137"/>
      <c r="GWT660" s="137"/>
      <c r="GWU660" s="137"/>
      <c r="GWV660" s="137"/>
      <c r="GWW660" s="137"/>
      <c r="GWX660" s="137"/>
      <c r="GWY660" s="137"/>
      <c r="GWZ660" s="137"/>
      <c r="GXA660" s="137"/>
      <c r="GXB660" s="137"/>
      <c r="GXC660" s="137"/>
      <c r="GXD660" s="137"/>
      <c r="GXE660" s="137"/>
      <c r="GXF660" s="137"/>
      <c r="GXG660" s="137"/>
      <c r="GXH660" s="137"/>
      <c r="GXI660" s="137"/>
      <c r="GXJ660" s="137"/>
      <c r="GXK660" s="137"/>
      <c r="GXL660" s="137"/>
      <c r="GXM660" s="137"/>
      <c r="GXN660" s="137"/>
      <c r="GXO660" s="137"/>
      <c r="GXP660" s="137"/>
      <c r="GXQ660" s="137"/>
      <c r="GXR660" s="137"/>
      <c r="GXS660" s="137"/>
      <c r="GXT660" s="137"/>
      <c r="GXU660" s="137"/>
      <c r="GXV660" s="137"/>
      <c r="GXW660" s="137"/>
      <c r="GXX660" s="137"/>
      <c r="GXY660" s="137"/>
      <c r="GXZ660" s="137"/>
      <c r="GYA660" s="137"/>
      <c r="GYB660" s="137"/>
      <c r="GYC660" s="137"/>
      <c r="GYD660" s="137"/>
      <c r="GYE660" s="137"/>
      <c r="GYF660" s="137"/>
      <c r="GYG660" s="137"/>
      <c r="GYH660" s="137"/>
      <c r="GYI660" s="137"/>
      <c r="GYJ660" s="137"/>
      <c r="GYK660" s="137"/>
      <c r="GYL660" s="137"/>
      <c r="GYM660" s="137"/>
      <c r="GYN660" s="137"/>
      <c r="GYO660" s="137"/>
      <c r="GYP660" s="137"/>
      <c r="GYQ660" s="137"/>
      <c r="GYR660" s="137"/>
      <c r="GYS660" s="137"/>
      <c r="GYT660" s="137"/>
      <c r="GYU660" s="137"/>
      <c r="GYV660" s="137"/>
      <c r="GYW660" s="137"/>
      <c r="GYX660" s="137"/>
      <c r="GYY660" s="137"/>
      <c r="GYZ660" s="137"/>
      <c r="GZA660" s="137"/>
      <c r="GZB660" s="137"/>
      <c r="GZC660" s="137"/>
      <c r="GZD660" s="137"/>
      <c r="GZE660" s="137"/>
      <c r="GZF660" s="137"/>
      <c r="GZG660" s="137"/>
      <c r="GZH660" s="137"/>
      <c r="GZI660" s="137"/>
      <c r="GZJ660" s="137"/>
      <c r="GZK660" s="137"/>
      <c r="GZL660" s="137"/>
      <c r="GZM660" s="137"/>
      <c r="GZN660" s="137"/>
      <c r="GZO660" s="137"/>
      <c r="GZP660" s="137"/>
      <c r="GZQ660" s="137"/>
      <c r="GZR660" s="137"/>
      <c r="GZS660" s="137"/>
      <c r="GZT660" s="137"/>
      <c r="GZU660" s="137"/>
      <c r="GZV660" s="137"/>
      <c r="GZW660" s="137"/>
      <c r="GZX660" s="137"/>
      <c r="GZY660" s="137"/>
      <c r="GZZ660" s="137"/>
      <c r="HAA660" s="137"/>
      <c r="HAB660" s="137"/>
      <c r="HAC660" s="137"/>
      <c r="HAD660" s="137"/>
      <c r="HAE660" s="137"/>
      <c r="HAF660" s="137"/>
      <c r="HAG660" s="137"/>
      <c r="HAH660" s="137"/>
      <c r="HAI660" s="137"/>
      <c r="HAJ660" s="137"/>
      <c r="HAK660" s="137"/>
      <c r="HAL660" s="137"/>
      <c r="HAM660" s="137"/>
      <c r="HAN660" s="137"/>
      <c r="HAO660" s="137"/>
      <c r="HAP660" s="137"/>
      <c r="HAQ660" s="137"/>
      <c r="HAR660" s="137"/>
      <c r="HAS660" s="137"/>
      <c r="HAT660" s="137"/>
      <c r="HAU660" s="137"/>
      <c r="HAV660" s="137"/>
      <c r="HAW660" s="137"/>
      <c r="HAX660" s="137"/>
      <c r="HAY660" s="137"/>
      <c r="HAZ660" s="137"/>
      <c r="HBA660" s="137"/>
      <c r="HBB660" s="137"/>
      <c r="HBC660" s="137"/>
      <c r="HBD660" s="137"/>
      <c r="HBE660" s="137"/>
      <c r="HBF660" s="137"/>
      <c r="HBG660" s="137"/>
      <c r="HBH660" s="137"/>
      <c r="HBI660" s="137"/>
      <c r="HBJ660" s="137"/>
      <c r="HBK660" s="137"/>
      <c r="HBL660" s="137"/>
      <c r="HBM660" s="137"/>
      <c r="HBN660" s="137"/>
      <c r="HBO660" s="137"/>
      <c r="HBP660" s="137"/>
      <c r="HBQ660" s="137"/>
      <c r="HBR660" s="137"/>
      <c r="HBS660" s="137"/>
      <c r="HBT660" s="137"/>
      <c r="HBU660" s="137"/>
      <c r="HBV660" s="137"/>
      <c r="HBW660" s="137"/>
      <c r="HBX660" s="137"/>
      <c r="HBY660" s="137"/>
      <c r="HBZ660" s="137"/>
      <c r="HCA660" s="137"/>
      <c r="HCB660" s="137"/>
      <c r="HCC660" s="137"/>
      <c r="HCD660" s="137"/>
      <c r="HCE660" s="137"/>
      <c r="HCF660" s="137"/>
      <c r="HCG660" s="137"/>
      <c r="HCH660" s="137"/>
      <c r="HCI660" s="137"/>
      <c r="HCJ660" s="137"/>
      <c r="HCK660" s="137"/>
      <c r="HCL660" s="137"/>
      <c r="HCM660" s="137"/>
      <c r="HCN660" s="137"/>
      <c r="HCO660" s="137"/>
      <c r="HCP660" s="137"/>
      <c r="HCQ660" s="137"/>
      <c r="HCR660" s="137"/>
      <c r="HCS660" s="137"/>
      <c r="HCT660" s="137"/>
      <c r="HCU660" s="137"/>
      <c r="HCV660" s="137"/>
      <c r="HCW660" s="137"/>
      <c r="HCX660" s="137"/>
      <c r="HCY660" s="137"/>
      <c r="HCZ660" s="137"/>
      <c r="HDA660" s="137"/>
      <c r="HDB660" s="137"/>
      <c r="HDC660" s="137"/>
      <c r="HDD660" s="137"/>
      <c r="HDE660" s="137"/>
      <c r="HDF660" s="137"/>
      <c r="HDG660" s="137"/>
      <c r="HDH660" s="137"/>
      <c r="HDI660" s="137"/>
      <c r="HDJ660" s="137"/>
      <c r="HDK660" s="137"/>
      <c r="HDL660" s="137"/>
      <c r="HDM660" s="137"/>
      <c r="HDN660" s="137"/>
      <c r="HDO660" s="137"/>
      <c r="HDP660" s="137"/>
      <c r="HDQ660" s="137"/>
      <c r="HDR660" s="137"/>
      <c r="HDS660" s="137"/>
      <c r="HDT660" s="137"/>
      <c r="HDU660" s="137"/>
      <c r="HDV660" s="137"/>
      <c r="HDW660" s="137"/>
      <c r="HDX660" s="137"/>
      <c r="HDY660" s="137"/>
      <c r="HDZ660" s="137"/>
      <c r="HEA660" s="137"/>
      <c r="HEB660" s="137"/>
      <c r="HEC660" s="137"/>
      <c r="HED660" s="137"/>
      <c r="HEE660" s="137"/>
      <c r="HEF660" s="137"/>
      <c r="HEG660" s="137"/>
      <c r="HEH660" s="137"/>
      <c r="HEI660" s="137"/>
      <c r="HEJ660" s="137"/>
      <c r="HEK660" s="137"/>
      <c r="HEL660" s="137"/>
      <c r="HEM660" s="137"/>
      <c r="HEN660" s="137"/>
      <c r="HEO660" s="137"/>
      <c r="HEP660" s="137"/>
      <c r="HEQ660" s="137"/>
      <c r="HER660" s="137"/>
      <c r="HES660" s="137"/>
      <c r="HET660" s="137"/>
      <c r="HEU660" s="137"/>
      <c r="HEV660" s="137"/>
      <c r="HEW660" s="137"/>
      <c r="HEX660" s="137"/>
      <c r="HEY660" s="137"/>
      <c r="HEZ660" s="137"/>
      <c r="HFA660" s="137"/>
      <c r="HFB660" s="137"/>
      <c r="HFC660" s="137"/>
      <c r="HFD660" s="137"/>
      <c r="HFE660" s="137"/>
      <c r="HFF660" s="137"/>
      <c r="HFG660" s="137"/>
      <c r="HFH660" s="137"/>
      <c r="HFI660" s="137"/>
      <c r="HFJ660" s="137"/>
      <c r="HFK660" s="137"/>
      <c r="HFL660" s="137"/>
      <c r="HFM660" s="137"/>
      <c r="HFN660" s="137"/>
      <c r="HFO660" s="137"/>
      <c r="HFP660" s="137"/>
      <c r="HFQ660" s="137"/>
      <c r="HFR660" s="137"/>
      <c r="HFS660" s="137"/>
      <c r="HFT660" s="137"/>
      <c r="HFU660" s="137"/>
      <c r="HFV660" s="137"/>
      <c r="HFW660" s="137"/>
      <c r="HFX660" s="137"/>
      <c r="HFY660" s="137"/>
      <c r="HFZ660" s="137"/>
      <c r="HGA660" s="137"/>
      <c r="HGB660" s="137"/>
      <c r="HGC660" s="137"/>
      <c r="HGD660" s="137"/>
      <c r="HGE660" s="137"/>
      <c r="HGF660" s="137"/>
      <c r="HGG660" s="137"/>
      <c r="HGH660" s="137"/>
      <c r="HGI660" s="137"/>
      <c r="HGJ660" s="137"/>
      <c r="HGK660" s="137"/>
      <c r="HGL660" s="137"/>
      <c r="HGM660" s="137"/>
      <c r="HGN660" s="137"/>
      <c r="HGO660" s="137"/>
      <c r="HGP660" s="137"/>
      <c r="HGQ660" s="137"/>
      <c r="HGR660" s="137"/>
      <c r="HGS660" s="137"/>
      <c r="HGT660" s="137"/>
      <c r="HGU660" s="137"/>
      <c r="HGV660" s="137"/>
      <c r="HGW660" s="137"/>
      <c r="HGX660" s="137"/>
      <c r="HGY660" s="137"/>
      <c r="HGZ660" s="137"/>
      <c r="HHA660" s="137"/>
      <c r="HHB660" s="137"/>
      <c r="HHC660" s="137"/>
      <c r="HHD660" s="137"/>
      <c r="HHE660" s="137"/>
      <c r="HHF660" s="137"/>
      <c r="HHG660" s="137"/>
      <c r="HHH660" s="137"/>
      <c r="HHI660" s="137"/>
      <c r="HHJ660" s="137"/>
      <c r="HHK660" s="137"/>
      <c r="HHL660" s="137"/>
      <c r="HHM660" s="137"/>
      <c r="HHN660" s="137"/>
      <c r="HHO660" s="137"/>
      <c r="HHP660" s="137"/>
      <c r="HHQ660" s="137"/>
      <c r="HHR660" s="137"/>
      <c r="HHS660" s="137"/>
      <c r="HHT660" s="137"/>
      <c r="HHU660" s="137"/>
      <c r="HHV660" s="137"/>
      <c r="HHW660" s="137"/>
      <c r="HHX660" s="137"/>
      <c r="HHY660" s="137"/>
      <c r="HHZ660" s="137"/>
      <c r="HIA660" s="137"/>
      <c r="HIB660" s="137"/>
      <c r="HIC660" s="137"/>
      <c r="HID660" s="137"/>
      <c r="HIE660" s="137"/>
      <c r="HIF660" s="137"/>
      <c r="HIG660" s="137"/>
      <c r="HIH660" s="137"/>
      <c r="HII660" s="137"/>
      <c r="HIJ660" s="137"/>
      <c r="HIK660" s="137"/>
      <c r="HIL660" s="137"/>
      <c r="HIM660" s="137"/>
      <c r="HIN660" s="137"/>
      <c r="HIO660" s="137"/>
      <c r="HIP660" s="137"/>
      <c r="HIQ660" s="137"/>
      <c r="HIR660" s="137"/>
      <c r="HIS660" s="137"/>
      <c r="HIT660" s="137"/>
      <c r="HIU660" s="137"/>
      <c r="HIV660" s="137"/>
      <c r="HIW660" s="137"/>
      <c r="HIX660" s="137"/>
      <c r="HIY660" s="137"/>
      <c r="HIZ660" s="137"/>
      <c r="HJA660" s="137"/>
      <c r="HJB660" s="137"/>
      <c r="HJC660" s="137"/>
      <c r="HJD660" s="137"/>
      <c r="HJE660" s="137"/>
      <c r="HJF660" s="137"/>
      <c r="HJG660" s="137"/>
      <c r="HJH660" s="137"/>
      <c r="HJI660" s="137"/>
      <c r="HJJ660" s="137"/>
      <c r="HJK660" s="137"/>
      <c r="HJL660" s="137"/>
      <c r="HJM660" s="137"/>
      <c r="HJN660" s="137"/>
      <c r="HJO660" s="137"/>
      <c r="HJP660" s="137"/>
      <c r="HJQ660" s="137"/>
      <c r="HJR660" s="137"/>
      <c r="HJS660" s="137"/>
      <c r="HJT660" s="137"/>
      <c r="HJU660" s="137"/>
      <c r="HJV660" s="137"/>
      <c r="HJW660" s="137"/>
      <c r="HJX660" s="137"/>
      <c r="HJY660" s="137"/>
      <c r="HJZ660" s="137"/>
      <c r="HKA660" s="137"/>
      <c r="HKB660" s="137"/>
      <c r="HKC660" s="137"/>
      <c r="HKD660" s="137"/>
      <c r="HKE660" s="137"/>
      <c r="HKF660" s="137"/>
      <c r="HKG660" s="137"/>
      <c r="HKH660" s="137"/>
      <c r="HKI660" s="137"/>
      <c r="HKJ660" s="137"/>
      <c r="HKK660" s="137"/>
      <c r="HKL660" s="137"/>
      <c r="HKM660" s="137"/>
      <c r="HKN660" s="137"/>
      <c r="HKO660" s="137"/>
      <c r="HKP660" s="137"/>
      <c r="HKQ660" s="137"/>
      <c r="HKR660" s="137"/>
      <c r="HKS660" s="137"/>
      <c r="HKT660" s="137"/>
      <c r="HKU660" s="137"/>
      <c r="HKV660" s="137"/>
      <c r="HKW660" s="137"/>
      <c r="HKX660" s="137"/>
      <c r="HKY660" s="137"/>
      <c r="HKZ660" s="137"/>
      <c r="HLA660" s="137"/>
      <c r="HLB660" s="137"/>
      <c r="HLC660" s="137"/>
      <c r="HLD660" s="137"/>
      <c r="HLE660" s="137"/>
      <c r="HLF660" s="137"/>
      <c r="HLG660" s="137"/>
      <c r="HLH660" s="137"/>
      <c r="HLI660" s="137"/>
      <c r="HLJ660" s="137"/>
      <c r="HLK660" s="137"/>
      <c r="HLL660" s="137"/>
      <c r="HLM660" s="137"/>
      <c r="HLN660" s="137"/>
      <c r="HLO660" s="137"/>
      <c r="HLP660" s="137"/>
      <c r="HLQ660" s="137"/>
      <c r="HLR660" s="137"/>
      <c r="HLS660" s="137"/>
      <c r="HLT660" s="137"/>
      <c r="HLU660" s="137"/>
      <c r="HLV660" s="137"/>
      <c r="HLW660" s="137"/>
      <c r="HLX660" s="137"/>
      <c r="HLY660" s="137"/>
      <c r="HLZ660" s="137"/>
      <c r="HMA660" s="137"/>
      <c r="HMB660" s="137"/>
      <c r="HMC660" s="137"/>
      <c r="HMD660" s="137"/>
      <c r="HME660" s="137"/>
      <c r="HMF660" s="137"/>
      <c r="HMG660" s="137"/>
      <c r="HMH660" s="137"/>
      <c r="HMI660" s="137"/>
      <c r="HMJ660" s="137"/>
      <c r="HMK660" s="137"/>
      <c r="HML660" s="137"/>
      <c r="HMM660" s="137"/>
      <c r="HMN660" s="137"/>
      <c r="HMO660" s="137"/>
      <c r="HMP660" s="137"/>
      <c r="HMQ660" s="137"/>
      <c r="HMR660" s="137"/>
      <c r="HMS660" s="137"/>
      <c r="HMT660" s="137"/>
      <c r="HMU660" s="137"/>
      <c r="HMV660" s="137"/>
      <c r="HMW660" s="137"/>
      <c r="HMX660" s="137"/>
      <c r="HMY660" s="137"/>
      <c r="HMZ660" s="137"/>
      <c r="HNA660" s="137"/>
      <c r="HNB660" s="137"/>
      <c r="HNC660" s="137"/>
      <c r="HND660" s="137"/>
      <c r="HNE660" s="137"/>
      <c r="HNF660" s="137"/>
      <c r="HNG660" s="137"/>
      <c r="HNH660" s="137"/>
      <c r="HNI660" s="137"/>
      <c r="HNJ660" s="137"/>
      <c r="HNK660" s="137"/>
      <c r="HNL660" s="137"/>
      <c r="HNM660" s="137"/>
      <c r="HNN660" s="137"/>
      <c r="HNO660" s="137"/>
      <c r="HNP660" s="137"/>
      <c r="HNQ660" s="137"/>
      <c r="HNR660" s="137"/>
      <c r="HNS660" s="137"/>
      <c r="HNT660" s="137"/>
      <c r="HNU660" s="137"/>
      <c r="HNV660" s="137"/>
      <c r="HNW660" s="137"/>
      <c r="HNX660" s="137"/>
      <c r="HNY660" s="137"/>
      <c r="HNZ660" s="137"/>
      <c r="HOA660" s="137"/>
      <c r="HOB660" s="137"/>
      <c r="HOC660" s="137"/>
      <c r="HOD660" s="137"/>
      <c r="HOE660" s="137"/>
      <c r="HOF660" s="137"/>
      <c r="HOG660" s="137"/>
      <c r="HOH660" s="137"/>
      <c r="HOI660" s="137"/>
      <c r="HOJ660" s="137"/>
      <c r="HOK660" s="137"/>
      <c r="HOL660" s="137"/>
      <c r="HOM660" s="137"/>
      <c r="HON660" s="137"/>
      <c r="HOO660" s="137"/>
      <c r="HOP660" s="137"/>
      <c r="HOQ660" s="137"/>
      <c r="HOR660" s="137"/>
      <c r="HOS660" s="137"/>
      <c r="HOT660" s="137"/>
      <c r="HOU660" s="137"/>
      <c r="HOV660" s="137"/>
      <c r="HOW660" s="137"/>
      <c r="HOX660" s="137"/>
      <c r="HOY660" s="137"/>
      <c r="HOZ660" s="137"/>
      <c r="HPA660" s="137"/>
      <c r="HPB660" s="137"/>
      <c r="HPC660" s="137"/>
      <c r="HPD660" s="137"/>
      <c r="HPE660" s="137"/>
      <c r="HPF660" s="137"/>
      <c r="HPG660" s="137"/>
      <c r="HPH660" s="137"/>
      <c r="HPI660" s="137"/>
      <c r="HPJ660" s="137"/>
      <c r="HPK660" s="137"/>
      <c r="HPL660" s="137"/>
      <c r="HPM660" s="137"/>
      <c r="HPN660" s="137"/>
      <c r="HPO660" s="137"/>
      <c r="HPP660" s="137"/>
      <c r="HPQ660" s="137"/>
      <c r="HPR660" s="137"/>
      <c r="HPS660" s="137"/>
      <c r="HPT660" s="137"/>
      <c r="HPU660" s="137"/>
      <c r="HPV660" s="137"/>
      <c r="HPW660" s="137"/>
      <c r="HPX660" s="137"/>
      <c r="HPY660" s="137"/>
      <c r="HPZ660" s="137"/>
      <c r="HQA660" s="137"/>
      <c r="HQB660" s="137"/>
      <c r="HQC660" s="137"/>
      <c r="HQD660" s="137"/>
      <c r="HQE660" s="137"/>
      <c r="HQF660" s="137"/>
      <c r="HQG660" s="137"/>
      <c r="HQH660" s="137"/>
      <c r="HQI660" s="137"/>
      <c r="HQJ660" s="137"/>
      <c r="HQK660" s="137"/>
      <c r="HQL660" s="137"/>
      <c r="HQM660" s="137"/>
      <c r="HQN660" s="137"/>
      <c r="HQO660" s="137"/>
      <c r="HQP660" s="137"/>
      <c r="HQQ660" s="137"/>
      <c r="HQR660" s="137"/>
      <c r="HQS660" s="137"/>
      <c r="HQT660" s="137"/>
      <c r="HQU660" s="137"/>
      <c r="HQV660" s="137"/>
      <c r="HQW660" s="137"/>
      <c r="HQX660" s="137"/>
      <c r="HQY660" s="137"/>
      <c r="HQZ660" s="137"/>
      <c r="HRA660" s="137"/>
      <c r="HRB660" s="137"/>
      <c r="HRC660" s="137"/>
      <c r="HRD660" s="137"/>
      <c r="HRE660" s="137"/>
      <c r="HRF660" s="137"/>
      <c r="HRG660" s="137"/>
      <c r="HRH660" s="137"/>
      <c r="HRI660" s="137"/>
      <c r="HRJ660" s="137"/>
      <c r="HRK660" s="137"/>
      <c r="HRL660" s="137"/>
      <c r="HRM660" s="137"/>
      <c r="HRN660" s="137"/>
      <c r="HRO660" s="137"/>
      <c r="HRP660" s="137"/>
      <c r="HRQ660" s="137"/>
      <c r="HRR660" s="137"/>
      <c r="HRS660" s="137"/>
      <c r="HRT660" s="137"/>
      <c r="HRU660" s="137"/>
      <c r="HRV660" s="137"/>
      <c r="HRW660" s="137"/>
      <c r="HRX660" s="137"/>
      <c r="HRY660" s="137"/>
      <c r="HRZ660" s="137"/>
      <c r="HSA660" s="137"/>
      <c r="HSB660" s="137"/>
      <c r="HSC660" s="137"/>
      <c r="HSD660" s="137"/>
      <c r="HSE660" s="137"/>
      <c r="HSF660" s="137"/>
      <c r="HSG660" s="137"/>
      <c r="HSH660" s="137"/>
      <c r="HSI660" s="137"/>
      <c r="HSJ660" s="137"/>
      <c r="HSK660" s="137"/>
      <c r="HSL660" s="137"/>
      <c r="HSM660" s="137"/>
      <c r="HSN660" s="137"/>
      <c r="HSO660" s="137"/>
      <c r="HSP660" s="137"/>
      <c r="HSQ660" s="137"/>
      <c r="HSR660" s="137"/>
      <c r="HSS660" s="137"/>
      <c r="HST660" s="137"/>
      <c r="HSU660" s="137"/>
      <c r="HSV660" s="137"/>
      <c r="HSW660" s="137"/>
      <c r="HSX660" s="137"/>
      <c r="HSY660" s="137"/>
      <c r="HSZ660" s="137"/>
      <c r="HTA660" s="137"/>
      <c r="HTB660" s="137"/>
      <c r="HTC660" s="137"/>
      <c r="HTD660" s="137"/>
      <c r="HTE660" s="137"/>
      <c r="HTF660" s="137"/>
      <c r="HTG660" s="137"/>
      <c r="HTH660" s="137"/>
      <c r="HTI660" s="137"/>
      <c r="HTJ660" s="137"/>
      <c r="HTK660" s="137"/>
      <c r="HTL660" s="137"/>
      <c r="HTM660" s="137"/>
      <c r="HTN660" s="137"/>
      <c r="HTO660" s="137"/>
      <c r="HTP660" s="137"/>
      <c r="HTQ660" s="137"/>
      <c r="HTR660" s="137"/>
      <c r="HTS660" s="137"/>
      <c r="HTT660" s="137"/>
      <c r="HTU660" s="137"/>
      <c r="HTV660" s="137"/>
      <c r="HTW660" s="137"/>
      <c r="HTX660" s="137"/>
      <c r="HTY660" s="137"/>
      <c r="HTZ660" s="137"/>
      <c r="HUA660" s="137"/>
      <c r="HUB660" s="137"/>
      <c r="HUC660" s="137"/>
      <c r="HUD660" s="137"/>
      <c r="HUE660" s="137"/>
      <c r="HUF660" s="137"/>
      <c r="HUG660" s="137"/>
      <c r="HUH660" s="137"/>
      <c r="HUI660" s="137"/>
      <c r="HUJ660" s="137"/>
      <c r="HUK660" s="137"/>
      <c r="HUL660" s="137"/>
      <c r="HUM660" s="137"/>
      <c r="HUN660" s="137"/>
      <c r="HUO660" s="137"/>
      <c r="HUP660" s="137"/>
      <c r="HUQ660" s="137"/>
      <c r="HUR660" s="137"/>
      <c r="HUS660" s="137"/>
      <c r="HUT660" s="137"/>
      <c r="HUU660" s="137"/>
      <c r="HUV660" s="137"/>
      <c r="HUW660" s="137"/>
      <c r="HUX660" s="137"/>
      <c r="HUY660" s="137"/>
      <c r="HUZ660" s="137"/>
      <c r="HVA660" s="137"/>
      <c r="HVB660" s="137"/>
      <c r="HVC660" s="137"/>
      <c r="HVD660" s="137"/>
      <c r="HVE660" s="137"/>
      <c r="HVF660" s="137"/>
      <c r="HVG660" s="137"/>
      <c r="HVH660" s="137"/>
      <c r="HVI660" s="137"/>
      <c r="HVJ660" s="137"/>
      <c r="HVK660" s="137"/>
      <c r="HVL660" s="137"/>
      <c r="HVM660" s="137"/>
      <c r="HVN660" s="137"/>
      <c r="HVO660" s="137"/>
      <c r="HVP660" s="137"/>
      <c r="HVQ660" s="137"/>
      <c r="HVR660" s="137"/>
      <c r="HVS660" s="137"/>
      <c r="HVT660" s="137"/>
      <c r="HVU660" s="137"/>
      <c r="HVV660" s="137"/>
      <c r="HVW660" s="137"/>
      <c r="HVX660" s="137"/>
      <c r="HVY660" s="137"/>
      <c r="HVZ660" s="137"/>
      <c r="HWA660" s="137"/>
      <c r="HWB660" s="137"/>
      <c r="HWC660" s="137"/>
      <c r="HWD660" s="137"/>
      <c r="HWE660" s="137"/>
      <c r="HWF660" s="137"/>
      <c r="HWG660" s="137"/>
      <c r="HWH660" s="137"/>
      <c r="HWI660" s="137"/>
      <c r="HWJ660" s="137"/>
      <c r="HWK660" s="137"/>
      <c r="HWL660" s="137"/>
      <c r="HWM660" s="137"/>
      <c r="HWN660" s="137"/>
      <c r="HWO660" s="137"/>
      <c r="HWP660" s="137"/>
      <c r="HWQ660" s="137"/>
      <c r="HWR660" s="137"/>
      <c r="HWS660" s="137"/>
      <c r="HWT660" s="137"/>
      <c r="HWU660" s="137"/>
      <c r="HWV660" s="137"/>
      <c r="HWW660" s="137"/>
      <c r="HWX660" s="137"/>
      <c r="HWY660" s="137"/>
      <c r="HWZ660" s="137"/>
      <c r="HXA660" s="137"/>
      <c r="HXB660" s="137"/>
      <c r="HXC660" s="137"/>
      <c r="HXD660" s="137"/>
      <c r="HXE660" s="137"/>
      <c r="HXF660" s="137"/>
      <c r="HXG660" s="137"/>
      <c r="HXH660" s="137"/>
      <c r="HXI660" s="137"/>
      <c r="HXJ660" s="137"/>
      <c r="HXK660" s="137"/>
      <c r="HXL660" s="137"/>
      <c r="HXM660" s="137"/>
      <c r="HXN660" s="137"/>
      <c r="HXO660" s="137"/>
      <c r="HXP660" s="137"/>
      <c r="HXQ660" s="137"/>
      <c r="HXR660" s="137"/>
      <c r="HXS660" s="137"/>
      <c r="HXT660" s="137"/>
      <c r="HXU660" s="137"/>
      <c r="HXV660" s="137"/>
      <c r="HXW660" s="137"/>
      <c r="HXX660" s="137"/>
      <c r="HXY660" s="137"/>
      <c r="HXZ660" s="137"/>
      <c r="HYA660" s="137"/>
      <c r="HYB660" s="137"/>
      <c r="HYC660" s="137"/>
      <c r="HYD660" s="137"/>
      <c r="HYE660" s="137"/>
      <c r="HYF660" s="137"/>
      <c r="HYG660" s="137"/>
      <c r="HYH660" s="137"/>
      <c r="HYI660" s="137"/>
      <c r="HYJ660" s="137"/>
      <c r="HYK660" s="137"/>
      <c r="HYL660" s="137"/>
      <c r="HYM660" s="137"/>
      <c r="HYN660" s="137"/>
      <c r="HYO660" s="137"/>
      <c r="HYP660" s="137"/>
      <c r="HYQ660" s="137"/>
      <c r="HYR660" s="137"/>
      <c r="HYS660" s="137"/>
      <c r="HYT660" s="137"/>
      <c r="HYU660" s="137"/>
      <c r="HYV660" s="137"/>
      <c r="HYW660" s="137"/>
      <c r="HYX660" s="137"/>
      <c r="HYY660" s="137"/>
      <c r="HYZ660" s="137"/>
      <c r="HZA660" s="137"/>
      <c r="HZB660" s="137"/>
      <c r="HZC660" s="137"/>
      <c r="HZD660" s="137"/>
      <c r="HZE660" s="137"/>
      <c r="HZF660" s="137"/>
      <c r="HZG660" s="137"/>
      <c r="HZH660" s="137"/>
      <c r="HZI660" s="137"/>
      <c r="HZJ660" s="137"/>
      <c r="HZK660" s="137"/>
      <c r="HZL660" s="137"/>
      <c r="HZM660" s="137"/>
      <c r="HZN660" s="137"/>
      <c r="HZO660" s="137"/>
      <c r="HZP660" s="137"/>
      <c r="HZQ660" s="137"/>
      <c r="HZR660" s="137"/>
      <c r="HZS660" s="137"/>
      <c r="HZT660" s="137"/>
      <c r="HZU660" s="137"/>
      <c r="HZV660" s="137"/>
      <c r="HZW660" s="137"/>
      <c r="HZX660" s="137"/>
      <c r="HZY660" s="137"/>
      <c r="HZZ660" s="137"/>
      <c r="IAA660" s="137"/>
      <c r="IAB660" s="137"/>
      <c r="IAC660" s="137"/>
      <c r="IAD660" s="137"/>
      <c r="IAE660" s="137"/>
      <c r="IAF660" s="137"/>
      <c r="IAG660" s="137"/>
      <c r="IAH660" s="137"/>
      <c r="IAI660" s="137"/>
      <c r="IAJ660" s="137"/>
      <c r="IAK660" s="137"/>
      <c r="IAL660" s="137"/>
      <c r="IAM660" s="137"/>
      <c r="IAN660" s="137"/>
      <c r="IAO660" s="137"/>
      <c r="IAP660" s="137"/>
      <c r="IAQ660" s="137"/>
      <c r="IAR660" s="137"/>
      <c r="IAS660" s="137"/>
      <c r="IAT660" s="137"/>
      <c r="IAU660" s="137"/>
      <c r="IAV660" s="137"/>
      <c r="IAW660" s="137"/>
      <c r="IAX660" s="137"/>
      <c r="IAY660" s="137"/>
      <c r="IAZ660" s="137"/>
      <c r="IBA660" s="137"/>
      <c r="IBB660" s="137"/>
      <c r="IBC660" s="137"/>
      <c r="IBD660" s="137"/>
      <c r="IBE660" s="137"/>
      <c r="IBF660" s="137"/>
      <c r="IBG660" s="137"/>
      <c r="IBH660" s="137"/>
      <c r="IBI660" s="137"/>
      <c r="IBJ660" s="137"/>
      <c r="IBK660" s="137"/>
      <c r="IBL660" s="137"/>
      <c r="IBM660" s="137"/>
      <c r="IBN660" s="137"/>
      <c r="IBO660" s="137"/>
      <c r="IBP660" s="137"/>
      <c r="IBQ660" s="137"/>
      <c r="IBR660" s="137"/>
      <c r="IBS660" s="137"/>
      <c r="IBT660" s="137"/>
      <c r="IBU660" s="137"/>
      <c r="IBV660" s="137"/>
      <c r="IBW660" s="137"/>
      <c r="IBX660" s="137"/>
      <c r="IBY660" s="137"/>
      <c r="IBZ660" s="137"/>
      <c r="ICA660" s="137"/>
      <c r="ICB660" s="137"/>
      <c r="ICC660" s="137"/>
      <c r="ICD660" s="137"/>
      <c r="ICE660" s="137"/>
      <c r="ICF660" s="137"/>
      <c r="ICG660" s="137"/>
      <c r="ICH660" s="137"/>
      <c r="ICI660" s="137"/>
      <c r="ICJ660" s="137"/>
      <c r="ICK660" s="137"/>
      <c r="ICL660" s="137"/>
      <c r="ICM660" s="137"/>
      <c r="ICN660" s="137"/>
      <c r="ICO660" s="137"/>
      <c r="ICP660" s="137"/>
      <c r="ICQ660" s="137"/>
      <c r="ICR660" s="137"/>
      <c r="ICS660" s="137"/>
      <c r="ICT660" s="137"/>
      <c r="ICU660" s="137"/>
      <c r="ICV660" s="137"/>
      <c r="ICW660" s="137"/>
      <c r="ICX660" s="137"/>
      <c r="ICY660" s="137"/>
      <c r="ICZ660" s="137"/>
      <c r="IDA660" s="137"/>
      <c r="IDB660" s="137"/>
      <c r="IDC660" s="137"/>
      <c r="IDD660" s="137"/>
      <c r="IDE660" s="137"/>
      <c r="IDF660" s="137"/>
      <c r="IDG660" s="137"/>
      <c r="IDH660" s="137"/>
      <c r="IDI660" s="137"/>
      <c r="IDJ660" s="137"/>
      <c r="IDK660" s="137"/>
      <c r="IDL660" s="137"/>
      <c r="IDM660" s="137"/>
      <c r="IDN660" s="137"/>
      <c r="IDO660" s="137"/>
      <c r="IDP660" s="137"/>
      <c r="IDQ660" s="137"/>
      <c r="IDR660" s="137"/>
      <c r="IDS660" s="137"/>
      <c r="IDT660" s="137"/>
      <c r="IDU660" s="137"/>
      <c r="IDV660" s="137"/>
      <c r="IDW660" s="137"/>
      <c r="IDX660" s="137"/>
      <c r="IDY660" s="137"/>
      <c r="IDZ660" s="137"/>
      <c r="IEA660" s="137"/>
      <c r="IEB660" s="137"/>
      <c r="IEC660" s="137"/>
      <c r="IED660" s="137"/>
      <c r="IEE660" s="137"/>
      <c r="IEF660" s="137"/>
      <c r="IEG660" s="137"/>
      <c r="IEH660" s="137"/>
      <c r="IEI660" s="137"/>
      <c r="IEJ660" s="137"/>
      <c r="IEK660" s="137"/>
      <c r="IEL660" s="137"/>
      <c r="IEM660" s="137"/>
      <c r="IEN660" s="137"/>
      <c r="IEO660" s="137"/>
      <c r="IEP660" s="137"/>
      <c r="IEQ660" s="137"/>
      <c r="IER660" s="137"/>
      <c r="IES660" s="137"/>
      <c r="IET660" s="137"/>
      <c r="IEU660" s="137"/>
      <c r="IEV660" s="137"/>
      <c r="IEW660" s="137"/>
      <c r="IEX660" s="137"/>
      <c r="IEY660" s="137"/>
      <c r="IEZ660" s="137"/>
      <c r="IFA660" s="137"/>
      <c r="IFB660" s="137"/>
      <c r="IFC660" s="137"/>
      <c r="IFD660" s="137"/>
      <c r="IFE660" s="137"/>
      <c r="IFF660" s="137"/>
      <c r="IFG660" s="137"/>
      <c r="IFH660" s="137"/>
      <c r="IFI660" s="137"/>
      <c r="IFJ660" s="137"/>
      <c r="IFK660" s="137"/>
      <c r="IFL660" s="137"/>
      <c r="IFM660" s="137"/>
      <c r="IFN660" s="137"/>
      <c r="IFO660" s="137"/>
      <c r="IFP660" s="137"/>
      <c r="IFQ660" s="137"/>
      <c r="IFR660" s="137"/>
      <c r="IFS660" s="137"/>
      <c r="IFT660" s="137"/>
      <c r="IFU660" s="137"/>
      <c r="IFV660" s="137"/>
      <c r="IFW660" s="137"/>
      <c r="IFX660" s="137"/>
      <c r="IFY660" s="137"/>
      <c r="IFZ660" s="137"/>
      <c r="IGA660" s="137"/>
      <c r="IGB660" s="137"/>
      <c r="IGC660" s="137"/>
      <c r="IGD660" s="137"/>
      <c r="IGE660" s="137"/>
      <c r="IGF660" s="137"/>
      <c r="IGG660" s="137"/>
      <c r="IGH660" s="137"/>
      <c r="IGI660" s="137"/>
      <c r="IGJ660" s="137"/>
      <c r="IGK660" s="137"/>
      <c r="IGL660" s="137"/>
      <c r="IGM660" s="137"/>
      <c r="IGN660" s="137"/>
      <c r="IGO660" s="137"/>
      <c r="IGP660" s="137"/>
      <c r="IGQ660" s="137"/>
      <c r="IGR660" s="137"/>
      <c r="IGS660" s="137"/>
      <c r="IGT660" s="137"/>
      <c r="IGU660" s="137"/>
      <c r="IGV660" s="137"/>
      <c r="IGW660" s="137"/>
      <c r="IGX660" s="137"/>
      <c r="IGY660" s="137"/>
      <c r="IGZ660" s="137"/>
      <c r="IHA660" s="137"/>
      <c r="IHB660" s="137"/>
      <c r="IHC660" s="137"/>
      <c r="IHD660" s="137"/>
      <c r="IHE660" s="137"/>
      <c r="IHF660" s="137"/>
      <c r="IHG660" s="137"/>
      <c r="IHH660" s="137"/>
      <c r="IHI660" s="137"/>
      <c r="IHJ660" s="137"/>
      <c r="IHK660" s="137"/>
      <c r="IHL660" s="137"/>
      <c r="IHM660" s="137"/>
      <c r="IHN660" s="137"/>
      <c r="IHO660" s="137"/>
      <c r="IHP660" s="137"/>
      <c r="IHQ660" s="137"/>
      <c r="IHR660" s="137"/>
      <c r="IHS660" s="137"/>
      <c r="IHT660" s="137"/>
      <c r="IHU660" s="137"/>
      <c r="IHV660" s="137"/>
      <c r="IHW660" s="137"/>
      <c r="IHX660" s="137"/>
      <c r="IHY660" s="137"/>
      <c r="IHZ660" s="137"/>
      <c r="IIA660" s="137"/>
      <c r="IIB660" s="137"/>
      <c r="IIC660" s="137"/>
      <c r="IID660" s="137"/>
      <c r="IIE660" s="137"/>
      <c r="IIF660" s="137"/>
      <c r="IIG660" s="137"/>
      <c r="IIH660" s="137"/>
      <c r="III660" s="137"/>
      <c r="IIJ660" s="137"/>
      <c r="IIK660" s="137"/>
      <c r="IIL660" s="137"/>
      <c r="IIM660" s="137"/>
      <c r="IIN660" s="137"/>
      <c r="IIO660" s="137"/>
      <c r="IIP660" s="137"/>
      <c r="IIQ660" s="137"/>
      <c r="IIR660" s="137"/>
      <c r="IIS660" s="137"/>
      <c r="IIT660" s="137"/>
      <c r="IIU660" s="137"/>
      <c r="IIV660" s="137"/>
      <c r="IIW660" s="137"/>
      <c r="IIX660" s="137"/>
      <c r="IIY660" s="137"/>
      <c r="IIZ660" s="137"/>
      <c r="IJA660" s="137"/>
      <c r="IJB660" s="137"/>
      <c r="IJC660" s="137"/>
      <c r="IJD660" s="137"/>
      <c r="IJE660" s="137"/>
      <c r="IJF660" s="137"/>
      <c r="IJG660" s="137"/>
      <c r="IJH660" s="137"/>
      <c r="IJI660" s="137"/>
      <c r="IJJ660" s="137"/>
      <c r="IJK660" s="137"/>
      <c r="IJL660" s="137"/>
      <c r="IJM660" s="137"/>
      <c r="IJN660" s="137"/>
      <c r="IJO660" s="137"/>
      <c r="IJP660" s="137"/>
      <c r="IJQ660" s="137"/>
      <c r="IJR660" s="137"/>
      <c r="IJS660" s="137"/>
      <c r="IJT660" s="137"/>
      <c r="IJU660" s="137"/>
      <c r="IJV660" s="137"/>
      <c r="IJW660" s="137"/>
      <c r="IJX660" s="137"/>
      <c r="IJY660" s="137"/>
      <c r="IJZ660" s="137"/>
      <c r="IKA660" s="137"/>
      <c r="IKB660" s="137"/>
      <c r="IKC660" s="137"/>
      <c r="IKD660" s="137"/>
      <c r="IKE660" s="137"/>
      <c r="IKF660" s="137"/>
      <c r="IKG660" s="137"/>
      <c r="IKH660" s="137"/>
      <c r="IKI660" s="137"/>
      <c r="IKJ660" s="137"/>
      <c r="IKK660" s="137"/>
      <c r="IKL660" s="137"/>
      <c r="IKM660" s="137"/>
      <c r="IKN660" s="137"/>
      <c r="IKO660" s="137"/>
      <c r="IKP660" s="137"/>
      <c r="IKQ660" s="137"/>
      <c r="IKR660" s="137"/>
      <c r="IKS660" s="137"/>
      <c r="IKT660" s="137"/>
      <c r="IKU660" s="137"/>
      <c r="IKV660" s="137"/>
      <c r="IKW660" s="137"/>
      <c r="IKX660" s="137"/>
      <c r="IKY660" s="137"/>
      <c r="IKZ660" s="137"/>
      <c r="ILA660" s="137"/>
      <c r="ILB660" s="137"/>
      <c r="ILC660" s="137"/>
      <c r="ILD660" s="137"/>
      <c r="ILE660" s="137"/>
      <c r="ILF660" s="137"/>
      <c r="ILG660" s="137"/>
      <c r="ILH660" s="137"/>
      <c r="ILI660" s="137"/>
      <c r="ILJ660" s="137"/>
      <c r="ILK660" s="137"/>
      <c r="ILL660" s="137"/>
      <c r="ILM660" s="137"/>
      <c r="ILN660" s="137"/>
      <c r="ILO660" s="137"/>
      <c r="ILP660" s="137"/>
      <c r="ILQ660" s="137"/>
      <c r="ILR660" s="137"/>
      <c r="ILS660" s="137"/>
      <c r="ILT660" s="137"/>
      <c r="ILU660" s="137"/>
      <c r="ILV660" s="137"/>
      <c r="ILW660" s="137"/>
      <c r="ILX660" s="137"/>
      <c r="ILY660" s="137"/>
      <c r="ILZ660" s="137"/>
      <c r="IMA660" s="137"/>
      <c r="IMB660" s="137"/>
      <c r="IMC660" s="137"/>
      <c r="IMD660" s="137"/>
      <c r="IME660" s="137"/>
      <c r="IMF660" s="137"/>
      <c r="IMG660" s="137"/>
      <c r="IMH660" s="137"/>
      <c r="IMI660" s="137"/>
      <c r="IMJ660" s="137"/>
      <c r="IMK660" s="137"/>
      <c r="IML660" s="137"/>
      <c r="IMM660" s="137"/>
      <c r="IMN660" s="137"/>
      <c r="IMO660" s="137"/>
      <c r="IMP660" s="137"/>
      <c r="IMQ660" s="137"/>
      <c r="IMR660" s="137"/>
      <c r="IMS660" s="137"/>
      <c r="IMT660" s="137"/>
      <c r="IMU660" s="137"/>
      <c r="IMV660" s="137"/>
      <c r="IMW660" s="137"/>
      <c r="IMX660" s="137"/>
      <c r="IMY660" s="137"/>
      <c r="IMZ660" s="137"/>
      <c r="INA660" s="137"/>
      <c r="INB660" s="137"/>
      <c r="INC660" s="137"/>
      <c r="IND660" s="137"/>
      <c r="INE660" s="137"/>
      <c r="INF660" s="137"/>
      <c r="ING660" s="137"/>
      <c r="INH660" s="137"/>
      <c r="INI660" s="137"/>
      <c r="INJ660" s="137"/>
      <c r="INK660" s="137"/>
      <c r="INL660" s="137"/>
      <c r="INM660" s="137"/>
      <c r="INN660" s="137"/>
      <c r="INO660" s="137"/>
      <c r="INP660" s="137"/>
      <c r="INQ660" s="137"/>
      <c r="INR660" s="137"/>
      <c r="INS660" s="137"/>
      <c r="INT660" s="137"/>
      <c r="INU660" s="137"/>
      <c r="INV660" s="137"/>
      <c r="INW660" s="137"/>
      <c r="INX660" s="137"/>
      <c r="INY660" s="137"/>
      <c r="INZ660" s="137"/>
      <c r="IOA660" s="137"/>
      <c r="IOB660" s="137"/>
      <c r="IOC660" s="137"/>
      <c r="IOD660" s="137"/>
      <c r="IOE660" s="137"/>
      <c r="IOF660" s="137"/>
      <c r="IOG660" s="137"/>
      <c r="IOH660" s="137"/>
      <c r="IOI660" s="137"/>
      <c r="IOJ660" s="137"/>
      <c r="IOK660" s="137"/>
      <c r="IOL660" s="137"/>
      <c r="IOM660" s="137"/>
      <c r="ION660" s="137"/>
      <c r="IOO660" s="137"/>
      <c r="IOP660" s="137"/>
      <c r="IOQ660" s="137"/>
      <c r="IOR660" s="137"/>
      <c r="IOS660" s="137"/>
      <c r="IOT660" s="137"/>
      <c r="IOU660" s="137"/>
      <c r="IOV660" s="137"/>
      <c r="IOW660" s="137"/>
      <c r="IOX660" s="137"/>
      <c r="IOY660" s="137"/>
      <c r="IOZ660" s="137"/>
      <c r="IPA660" s="137"/>
      <c r="IPB660" s="137"/>
      <c r="IPC660" s="137"/>
      <c r="IPD660" s="137"/>
      <c r="IPE660" s="137"/>
      <c r="IPF660" s="137"/>
      <c r="IPG660" s="137"/>
      <c r="IPH660" s="137"/>
      <c r="IPI660" s="137"/>
      <c r="IPJ660" s="137"/>
      <c r="IPK660" s="137"/>
      <c r="IPL660" s="137"/>
      <c r="IPM660" s="137"/>
      <c r="IPN660" s="137"/>
      <c r="IPO660" s="137"/>
      <c r="IPP660" s="137"/>
      <c r="IPQ660" s="137"/>
      <c r="IPR660" s="137"/>
      <c r="IPS660" s="137"/>
      <c r="IPT660" s="137"/>
      <c r="IPU660" s="137"/>
      <c r="IPV660" s="137"/>
      <c r="IPW660" s="137"/>
      <c r="IPX660" s="137"/>
      <c r="IPY660" s="137"/>
      <c r="IPZ660" s="137"/>
      <c r="IQA660" s="137"/>
      <c r="IQB660" s="137"/>
      <c r="IQC660" s="137"/>
      <c r="IQD660" s="137"/>
      <c r="IQE660" s="137"/>
      <c r="IQF660" s="137"/>
      <c r="IQG660" s="137"/>
      <c r="IQH660" s="137"/>
      <c r="IQI660" s="137"/>
      <c r="IQJ660" s="137"/>
      <c r="IQK660" s="137"/>
      <c r="IQL660" s="137"/>
      <c r="IQM660" s="137"/>
      <c r="IQN660" s="137"/>
      <c r="IQO660" s="137"/>
      <c r="IQP660" s="137"/>
      <c r="IQQ660" s="137"/>
      <c r="IQR660" s="137"/>
      <c r="IQS660" s="137"/>
      <c r="IQT660" s="137"/>
      <c r="IQU660" s="137"/>
      <c r="IQV660" s="137"/>
      <c r="IQW660" s="137"/>
      <c r="IQX660" s="137"/>
      <c r="IQY660" s="137"/>
      <c r="IQZ660" s="137"/>
      <c r="IRA660" s="137"/>
      <c r="IRB660" s="137"/>
      <c r="IRC660" s="137"/>
      <c r="IRD660" s="137"/>
      <c r="IRE660" s="137"/>
      <c r="IRF660" s="137"/>
      <c r="IRG660" s="137"/>
      <c r="IRH660" s="137"/>
      <c r="IRI660" s="137"/>
      <c r="IRJ660" s="137"/>
      <c r="IRK660" s="137"/>
      <c r="IRL660" s="137"/>
      <c r="IRM660" s="137"/>
      <c r="IRN660" s="137"/>
      <c r="IRO660" s="137"/>
      <c r="IRP660" s="137"/>
      <c r="IRQ660" s="137"/>
      <c r="IRR660" s="137"/>
      <c r="IRS660" s="137"/>
      <c r="IRT660" s="137"/>
      <c r="IRU660" s="137"/>
      <c r="IRV660" s="137"/>
      <c r="IRW660" s="137"/>
      <c r="IRX660" s="137"/>
      <c r="IRY660" s="137"/>
      <c r="IRZ660" s="137"/>
      <c r="ISA660" s="137"/>
      <c r="ISB660" s="137"/>
      <c r="ISC660" s="137"/>
      <c r="ISD660" s="137"/>
      <c r="ISE660" s="137"/>
      <c r="ISF660" s="137"/>
      <c r="ISG660" s="137"/>
      <c r="ISH660" s="137"/>
      <c r="ISI660" s="137"/>
      <c r="ISJ660" s="137"/>
      <c r="ISK660" s="137"/>
      <c r="ISL660" s="137"/>
      <c r="ISM660" s="137"/>
      <c r="ISN660" s="137"/>
      <c r="ISO660" s="137"/>
      <c r="ISP660" s="137"/>
      <c r="ISQ660" s="137"/>
      <c r="ISR660" s="137"/>
      <c r="ISS660" s="137"/>
      <c r="IST660" s="137"/>
      <c r="ISU660" s="137"/>
      <c r="ISV660" s="137"/>
      <c r="ISW660" s="137"/>
      <c r="ISX660" s="137"/>
      <c r="ISY660" s="137"/>
      <c r="ISZ660" s="137"/>
      <c r="ITA660" s="137"/>
      <c r="ITB660" s="137"/>
      <c r="ITC660" s="137"/>
      <c r="ITD660" s="137"/>
      <c r="ITE660" s="137"/>
      <c r="ITF660" s="137"/>
      <c r="ITG660" s="137"/>
      <c r="ITH660" s="137"/>
      <c r="ITI660" s="137"/>
      <c r="ITJ660" s="137"/>
      <c r="ITK660" s="137"/>
      <c r="ITL660" s="137"/>
      <c r="ITM660" s="137"/>
      <c r="ITN660" s="137"/>
      <c r="ITO660" s="137"/>
      <c r="ITP660" s="137"/>
      <c r="ITQ660" s="137"/>
      <c r="ITR660" s="137"/>
      <c r="ITS660" s="137"/>
      <c r="ITT660" s="137"/>
      <c r="ITU660" s="137"/>
      <c r="ITV660" s="137"/>
      <c r="ITW660" s="137"/>
      <c r="ITX660" s="137"/>
      <c r="ITY660" s="137"/>
      <c r="ITZ660" s="137"/>
      <c r="IUA660" s="137"/>
      <c r="IUB660" s="137"/>
      <c r="IUC660" s="137"/>
      <c r="IUD660" s="137"/>
      <c r="IUE660" s="137"/>
      <c r="IUF660" s="137"/>
      <c r="IUG660" s="137"/>
      <c r="IUH660" s="137"/>
      <c r="IUI660" s="137"/>
      <c r="IUJ660" s="137"/>
      <c r="IUK660" s="137"/>
      <c r="IUL660" s="137"/>
      <c r="IUM660" s="137"/>
      <c r="IUN660" s="137"/>
      <c r="IUO660" s="137"/>
      <c r="IUP660" s="137"/>
      <c r="IUQ660" s="137"/>
      <c r="IUR660" s="137"/>
      <c r="IUS660" s="137"/>
      <c r="IUT660" s="137"/>
      <c r="IUU660" s="137"/>
      <c r="IUV660" s="137"/>
      <c r="IUW660" s="137"/>
      <c r="IUX660" s="137"/>
      <c r="IUY660" s="137"/>
      <c r="IUZ660" s="137"/>
      <c r="IVA660" s="137"/>
      <c r="IVB660" s="137"/>
      <c r="IVC660" s="137"/>
      <c r="IVD660" s="137"/>
      <c r="IVE660" s="137"/>
      <c r="IVF660" s="137"/>
      <c r="IVG660" s="137"/>
      <c r="IVH660" s="137"/>
      <c r="IVI660" s="137"/>
      <c r="IVJ660" s="137"/>
      <c r="IVK660" s="137"/>
      <c r="IVL660" s="137"/>
      <c r="IVM660" s="137"/>
      <c r="IVN660" s="137"/>
      <c r="IVO660" s="137"/>
      <c r="IVP660" s="137"/>
      <c r="IVQ660" s="137"/>
      <c r="IVR660" s="137"/>
      <c r="IVS660" s="137"/>
      <c r="IVT660" s="137"/>
      <c r="IVU660" s="137"/>
      <c r="IVV660" s="137"/>
      <c r="IVW660" s="137"/>
      <c r="IVX660" s="137"/>
      <c r="IVY660" s="137"/>
      <c r="IVZ660" s="137"/>
      <c r="IWA660" s="137"/>
      <c r="IWB660" s="137"/>
      <c r="IWC660" s="137"/>
      <c r="IWD660" s="137"/>
      <c r="IWE660" s="137"/>
      <c r="IWF660" s="137"/>
      <c r="IWG660" s="137"/>
      <c r="IWH660" s="137"/>
      <c r="IWI660" s="137"/>
      <c r="IWJ660" s="137"/>
      <c r="IWK660" s="137"/>
      <c r="IWL660" s="137"/>
      <c r="IWM660" s="137"/>
      <c r="IWN660" s="137"/>
      <c r="IWO660" s="137"/>
      <c r="IWP660" s="137"/>
      <c r="IWQ660" s="137"/>
      <c r="IWR660" s="137"/>
      <c r="IWS660" s="137"/>
      <c r="IWT660" s="137"/>
      <c r="IWU660" s="137"/>
      <c r="IWV660" s="137"/>
      <c r="IWW660" s="137"/>
      <c r="IWX660" s="137"/>
      <c r="IWY660" s="137"/>
      <c r="IWZ660" s="137"/>
      <c r="IXA660" s="137"/>
      <c r="IXB660" s="137"/>
      <c r="IXC660" s="137"/>
      <c r="IXD660" s="137"/>
      <c r="IXE660" s="137"/>
      <c r="IXF660" s="137"/>
      <c r="IXG660" s="137"/>
      <c r="IXH660" s="137"/>
      <c r="IXI660" s="137"/>
      <c r="IXJ660" s="137"/>
      <c r="IXK660" s="137"/>
      <c r="IXL660" s="137"/>
      <c r="IXM660" s="137"/>
      <c r="IXN660" s="137"/>
      <c r="IXO660" s="137"/>
      <c r="IXP660" s="137"/>
      <c r="IXQ660" s="137"/>
      <c r="IXR660" s="137"/>
      <c r="IXS660" s="137"/>
      <c r="IXT660" s="137"/>
      <c r="IXU660" s="137"/>
      <c r="IXV660" s="137"/>
      <c r="IXW660" s="137"/>
      <c r="IXX660" s="137"/>
      <c r="IXY660" s="137"/>
      <c r="IXZ660" s="137"/>
      <c r="IYA660" s="137"/>
      <c r="IYB660" s="137"/>
      <c r="IYC660" s="137"/>
      <c r="IYD660" s="137"/>
      <c r="IYE660" s="137"/>
      <c r="IYF660" s="137"/>
      <c r="IYG660" s="137"/>
      <c r="IYH660" s="137"/>
      <c r="IYI660" s="137"/>
      <c r="IYJ660" s="137"/>
      <c r="IYK660" s="137"/>
      <c r="IYL660" s="137"/>
      <c r="IYM660" s="137"/>
      <c r="IYN660" s="137"/>
      <c r="IYO660" s="137"/>
      <c r="IYP660" s="137"/>
      <c r="IYQ660" s="137"/>
      <c r="IYR660" s="137"/>
      <c r="IYS660" s="137"/>
      <c r="IYT660" s="137"/>
      <c r="IYU660" s="137"/>
      <c r="IYV660" s="137"/>
      <c r="IYW660" s="137"/>
      <c r="IYX660" s="137"/>
      <c r="IYY660" s="137"/>
      <c r="IYZ660" s="137"/>
      <c r="IZA660" s="137"/>
      <c r="IZB660" s="137"/>
      <c r="IZC660" s="137"/>
      <c r="IZD660" s="137"/>
      <c r="IZE660" s="137"/>
      <c r="IZF660" s="137"/>
      <c r="IZG660" s="137"/>
      <c r="IZH660" s="137"/>
      <c r="IZI660" s="137"/>
      <c r="IZJ660" s="137"/>
      <c r="IZK660" s="137"/>
      <c r="IZL660" s="137"/>
      <c r="IZM660" s="137"/>
      <c r="IZN660" s="137"/>
      <c r="IZO660" s="137"/>
      <c r="IZP660" s="137"/>
      <c r="IZQ660" s="137"/>
      <c r="IZR660" s="137"/>
      <c r="IZS660" s="137"/>
      <c r="IZT660" s="137"/>
      <c r="IZU660" s="137"/>
      <c r="IZV660" s="137"/>
      <c r="IZW660" s="137"/>
      <c r="IZX660" s="137"/>
      <c r="IZY660" s="137"/>
      <c r="IZZ660" s="137"/>
      <c r="JAA660" s="137"/>
      <c r="JAB660" s="137"/>
      <c r="JAC660" s="137"/>
      <c r="JAD660" s="137"/>
      <c r="JAE660" s="137"/>
      <c r="JAF660" s="137"/>
      <c r="JAG660" s="137"/>
      <c r="JAH660" s="137"/>
      <c r="JAI660" s="137"/>
      <c r="JAJ660" s="137"/>
      <c r="JAK660" s="137"/>
      <c r="JAL660" s="137"/>
      <c r="JAM660" s="137"/>
      <c r="JAN660" s="137"/>
      <c r="JAO660" s="137"/>
      <c r="JAP660" s="137"/>
      <c r="JAQ660" s="137"/>
      <c r="JAR660" s="137"/>
      <c r="JAS660" s="137"/>
      <c r="JAT660" s="137"/>
      <c r="JAU660" s="137"/>
      <c r="JAV660" s="137"/>
      <c r="JAW660" s="137"/>
      <c r="JAX660" s="137"/>
      <c r="JAY660" s="137"/>
      <c r="JAZ660" s="137"/>
      <c r="JBA660" s="137"/>
      <c r="JBB660" s="137"/>
      <c r="JBC660" s="137"/>
      <c r="JBD660" s="137"/>
      <c r="JBE660" s="137"/>
      <c r="JBF660" s="137"/>
      <c r="JBG660" s="137"/>
      <c r="JBH660" s="137"/>
      <c r="JBI660" s="137"/>
      <c r="JBJ660" s="137"/>
      <c r="JBK660" s="137"/>
      <c r="JBL660" s="137"/>
      <c r="JBM660" s="137"/>
      <c r="JBN660" s="137"/>
      <c r="JBO660" s="137"/>
      <c r="JBP660" s="137"/>
      <c r="JBQ660" s="137"/>
      <c r="JBR660" s="137"/>
      <c r="JBS660" s="137"/>
      <c r="JBT660" s="137"/>
      <c r="JBU660" s="137"/>
      <c r="JBV660" s="137"/>
      <c r="JBW660" s="137"/>
      <c r="JBX660" s="137"/>
      <c r="JBY660" s="137"/>
      <c r="JBZ660" s="137"/>
      <c r="JCA660" s="137"/>
      <c r="JCB660" s="137"/>
      <c r="JCC660" s="137"/>
      <c r="JCD660" s="137"/>
      <c r="JCE660" s="137"/>
      <c r="JCF660" s="137"/>
      <c r="JCG660" s="137"/>
      <c r="JCH660" s="137"/>
      <c r="JCI660" s="137"/>
      <c r="JCJ660" s="137"/>
      <c r="JCK660" s="137"/>
      <c r="JCL660" s="137"/>
      <c r="JCM660" s="137"/>
      <c r="JCN660" s="137"/>
      <c r="JCO660" s="137"/>
      <c r="JCP660" s="137"/>
      <c r="JCQ660" s="137"/>
      <c r="JCR660" s="137"/>
      <c r="JCS660" s="137"/>
      <c r="JCT660" s="137"/>
      <c r="JCU660" s="137"/>
      <c r="JCV660" s="137"/>
      <c r="JCW660" s="137"/>
      <c r="JCX660" s="137"/>
      <c r="JCY660" s="137"/>
      <c r="JCZ660" s="137"/>
      <c r="JDA660" s="137"/>
      <c r="JDB660" s="137"/>
      <c r="JDC660" s="137"/>
      <c r="JDD660" s="137"/>
      <c r="JDE660" s="137"/>
      <c r="JDF660" s="137"/>
      <c r="JDG660" s="137"/>
      <c r="JDH660" s="137"/>
      <c r="JDI660" s="137"/>
      <c r="JDJ660" s="137"/>
      <c r="JDK660" s="137"/>
      <c r="JDL660" s="137"/>
      <c r="JDM660" s="137"/>
      <c r="JDN660" s="137"/>
      <c r="JDO660" s="137"/>
      <c r="JDP660" s="137"/>
      <c r="JDQ660" s="137"/>
      <c r="JDR660" s="137"/>
      <c r="JDS660" s="137"/>
      <c r="JDT660" s="137"/>
      <c r="JDU660" s="137"/>
      <c r="JDV660" s="137"/>
      <c r="JDW660" s="137"/>
      <c r="JDX660" s="137"/>
      <c r="JDY660" s="137"/>
      <c r="JDZ660" s="137"/>
      <c r="JEA660" s="137"/>
      <c r="JEB660" s="137"/>
      <c r="JEC660" s="137"/>
      <c r="JED660" s="137"/>
      <c r="JEE660" s="137"/>
      <c r="JEF660" s="137"/>
      <c r="JEG660" s="137"/>
      <c r="JEH660" s="137"/>
      <c r="JEI660" s="137"/>
      <c r="JEJ660" s="137"/>
      <c r="JEK660" s="137"/>
      <c r="JEL660" s="137"/>
      <c r="JEM660" s="137"/>
      <c r="JEN660" s="137"/>
      <c r="JEO660" s="137"/>
      <c r="JEP660" s="137"/>
      <c r="JEQ660" s="137"/>
      <c r="JER660" s="137"/>
      <c r="JES660" s="137"/>
      <c r="JET660" s="137"/>
      <c r="JEU660" s="137"/>
      <c r="JEV660" s="137"/>
      <c r="JEW660" s="137"/>
      <c r="JEX660" s="137"/>
      <c r="JEY660" s="137"/>
      <c r="JEZ660" s="137"/>
      <c r="JFA660" s="137"/>
      <c r="JFB660" s="137"/>
      <c r="JFC660" s="137"/>
      <c r="JFD660" s="137"/>
      <c r="JFE660" s="137"/>
      <c r="JFF660" s="137"/>
      <c r="JFG660" s="137"/>
      <c r="JFH660" s="137"/>
      <c r="JFI660" s="137"/>
      <c r="JFJ660" s="137"/>
      <c r="JFK660" s="137"/>
      <c r="JFL660" s="137"/>
      <c r="JFM660" s="137"/>
      <c r="JFN660" s="137"/>
      <c r="JFO660" s="137"/>
      <c r="JFP660" s="137"/>
      <c r="JFQ660" s="137"/>
      <c r="JFR660" s="137"/>
      <c r="JFS660" s="137"/>
      <c r="JFT660" s="137"/>
      <c r="JFU660" s="137"/>
      <c r="JFV660" s="137"/>
      <c r="JFW660" s="137"/>
      <c r="JFX660" s="137"/>
      <c r="JFY660" s="137"/>
      <c r="JFZ660" s="137"/>
      <c r="JGA660" s="137"/>
      <c r="JGB660" s="137"/>
      <c r="JGC660" s="137"/>
      <c r="JGD660" s="137"/>
      <c r="JGE660" s="137"/>
      <c r="JGF660" s="137"/>
      <c r="JGG660" s="137"/>
      <c r="JGH660" s="137"/>
      <c r="JGI660" s="137"/>
      <c r="JGJ660" s="137"/>
      <c r="JGK660" s="137"/>
      <c r="JGL660" s="137"/>
      <c r="JGM660" s="137"/>
      <c r="JGN660" s="137"/>
      <c r="JGO660" s="137"/>
      <c r="JGP660" s="137"/>
      <c r="JGQ660" s="137"/>
      <c r="JGR660" s="137"/>
      <c r="JGS660" s="137"/>
      <c r="JGT660" s="137"/>
      <c r="JGU660" s="137"/>
      <c r="JGV660" s="137"/>
      <c r="JGW660" s="137"/>
      <c r="JGX660" s="137"/>
      <c r="JGY660" s="137"/>
      <c r="JGZ660" s="137"/>
      <c r="JHA660" s="137"/>
      <c r="JHB660" s="137"/>
      <c r="JHC660" s="137"/>
      <c r="JHD660" s="137"/>
      <c r="JHE660" s="137"/>
      <c r="JHF660" s="137"/>
      <c r="JHG660" s="137"/>
      <c r="JHH660" s="137"/>
      <c r="JHI660" s="137"/>
      <c r="JHJ660" s="137"/>
      <c r="JHK660" s="137"/>
      <c r="JHL660" s="137"/>
      <c r="JHM660" s="137"/>
      <c r="JHN660" s="137"/>
      <c r="JHO660" s="137"/>
      <c r="JHP660" s="137"/>
      <c r="JHQ660" s="137"/>
      <c r="JHR660" s="137"/>
      <c r="JHS660" s="137"/>
      <c r="JHT660" s="137"/>
      <c r="JHU660" s="137"/>
      <c r="JHV660" s="137"/>
      <c r="JHW660" s="137"/>
      <c r="JHX660" s="137"/>
      <c r="JHY660" s="137"/>
      <c r="JHZ660" s="137"/>
      <c r="JIA660" s="137"/>
      <c r="JIB660" s="137"/>
      <c r="JIC660" s="137"/>
      <c r="JID660" s="137"/>
      <c r="JIE660" s="137"/>
      <c r="JIF660" s="137"/>
      <c r="JIG660" s="137"/>
      <c r="JIH660" s="137"/>
      <c r="JII660" s="137"/>
      <c r="JIJ660" s="137"/>
      <c r="JIK660" s="137"/>
      <c r="JIL660" s="137"/>
      <c r="JIM660" s="137"/>
      <c r="JIN660" s="137"/>
      <c r="JIO660" s="137"/>
      <c r="JIP660" s="137"/>
      <c r="JIQ660" s="137"/>
      <c r="JIR660" s="137"/>
      <c r="JIS660" s="137"/>
      <c r="JIT660" s="137"/>
      <c r="JIU660" s="137"/>
      <c r="JIV660" s="137"/>
      <c r="JIW660" s="137"/>
      <c r="JIX660" s="137"/>
      <c r="JIY660" s="137"/>
      <c r="JIZ660" s="137"/>
      <c r="JJA660" s="137"/>
      <c r="JJB660" s="137"/>
      <c r="JJC660" s="137"/>
      <c r="JJD660" s="137"/>
      <c r="JJE660" s="137"/>
      <c r="JJF660" s="137"/>
      <c r="JJG660" s="137"/>
      <c r="JJH660" s="137"/>
      <c r="JJI660" s="137"/>
      <c r="JJJ660" s="137"/>
      <c r="JJK660" s="137"/>
      <c r="JJL660" s="137"/>
      <c r="JJM660" s="137"/>
      <c r="JJN660" s="137"/>
      <c r="JJO660" s="137"/>
      <c r="JJP660" s="137"/>
      <c r="JJQ660" s="137"/>
      <c r="JJR660" s="137"/>
      <c r="JJS660" s="137"/>
      <c r="JJT660" s="137"/>
      <c r="JJU660" s="137"/>
      <c r="JJV660" s="137"/>
      <c r="JJW660" s="137"/>
      <c r="JJX660" s="137"/>
      <c r="JJY660" s="137"/>
      <c r="JJZ660" s="137"/>
      <c r="JKA660" s="137"/>
      <c r="JKB660" s="137"/>
      <c r="JKC660" s="137"/>
      <c r="JKD660" s="137"/>
      <c r="JKE660" s="137"/>
      <c r="JKF660" s="137"/>
      <c r="JKG660" s="137"/>
      <c r="JKH660" s="137"/>
      <c r="JKI660" s="137"/>
      <c r="JKJ660" s="137"/>
      <c r="JKK660" s="137"/>
      <c r="JKL660" s="137"/>
      <c r="JKM660" s="137"/>
      <c r="JKN660" s="137"/>
      <c r="JKO660" s="137"/>
      <c r="JKP660" s="137"/>
      <c r="JKQ660" s="137"/>
      <c r="JKR660" s="137"/>
      <c r="JKS660" s="137"/>
      <c r="JKT660" s="137"/>
      <c r="JKU660" s="137"/>
      <c r="JKV660" s="137"/>
      <c r="JKW660" s="137"/>
      <c r="JKX660" s="137"/>
      <c r="JKY660" s="137"/>
      <c r="JKZ660" s="137"/>
      <c r="JLA660" s="137"/>
      <c r="JLB660" s="137"/>
      <c r="JLC660" s="137"/>
      <c r="JLD660" s="137"/>
      <c r="JLE660" s="137"/>
      <c r="JLF660" s="137"/>
      <c r="JLG660" s="137"/>
      <c r="JLH660" s="137"/>
      <c r="JLI660" s="137"/>
      <c r="JLJ660" s="137"/>
      <c r="JLK660" s="137"/>
      <c r="JLL660" s="137"/>
      <c r="JLM660" s="137"/>
      <c r="JLN660" s="137"/>
      <c r="JLO660" s="137"/>
      <c r="JLP660" s="137"/>
      <c r="JLQ660" s="137"/>
      <c r="JLR660" s="137"/>
      <c r="JLS660" s="137"/>
      <c r="JLT660" s="137"/>
      <c r="JLU660" s="137"/>
      <c r="JLV660" s="137"/>
      <c r="JLW660" s="137"/>
      <c r="JLX660" s="137"/>
      <c r="JLY660" s="137"/>
      <c r="JLZ660" s="137"/>
      <c r="JMA660" s="137"/>
      <c r="JMB660" s="137"/>
      <c r="JMC660" s="137"/>
      <c r="JMD660" s="137"/>
      <c r="JME660" s="137"/>
      <c r="JMF660" s="137"/>
      <c r="JMG660" s="137"/>
      <c r="JMH660" s="137"/>
      <c r="JMI660" s="137"/>
      <c r="JMJ660" s="137"/>
      <c r="JMK660" s="137"/>
      <c r="JML660" s="137"/>
      <c r="JMM660" s="137"/>
      <c r="JMN660" s="137"/>
      <c r="JMO660" s="137"/>
      <c r="JMP660" s="137"/>
      <c r="JMQ660" s="137"/>
      <c r="JMR660" s="137"/>
      <c r="JMS660" s="137"/>
      <c r="JMT660" s="137"/>
      <c r="JMU660" s="137"/>
      <c r="JMV660" s="137"/>
      <c r="JMW660" s="137"/>
      <c r="JMX660" s="137"/>
      <c r="JMY660" s="137"/>
      <c r="JMZ660" s="137"/>
      <c r="JNA660" s="137"/>
      <c r="JNB660" s="137"/>
      <c r="JNC660" s="137"/>
      <c r="JND660" s="137"/>
      <c r="JNE660" s="137"/>
      <c r="JNF660" s="137"/>
      <c r="JNG660" s="137"/>
      <c r="JNH660" s="137"/>
      <c r="JNI660" s="137"/>
      <c r="JNJ660" s="137"/>
      <c r="JNK660" s="137"/>
      <c r="JNL660" s="137"/>
      <c r="JNM660" s="137"/>
      <c r="JNN660" s="137"/>
      <c r="JNO660" s="137"/>
      <c r="JNP660" s="137"/>
      <c r="JNQ660" s="137"/>
      <c r="JNR660" s="137"/>
      <c r="JNS660" s="137"/>
      <c r="JNT660" s="137"/>
      <c r="JNU660" s="137"/>
      <c r="JNV660" s="137"/>
      <c r="JNW660" s="137"/>
      <c r="JNX660" s="137"/>
      <c r="JNY660" s="137"/>
      <c r="JNZ660" s="137"/>
      <c r="JOA660" s="137"/>
      <c r="JOB660" s="137"/>
      <c r="JOC660" s="137"/>
      <c r="JOD660" s="137"/>
      <c r="JOE660" s="137"/>
      <c r="JOF660" s="137"/>
      <c r="JOG660" s="137"/>
      <c r="JOH660" s="137"/>
      <c r="JOI660" s="137"/>
      <c r="JOJ660" s="137"/>
      <c r="JOK660" s="137"/>
      <c r="JOL660" s="137"/>
      <c r="JOM660" s="137"/>
      <c r="JON660" s="137"/>
      <c r="JOO660" s="137"/>
      <c r="JOP660" s="137"/>
      <c r="JOQ660" s="137"/>
      <c r="JOR660" s="137"/>
      <c r="JOS660" s="137"/>
      <c r="JOT660" s="137"/>
      <c r="JOU660" s="137"/>
      <c r="JOV660" s="137"/>
      <c r="JOW660" s="137"/>
      <c r="JOX660" s="137"/>
      <c r="JOY660" s="137"/>
      <c r="JOZ660" s="137"/>
      <c r="JPA660" s="137"/>
      <c r="JPB660" s="137"/>
      <c r="JPC660" s="137"/>
      <c r="JPD660" s="137"/>
      <c r="JPE660" s="137"/>
      <c r="JPF660" s="137"/>
      <c r="JPG660" s="137"/>
      <c r="JPH660" s="137"/>
      <c r="JPI660" s="137"/>
      <c r="JPJ660" s="137"/>
      <c r="JPK660" s="137"/>
      <c r="JPL660" s="137"/>
      <c r="JPM660" s="137"/>
      <c r="JPN660" s="137"/>
      <c r="JPO660" s="137"/>
      <c r="JPP660" s="137"/>
      <c r="JPQ660" s="137"/>
      <c r="JPR660" s="137"/>
      <c r="JPS660" s="137"/>
      <c r="JPT660" s="137"/>
      <c r="JPU660" s="137"/>
      <c r="JPV660" s="137"/>
      <c r="JPW660" s="137"/>
      <c r="JPX660" s="137"/>
      <c r="JPY660" s="137"/>
      <c r="JPZ660" s="137"/>
      <c r="JQA660" s="137"/>
      <c r="JQB660" s="137"/>
      <c r="JQC660" s="137"/>
      <c r="JQD660" s="137"/>
      <c r="JQE660" s="137"/>
      <c r="JQF660" s="137"/>
      <c r="JQG660" s="137"/>
      <c r="JQH660" s="137"/>
      <c r="JQI660" s="137"/>
      <c r="JQJ660" s="137"/>
      <c r="JQK660" s="137"/>
      <c r="JQL660" s="137"/>
      <c r="JQM660" s="137"/>
      <c r="JQN660" s="137"/>
      <c r="JQO660" s="137"/>
      <c r="JQP660" s="137"/>
      <c r="JQQ660" s="137"/>
      <c r="JQR660" s="137"/>
      <c r="JQS660" s="137"/>
      <c r="JQT660" s="137"/>
      <c r="JQU660" s="137"/>
      <c r="JQV660" s="137"/>
      <c r="JQW660" s="137"/>
      <c r="JQX660" s="137"/>
      <c r="JQY660" s="137"/>
      <c r="JQZ660" s="137"/>
      <c r="JRA660" s="137"/>
      <c r="JRB660" s="137"/>
      <c r="JRC660" s="137"/>
      <c r="JRD660" s="137"/>
      <c r="JRE660" s="137"/>
      <c r="JRF660" s="137"/>
      <c r="JRG660" s="137"/>
      <c r="JRH660" s="137"/>
      <c r="JRI660" s="137"/>
      <c r="JRJ660" s="137"/>
      <c r="JRK660" s="137"/>
      <c r="JRL660" s="137"/>
      <c r="JRM660" s="137"/>
      <c r="JRN660" s="137"/>
      <c r="JRO660" s="137"/>
      <c r="JRP660" s="137"/>
      <c r="JRQ660" s="137"/>
      <c r="JRR660" s="137"/>
      <c r="JRS660" s="137"/>
      <c r="JRT660" s="137"/>
      <c r="JRU660" s="137"/>
      <c r="JRV660" s="137"/>
      <c r="JRW660" s="137"/>
      <c r="JRX660" s="137"/>
      <c r="JRY660" s="137"/>
      <c r="JRZ660" s="137"/>
      <c r="JSA660" s="137"/>
      <c r="JSB660" s="137"/>
      <c r="JSC660" s="137"/>
      <c r="JSD660" s="137"/>
      <c r="JSE660" s="137"/>
      <c r="JSF660" s="137"/>
      <c r="JSG660" s="137"/>
      <c r="JSH660" s="137"/>
      <c r="JSI660" s="137"/>
      <c r="JSJ660" s="137"/>
      <c r="JSK660" s="137"/>
      <c r="JSL660" s="137"/>
      <c r="JSM660" s="137"/>
      <c r="JSN660" s="137"/>
      <c r="JSO660" s="137"/>
      <c r="JSP660" s="137"/>
      <c r="JSQ660" s="137"/>
      <c r="JSR660" s="137"/>
      <c r="JSS660" s="137"/>
      <c r="JST660" s="137"/>
      <c r="JSU660" s="137"/>
      <c r="JSV660" s="137"/>
      <c r="JSW660" s="137"/>
      <c r="JSX660" s="137"/>
      <c r="JSY660" s="137"/>
      <c r="JSZ660" s="137"/>
      <c r="JTA660" s="137"/>
      <c r="JTB660" s="137"/>
      <c r="JTC660" s="137"/>
      <c r="JTD660" s="137"/>
      <c r="JTE660" s="137"/>
      <c r="JTF660" s="137"/>
      <c r="JTG660" s="137"/>
      <c r="JTH660" s="137"/>
      <c r="JTI660" s="137"/>
      <c r="JTJ660" s="137"/>
      <c r="JTK660" s="137"/>
      <c r="JTL660" s="137"/>
      <c r="JTM660" s="137"/>
      <c r="JTN660" s="137"/>
      <c r="JTO660" s="137"/>
      <c r="JTP660" s="137"/>
      <c r="JTQ660" s="137"/>
      <c r="JTR660" s="137"/>
      <c r="JTS660" s="137"/>
      <c r="JTT660" s="137"/>
      <c r="JTU660" s="137"/>
      <c r="JTV660" s="137"/>
      <c r="JTW660" s="137"/>
      <c r="JTX660" s="137"/>
      <c r="JTY660" s="137"/>
      <c r="JTZ660" s="137"/>
      <c r="JUA660" s="137"/>
      <c r="JUB660" s="137"/>
      <c r="JUC660" s="137"/>
      <c r="JUD660" s="137"/>
      <c r="JUE660" s="137"/>
      <c r="JUF660" s="137"/>
      <c r="JUG660" s="137"/>
      <c r="JUH660" s="137"/>
      <c r="JUI660" s="137"/>
      <c r="JUJ660" s="137"/>
      <c r="JUK660" s="137"/>
      <c r="JUL660" s="137"/>
      <c r="JUM660" s="137"/>
      <c r="JUN660" s="137"/>
      <c r="JUO660" s="137"/>
      <c r="JUP660" s="137"/>
      <c r="JUQ660" s="137"/>
      <c r="JUR660" s="137"/>
      <c r="JUS660" s="137"/>
      <c r="JUT660" s="137"/>
      <c r="JUU660" s="137"/>
      <c r="JUV660" s="137"/>
      <c r="JUW660" s="137"/>
      <c r="JUX660" s="137"/>
      <c r="JUY660" s="137"/>
      <c r="JUZ660" s="137"/>
      <c r="JVA660" s="137"/>
      <c r="JVB660" s="137"/>
      <c r="JVC660" s="137"/>
      <c r="JVD660" s="137"/>
      <c r="JVE660" s="137"/>
      <c r="JVF660" s="137"/>
      <c r="JVG660" s="137"/>
      <c r="JVH660" s="137"/>
      <c r="JVI660" s="137"/>
      <c r="JVJ660" s="137"/>
      <c r="JVK660" s="137"/>
      <c r="JVL660" s="137"/>
      <c r="JVM660" s="137"/>
      <c r="JVN660" s="137"/>
      <c r="JVO660" s="137"/>
      <c r="JVP660" s="137"/>
      <c r="JVQ660" s="137"/>
      <c r="JVR660" s="137"/>
      <c r="JVS660" s="137"/>
      <c r="JVT660" s="137"/>
      <c r="JVU660" s="137"/>
      <c r="JVV660" s="137"/>
      <c r="JVW660" s="137"/>
      <c r="JVX660" s="137"/>
      <c r="JVY660" s="137"/>
      <c r="JVZ660" s="137"/>
      <c r="JWA660" s="137"/>
      <c r="JWB660" s="137"/>
      <c r="JWC660" s="137"/>
      <c r="JWD660" s="137"/>
      <c r="JWE660" s="137"/>
      <c r="JWF660" s="137"/>
      <c r="JWG660" s="137"/>
      <c r="JWH660" s="137"/>
      <c r="JWI660" s="137"/>
      <c r="JWJ660" s="137"/>
      <c r="JWK660" s="137"/>
      <c r="JWL660" s="137"/>
      <c r="JWM660" s="137"/>
      <c r="JWN660" s="137"/>
      <c r="JWO660" s="137"/>
      <c r="JWP660" s="137"/>
      <c r="JWQ660" s="137"/>
      <c r="JWR660" s="137"/>
      <c r="JWS660" s="137"/>
      <c r="JWT660" s="137"/>
      <c r="JWU660" s="137"/>
      <c r="JWV660" s="137"/>
      <c r="JWW660" s="137"/>
      <c r="JWX660" s="137"/>
      <c r="JWY660" s="137"/>
      <c r="JWZ660" s="137"/>
      <c r="JXA660" s="137"/>
      <c r="JXB660" s="137"/>
      <c r="JXC660" s="137"/>
      <c r="JXD660" s="137"/>
      <c r="JXE660" s="137"/>
      <c r="JXF660" s="137"/>
      <c r="JXG660" s="137"/>
      <c r="JXH660" s="137"/>
      <c r="JXI660" s="137"/>
      <c r="JXJ660" s="137"/>
      <c r="JXK660" s="137"/>
      <c r="JXL660" s="137"/>
      <c r="JXM660" s="137"/>
      <c r="JXN660" s="137"/>
      <c r="JXO660" s="137"/>
      <c r="JXP660" s="137"/>
      <c r="JXQ660" s="137"/>
      <c r="JXR660" s="137"/>
      <c r="JXS660" s="137"/>
      <c r="JXT660" s="137"/>
      <c r="JXU660" s="137"/>
      <c r="JXV660" s="137"/>
      <c r="JXW660" s="137"/>
      <c r="JXX660" s="137"/>
      <c r="JXY660" s="137"/>
      <c r="JXZ660" s="137"/>
      <c r="JYA660" s="137"/>
      <c r="JYB660" s="137"/>
      <c r="JYC660" s="137"/>
      <c r="JYD660" s="137"/>
      <c r="JYE660" s="137"/>
      <c r="JYF660" s="137"/>
      <c r="JYG660" s="137"/>
      <c r="JYH660" s="137"/>
      <c r="JYI660" s="137"/>
      <c r="JYJ660" s="137"/>
      <c r="JYK660" s="137"/>
      <c r="JYL660" s="137"/>
      <c r="JYM660" s="137"/>
      <c r="JYN660" s="137"/>
      <c r="JYO660" s="137"/>
      <c r="JYP660" s="137"/>
      <c r="JYQ660" s="137"/>
      <c r="JYR660" s="137"/>
      <c r="JYS660" s="137"/>
      <c r="JYT660" s="137"/>
      <c r="JYU660" s="137"/>
      <c r="JYV660" s="137"/>
      <c r="JYW660" s="137"/>
      <c r="JYX660" s="137"/>
      <c r="JYY660" s="137"/>
      <c r="JYZ660" s="137"/>
      <c r="JZA660" s="137"/>
      <c r="JZB660" s="137"/>
      <c r="JZC660" s="137"/>
      <c r="JZD660" s="137"/>
      <c r="JZE660" s="137"/>
      <c r="JZF660" s="137"/>
      <c r="JZG660" s="137"/>
      <c r="JZH660" s="137"/>
      <c r="JZI660" s="137"/>
      <c r="JZJ660" s="137"/>
      <c r="JZK660" s="137"/>
      <c r="JZL660" s="137"/>
      <c r="JZM660" s="137"/>
      <c r="JZN660" s="137"/>
      <c r="JZO660" s="137"/>
      <c r="JZP660" s="137"/>
      <c r="JZQ660" s="137"/>
      <c r="JZR660" s="137"/>
      <c r="JZS660" s="137"/>
      <c r="JZT660" s="137"/>
      <c r="JZU660" s="137"/>
      <c r="JZV660" s="137"/>
      <c r="JZW660" s="137"/>
      <c r="JZX660" s="137"/>
      <c r="JZY660" s="137"/>
      <c r="JZZ660" s="137"/>
      <c r="KAA660" s="137"/>
      <c r="KAB660" s="137"/>
      <c r="KAC660" s="137"/>
      <c r="KAD660" s="137"/>
      <c r="KAE660" s="137"/>
      <c r="KAF660" s="137"/>
      <c r="KAG660" s="137"/>
      <c r="KAH660" s="137"/>
      <c r="KAI660" s="137"/>
      <c r="KAJ660" s="137"/>
      <c r="KAK660" s="137"/>
      <c r="KAL660" s="137"/>
      <c r="KAM660" s="137"/>
      <c r="KAN660" s="137"/>
      <c r="KAO660" s="137"/>
      <c r="KAP660" s="137"/>
      <c r="KAQ660" s="137"/>
      <c r="KAR660" s="137"/>
      <c r="KAS660" s="137"/>
      <c r="KAT660" s="137"/>
      <c r="KAU660" s="137"/>
      <c r="KAV660" s="137"/>
      <c r="KAW660" s="137"/>
      <c r="KAX660" s="137"/>
      <c r="KAY660" s="137"/>
      <c r="KAZ660" s="137"/>
      <c r="KBA660" s="137"/>
      <c r="KBB660" s="137"/>
      <c r="KBC660" s="137"/>
      <c r="KBD660" s="137"/>
      <c r="KBE660" s="137"/>
      <c r="KBF660" s="137"/>
      <c r="KBG660" s="137"/>
      <c r="KBH660" s="137"/>
      <c r="KBI660" s="137"/>
      <c r="KBJ660" s="137"/>
      <c r="KBK660" s="137"/>
      <c r="KBL660" s="137"/>
      <c r="KBM660" s="137"/>
      <c r="KBN660" s="137"/>
      <c r="KBO660" s="137"/>
      <c r="KBP660" s="137"/>
      <c r="KBQ660" s="137"/>
      <c r="KBR660" s="137"/>
      <c r="KBS660" s="137"/>
      <c r="KBT660" s="137"/>
      <c r="KBU660" s="137"/>
      <c r="KBV660" s="137"/>
      <c r="KBW660" s="137"/>
      <c r="KBX660" s="137"/>
      <c r="KBY660" s="137"/>
      <c r="KBZ660" s="137"/>
      <c r="KCA660" s="137"/>
      <c r="KCB660" s="137"/>
      <c r="KCC660" s="137"/>
      <c r="KCD660" s="137"/>
      <c r="KCE660" s="137"/>
      <c r="KCF660" s="137"/>
      <c r="KCG660" s="137"/>
      <c r="KCH660" s="137"/>
      <c r="KCI660" s="137"/>
      <c r="KCJ660" s="137"/>
      <c r="KCK660" s="137"/>
      <c r="KCL660" s="137"/>
      <c r="KCM660" s="137"/>
      <c r="KCN660" s="137"/>
      <c r="KCO660" s="137"/>
      <c r="KCP660" s="137"/>
      <c r="KCQ660" s="137"/>
      <c r="KCR660" s="137"/>
      <c r="KCS660" s="137"/>
      <c r="KCT660" s="137"/>
      <c r="KCU660" s="137"/>
      <c r="KCV660" s="137"/>
      <c r="KCW660" s="137"/>
      <c r="KCX660" s="137"/>
      <c r="KCY660" s="137"/>
      <c r="KCZ660" s="137"/>
      <c r="KDA660" s="137"/>
      <c r="KDB660" s="137"/>
      <c r="KDC660" s="137"/>
      <c r="KDD660" s="137"/>
      <c r="KDE660" s="137"/>
      <c r="KDF660" s="137"/>
      <c r="KDG660" s="137"/>
      <c r="KDH660" s="137"/>
      <c r="KDI660" s="137"/>
      <c r="KDJ660" s="137"/>
      <c r="KDK660" s="137"/>
      <c r="KDL660" s="137"/>
      <c r="KDM660" s="137"/>
      <c r="KDN660" s="137"/>
      <c r="KDO660" s="137"/>
      <c r="KDP660" s="137"/>
      <c r="KDQ660" s="137"/>
      <c r="KDR660" s="137"/>
      <c r="KDS660" s="137"/>
      <c r="KDT660" s="137"/>
      <c r="KDU660" s="137"/>
      <c r="KDV660" s="137"/>
      <c r="KDW660" s="137"/>
      <c r="KDX660" s="137"/>
      <c r="KDY660" s="137"/>
      <c r="KDZ660" s="137"/>
      <c r="KEA660" s="137"/>
      <c r="KEB660" s="137"/>
      <c r="KEC660" s="137"/>
      <c r="KED660" s="137"/>
      <c r="KEE660" s="137"/>
      <c r="KEF660" s="137"/>
      <c r="KEG660" s="137"/>
      <c r="KEH660" s="137"/>
      <c r="KEI660" s="137"/>
      <c r="KEJ660" s="137"/>
      <c r="KEK660" s="137"/>
      <c r="KEL660" s="137"/>
      <c r="KEM660" s="137"/>
      <c r="KEN660" s="137"/>
      <c r="KEO660" s="137"/>
      <c r="KEP660" s="137"/>
      <c r="KEQ660" s="137"/>
      <c r="KER660" s="137"/>
      <c r="KES660" s="137"/>
      <c r="KET660" s="137"/>
      <c r="KEU660" s="137"/>
      <c r="KEV660" s="137"/>
      <c r="KEW660" s="137"/>
      <c r="KEX660" s="137"/>
      <c r="KEY660" s="137"/>
      <c r="KEZ660" s="137"/>
      <c r="KFA660" s="137"/>
      <c r="KFB660" s="137"/>
      <c r="KFC660" s="137"/>
      <c r="KFD660" s="137"/>
      <c r="KFE660" s="137"/>
      <c r="KFF660" s="137"/>
      <c r="KFG660" s="137"/>
      <c r="KFH660" s="137"/>
      <c r="KFI660" s="137"/>
      <c r="KFJ660" s="137"/>
      <c r="KFK660" s="137"/>
      <c r="KFL660" s="137"/>
      <c r="KFM660" s="137"/>
      <c r="KFN660" s="137"/>
      <c r="KFO660" s="137"/>
      <c r="KFP660" s="137"/>
      <c r="KFQ660" s="137"/>
      <c r="KFR660" s="137"/>
      <c r="KFS660" s="137"/>
      <c r="KFT660" s="137"/>
      <c r="KFU660" s="137"/>
      <c r="KFV660" s="137"/>
      <c r="KFW660" s="137"/>
      <c r="KFX660" s="137"/>
      <c r="KFY660" s="137"/>
      <c r="KFZ660" s="137"/>
      <c r="KGA660" s="137"/>
      <c r="KGB660" s="137"/>
      <c r="KGC660" s="137"/>
      <c r="KGD660" s="137"/>
      <c r="KGE660" s="137"/>
      <c r="KGF660" s="137"/>
      <c r="KGG660" s="137"/>
      <c r="KGH660" s="137"/>
      <c r="KGI660" s="137"/>
      <c r="KGJ660" s="137"/>
      <c r="KGK660" s="137"/>
      <c r="KGL660" s="137"/>
      <c r="KGM660" s="137"/>
      <c r="KGN660" s="137"/>
      <c r="KGO660" s="137"/>
      <c r="KGP660" s="137"/>
      <c r="KGQ660" s="137"/>
      <c r="KGR660" s="137"/>
      <c r="KGS660" s="137"/>
      <c r="KGT660" s="137"/>
      <c r="KGU660" s="137"/>
      <c r="KGV660" s="137"/>
      <c r="KGW660" s="137"/>
      <c r="KGX660" s="137"/>
      <c r="KGY660" s="137"/>
      <c r="KGZ660" s="137"/>
      <c r="KHA660" s="137"/>
      <c r="KHB660" s="137"/>
      <c r="KHC660" s="137"/>
      <c r="KHD660" s="137"/>
      <c r="KHE660" s="137"/>
      <c r="KHF660" s="137"/>
      <c r="KHG660" s="137"/>
      <c r="KHH660" s="137"/>
      <c r="KHI660" s="137"/>
      <c r="KHJ660" s="137"/>
      <c r="KHK660" s="137"/>
      <c r="KHL660" s="137"/>
      <c r="KHM660" s="137"/>
      <c r="KHN660" s="137"/>
      <c r="KHO660" s="137"/>
      <c r="KHP660" s="137"/>
      <c r="KHQ660" s="137"/>
      <c r="KHR660" s="137"/>
      <c r="KHS660" s="137"/>
      <c r="KHT660" s="137"/>
      <c r="KHU660" s="137"/>
      <c r="KHV660" s="137"/>
      <c r="KHW660" s="137"/>
      <c r="KHX660" s="137"/>
      <c r="KHY660" s="137"/>
      <c r="KHZ660" s="137"/>
      <c r="KIA660" s="137"/>
      <c r="KIB660" s="137"/>
      <c r="KIC660" s="137"/>
      <c r="KID660" s="137"/>
      <c r="KIE660" s="137"/>
      <c r="KIF660" s="137"/>
      <c r="KIG660" s="137"/>
      <c r="KIH660" s="137"/>
      <c r="KII660" s="137"/>
      <c r="KIJ660" s="137"/>
      <c r="KIK660" s="137"/>
      <c r="KIL660" s="137"/>
      <c r="KIM660" s="137"/>
      <c r="KIN660" s="137"/>
      <c r="KIO660" s="137"/>
      <c r="KIP660" s="137"/>
      <c r="KIQ660" s="137"/>
      <c r="KIR660" s="137"/>
      <c r="KIS660" s="137"/>
      <c r="KIT660" s="137"/>
      <c r="KIU660" s="137"/>
      <c r="KIV660" s="137"/>
      <c r="KIW660" s="137"/>
      <c r="KIX660" s="137"/>
      <c r="KIY660" s="137"/>
      <c r="KIZ660" s="137"/>
      <c r="KJA660" s="137"/>
      <c r="KJB660" s="137"/>
      <c r="KJC660" s="137"/>
      <c r="KJD660" s="137"/>
      <c r="KJE660" s="137"/>
      <c r="KJF660" s="137"/>
      <c r="KJG660" s="137"/>
      <c r="KJH660" s="137"/>
      <c r="KJI660" s="137"/>
      <c r="KJJ660" s="137"/>
      <c r="KJK660" s="137"/>
      <c r="KJL660" s="137"/>
      <c r="KJM660" s="137"/>
      <c r="KJN660" s="137"/>
      <c r="KJO660" s="137"/>
      <c r="KJP660" s="137"/>
      <c r="KJQ660" s="137"/>
      <c r="KJR660" s="137"/>
      <c r="KJS660" s="137"/>
      <c r="KJT660" s="137"/>
      <c r="KJU660" s="137"/>
      <c r="KJV660" s="137"/>
      <c r="KJW660" s="137"/>
      <c r="KJX660" s="137"/>
      <c r="KJY660" s="137"/>
      <c r="KJZ660" s="137"/>
      <c r="KKA660" s="137"/>
      <c r="KKB660" s="137"/>
      <c r="KKC660" s="137"/>
      <c r="KKD660" s="137"/>
      <c r="KKE660" s="137"/>
      <c r="KKF660" s="137"/>
      <c r="KKG660" s="137"/>
      <c r="KKH660" s="137"/>
      <c r="KKI660" s="137"/>
      <c r="KKJ660" s="137"/>
      <c r="KKK660" s="137"/>
      <c r="KKL660" s="137"/>
      <c r="KKM660" s="137"/>
      <c r="KKN660" s="137"/>
      <c r="KKO660" s="137"/>
      <c r="KKP660" s="137"/>
      <c r="KKQ660" s="137"/>
      <c r="KKR660" s="137"/>
      <c r="KKS660" s="137"/>
      <c r="KKT660" s="137"/>
      <c r="KKU660" s="137"/>
      <c r="KKV660" s="137"/>
      <c r="KKW660" s="137"/>
      <c r="KKX660" s="137"/>
      <c r="KKY660" s="137"/>
      <c r="KKZ660" s="137"/>
      <c r="KLA660" s="137"/>
      <c r="KLB660" s="137"/>
      <c r="KLC660" s="137"/>
      <c r="KLD660" s="137"/>
      <c r="KLE660" s="137"/>
      <c r="KLF660" s="137"/>
      <c r="KLG660" s="137"/>
      <c r="KLH660" s="137"/>
      <c r="KLI660" s="137"/>
      <c r="KLJ660" s="137"/>
      <c r="KLK660" s="137"/>
      <c r="KLL660" s="137"/>
      <c r="KLM660" s="137"/>
      <c r="KLN660" s="137"/>
      <c r="KLO660" s="137"/>
      <c r="KLP660" s="137"/>
      <c r="KLQ660" s="137"/>
      <c r="KLR660" s="137"/>
      <c r="KLS660" s="137"/>
      <c r="KLT660" s="137"/>
      <c r="KLU660" s="137"/>
      <c r="KLV660" s="137"/>
      <c r="KLW660" s="137"/>
      <c r="KLX660" s="137"/>
      <c r="KLY660" s="137"/>
      <c r="KLZ660" s="137"/>
      <c r="KMA660" s="137"/>
      <c r="KMB660" s="137"/>
      <c r="KMC660" s="137"/>
      <c r="KMD660" s="137"/>
      <c r="KME660" s="137"/>
      <c r="KMF660" s="137"/>
      <c r="KMG660" s="137"/>
      <c r="KMH660" s="137"/>
      <c r="KMI660" s="137"/>
      <c r="KMJ660" s="137"/>
      <c r="KMK660" s="137"/>
      <c r="KML660" s="137"/>
      <c r="KMM660" s="137"/>
      <c r="KMN660" s="137"/>
      <c r="KMO660" s="137"/>
      <c r="KMP660" s="137"/>
      <c r="KMQ660" s="137"/>
      <c r="KMR660" s="137"/>
      <c r="KMS660" s="137"/>
      <c r="KMT660" s="137"/>
      <c r="KMU660" s="137"/>
      <c r="KMV660" s="137"/>
      <c r="KMW660" s="137"/>
      <c r="KMX660" s="137"/>
      <c r="KMY660" s="137"/>
      <c r="KMZ660" s="137"/>
      <c r="KNA660" s="137"/>
      <c r="KNB660" s="137"/>
      <c r="KNC660" s="137"/>
      <c r="KND660" s="137"/>
      <c r="KNE660" s="137"/>
      <c r="KNF660" s="137"/>
      <c r="KNG660" s="137"/>
      <c r="KNH660" s="137"/>
      <c r="KNI660" s="137"/>
      <c r="KNJ660" s="137"/>
      <c r="KNK660" s="137"/>
      <c r="KNL660" s="137"/>
      <c r="KNM660" s="137"/>
      <c r="KNN660" s="137"/>
      <c r="KNO660" s="137"/>
      <c r="KNP660" s="137"/>
      <c r="KNQ660" s="137"/>
      <c r="KNR660" s="137"/>
      <c r="KNS660" s="137"/>
      <c r="KNT660" s="137"/>
      <c r="KNU660" s="137"/>
      <c r="KNV660" s="137"/>
      <c r="KNW660" s="137"/>
      <c r="KNX660" s="137"/>
      <c r="KNY660" s="137"/>
      <c r="KNZ660" s="137"/>
      <c r="KOA660" s="137"/>
      <c r="KOB660" s="137"/>
      <c r="KOC660" s="137"/>
      <c r="KOD660" s="137"/>
      <c r="KOE660" s="137"/>
      <c r="KOF660" s="137"/>
      <c r="KOG660" s="137"/>
      <c r="KOH660" s="137"/>
      <c r="KOI660" s="137"/>
      <c r="KOJ660" s="137"/>
      <c r="KOK660" s="137"/>
      <c r="KOL660" s="137"/>
      <c r="KOM660" s="137"/>
      <c r="KON660" s="137"/>
      <c r="KOO660" s="137"/>
      <c r="KOP660" s="137"/>
      <c r="KOQ660" s="137"/>
      <c r="KOR660" s="137"/>
      <c r="KOS660" s="137"/>
      <c r="KOT660" s="137"/>
      <c r="KOU660" s="137"/>
      <c r="KOV660" s="137"/>
      <c r="KOW660" s="137"/>
      <c r="KOX660" s="137"/>
      <c r="KOY660" s="137"/>
      <c r="KOZ660" s="137"/>
      <c r="KPA660" s="137"/>
      <c r="KPB660" s="137"/>
      <c r="KPC660" s="137"/>
      <c r="KPD660" s="137"/>
      <c r="KPE660" s="137"/>
      <c r="KPF660" s="137"/>
      <c r="KPG660" s="137"/>
      <c r="KPH660" s="137"/>
      <c r="KPI660" s="137"/>
      <c r="KPJ660" s="137"/>
      <c r="KPK660" s="137"/>
      <c r="KPL660" s="137"/>
      <c r="KPM660" s="137"/>
      <c r="KPN660" s="137"/>
      <c r="KPO660" s="137"/>
      <c r="KPP660" s="137"/>
      <c r="KPQ660" s="137"/>
      <c r="KPR660" s="137"/>
      <c r="KPS660" s="137"/>
      <c r="KPT660" s="137"/>
      <c r="KPU660" s="137"/>
      <c r="KPV660" s="137"/>
      <c r="KPW660" s="137"/>
      <c r="KPX660" s="137"/>
      <c r="KPY660" s="137"/>
      <c r="KPZ660" s="137"/>
      <c r="KQA660" s="137"/>
      <c r="KQB660" s="137"/>
      <c r="KQC660" s="137"/>
      <c r="KQD660" s="137"/>
      <c r="KQE660" s="137"/>
      <c r="KQF660" s="137"/>
      <c r="KQG660" s="137"/>
      <c r="KQH660" s="137"/>
      <c r="KQI660" s="137"/>
      <c r="KQJ660" s="137"/>
      <c r="KQK660" s="137"/>
      <c r="KQL660" s="137"/>
      <c r="KQM660" s="137"/>
      <c r="KQN660" s="137"/>
      <c r="KQO660" s="137"/>
      <c r="KQP660" s="137"/>
      <c r="KQQ660" s="137"/>
      <c r="KQR660" s="137"/>
      <c r="KQS660" s="137"/>
      <c r="KQT660" s="137"/>
      <c r="KQU660" s="137"/>
      <c r="KQV660" s="137"/>
      <c r="KQW660" s="137"/>
      <c r="KQX660" s="137"/>
      <c r="KQY660" s="137"/>
      <c r="KQZ660" s="137"/>
      <c r="KRA660" s="137"/>
      <c r="KRB660" s="137"/>
      <c r="KRC660" s="137"/>
      <c r="KRD660" s="137"/>
      <c r="KRE660" s="137"/>
      <c r="KRF660" s="137"/>
      <c r="KRG660" s="137"/>
      <c r="KRH660" s="137"/>
      <c r="KRI660" s="137"/>
      <c r="KRJ660" s="137"/>
      <c r="KRK660" s="137"/>
      <c r="KRL660" s="137"/>
      <c r="KRM660" s="137"/>
      <c r="KRN660" s="137"/>
      <c r="KRO660" s="137"/>
      <c r="KRP660" s="137"/>
      <c r="KRQ660" s="137"/>
      <c r="KRR660" s="137"/>
      <c r="KRS660" s="137"/>
      <c r="KRT660" s="137"/>
      <c r="KRU660" s="137"/>
      <c r="KRV660" s="137"/>
      <c r="KRW660" s="137"/>
      <c r="KRX660" s="137"/>
      <c r="KRY660" s="137"/>
      <c r="KRZ660" s="137"/>
      <c r="KSA660" s="137"/>
      <c r="KSB660" s="137"/>
      <c r="KSC660" s="137"/>
      <c r="KSD660" s="137"/>
      <c r="KSE660" s="137"/>
      <c r="KSF660" s="137"/>
      <c r="KSG660" s="137"/>
      <c r="KSH660" s="137"/>
      <c r="KSI660" s="137"/>
      <c r="KSJ660" s="137"/>
      <c r="KSK660" s="137"/>
      <c r="KSL660" s="137"/>
      <c r="KSM660" s="137"/>
      <c r="KSN660" s="137"/>
      <c r="KSO660" s="137"/>
      <c r="KSP660" s="137"/>
      <c r="KSQ660" s="137"/>
      <c r="KSR660" s="137"/>
      <c r="KSS660" s="137"/>
      <c r="KST660" s="137"/>
      <c r="KSU660" s="137"/>
      <c r="KSV660" s="137"/>
      <c r="KSW660" s="137"/>
      <c r="KSX660" s="137"/>
      <c r="KSY660" s="137"/>
      <c r="KSZ660" s="137"/>
      <c r="KTA660" s="137"/>
      <c r="KTB660" s="137"/>
      <c r="KTC660" s="137"/>
      <c r="KTD660" s="137"/>
      <c r="KTE660" s="137"/>
      <c r="KTF660" s="137"/>
      <c r="KTG660" s="137"/>
      <c r="KTH660" s="137"/>
      <c r="KTI660" s="137"/>
      <c r="KTJ660" s="137"/>
      <c r="KTK660" s="137"/>
      <c r="KTL660" s="137"/>
      <c r="KTM660" s="137"/>
      <c r="KTN660" s="137"/>
      <c r="KTO660" s="137"/>
      <c r="KTP660" s="137"/>
      <c r="KTQ660" s="137"/>
      <c r="KTR660" s="137"/>
      <c r="KTS660" s="137"/>
      <c r="KTT660" s="137"/>
      <c r="KTU660" s="137"/>
      <c r="KTV660" s="137"/>
      <c r="KTW660" s="137"/>
      <c r="KTX660" s="137"/>
      <c r="KTY660" s="137"/>
      <c r="KTZ660" s="137"/>
      <c r="KUA660" s="137"/>
      <c r="KUB660" s="137"/>
      <c r="KUC660" s="137"/>
      <c r="KUD660" s="137"/>
      <c r="KUE660" s="137"/>
      <c r="KUF660" s="137"/>
      <c r="KUG660" s="137"/>
      <c r="KUH660" s="137"/>
      <c r="KUI660" s="137"/>
      <c r="KUJ660" s="137"/>
      <c r="KUK660" s="137"/>
      <c r="KUL660" s="137"/>
      <c r="KUM660" s="137"/>
      <c r="KUN660" s="137"/>
      <c r="KUO660" s="137"/>
      <c r="KUP660" s="137"/>
      <c r="KUQ660" s="137"/>
      <c r="KUR660" s="137"/>
      <c r="KUS660" s="137"/>
      <c r="KUT660" s="137"/>
      <c r="KUU660" s="137"/>
      <c r="KUV660" s="137"/>
      <c r="KUW660" s="137"/>
      <c r="KUX660" s="137"/>
      <c r="KUY660" s="137"/>
      <c r="KUZ660" s="137"/>
      <c r="KVA660" s="137"/>
      <c r="KVB660" s="137"/>
      <c r="KVC660" s="137"/>
      <c r="KVD660" s="137"/>
      <c r="KVE660" s="137"/>
      <c r="KVF660" s="137"/>
      <c r="KVG660" s="137"/>
      <c r="KVH660" s="137"/>
      <c r="KVI660" s="137"/>
      <c r="KVJ660" s="137"/>
      <c r="KVK660" s="137"/>
      <c r="KVL660" s="137"/>
      <c r="KVM660" s="137"/>
      <c r="KVN660" s="137"/>
      <c r="KVO660" s="137"/>
      <c r="KVP660" s="137"/>
      <c r="KVQ660" s="137"/>
      <c r="KVR660" s="137"/>
      <c r="KVS660" s="137"/>
      <c r="KVT660" s="137"/>
      <c r="KVU660" s="137"/>
      <c r="KVV660" s="137"/>
      <c r="KVW660" s="137"/>
      <c r="KVX660" s="137"/>
      <c r="KVY660" s="137"/>
      <c r="KVZ660" s="137"/>
      <c r="KWA660" s="137"/>
      <c r="KWB660" s="137"/>
      <c r="KWC660" s="137"/>
      <c r="KWD660" s="137"/>
      <c r="KWE660" s="137"/>
      <c r="KWF660" s="137"/>
      <c r="KWG660" s="137"/>
      <c r="KWH660" s="137"/>
      <c r="KWI660" s="137"/>
      <c r="KWJ660" s="137"/>
      <c r="KWK660" s="137"/>
      <c r="KWL660" s="137"/>
      <c r="KWM660" s="137"/>
      <c r="KWN660" s="137"/>
      <c r="KWO660" s="137"/>
      <c r="KWP660" s="137"/>
      <c r="KWQ660" s="137"/>
      <c r="KWR660" s="137"/>
      <c r="KWS660" s="137"/>
      <c r="KWT660" s="137"/>
      <c r="KWU660" s="137"/>
      <c r="KWV660" s="137"/>
      <c r="KWW660" s="137"/>
      <c r="KWX660" s="137"/>
      <c r="KWY660" s="137"/>
      <c r="KWZ660" s="137"/>
      <c r="KXA660" s="137"/>
      <c r="KXB660" s="137"/>
      <c r="KXC660" s="137"/>
      <c r="KXD660" s="137"/>
      <c r="KXE660" s="137"/>
      <c r="KXF660" s="137"/>
      <c r="KXG660" s="137"/>
      <c r="KXH660" s="137"/>
      <c r="KXI660" s="137"/>
      <c r="KXJ660" s="137"/>
      <c r="KXK660" s="137"/>
      <c r="KXL660" s="137"/>
      <c r="KXM660" s="137"/>
      <c r="KXN660" s="137"/>
      <c r="KXO660" s="137"/>
      <c r="KXP660" s="137"/>
      <c r="KXQ660" s="137"/>
      <c r="KXR660" s="137"/>
      <c r="KXS660" s="137"/>
      <c r="KXT660" s="137"/>
      <c r="KXU660" s="137"/>
      <c r="KXV660" s="137"/>
      <c r="KXW660" s="137"/>
      <c r="KXX660" s="137"/>
      <c r="KXY660" s="137"/>
      <c r="KXZ660" s="137"/>
      <c r="KYA660" s="137"/>
      <c r="KYB660" s="137"/>
      <c r="KYC660" s="137"/>
      <c r="KYD660" s="137"/>
      <c r="KYE660" s="137"/>
      <c r="KYF660" s="137"/>
      <c r="KYG660" s="137"/>
      <c r="KYH660" s="137"/>
      <c r="KYI660" s="137"/>
      <c r="KYJ660" s="137"/>
      <c r="KYK660" s="137"/>
      <c r="KYL660" s="137"/>
      <c r="KYM660" s="137"/>
      <c r="KYN660" s="137"/>
      <c r="KYO660" s="137"/>
      <c r="KYP660" s="137"/>
      <c r="KYQ660" s="137"/>
      <c r="KYR660" s="137"/>
      <c r="KYS660" s="137"/>
      <c r="KYT660" s="137"/>
      <c r="KYU660" s="137"/>
      <c r="KYV660" s="137"/>
      <c r="KYW660" s="137"/>
      <c r="KYX660" s="137"/>
      <c r="KYY660" s="137"/>
      <c r="KYZ660" s="137"/>
      <c r="KZA660" s="137"/>
      <c r="KZB660" s="137"/>
      <c r="KZC660" s="137"/>
      <c r="KZD660" s="137"/>
      <c r="KZE660" s="137"/>
      <c r="KZF660" s="137"/>
      <c r="KZG660" s="137"/>
      <c r="KZH660" s="137"/>
      <c r="KZI660" s="137"/>
      <c r="KZJ660" s="137"/>
      <c r="KZK660" s="137"/>
      <c r="KZL660" s="137"/>
      <c r="KZM660" s="137"/>
      <c r="KZN660" s="137"/>
      <c r="KZO660" s="137"/>
      <c r="KZP660" s="137"/>
      <c r="KZQ660" s="137"/>
      <c r="KZR660" s="137"/>
      <c r="KZS660" s="137"/>
      <c r="KZT660" s="137"/>
      <c r="KZU660" s="137"/>
      <c r="KZV660" s="137"/>
      <c r="KZW660" s="137"/>
      <c r="KZX660" s="137"/>
      <c r="KZY660" s="137"/>
      <c r="KZZ660" s="137"/>
      <c r="LAA660" s="137"/>
      <c r="LAB660" s="137"/>
      <c r="LAC660" s="137"/>
      <c r="LAD660" s="137"/>
      <c r="LAE660" s="137"/>
      <c r="LAF660" s="137"/>
      <c r="LAG660" s="137"/>
      <c r="LAH660" s="137"/>
      <c r="LAI660" s="137"/>
      <c r="LAJ660" s="137"/>
      <c r="LAK660" s="137"/>
      <c r="LAL660" s="137"/>
      <c r="LAM660" s="137"/>
      <c r="LAN660" s="137"/>
      <c r="LAO660" s="137"/>
      <c r="LAP660" s="137"/>
      <c r="LAQ660" s="137"/>
      <c r="LAR660" s="137"/>
      <c r="LAS660" s="137"/>
      <c r="LAT660" s="137"/>
      <c r="LAU660" s="137"/>
      <c r="LAV660" s="137"/>
      <c r="LAW660" s="137"/>
      <c r="LAX660" s="137"/>
      <c r="LAY660" s="137"/>
      <c r="LAZ660" s="137"/>
      <c r="LBA660" s="137"/>
      <c r="LBB660" s="137"/>
      <c r="LBC660" s="137"/>
      <c r="LBD660" s="137"/>
      <c r="LBE660" s="137"/>
      <c r="LBF660" s="137"/>
      <c r="LBG660" s="137"/>
      <c r="LBH660" s="137"/>
      <c r="LBI660" s="137"/>
      <c r="LBJ660" s="137"/>
      <c r="LBK660" s="137"/>
      <c r="LBL660" s="137"/>
      <c r="LBM660" s="137"/>
      <c r="LBN660" s="137"/>
      <c r="LBO660" s="137"/>
      <c r="LBP660" s="137"/>
      <c r="LBQ660" s="137"/>
      <c r="LBR660" s="137"/>
      <c r="LBS660" s="137"/>
      <c r="LBT660" s="137"/>
      <c r="LBU660" s="137"/>
      <c r="LBV660" s="137"/>
      <c r="LBW660" s="137"/>
      <c r="LBX660" s="137"/>
      <c r="LBY660" s="137"/>
      <c r="LBZ660" s="137"/>
      <c r="LCA660" s="137"/>
      <c r="LCB660" s="137"/>
      <c r="LCC660" s="137"/>
      <c r="LCD660" s="137"/>
      <c r="LCE660" s="137"/>
      <c r="LCF660" s="137"/>
      <c r="LCG660" s="137"/>
      <c r="LCH660" s="137"/>
      <c r="LCI660" s="137"/>
      <c r="LCJ660" s="137"/>
      <c r="LCK660" s="137"/>
      <c r="LCL660" s="137"/>
      <c r="LCM660" s="137"/>
      <c r="LCN660" s="137"/>
      <c r="LCO660" s="137"/>
      <c r="LCP660" s="137"/>
      <c r="LCQ660" s="137"/>
      <c r="LCR660" s="137"/>
      <c r="LCS660" s="137"/>
      <c r="LCT660" s="137"/>
      <c r="LCU660" s="137"/>
      <c r="LCV660" s="137"/>
      <c r="LCW660" s="137"/>
      <c r="LCX660" s="137"/>
      <c r="LCY660" s="137"/>
      <c r="LCZ660" s="137"/>
      <c r="LDA660" s="137"/>
      <c r="LDB660" s="137"/>
      <c r="LDC660" s="137"/>
      <c r="LDD660" s="137"/>
      <c r="LDE660" s="137"/>
      <c r="LDF660" s="137"/>
      <c r="LDG660" s="137"/>
      <c r="LDH660" s="137"/>
      <c r="LDI660" s="137"/>
      <c r="LDJ660" s="137"/>
      <c r="LDK660" s="137"/>
      <c r="LDL660" s="137"/>
      <c r="LDM660" s="137"/>
      <c r="LDN660" s="137"/>
      <c r="LDO660" s="137"/>
      <c r="LDP660" s="137"/>
      <c r="LDQ660" s="137"/>
      <c r="LDR660" s="137"/>
      <c r="LDS660" s="137"/>
      <c r="LDT660" s="137"/>
      <c r="LDU660" s="137"/>
      <c r="LDV660" s="137"/>
      <c r="LDW660" s="137"/>
      <c r="LDX660" s="137"/>
      <c r="LDY660" s="137"/>
      <c r="LDZ660" s="137"/>
      <c r="LEA660" s="137"/>
      <c r="LEB660" s="137"/>
      <c r="LEC660" s="137"/>
      <c r="LED660" s="137"/>
      <c r="LEE660" s="137"/>
      <c r="LEF660" s="137"/>
      <c r="LEG660" s="137"/>
      <c r="LEH660" s="137"/>
      <c r="LEI660" s="137"/>
      <c r="LEJ660" s="137"/>
      <c r="LEK660" s="137"/>
      <c r="LEL660" s="137"/>
      <c r="LEM660" s="137"/>
      <c r="LEN660" s="137"/>
      <c r="LEO660" s="137"/>
      <c r="LEP660" s="137"/>
      <c r="LEQ660" s="137"/>
      <c r="LER660" s="137"/>
      <c r="LES660" s="137"/>
      <c r="LET660" s="137"/>
      <c r="LEU660" s="137"/>
      <c r="LEV660" s="137"/>
      <c r="LEW660" s="137"/>
      <c r="LEX660" s="137"/>
      <c r="LEY660" s="137"/>
      <c r="LEZ660" s="137"/>
      <c r="LFA660" s="137"/>
      <c r="LFB660" s="137"/>
      <c r="LFC660" s="137"/>
      <c r="LFD660" s="137"/>
      <c r="LFE660" s="137"/>
      <c r="LFF660" s="137"/>
      <c r="LFG660" s="137"/>
      <c r="LFH660" s="137"/>
      <c r="LFI660" s="137"/>
      <c r="LFJ660" s="137"/>
      <c r="LFK660" s="137"/>
      <c r="LFL660" s="137"/>
      <c r="LFM660" s="137"/>
      <c r="LFN660" s="137"/>
      <c r="LFO660" s="137"/>
      <c r="LFP660" s="137"/>
      <c r="LFQ660" s="137"/>
      <c r="LFR660" s="137"/>
      <c r="LFS660" s="137"/>
      <c r="LFT660" s="137"/>
      <c r="LFU660" s="137"/>
      <c r="LFV660" s="137"/>
      <c r="LFW660" s="137"/>
      <c r="LFX660" s="137"/>
      <c r="LFY660" s="137"/>
      <c r="LFZ660" s="137"/>
      <c r="LGA660" s="137"/>
      <c r="LGB660" s="137"/>
      <c r="LGC660" s="137"/>
      <c r="LGD660" s="137"/>
      <c r="LGE660" s="137"/>
      <c r="LGF660" s="137"/>
      <c r="LGG660" s="137"/>
      <c r="LGH660" s="137"/>
      <c r="LGI660" s="137"/>
      <c r="LGJ660" s="137"/>
      <c r="LGK660" s="137"/>
      <c r="LGL660" s="137"/>
      <c r="LGM660" s="137"/>
      <c r="LGN660" s="137"/>
      <c r="LGO660" s="137"/>
      <c r="LGP660" s="137"/>
      <c r="LGQ660" s="137"/>
      <c r="LGR660" s="137"/>
      <c r="LGS660" s="137"/>
      <c r="LGT660" s="137"/>
      <c r="LGU660" s="137"/>
      <c r="LGV660" s="137"/>
      <c r="LGW660" s="137"/>
      <c r="LGX660" s="137"/>
      <c r="LGY660" s="137"/>
      <c r="LGZ660" s="137"/>
      <c r="LHA660" s="137"/>
      <c r="LHB660" s="137"/>
      <c r="LHC660" s="137"/>
      <c r="LHD660" s="137"/>
      <c r="LHE660" s="137"/>
      <c r="LHF660" s="137"/>
      <c r="LHG660" s="137"/>
      <c r="LHH660" s="137"/>
      <c r="LHI660" s="137"/>
      <c r="LHJ660" s="137"/>
      <c r="LHK660" s="137"/>
      <c r="LHL660" s="137"/>
      <c r="LHM660" s="137"/>
      <c r="LHN660" s="137"/>
      <c r="LHO660" s="137"/>
      <c r="LHP660" s="137"/>
      <c r="LHQ660" s="137"/>
      <c r="LHR660" s="137"/>
      <c r="LHS660" s="137"/>
      <c r="LHT660" s="137"/>
      <c r="LHU660" s="137"/>
      <c r="LHV660" s="137"/>
      <c r="LHW660" s="137"/>
      <c r="LHX660" s="137"/>
      <c r="LHY660" s="137"/>
      <c r="LHZ660" s="137"/>
      <c r="LIA660" s="137"/>
      <c r="LIB660" s="137"/>
      <c r="LIC660" s="137"/>
      <c r="LID660" s="137"/>
      <c r="LIE660" s="137"/>
      <c r="LIF660" s="137"/>
      <c r="LIG660" s="137"/>
      <c r="LIH660" s="137"/>
      <c r="LII660" s="137"/>
      <c r="LIJ660" s="137"/>
      <c r="LIK660" s="137"/>
      <c r="LIL660" s="137"/>
      <c r="LIM660" s="137"/>
      <c r="LIN660" s="137"/>
      <c r="LIO660" s="137"/>
      <c r="LIP660" s="137"/>
      <c r="LIQ660" s="137"/>
      <c r="LIR660" s="137"/>
      <c r="LIS660" s="137"/>
      <c r="LIT660" s="137"/>
      <c r="LIU660" s="137"/>
      <c r="LIV660" s="137"/>
      <c r="LIW660" s="137"/>
      <c r="LIX660" s="137"/>
      <c r="LIY660" s="137"/>
      <c r="LIZ660" s="137"/>
      <c r="LJA660" s="137"/>
      <c r="LJB660" s="137"/>
      <c r="LJC660" s="137"/>
      <c r="LJD660" s="137"/>
      <c r="LJE660" s="137"/>
      <c r="LJF660" s="137"/>
      <c r="LJG660" s="137"/>
      <c r="LJH660" s="137"/>
      <c r="LJI660" s="137"/>
      <c r="LJJ660" s="137"/>
      <c r="LJK660" s="137"/>
      <c r="LJL660" s="137"/>
      <c r="LJM660" s="137"/>
      <c r="LJN660" s="137"/>
      <c r="LJO660" s="137"/>
      <c r="LJP660" s="137"/>
      <c r="LJQ660" s="137"/>
      <c r="LJR660" s="137"/>
      <c r="LJS660" s="137"/>
      <c r="LJT660" s="137"/>
      <c r="LJU660" s="137"/>
      <c r="LJV660" s="137"/>
      <c r="LJW660" s="137"/>
      <c r="LJX660" s="137"/>
      <c r="LJY660" s="137"/>
      <c r="LJZ660" s="137"/>
      <c r="LKA660" s="137"/>
      <c r="LKB660" s="137"/>
      <c r="LKC660" s="137"/>
      <c r="LKD660" s="137"/>
      <c r="LKE660" s="137"/>
      <c r="LKF660" s="137"/>
      <c r="LKG660" s="137"/>
      <c r="LKH660" s="137"/>
      <c r="LKI660" s="137"/>
      <c r="LKJ660" s="137"/>
      <c r="LKK660" s="137"/>
      <c r="LKL660" s="137"/>
      <c r="LKM660" s="137"/>
      <c r="LKN660" s="137"/>
      <c r="LKO660" s="137"/>
      <c r="LKP660" s="137"/>
      <c r="LKQ660" s="137"/>
      <c r="LKR660" s="137"/>
      <c r="LKS660" s="137"/>
      <c r="LKT660" s="137"/>
      <c r="LKU660" s="137"/>
      <c r="LKV660" s="137"/>
      <c r="LKW660" s="137"/>
      <c r="LKX660" s="137"/>
      <c r="LKY660" s="137"/>
      <c r="LKZ660" s="137"/>
      <c r="LLA660" s="137"/>
      <c r="LLB660" s="137"/>
      <c r="LLC660" s="137"/>
      <c r="LLD660" s="137"/>
      <c r="LLE660" s="137"/>
      <c r="LLF660" s="137"/>
      <c r="LLG660" s="137"/>
      <c r="LLH660" s="137"/>
      <c r="LLI660" s="137"/>
      <c r="LLJ660" s="137"/>
      <c r="LLK660" s="137"/>
      <c r="LLL660" s="137"/>
      <c r="LLM660" s="137"/>
      <c r="LLN660" s="137"/>
      <c r="LLO660" s="137"/>
      <c r="LLP660" s="137"/>
      <c r="LLQ660" s="137"/>
      <c r="LLR660" s="137"/>
      <c r="LLS660" s="137"/>
      <c r="LLT660" s="137"/>
      <c r="LLU660" s="137"/>
      <c r="LLV660" s="137"/>
      <c r="LLW660" s="137"/>
      <c r="LLX660" s="137"/>
      <c r="LLY660" s="137"/>
      <c r="LLZ660" s="137"/>
      <c r="LMA660" s="137"/>
      <c r="LMB660" s="137"/>
      <c r="LMC660" s="137"/>
      <c r="LMD660" s="137"/>
      <c r="LME660" s="137"/>
      <c r="LMF660" s="137"/>
      <c r="LMG660" s="137"/>
      <c r="LMH660" s="137"/>
      <c r="LMI660" s="137"/>
      <c r="LMJ660" s="137"/>
      <c r="LMK660" s="137"/>
      <c r="LML660" s="137"/>
      <c r="LMM660" s="137"/>
      <c r="LMN660" s="137"/>
      <c r="LMO660" s="137"/>
      <c r="LMP660" s="137"/>
      <c r="LMQ660" s="137"/>
      <c r="LMR660" s="137"/>
      <c r="LMS660" s="137"/>
      <c r="LMT660" s="137"/>
      <c r="LMU660" s="137"/>
      <c r="LMV660" s="137"/>
      <c r="LMW660" s="137"/>
      <c r="LMX660" s="137"/>
      <c r="LMY660" s="137"/>
      <c r="LMZ660" s="137"/>
      <c r="LNA660" s="137"/>
      <c r="LNB660" s="137"/>
      <c r="LNC660" s="137"/>
      <c r="LND660" s="137"/>
      <c r="LNE660" s="137"/>
      <c r="LNF660" s="137"/>
      <c r="LNG660" s="137"/>
      <c r="LNH660" s="137"/>
      <c r="LNI660" s="137"/>
      <c r="LNJ660" s="137"/>
      <c r="LNK660" s="137"/>
      <c r="LNL660" s="137"/>
      <c r="LNM660" s="137"/>
      <c r="LNN660" s="137"/>
      <c r="LNO660" s="137"/>
      <c r="LNP660" s="137"/>
      <c r="LNQ660" s="137"/>
      <c r="LNR660" s="137"/>
      <c r="LNS660" s="137"/>
      <c r="LNT660" s="137"/>
      <c r="LNU660" s="137"/>
      <c r="LNV660" s="137"/>
      <c r="LNW660" s="137"/>
      <c r="LNX660" s="137"/>
      <c r="LNY660" s="137"/>
      <c r="LNZ660" s="137"/>
      <c r="LOA660" s="137"/>
      <c r="LOB660" s="137"/>
      <c r="LOC660" s="137"/>
      <c r="LOD660" s="137"/>
      <c r="LOE660" s="137"/>
      <c r="LOF660" s="137"/>
      <c r="LOG660" s="137"/>
      <c r="LOH660" s="137"/>
      <c r="LOI660" s="137"/>
      <c r="LOJ660" s="137"/>
      <c r="LOK660" s="137"/>
      <c r="LOL660" s="137"/>
      <c r="LOM660" s="137"/>
      <c r="LON660" s="137"/>
      <c r="LOO660" s="137"/>
      <c r="LOP660" s="137"/>
      <c r="LOQ660" s="137"/>
      <c r="LOR660" s="137"/>
      <c r="LOS660" s="137"/>
      <c r="LOT660" s="137"/>
      <c r="LOU660" s="137"/>
      <c r="LOV660" s="137"/>
      <c r="LOW660" s="137"/>
      <c r="LOX660" s="137"/>
      <c r="LOY660" s="137"/>
      <c r="LOZ660" s="137"/>
      <c r="LPA660" s="137"/>
      <c r="LPB660" s="137"/>
      <c r="LPC660" s="137"/>
      <c r="LPD660" s="137"/>
      <c r="LPE660" s="137"/>
      <c r="LPF660" s="137"/>
      <c r="LPG660" s="137"/>
      <c r="LPH660" s="137"/>
      <c r="LPI660" s="137"/>
      <c r="LPJ660" s="137"/>
      <c r="LPK660" s="137"/>
      <c r="LPL660" s="137"/>
      <c r="LPM660" s="137"/>
      <c r="LPN660" s="137"/>
      <c r="LPO660" s="137"/>
      <c r="LPP660" s="137"/>
      <c r="LPQ660" s="137"/>
      <c r="LPR660" s="137"/>
      <c r="LPS660" s="137"/>
      <c r="LPT660" s="137"/>
      <c r="LPU660" s="137"/>
      <c r="LPV660" s="137"/>
      <c r="LPW660" s="137"/>
      <c r="LPX660" s="137"/>
      <c r="LPY660" s="137"/>
      <c r="LPZ660" s="137"/>
      <c r="LQA660" s="137"/>
      <c r="LQB660" s="137"/>
      <c r="LQC660" s="137"/>
      <c r="LQD660" s="137"/>
      <c r="LQE660" s="137"/>
      <c r="LQF660" s="137"/>
      <c r="LQG660" s="137"/>
      <c r="LQH660" s="137"/>
      <c r="LQI660" s="137"/>
      <c r="LQJ660" s="137"/>
      <c r="LQK660" s="137"/>
      <c r="LQL660" s="137"/>
      <c r="LQM660" s="137"/>
      <c r="LQN660" s="137"/>
      <c r="LQO660" s="137"/>
      <c r="LQP660" s="137"/>
      <c r="LQQ660" s="137"/>
      <c r="LQR660" s="137"/>
      <c r="LQS660" s="137"/>
      <c r="LQT660" s="137"/>
      <c r="LQU660" s="137"/>
      <c r="LQV660" s="137"/>
      <c r="LQW660" s="137"/>
      <c r="LQX660" s="137"/>
      <c r="LQY660" s="137"/>
      <c r="LQZ660" s="137"/>
      <c r="LRA660" s="137"/>
      <c r="LRB660" s="137"/>
      <c r="LRC660" s="137"/>
      <c r="LRD660" s="137"/>
      <c r="LRE660" s="137"/>
      <c r="LRF660" s="137"/>
      <c r="LRG660" s="137"/>
      <c r="LRH660" s="137"/>
      <c r="LRI660" s="137"/>
      <c r="LRJ660" s="137"/>
      <c r="LRK660" s="137"/>
      <c r="LRL660" s="137"/>
      <c r="LRM660" s="137"/>
      <c r="LRN660" s="137"/>
      <c r="LRO660" s="137"/>
      <c r="LRP660" s="137"/>
      <c r="LRQ660" s="137"/>
      <c r="LRR660" s="137"/>
      <c r="LRS660" s="137"/>
      <c r="LRT660" s="137"/>
      <c r="LRU660" s="137"/>
      <c r="LRV660" s="137"/>
      <c r="LRW660" s="137"/>
      <c r="LRX660" s="137"/>
      <c r="LRY660" s="137"/>
      <c r="LRZ660" s="137"/>
      <c r="LSA660" s="137"/>
      <c r="LSB660" s="137"/>
      <c r="LSC660" s="137"/>
      <c r="LSD660" s="137"/>
      <c r="LSE660" s="137"/>
      <c r="LSF660" s="137"/>
      <c r="LSG660" s="137"/>
      <c r="LSH660" s="137"/>
      <c r="LSI660" s="137"/>
      <c r="LSJ660" s="137"/>
      <c r="LSK660" s="137"/>
      <c r="LSL660" s="137"/>
      <c r="LSM660" s="137"/>
      <c r="LSN660" s="137"/>
      <c r="LSO660" s="137"/>
      <c r="LSP660" s="137"/>
      <c r="LSQ660" s="137"/>
      <c r="LSR660" s="137"/>
      <c r="LSS660" s="137"/>
      <c r="LST660" s="137"/>
      <c r="LSU660" s="137"/>
      <c r="LSV660" s="137"/>
      <c r="LSW660" s="137"/>
      <c r="LSX660" s="137"/>
      <c r="LSY660" s="137"/>
      <c r="LSZ660" s="137"/>
      <c r="LTA660" s="137"/>
      <c r="LTB660" s="137"/>
      <c r="LTC660" s="137"/>
      <c r="LTD660" s="137"/>
      <c r="LTE660" s="137"/>
      <c r="LTF660" s="137"/>
      <c r="LTG660" s="137"/>
      <c r="LTH660" s="137"/>
      <c r="LTI660" s="137"/>
      <c r="LTJ660" s="137"/>
      <c r="LTK660" s="137"/>
      <c r="LTL660" s="137"/>
      <c r="LTM660" s="137"/>
      <c r="LTN660" s="137"/>
      <c r="LTO660" s="137"/>
      <c r="LTP660" s="137"/>
      <c r="LTQ660" s="137"/>
      <c r="LTR660" s="137"/>
      <c r="LTS660" s="137"/>
      <c r="LTT660" s="137"/>
      <c r="LTU660" s="137"/>
      <c r="LTV660" s="137"/>
      <c r="LTW660" s="137"/>
      <c r="LTX660" s="137"/>
      <c r="LTY660" s="137"/>
      <c r="LTZ660" s="137"/>
      <c r="LUA660" s="137"/>
      <c r="LUB660" s="137"/>
      <c r="LUC660" s="137"/>
      <c r="LUD660" s="137"/>
      <c r="LUE660" s="137"/>
      <c r="LUF660" s="137"/>
      <c r="LUG660" s="137"/>
      <c r="LUH660" s="137"/>
      <c r="LUI660" s="137"/>
      <c r="LUJ660" s="137"/>
      <c r="LUK660" s="137"/>
      <c r="LUL660" s="137"/>
      <c r="LUM660" s="137"/>
      <c r="LUN660" s="137"/>
      <c r="LUO660" s="137"/>
      <c r="LUP660" s="137"/>
      <c r="LUQ660" s="137"/>
      <c r="LUR660" s="137"/>
      <c r="LUS660" s="137"/>
      <c r="LUT660" s="137"/>
      <c r="LUU660" s="137"/>
      <c r="LUV660" s="137"/>
      <c r="LUW660" s="137"/>
      <c r="LUX660" s="137"/>
      <c r="LUY660" s="137"/>
      <c r="LUZ660" s="137"/>
      <c r="LVA660" s="137"/>
      <c r="LVB660" s="137"/>
      <c r="LVC660" s="137"/>
      <c r="LVD660" s="137"/>
      <c r="LVE660" s="137"/>
      <c r="LVF660" s="137"/>
      <c r="LVG660" s="137"/>
      <c r="LVH660" s="137"/>
      <c r="LVI660" s="137"/>
      <c r="LVJ660" s="137"/>
      <c r="LVK660" s="137"/>
      <c r="LVL660" s="137"/>
      <c r="LVM660" s="137"/>
      <c r="LVN660" s="137"/>
      <c r="LVO660" s="137"/>
      <c r="LVP660" s="137"/>
      <c r="LVQ660" s="137"/>
      <c r="LVR660" s="137"/>
      <c r="LVS660" s="137"/>
      <c r="LVT660" s="137"/>
      <c r="LVU660" s="137"/>
      <c r="LVV660" s="137"/>
      <c r="LVW660" s="137"/>
      <c r="LVX660" s="137"/>
      <c r="LVY660" s="137"/>
      <c r="LVZ660" s="137"/>
      <c r="LWA660" s="137"/>
      <c r="LWB660" s="137"/>
      <c r="LWC660" s="137"/>
      <c r="LWD660" s="137"/>
      <c r="LWE660" s="137"/>
      <c r="LWF660" s="137"/>
      <c r="LWG660" s="137"/>
      <c r="LWH660" s="137"/>
      <c r="LWI660" s="137"/>
      <c r="LWJ660" s="137"/>
      <c r="LWK660" s="137"/>
      <c r="LWL660" s="137"/>
      <c r="LWM660" s="137"/>
      <c r="LWN660" s="137"/>
      <c r="LWO660" s="137"/>
      <c r="LWP660" s="137"/>
      <c r="LWQ660" s="137"/>
      <c r="LWR660" s="137"/>
      <c r="LWS660" s="137"/>
      <c r="LWT660" s="137"/>
      <c r="LWU660" s="137"/>
      <c r="LWV660" s="137"/>
      <c r="LWW660" s="137"/>
      <c r="LWX660" s="137"/>
      <c r="LWY660" s="137"/>
      <c r="LWZ660" s="137"/>
      <c r="LXA660" s="137"/>
      <c r="LXB660" s="137"/>
      <c r="LXC660" s="137"/>
      <c r="LXD660" s="137"/>
      <c r="LXE660" s="137"/>
      <c r="LXF660" s="137"/>
      <c r="LXG660" s="137"/>
      <c r="LXH660" s="137"/>
      <c r="LXI660" s="137"/>
      <c r="LXJ660" s="137"/>
      <c r="LXK660" s="137"/>
      <c r="LXL660" s="137"/>
      <c r="LXM660" s="137"/>
      <c r="LXN660" s="137"/>
      <c r="LXO660" s="137"/>
      <c r="LXP660" s="137"/>
      <c r="LXQ660" s="137"/>
      <c r="LXR660" s="137"/>
      <c r="LXS660" s="137"/>
      <c r="LXT660" s="137"/>
      <c r="LXU660" s="137"/>
      <c r="LXV660" s="137"/>
      <c r="LXW660" s="137"/>
      <c r="LXX660" s="137"/>
      <c r="LXY660" s="137"/>
      <c r="LXZ660" s="137"/>
      <c r="LYA660" s="137"/>
      <c r="LYB660" s="137"/>
      <c r="LYC660" s="137"/>
      <c r="LYD660" s="137"/>
      <c r="LYE660" s="137"/>
      <c r="LYF660" s="137"/>
      <c r="LYG660" s="137"/>
      <c r="LYH660" s="137"/>
      <c r="LYI660" s="137"/>
      <c r="LYJ660" s="137"/>
      <c r="LYK660" s="137"/>
      <c r="LYL660" s="137"/>
      <c r="LYM660" s="137"/>
      <c r="LYN660" s="137"/>
      <c r="LYO660" s="137"/>
      <c r="LYP660" s="137"/>
      <c r="LYQ660" s="137"/>
      <c r="LYR660" s="137"/>
      <c r="LYS660" s="137"/>
      <c r="LYT660" s="137"/>
      <c r="LYU660" s="137"/>
      <c r="LYV660" s="137"/>
      <c r="LYW660" s="137"/>
      <c r="LYX660" s="137"/>
      <c r="LYY660" s="137"/>
      <c r="LYZ660" s="137"/>
      <c r="LZA660" s="137"/>
      <c r="LZB660" s="137"/>
      <c r="LZC660" s="137"/>
      <c r="LZD660" s="137"/>
      <c r="LZE660" s="137"/>
      <c r="LZF660" s="137"/>
      <c r="LZG660" s="137"/>
      <c r="LZH660" s="137"/>
      <c r="LZI660" s="137"/>
      <c r="LZJ660" s="137"/>
      <c r="LZK660" s="137"/>
      <c r="LZL660" s="137"/>
      <c r="LZM660" s="137"/>
      <c r="LZN660" s="137"/>
      <c r="LZO660" s="137"/>
      <c r="LZP660" s="137"/>
      <c r="LZQ660" s="137"/>
      <c r="LZR660" s="137"/>
      <c r="LZS660" s="137"/>
      <c r="LZT660" s="137"/>
      <c r="LZU660" s="137"/>
      <c r="LZV660" s="137"/>
      <c r="LZW660" s="137"/>
      <c r="LZX660" s="137"/>
      <c r="LZY660" s="137"/>
      <c r="LZZ660" s="137"/>
      <c r="MAA660" s="137"/>
      <c r="MAB660" s="137"/>
      <c r="MAC660" s="137"/>
      <c r="MAD660" s="137"/>
      <c r="MAE660" s="137"/>
      <c r="MAF660" s="137"/>
      <c r="MAG660" s="137"/>
      <c r="MAH660" s="137"/>
      <c r="MAI660" s="137"/>
      <c r="MAJ660" s="137"/>
      <c r="MAK660" s="137"/>
      <c r="MAL660" s="137"/>
      <c r="MAM660" s="137"/>
      <c r="MAN660" s="137"/>
      <c r="MAO660" s="137"/>
      <c r="MAP660" s="137"/>
      <c r="MAQ660" s="137"/>
      <c r="MAR660" s="137"/>
      <c r="MAS660" s="137"/>
      <c r="MAT660" s="137"/>
      <c r="MAU660" s="137"/>
      <c r="MAV660" s="137"/>
      <c r="MAW660" s="137"/>
      <c r="MAX660" s="137"/>
      <c r="MAY660" s="137"/>
      <c r="MAZ660" s="137"/>
      <c r="MBA660" s="137"/>
      <c r="MBB660" s="137"/>
      <c r="MBC660" s="137"/>
      <c r="MBD660" s="137"/>
      <c r="MBE660" s="137"/>
      <c r="MBF660" s="137"/>
      <c r="MBG660" s="137"/>
      <c r="MBH660" s="137"/>
      <c r="MBI660" s="137"/>
      <c r="MBJ660" s="137"/>
      <c r="MBK660" s="137"/>
      <c r="MBL660" s="137"/>
      <c r="MBM660" s="137"/>
      <c r="MBN660" s="137"/>
      <c r="MBO660" s="137"/>
      <c r="MBP660" s="137"/>
      <c r="MBQ660" s="137"/>
      <c r="MBR660" s="137"/>
      <c r="MBS660" s="137"/>
      <c r="MBT660" s="137"/>
      <c r="MBU660" s="137"/>
      <c r="MBV660" s="137"/>
      <c r="MBW660" s="137"/>
      <c r="MBX660" s="137"/>
      <c r="MBY660" s="137"/>
      <c r="MBZ660" s="137"/>
      <c r="MCA660" s="137"/>
      <c r="MCB660" s="137"/>
      <c r="MCC660" s="137"/>
      <c r="MCD660" s="137"/>
      <c r="MCE660" s="137"/>
      <c r="MCF660" s="137"/>
      <c r="MCG660" s="137"/>
      <c r="MCH660" s="137"/>
      <c r="MCI660" s="137"/>
      <c r="MCJ660" s="137"/>
      <c r="MCK660" s="137"/>
      <c r="MCL660" s="137"/>
      <c r="MCM660" s="137"/>
      <c r="MCN660" s="137"/>
      <c r="MCO660" s="137"/>
      <c r="MCP660" s="137"/>
      <c r="MCQ660" s="137"/>
      <c r="MCR660" s="137"/>
      <c r="MCS660" s="137"/>
      <c r="MCT660" s="137"/>
      <c r="MCU660" s="137"/>
      <c r="MCV660" s="137"/>
      <c r="MCW660" s="137"/>
      <c r="MCX660" s="137"/>
      <c r="MCY660" s="137"/>
      <c r="MCZ660" s="137"/>
      <c r="MDA660" s="137"/>
      <c r="MDB660" s="137"/>
      <c r="MDC660" s="137"/>
      <c r="MDD660" s="137"/>
      <c r="MDE660" s="137"/>
      <c r="MDF660" s="137"/>
      <c r="MDG660" s="137"/>
      <c r="MDH660" s="137"/>
      <c r="MDI660" s="137"/>
      <c r="MDJ660" s="137"/>
      <c r="MDK660" s="137"/>
      <c r="MDL660" s="137"/>
      <c r="MDM660" s="137"/>
      <c r="MDN660" s="137"/>
      <c r="MDO660" s="137"/>
      <c r="MDP660" s="137"/>
      <c r="MDQ660" s="137"/>
      <c r="MDR660" s="137"/>
      <c r="MDS660" s="137"/>
      <c r="MDT660" s="137"/>
      <c r="MDU660" s="137"/>
      <c r="MDV660" s="137"/>
      <c r="MDW660" s="137"/>
      <c r="MDX660" s="137"/>
      <c r="MDY660" s="137"/>
      <c r="MDZ660" s="137"/>
      <c r="MEA660" s="137"/>
      <c r="MEB660" s="137"/>
      <c r="MEC660" s="137"/>
      <c r="MED660" s="137"/>
      <c r="MEE660" s="137"/>
      <c r="MEF660" s="137"/>
      <c r="MEG660" s="137"/>
      <c r="MEH660" s="137"/>
      <c r="MEI660" s="137"/>
      <c r="MEJ660" s="137"/>
      <c r="MEK660" s="137"/>
      <c r="MEL660" s="137"/>
      <c r="MEM660" s="137"/>
      <c r="MEN660" s="137"/>
      <c r="MEO660" s="137"/>
      <c r="MEP660" s="137"/>
      <c r="MEQ660" s="137"/>
      <c r="MER660" s="137"/>
      <c r="MES660" s="137"/>
      <c r="MET660" s="137"/>
      <c r="MEU660" s="137"/>
      <c r="MEV660" s="137"/>
      <c r="MEW660" s="137"/>
      <c r="MEX660" s="137"/>
      <c r="MEY660" s="137"/>
      <c r="MEZ660" s="137"/>
      <c r="MFA660" s="137"/>
      <c r="MFB660" s="137"/>
      <c r="MFC660" s="137"/>
      <c r="MFD660" s="137"/>
      <c r="MFE660" s="137"/>
      <c r="MFF660" s="137"/>
      <c r="MFG660" s="137"/>
      <c r="MFH660" s="137"/>
      <c r="MFI660" s="137"/>
      <c r="MFJ660" s="137"/>
      <c r="MFK660" s="137"/>
      <c r="MFL660" s="137"/>
      <c r="MFM660" s="137"/>
      <c r="MFN660" s="137"/>
      <c r="MFO660" s="137"/>
      <c r="MFP660" s="137"/>
      <c r="MFQ660" s="137"/>
      <c r="MFR660" s="137"/>
      <c r="MFS660" s="137"/>
      <c r="MFT660" s="137"/>
      <c r="MFU660" s="137"/>
      <c r="MFV660" s="137"/>
      <c r="MFW660" s="137"/>
      <c r="MFX660" s="137"/>
      <c r="MFY660" s="137"/>
      <c r="MFZ660" s="137"/>
      <c r="MGA660" s="137"/>
      <c r="MGB660" s="137"/>
      <c r="MGC660" s="137"/>
      <c r="MGD660" s="137"/>
      <c r="MGE660" s="137"/>
      <c r="MGF660" s="137"/>
      <c r="MGG660" s="137"/>
      <c r="MGH660" s="137"/>
      <c r="MGI660" s="137"/>
      <c r="MGJ660" s="137"/>
      <c r="MGK660" s="137"/>
      <c r="MGL660" s="137"/>
      <c r="MGM660" s="137"/>
      <c r="MGN660" s="137"/>
      <c r="MGO660" s="137"/>
      <c r="MGP660" s="137"/>
      <c r="MGQ660" s="137"/>
      <c r="MGR660" s="137"/>
      <c r="MGS660" s="137"/>
      <c r="MGT660" s="137"/>
      <c r="MGU660" s="137"/>
      <c r="MGV660" s="137"/>
      <c r="MGW660" s="137"/>
      <c r="MGX660" s="137"/>
      <c r="MGY660" s="137"/>
      <c r="MGZ660" s="137"/>
      <c r="MHA660" s="137"/>
      <c r="MHB660" s="137"/>
      <c r="MHC660" s="137"/>
      <c r="MHD660" s="137"/>
      <c r="MHE660" s="137"/>
      <c r="MHF660" s="137"/>
      <c r="MHG660" s="137"/>
      <c r="MHH660" s="137"/>
      <c r="MHI660" s="137"/>
      <c r="MHJ660" s="137"/>
      <c r="MHK660" s="137"/>
      <c r="MHL660" s="137"/>
      <c r="MHM660" s="137"/>
      <c r="MHN660" s="137"/>
      <c r="MHO660" s="137"/>
      <c r="MHP660" s="137"/>
      <c r="MHQ660" s="137"/>
      <c r="MHR660" s="137"/>
      <c r="MHS660" s="137"/>
      <c r="MHT660" s="137"/>
      <c r="MHU660" s="137"/>
      <c r="MHV660" s="137"/>
      <c r="MHW660" s="137"/>
      <c r="MHX660" s="137"/>
      <c r="MHY660" s="137"/>
      <c r="MHZ660" s="137"/>
      <c r="MIA660" s="137"/>
      <c r="MIB660" s="137"/>
      <c r="MIC660" s="137"/>
      <c r="MID660" s="137"/>
      <c r="MIE660" s="137"/>
      <c r="MIF660" s="137"/>
      <c r="MIG660" s="137"/>
      <c r="MIH660" s="137"/>
      <c r="MII660" s="137"/>
      <c r="MIJ660" s="137"/>
      <c r="MIK660" s="137"/>
      <c r="MIL660" s="137"/>
      <c r="MIM660" s="137"/>
      <c r="MIN660" s="137"/>
      <c r="MIO660" s="137"/>
      <c r="MIP660" s="137"/>
      <c r="MIQ660" s="137"/>
      <c r="MIR660" s="137"/>
      <c r="MIS660" s="137"/>
      <c r="MIT660" s="137"/>
      <c r="MIU660" s="137"/>
      <c r="MIV660" s="137"/>
      <c r="MIW660" s="137"/>
      <c r="MIX660" s="137"/>
      <c r="MIY660" s="137"/>
      <c r="MIZ660" s="137"/>
      <c r="MJA660" s="137"/>
      <c r="MJB660" s="137"/>
      <c r="MJC660" s="137"/>
      <c r="MJD660" s="137"/>
      <c r="MJE660" s="137"/>
      <c r="MJF660" s="137"/>
      <c r="MJG660" s="137"/>
      <c r="MJH660" s="137"/>
      <c r="MJI660" s="137"/>
      <c r="MJJ660" s="137"/>
      <c r="MJK660" s="137"/>
      <c r="MJL660" s="137"/>
      <c r="MJM660" s="137"/>
      <c r="MJN660" s="137"/>
      <c r="MJO660" s="137"/>
      <c r="MJP660" s="137"/>
      <c r="MJQ660" s="137"/>
      <c r="MJR660" s="137"/>
      <c r="MJS660" s="137"/>
      <c r="MJT660" s="137"/>
      <c r="MJU660" s="137"/>
      <c r="MJV660" s="137"/>
      <c r="MJW660" s="137"/>
      <c r="MJX660" s="137"/>
      <c r="MJY660" s="137"/>
      <c r="MJZ660" s="137"/>
      <c r="MKA660" s="137"/>
      <c r="MKB660" s="137"/>
      <c r="MKC660" s="137"/>
      <c r="MKD660" s="137"/>
      <c r="MKE660" s="137"/>
      <c r="MKF660" s="137"/>
      <c r="MKG660" s="137"/>
      <c r="MKH660" s="137"/>
      <c r="MKI660" s="137"/>
      <c r="MKJ660" s="137"/>
      <c r="MKK660" s="137"/>
      <c r="MKL660" s="137"/>
      <c r="MKM660" s="137"/>
      <c r="MKN660" s="137"/>
      <c r="MKO660" s="137"/>
      <c r="MKP660" s="137"/>
      <c r="MKQ660" s="137"/>
      <c r="MKR660" s="137"/>
      <c r="MKS660" s="137"/>
      <c r="MKT660" s="137"/>
      <c r="MKU660" s="137"/>
      <c r="MKV660" s="137"/>
      <c r="MKW660" s="137"/>
      <c r="MKX660" s="137"/>
      <c r="MKY660" s="137"/>
      <c r="MKZ660" s="137"/>
      <c r="MLA660" s="137"/>
      <c r="MLB660" s="137"/>
      <c r="MLC660" s="137"/>
      <c r="MLD660" s="137"/>
      <c r="MLE660" s="137"/>
      <c r="MLF660" s="137"/>
      <c r="MLG660" s="137"/>
      <c r="MLH660" s="137"/>
      <c r="MLI660" s="137"/>
      <c r="MLJ660" s="137"/>
      <c r="MLK660" s="137"/>
      <c r="MLL660" s="137"/>
      <c r="MLM660" s="137"/>
      <c r="MLN660" s="137"/>
      <c r="MLO660" s="137"/>
      <c r="MLP660" s="137"/>
      <c r="MLQ660" s="137"/>
      <c r="MLR660" s="137"/>
      <c r="MLS660" s="137"/>
      <c r="MLT660" s="137"/>
      <c r="MLU660" s="137"/>
      <c r="MLV660" s="137"/>
      <c r="MLW660" s="137"/>
      <c r="MLX660" s="137"/>
      <c r="MLY660" s="137"/>
      <c r="MLZ660" s="137"/>
      <c r="MMA660" s="137"/>
      <c r="MMB660" s="137"/>
      <c r="MMC660" s="137"/>
      <c r="MMD660" s="137"/>
      <c r="MME660" s="137"/>
      <c r="MMF660" s="137"/>
      <c r="MMG660" s="137"/>
      <c r="MMH660" s="137"/>
      <c r="MMI660" s="137"/>
      <c r="MMJ660" s="137"/>
      <c r="MMK660" s="137"/>
      <c r="MML660" s="137"/>
      <c r="MMM660" s="137"/>
      <c r="MMN660" s="137"/>
      <c r="MMO660" s="137"/>
      <c r="MMP660" s="137"/>
      <c r="MMQ660" s="137"/>
      <c r="MMR660" s="137"/>
      <c r="MMS660" s="137"/>
      <c r="MMT660" s="137"/>
      <c r="MMU660" s="137"/>
      <c r="MMV660" s="137"/>
      <c r="MMW660" s="137"/>
      <c r="MMX660" s="137"/>
      <c r="MMY660" s="137"/>
      <c r="MMZ660" s="137"/>
      <c r="MNA660" s="137"/>
      <c r="MNB660" s="137"/>
      <c r="MNC660" s="137"/>
      <c r="MND660" s="137"/>
      <c r="MNE660" s="137"/>
      <c r="MNF660" s="137"/>
      <c r="MNG660" s="137"/>
      <c r="MNH660" s="137"/>
      <c r="MNI660" s="137"/>
      <c r="MNJ660" s="137"/>
      <c r="MNK660" s="137"/>
      <c r="MNL660" s="137"/>
      <c r="MNM660" s="137"/>
      <c r="MNN660" s="137"/>
      <c r="MNO660" s="137"/>
      <c r="MNP660" s="137"/>
      <c r="MNQ660" s="137"/>
      <c r="MNR660" s="137"/>
      <c r="MNS660" s="137"/>
      <c r="MNT660" s="137"/>
      <c r="MNU660" s="137"/>
      <c r="MNV660" s="137"/>
      <c r="MNW660" s="137"/>
      <c r="MNX660" s="137"/>
      <c r="MNY660" s="137"/>
      <c r="MNZ660" s="137"/>
      <c r="MOA660" s="137"/>
      <c r="MOB660" s="137"/>
      <c r="MOC660" s="137"/>
      <c r="MOD660" s="137"/>
      <c r="MOE660" s="137"/>
      <c r="MOF660" s="137"/>
      <c r="MOG660" s="137"/>
      <c r="MOH660" s="137"/>
      <c r="MOI660" s="137"/>
      <c r="MOJ660" s="137"/>
      <c r="MOK660" s="137"/>
      <c r="MOL660" s="137"/>
      <c r="MOM660" s="137"/>
      <c r="MON660" s="137"/>
      <c r="MOO660" s="137"/>
      <c r="MOP660" s="137"/>
      <c r="MOQ660" s="137"/>
      <c r="MOR660" s="137"/>
      <c r="MOS660" s="137"/>
      <c r="MOT660" s="137"/>
      <c r="MOU660" s="137"/>
      <c r="MOV660" s="137"/>
      <c r="MOW660" s="137"/>
      <c r="MOX660" s="137"/>
      <c r="MOY660" s="137"/>
      <c r="MOZ660" s="137"/>
      <c r="MPA660" s="137"/>
      <c r="MPB660" s="137"/>
      <c r="MPC660" s="137"/>
      <c r="MPD660" s="137"/>
      <c r="MPE660" s="137"/>
      <c r="MPF660" s="137"/>
      <c r="MPG660" s="137"/>
      <c r="MPH660" s="137"/>
      <c r="MPI660" s="137"/>
      <c r="MPJ660" s="137"/>
      <c r="MPK660" s="137"/>
      <c r="MPL660" s="137"/>
      <c r="MPM660" s="137"/>
      <c r="MPN660" s="137"/>
      <c r="MPO660" s="137"/>
      <c r="MPP660" s="137"/>
      <c r="MPQ660" s="137"/>
      <c r="MPR660" s="137"/>
      <c r="MPS660" s="137"/>
      <c r="MPT660" s="137"/>
      <c r="MPU660" s="137"/>
      <c r="MPV660" s="137"/>
      <c r="MPW660" s="137"/>
      <c r="MPX660" s="137"/>
      <c r="MPY660" s="137"/>
      <c r="MPZ660" s="137"/>
      <c r="MQA660" s="137"/>
      <c r="MQB660" s="137"/>
      <c r="MQC660" s="137"/>
      <c r="MQD660" s="137"/>
      <c r="MQE660" s="137"/>
      <c r="MQF660" s="137"/>
      <c r="MQG660" s="137"/>
      <c r="MQH660" s="137"/>
      <c r="MQI660" s="137"/>
      <c r="MQJ660" s="137"/>
      <c r="MQK660" s="137"/>
      <c r="MQL660" s="137"/>
      <c r="MQM660" s="137"/>
      <c r="MQN660" s="137"/>
      <c r="MQO660" s="137"/>
      <c r="MQP660" s="137"/>
      <c r="MQQ660" s="137"/>
      <c r="MQR660" s="137"/>
      <c r="MQS660" s="137"/>
      <c r="MQT660" s="137"/>
      <c r="MQU660" s="137"/>
      <c r="MQV660" s="137"/>
      <c r="MQW660" s="137"/>
      <c r="MQX660" s="137"/>
      <c r="MQY660" s="137"/>
      <c r="MQZ660" s="137"/>
      <c r="MRA660" s="137"/>
      <c r="MRB660" s="137"/>
      <c r="MRC660" s="137"/>
      <c r="MRD660" s="137"/>
      <c r="MRE660" s="137"/>
      <c r="MRF660" s="137"/>
      <c r="MRG660" s="137"/>
      <c r="MRH660" s="137"/>
      <c r="MRI660" s="137"/>
      <c r="MRJ660" s="137"/>
      <c r="MRK660" s="137"/>
      <c r="MRL660" s="137"/>
      <c r="MRM660" s="137"/>
      <c r="MRN660" s="137"/>
      <c r="MRO660" s="137"/>
      <c r="MRP660" s="137"/>
      <c r="MRQ660" s="137"/>
      <c r="MRR660" s="137"/>
      <c r="MRS660" s="137"/>
      <c r="MRT660" s="137"/>
      <c r="MRU660" s="137"/>
      <c r="MRV660" s="137"/>
      <c r="MRW660" s="137"/>
      <c r="MRX660" s="137"/>
      <c r="MRY660" s="137"/>
      <c r="MRZ660" s="137"/>
      <c r="MSA660" s="137"/>
      <c r="MSB660" s="137"/>
      <c r="MSC660" s="137"/>
      <c r="MSD660" s="137"/>
      <c r="MSE660" s="137"/>
      <c r="MSF660" s="137"/>
      <c r="MSG660" s="137"/>
      <c r="MSH660" s="137"/>
      <c r="MSI660" s="137"/>
      <c r="MSJ660" s="137"/>
      <c r="MSK660" s="137"/>
      <c r="MSL660" s="137"/>
      <c r="MSM660" s="137"/>
      <c r="MSN660" s="137"/>
      <c r="MSO660" s="137"/>
      <c r="MSP660" s="137"/>
      <c r="MSQ660" s="137"/>
      <c r="MSR660" s="137"/>
      <c r="MSS660" s="137"/>
      <c r="MST660" s="137"/>
      <c r="MSU660" s="137"/>
      <c r="MSV660" s="137"/>
      <c r="MSW660" s="137"/>
      <c r="MSX660" s="137"/>
      <c r="MSY660" s="137"/>
      <c r="MSZ660" s="137"/>
      <c r="MTA660" s="137"/>
      <c r="MTB660" s="137"/>
      <c r="MTC660" s="137"/>
      <c r="MTD660" s="137"/>
      <c r="MTE660" s="137"/>
      <c r="MTF660" s="137"/>
      <c r="MTG660" s="137"/>
      <c r="MTH660" s="137"/>
      <c r="MTI660" s="137"/>
      <c r="MTJ660" s="137"/>
      <c r="MTK660" s="137"/>
      <c r="MTL660" s="137"/>
      <c r="MTM660" s="137"/>
      <c r="MTN660" s="137"/>
      <c r="MTO660" s="137"/>
      <c r="MTP660" s="137"/>
      <c r="MTQ660" s="137"/>
      <c r="MTR660" s="137"/>
      <c r="MTS660" s="137"/>
      <c r="MTT660" s="137"/>
      <c r="MTU660" s="137"/>
      <c r="MTV660" s="137"/>
      <c r="MTW660" s="137"/>
      <c r="MTX660" s="137"/>
      <c r="MTY660" s="137"/>
      <c r="MTZ660" s="137"/>
      <c r="MUA660" s="137"/>
      <c r="MUB660" s="137"/>
      <c r="MUC660" s="137"/>
      <c r="MUD660" s="137"/>
      <c r="MUE660" s="137"/>
      <c r="MUF660" s="137"/>
      <c r="MUG660" s="137"/>
      <c r="MUH660" s="137"/>
      <c r="MUI660" s="137"/>
      <c r="MUJ660" s="137"/>
      <c r="MUK660" s="137"/>
      <c r="MUL660" s="137"/>
      <c r="MUM660" s="137"/>
      <c r="MUN660" s="137"/>
      <c r="MUO660" s="137"/>
      <c r="MUP660" s="137"/>
      <c r="MUQ660" s="137"/>
      <c r="MUR660" s="137"/>
      <c r="MUS660" s="137"/>
      <c r="MUT660" s="137"/>
      <c r="MUU660" s="137"/>
      <c r="MUV660" s="137"/>
      <c r="MUW660" s="137"/>
      <c r="MUX660" s="137"/>
      <c r="MUY660" s="137"/>
      <c r="MUZ660" s="137"/>
      <c r="MVA660" s="137"/>
      <c r="MVB660" s="137"/>
      <c r="MVC660" s="137"/>
      <c r="MVD660" s="137"/>
      <c r="MVE660" s="137"/>
      <c r="MVF660" s="137"/>
      <c r="MVG660" s="137"/>
      <c r="MVH660" s="137"/>
      <c r="MVI660" s="137"/>
      <c r="MVJ660" s="137"/>
      <c r="MVK660" s="137"/>
      <c r="MVL660" s="137"/>
      <c r="MVM660" s="137"/>
      <c r="MVN660" s="137"/>
      <c r="MVO660" s="137"/>
      <c r="MVP660" s="137"/>
      <c r="MVQ660" s="137"/>
      <c r="MVR660" s="137"/>
      <c r="MVS660" s="137"/>
      <c r="MVT660" s="137"/>
      <c r="MVU660" s="137"/>
      <c r="MVV660" s="137"/>
      <c r="MVW660" s="137"/>
      <c r="MVX660" s="137"/>
      <c r="MVY660" s="137"/>
      <c r="MVZ660" s="137"/>
      <c r="MWA660" s="137"/>
      <c r="MWB660" s="137"/>
      <c r="MWC660" s="137"/>
      <c r="MWD660" s="137"/>
      <c r="MWE660" s="137"/>
      <c r="MWF660" s="137"/>
      <c r="MWG660" s="137"/>
      <c r="MWH660" s="137"/>
      <c r="MWI660" s="137"/>
      <c r="MWJ660" s="137"/>
      <c r="MWK660" s="137"/>
      <c r="MWL660" s="137"/>
      <c r="MWM660" s="137"/>
      <c r="MWN660" s="137"/>
      <c r="MWO660" s="137"/>
      <c r="MWP660" s="137"/>
      <c r="MWQ660" s="137"/>
      <c r="MWR660" s="137"/>
      <c r="MWS660" s="137"/>
      <c r="MWT660" s="137"/>
      <c r="MWU660" s="137"/>
      <c r="MWV660" s="137"/>
      <c r="MWW660" s="137"/>
      <c r="MWX660" s="137"/>
      <c r="MWY660" s="137"/>
      <c r="MWZ660" s="137"/>
      <c r="MXA660" s="137"/>
      <c r="MXB660" s="137"/>
      <c r="MXC660" s="137"/>
      <c r="MXD660" s="137"/>
      <c r="MXE660" s="137"/>
      <c r="MXF660" s="137"/>
      <c r="MXG660" s="137"/>
      <c r="MXH660" s="137"/>
      <c r="MXI660" s="137"/>
      <c r="MXJ660" s="137"/>
      <c r="MXK660" s="137"/>
      <c r="MXL660" s="137"/>
      <c r="MXM660" s="137"/>
      <c r="MXN660" s="137"/>
      <c r="MXO660" s="137"/>
      <c r="MXP660" s="137"/>
      <c r="MXQ660" s="137"/>
      <c r="MXR660" s="137"/>
      <c r="MXS660" s="137"/>
      <c r="MXT660" s="137"/>
      <c r="MXU660" s="137"/>
      <c r="MXV660" s="137"/>
      <c r="MXW660" s="137"/>
      <c r="MXX660" s="137"/>
      <c r="MXY660" s="137"/>
      <c r="MXZ660" s="137"/>
      <c r="MYA660" s="137"/>
      <c r="MYB660" s="137"/>
      <c r="MYC660" s="137"/>
      <c r="MYD660" s="137"/>
      <c r="MYE660" s="137"/>
      <c r="MYF660" s="137"/>
      <c r="MYG660" s="137"/>
      <c r="MYH660" s="137"/>
      <c r="MYI660" s="137"/>
      <c r="MYJ660" s="137"/>
      <c r="MYK660" s="137"/>
      <c r="MYL660" s="137"/>
      <c r="MYM660" s="137"/>
      <c r="MYN660" s="137"/>
      <c r="MYO660" s="137"/>
      <c r="MYP660" s="137"/>
      <c r="MYQ660" s="137"/>
      <c r="MYR660" s="137"/>
      <c r="MYS660" s="137"/>
      <c r="MYT660" s="137"/>
      <c r="MYU660" s="137"/>
      <c r="MYV660" s="137"/>
      <c r="MYW660" s="137"/>
      <c r="MYX660" s="137"/>
      <c r="MYY660" s="137"/>
      <c r="MYZ660" s="137"/>
      <c r="MZA660" s="137"/>
      <c r="MZB660" s="137"/>
      <c r="MZC660" s="137"/>
      <c r="MZD660" s="137"/>
      <c r="MZE660" s="137"/>
      <c r="MZF660" s="137"/>
      <c r="MZG660" s="137"/>
      <c r="MZH660" s="137"/>
      <c r="MZI660" s="137"/>
      <c r="MZJ660" s="137"/>
      <c r="MZK660" s="137"/>
      <c r="MZL660" s="137"/>
      <c r="MZM660" s="137"/>
      <c r="MZN660" s="137"/>
      <c r="MZO660" s="137"/>
      <c r="MZP660" s="137"/>
      <c r="MZQ660" s="137"/>
      <c r="MZR660" s="137"/>
      <c r="MZS660" s="137"/>
      <c r="MZT660" s="137"/>
      <c r="MZU660" s="137"/>
      <c r="MZV660" s="137"/>
      <c r="MZW660" s="137"/>
      <c r="MZX660" s="137"/>
      <c r="MZY660" s="137"/>
      <c r="MZZ660" s="137"/>
      <c r="NAA660" s="137"/>
      <c r="NAB660" s="137"/>
      <c r="NAC660" s="137"/>
      <c r="NAD660" s="137"/>
      <c r="NAE660" s="137"/>
      <c r="NAF660" s="137"/>
      <c r="NAG660" s="137"/>
      <c r="NAH660" s="137"/>
      <c r="NAI660" s="137"/>
      <c r="NAJ660" s="137"/>
      <c r="NAK660" s="137"/>
      <c r="NAL660" s="137"/>
      <c r="NAM660" s="137"/>
      <c r="NAN660" s="137"/>
      <c r="NAO660" s="137"/>
      <c r="NAP660" s="137"/>
      <c r="NAQ660" s="137"/>
      <c r="NAR660" s="137"/>
      <c r="NAS660" s="137"/>
      <c r="NAT660" s="137"/>
      <c r="NAU660" s="137"/>
      <c r="NAV660" s="137"/>
      <c r="NAW660" s="137"/>
      <c r="NAX660" s="137"/>
      <c r="NAY660" s="137"/>
      <c r="NAZ660" s="137"/>
      <c r="NBA660" s="137"/>
      <c r="NBB660" s="137"/>
      <c r="NBC660" s="137"/>
      <c r="NBD660" s="137"/>
      <c r="NBE660" s="137"/>
      <c r="NBF660" s="137"/>
      <c r="NBG660" s="137"/>
      <c r="NBH660" s="137"/>
      <c r="NBI660" s="137"/>
      <c r="NBJ660" s="137"/>
      <c r="NBK660" s="137"/>
      <c r="NBL660" s="137"/>
      <c r="NBM660" s="137"/>
      <c r="NBN660" s="137"/>
      <c r="NBO660" s="137"/>
      <c r="NBP660" s="137"/>
      <c r="NBQ660" s="137"/>
      <c r="NBR660" s="137"/>
      <c r="NBS660" s="137"/>
      <c r="NBT660" s="137"/>
      <c r="NBU660" s="137"/>
      <c r="NBV660" s="137"/>
      <c r="NBW660" s="137"/>
      <c r="NBX660" s="137"/>
      <c r="NBY660" s="137"/>
      <c r="NBZ660" s="137"/>
      <c r="NCA660" s="137"/>
      <c r="NCB660" s="137"/>
      <c r="NCC660" s="137"/>
      <c r="NCD660" s="137"/>
      <c r="NCE660" s="137"/>
      <c r="NCF660" s="137"/>
      <c r="NCG660" s="137"/>
      <c r="NCH660" s="137"/>
      <c r="NCI660" s="137"/>
      <c r="NCJ660" s="137"/>
      <c r="NCK660" s="137"/>
      <c r="NCL660" s="137"/>
      <c r="NCM660" s="137"/>
      <c r="NCN660" s="137"/>
      <c r="NCO660" s="137"/>
      <c r="NCP660" s="137"/>
      <c r="NCQ660" s="137"/>
      <c r="NCR660" s="137"/>
      <c r="NCS660" s="137"/>
      <c r="NCT660" s="137"/>
      <c r="NCU660" s="137"/>
      <c r="NCV660" s="137"/>
      <c r="NCW660" s="137"/>
      <c r="NCX660" s="137"/>
      <c r="NCY660" s="137"/>
      <c r="NCZ660" s="137"/>
      <c r="NDA660" s="137"/>
      <c r="NDB660" s="137"/>
      <c r="NDC660" s="137"/>
      <c r="NDD660" s="137"/>
      <c r="NDE660" s="137"/>
      <c r="NDF660" s="137"/>
      <c r="NDG660" s="137"/>
      <c r="NDH660" s="137"/>
      <c r="NDI660" s="137"/>
      <c r="NDJ660" s="137"/>
      <c r="NDK660" s="137"/>
      <c r="NDL660" s="137"/>
      <c r="NDM660" s="137"/>
      <c r="NDN660" s="137"/>
      <c r="NDO660" s="137"/>
      <c r="NDP660" s="137"/>
      <c r="NDQ660" s="137"/>
      <c r="NDR660" s="137"/>
      <c r="NDS660" s="137"/>
      <c r="NDT660" s="137"/>
      <c r="NDU660" s="137"/>
      <c r="NDV660" s="137"/>
      <c r="NDW660" s="137"/>
      <c r="NDX660" s="137"/>
      <c r="NDY660" s="137"/>
      <c r="NDZ660" s="137"/>
      <c r="NEA660" s="137"/>
      <c r="NEB660" s="137"/>
      <c r="NEC660" s="137"/>
      <c r="NED660" s="137"/>
      <c r="NEE660" s="137"/>
      <c r="NEF660" s="137"/>
      <c r="NEG660" s="137"/>
      <c r="NEH660" s="137"/>
      <c r="NEI660" s="137"/>
      <c r="NEJ660" s="137"/>
      <c r="NEK660" s="137"/>
      <c r="NEL660" s="137"/>
      <c r="NEM660" s="137"/>
      <c r="NEN660" s="137"/>
      <c r="NEO660" s="137"/>
      <c r="NEP660" s="137"/>
      <c r="NEQ660" s="137"/>
      <c r="NER660" s="137"/>
      <c r="NES660" s="137"/>
      <c r="NET660" s="137"/>
      <c r="NEU660" s="137"/>
      <c r="NEV660" s="137"/>
      <c r="NEW660" s="137"/>
      <c r="NEX660" s="137"/>
      <c r="NEY660" s="137"/>
      <c r="NEZ660" s="137"/>
      <c r="NFA660" s="137"/>
      <c r="NFB660" s="137"/>
      <c r="NFC660" s="137"/>
      <c r="NFD660" s="137"/>
      <c r="NFE660" s="137"/>
      <c r="NFF660" s="137"/>
      <c r="NFG660" s="137"/>
      <c r="NFH660" s="137"/>
      <c r="NFI660" s="137"/>
      <c r="NFJ660" s="137"/>
      <c r="NFK660" s="137"/>
      <c r="NFL660" s="137"/>
      <c r="NFM660" s="137"/>
      <c r="NFN660" s="137"/>
      <c r="NFO660" s="137"/>
      <c r="NFP660" s="137"/>
      <c r="NFQ660" s="137"/>
      <c r="NFR660" s="137"/>
      <c r="NFS660" s="137"/>
      <c r="NFT660" s="137"/>
      <c r="NFU660" s="137"/>
      <c r="NFV660" s="137"/>
      <c r="NFW660" s="137"/>
      <c r="NFX660" s="137"/>
      <c r="NFY660" s="137"/>
      <c r="NFZ660" s="137"/>
      <c r="NGA660" s="137"/>
      <c r="NGB660" s="137"/>
      <c r="NGC660" s="137"/>
      <c r="NGD660" s="137"/>
      <c r="NGE660" s="137"/>
      <c r="NGF660" s="137"/>
      <c r="NGG660" s="137"/>
      <c r="NGH660" s="137"/>
      <c r="NGI660" s="137"/>
      <c r="NGJ660" s="137"/>
      <c r="NGK660" s="137"/>
      <c r="NGL660" s="137"/>
      <c r="NGM660" s="137"/>
      <c r="NGN660" s="137"/>
      <c r="NGO660" s="137"/>
      <c r="NGP660" s="137"/>
      <c r="NGQ660" s="137"/>
      <c r="NGR660" s="137"/>
      <c r="NGS660" s="137"/>
      <c r="NGT660" s="137"/>
      <c r="NGU660" s="137"/>
      <c r="NGV660" s="137"/>
      <c r="NGW660" s="137"/>
      <c r="NGX660" s="137"/>
      <c r="NGY660" s="137"/>
      <c r="NGZ660" s="137"/>
      <c r="NHA660" s="137"/>
      <c r="NHB660" s="137"/>
      <c r="NHC660" s="137"/>
      <c r="NHD660" s="137"/>
      <c r="NHE660" s="137"/>
      <c r="NHF660" s="137"/>
      <c r="NHG660" s="137"/>
      <c r="NHH660" s="137"/>
      <c r="NHI660" s="137"/>
      <c r="NHJ660" s="137"/>
      <c r="NHK660" s="137"/>
      <c r="NHL660" s="137"/>
      <c r="NHM660" s="137"/>
      <c r="NHN660" s="137"/>
      <c r="NHO660" s="137"/>
      <c r="NHP660" s="137"/>
      <c r="NHQ660" s="137"/>
      <c r="NHR660" s="137"/>
      <c r="NHS660" s="137"/>
      <c r="NHT660" s="137"/>
      <c r="NHU660" s="137"/>
      <c r="NHV660" s="137"/>
      <c r="NHW660" s="137"/>
      <c r="NHX660" s="137"/>
      <c r="NHY660" s="137"/>
      <c r="NHZ660" s="137"/>
      <c r="NIA660" s="137"/>
      <c r="NIB660" s="137"/>
      <c r="NIC660" s="137"/>
      <c r="NID660" s="137"/>
      <c r="NIE660" s="137"/>
      <c r="NIF660" s="137"/>
      <c r="NIG660" s="137"/>
      <c r="NIH660" s="137"/>
      <c r="NII660" s="137"/>
      <c r="NIJ660" s="137"/>
      <c r="NIK660" s="137"/>
      <c r="NIL660" s="137"/>
      <c r="NIM660" s="137"/>
      <c r="NIN660" s="137"/>
      <c r="NIO660" s="137"/>
      <c r="NIP660" s="137"/>
      <c r="NIQ660" s="137"/>
      <c r="NIR660" s="137"/>
      <c r="NIS660" s="137"/>
      <c r="NIT660" s="137"/>
      <c r="NIU660" s="137"/>
      <c r="NIV660" s="137"/>
      <c r="NIW660" s="137"/>
      <c r="NIX660" s="137"/>
      <c r="NIY660" s="137"/>
      <c r="NIZ660" s="137"/>
      <c r="NJA660" s="137"/>
      <c r="NJB660" s="137"/>
      <c r="NJC660" s="137"/>
      <c r="NJD660" s="137"/>
      <c r="NJE660" s="137"/>
      <c r="NJF660" s="137"/>
      <c r="NJG660" s="137"/>
      <c r="NJH660" s="137"/>
      <c r="NJI660" s="137"/>
      <c r="NJJ660" s="137"/>
      <c r="NJK660" s="137"/>
      <c r="NJL660" s="137"/>
      <c r="NJM660" s="137"/>
      <c r="NJN660" s="137"/>
      <c r="NJO660" s="137"/>
      <c r="NJP660" s="137"/>
      <c r="NJQ660" s="137"/>
      <c r="NJR660" s="137"/>
      <c r="NJS660" s="137"/>
      <c r="NJT660" s="137"/>
      <c r="NJU660" s="137"/>
      <c r="NJV660" s="137"/>
      <c r="NJW660" s="137"/>
      <c r="NJX660" s="137"/>
      <c r="NJY660" s="137"/>
      <c r="NJZ660" s="137"/>
      <c r="NKA660" s="137"/>
      <c r="NKB660" s="137"/>
      <c r="NKC660" s="137"/>
      <c r="NKD660" s="137"/>
      <c r="NKE660" s="137"/>
      <c r="NKF660" s="137"/>
      <c r="NKG660" s="137"/>
      <c r="NKH660" s="137"/>
      <c r="NKI660" s="137"/>
      <c r="NKJ660" s="137"/>
      <c r="NKK660" s="137"/>
      <c r="NKL660" s="137"/>
      <c r="NKM660" s="137"/>
      <c r="NKN660" s="137"/>
      <c r="NKO660" s="137"/>
      <c r="NKP660" s="137"/>
      <c r="NKQ660" s="137"/>
      <c r="NKR660" s="137"/>
      <c r="NKS660" s="137"/>
      <c r="NKT660" s="137"/>
      <c r="NKU660" s="137"/>
      <c r="NKV660" s="137"/>
      <c r="NKW660" s="137"/>
      <c r="NKX660" s="137"/>
      <c r="NKY660" s="137"/>
      <c r="NKZ660" s="137"/>
      <c r="NLA660" s="137"/>
      <c r="NLB660" s="137"/>
      <c r="NLC660" s="137"/>
      <c r="NLD660" s="137"/>
      <c r="NLE660" s="137"/>
      <c r="NLF660" s="137"/>
      <c r="NLG660" s="137"/>
      <c r="NLH660" s="137"/>
      <c r="NLI660" s="137"/>
      <c r="NLJ660" s="137"/>
      <c r="NLK660" s="137"/>
      <c r="NLL660" s="137"/>
      <c r="NLM660" s="137"/>
      <c r="NLN660" s="137"/>
      <c r="NLO660" s="137"/>
      <c r="NLP660" s="137"/>
      <c r="NLQ660" s="137"/>
      <c r="NLR660" s="137"/>
      <c r="NLS660" s="137"/>
      <c r="NLT660" s="137"/>
      <c r="NLU660" s="137"/>
      <c r="NLV660" s="137"/>
      <c r="NLW660" s="137"/>
      <c r="NLX660" s="137"/>
      <c r="NLY660" s="137"/>
      <c r="NLZ660" s="137"/>
      <c r="NMA660" s="137"/>
      <c r="NMB660" s="137"/>
      <c r="NMC660" s="137"/>
      <c r="NMD660" s="137"/>
      <c r="NME660" s="137"/>
      <c r="NMF660" s="137"/>
      <c r="NMG660" s="137"/>
      <c r="NMH660" s="137"/>
      <c r="NMI660" s="137"/>
      <c r="NMJ660" s="137"/>
      <c r="NMK660" s="137"/>
      <c r="NML660" s="137"/>
      <c r="NMM660" s="137"/>
      <c r="NMN660" s="137"/>
      <c r="NMO660" s="137"/>
      <c r="NMP660" s="137"/>
      <c r="NMQ660" s="137"/>
      <c r="NMR660" s="137"/>
      <c r="NMS660" s="137"/>
      <c r="NMT660" s="137"/>
      <c r="NMU660" s="137"/>
      <c r="NMV660" s="137"/>
      <c r="NMW660" s="137"/>
      <c r="NMX660" s="137"/>
      <c r="NMY660" s="137"/>
      <c r="NMZ660" s="137"/>
      <c r="NNA660" s="137"/>
      <c r="NNB660" s="137"/>
      <c r="NNC660" s="137"/>
      <c r="NND660" s="137"/>
      <c r="NNE660" s="137"/>
      <c r="NNF660" s="137"/>
      <c r="NNG660" s="137"/>
      <c r="NNH660" s="137"/>
      <c r="NNI660" s="137"/>
      <c r="NNJ660" s="137"/>
      <c r="NNK660" s="137"/>
      <c r="NNL660" s="137"/>
      <c r="NNM660" s="137"/>
      <c r="NNN660" s="137"/>
      <c r="NNO660" s="137"/>
      <c r="NNP660" s="137"/>
      <c r="NNQ660" s="137"/>
      <c r="NNR660" s="137"/>
      <c r="NNS660" s="137"/>
      <c r="NNT660" s="137"/>
      <c r="NNU660" s="137"/>
      <c r="NNV660" s="137"/>
      <c r="NNW660" s="137"/>
      <c r="NNX660" s="137"/>
      <c r="NNY660" s="137"/>
      <c r="NNZ660" s="137"/>
      <c r="NOA660" s="137"/>
      <c r="NOB660" s="137"/>
      <c r="NOC660" s="137"/>
      <c r="NOD660" s="137"/>
      <c r="NOE660" s="137"/>
      <c r="NOF660" s="137"/>
      <c r="NOG660" s="137"/>
      <c r="NOH660" s="137"/>
      <c r="NOI660" s="137"/>
      <c r="NOJ660" s="137"/>
      <c r="NOK660" s="137"/>
      <c r="NOL660" s="137"/>
      <c r="NOM660" s="137"/>
      <c r="NON660" s="137"/>
      <c r="NOO660" s="137"/>
      <c r="NOP660" s="137"/>
      <c r="NOQ660" s="137"/>
      <c r="NOR660" s="137"/>
      <c r="NOS660" s="137"/>
      <c r="NOT660" s="137"/>
      <c r="NOU660" s="137"/>
      <c r="NOV660" s="137"/>
      <c r="NOW660" s="137"/>
      <c r="NOX660" s="137"/>
      <c r="NOY660" s="137"/>
      <c r="NOZ660" s="137"/>
      <c r="NPA660" s="137"/>
      <c r="NPB660" s="137"/>
      <c r="NPC660" s="137"/>
      <c r="NPD660" s="137"/>
      <c r="NPE660" s="137"/>
      <c r="NPF660" s="137"/>
      <c r="NPG660" s="137"/>
      <c r="NPH660" s="137"/>
      <c r="NPI660" s="137"/>
      <c r="NPJ660" s="137"/>
      <c r="NPK660" s="137"/>
      <c r="NPL660" s="137"/>
      <c r="NPM660" s="137"/>
      <c r="NPN660" s="137"/>
      <c r="NPO660" s="137"/>
      <c r="NPP660" s="137"/>
      <c r="NPQ660" s="137"/>
      <c r="NPR660" s="137"/>
      <c r="NPS660" s="137"/>
      <c r="NPT660" s="137"/>
      <c r="NPU660" s="137"/>
      <c r="NPV660" s="137"/>
      <c r="NPW660" s="137"/>
      <c r="NPX660" s="137"/>
      <c r="NPY660" s="137"/>
      <c r="NPZ660" s="137"/>
      <c r="NQA660" s="137"/>
      <c r="NQB660" s="137"/>
      <c r="NQC660" s="137"/>
      <c r="NQD660" s="137"/>
      <c r="NQE660" s="137"/>
      <c r="NQF660" s="137"/>
      <c r="NQG660" s="137"/>
      <c r="NQH660" s="137"/>
      <c r="NQI660" s="137"/>
      <c r="NQJ660" s="137"/>
      <c r="NQK660" s="137"/>
      <c r="NQL660" s="137"/>
      <c r="NQM660" s="137"/>
      <c r="NQN660" s="137"/>
      <c r="NQO660" s="137"/>
      <c r="NQP660" s="137"/>
      <c r="NQQ660" s="137"/>
      <c r="NQR660" s="137"/>
      <c r="NQS660" s="137"/>
      <c r="NQT660" s="137"/>
      <c r="NQU660" s="137"/>
      <c r="NQV660" s="137"/>
      <c r="NQW660" s="137"/>
      <c r="NQX660" s="137"/>
      <c r="NQY660" s="137"/>
      <c r="NQZ660" s="137"/>
      <c r="NRA660" s="137"/>
      <c r="NRB660" s="137"/>
      <c r="NRC660" s="137"/>
      <c r="NRD660" s="137"/>
      <c r="NRE660" s="137"/>
      <c r="NRF660" s="137"/>
      <c r="NRG660" s="137"/>
      <c r="NRH660" s="137"/>
      <c r="NRI660" s="137"/>
      <c r="NRJ660" s="137"/>
      <c r="NRK660" s="137"/>
      <c r="NRL660" s="137"/>
      <c r="NRM660" s="137"/>
      <c r="NRN660" s="137"/>
      <c r="NRO660" s="137"/>
      <c r="NRP660" s="137"/>
      <c r="NRQ660" s="137"/>
      <c r="NRR660" s="137"/>
      <c r="NRS660" s="137"/>
      <c r="NRT660" s="137"/>
      <c r="NRU660" s="137"/>
      <c r="NRV660" s="137"/>
      <c r="NRW660" s="137"/>
      <c r="NRX660" s="137"/>
      <c r="NRY660" s="137"/>
      <c r="NRZ660" s="137"/>
      <c r="NSA660" s="137"/>
      <c r="NSB660" s="137"/>
      <c r="NSC660" s="137"/>
      <c r="NSD660" s="137"/>
      <c r="NSE660" s="137"/>
      <c r="NSF660" s="137"/>
      <c r="NSG660" s="137"/>
      <c r="NSH660" s="137"/>
      <c r="NSI660" s="137"/>
      <c r="NSJ660" s="137"/>
      <c r="NSK660" s="137"/>
      <c r="NSL660" s="137"/>
      <c r="NSM660" s="137"/>
      <c r="NSN660" s="137"/>
      <c r="NSO660" s="137"/>
      <c r="NSP660" s="137"/>
      <c r="NSQ660" s="137"/>
      <c r="NSR660" s="137"/>
      <c r="NSS660" s="137"/>
      <c r="NST660" s="137"/>
      <c r="NSU660" s="137"/>
      <c r="NSV660" s="137"/>
      <c r="NSW660" s="137"/>
      <c r="NSX660" s="137"/>
      <c r="NSY660" s="137"/>
      <c r="NSZ660" s="137"/>
      <c r="NTA660" s="137"/>
      <c r="NTB660" s="137"/>
      <c r="NTC660" s="137"/>
      <c r="NTD660" s="137"/>
      <c r="NTE660" s="137"/>
      <c r="NTF660" s="137"/>
      <c r="NTG660" s="137"/>
      <c r="NTH660" s="137"/>
      <c r="NTI660" s="137"/>
      <c r="NTJ660" s="137"/>
      <c r="NTK660" s="137"/>
      <c r="NTL660" s="137"/>
      <c r="NTM660" s="137"/>
      <c r="NTN660" s="137"/>
      <c r="NTO660" s="137"/>
      <c r="NTP660" s="137"/>
      <c r="NTQ660" s="137"/>
      <c r="NTR660" s="137"/>
      <c r="NTS660" s="137"/>
      <c r="NTT660" s="137"/>
      <c r="NTU660" s="137"/>
      <c r="NTV660" s="137"/>
      <c r="NTW660" s="137"/>
      <c r="NTX660" s="137"/>
      <c r="NTY660" s="137"/>
      <c r="NTZ660" s="137"/>
      <c r="NUA660" s="137"/>
      <c r="NUB660" s="137"/>
      <c r="NUC660" s="137"/>
      <c r="NUD660" s="137"/>
      <c r="NUE660" s="137"/>
      <c r="NUF660" s="137"/>
      <c r="NUG660" s="137"/>
      <c r="NUH660" s="137"/>
      <c r="NUI660" s="137"/>
      <c r="NUJ660" s="137"/>
      <c r="NUK660" s="137"/>
      <c r="NUL660" s="137"/>
      <c r="NUM660" s="137"/>
      <c r="NUN660" s="137"/>
      <c r="NUO660" s="137"/>
      <c r="NUP660" s="137"/>
      <c r="NUQ660" s="137"/>
      <c r="NUR660" s="137"/>
      <c r="NUS660" s="137"/>
      <c r="NUT660" s="137"/>
      <c r="NUU660" s="137"/>
      <c r="NUV660" s="137"/>
      <c r="NUW660" s="137"/>
      <c r="NUX660" s="137"/>
      <c r="NUY660" s="137"/>
      <c r="NUZ660" s="137"/>
      <c r="NVA660" s="137"/>
      <c r="NVB660" s="137"/>
      <c r="NVC660" s="137"/>
      <c r="NVD660" s="137"/>
      <c r="NVE660" s="137"/>
      <c r="NVF660" s="137"/>
      <c r="NVG660" s="137"/>
      <c r="NVH660" s="137"/>
      <c r="NVI660" s="137"/>
      <c r="NVJ660" s="137"/>
      <c r="NVK660" s="137"/>
      <c r="NVL660" s="137"/>
      <c r="NVM660" s="137"/>
      <c r="NVN660" s="137"/>
      <c r="NVO660" s="137"/>
      <c r="NVP660" s="137"/>
      <c r="NVQ660" s="137"/>
      <c r="NVR660" s="137"/>
      <c r="NVS660" s="137"/>
      <c r="NVT660" s="137"/>
      <c r="NVU660" s="137"/>
      <c r="NVV660" s="137"/>
      <c r="NVW660" s="137"/>
      <c r="NVX660" s="137"/>
      <c r="NVY660" s="137"/>
      <c r="NVZ660" s="137"/>
      <c r="NWA660" s="137"/>
      <c r="NWB660" s="137"/>
      <c r="NWC660" s="137"/>
      <c r="NWD660" s="137"/>
      <c r="NWE660" s="137"/>
      <c r="NWF660" s="137"/>
      <c r="NWG660" s="137"/>
      <c r="NWH660" s="137"/>
      <c r="NWI660" s="137"/>
      <c r="NWJ660" s="137"/>
      <c r="NWK660" s="137"/>
      <c r="NWL660" s="137"/>
      <c r="NWM660" s="137"/>
      <c r="NWN660" s="137"/>
      <c r="NWO660" s="137"/>
      <c r="NWP660" s="137"/>
      <c r="NWQ660" s="137"/>
      <c r="NWR660" s="137"/>
      <c r="NWS660" s="137"/>
      <c r="NWT660" s="137"/>
      <c r="NWU660" s="137"/>
      <c r="NWV660" s="137"/>
      <c r="NWW660" s="137"/>
      <c r="NWX660" s="137"/>
      <c r="NWY660" s="137"/>
      <c r="NWZ660" s="137"/>
      <c r="NXA660" s="137"/>
      <c r="NXB660" s="137"/>
      <c r="NXC660" s="137"/>
      <c r="NXD660" s="137"/>
      <c r="NXE660" s="137"/>
      <c r="NXF660" s="137"/>
      <c r="NXG660" s="137"/>
      <c r="NXH660" s="137"/>
      <c r="NXI660" s="137"/>
      <c r="NXJ660" s="137"/>
      <c r="NXK660" s="137"/>
      <c r="NXL660" s="137"/>
      <c r="NXM660" s="137"/>
      <c r="NXN660" s="137"/>
      <c r="NXO660" s="137"/>
      <c r="NXP660" s="137"/>
      <c r="NXQ660" s="137"/>
      <c r="NXR660" s="137"/>
      <c r="NXS660" s="137"/>
      <c r="NXT660" s="137"/>
      <c r="NXU660" s="137"/>
      <c r="NXV660" s="137"/>
      <c r="NXW660" s="137"/>
      <c r="NXX660" s="137"/>
      <c r="NXY660" s="137"/>
      <c r="NXZ660" s="137"/>
      <c r="NYA660" s="137"/>
      <c r="NYB660" s="137"/>
      <c r="NYC660" s="137"/>
      <c r="NYD660" s="137"/>
      <c r="NYE660" s="137"/>
      <c r="NYF660" s="137"/>
      <c r="NYG660" s="137"/>
      <c r="NYH660" s="137"/>
      <c r="NYI660" s="137"/>
      <c r="NYJ660" s="137"/>
      <c r="NYK660" s="137"/>
      <c r="NYL660" s="137"/>
      <c r="NYM660" s="137"/>
      <c r="NYN660" s="137"/>
      <c r="NYO660" s="137"/>
      <c r="NYP660" s="137"/>
      <c r="NYQ660" s="137"/>
      <c r="NYR660" s="137"/>
      <c r="NYS660" s="137"/>
      <c r="NYT660" s="137"/>
      <c r="NYU660" s="137"/>
      <c r="NYV660" s="137"/>
      <c r="NYW660" s="137"/>
      <c r="NYX660" s="137"/>
      <c r="NYY660" s="137"/>
      <c r="NYZ660" s="137"/>
      <c r="NZA660" s="137"/>
      <c r="NZB660" s="137"/>
      <c r="NZC660" s="137"/>
      <c r="NZD660" s="137"/>
      <c r="NZE660" s="137"/>
      <c r="NZF660" s="137"/>
      <c r="NZG660" s="137"/>
      <c r="NZH660" s="137"/>
      <c r="NZI660" s="137"/>
      <c r="NZJ660" s="137"/>
      <c r="NZK660" s="137"/>
      <c r="NZL660" s="137"/>
      <c r="NZM660" s="137"/>
      <c r="NZN660" s="137"/>
      <c r="NZO660" s="137"/>
      <c r="NZP660" s="137"/>
      <c r="NZQ660" s="137"/>
      <c r="NZR660" s="137"/>
      <c r="NZS660" s="137"/>
      <c r="NZT660" s="137"/>
      <c r="NZU660" s="137"/>
      <c r="NZV660" s="137"/>
      <c r="NZW660" s="137"/>
      <c r="NZX660" s="137"/>
      <c r="NZY660" s="137"/>
      <c r="NZZ660" s="137"/>
      <c r="OAA660" s="137"/>
      <c r="OAB660" s="137"/>
      <c r="OAC660" s="137"/>
      <c r="OAD660" s="137"/>
      <c r="OAE660" s="137"/>
      <c r="OAF660" s="137"/>
      <c r="OAG660" s="137"/>
      <c r="OAH660" s="137"/>
      <c r="OAI660" s="137"/>
      <c r="OAJ660" s="137"/>
      <c r="OAK660" s="137"/>
      <c r="OAL660" s="137"/>
      <c r="OAM660" s="137"/>
      <c r="OAN660" s="137"/>
      <c r="OAO660" s="137"/>
      <c r="OAP660" s="137"/>
      <c r="OAQ660" s="137"/>
      <c r="OAR660" s="137"/>
      <c r="OAS660" s="137"/>
      <c r="OAT660" s="137"/>
      <c r="OAU660" s="137"/>
      <c r="OAV660" s="137"/>
      <c r="OAW660" s="137"/>
      <c r="OAX660" s="137"/>
      <c r="OAY660" s="137"/>
      <c r="OAZ660" s="137"/>
      <c r="OBA660" s="137"/>
      <c r="OBB660" s="137"/>
      <c r="OBC660" s="137"/>
      <c r="OBD660" s="137"/>
      <c r="OBE660" s="137"/>
      <c r="OBF660" s="137"/>
      <c r="OBG660" s="137"/>
      <c r="OBH660" s="137"/>
      <c r="OBI660" s="137"/>
      <c r="OBJ660" s="137"/>
      <c r="OBK660" s="137"/>
      <c r="OBL660" s="137"/>
      <c r="OBM660" s="137"/>
      <c r="OBN660" s="137"/>
      <c r="OBO660" s="137"/>
      <c r="OBP660" s="137"/>
      <c r="OBQ660" s="137"/>
      <c r="OBR660" s="137"/>
      <c r="OBS660" s="137"/>
      <c r="OBT660" s="137"/>
      <c r="OBU660" s="137"/>
      <c r="OBV660" s="137"/>
      <c r="OBW660" s="137"/>
      <c r="OBX660" s="137"/>
      <c r="OBY660" s="137"/>
      <c r="OBZ660" s="137"/>
      <c r="OCA660" s="137"/>
      <c r="OCB660" s="137"/>
      <c r="OCC660" s="137"/>
      <c r="OCD660" s="137"/>
      <c r="OCE660" s="137"/>
      <c r="OCF660" s="137"/>
      <c r="OCG660" s="137"/>
      <c r="OCH660" s="137"/>
      <c r="OCI660" s="137"/>
      <c r="OCJ660" s="137"/>
      <c r="OCK660" s="137"/>
      <c r="OCL660" s="137"/>
      <c r="OCM660" s="137"/>
      <c r="OCN660" s="137"/>
      <c r="OCO660" s="137"/>
      <c r="OCP660" s="137"/>
      <c r="OCQ660" s="137"/>
      <c r="OCR660" s="137"/>
      <c r="OCS660" s="137"/>
      <c r="OCT660" s="137"/>
      <c r="OCU660" s="137"/>
      <c r="OCV660" s="137"/>
      <c r="OCW660" s="137"/>
      <c r="OCX660" s="137"/>
      <c r="OCY660" s="137"/>
      <c r="OCZ660" s="137"/>
      <c r="ODA660" s="137"/>
      <c r="ODB660" s="137"/>
      <c r="ODC660" s="137"/>
      <c r="ODD660" s="137"/>
      <c r="ODE660" s="137"/>
      <c r="ODF660" s="137"/>
      <c r="ODG660" s="137"/>
      <c r="ODH660" s="137"/>
      <c r="ODI660" s="137"/>
      <c r="ODJ660" s="137"/>
      <c r="ODK660" s="137"/>
      <c r="ODL660" s="137"/>
      <c r="ODM660" s="137"/>
      <c r="ODN660" s="137"/>
      <c r="ODO660" s="137"/>
      <c r="ODP660" s="137"/>
      <c r="ODQ660" s="137"/>
      <c r="ODR660" s="137"/>
      <c r="ODS660" s="137"/>
      <c r="ODT660" s="137"/>
      <c r="ODU660" s="137"/>
      <c r="ODV660" s="137"/>
      <c r="ODW660" s="137"/>
      <c r="ODX660" s="137"/>
      <c r="ODY660" s="137"/>
      <c r="ODZ660" s="137"/>
      <c r="OEA660" s="137"/>
      <c r="OEB660" s="137"/>
      <c r="OEC660" s="137"/>
      <c r="OED660" s="137"/>
      <c r="OEE660" s="137"/>
      <c r="OEF660" s="137"/>
      <c r="OEG660" s="137"/>
      <c r="OEH660" s="137"/>
      <c r="OEI660" s="137"/>
      <c r="OEJ660" s="137"/>
      <c r="OEK660" s="137"/>
      <c r="OEL660" s="137"/>
      <c r="OEM660" s="137"/>
      <c r="OEN660" s="137"/>
      <c r="OEO660" s="137"/>
      <c r="OEP660" s="137"/>
      <c r="OEQ660" s="137"/>
      <c r="OER660" s="137"/>
      <c r="OES660" s="137"/>
      <c r="OET660" s="137"/>
      <c r="OEU660" s="137"/>
      <c r="OEV660" s="137"/>
      <c r="OEW660" s="137"/>
      <c r="OEX660" s="137"/>
      <c r="OEY660" s="137"/>
      <c r="OEZ660" s="137"/>
      <c r="OFA660" s="137"/>
      <c r="OFB660" s="137"/>
      <c r="OFC660" s="137"/>
      <c r="OFD660" s="137"/>
      <c r="OFE660" s="137"/>
      <c r="OFF660" s="137"/>
      <c r="OFG660" s="137"/>
      <c r="OFH660" s="137"/>
      <c r="OFI660" s="137"/>
      <c r="OFJ660" s="137"/>
      <c r="OFK660" s="137"/>
      <c r="OFL660" s="137"/>
      <c r="OFM660" s="137"/>
      <c r="OFN660" s="137"/>
      <c r="OFO660" s="137"/>
      <c r="OFP660" s="137"/>
      <c r="OFQ660" s="137"/>
      <c r="OFR660" s="137"/>
      <c r="OFS660" s="137"/>
      <c r="OFT660" s="137"/>
      <c r="OFU660" s="137"/>
      <c r="OFV660" s="137"/>
      <c r="OFW660" s="137"/>
      <c r="OFX660" s="137"/>
      <c r="OFY660" s="137"/>
      <c r="OFZ660" s="137"/>
      <c r="OGA660" s="137"/>
      <c r="OGB660" s="137"/>
      <c r="OGC660" s="137"/>
      <c r="OGD660" s="137"/>
      <c r="OGE660" s="137"/>
      <c r="OGF660" s="137"/>
      <c r="OGG660" s="137"/>
      <c r="OGH660" s="137"/>
      <c r="OGI660" s="137"/>
      <c r="OGJ660" s="137"/>
      <c r="OGK660" s="137"/>
      <c r="OGL660" s="137"/>
      <c r="OGM660" s="137"/>
      <c r="OGN660" s="137"/>
      <c r="OGO660" s="137"/>
      <c r="OGP660" s="137"/>
      <c r="OGQ660" s="137"/>
      <c r="OGR660" s="137"/>
      <c r="OGS660" s="137"/>
      <c r="OGT660" s="137"/>
      <c r="OGU660" s="137"/>
      <c r="OGV660" s="137"/>
      <c r="OGW660" s="137"/>
      <c r="OGX660" s="137"/>
      <c r="OGY660" s="137"/>
      <c r="OGZ660" s="137"/>
      <c r="OHA660" s="137"/>
      <c r="OHB660" s="137"/>
      <c r="OHC660" s="137"/>
      <c r="OHD660" s="137"/>
      <c r="OHE660" s="137"/>
      <c r="OHF660" s="137"/>
      <c r="OHG660" s="137"/>
      <c r="OHH660" s="137"/>
      <c r="OHI660" s="137"/>
      <c r="OHJ660" s="137"/>
      <c r="OHK660" s="137"/>
      <c r="OHL660" s="137"/>
      <c r="OHM660" s="137"/>
      <c r="OHN660" s="137"/>
      <c r="OHO660" s="137"/>
      <c r="OHP660" s="137"/>
      <c r="OHQ660" s="137"/>
      <c r="OHR660" s="137"/>
      <c r="OHS660" s="137"/>
      <c r="OHT660" s="137"/>
      <c r="OHU660" s="137"/>
      <c r="OHV660" s="137"/>
      <c r="OHW660" s="137"/>
      <c r="OHX660" s="137"/>
      <c r="OHY660" s="137"/>
      <c r="OHZ660" s="137"/>
      <c r="OIA660" s="137"/>
      <c r="OIB660" s="137"/>
      <c r="OIC660" s="137"/>
      <c r="OID660" s="137"/>
      <c r="OIE660" s="137"/>
      <c r="OIF660" s="137"/>
      <c r="OIG660" s="137"/>
      <c r="OIH660" s="137"/>
      <c r="OII660" s="137"/>
      <c r="OIJ660" s="137"/>
      <c r="OIK660" s="137"/>
      <c r="OIL660" s="137"/>
      <c r="OIM660" s="137"/>
      <c r="OIN660" s="137"/>
      <c r="OIO660" s="137"/>
      <c r="OIP660" s="137"/>
      <c r="OIQ660" s="137"/>
      <c r="OIR660" s="137"/>
      <c r="OIS660" s="137"/>
      <c r="OIT660" s="137"/>
      <c r="OIU660" s="137"/>
      <c r="OIV660" s="137"/>
      <c r="OIW660" s="137"/>
      <c r="OIX660" s="137"/>
      <c r="OIY660" s="137"/>
      <c r="OIZ660" s="137"/>
      <c r="OJA660" s="137"/>
      <c r="OJB660" s="137"/>
      <c r="OJC660" s="137"/>
      <c r="OJD660" s="137"/>
      <c r="OJE660" s="137"/>
      <c r="OJF660" s="137"/>
      <c r="OJG660" s="137"/>
      <c r="OJH660" s="137"/>
      <c r="OJI660" s="137"/>
      <c r="OJJ660" s="137"/>
      <c r="OJK660" s="137"/>
      <c r="OJL660" s="137"/>
      <c r="OJM660" s="137"/>
      <c r="OJN660" s="137"/>
      <c r="OJO660" s="137"/>
      <c r="OJP660" s="137"/>
      <c r="OJQ660" s="137"/>
      <c r="OJR660" s="137"/>
      <c r="OJS660" s="137"/>
      <c r="OJT660" s="137"/>
      <c r="OJU660" s="137"/>
      <c r="OJV660" s="137"/>
      <c r="OJW660" s="137"/>
      <c r="OJX660" s="137"/>
      <c r="OJY660" s="137"/>
      <c r="OJZ660" s="137"/>
      <c r="OKA660" s="137"/>
      <c r="OKB660" s="137"/>
      <c r="OKC660" s="137"/>
      <c r="OKD660" s="137"/>
      <c r="OKE660" s="137"/>
      <c r="OKF660" s="137"/>
      <c r="OKG660" s="137"/>
      <c r="OKH660" s="137"/>
      <c r="OKI660" s="137"/>
      <c r="OKJ660" s="137"/>
      <c r="OKK660" s="137"/>
      <c r="OKL660" s="137"/>
      <c r="OKM660" s="137"/>
      <c r="OKN660" s="137"/>
      <c r="OKO660" s="137"/>
      <c r="OKP660" s="137"/>
      <c r="OKQ660" s="137"/>
      <c r="OKR660" s="137"/>
      <c r="OKS660" s="137"/>
      <c r="OKT660" s="137"/>
      <c r="OKU660" s="137"/>
      <c r="OKV660" s="137"/>
      <c r="OKW660" s="137"/>
      <c r="OKX660" s="137"/>
      <c r="OKY660" s="137"/>
      <c r="OKZ660" s="137"/>
      <c r="OLA660" s="137"/>
      <c r="OLB660" s="137"/>
      <c r="OLC660" s="137"/>
      <c r="OLD660" s="137"/>
      <c r="OLE660" s="137"/>
      <c r="OLF660" s="137"/>
      <c r="OLG660" s="137"/>
      <c r="OLH660" s="137"/>
      <c r="OLI660" s="137"/>
      <c r="OLJ660" s="137"/>
      <c r="OLK660" s="137"/>
      <c r="OLL660" s="137"/>
      <c r="OLM660" s="137"/>
      <c r="OLN660" s="137"/>
      <c r="OLO660" s="137"/>
      <c r="OLP660" s="137"/>
      <c r="OLQ660" s="137"/>
      <c r="OLR660" s="137"/>
      <c r="OLS660" s="137"/>
      <c r="OLT660" s="137"/>
      <c r="OLU660" s="137"/>
      <c r="OLV660" s="137"/>
      <c r="OLW660" s="137"/>
      <c r="OLX660" s="137"/>
      <c r="OLY660" s="137"/>
      <c r="OLZ660" s="137"/>
      <c r="OMA660" s="137"/>
      <c r="OMB660" s="137"/>
      <c r="OMC660" s="137"/>
      <c r="OMD660" s="137"/>
      <c r="OME660" s="137"/>
      <c r="OMF660" s="137"/>
      <c r="OMG660" s="137"/>
      <c r="OMH660" s="137"/>
      <c r="OMI660" s="137"/>
      <c r="OMJ660" s="137"/>
      <c r="OMK660" s="137"/>
      <c r="OML660" s="137"/>
      <c r="OMM660" s="137"/>
      <c r="OMN660" s="137"/>
      <c r="OMO660" s="137"/>
      <c r="OMP660" s="137"/>
      <c r="OMQ660" s="137"/>
      <c r="OMR660" s="137"/>
      <c r="OMS660" s="137"/>
      <c r="OMT660" s="137"/>
      <c r="OMU660" s="137"/>
      <c r="OMV660" s="137"/>
      <c r="OMW660" s="137"/>
      <c r="OMX660" s="137"/>
      <c r="OMY660" s="137"/>
      <c r="OMZ660" s="137"/>
      <c r="ONA660" s="137"/>
      <c r="ONB660" s="137"/>
      <c r="ONC660" s="137"/>
      <c r="OND660" s="137"/>
      <c r="ONE660" s="137"/>
      <c r="ONF660" s="137"/>
      <c r="ONG660" s="137"/>
      <c r="ONH660" s="137"/>
      <c r="ONI660" s="137"/>
      <c r="ONJ660" s="137"/>
      <c r="ONK660" s="137"/>
      <c r="ONL660" s="137"/>
      <c r="ONM660" s="137"/>
      <c r="ONN660" s="137"/>
      <c r="ONO660" s="137"/>
      <c r="ONP660" s="137"/>
      <c r="ONQ660" s="137"/>
      <c r="ONR660" s="137"/>
      <c r="ONS660" s="137"/>
      <c r="ONT660" s="137"/>
      <c r="ONU660" s="137"/>
      <c r="ONV660" s="137"/>
      <c r="ONW660" s="137"/>
      <c r="ONX660" s="137"/>
      <c r="ONY660" s="137"/>
      <c r="ONZ660" s="137"/>
      <c r="OOA660" s="137"/>
      <c r="OOB660" s="137"/>
      <c r="OOC660" s="137"/>
      <c r="OOD660" s="137"/>
      <c r="OOE660" s="137"/>
      <c r="OOF660" s="137"/>
      <c r="OOG660" s="137"/>
      <c r="OOH660" s="137"/>
      <c r="OOI660" s="137"/>
      <c r="OOJ660" s="137"/>
      <c r="OOK660" s="137"/>
      <c r="OOL660" s="137"/>
      <c r="OOM660" s="137"/>
      <c r="OON660" s="137"/>
      <c r="OOO660" s="137"/>
      <c r="OOP660" s="137"/>
      <c r="OOQ660" s="137"/>
      <c r="OOR660" s="137"/>
      <c r="OOS660" s="137"/>
      <c r="OOT660" s="137"/>
      <c r="OOU660" s="137"/>
      <c r="OOV660" s="137"/>
      <c r="OOW660" s="137"/>
      <c r="OOX660" s="137"/>
      <c r="OOY660" s="137"/>
      <c r="OOZ660" s="137"/>
      <c r="OPA660" s="137"/>
      <c r="OPB660" s="137"/>
      <c r="OPC660" s="137"/>
      <c r="OPD660" s="137"/>
      <c r="OPE660" s="137"/>
      <c r="OPF660" s="137"/>
      <c r="OPG660" s="137"/>
      <c r="OPH660" s="137"/>
      <c r="OPI660" s="137"/>
      <c r="OPJ660" s="137"/>
      <c r="OPK660" s="137"/>
      <c r="OPL660" s="137"/>
      <c r="OPM660" s="137"/>
      <c r="OPN660" s="137"/>
      <c r="OPO660" s="137"/>
      <c r="OPP660" s="137"/>
      <c r="OPQ660" s="137"/>
      <c r="OPR660" s="137"/>
      <c r="OPS660" s="137"/>
      <c r="OPT660" s="137"/>
      <c r="OPU660" s="137"/>
      <c r="OPV660" s="137"/>
      <c r="OPW660" s="137"/>
      <c r="OPX660" s="137"/>
      <c r="OPY660" s="137"/>
      <c r="OPZ660" s="137"/>
      <c r="OQA660" s="137"/>
      <c r="OQB660" s="137"/>
      <c r="OQC660" s="137"/>
      <c r="OQD660" s="137"/>
      <c r="OQE660" s="137"/>
      <c r="OQF660" s="137"/>
      <c r="OQG660" s="137"/>
      <c r="OQH660" s="137"/>
      <c r="OQI660" s="137"/>
      <c r="OQJ660" s="137"/>
      <c r="OQK660" s="137"/>
      <c r="OQL660" s="137"/>
      <c r="OQM660" s="137"/>
      <c r="OQN660" s="137"/>
      <c r="OQO660" s="137"/>
      <c r="OQP660" s="137"/>
      <c r="OQQ660" s="137"/>
      <c r="OQR660" s="137"/>
      <c r="OQS660" s="137"/>
      <c r="OQT660" s="137"/>
      <c r="OQU660" s="137"/>
      <c r="OQV660" s="137"/>
      <c r="OQW660" s="137"/>
      <c r="OQX660" s="137"/>
      <c r="OQY660" s="137"/>
      <c r="OQZ660" s="137"/>
      <c r="ORA660" s="137"/>
      <c r="ORB660" s="137"/>
      <c r="ORC660" s="137"/>
      <c r="ORD660" s="137"/>
      <c r="ORE660" s="137"/>
      <c r="ORF660" s="137"/>
      <c r="ORG660" s="137"/>
      <c r="ORH660" s="137"/>
      <c r="ORI660" s="137"/>
      <c r="ORJ660" s="137"/>
      <c r="ORK660" s="137"/>
      <c r="ORL660" s="137"/>
      <c r="ORM660" s="137"/>
      <c r="ORN660" s="137"/>
      <c r="ORO660" s="137"/>
      <c r="ORP660" s="137"/>
      <c r="ORQ660" s="137"/>
      <c r="ORR660" s="137"/>
      <c r="ORS660" s="137"/>
      <c r="ORT660" s="137"/>
      <c r="ORU660" s="137"/>
      <c r="ORV660" s="137"/>
      <c r="ORW660" s="137"/>
      <c r="ORX660" s="137"/>
      <c r="ORY660" s="137"/>
      <c r="ORZ660" s="137"/>
      <c r="OSA660" s="137"/>
      <c r="OSB660" s="137"/>
      <c r="OSC660" s="137"/>
      <c r="OSD660" s="137"/>
      <c r="OSE660" s="137"/>
      <c r="OSF660" s="137"/>
      <c r="OSG660" s="137"/>
      <c r="OSH660" s="137"/>
      <c r="OSI660" s="137"/>
      <c r="OSJ660" s="137"/>
      <c r="OSK660" s="137"/>
      <c r="OSL660" s="137"/>
      <c r="OSM660" s="137"/>
      <c r="OSN660" s="137"/>
      <c r="OSO660" s="137"/>
      <c r="OSP660" s="137"/>
      <c r="OSQ660" s="137"/>
      <c r="OSR660" s="137"/>
      <c r="OSS660" s="137"/>
      <c r="OST660" s="137"/>
      <c r="OSU660" s="137"/>
      <c r="OSV660" s="137"/>
      <c r="OSW660" s="137"/>
      <c r="OSX660" s="137"/>
      <c r="OSY660" s="137"/>
      <c r="OSZ660" s="137"/>
      <c r="OTA660" s="137"/>
      <c r="OTB660" s="137"/>
      <c r="OTC660" s="137"/>
      <c r="OTD660" s="137"/>
      <c r="OTE660" s="137"/>
      <c r="OTF660" s="137"/>
      <c r="OTG660" s="137"/>
      <c r="OTH660" s="137"/>
      <c r="OTI660" s="137"/>
      <c r="OTJ660" s="137"/>
      <c r="OTK660" s="137"/>
      <c r="OTL660" s="137"/>
      <c r="OTM660" s="137"/>
      <c r="OTN660" s="137"/>
      <c r="OTO660" s="137"/>
      <c r="OTP660" s="137"/>
      <c r="OTQ660" s="137"/>
      <c r="OTR660" s="137"/>
      <c r="OTS660" s="137"/>
      <c r="OTT660" s="137"/>
      <c r="OTU660" s="137"/>
      <c r="OTV660" s="137"/>
      <c r="OTW660" s="137"/>
      <c r="OTX660" s="137"/>
      <c r="OTY660" s="137"/>
      <c r="OTZ660" s="137"/>
      <c r="OUA660" s="137"/>
      <c r="OUB660" s="137"/>
      <c r="OUC660" s="137"/>
      <c r="OUD660" s="137"/>
      <c r="OUE660" s="137"/>
      <c r="OUF660" s="137"/>
      <c r="OUG660" s="137"/>
      <c r="OUH660" s="137"/>
      <c r="OUI660" s="137"/>
      <c r="OUJ660" s="137"/>
      <c r="OUK660" s="137"/>
      <c r="OUL660" s="137"/>
      <c r="OUM660" s="137"/>
      <c r="OUN660" s="137"/>
      <c r="OUO660" s="137"/>
      <c r="OUP660" s="137"/>
      <c r="OUQ660" s="137"/>
      <c r="OUR660" s="137"/>
      <c r="OUS660" s="137"/>
      <c r="OUT660" s="137"/>
      <c r="OUU660" s="137"/>
      <c r="OUV660" s="137"/>
      <c r="OUW660" s="137"/>
      <c r="OUX660" s="137"/>
      <c r="OUY660" s="137"/>
      <c r="OUZ660" s="137"/>
      <c r="OVA660" s="137"/>
      <c r="OVB660" s="137"/>
      <c r="OVC660" s="137"/>
      <c r="OVD660" s="137"/>
      <c r="OVE660" s="137"/>
      <c r="OVF660" s="137"/>
      <c r="OVG660" s="137"/>
      <c r="OVH660" s="137"/>
      <c r="OVI660" s="137"/>
      <c r="OVJ660" s="137"/>
      <c r="OVK660" s="137"/>
      <c r="OVL660" s="137"/>
      <c r="OVM660" s="137"/>
      <c r="OVN660" s="137"/>
      <c r="OVO660" s="137"/>
      <c r="OVP660" s="137"/>
      <c r="OVQ660" s="137"/>
      <c r="OVR660" s="137"/>
      <c r="OVS660" s="137"/>
      <c r="OVT660" s="137"/>
      <c r="OVU660" s="137"/>
      <c r="OVV660" s="137"/>
      <c r="OVW660" s="137"/>
      <c r="OVX660" s="137"/>
      <c r="OVY660" s="137"/>
      <c r="OVZ660" s="137"/>
      <c r="OWA660" s="137"/>
      <c r="OWB660" s="137"/>
      <c r="OWC660" s="137"/>
      <c r="OWD660" s="137"/>
      <c r="OWE660" s="137"/>
      <c r="OWF660" s="137"/>
      <c r="OWG660" s="137"/>
      <c r="OWH660" s="137"/>
      <c r="OWI660" s="137"/>
      <c r="OWJ660" s="137"/>
      <c r="OWK660" s="137"/>
      <c r="OWL660" s="137"/>
      <c r="OWM660" s="137"/>
      <c r="OWN660" s="137"/>
      <c r="OWO660" s="137"/>
      <c r="OWP660" s="137"/>
      <c r="OWQ660" s="137"/>
      <c r="OWR660" s="137"/>
      <c r="OWS660" s="137"/>
      <c r="OWT660" s="137"/>
      <c r="OWU660" s="137"/>
      <c r="OWV660" s="137"/>
      <c r="OWW660" s="137"/>
      <c r="OWX660" s="137"/>
      <c r="OWY660" s="137"/>
      <c r="OWZ660" s="137"/>
      <c r="OXA660" s="137"/>
      <c r="OXB660" s="137"/>
      <c r="OXC660" s="137"/>
      <c r="OXD660" s="137"/>
      <c r="OXE660" s="137"/>
      <c r="OXF660" s="137"/>
      <c r="OXG660" s="137"/>
      <c r="OXH660" s="137"/>
      <c r="OXI660" s="137"/>
      <c r="OXJ660" s="137"/>
      <c r="OXK660" s="137"/>
      <c r="OXL660" s="137"/>
      <c r="OXM660" s="137"/>
      <c r="OXN660" s="137"/>
      <c r="OXO660" s="137"/>
      <c r="OXP660" s="137"/>
      <c r="OXQ660" s="137"/>
      <c r="OXR660" s="137"/>
      <c r="OXS660" s="137"/>
      <c r="OXT660" s="137"/>
      <c r="OXU660" s="137"/>
      <c r="OXV660" s="137"/>
      <c r="OXW660" s="137"/>
      <c r="OXX660" s="137"/>
      <c r="OXY660" s="137"/>
      <c r="OXZ660" s="137"/>
      <c r="OYA660" s="137"/>
      <c r="OYB660" s="137"/>
      <c r="OYC660" s="137"/>
      <c r="OYD660" s="137"/>
      <c r="OYE660" s="137"/>
      <c r="OYF660" s="137"/>
      <c r="OYG660" s="137"/>
      <c r="OYH660" s="137"/>
      <c r="OYI660" s="137"/>
      <c r="OYJ660" s="137"/>
      <c r="OYK660" s="137"/>
      <c r="OYL660" s="137"/>
      <c r="OYM660" s="137"/>
      <c r="OYN660" s="137"/>
      <c r="OYO660" s="137"/>
      <c r="OYP660" s="137"/>
      <c r="OYQ660" s="137"/>
      <c r="OYR660" s="137"/>
      <c r="OYS660" s="137"/>
      <c r="OYT660" s="137"/>
      <c r="OYU660" s="137"/>
      <c r="OYV660" s="137"/>
      <c r="OYW660" s="137"/>
      <c r="OYX660" s="137"/>
      <c r="OYY660" s="137"/>
      <c r="OYZ660" s="137"/>
      <c r="OZA660" s="137"/>
      <c r="OZB660" s="137"/>
      <c r="OZC660" s="137"/>
      <c r="OZD660" s="137"/>
      <c r="OZE660" s="137"/>
      <c r="OZF660" s="137"/>
      <c r="OZG660" s="137"/>
      <c r="OZH660" s="137"/>
      <c r="OZI660" s="137"/>
      <c r="OZJ660" s="137"/>
      <c r="OZK660" s="137"/>
      <c r="OZL660" s="137"/>
      <c r="OZM660" s="137"/>
      <c r="OZN660" s="137"/>
      <c r="OZO660" s="137"/>
      <c r="OZP660" s="137"/>
      <c r="OZQ660" s="137"/>
      <c r="OZR660" s="137"/>
      <c r="OZS660" s="137"/>
      <c r="OZT660" s="137"/>
      <c r="OZU660" s="137"/>
      <c r="OZV660" s="137"/>
      <c r="OZW660" s="137"/>
      <c r="OZX660" s="137"/>
      <c r="OZY660" s="137"/>
      <c r="OZZ660" s="137"/>
      <c r="PAA660" s="137"/>
      <c r="PAB660" s="137"/>
      <c r="PAC660" s="137"/>
      <c r="PAD660" s="137"/>
      <c r="PAE660" s="137"/>
      <c r="PAF660" s="137"/>
      <c r="PAG660" s="137"/>
      <c r="PAH660" s="137"/>
      <c r="PAI660" s="137"/>
      <c r="PAJ660" s="137"/>
      <c r="PAK660" s="137"/>
      <c r="PAL660" s="137"/>
      <c r="PAM660" s="137"/>
      <c r="PAN660" s="137"/>
      <c r="PAO660" s="137"/>
      <c r="PAP660" s="137"/>
      <c r="PAQ660" s="137"/>
      <c r="PAR660" s="137"/>
      <c r="PAS660" s="137"/>
      <c r="PAT660" s="137"/>
      <c r="PAU660" s="137"/>
      <c r="PAV660" s="137"/>
      <c r="PAW660" s="137"/>
      <c r="PAX660" s="137"/>
      <c r="PAY660" s="137"/>
      <c r="PAZ660" s="137"/>
      <c r="PBA660" s="137"/>
      <c r="PBB660" s="137"/>
      <c r="PBC660" s="137"/>
      <c r="PBD660" s="137"/>
      <c r="PBE660" s="137"/>
      <c r="PBF660" s="137"/>
      <c r="PBG660" s="137"/>
      <c r="PBH660" s="137"/>
      <c r="PBI660" s="137"/>
      <c r="PBJ660" s="137"/>
      <c r="PBK660" s="137"/>
      <c r="PBL660" s="137"/>
      <c r="PBM660" s="137"/>
      <c r="PBN660" s="137"/>
      <c r="PBO660" s="137"/>
      <c r="PBP660" s="137"/>
      <c r="PBQ660" s="137"/>
      <c r="PBR660" s="137"/>
      <c r="PBS660" s="137"/>
      <c r="PBT660" s="137"/>
      <c r="PBU660" s="137"/>
      <c r="PBV660" s="137"/>
      <c r="PBW660" s="137"/>
      <c r="PBX660" s="137"/>
      <c r="PBY660" s="137"/>
      <c r="PBZ660" s="137"/>
      <c r="PCA660" s="137"/>
      <c r="PCB660" s="137"/>
      <c r="PCC660" s="137"/>
      <c r="PCD660" s="137"/>
      <c r="PCE660" s="137"/>
      <c r="PCF660" s="137"/>
      <c r="PCG660" s="137"/>
      <c r="PCH660" s="137"/>
      <c r="PCI660" s="137"/>
      <c r="PCJ660" s="137"/>
      <c r="PCK660" s="137"/>
      <c r="PCL660" s="137"/>
      <c r="PCM660" s="137"/>
      <c r="PCN660" s="137"/>
      <c r="PCO660" s="137"/>
      <c r="PCP660" s="137"/>
      <c r="PCQ660" s="137"/>
      <c r="PCR660" s="137"/>
      <c r="PCS660" s="137"/>
      <c r="PCT660" s="137"/>
      <c r="PCU660" s="137"/>
      <c r="PCV660" s="137"/>
      <c r="PCW660" s="137"/>
      <c r="PCX660" s="137"/>
      <c r="PCY660" s="137"/>
      <c r="PCZ660" s="137"/>
      <c r="PDA660" s="137"/>
      <c r="PDB660" s="137"/>
      <c r="PDC660" s="137"/>
      <c r="PDD660" s="137"/>
      <c r="PDE660" s="137"/>
      <c r="PDF660" s="137"/>
      <c r="PDG660" s="137"/>
      <c r="PDH660" s="137"/>
      <c r="PDI660" s="137"/>
      <c r="PDJ660" s="137"/>
      <c r="PDK660" s="137"/>
      <c r="PDL660" s="137"/>
      <c r="PDM660" s="137"/>
      <c r="PDN660" s="137"/>
      <c r="PDO660" s="137"/>
      <c r="PDP660" s="137"/>
      <c r="PDQ660" s="137"/>
      <c r="PDR660" s="137"/>
      <c r="PDS660" s="137"/>
      <c r="PDT660" s="137"/>
      <c r="PDU660" s="137"/>
      <c r="PDV660" s="137"/>
      <c r="PDW660" s="137"/>
      <c r="PDX660" s="137"/>
      <c r="PDY660" s="137"/>
      <c r="PDZ660" s="137"/>
      <c r="PEA660" s="137"/>
      <c r="PEB660" s="137"/>
      <c r="PEC660" s="137"/>
      <c r="PED660" s="137"/>
      <c r="PEE660" s="137"/>
      <c r="PEF660" s="137"/>
      <c r="PEG660" s="137"/>
      <c r="PEH660" s="137"/>
      <c r="PEI660" s="137"/>
      <c r="PEJ660" s="137"/>
      <c r="PEK660" s="137"/>
      <c r="PEL660" s="137"/>
      <c r="PEM660" s="137"/>
      <c r="PEN660" s="137"/>
      <c r="PEO660" s="137"/>
      <c r="PEP660" s="137"/>
      <c r="PEQ660" s="137"/>
      <c r="PER660" s="137"/>
      <c r="PES660" s="137"/>
      <c r="PET660" s="137"/>
      <c r="PEU660" s="137"/>
      <c r="PEV660" s="137"/>
      <c r="PEW660" s="137"/>
      <c r="PEX660" s="137"/>
      <c r="PEY660" s="137"/>
      <c r="PEZ660" s="137"/>
      <c r="PFA660" s="137"/>
      <c r="PFB660" s="137"/>
      <c r="PFC660" s="137"/>
      <c r="PFD660" s="137"/>
      <c r="PFE660" s="137"/>
      <c r="PFF660" s="137"/>
      <c r="PFG660" s="137"/>
      <c r="PFH660" s="137"/>
      <c r="PFI660" s="137"/>
      <c r="PFJ660" s="137"/>
      <c r="PFK660" s="137"/>
      <c r="PFL660" s="137"/>
      <c r="PFM660" s="137"/>
      <c r="PFN660" s="137"/>
      <c r="PFO660" s="137"/>
      <c r="PFP660" s="137"/>
      <c r="PFQ660" s="137"/>
      <c r="PFR660" s="137"/>
      <c r="PFS660" s="137"/>
      <c r="PFT660" s="137"/>
      <c r="PFU660" s="137"/>
      <c r="PFV660" s="137"/>
      <c r="PFW660" s="137"/>
      <c r="PFX660" s="137"/>
      <c r="PFY660" s="137"/>
      <c r="PFZ660" s="137"/>
      <c r="PGA660" s="137"/>
      <c r="PGB660" s="137"/>
      <c r="PGC660" s="137"/>
      <c r="PGD660" s="137"/>
      <c r="PGE660" s="137"/>
      <c r="PGF660" s="137"/>
      <c r="PGG660" s="137"/>
      <c r="PGH660" s="137"/>
      <c r="PGI660" s="137"/>
      <c r="PGJ660" s="137"/>
      <c r="PGK660" s="137"/>
      <c r="PGL660" s="137"/>
      <c r="PGM660" s="137"/>
      <c r="PGN660" s="137"/>
      <c r="PGO660" s="137"/>
      <c r="PGP660" s="137"/>
      <c r="PGQ660" s="137"/>
      <c r="PGR660" s="137"/>
      <c r="PGS660" s="137"/>
      <c r="PGT660" s="137"/>
      <c r="PGU660" s="137"/>
      <c r="PGV660" s="137"/>
      <c r="PGW660" s="137"/>
      <c r="PGX660" s="137"/>
      <c r="PGY660" s="137"/>
      <c r="PGZ660" s="137"/>
      <c r="PHA660" s="137"/>
      <c r="PHB660" s="137"/>
      <c r="PHC660" s="137"/>
      <c r="PHD660" s="137"/>
      <c r="PHE660" s="137"/>
      <c r="PHF660" s="137"/>
      <c r="PHG660" s="137"/>
      <c r="PHH660" s="137"/>
      <c r="PHI660" s="137"/>
      <c r="PHJ660" s="137"/>
      <c r="PHK660" s="137"/>
      <c r="PHL660" s="137"/>
      <c r="PHM660" s="137"/>
      <c r="PHN660" s="137"/>
      <c r="PHO660" s="137"/>
      <c r="PHP660" s="137"/>
      <c r="PHQ660" s="137"/>
      <c r="PHR660" s="137"/>
      <c r="PHS660" s="137"/>
      <c r="PHT660" s="137"/>
      <c r="PHU660" s="137"/>
      <c r="PHV660" s="137"/>
      <c r="PHW660" s="137"/>
      <c r="PHX660" s="137"/>
      <c r="PHY660" s="137"/>
      <c r="PHZ660" s="137"/>
      <c r="PIA660" s="137"/>
      <c r="PIB660" s="137"/>
      <c r="PIC660" s="137"/>
      <c r="PID660" s="137"/>
      <c r="PIE660" s="137"/>
      <c r="PIF660" s="137"/>
      <c r="PIG660" s="137"/>
      <c r="PIH660" s="137"/>
      <c r="PII660" s="137"/>
      <c r="PIJ660" s="137"/>
      <c r="PIK660" s="137"/>
      <c r="PIL660" s="137"/>
      <c r="PIM660" s="137"/>
      <c r="PIN660" s="137"/>
      <c r="PIO660" s="137"/>
      <c r="PIP660" s="137"/>
      <c r="PIQ660" s="137"/>
      <c r="PIR660" s="137"/>
      <c r="PIS660" s="137"/>
      <c r="PIT660" s="137"/>
      <c r="PIU660" s="137"/>
      <c r="PIV660" s="137"/>
      <c r="PIW660" s="137"/>
      <c r="PIX660" s="137"/>
      <c r="PIY660" s="137"/>
      <c r="PIZ660" s="137"/>
      <c r="PJA660" s="137"/>
      <c r="PJB660" s="137"/>
      <c r="PJC660" s="137"/>
      <c r="PJD660" s="137"/>
      <c r="PJE660" s="137"/>
      <c r="PJF660" s="137"/>
      <c r="PJG660" s="137"/>
      <c r="PJH660" s="137"/>
      <c r="PJI660" s="137"/>
      <c r="PJJ660" s="137"/>
      <c r="PJK660" s="137"/>
      <c r="PJL660" s="137"/>
      <c r="PJM660" s="137"/>
      <c r="PJN660" s="137"/>
      <c r="PJO660" s="137"/>
      <c r="PJP660" s="137"/>
      <c r="PJQ660" s="137"/>
      <c r="PJR660" s="137"/>
      <c r="PJS660" s="137"/>
      <c r="PJT660" s="137"/>
      <c r="PJU660" s="137"/>
      <c r="PJV660" s="137"/>
      <c r="PJW660" s="137"/>
      <c r="PJX660" s="137"/>
      <c r="PJY660" s="137"/>
      <c r="PJZ660" s="137"/>
      <c r="PKA660" s="137"/>
      <c r="PKB660" s="137"/>
      <c r="PKC660" s="137"/>
      <c r="PKD660" s="137"/>
      <c r="PKE660" s="137"/>
      <c r="PKF660" s="137"/>
      <c r="PKG660" s="137"/>
      <c r="PKH660" s="137"/>
      <c r="PKI660" s="137"/>
      <c r="PKJ660" s="137"/>
      <c r="PKK660" s="137"/>
      <c r="PKL660" s="137"/>
      <c r="PKM660" s="137"/>
      <c r="PKN660" s="137"/>
      <c r="PKO660" s="137"/>
      <c r="PKP660" s="137"/>
      <c r="PKQ660" s="137"/>
      <c r="PKR660" s="137"/>
      <c r="PKS660" s="137"/>
      <c r="PKT660" s="137"/>
      <c r="PKU660" s="137"/>
      <c r="PKV660" s="137"/>
      <c r="PKW660" s="137"/>
      <c r="PKX660" s="137"/>
      <c r="PKY660" s="137"/>
      <c r="PKZ660" s="137"/>
      <c r="PLA660" s="137"/>
      <c r="PLB660" s="137"/>
      <c r="PLC660" s="137"/>
      <c r="PLD660" s="137"/>
      <c r="PLE660" s="137"/>
      <c r="PLF660" s="137"/>
      <c r="PLG660" s="137"/>
      <c r="PLH660" s="137"/>
      <c r="PLI660" s="137"/>
      <c r="PLJ660" s="137"/>
      <c r="PLK660" s="137"/>
      <c r="PLL660" s="137"/>
      <c r="PLM660" s="137"/>
      <c r="PLN660" s="137"/>
      <c r="PLO660" s="137"/>
      <c r="PLP660" s="137"/>
      <c r="PLQ660" s="137"/>
      <c r="PLR660" s="137"/>
      <c r="PLS660" s="137"/>
      <c r="PLT660" s="137"/>
      <c r="PLU660" s="137"/>
      <c r="PLV660" s="137"/>
      <c r="PLW660" s="137"/>
      <c r="PLX660" s="137"/>
      <c r="PLY660" s="137"/>
      <c r="PLZ660" s="137"/>
      <c r="PMA660" s="137"/>
      <c r="PMB660" s="137"/>
      <c r="PMC660" s="137"/>
      <c r="PMD660" s="137"/>
      <c r="PME660" s="137"/>
      <c r="PMF660" s="137"/>
      <c r="PMG660" s="137"/>
      <c r="PMH660" s="137"/>
      <c r="PMI660" s="137"/>
      <c r="PMJ660" s="137"/>
      <c r="PMK660" s="137"/>
      <c r="PML660" s="137"/>
      <c r="PMM660" s="137"/>
      <c r="PMN660" s="137"/>
      <c r="PMO660" s="137"/>
      <c r="PMP660" s="137"/>
      <c r="PMQ660" s="137"/>
      <c r="PMR660" s="137"/>
      <c r="PMS660" s="137"/>
      <c r="PMT660" s="137"/>
      <c r="PMU660" s="137"/>
      <c r="PMV660" s="137"/>
      <c r="PMW660" s="137"/>
      <c r="PMX660" s="137"/>
      <c r="PMY660" s="137"/>
      <c r="PMZ660" s="137"/>
      <c r="PNA660" s="137"/>
      <c r="PNB660" s="137"/>
      <c r="PNC660" s="137"/>
      <c r="PND660" s="137"/>
      <c r="PNE660" s="137"/>
      <c r="PNF660" s="137"/>
      <c r="PNG660" s="137"/>
      <c r="PNH660" s="137"/>
      <c r="PNI660" s="137"/>
      <c r="PNJ660" s="137"/>
      <c r="PNK660" s="137"/>
      <c r="PNL660" s="137"/>
      <c r="PNM660" s="137"/>
      <c r="PNN660" s="137"/>
      <c r="PNO660" s="137"/>
      <c r="PNP660" s="137"/>
      <c r="PNQ660" s="137"/>
      <c r="PNR660" s="137"/>
      <c r="PNS660" s="137"/>
      <c r="PNT660" s="137"/>
      <c r="PNU660" s="137"/>
      <c r="PNV660" s="137"/>
      <c r="PNW660" s="137"/>
      <c r="PNX660" s="137"/>
      <c r="PNY660" s="137"/>
      <c r="PNZ660" s="137"/>
      <c r="POA660" s="137"/>
      <c r="POB660" s="137"/>
      <c r="POC660" s="137"/>
      <c r="POD660" s="137"/>
      <c r="POE660" s="137"/>
      <c r="POF660" s="137"/>
      <c r="POG660" s="137"/>
      <c r="POH660" s="137"/>
      <c r="POI660" s="137"/>
      <c r="POJ660" s="137"/>
      <c r="POK660" s="137"/>
      <c r="POL660" s="137"/>
      <c r="POM660" s="137"/>
      <c r="PON660" s="137"/>
      <c r="POO660" s="137"/>
      <c r="POP660" s="137"/>
      <c r="POQ660" s="137"/>
      <c r="POR660" s="137"/>
      <c r="POS660" s="137"/>
      <c r="POT660" s="137"/>
      <c r="POU660" s="137"/>
      <c r="POV660" s="137"/>
      <c r="POW660" s="137"/>
      <c r="POX660" s="137"/>
      <c r="POY660" s="137"/>
      <c r="POZ660" s="137"/>
      <c r="PPA660" s="137"/>
      <c r="PPB660" s="137"/>
      <c r="PPC660" s="137"/>
      <c r="PPD660" s="137"/>
      <c r="PPE660" s="137"/>
      <c r="PPF660" s="137"/>
      <c r="PPG660" s="137"/>
      <c r="PPH660" s="137"/>
      <c r="PPI660" s="137"/>
      <c r="PPJ660" s="137"/>
      <c r="PPK660" s="137"/>
      <c r="PPL660" s="137"/>
      <c r="PPM660" s="137"/>
      <c r="PPN660" s="137"/>
      <c r="PPO660" s="137"/>
      <c r="PPP660" s="137"/>
      <c r="PPQ660" s="137"/>
      <c r="PPR660" s="137"/>
      <c r="PPS660" s="137"/>
      <c r="PPT660" s="137"/>
      <c r="PPU660" s="137"/>
      <c r="PPV660" s="137"/>
      <c r="PPW660" s="137"/>
      <c r="PPX660" s="137"/>
      <c r="PPY660" s="137"/>
      <c r="PPZ660" s="137"/>
      <c r="PQA660" s="137"/>
      <c r="PQB660" s="137"/>
      <c r="PQC660" s="137"/>
      <c r="PQD660" s="137"/>
      <c r="PQE660" s="137"/>
      <c r="PQF660" s="137"/>
      <c r="PQG660" s="137"/>
      <c r="PQH660" s="137"/>
      <c r="PQI660" s="137"/>
      <c r="PQJ660" s="137"/>
      <c r="PQK660" s="137"/>
      <c r="PQL660" s="137"/>
      <c r="PQM660" s="137"/>
      <c r="PQN660" s="137"/>
      <c r="PQO660" s="137"/>
      <c r="PQP660" s="137"/>
      <c r="PQQ660" s="137"/>
      <c r="PQR660" s="137"/>
      <c r="PQS660" s="137"/>
      <c r="PQT660" s="137"/>
      <c r="PQU660" s="137"/>
      <c r="PQV660" s="137"/>
      <c r="PQW660" s="137"/>
      <c r="PQX660" s="137"/>
      <c r="PQY660" s="137"/>
      <c r="PQZ660" s="137"/>
      <c r="PRA660" s="137"/>
      <c r="PRB660" s="137"/>
      <c r="PRC660" s="137"/>
      <c r="PRD660" s="137"/>
      <c r="PRE660" s="137"/>
      <c r="PRF660" s="137"/>
      <c r="PRG660" s="137"/>
      <c r="PRH660" s="137"/>
      <c r="PRI660" s="137"/>
      <c r="PRJ660" s="137"/>
      <c r="PRK660" s="137"/>
      <c r="PRL660" s="137"/>
      <c r="PRM660" s="137"/>
      <c r="PRN660" s="137"/>
      <c r="PRO660" s="137"/>
      <c r="PRP660" s="137"/>
      <c r="PRQ660" s="137"/>
      <c r="PRR660" s="137"/>
      <c r="PRS660" s="137"/>
      <c r="PRT660" s="137"/>
      <c r="PRU660" s="137"/>
      <c r="PRV660" s="137"/>
      <c r="PRW660" s="137"/>
      <c r="PRX660" s="137"/>
      <c r="PRY660" s="137"/>
      <c r="PRZ660" s="137"/>
      <c r="PSA660" s="137"/>
      <c r="PSB660" s="137"/>
      <c r="PSC660" s="137"/>
      <c r="PSD660" s="137"/>
      <c r="PSE660" s="137"/>
      <c r="PSF660" s="137"/>
      <c r="PSG660" s="137"/>
      <c r="PSH660" s="137"/>
      <c r="PSI660" s="137"/>
      <c r="PSJ660" s="137"/>
      <c r="PSK660" s="137"/>
      <c r="PSL660" s="137"/>
      <c r="PSM660" s="137"/>
      <c r="PSN660" s="137"/>
      <c r="PSO660" s="137"/>
      <c r="PSP660" s="137"/>
      <c r="PSQ660" s="137"/>
      <c r="PSR660" s="137"/>
      <c r="PSS660" s="137"/>
      <c r="PST660" s="137"/>
      <c r="PSU660" s="137"/>
      <c r="PSV660" s="137"/>
      <c r="PSW660" s="137"/>
      <c r="PSX660" s="137"/>
      <c r="PSY660" s="137"/>
      <c r="PSZ660" s="137"/>
      <c r="PTA660" s="137"/>
      <c r="PTB660" s="137"/>
      <c r="PTC660" s="137"/>
      <c r="PTD660" s="137"/>
      <c r="PTE660" s="137"/>
      <c r="PTF660" s="137"/>
      <c r="PTG660" s="137"/>
      <c r="PTH660" s="137"/>
      <c r="PTI660" s="137"/>
      <c r="PTJ660" s="137"/>
      <c r="PTK660" s="137"/>
      <c r="PTL660" s="137"/>
      <c r="PTM660" s="137"/>
      <c r="PTN660" s="137"/>
      <c r="PTO660" s="137"/>
      <c r="PTP660" s="137"/>
      <c r="PTQ660" s="137"/>
      <c r="PTR660" s="137"/>
      <c r="PTS660" s="137"/>
      <c r="PTT660" s="137"/>
      <c r="PTU660" s="137"/>
      <c r="PTV660" s="137"/>
      <c r="PTW660" s="137"/>
      <c r="PTX660" s="137"/>
      <c r="PTY660" s="137"/>
      <c r="PTZ660" s="137"/>
      <c r="PUA660" s="137"/>
      <c r="PUB660" s="137"/>
      <c r="PUC660" s="137"/>
      <c r="PUD660" s="137"/>
      <c r="PUE660" s="137"/>
      <c r="PUF660" s="137"/>
      <c r="PUG660" s="137"/>
      <c r="PUH660" s="137"/>
      <c r="PUI660" s="137"/>
      <c r="PUJ660" s="137"/>
      <c r="PUK660" s="137"/>
      <c r="PUL660" s="137"/>
      <c r="PUM660" s="137"/>
      <c r="PUN660" s="137"/>
      <c r="PUO660" s="137"/>
      <c r="PUP660" s="137"/>
      <c r="PUQ660" s="137"/>
      <c r="PUR660" s="137"/>
      <c r="PUS660" s="137"/>
      <c r="PUT660" s="137"/>
      <c r="PUU660" s="137"/>
      <c r="PUV660" s="137"/>
      <c r="PUW660" s="137"/>
      <c r="PUX660" s="137"/>
      <c r="PUY660" s="137"/>
      <c r="PUZ660" s="137"/>
      <c r="PVA660" s="137"/>
      <c r="PVB660" s="137"/>
      <c r="PVC660" s="137"/>
      <c r="PVD660" s="137"/>
      <c r="PVE660" s="137"/>
      <c r="PVF660" s="137"/>
      <c r="PVG660" s="137"/>
      <c r="PVH660" s="137"/>
      <c r="PVI660" s="137"/>
      <c r="PVJ660" s="137"/>
      <c r="PVK660" s="137"/>
      <c r="PVL660" s="137"/>
      <c r="PVM660" s="137"/>
      <c r="PVN660" s="137"/>
      <c r="PVO660" s="137"/>
      <c r="PVP660" s="137"/>
      <c r="PVQ660" s="137"/>
      <c r="PVR660" s="137"/>
      <c r="PVS660" s="137"/>
      <c r="PVT660" s="137"/>
      <c r="PVU660" s="137"/>
      <c r="PVV660" s="137"/>
      <c r="PVW660" s="137"/>
      <c r="PVX660" s="137"/>
      <c r="PVY660" s="137"/>
      <c r="PVZ660" s="137"/>
      <c r="PWA660" s="137"/>
      <c r="PWB660" s="137"/>
      <c r="PWC660" s="137"/>
      <c r="PWD660" s="137"/>
      <c r="PWE660" s="137"/>
      <c r="PWF660" s="137"/>
      <c r="PWG660" s="137"/>
      <c r="PWH660" s="137"/>
      <c r="PWI660" s="137"/>
      <c r="PWJ660" s="137"/>
      <c r="PWK660" s="137"/>
      <c r="PWL660" s="137"/>
      <c r="PWM660" s="137"/>
      <c r="PWN660" s="137"/>
      <c r="PWO660" s="137"/>
      <c r="PWP660" s="137"/>
      <c r="PWQ660" s="137"/>
      <c r="PWR660" s="137"/>
      <c r="PWS660" s="137"/>
      <c r="PWT660" s="137"/>
      <c r="PWU660" s="137"/>
      <c r="PWV660" s="137"/>
      <c r="PWW660" s="137"/>
      <c r="PWX660" s="137"/>
      <c r="PWY660" s="137"/>
      <c r="PWZ660" s="137"/>
      <c r="PXA660" s="137"/>
      <c r="PXB660" s="137"/>
      <c r="PXC660" s="137"/>
      <c r="PXD660" s="137"/>
      <c r="PXE660" s="137"/>
      <c r="PXF660" s="137"/>
      <c r="PXG660" s="137"/>
      <c r="PXH660" s="137"/>
      <c r="PXI660" s="137"/>
      <c r="PXJ660" s="137"/>
      <c r="PXK660" s="137"/>
      <c r="PXL660" s="137"/>
      <c r="PXM660" s="137"/>
      <c r="PXN660" s="137"/>
      <c r="PXO660" s="137"/>
      <c r="PXP660" s="137"/>
      <c r="PXQ660" s="137"/>
      <c r="PXR660" s="137"/>
      <c r="PXS660" s="137"/>
      <c r="PXT660" s="137"/>
      <c r="PXU660" s="137"/>
      <c r="PXV660" s="137"/>
      <c r="PXW660" s="137"/>
      <c r="PXX660" s="137"/>
      <c r="PXY660" s="137"/>
      <c r="PXZ660" s="137"/>
      <c r="PYA660" s="137"/>
      <c r="PYB660" s="137"/>
      <c r="PYC660" s="137"/>
      <c r="PYD660" s="137"/>
      <c r="PYE660" s="137"/>
      <c r="PYF660" s="137"/>
      <c r="PYG660" s="137"/>
      <c r="PYH660" s="137"/>
      <c r="PYI660" s="137"/>
      <c r="PYJ660" s="137"/>
      <c r="PYK660" s="137"/>
      <c r="PYL660" s="137"/>
      <c r="PYM660" s="137"/>
      <c r="PYN660" s="137"/>
      <c r="PYO660" s="137"/>
      <c r="PYP660" s="137"/>
      <c r="PYQ660" s="137"/>
      <c r="PYR660" s="137"/>
      <c r="PYS660" s="137"/>
      <c r="PYT660" s="137"/>
      <c r="PYU660" s="137"/>
      <c r="PYV660" s="137"/>
      <c r="PYW660" s="137"/>
      <c r="PYX660" s="137"/>
      <c r="PYY660" s="137"/>
      <c r="PYZ660" s="137"/>
      <c r="PZA660" s="137"/>
      <c r="PZB660" s="137"/>
      <c r="PZC660" s="137"/>
      <c r="PZD660" s="137"/>
      <c r="PZE660" s="137"/>
      <c r="PZF660" s="137"/>
      <c r="PZG660" s="137"/>
      <c r="PZH660" s="137"/>
      <c r="PZI660" s="137"/>
      <c r="PZJ660" s="137"/>
      <c r="PZK660" s="137"/>
      <c r="PZL660" s="137"/>
      <c r="PZM660" s="137"/>
      <c r="PZN660" s="137"/>
      <c r="PZO660" s="137"/>
      <c r="PZP660" s="137"/>
      <c r="PZQ660" s="137"/>
      <c r="PZR660" s="137"/>
      <c r="PZS660" s="137"/>
      <c r="PZT660" s="137"/>
      <c r="PZU660" s="137"/>
      <c r="PZV660" s="137"/>
      <c r="PZW660" s="137"/>
      <c r="PZX660" s="137"/>
      <c r="PZY660" s="137"/>
      <c r="PZZ660" s="137"/>
      <c r="QAA660" s="137"/>
      <c r="QAB660" s="137"/>
      <c r="QAC660" s="137"/>
      <c r="QAD660" s="137"/>
      <c r="QAE660" s="137"/>
      <c r="QAF660" s="137"/>
      <c r="QAG660" s="137"/>
      <c r="QAH660" s="137"/>
      <c r="QAI660" s="137"/>
      <c r="QAJ660" s="137"/>
      <c r="QAK660" s="137"/>
      <c r="QAL660" s="137"/>
      <c r="QAM660" s="137"/>
      <c r="QAN660" s="137"/>
      <c r="QAO660" s="137"/>
      <c r="QAP660" s="137"/>
      <c r="QAQ660" s="137"/>
      <c r="QAR660" s="137"/>
      <c r="QAS660" s="137"/>
      <c r="QAT660" s="137"/>
      <c r="QAU660" s="137"/>
      <c r="QAV660" s="137"/>
      <c r="QAW660" s="137"/>
      <c r="QAX660" s="137"/>
      <c r="QAY660" s="137"/>
      <c r="QAZ660" s="137"/>
      <c r="QBA660" s="137"/>
      <c r="QBB660" s="137"/>
      <c r="QBC660" s="137"/>
      <c r="QBD660" s="137"/>
      <c r="QBE660" s="137"/>
      <c r="QBF660" s="137"/>
      <c r="QBG660" s="137"/>
      <c r="QBH660" s="137"/>
      <c r="QBI660" s="137"/>
      <c r="QBJ660" s="137"/>
      <c r="QBK660" s="137"/>
      <c r="QBL660" s="137"/>
      <c r="QBM660" s="137"/>
      <c r="QBN660" s="137"/>
      <c r="QBO660" s="137"/>
      <c r="QBP660" s="137"/>
      <c r="QBQ660" s="137"/>
      <c r="QBR660" s="137"/>
      <c r="QBS660" s="137"/>
      <c r="QBT660" s="137"/>
      <c r="QBU660" s="137"/>
      <c r="QBV660" s="137"/>
      <c r="QBW660" s="137"/>
      <c r="QBX660" s="137"/>
      <c r="QBY660" s="137"/>
      <c r="QBZ660" s="137"/>
      <c r="QCA660" s="137"/>
      <c r="QCB660" s="137"/>
      <c r="QCC660" s="137"/>
      <c r="QCD660" s="137"/>
      <c r="QCE660" s="137"/>
      <c r="QCF660" s="137"/>
      <c r="QCG660" s="137"/>
      <c r="QCH660" s="137"/>
      <c r="QCI660" s="137"/>
      <c r="QCJ660" s="137"/>
      <c r="QCK660" s="137"/>
      <c r="QCL660" s="137"/>
      <c r="QCM660" s="137"/>
      <c r="QCN660" s="137"/>
      <c r="QCO660" s="137"/>
      <c r="QCP660" s="137"/>
      <c r="QCQ660" s="137"/>
      <c r="QCR660" s="137"/>
      <c r="QCS660" s="137"/>
      <c r="QCT660" s="137"/>
      <c r="QCU660" s="137"/>
      <c r="QCV660" s="137"/>
      <c r="QCW660" s="137"/>
      <c r="QCX660" s="137"/>
      <c r="QCY660" s="137"/>
      <c r="QCZ660" s="137"/>
      <c r="QDA660" s="137"/>
      <c r="QDB660" s="137"/>
      <c r="QDC660" s="137"/>
      <c r="QDD660" s="137"/>
      <c r="QDE660" s="137"/>
      <c r="QDF660" s="137"/>
      <c r="QDG660" s="137"/>
      <c r="QDH660" s="137"/>
      <c r="QDI660" s="137"/>
      <c r="QDJ660" s="137"/>
      <c r="QDK660" s="137"/>
      <c r="QDL660" s="137"/>
      <c r="QDM660" s="137"/>
      <c r="QDN660" s="137"/>
      <c r="QDO660" s="137"/>
      <c r="QDP660" s="137"/>
      <c r="QDQ660" s="137"/>
      <c r="QDR660" s="137"/>
      <c r="QDS660" s="137"/>
      <c r="QDT660" s="137"/>
      <c r="QDU660" s="137"/>
      <c r="QDV660" s="137"/>
      <c r="QDW660" s="137"/>
      <c r="QDX660" s="137"/>
      <c r="QDY660" s="137"/>
      <c r="QDZ660" s="137"/>
      <c r="QEA660" s="137"/>
      <c r="QEB660" s="137"/>
      <c r="QEC660" s="137"/>
      <c r="QED660" s="137"/>
      <c r="QEE660" s="137"/>
      <c r="QEF660" s="137"/>
      <c r="QEG660" s="137"/>
      <c r="QEH660" s="137"/>
      <c r="QEI660" s="137"/>
      <c r="QEJ660" s="137"/>
      <c r="QEK660" s="137"/>
      <c r="QEL660" s="137"/>
      <c r="QEM660" s="137"/>
      <c r="QEN660" s="137"/>
      <c r="QEO660" s="137"/>
      <c r="QEP660" s="137"/>
      <c r="QEQ660" s="137"/>
      <c r="QER660" s="137"/>
      <c r="QES660" s="137"/>
      <c r="QET660" s="137"/>
      <c r="QEU660" s="137"/>
      <c r="QEV660" s="137"/>
      <c r="QEW660" s="137"/>
      <c r="QEX660" s="137"/>
      <c r="QEY660" s="137"/>
      <c r="QEZ660" s="137"/>
      <c r="QFA660" s="137"/>
      <c r="QFB660" s="137"/>
      <c r="QFC660" s="137"/>
      <c r="QFD660" s="137"/>
      <c r="QFE660" s="137"/>
      <c r="QFF660" s="137"/>
      <c r="QFG660" s="137"/>
      <c r="QFH660" s="137"/>
      <c r="QFI660" s="137"/>
      <c r="QFJ660" s="137"/>
      <c r="QFK660" s="137"/>
      <c r="QFL660" s="137"/>
      <c r="QFM660" s="137"/>
      <c r="QFN660" s="137"/>
      <c r="QFO660" s="137"/>
      <c r="QFP660" s="137"/>
      <c r="QFQ660" s="137"/>
      <c r="QFR660" s="137"/>
      <c r="QFS660" s="137"/>
      <c r="QFT660" s="137"/>
      <c r="QFU660" s="137"/>
      <c r="QFV660" s="137"/>
      <c r="QFW660" s="137"/>
      <c r="QFX660" s="137"/>
      <c r="QFY660" s="137"/>
      <c r="QFZ660" s="137"/>
      <c r="QGA660" s="137"/>
      <c r="QGB660" s="137"/>
      <c r="QGC660" s="137"/>
      <c r="QGD660" s="137"/>
      <c r="QGE660" s="137"/>
      <c r="QGF660" s="137"/>
      <c r="QGG660" s="137"/>
      <c r="QGH660" s="137"/>
      <c r="QGI660" s="137"/>
      <c r="QGJ660" s="137"/>
      <c r="QGK660" s="137"/>
      <c r="QGL660" s="137"/>
      <c r="QGM660" s="137"/>
      <c r="QGN660" s="137"/>
      <c r="QGO660" s="137"/>
      <c r="QGP660" s="137"/>
      <c r="QGQ660" s="137"/>
      <c r="QGR660" s="137"/>
      <c r="QGS660" s="137"/>
      <c r="QGT660" s="137"/>
      <c r="QGU660" s="137"/>
      <c r="QGV660" s="137"/>
      <c r="QGW660" s="137"/>
      <c r="QGX660" s="137"/>
      <c r="QGY660" s="137"/>
      <c r="QGZ660" s="137"/>
      <c r="QHA660" s="137"/>
      <c r="QHB660" s="137"/>
      <c r="QHC660" s="137"/>
      <c r="QHD660" s="137"/>
      <c r="QHE660" s="137"/>
      <c r="QHF660" s="137"/>
      <c r="QHG660" s="137"/>
      <c r="QHH660" s="137"/>
      <c r="QHI660" s="137"/>
      <c r="QHJ660" s="137"/>
      <c r="QHK660" s="137"/>
      <c r="QHL660" s="137"/>
      <c r="QHM660" s="137"/>
      <c r="QHN660" s="137"/>
      <c r="QHO660" s="137"/>
      <c r="QHP660" s="137"/>
      <c r="QHQ660" s="137"/>
      <c r="QHR660" s="137"/>
      <c r="QHS660" s="137"/>
      <c r="QHT660" s="137"/>
      <c r="QHU660" s="137"/>
      <c r="QHV660" s="137"/>
      <c r="QHW660" s="137"/>
      <c r="QHX660" s="137"/>
      <c r="QHY660" s="137"/>
      <c r="QHZ660" s="137"/>
      <c r="QIA660" s="137"/>
      <c r="QIB660" s="137"/>
      <c r="QIC660" s="137"/>
      <c r="QID660" s="137"/>
      <c r="QIE660" s="137"/>
      <c r="QIF660" s="137"/>
      <c r="QIG660" s="137"/>
      <c r="QIH660" s="137"/>
      <c r="QII660" s="137"/>
      <c r="QIJ660" s="137"/>
      <c r="QIK660" s="137"/>
      <c r="QIL660" s="137"/>
      <c r="QIM660" s="137"/>
      <c r="QIN660" s="137"/>
      <c r="QIO660" s="137"/>
      <c r="QIP660" s="137"/>
      <c r="QIQ660" s="137"/>
      <c r="QIR660" s="137"/>
      <c r="QIS660" s="137"/>
      <c r="QIT660" s="137"/>
      <c r="QIU660" s="137"/>
      <c r="QIV660" s="137"/>
      <c r="QIW660" s="137"/>
      <c r="QIX660" s="137"/>
      <c r="QIY660" s="137"/>
      <c r="QIZ660" s="137"/>
      <c r="QJA660" s="137"/>
      <c r="QJB660" s="137"/>
      <c r="QJC660" s="137"/>
      <c r="QJD660" s="137"/>
      <c r="QJE660" s="137"/>
      <c r="QJF660" s="137"/>
      <c r="QJG660" s="137"/>
      <c r="QJH660" s="137"/>
      <c r="QJI660" s="137"/>
      <c r="QJJ660" s="137"/>
      <c r="QJK660" s="137"/>
      <c r="QJL660" s="137"/>
      <c r="QJM660" s="137"/>
      <c r="QJN660" s="137"/>
      <c r="QJO660" s="137"/>
      <c r="QJP660" s="137"/>
      <c r="QJQ660" s="137"/>
      <c r="QJR660" s="137"/>
      <c r="QJS660" s="137"/>
      <c r="QJT660" s="137"/>
      <c r="QJU660" s="137"/>
      <c r="QJV660" s="137"/>
      <c r="QJW660" s="137"/>
      <c r="QJX660" s="137"/>
      <c r="QJY660" s="137"/>
      <c r="QJZ660" s="137"/>
      <c r="QKA660" s="137"/>
      <c r="QKB660" s="137"/>
      <c r="QKC660" s="137"/>
      <c r="QKD660" s="137"/>
      <c r="QKE660" s="137"/>
      <c r="QKF660" s="137"/>
      <c r="QKG660" s="137"/>
      <c r="QKH660" s="137"/>
      <c r="QKI660" s="137"/>
      <c r="QKJ660" s="137"/>
      <c r="QKK660" s="137"/>
      <c r="QKL660" s="137"/>
      <c r="QKM660" s="137"/>
      <c r="QKN660" s="137"/>
      <c r="QKO660" s="137"/>
      <c r="QKP660" s="137"/>
      <c r="QKQ660" s="137"/>
      <c r="QKR660" s="137"/>
      <c r="QKS660" s="137"/>
      <c r="QKT660" s="137"/>
      <c r="QKU660" s="137"/>
      <c r="QKV660" s="137"/>
      <c r="QKW660" s="137"/>
      <c r="QKX660" s="137"/>
      <c r="QKY660" s="137"/>
      <c r="QKZ660" s="137"/>
      <c r="QLA660" s="137"/>
      <c r="QLB660" s="137"/>
      <c r="QLC660" s="137"/>
      <c r="QLD660" s="137"/>
      <c r="QLE660" s="137"/>
      <c r="QLF660" s="137"/>
      <c r="QLG660" s="137"/>
      <c r="QLH660" s="137"/>
      <c r="QLI660" s="137"/>
      <c r="QLJ660" s="137"/>
      <c r="QLK660" s="137"/>
      <c r="QLL660" s="137"/>
      <c r="QLM660" s="137"/>
      <c r="QLN660" s="137"/>
      <c r="QLO660" s="137"/>
      <c r="QLP660" s="137"/>
      <c r="QLQ660" s="137"/>
      <c r="QLR660" s="137"/>
      <c r="QLS660" s="137"/>
      <c r="QLT660" s="137"/>
      <c r="QLU660" s="137"/>
      <c r="QLV660" s="137"/>
      <c r="QLW660" s="137"/>
      <c r="QLX660" s="137"/>
      <c r="QLY660" s="137"/>
      <c r="QLZ660" s="137"/>
      <c r="QMA660" s="137"/>
      <c r="QMB660" s="137"/>
      <c r="QMC660" s="137"/>
      <c r="QMD660" s="137"/>
      <c r="QME660" s="137"/>
      <c r="QMF660" s="137"/>
      <c r="QMG660" s="137"/>
      <c r="QMH660" s="137"/>
      <c r="QMI660" s="137"/>
      <c r="QMJ660" s="137"/>
      <c r="QMK660" s="137"/>
      <c r="QML660" s="137"/>
      <c r="QMM660" s="137"/>
      <c r="QMN660" s="137"/>
      <c r="QMO660" s="137"/>
      <c r="QMP660" s="137"/>
      <c r="QMQ660" s="137"/>
      <c r="QMR660" s="137"/>
      <c r="QMS660" s="137"/>
      <c r="QMT660" s="137"/>
      <c r="QMU660" s="137"/>
      <c r="QMV660" s="137"/>
      <c r="QMW660" s="137"/>
      <c r="QMX660" s="137"/>
      <c r="QMY660" s="137"/>
      <c r="QMZ660" s="137"/>
      <c r="QNA660" s="137"/>
      <c r="QNB660" s="137"/>
      <c r="QNC660" s="137"/>
      <c r="QND660" s="137"/>
      <c r="QNE660" s="137"/>
      <c r="QNF660" s="137"/>
      <c r="QNG660" s="137"/>
      <c r="QNH660" s="137"/>
      <c r="QNI660" s="137"/>
      <c r="QNJ660" s="137"/>
      <c r="QNK660" s="137"/>
      <c r="QNL660" s="137"/>
      <c r="QNM660" s="137"/>
      <c r="QNN660" s="137"/>
      <c r="QNO660" s="137"/>
      <c r="QNP660" s="137"/>
      <c r="QNQ660" s="137"/>
      <c r="QNR660" s="137"/>
      <c r="QNS660" s="137"/>
      <c r="QNT660" s="137"/>
      <c r="QNU660" s="137"/>
      <c r="QNV660" s="137"/>
      <c r="QNW660" s="137"/>
      <c r="QNX660" s="137"/>
      <c r="QNY660" s="137"/>
      <c r="QNZ660" s="137"/>
      <c r="QOA660" s="137"/>
      <c r="QOB660" s="137"/>
      <c r="QOC660" s="137"/>
      <c r="QOD660" s="137"/>
      <c r="QOE660" s="137"/>
      <c r="QOF660" s="137"/>
      <c r="QOG660" s="137"/>
      <c r="QOH660" s="137"/>
      <c r="QOI660" s="137"/>
      <c r="QOJ660" s="137"/>
      <c r="QOK660" s="137"/>
      <c r="QOL660" s="137"/>
      <c r="QOM660" s="137"/>
      <c r="QON660" s="137"/>
      <c r="QOO660" s="137"/>
      <c r="QOP660" s="137"/>
      <c r="QOQ660" s="137"/>
      <c r="QOR660" s="137"/>
      <c r="QOS660" s="137"/>
      <c r="QOT660" s="137"/>
      <c r="QOU660" s="137"/>
      <c r="QOV660" s="137"/>
      <c r="QOW660" s="137"/>
      <c r="QOX660" s="137"/>
      <c r="QOY660" s="137"/>
      <c r="QOZ660" s="137"/>
      <c r="QPA660" s="137"/>
      <c r="QPB660" s="137"/>
      <c r="QPC660" s="137"/>
      <c r="QPD660" s="137"/>
      <c r="QPE660" s="137"/>
      <c r="QPF660" s="137"/>
      <c r="QPG660" s="137"/>
      <c r="QPH660" s="137"/>
      <c r="QPI660" s="137"/>
      <c r="QPJ660" s="137"/>
      <c r="QPK660" s="137"/>
      <c r="QPL660" s="137"/>
      <c r="QPM660" s="137"/>
      <c r="QPN660" s="137"/>
      <c r="QPO660" s="137"/>
      <c r="QPP660" s="137"/>
      <c r="QPQ660" s="137"/>
      <c r="QPR660" s="137"/>
      <c r="QPS660" s="137"/>
      <c r="QPT660" s="137"/>
      <c r="QPU660" s="137"/>
      <c r="QPV660" s="137"/>
      <c r="QPW660" s="137"/>
      <c r="QPX660" s="137"/>
      <c r="QPY660" s="137"/>
      <c r="QPZ660" s="137"/>
      <c r="QQA660" s="137"/>
      <c r="QQB660" s="137"/>
      <c r="QQC660" s="137"/>
      <c r="QQD660" s="137"/>
      <c r="QQE660" s="137"/>
      <c r="QQF660" s="137"/>
      <c r="QQG660" s="137"/>
      <c r="QQH660" s="137"/>
      <c r="QQI660" s="137"/>
      <c r="QQJ660" s="137"/>
      <c r="QQK660" s="137"/>
      <c r="QQL660" s="137"/>
      <c r="QQM660" s="137"/>
      <c r="QQN660" s="137"/>
      <c r="QQO660" s="137"/>
      <c r="QQP660" s="137"/>
      <c r="QQQ660" s="137"/>
      <c r="QQR660" s="137"/>
      <c r="QQS660" s="137"/>
      <c r="QQT660" s="137"/>
      <c r="QQU660" s="137"/>
      <c r="QQV660" s="137"/>
      <c r="QQW660" s="137"/>
      <c r="QQX660" s="137"/>
      <c r="QQY660" s="137"/>
      <c r="QQZ660" s="137"/>
      <c r="QRA660" s="137"/>
      <c r="QRB660" s="137"/>
      <c r="QRC660" s="137"/>
      <c r="QRD660" s="137"/>
      <c r="QRE660" s="137"/>
      <c r="QRF660" s="137"/>
      <c r="QRG660" s="137"/>
      <c r="QRH660" s="137"/>
      <c r="QRI660" s="137"/>
      <c r="QRJ660" s="137"/>
      <c r="QRK660" s="137"/>
      <c r="QRL660" s="137"/>
      <c r="QRM660" s="137"/>
      <c r="QRN660" s="137"/>
      <c r="QRO660" s="137"/>
      <c r="QRP660" s="137"/>
      <c r="QRQ660" s="137"/>
      <c r="QRR660" s="137"/>
      <c r="QRS660" s="137"/>
      <c r="QRT660" s="137"/>
      <c r="QRU660" s="137"/>
      <c r="QRV660" s="137"/>
      <c r="QRW660" s="137"/>
      <c r="QRX660" s="137"/>
      <c r="QRY660" s="137"/>
      <c r="QRZ660" s="137"/>
      <c r="QSA660" s="137"/>
      <c r="QSB660" s="137"/>
      <c r="QSC660" s="137"/>
      <c r="QSD660" s="137"/>
      <c r="QSE660" s="137"/>
      <c r="QSF660" s="137"/>
      <c r="QSG660" s="137"/>
      <c r="QSH660" s="137"/>
      <c r="QSI660" s="137"/>
      <c r="QSJ660" s="137"/>
      <c r="QSK660" s="137"/>
      <c r="QSL660" s="137"/>
      <c r="QSM660" s="137"/>
      <c r="QSN660" s="137"/>
      <c r="QSO660" s="137"/>
      <c r="QSP660" s="137"/>
      <c r="QSQ660" s="137"/>
      <c r="QSR660" s="137"/>
      <c r="QSS660" s="137"/>
      <c r="QST660" s="137"/>
      <c r="QSU660" s="137"/>
      <c r="QSV660" s="137"/>
      <c r="QSW660" s="137"/>
      <c r="QSX660" s="137"/>
      <c r="QSY660" s="137"/>
      <c r="QSZ660" s="137"/>
      <c r="QTA660" s="137"/>
      <c r="QTB660" s="137"/>
      <c r="QTC660" s="137"/>
      <c r="QTD660" s="137"/>
      <c r="QTE660" s="137"/>
      <c r="QTF660" s="137"/>
      <c r="QTG660" s="137"/>
      <c r="QTH660" s="137"/>
      <c r="QTI660" s="137"/>
      <c r="QTJ660" s="137"/>
      <c r="QTK660" s="137"/>
      <c r="QTL660" s="137"/>
      <c r="QTM660" s="137"/>
      <c r="QTN660" s="137"/>
      <c r="QTO660" s="137"/>
      <c r="QTP660" s="137"/>
      <c r="QTQ660" s="137"/>
      <c r="QTR660" s="137"/>
      <c r="QTS660" s="137"/>
      <c r="QTT660" s="137"/>
      <c r="QTU660" s="137"/>
      <c r="QTV660" s="137"/>
      <c r="QTW660" s="137"/>
      <c r="QTX660" s="137"/>
      <c r="QTY660" s="137"/>
      <c r="QTZ660" s="137"/>
      <c r="QUA660" s="137"/>
      <c r="QUB660" s="137"/>
      <c r="QUC660" s="137"/>
      <c r="QUD660" s="137"/>
      <c r="QUE660" s="137"/>
      <c r="QUF660" s="137"/>
      <c r="QUG660" s="137"/>
      <c r="QUH660" s="137"/>
      <c r="QUI660" s="137"/>
      <c r="QUJ660" s="137"/>
      <c r="QUK660" s="137"/>
      <c r="QUL660" s="137"/>
      <c r="QUM660" s="137"/>
      <c r="QUN660" s="137"/>
      <c r="QUO660" s="137"/>
      <c r="QUP660" s="137"/>
      <c r="QUQ660" s="137"/>
      <c r="QUR660" s="137"/>
      <c r="QUS660" s="137"/>
      <c r="QUT660" s="137"/>
      <c r="QUU660" s="137"/>
      <c r="QUV660" s="137"/>
      <c r="QUW660" s="137"/>
      <c r="QUX660" s="137"/>
      <c r="QUY660" s="137"/>
      <c r="QUZ660" s="137"/>
      <c r="QVA660" s="137"/>
      <c r="QVB660" s="137"/>
      <c r="QVC660" s="137"/>
      <c r="QVD660" s="137"/>
      <c r="QVE660" s="137"/>
      <c r="QVF660" s="137"/>
      <c r="QVG660" s="137"/>
      <c r="QVH660" s="137"/>
      <c r="QVI660" s="137"/>
      <c r="QVJ660" s="137"/>
      <c r="QVK660" s="137"/>
      <c r="QVL660" s="137"/>
      <c r="QVM660" s="137"/>
      <c r="QVN660" s="137"/>
      <c r="QVO660" s="137"/>
      <c r="QVP660" s="137"/>
      <c r="QVQ660" s="137"/>
      <c r="QVR660" s="137"/>
      <c r="QVS660" s="137"/>
      <c r="QVT660" s="137"/>
      <c r="QVU660" s="137"/>
      <c r="QVV660" s="137"/>
      <c r="QVW660" s="137"/>
      <c r="QVX660" s="137"/>
      <c r="QVY660" s="137"/>
      <c r="QVZ660" s="137"/>
      <c r="QWA660" s="137"/>
      <c r="QWB660" s="137"/>
      <c r="QWC660" s="137"/>
      <c r="QWD660" s="137"/>
      <c r="QWE660" s="137"/>
      <c r="QWF660" s="137"/>
      <c r="QWG660" s="137"/>
      <c r="QWH660" s="137"/>
      <c r="QWI660" s="137"/>
      <c r="QWJ660" s="137"/>
      <c r="QWK660" s="137"/>
      <c r="QWL660" s="137"/>
      <c r="QWM660" s="137"/>
      <c r="QWN660" s="137"/>
      <c r="QWO660" s="137"/>
      <c r="QWP660" s="137"/>
      <c r="QWQ660" s="137"/>
      <c r="QWR660" s="137"/>
      <c r="QWS660" s="137"/>
      <c r="QWT660" s="137"/>
      <c r="QWU660" s="137"/>
      <c r="QWV660" s="137"/>
      <c r="QWW660" s="137"/>
      <c r="QWX660" s="137"/>
      <c r="QWY660" s="137"/>
      <c r="QWZ660" s="137"/>
      <c r="QXA660" s="137"/>
      <c r="QXB660" s="137"/>
      <c r="QXC660" s="137"/>
      <c r="QXD660" s="137"/>
      <c r="QXE660" s="137"/>
      <c r="QXF660" s="137"/>
      <c r="QXG660" s="137"/>
      <c r="QXH660" s="137"/>
      <c r="QXI660" s="137"/>
      <c r="QXJ660" s="137"/>
      <c r="QXK660" s="137"/>
      <c r="QXL660" s="137"/>
      <c r="QXM660" s="137"/>
      <c r="QXN660" s="137"/>
      <c r="QXO660" s="137"/>
      <c r="QXP660" s="137"/>
      <c r="QXQ660" s="137"/>
      <c r="QXR660" s="137"/>
      <c r="QXS660" s="137"/>
      <c r="QXT660" s="137"/>
      <c r="QXU660" s="137"/>
      <c r="QXV660" s="137"/>
      <c r="QXW660" s="137"/>
      <c r="QXX660" s="137"/>
      <c r="QXY660" s="137"/>
      <c r="QXZ660" s="137"/>
      <c r="QYA660" s="137"/>
      <c r="QYB660" s="137"/>
      <c r="QYC660" s="137"/>
      <c r="QYD660" s="137"/>
      <c r="QYE660" s="137"/>
      <c r="QYF660" s="137"/>
      <c r="QYG660" s="137"/>
      <c r="QYH660" s="137"/>
      <c r="QYI660" s="137"/>
      <c r="QYJ660" s="137"/>
      <c r="QYK660" s="137"/>
      <c r="QYL660" s="137"/>
      <c r="QYM660" s="137"/>
      <c r="QYN660" s="137"/>
      <c r="QYO660" s="137"/>
      <c r="QYP660" s="137"/>
      <c r="QYQ660" s="137"/>
      <c r="QYR660" s="137"/>
      <c r="QYS660" s="137"/>
      <c r="QYT660" s="137"/>
      <c r="QYU660" s="137"/>
      <c r="QYV660" s="137"/>
      <c r="QYW660" s="137"/>
      <c r="QYX660" s="137"/>
      <c r="QYY660" s="137"/>
      <c r="QYZ660" s="137"/>
      <c r="QZA660" s="137"/>
      <c r="QZB660" s="137"/>
      <c r="QZC660" s="137"/>
      <c r="QZD660" s="137"/>
      <c r="QZE660" s="137"/>
      <c r="QZF660" s="137"/>
      <c r="QZG660" s="137"/>
      <c r="QZH660" s="137"/>
      <c r="QZI660" s="137"/>
      <c r="QZJ660" s="137"/>
      <c r="QZK660" s="137"/>
      <c r="QZL660" s="137"/>
      <c r="QZM660" s="137"/>
      <c r="QZN660" s="137"/>
      <c r="QZO660" s="137"/>
      <c r="QZP660" s="137"/>
      <c r="QZQ660" s="137"/>
      <c r="QZR660" s="137"/>
      <c r="QZS660" s="137"/>
      <c r="QZT660" s="137"/>
      <c r="QZU660" s="137"/>
      <c r="QZV660" s="137"/>
      <c r="QZW660" s="137"/>
      <c r="QZX660" s="137"/>
      <c r="QZY660" s="137"/>
      <c r="QZZ660" s="137"/>
      <c r="RAA660" s="137"/>
      <c r="RAB660" s="137"/>
      <c r="RAC660" s="137"/>
      <c r="RAD660" s="137"/>
      <c r="RAE660" s="137"/>
      <c r="RAF660" s="137"/>
      <c r="RAG660" s="137"/>
      <c r="RAH660" s="137"/>
      <c r="RAI660" s="137"/>
      <c r="RAJ660" s="137"/>
      <c r="RAK660" s="137"/>
      <c r="RAL660" s="137"/>
      <c r="RAM660" s="137"/>
      <c r="RAN660" s="137"/>
      <c r="RAO660" s="137"/>
      <c r="RAP660" s="137"/>
      <c r="RAQ660" s="137"/>
      <c r="RAR660" s="137"/>
      <c r="RAS660" s="137"/>
      <c r="RAT660" s="137"/>
      <c r="RAU660" s="137"/>
      <c r="RAV660" s="137"/>
      <c r="RAW660" s="137"/>
      <c r="RAX660" s="137"/>
      <c r="RAY660" s="137"/>
      <c r="RAZ660" s="137"/>
      <c r="RBA660" s="137"/>
      <c r="RBB660" s="137"/>
      <c r="RBC660" s="137"/>
      <c r="RBD660" s="137"/>
      <c r="RBE660" s="137"/>
      <c r="RBF660" s="137"/>
      <c r="RBG660" s="137"/>
      <c r="RBH660" s="137"/>
      <c r="RBI660" s="137"/>
      <c r="RBJ660" s="137"/>
      <c r="RBK660" s="137"/>
      <c r="RBL660" s="137"/>
      <c r="RBM660" s="137"/>
      <c r="RBN660" s="137"/>
      <c r="RBO660" s="137"/>
      <c r="RBP660" s="137"/>
      <c r="RBQ660" s="137"/>
      <c r="RBR660" s="137"/>
      <c r="RBS660" s="137"/>
      <c r="RBT660" s="137"/>
      <c r="RBU660" s="137"/>
      <c r="RBV660" s="137"/>
      <c r="RBW660" s="137"/>
      <c r="RBX660" s="137"/>
      <c r="RBY660" s="137"/>
      <c r="RBZ660" s="137"/>
      <c r="RCA660" s="137"/>
      <c r="RCB660" s="137"/>
      <c r="RCC660" s="137"/>
      <c r="RCD660" s="137"/>
      <c r="RCE660" s="137"/>
      <c r="RCF660" s="137"/>
      <c r="RCG660" s="137"/>
      <c r="RCH660" s="137"/>
      <c r="RCI660" s="137"/>
      <c r="RCJ660" s="137"/>
      <c r="RCK660" s="137"/>
      <c r="RCL660" s="137"/>
      <c r="RCM660" s="137"/>
      <c r="RCN660" s="137"/>
      <c r="RCO660" s="137"/>
      <c r="RCP660" s="137"/>
      <c r="RCQ660" s="137"/>
      <c r="RCR660" s="137"/>
      <c r="RCS660" s="137"/>
      <c r="RCT660" s="137"/>
      <c r="RCU660" s="137"/>
      <c r="RCV660" s="137"/>
      <c r="RCW660" s="137"/>
      <c r="RCX660" s="137"/>
      <c r="RCY660" s="137"/>
      <c r="RCZ660" s="137"/>
      <c r="RDA660" s="137"/>
      <c r="RDB660" s="137"/>
      <c r="RDC660" s="137"/>
      <c r="RDD660" s="137"/>
      <c r="RDE660" s="137"/>
      <c r="RDF660" s="137"/>
      <c r="RDG660" s="137"/>
      <c r="RDH660" s="137"/>
      <c r="RDI660" s="137"/>
      <c r="RDJ660" s="137"/>
      <c r="RDK660" s="137"/>
      <c r="RDL660" s="137"/>
      <c r="RDM660" s="137"/>
      <c r="RDN660" s="137"/>
      <c r="RDO660" s="137"/>
      <c r="RDP660" s="137"/>
      <c r="RDQ660" s="137"/>
      <c r="RDR660" s="137"/>
      <c r="RDS660" s="137"/>
      <c r="RDT660" s="137"/>
      <c r="RDU660" s="137"/>
      <c r="RDV660" s="137"/>
      <c r="RDW660" s="137"/>
      <c r="RDX660" s="137"/>
      <c r="RDY660" s="137"/>
      <c r="RDZ660" s="137"/>
      <c r="REA660" s="137"/>
      <c r="REB660" s="137"/>
      <c r="REC660" s="137"/>
      <c r="RED660" s="137"/>
      <c r="REE660" s="137"/>
      <c r="REF660" s="137"/>
      <c r="REG660" s="137"/>
      <c r="REH660" s="137"/>
      <c r="REI660" s="137"/>
      <c r="REJ660" s="137"/>
      <c r="REK660" s="137"/>
      <c r="REL660" s="137"/>
      <c r="REM660" s="137"/>
      <c r="REN660" s="137"/>
      <c r="REO660" s="137"/>
      <c r="REP660" s="137"/>
      <c r="REQ660" s="137"/>
      <c r="RER660" s="137"/>
      <c r="RES660" s="137"/>
      <c r="RET660" s="137"/>
      <c r="REU660" s="137"/>
      <c r="REV660" s="137"/>
      <c r="REW660" s="137"/>
      <c r="REX660" s="137"/>
      <c r="REY660" s="137"/>
      <c r="REZ660" s="137"/>
      <c r="RFA660" s="137"/>
      <c r="RFB660" s="137"/>
      <c r="RFC660" s="137"/>
      <c r="RFD660" s="137"/>
      <c r="RFE660" s="137"/>
      <c r="RFF660" s="137"/>
      <c r="RFG660" s="137"/>
      <c r="RFH660" s="137"/>
      <c r="RFI660" s="137"/>
      <c r="RFJ660" s="137"/>
      <c r="RFK660" s="137"/>
      <c r="RFL660" s="137"/>
      <c r="RFM660" s="137"/>
      <c r="RFN660" s="137"/>
      <c r="RFO660" s="137"/>
      <c r="RFP660" s="137"/>
      <c r="RFQ660" s="137"/>
      <c r="RFR660" s="137"/>
      <c r="RFS660" s="137"/>
      <c r="RFT660" s="137"/>
      <c r="RFU660" s="137"/>
      <c r="RFV660" s="137"/>
      <c r="RFW660" s="137"/>
      <c r="RFX660" s="137"/>
      <c r="RFY660" s="137"/>
      <c r="RFZ660" s="137"/>
      <c r="RGA660" s="137"/>
      <c r="RGB660" s="137"/>
      <c r="RGC660" s="137"/>
      <c r="RGD660" s="137"/>
      <c r="RGE660" s="137"/>
      <c r="RGF660" s="137"/>
      <c r="RGG660" s="137"/>
      <c r="RGH660" s="137"/>
      <c r="RGI660" s="137"/>
      <c r="RGJ660" s="137"/>
      <c r="RGK660" s="137"/>
      <c r="RGL660" s="137"/>
      <c r="RGM660" s="137"/>
      <c r="RGN660" s="137"/>
      <c r="RGO660" s="137"/>
      <c r="RGP660" s="137"/>
      <c r="RGQ660" s="137"/>
      <c r="RGR660" s="137"/>
      <c r="RGS660" s="137"/>
      <c r="RGT660" s="137"/>
      <c r="RGU660" s="137"/>
      <c r="RGV660" s="137"/>
      <c r="RGW660" s="137"/>
      <c r="RGX660" s="137"/>
      <c r="RGY660" s="137"/>
      <c r="RGZ660" s="137"/>
      <c r="RHA660" s="137"/>
      <c r="RHB660" s="137"/>
      <c r="RHC660" s="137"/>
      <c r="RHD660" s="137"/>
      <c r="RHE660" s="137"/>
      <c r="RHF660" s="137"/>
      <c r="RHG660" s="137"/>
      <c r="RHH660" s="137"/>
      <c r="RHI660" s="137"/>
      <c r="RHJ660" s="137"/>
      <c r="RHK660" s="137"/>
      <c r="RHL660" s="137"/>
      <c r="RHM660" s="137"/>
      <c r="RHN660" s="137"/>
      <c r="RHO660" s="137"/>
      <c r="RHP660" s="137"/>
      <c r="RHQ660" s="137"/>
      <c r="RHR660" s="137"/>
      <c r="RHS660" s="137"/>
      <c r="RHT660" s="137"/>
      <c r="RHU660" s="137"/>
      <c r="RHV660" s="137"/>
      <c r="RHW660" s="137"/>
      <c r="RHX660" s="137"/>
      <c r="RHY660" s="137"/>
      <c r="RHZ660" s="137"/>
      <c r="RIA660" s="137"/>
      <c r="RIB660" s="137"/>
      <c r="RIC660" s="137"/>
      <c r="RID660" s="137"/>
      <c r="RIE660" s="137"/>
      <c r="RIF660" s="137"/>
      <c r="RIG660" s="137"/>
      <c r="RIH660" s="137"/>
      <c r="RII660" s="137"/>
      <c r="RIJ660" s="137"/>
      <c r="RIK660" s="137"/>
      <c r="RIL660" s="137"/>
      <c r="RIM660" s="137"/>
      <c r="RIN660" s="137"/>
      <c r="RIO660" s="137"/>
      <c r="RIP660" s="137"/>
      <c r="RIQ660" s="137"/>
      <c r="RIR660" s="137"/>
      <c r="RIS660" s="137"/>
      <c r="RIT660" s="137"/>
      <c r="RIU660" s="137"/>
      <c r="RIV660" s="137"/>
      <c r="RIW660" s="137"/>
      <c r="RIX660" s="137"/>
      <c r="RIY660" s="137"/>
      <c r="RIZ660" s="137"/>
      <c r="RJA660" s="137"/>
      <c r="RJB660" s="137"/>
      <c r="RJC660" s="137"/>
      <c r="RJD660" s="137"/>
      <c r="RJE660" s="137"/>
      <c r="RJF660" s="137"/>
      <c r="RJG660" s="137"/>
      <c r="RJH660" s="137"/>
      <c r="RJI660" s="137"/>
      <c r="RJJ660" s="137"/>
      <c r="RJK660" s="137"/>
      <c r="RJL660" s="137"/>
      <c r="RJM660" s="137"/>
      <c r="RJN660" s="137"/>
      <c r="RJO660" s="137"/>
      <c r="RJP660" s="137"/>
      <c r="RJQ660" s="137"/>
      <c r="RJR660" s="137"/>
      <c r="RJS660" s="137"/>
      <c r="RJT660" s="137"/>
      <c r="RJU660" s="137"/>
      <c r="RJV660" s="137"/>
      <c r="RJW660" s="137"/>
      <c r="RJX660" s="137"/>
      <c r="RJY660" s="137"/>
      <c r="RJZ660" s="137"/>
      <c r="RKA660" s="137"/>
      <c r="RKB660" s="137"/>
      <c r="RKC660" s="137"/>
      <c r="RKD660" s="137"/>
      <c r="RKE660" s="137"/>
      <c r="RKF660" s="137"/>
      <c r="RKG660" s="137"/>
      <c r="RKH660" s="137"/>
      <c r="RKI660" s="137"/>
      <c r="RKJ660" s="137"/>
      <c r="RKK660" s="137"/>
      <c r="RKL660" s="137"/>
      <c r="RKM660" s="137"/>
      <c r="RKN660" s="137"/>
      <c r="RKO660" s="137"/>
      <c r="RKP660" s="137"/>
      <c r="RKQ660" s="137"/>
      <c r="RKR660" s="137"/>
      <c r="RKS660" s="137"/>
      <c r="RKT660" s="137"/>
      <c r="RKU660" s="137"/>
      <c r="RKV660" s="137"/>
      <c r="RKW660" s="137"/>
      <c r="RKX660" s="137"/>
      <c r="RKY660" s="137"/>
      <c r="RKZ660" s="137"/>
      <c r="RLA660" s="137"/>
      <c r="RLB660" s="137"/>
      <c r="RLC660" s="137"/>
      <c r="RLD660" s="137"/>
      <c r="RLE660" s="137"/>
      <c r="RLF660" s="137"/>
      <c r="RLG660" s="137"/>
      <c r="RLH660" s="137"/>
      <c r="RLI660" s="137"/>
      <c r="RLJ660" s="137"/>
      <c r="RLK660" s="137"/>
      <c r="RLL660" s="137"/>
      <c r="RLM660" s="137"/>
      <c r="RLN660" s="137"/>
      <c r="RLO660" s="137"/>
      <c r="RLP660" s="137"/>
      <c r="RLQ660" s="137"/>
      <c r="RLR660" s="137"/>
      <c r="RLS660" s="137"/>
      <c r="RLT660" s="137"/>
      <c r="RLU660" s="137"/>
      <c r="RLV660" s="137"/>
      <c r="RLW660" s="137"/>
      <c r="RLX660" s="137"/>
      <c r="RLY660" s="137"/>
      <c r="RLZ660" s="137"/>
      <c r="RMA660" s="137"/>
      <c r="RMB660" s="137"/>
      <c r="RMC660" s="137"/>
      <c r="RMD660" s="137"/>
      <c r="RME660" s="137"/>
      <c r="RMF660" s="137"/>
      <c r="RMG660" s="137"/>
      <c r="RMH660" s="137"/>
      <c r="RMI660" s="137"/>
      <c r="RMJ660" s="137"/>
      <c r="RMK660" s="137"/>
      <c r="RML660" s="137"/>
      <c r="RMM660" s="137"/>
      <c r="RMN660" s="137"/>
      <c r="RMO660" s="137"/>
      <c r="RMP660" s="137"/>
      <c r="RMQ660" s="137"/>
      <c r="RMR660" s="137"/>
      <c r="RMS660" s="137"/>
      <c r="RMT660" s="137"/>
      <c r="RMU660" s="137"/>
      <c r="RMV660" s="137"/>
      <c r="RMW660" s="137"/>
      <c r="RMX660" s="137"/>
      <c r="RMY660" s="137"/>
      <c r="RMZ660" s="137"/>
      <c r="RNA660" s="137"/>
      <c r="RNB660" s="137"/>
      <c r="RNC660" s="137"/>
      <c r="RND660" s="137"/>
      <c r="RNE660" s="137"/>
      <c r="RNF660" s="137"/>
      <c r="RNG660" s="137"/>
      <c r="RNH660" s="137"/>
      <c r="RNI660" s="137"/>
      <c r="RNJ660" s="137"/>
      <c r="RNK660" s="137"/>
      <c r="RNL660" s="137"/>
      <c r="RNM660" s="137"/>
      <c r="RNN660" s="137"/>
      <c r="RNO660" s="137"/>
      <c r="RNP660" s="137"/>
      <c r="RNQ660" s="137"/>
      <c r="RNR660" s="137"/>
      <c r="RNS660" s="137"/>
      <c r="RNT660" s="137"/>
      <c r="RNU660" s="137"/>
      <c r="RNV660" s="137"/>
      <c r="RNW660" s="137"/>
      <c r="RNX660" s="137"/>
      <c r="RNY660" s="137"/>
      <c r="RNZ660" s="137"/>
      <c r="ROA660" s="137"/>
      <c r="ROB660" s="137"/>
      <c r="ROC660" s="137"/>
      <c r="ROD660" s="137"/>
      <c r="ROE660" s="137"/>
      <c r="ROF660" s="137"/>
      <c r="ROG660" s="137"/>
      <c r="ROH660" s="137"/>
      <c r="ROI660" s="137"/>
      <c r="ROJ660" s="137"/>
      <c r="ROK660" s="137"/>
      <c r="ROL660" s="137"/>
      <c r="ROM660" s="137"/>
      <c r="RON660" s="137"/>
      <c r="ROO660" s="137"/>
      <c r="ROP660" s="137"/>
      <c r="ROQ660" s="137"/>
      <c r="ROR660" s="137"/>
      <c r="ROS660" s="137"/>
      <c r="ROT660" s="137"/>
      <c r="ROU660" s="137"/>
      <c r="ROV660" s="137"/>
      <c r="ROW660" s="137"/>
      <c r="ROX660" s="137"/>
      <c r="ROY660" s="137"/>
      <c r="ROZ660" s="137"/>
      <c r="RPA660" s="137"/>
      <c r="RPB660" s="137"/>
      <c r="RPC660" s="137"/>
      <c r="RPD660" s="137"/>
      <c r="RPE660" s="137"/>
      <c r="RPF660" s="137"/>
      <c r="RPG660" s="137"/>
      <c r="RPH660" s="137"/>
      <c r="RPI660" s="137"/>
      <c r="RPJ660" s="137"/>
      <c r="RPK660" s="137"/>
      <c r="RPL660" s="137"/>
      <c r="RPM660" s="137"/>
      <c r="RPN660" s="137"/>
      <c r="RPO660" s="137"/>
      <c r="RPP660" s="137"/>
      <c r="RPQ660" s="137"/>
      <c r="RPR660" s="137"/>
      <c r="RPS660" s="137"/>
      <c r="RPT660" s="137"/>
      <c r="RPU660" s="137"/>
      <c r="RPV660" s="137"/>
      <c r="RPW660" s="137"/>
      <c r="RPX660" s="137"/>
      <c r="RPY660" s="137"/>
      <c r="RPZ660" s="137"/>
      <c r="RQA660" s="137"/>
      <c r="RQB660" s="137"/>
      <c r="RQC660" s="137"/>
      <c r="RQD660" s="137"/>
      <c r="RQE660" s="137"/>
      <c r="RQF660" s="137"/>
      <c r="RQG660" s="137"/>
      <c r="RQH660" s="137"/>
      <c r="RQI660" s="137"/>
      <c r="RQJ660" s="137"/>
      <c r="RQK660" s="137"/>
      <c r="RQL660" s="137"/>
      <c r="RQM660" s="137"/>
      <c r="RQN660" s="137"/>
      <c r="RQO660" s="137"/>
      <c r="RQP660" s="137"/>
      <c r="RQQ660" s="137"/>
      <c r="RQR660" s="137"/>
      <c r="RQS660" s="137"/>
      <c r="RQT660" s="137"/>
      <c r="RQU660" s="137"/>
      <c r="RQV660" s="137"/>
      <c r="RQW660" s="137"/>
      <c r="RQX660" s="137"/>
      <c r="RQY660" s="137"/>
      <c r="RQZ660" s="137"/>
      <c r="RRA660" s="137"/>
      <c r="RRB660" s="137"/>
      <c r="RRC660" s="137"/>
      <c r="RRD660" s="137"/>
      <c r="RRE660" s="137"/>
      <c r="RRF660" s="137"/>
      <c r="RRG660" s="137"/>
      <c r="RRH660" s="137"/>
      <c r="RRI660" s="137"/>
      <c r="RRJ660" s="137"/>
      <c r="RRK660" s="137"/>
      <c r="RRL660" s="137"/>
      <c r="RRM660" s="137"/>
      <c r="RRN660" s="137"/>
      <c r="RRO660" s="137"/>
      <c r="RRP660" s="137"/>
      <c r="RRQ660" s="137"/>
      <c r="RRR660" s="137"/>
      <c r="RRS660" s="137"/>
      <c r="RRT660" s="137"/>
      <c r="RRU660" s="137"/>
      <c r="RRV660" s="137"/>
      <c r="RRW660" s="137"/>
      <c r="RRX660" s="137"/>
      <c r="RRY660" s="137"/>
      <c r="RRZ660" s="137"/>
      <c r="RSA660" s="137"/>
      <c r="RSB660" s="137"/>
      <c r="RSC660" s="137"/>
      <c r="RSD660" s="137"/>
      <c r="RSE660" s="137"/>
      <c r="RSF660" s="137"/>
      <c r="RSG660" s="137"/>
      <c r="RSH660" s="137"/>
      <c r="RSI660" s="137"/>
      <c r="RSJ660" s="137"/>
      <c r="RSK660" s="137"/>
      <c r="RSL660" s="137"/>
      <c r="RSM660" s="137"/>
      <c r="RSN660" s="137"/>
      <c r="RSO660" s="137"/>
      <c r="RSP660" s="137"/>
      <c r="RSQ660" s="137"/>
      <c r="RSR660" s="137"/>
      <c r="RSS660" s="137"/>
      <c r="RST660" s="137"/>
      <c r="RSU660" s="137"/>
      <c r="RSV660" s="137"/>
      <c r="RSW660" s="137"/>
      <c r="RSX660" s="137"/>
      <c r="RSY660" s="137"/>
      <c r="RSZ660" s="137"/>
      <c r="RTA660" s="137"/>
      <c r="RTB660" s="137"/>
      <c r="RTC660" s="137"/>
      <c r="RTD660" s="137"/>
      <c r="RTE660" s="137"/>
      <c r="RTF660" s="137"/>
      <c r="RTG660" s="137"/>
      <c r="RTH660" s="137"/>
      <c r="RTI660" s="137"/>
      <c r="RTJ660" s="137"/>
      <c r="RTK660" s="137"/>
      <c r="RTL660" s="137"/>
      <c r="RTM660" s="137"/>
      <c r="RTN660" s="137"/>
      <c r="RTO660" s="137"/>
      <c r="RTP660" s="137"/>
      <c r="RTQ660" s="137"/>
      <c r="RTR660" s="137"/>
      <c r="RTS660" s="137"/>
      <c r="RTT660" s="137"/>
      <c r="RTU660" s="137"/>
      <c r="RTV660" s="137"/>
      <c r="RTW660" s="137"/>
      <c r="RTX660" s="137"/>
      <c r="RTY660" s="137"/>
      <c r="RTZ660" s="137"/>
      <c r="RUA660" s="137"/>
      <c r="RUB660" s="137"/>
      <c r="RUC660" s="137"/>
      <c r="RUD660" s="137"/>
      <c r="RUE660" s="137"/>
      <c r="RUF660" s="137"/>
      <c r="RUG660" s="137"/>
      <c r="RUH660" s="137"/>
      <c r="RUI660" s="137"/>
      <c r="RUJ660" s="137"/>
      <c r="RUK660" s="137"/>
      <c r="RUL660" s="137"/>
      <c r="RUM660" s="137"/>
      <c r="RUN660" s="137"/>
      <c r="RUO660" s="137"/>
      <c r="RUP660" s="137"/>
      <c r="RUQ660" s="137"/>
      <c r="RUR660" s="137"/>
      <c r="RUS660" s="137"/>
      <c r="RUT660" s="137"/>
      <c r="RUU660" s="137"/>
      <c r="RUV660" s="137"/>
      <c r="RUW660" s="137"/>
      <c r="RUX660" s="137"/>
      <c r="RUY660" s="137"/>
      <c r="RUZ660" s="137"/>
      <c r="RVA660" s="137"/>
      <c r="RVB660" s="137"/>
      <c r="RVC660" s="137"/>
      <c r="RVD660" s="137"/>
      <c r="RVE660" s="137"/>
      <c r="RVF660" s="137"/>
      <c r="RVG660" s="137"/>
      <c r="RVH660" s="137"/>
      <c r="RVI660" s="137"/>
      <c r="RVJ660" s="137"/>
      <c r="RVK660" s="137"/>
      <c r="RVL660" s="137"/>
      <c r="RVM660" s="137"/>
      <c r="RVN660" s="137"/>
      <c r="RVO660" s="137"/>
      <c r="RVP660" s="137"/>
      <c r="RVQ660" s="137"/>
      <c r="RVR660" s="137"/>
      <c r="RVS660" s="137"/>
      <c r="RVT660" s="137"/>
      <c r="RVU660" s="137"/>
      <c r="RVV660" s="137"/>
      <c r="RVW660" s="137"/>
      <c r="RVX660" s="137"/>
      <c r="RVY660" s="137"/>
      <c r="RVZ660" s="137"/>
      <c r="RWA660" s="137"/>
      <c r="RWB660" s="137"/>
      <c r="RWC660" s="137"/>
      <c r="RWD660" s="137"/>
      <c r="RWE660" s="137"/>
      <c r="RWF660" s="137"/>
      <c r="RWG660" s="137"/>
      <c r="RWH660" s="137"/>
      <c r="RWI660" s="137"/>
      <c r="RWJ660" s="137"/>
      <c r="RWK660" s="137"/>
      <c r="RWL660" s="137"/>
      <c r="RWM660" s="137"/>
      <c r="RWN660" s="137"/>
      <c r="RWO660" s="137"/>
      <c r="RWP660" s="137"/>
      <c r="RWQ660" s="137"/>
      <c r="RWR660" s="137"/>
      <c r="RWS660" s="137"/>
      <c r="RWT660" s="137"/>
      <c r="RWU660" s="137"/>
      <c r="RWV660" s="137"/>
      <c r="RWW660" s="137"/>
      <c r="RWX660" s="137"/>
      <c r="RWY660" s="137"/>
      <c r="RWZ660" s="137"/>
      <c r="RXA660" s="137"/>
      <c r="RXB660" s="137"/>
      <c r="RXC660" s="137"/>
      <c r="RXD660" s="137"/>
      <c r="RXE660" s="137"/>
      <c r="RXF660" s="137"/>
      <c r="RXG660" s="137"/>
      <c r="RXH660" s="137"/>
      <c r="RXI660" s="137"/>
      <c r="RXJ660" s="137"/>
      <c r="RXK660" s="137"/>
      <c r="RXL660" s="137"/>
      <c r="RXM660" s="137"/>
      <c r="RXN660" s="137"/>
      <c r="RXO660" s="137"/>
      <c r="RXP660" s="137"/>
      <c r="RXQ660" s="137"/>
      <c r="RXR660" s="137"/>
      <c r="RXS660" s="137"/>
      <c r="RXT660" s="137"/>
      <c r="RXU660" s="137"/>
      <c r="RXV660" s="137"/>
      <c r="RXW660" s="137"/>
      <c r="RXX660" s="137"/>
      <c r="RXY660" s="137"/>
      <c r="RXZ660" s="137"/>
      <c r="RYA660" s="137"/>
      <c r="RYB660" s="137"/>
      <c r="RYC660" s="137"/>
      <c r="RYD660" s="137"/>
      <c r="RYE660" s="137"/>
      <c r="RYF660" s="137"/>
      <c r="RYG660" s="137"/>
      <c r="RYH660" s="137"/>
      <c r="RYI660" s="137"/>
      <c r="RYJ660" s="137"/>
      <c r="RYK660" s="137"/>
      <c r="RYL660" s="137"/>
      <c r="RYM660" s="137"/>
      <c r="RYN660" s="137"/>
      <c r="RYO660" s="137"/>
      <c r="RYP660" s="137"/>
      <c r="RYQ660" s="137"/>
      <c r="RYR660" s="137"/>
      <c r="RYS660" s="137"/>
      <c r="RYT660" s="137"/>
      <c r="RYU660" s="137"/>
      <c r="RYV660" s="137"/>
      <c r="RYW660" s="137"/>
      <c r="RYX660" s="137"/>
      <c r="RYY660" s="137"/>
      <c r="RYZ660" s="137"/>
      <c r="RZA660" s="137"/>
      <c r="RZB660" s="137"/>
      <c r="RZC660" s="137"/>
      <c r="RZD660" s="137"/>
      <c r="RZE660" s="137"/>
      <c r="RZF660" s="137"/>
      <c r="RZG660" s="137"/>
      <c r="RZH660" s="137"/>
      <c r="RZI660" s="137"/>
      <c r="RZJ660" s="137"/>
      <c r="RZK660" s="137"/>
      <c r="RZL660" s="137"/>
      <c r="RZM660" s="137"/>
      <c r="RZN660" s="137"/>
      <c r="RZO660" s="137"/>
      <c r="RZP660" s="137"/>
      <c r="RZQ660" s="137"/>
      <c r="RZR660" s="137"/>
      <c r="RZS660" s="137"/>
      <c r="RZT660" s="137"/>
      <c r="RZU660" s="137"/>
      <c r="RZV660" s="137"/>
      <c r="RZW660" s="137"/>
      <c r="RZX660" s="137"/>
      <c r="RZY660" s="137"/>
      <c r="RZZ660" s="137"/>
      <c r="SAA660" s="137"/>
      <c r="SAB660" s="137"/>
      <c r="SAC660" s="137"/>
      <c r="SAD660" s="137"/>
      <c r="SAE660" s="137"/>
      <c r="SAF660" s="137"/>
      <c r="SAG660" s="137"/>
      <c r="SAH660" s="137"/>
      <c r="SAI660" s="137"/>
      <c r="SAJ660" s="137"/>
      <c r="SAK660" s="137"/>
      <c r="SAL660" s="137"/>
      <c r="SAM660" s="137"/>
      <c r="SAN660" s="137"/>
      <c r="SAO660" s="137"/>
      <c r="SAP660" s="137"/>
      <c r="SAQ660" s="137"/>
      <c r="SAR660" s="137"/>
      <c r="SAS660" s="137"/>
      <c r="SAT660" s="137"/>
      <c r="SAU660" s="137"/>
      <c r="SAV660" s="137"/>
      <c r="SAW660" s="137"/>
      <c r="SAX660" s="137"/>
      <c r="SAY660" s="137"/>
      <c r="SAZ660" s="137"/>
      <c r="SBA660" s="137"/>
      <c r="SBB660" s="137"/>
      <c r="SBC660" s="137"/>
      <c r="SBD660" s="137"/>
      <c r="SBE660" s="137"/>
      <c r="SBF660" s="137"/>
      <c r="SBG660" s="137"/>
      <c r="SBH660" s="137"/>
      <c r="SBI660" s="137"/>
      <c r="SBJ660" s="137"/>
      <c r="SBK660" s="137"/>
      <c r="SBL660" s="137"/>
      <c r="SBM660" s="137"/>
      <c r="SBN660" s="137"/>
      <c r="SBO660" s="137"/>
      <c r="SBP660" s="137"/>
      <c r="SBQ660" s="137"/>
      <c r="SBR660" s="137"/>
      <c r="SBS660" s="137"/>
      <c r="SBT660" s="137"/>
      <c r="SBU660" s="137"/>
      <c r="SBV660" s="137"/>
      <c r="SBW660" s="137"/>
      <c r="SBX660" s="137"/>
      <c r="SBY660" s="137"/>
      <c r="SBZ660" s="137"/>
      <c r="SCA660" s="137"/>
      <c r="SCB660" s="137"/>
      <c r="SCC660" s="137"/>
      <c r="SCD660" s="137"/>
      <c r="SCE660" s="137"/>
      <c r="SCF660" s="137"/>
      <c r="SCG660" s="137"/>
      <c r="SCH660" s="137"/>
      <c r="SCI660" s="137"/>
      <c r="SCJ660" s="137"/>
      <c r="SCK660" s="137"/>
      <c r="SCL660" s="137"/>
      <c r="SCM660" s="137"/>
      <c r="SCN660" s="137"/>
      <c r="SCO660" s="137"/>
      <c r="SCP660" s="137"/>
      <c r="SCQ660" s="137"/>
      <c r="SCR660" s="137"/>
      <c r="SCS660" s="137"/>
      <c r="SCT660" s="137"/>
      <c r="SCU660" s="137"/>
      <c r="SCV660" s="137"/>
      <c r="SCW660" s="137"/>
      <c r="SCX660" s="137"/>
      <c r="SCY660" s="137"/>
      <c r="SCZ660" s="137"/>
      <c r="SDA660" s="137"/>
      <c r="SDB660" s="137"/>
      <c r="SDC660" s="137"/>
      <c r="SDD660" s="137"/>
      <c r="SDE660" s="137"/>
      <c r="SDF660" s="137"/>
      <c r="SDG660" s="137"/>
      <c r="SDH660" s="137"/>
      <c r="SDI660" s="137"/>
      <c r="SDJ660" s="137"/>
      <c r="SDK660" s="137"/>
      <c r="SDL660" s="137"/>
      <c r="SDM660" s="137"/>
      <c r="SDN660" s="137"/>
      <c r="SDO660" s="137"/>
      <c r="SDP660" s="137"/>
      <c r="SDQ660" s="137"/>
      <c r="SDR660" s="137"/>
      <c r="SDS660" s="137"/>
      <c r="SDT660" s="137"/>
      <c r="SDU660" s="137"/>
      <c r="SDV660" s="137"/>
      <c r="SDW660" s="137"/>
      <c r="SDX660" s="137"/>
      <c r="SDY660" s="137"/>
      <c r="SDZ660" s="137"/>
      <c r="SEA660" s="137"/>
      <c r="SEB660" s="137"/>
      <c r="SEC660" s="137"/>
      <c r="SED660" s="137"/>
      <c r="SEE660" s="137"/>
      <c r="SEF660" s="137"/>
      <c r="SEG660" s="137"/>
      <c r="SEH660" s="137"/>
      <c r="SEI660" s="137"/>
      <c r="SEJ660" s="137"/>
      <c r="SEK660" s="137"/>
      <c r="SEL660" s="137"/>
      <c r="SEM660" s="137"/>
      <c r="SEN660" s="137"/>
      <c r="SEO660" s="137"/>
      <c r="SEP660" s="137"/>
      <c r="SEQ660" s="137"/>
      <c r="SER660" s="137"/>
      <c r="SES660" s="137"/>
      <c r="SET660" s="137"/>
      <c r="SEU660" s="137"/>
      <c r="SEV660" s="137"/>
      <c r="SEW660" s="137"/>
      <c r="SEX660" s="137"/>
      <c r="SEY660" s="137"/>
      <c r="SEZ660" s="137"/>
      <c r="SFA660" s="137"/>
      <c r="SFB660" s="137"/>
      <c r="SFC660" s="137"/>
      <c r="SFD660" s="137"/>
      <c r="SFE660" s="137"/>
      <c r="SFF660" s="137"/>
      <c r="SFG660" s="137"/>
      <c r="SFH660" s="137"/>
      <c r="SFI660" s="137"/>
      <c r="SFJ660" s="137"/>
      <c r="SFK660" s="137"/>
      <c r="SFL660" s="137"/>
      <c r="SFM660" s="137"/>
      <c r="SFN660" s="137"/>
      <c r="SFO660" s="137"/>
      <c r="SFP660" s="137"/>
      <c r="SFQ660" s="137"/>
      <c r="SFR660" s="137"/>
      <c r="SFS660" s="137"/>
      <c r="SFT660" s="137"/>
      <c r="SFU660" s="137"/>
      <c r="SFV660" s="137"/>
      <c r="SFW660" s="137"/>
      <c r="SFX660" s="137"/>
      <c r="SFY660" s="137"/>
      <c r="SFZ660" s="137"/>
      <c r="SGA660" s="137"/>
      <c r="SGB660" s="137"/>
      <c r="SGC660" s="137"/>
      <c r="SGD660" s="137"/>
      <c r="SGE660" s="137"/>
      <c r="SGF660" s="137"/>
      <c r="SGG660" s="137"/>
      <c r="SGH660" s="137"/>
      <c r="SGI660" s="137"/>
      <c r="SGJ660" s="137"/>
      <c r="SGK660" s="137"/>
      <c r="SGL660" s="137"/>
      <c r="SGM660" s="137"/>
      <c r="SGN660" s="137"/>
      <c r="SGO660" s="137"/>
      <c r="SGP660" s="137"/>
      <c r="SGQ660" s="137"/>
      <c r="SGR660" s="137"/>
      <c r="SGS660" s="137"/>
      <c r="SGT660" s="137"/>
      <c r="SGU660" s="137"/>
      <c r="SGV660" s="137"/>
      <c r="SGW660" s="137"/>
      <c r="SGX660" s="137"/>
      <c r="SGY660" s="137"/>
      <c r="SGZ660" s="137"/>
      <c r="SHA660" s="137"/>
      <c r="SHB660" s="137"/>
      <c r="SHC660" s="137"/>
      <c r="SHD660" s="137"/>
      <c r="SHE660" s="137"/>
      <c r="SHF660" s="137"/>
      <c r="SHG660" s="137"/>
      <c r="SHH660" s="137"/>
      <c r="SHI660" s="137"/>
      <c r="SHJ660" s="137"/>
      <c r="SHK660" s="137"/>
      <c r="SHL660" s="137"/>
      <c r="SHM660" s="137"/>
      <c r="SHN660" s="137"/>
      <c r="SHO660" s="137"/>
      <c r="SHP660" s="137"/>
      <c r="SHQ660" s="137"/>
      <c r="SHR660" s="137"/>
      <c r="SHS660" s="137"/>
      <c r="SHT660" s="137"/>
      <c r="SHU660" s="137"/>
      <c r="SHV660" s="137"/>
      <c r="SHW660" s="137"/>
      <c r="SHX660" s="137"/>
      <c r="SHY660" s="137"/>
      <c r="SHZ660" s="137"/>
      <c r="SIA660" s="137"/>
      <c r="SIB660" s="137"/>
      <c r="SIC660" s="137"/>
      <c r="SID660" s="137"/>
      <c r="SIE660" s="137"/>
      <c r="SIF660" s="137"/>
      <c r="SIG660" s="137"/>
      <c r="SIH660" s="137"/>
      <c r="SII660" s="137"/>
      <c r="SIJ660" s="137"/>
      <c r="SIK660" s="137"/>
      <c r="SIL660" s="137"/>
      <c r="SIM660" s="137"/>
      <c r="SIN660" s="137"/>
      <c r="SIO660" s="137"/>
      <c r="SIP660" s="137"/>
      <c r="SIQ660" s="137"/>
      <c r="SIR660" s="137"/>
      <c r="SIS660" s="137"/>
      <c r="SIT660" s="137"/>
      <c r="SIU660" s="137"/>
      <c r="SIV660" s="137"/>
      <c r="SIW660" s="137"/>
      <c r="SIX660" s="137"/>
      <c r="SIY660" s="137"/>
      <c r="SIZ660" s="137"/>
      <c r="SJA660" s="137"/>
      <c r="SJB660" s="137"/>
      <c r="SJC660" s="137"/>
      <c r="SJD660" s="137"/>
      <c r="SJE660" s="137"/>
      <c r="SJF660" s="137"/>
      <c r="SJG660" s="137"/>
      <c r="SJH660" s="137"/>
      <c r="SJI660" s="137"/>
      <c r="SJJ660" s="137"/>
      <c r="SJK660" s="137"/>
      <c r="SJL660" s="137"/>
      <c r="SJM660" s="137"/>
      <c r="SJN660" s="137"/>
      <c r="SJO660" s="137"/>
      <c r="SJP660" s="137"/>
      <c r="SJQ660" s="137"/>
      <c r="SJR660" s="137"/>
      <c r="SJS660" s="137"/>
      <c r="SJT660" s="137"/>
      <c r="SJU660" s="137"/>
      <c r="SJV660" s="137"/>
      <c r="SJW660" s="137"/>
      <c r="SJX660" s="137"/>
      <c r="SJY660" s="137"/>
      <c r="SJZ660" s="137"/>
      <c r="SKA660" s="137"/>
      <c r="SKB660" s="137"/>
      <c r="SKC660" s="137"/>
      <c r="SKD660" s="137"/>
      <c r="SKE660" s="137"/>
      <c r="SKF660" s="137"/>
      <c r="SKG660" s="137"/>
      <c r="SKH660" s="137"/>
      <c r="SKI660" s="137"/>
      <c r="SKJ660" s="137"/>
      <c r="SKK660" s="137"/>
      <c r="SKL660" s="137"/>
      <c r="SKM660" s="137"/>
      <c r="SKN660" s="137"/>
      <c r="SKO660" s="137"/>
      <c r="SKP660" s="137"/>
      <c r="SKQ660" s="137"/>
      <c r="SKR660" s="137"/>
      <c r="SKS660" s="137"/>
      <c r="SKT660" s="137"/>
      <c r="SKU660" s="137"/>
      <c r="SKV660" s="137"/>
      <c r="SKW660" s="137"/>
      <c r="SKX660" s="137"/>
      <c r="SKY660" s="137"/>
      <c r="SKZ660" s="137"/>
      <c r="SLA660" s="137"/>
      <c r="SLB660" s="137"/>
      <c r="SLC660" s="137"/>
      <c r="SLD660" s="137"/>
      <c r="SLE660" s="137"/>
      <c r="SLF660" s="137"/>
      <c r="SLG660" s="137"/>
      <c r="SLH660" s="137"/>
      <c r="SLI660" s="137"/>
      <c r="SLJ660" s="137"/>
      <c r="SLK660" s="137"/>
      <c r="SLL660" s="137"/>
      <c r="SLM660" s="137"/>
      <c r="SLN660" s="137"/>
      <c r="SLO660" s="137"/>
      <c r="SLP660" s="137"/>
      <c r="SLQ660" s="137"/>
      <c r="SLR660" s="137"/>
      <c r="SLS660" s="137"/>
      <c r="SLT660" s="137"/>
      <c r="SLU660" s="137"/>
      <c r="SLV660" s="137"/>
      <c r="SLW660" s="137"/>
      <c r="SLX660" s="137"/>
      <c r="SLY660" s="137"/>
      <c r="SLZ660" s="137"/>
      <c r="SMA660" s="137"/>
      <c r="SMB660" s="137"/>
      <c r="SMC660" s="137"/>
      <c r="SMD660" s="137"/>
      <c r="SME660" s="137"/>
      <c r="SMF660" s="137"/>
      <c r="SMG660" s="137"/>
      <c r="SMH660" s="137"/>
      <c r="SMI660" s="137"/>
      <c r="SMJ660" s="137"/>
      <c r="SMK660" s="137"/>
      <c r="SML660" s="137"/>
      <c r="SMM660" s="137"/>
      <c r="SMN660" s="137"/>
      <c r="SMO660" s="137"/>
      <c r="SMP660" s="137"/>
      <c r="SMQ660" s="137"/>
      <c r="SMR660" s="137"/>
      <c r="SMS660" s="137"/>
      <c r="SMT660" s="137"/>
      <c r="SMU660" s="137"/>
      <c r="SMV660" s="137"/>
      <c r="SMW660" s="137"/>
      <c r="SMX660" s="137"/>
      <c r="SMY660" s="137"/>
      <c r="SMZ660" s="137"/>
      <c r="SNA660" s="137"/>
      <c r="SNB660" s="137"/>
      <c r="SNC660" s="137"/>
      <c r="SND660" s="137"/>
      <c r="SNE660" s="137"/>
      <c r="SNF660" s="137"/>
      <c r="SNG660" s="137"/>
      <c r="SNH660" s="137"/>
      <c r="SNI660" s="137"/>
      <c r="SNJ660" s="137"/>
      <c r="SNK660" s="137"/>
      <c r="SNL660" s="137"/>
      <c r="SNM660" s="137"/>
      <c r="SNN660" s="137"/>
      <c r="SNO660" s="137"/>
      <c r="SNP660" s="137"/>
      <c r="SNQ660" s="137"/>
      <c r="SNR660" s="137"/>
      <c r="SNS660" s="137"/>
      <c r="SNT660" s="137"/>
      <c r="SNU660" s="137"/>
      <c r="SNV660" s="137"/>
      <c r="SNW660" s="137"/>
      <c r="SNX660" s="137"/>
      <c r="SNY660" s="137"/>
      <c r="SNZ660" s="137"/>
      <c r="SOA660" s="137"/>
      <c r="SOB660" s="137"/>
      <c r="SOC660" s="137"/>
      <c r="SOD660" s="137"/>
      <c r="SOE660" s="137"/>
      <c r="SOF660" s="137"/>
      <c r="SOG660" s="137"/>
      <c r="SOH660" s="137"/>
      <c r="SOI660" s="137"/>
      <c r="SOJ660" s="137"/>
      <c r="SOK660" s="137"/>
      <c r="SOL660" s="137"/>
      <c r="SOM660" s="137"/>
      <c r="SON660" s="137"/>
      <c r="SOO660" s="137"/>
      <c r="SOP660" s="137"/>
      <c r="SOQ660" s="137"/>
      <c r="SOR660" s="137"/>
      <c r="SOS660" s="137"/>
      <c r="SOT660" s="137"/>
      <c r="SOU660" s="137"/>
      <c r="SOV660" s="137"/>
      <c r="SOW660" s="137"/>
      <c r="SOX660" s="137"/>
      <c r="SOY660" s="137"/>
      <c r="SOZ660" s="137"/>
      <c r="SPA660" s="137"/>
      <c r="SPB660" s="137"/>
      <c r="SPC660" s="137"/>
      <c r="SPD660" s="137"/>
      <c r="SPE660" s="137"/>
      <c r="SPF660" s="137"/>
      <c r="SPG660" s="137"/>
      <c r="SPH660" s="137"/>
      <c r="SPI660" s="137"/>
      <c r="SPJ660" s="137"/>
      <c r="SPK660" s="137"/>
      <c r="SPL660" s="137"/>
      <c r="SPM660" s="137"/>
      <c r="SPN660" s="137"/>
      <c r="SPO660" s="137"/>
      <c r="SPP660" s="137"/>
      <c r="SPQ660" s="137"/>
      <c r="SPR660" s="137"/>
      <c r="SPS660" s="137"/>
      <c r="SPT660" s="137"/>
      <c r="SPU660" s="137"/>
      <c r="SPV660" s="137"/>
      <c r="SPW660" s="137"/>
      <c r="SPX660" s="137"/>
      <c r="SPY660" s="137"/>
      <c r="SPZ660" s="137"/>
      <c r="SQA660" s="137"/>
      <c r="SQB660" s="137"/>
      <c r="SQC660" s="137"/>
      <c r="SQD660" s="137"/>
      <c r="SQE660" s="137"/>
      <c r="SQF660" s="137"/>
      <c r="SQG660" s="137"/>
      <c r="SQH660" s="137"/>
      <c r="SQI660" s="137"/>
      <c r="SQJ660" s="137"/>
      <c r="SQK660" s="137"/>
      <c r="SQL660" s="137"/>
      <c r="SQM660" s="137"/>
      <c r="SQN660" s="137"/>
      <c r="SQO660" s="137"/>
      <c r="SQP660" s="137"/>
      <c r="SQQ660" s="137"/>
      <c r="SQR660" s="137"/>
      <c r="SQS660" s="137"/>
      <c r="SQT660" s="137"/>
      <c r="SQU660" s="137"/>
      <c r="SQV660" s="137"/>
      <c r="SQW660" s="137"/>
      <c r="SQX660" s="137"/>
      <c r="SQY660" s="137"/>
      <c r="SQZ660" s="137"/>
      <c r="SRA660" s="137"/>
      <c r="SRB660" s="137"/>
      <c r="SRC660" s="137"/>
      <c r="SRD660" s="137"/>
      <c r="SRE660" s="137"/>
      <c r="SRF660" s="137"/>
      <c r="SRG660" s="137"/>
      <c r="SRH660" s="137"/>
      <c r="SRI660" s="137"/>
      <c r="SRJ660" s="137"/>
      <c r="SRK660" s="137"/>
      <c r="SRL660" s="137"/>
      <c r="SRM660" s="137"/>
      <c r="SRN660" s="137"/>
      <c r="SRO660" s="137"/>
      <c r="SRP660" s="137"/>
      <c r="SRQ660" s="137"/>
      <c r="SRR660" s="137"/>
      <c r="SRS660" s="137"/>
      <c r="SRT660" s="137"/>
      <c r="SRU660" s="137"/>
      <c r="SRV660" s="137"/>
      <c r="SRW660" s="137"/>
      <c r="SRX660" s="137"/>
      <c r="SRY660" s="137"/>
      <c r="SRZ660" s="137"/>
      <c r="SSA660" s="137"/>
      <c r="SSB660" s="137"/>
      <c r="SSC660" s="137"/>
      <c r="SSD660" s="137"/>
      <c r="SSE660" s="137"/>
      <c r="SSF660" s="137"/>
      <c r="SSG660" s="137"/>
      <c r="SSH660" s="137"/>
      <c r="SSI660" s="137"/>
      <c r="SSJ660" s="137"/>
      <c r="SSK660" s="137"/>
      <c r="SSL660" s="137"/>
      <c r="SSM660" s="137"/>
      <c r="SSN660" s="137"/>
      <c r="SSO660" s="137"/>
      <c r="SSP660" s="137"/>
      <c r="SSQ660" s="137"/>
      <c r="SSR660" s="137"/>
      <c r="SSS660" s="137"/>
      <c r="SST660" s="137"/>
      <c r="SSU660" s="137"/>
      <c r="SSV660" s="137"/>
      <c r="SSW660" s="137"/>
      <c r="SSX660" s="137"/>
      <c r="SSY660" s="137"/>
      <c r="SSZ660" s="137"/>
      <c r="STA660" s="137"/>
      <c r="STB660" s="137"/>
      <c r="STC660" s="137"/>
      <c r="STD660" s="137"/>
      <c r="STE660" s="137"/>
      <c r="STF660" s="137"/>
      <c r="STG660" s="137"/>
      <c r="STH660" s="137"/>
      <c r="STI660" s="137"/>
      <c r="STJ660" s="137"/>
      <c r="STK660" s="137"/>
      <c r="STL660" s="137"/>
      <c r="STM660" s="137"/>
      <c r="STN660" s="137"/>
      <c r="STO660" s="137"/>
      <c r="STP660" s="137"/>
      <c r="STQ660" s="137"/>
      <c r="STR660" s="137"/>
      <c r="STS660" s="137"/>
      <c r="STT660" s="137"/>
      <c r="STU660" s="137"/>
      <c r="STV660" s="137"/>
      <c r="STW660" s="137"/>
      <c r="STX660" s="137"/>
      <c r="STY660" s="137"/>
      <c r="STZ660" s="137"/>
      <c r="SUA660" s="137"/>
      <c r="SUB660" s="137"/>
      <c r="SUC660" s="137"/>
      <c r="SUD660" s="137"/>
      <c r="SUE660" s="137"/>
      <c r="SUF660" s="137"/>
      <c r="SUG660" s="137"/>
      <c r="SUH660" s="137"/>
      <c r="SUI660" s="137"/>
      <c r="SUJ660" s="137"/>
      <c r="SUK660" s="137"/>
      <c r="SUL660" s="137"/>
      <c r="SUM660" s="137"/>
      <c r="SUN660" s="137"/>
      <c r="SUO660" s="137"/>
      <c r="SUP660" s="137"/>
      <c r="SUQ660" s="137"/>
      <c r="SUR660" s="137"/>
      <c r="SUS660" s="137"/>
      <c r="SUT660" s="137"/>
      <c r="SUU660" s="137"/>
      <c r="SUV660" s="137"/>
      <c r="SUW660" s="137"/>
      <c r="SUX660" s="137"/>
      <c r="SUY660" s="137"/>
      <c r="SUZ660" s="137"/>
      <c r="SVA660" s="137"/>
      <c r="SVB660" s="137"/>
      <c r="SVC660" s="137"/>
      <c r="SVD660" s="137"/>
      <c r="SVE660" s="137"/>
      <c r="SVF660" s="137"/>
      <c r="SVG660" s="137"/>
      <c r="SVH660" s="137"/>
      <c r="SVI660" s="137"/>
      <c r="SVJ660" s="137"/>
      <c r="SVK660" s="137"/>
      <c r="SVL660" s="137"/>
      <c r="SVM660" s="137"/>
      <c r="SVN660" s="137"/>
      <c r="SVO660" s="137"/>
      <c r="SVP660" s="137"/>
      <c r="SVQ660" s="137"/>
      <c r="SVR660" s="137"/>
      <c r="SVS660" s="137"/>
      <c r="SVT660" s="137"/>
      <c r="SVU660" s="137"/>
      <c r="SVV660" s="137"/>
      <c r="SVW660" s="137"/>
      <c r="SVX660" s="137"/>
      <c r="SVY660" s="137"/>
      <c r="SVZ660" s="137"/>
      <c r="SWA660" s="137"/>
      <c r="SWB660" s="137"/>
      <c r="SWC660" s="137"/>
      <c r="SWD660" s="137"/>
      <c r="SWE660" s="137"/>
      <c r="SWF660" s="137"/>
      <c r="SWG660" s="137"/>
      <c r="SWH660" s="137"/>
      <c r="SWI660" s="137"/>
      <c r="SWJ660" s="137"/>
      <c r="SWK660" s="137"/>
      <c r="SWL660" s="137"/>
      <c r="SWM660" s="137"/>
      <c r="SWN660" s="137"/>
      <c r="SWO660" s="137"/>
      <c r="SWP660" s="137"/>
      <c r="SWQ660" s="137"/>
      <c r="SWR660" s="137"/>
      <c r="SWS660" s="137"/>
      <c r="SWT660" s="137"/>
      <c r="SWU660" s="137"/>
      <c r="SWV660" s="137"/>
      <c r="SWW660" s="137"/>
      <c r="SWX660" s="137"/>
      <c r="SWY660" s="137"/>
      <c r="SWZ660" s="137"/>
      <c r="SXA660" s="137"/>
      <c r="SXB660" s="137"/>
      <c r="SXC660" s="137"/>
      <c r="SXD660" s="137"/>
      <c r="SXE660" s="137"/>
      <c r="SXF660" s="137"/>
      <c r="SXG660" s="137"/>
      <c r="SXH660" s="137"/>
      <c r="SXI660" s="137"/>
      <c r="SXJ660" s="137"/>
      <c r="SXK660" s="137"/>
      <c r="SXL660" s="137"/>
      <c r="SXM660" s="137"/>
      <c r="SXN660" s="137"/>
      <c r="SXO660" s="137"/>
      <c r="SXP660" s="137"/>
      <c r="SXQ660" s="137"/>
      <c r="SXR660" s="137"/>
      <c r="SXS660" s="137"/>
      <c r="SXT660" s="137"/>
      <c r="SXU660" s="137"/>
      <c r="SXV660" s="137"/>
      <c r="SXW660" s="137"/>
      <c r="SXX660" s="137"/>
      <c r="SXY660" s="137"/>
      <c r="SXZ660" s="137"/>
      <c r="SYA660" s="137"/>
      <c r="SYB660" s="137"/>
      <c r="SYC660" s="137"/>
      <c r="SYD660" s="137"/>
      <c r="SYE660" s="137"/>
      <c r="SYF660" s="137"/>
      <c r="SYG660" s="137"/>
      <c r="SYH660" s="137"/>
      <c r="SYI660" s="137"/>
      <c r="SYJ660" s="137"/>
      <c r="SYK660" s="137"/>
      <c r="SYL660" s="137"/>
      <c r="SYM660" s="137"/>
      <c r="SYN660" s="137"/>
      <c r="SYO660" s="137"/>
      <c r="SYP660" s="137"/>
      <c r="SYQ660" s="137"/>
      <c r="SYR660" s="137"/>
      <c r="SYS660" s="137"/>
      <c r="SYT660" s="137"/>
      <c r="SYU660" s="137"/>
      <c r="SYV660" s="137"/>
      <c r="SYW660" s="137"/>
      <c r="SYX660" s="137"/>
      <c r="SYY660" s="137"/>
      <c r="SYZ660" s="137"/>
      <c r="SZA660" s="137"/>
      <c r="SZB660" s="137"/>
      <c r="SZC660" s="137"/>
      <c r="SZD660" s="137"/>
      <c r="SZE660" s="137"/>
      <c r="SZF660" s="137"/>
      <c r="SZG660" s="137"/>
      <c r="SZH660" s="137"/>
      <c r="SZI660" s="137"/>
      <c r="SZJ660" s="137"/>
      <c r="SZK660" s="137"/>
      <c r="SZL660" s="137"/>
      <c r="SZM660" s="137"/>
      <c r="SZN660" s="137"/>
      <c r="SZO660" s="137"/>
      <c r="SZP660" s="137"/>
      <c r="SZQ660" s="137"/>
      <c r="SZR660" s="137"/>
      <c r="SZS660" s="137"/>
      <c r="SZT660" s="137"/>
      <c r="SZU660" s="137"/>
      <c r="SZV660" s="137"/>
      <c r="SZW660" s="137"/>
      <c r="SZX660" s="137"/>
      <c r="SZY660" s="137"/>
      <c r="SZZ660" s="137"/>
      <c r="TAA660" s="137"/>
      <c r="TAB660" s="137"/>
      <c r="TAC660" s="137"/>
      <c r="TAD660" s="137"/>
      <c r="TAE660" s="137"/>
      <c r="TAF660" s="137"/>
      <c r="TAG660" s="137"/>
      <c r="TAH660" s="137"/>
      <c r="TAI660" s="137"/>
      <c r="TAJ660" s="137"/>
      <c r="TAK660" s="137"/>
      <c r="TAL660" s="137"/>
      <c r="TAM660" s="137"/>
      <c r="TAN660" s="137"/>
      <c r="TAO660" s="137"/>
      <c r="TAP660" s="137"/>
      <c r="TAQ660" s="137"/>
      <c r="TAR660" s="137"/>
      <c r="TAS660" s="137"/>
      <c r="TAT660" s="137"/>
      <c r="TAU660" s="137"/>
      <c r="TAV660" s="137"/>
      <c r="TAW660" s="137"/>
      <c r="TAX660" s="137"/>
      <c r="TAY660" s="137"/>
      <c r="TAZ660" s="137"/>
      <c r="TBA660" s="137"/>
      <c r="TBB660" s="137"/>
      <c r="TBC660" s="137"/>
      <c r="TBD660" s="137"/>
      <c r="TBE660" s="137"/>
      <c r="TBF660" s="137"/>
      <c r="TBG660" s="137"/>
      <c r="TBH660" s="137"/>
      <c r="TBI660" s="137"/>
      <c r="TBJ660" s="137"/>
      <c r="TBK660" s="137"/>
      <c r="TBL660" s="137"/>
      <c r="TBM660" s="137"/>
      <c r="TBN660" s="137"/>
      <c r="TBO660" s="137"/>
      <c r="TBP660" s="137"/>
      <c r="TBQ660" s="137"/>
      <c r="TBR660" s="137"/>
      <c r="TBS660" s="137"/>
      <c r="TBT660" s="137"/>
      <c r="TBU660" s="137"/>
      <c r="TBV660" s="137"/>
      <c r="TBW660" s="137"/>
      <c r="TBX660" s="137"/>
      <c r="TBY660" s="137"/>
      <c r="TBZ660" s="137"/>
      <c r="TCA660" s="137"/>
      <c r="TCB660" s="137"/>
      <c r="TCC660" s="137"/>
      <c r="TCD660" s="137"/>
      <c r="TCE660" s="137"/>
      <c r="TCF660" s="137"/>
      <c r="TCG660" s="137"/>
      <c r="TCH660" s="137"/>
      <c r="TCI660" s="137"/>
      <c r="TCJ660" s="137"/>
      <c r="TCK660" s="137"/>
      <c r="TCL660" s="137"/>
      <c r="TCM660" s="137"/>
      <c r="TCN660" s="137"/>
      <c r="TCO660" s="137"/>
      <c r="TCP660" s="137"/>
      <c r="TCQ660" s="137"/>
      <c r="TCR660" s="137"/>
      <c r="TCS660" s="137"/>
      <c r="TCT660" s="137"/>
      <c r="TCU660" s="137"/>
      <c r="TCV660" s="137"/>
      <c r="TCW660" s="137"/>
      <c r="TCX660" s="137"/>
      <c r="TCY660" s="137"/>
      <c r="TCZ660" s="137"/>
      <c r="TDA660" s="137"/>
      <c r="TDB660" s="137"/>
      <c r="TDC660" s="137"/>
      <c r="TDD660" s="137"/>
      <c r="TDE660" s="137"/>
      <c r="TDF660" s="137"/>
      <c r="TDG660" s="137"/>
      <c r="TDH660" s="137"/>
      <c r="TDI660" s="137"/>
      <c r="TDJ660" s="137"/>
      <c r="TDK660" s="137"/>
      <c r="TDL660" s="137"/>
      <c r="TDM660" s="137"/>
      <c r="TDN660" s="137"/>
      <c r="TDO660" s="137"/>
      <c r="TDP660" s="137"/>
      <c r="TDQ660" s="137"/>
      <c r="TDR660" s="137"/>
      <c r="TDS660" s="137"/>
      <c r="TDT660" s="137"/>
      <c r="TDU660" s="137"/>
      <c r="TDV660" s="137"/>
      <c r="TDW660" s="137"/>
      <c r="TDX660" s="137"/>
      <c r="TDY660" s="137"/>
      <c r="TDZ660" s="137"/>
      <c r="TEA660" s="137"/>
      <c r="TEB660" s="137"/>
      <c r="TEC660" s="137"/>
      <c r="TED660" s="137"/>
      <c r="TEE660" s="137"/>
      <c r="TEF660" s="137"/>
      <c r="TEG660" s="137"/>
      <c r="TEH660" s="137"/>
      <c r="TEI660" s="137"/>
      <c r="TEJ660" s="137"/>
      <c r="TEK660" s="137"/>
      <c r="TEL660" s="137"/>
      <c r="TEM660" s="137"/>
      <c r="TEN660" s="137"/>
      <c r="TEO660" s="137"/>
      <c r="TEP660" s="137"/>
      <c r="TEQ660" s="137"/>
      <c r="TER660" s="137"/>
      <c r="TES660" s="137"/>
      <c r="TET660" s="137"/>
      <c r="TEU660" s="137"/>
      <c r="TEV660" s="137"/>
      <c r="TEW660" s="137"/>
      <c r="TEX660" s="137"/>
      <c r="TEY660" s="137"/>
      <c r="TEZ660" s="137"/>
      <c r="TFA660" s="137"/>
      <c r="TFB660" s="137"/>
      <c r="TFC660" s="137"/>
      <c r="TFD660" s="137"/>
      <c r="TFE660" s="137"/>
      <c r="TFF660" s="137"/>
      <c r="TFG660" s="137"/>
      <c r="TFH660" s="137"/>
      <c r="TFI660" s="137"/>
      <c r="TFJ660" s="137"/>
      <c r="TFK660" s="137"/>
      <c r="TFL660" s="137"/>
      <c r="TFM660" s="137"/>
      <c r="TFN660" s="137"/>
      <c r="TFO660" s="137"/>
      <c r="TFP660" s="137"/>
      <c r="TFQ660" s="137"/>
      <c r="TFR660" s="137"/>
      <c r="TFS660" s="137"/>
      <c r="TFT660" s="137"/>
      <c r="TFU660" s="137"/>
      <c r="TFV660" s="137"/>
      <c r="TFW660" s="137"/>
      <c r="TFX660" s="137"/>
      <c r="TFY660" s="137"/>
      <c r="TFZ660" s="137"/>
      <c r="TGA660" s="137"/>
      <c r="TGB660" s="137"/>
      <c r="TGC660" s="137"/>
      <c r="TGD660" s="137"/>
      <c r="TGE660" s="137"/>
      <c r="TGF660" s="137"/>
      <c r="TGG660" s="137"/>
      <c r="TGH660" s="137"/>
      <c r="TGI660" s="137"/>
      <c r="TGJ660" s="137"/>
      <c r="TGK660" s="137"/>
      <c r="TGL660" s="137"/>
      <c r="TGM660" s="137"/>
      <c r="TGN660" s="137"/>
      <c r="TGO660" s="137"/>
      <c r="TGP660" s="137"/>
      <c r="TGQ660" s="137"/>
      <c r="TGR660" s="137"/>
      <c r="TGS660" s="137"/>
      <c r="TGT660" s="137"/>
      <c r="TGU660" s="137"/>
      <c r="TGV660" s="137"/>
      <c r="TGW660" s="137"/>
      <c r="TGX660" s="137"/>
      <c r="TGY660" s="137"/>
      <c r="TGZ660" s="137"/>
      <c r="THA660" s="137"/>
      <c r="THB660" s="137"/>
      <c r="THC660" s="137"/>
      <c r="THD660" s="137"/>
      <c r="THE660" s="137"/>
      <c r="THF660" s="137"/>
      <c r="THG660" s="137"/>
      <c r="THH660" s="137"/>
      <c r="THI660" s="137"/>
      <c r="THJ660" s="137"/>
      <c r="THK660" s="137"/>
      <c r="THL660" s="137"/>
      <c r="THM660" s="137"/>
      <c r="THN660" s="137"/>
      <c r="THO660" s="137"/>
      <c r="THP660" s="137"/>
      <c r="THQ660" s="137"/>
      <c r="THR660" s="137"/>
      <c r="THS660" s="137"/>
      <c r="THT660" s="137"/>
      <c r="THU660" s="137"/>
      <c r="THV660" s="137"/>
      <c r="THW660" s="137"/>
      <c r="THX660" s="137"/>
      <c r="THY660" s="137"/>
      <c r="THZ660" s="137"/>
      <c r="TIA660" s="137"/>
      <c r="TIB660" s="137"/>
      <c r="TIC660" s="137"/>
      <c r="TID660" s="137"/>
      <c r="TIE660" s="137"/>
      <c r="TIF660" s="137"/>
      <c r="TIG660" s="137"/>
      <c r="TIH660" s="137"/>
      <c r="TII660" s="137"/>
      <c r="TIJ660" s="137"/>
      <c r="TIK660" s="137"/>
      <c r="TIL660" s="137"/>
      <c r="TIM660" s="137"/>
      <c r="TIN660" s="137"/>
      <c r="TIO660" s="137"/>
      <c r="TIP660" s="137"/>
      <c r="TIQ660" s="137"/>
      <c r="TIR660" s="137"/>
      <c r="TIS660" s="137"/>
      <c r="TIT660" s="137"/>
      <c r="TIU660" s="137"/>
      <c r="TIV660" s="137"/>
      <c r="TIW660" s="137"/>
      <c r="TIX660" s="137"/>
      <c r="TIY660" s="137"/>
      <c r="TIZ660" s="137"/>
      <c r="TJA660" s="137"/>
      <c r="TJB660" s="137"/>
      <c r="TJC660" s="137"/>
      <c r="TJD660" s="137"/>
      <c r="TJE660" s="137"/>
      <c r="TJF660" s="137"/>
      <c r="TJG660" s="137"/>
      <c r="TJH660" s="137"/>
      <c r="TJI660" s="137"/>
      <c r="TJJ660" s="137"/>
      <c r="TJK660" s="137"/>
      <c r="TJL660" s="137"/>
      <c r="TJM660" s="137"/>
      <c r="TJN660" s="137"/>
      <c r="TJO660" s="137"/>
      <c r="TJP660" s="137"/>
      <c r="TJQ660" s="137"/>
      <c r="TJR660" s="137"/>
      <c r="TJS660" s="137"/>
      <c r="TJT660" s="137"/>
      <c r="TJU660" s="137"/>
      <c r="TJV660" s="137"/>
      <c r="TJW660" s="137"/>
      <c r="TJX660" s="137"/>
      <c r="TJY660" s="137"/>
      <c r="TJZ660" s="137"/>
      <c r="TKA660" s="137"/>
      <c r="TKB660" s="137"/>
      <c r="TKC660" s="137"/>
      <c r="TKD660" s="137"/>
      <c r="TKE660" s="137"/>
      <c r="TKF660" s="137"/>
      <c r="TKG660" s="137"/>
      <c r="TKH660" s="137"/>
      <c r="TKI660" s="137"/>
      <c r="TKJ660" s="137"/>
      <c r="TKK660" s="137"/>
      <c r="TKL660" s="137"/>
      <c r="TKM660" s="137"/>
      <c r="TKN660" s="137"/>
      <c r="TKO660" s="137"/>
      <c r="TKP660" s="137"/>
      <c r="TKQ660" s="137"/>
      <c r="TKR660" s="137"/>
      <c r="TKS660" s="137"/>
      <c r="TKT660" s="137"/>
      <c r="TKU660" s="137"/>
      <c r="TKV660" s="137"/>
      <c r="TKW660" s="137"/>
      <c r="TKX660" s="137"/>
      <c r="TKY660" s="137"/>
      <c r="TKZ660" s="137"/>
      <c r="TLA660" s="137"/>
      <c r="TLB660" s="137"/>
      <c r="TLC660" s="137"/>
      <c r="TLD660" s="137"/>
      <c r="TLE660" s="137"/>
      <c r="TLF660" s="137"/>
      <c r="TLG660" s="137"/>
      <c r="TLH660" s="137"/>
      <c r="TLI660" s="137"/>
      <c r="TLJ660" s="137"/>
      <c r="TLK660" s="137"/>
      <c r="TLL660" s="137"/>
      <c r="TLM660" s="137"/>
      <c r="TLN660" s="137"/>
      <c r="TLO660" s="137"/>
      <c r="TLP660" s="137"/>
      <c r="TLQ660" s="137"/>
      <c r="TLR660" s="137"/>
      <c r="TLS660" s="137"/>
      <c r="TLT660" s="137"/>
      <c r="TLU660" s="137"/>
      <c r="TLV660" s="137"/>
      <c r="TLW660" s="137"/>
      <c r="TLX660" s="137"/>
      <c r="TLY660" s="137"/>
      <c r="TLZ660" s="137"/>
      <c r="TMA660" s="137"/>
      <c r="TMB660" s="137"/>
      <c r="TMC660" s="137"/>
      <c r="TMD660" s="137"/>
      <c r="TME660" s="137"/>
      <c r="TMF660" s="137"/>
      <c r="TMG660" s="137"/>
      <c r="TMH660" s="137"/>
      <c r="TMI660" s="137"/>
      <c r="TMJ660" s="137"/>
      <c r="TMK660" s="137"/>
      <c r="TML660" s="137"/>
      <c r="TMM660" s="137"/>
      <c r="TMN660" s="137"/>
      <c r="TMO660" s="137"/>
      <c r="TMP660" s="137"/>
      <c r="TMQ660" s="137"/>
      <c r="TMR660" s="137"/>
      <c r="TMS660" s="137"/>
      <c r="TMT660" s="137"/>
      <c r="TMU660" s="137"/>
      <c r="TMV660" s="137"/>
      <c r="TMW660" s="137"/>
      <c r="TMX660" s="137"/>
      <c r="TMY660" s="137"/>
      <c r="TMZ660" s="137"/>
      <c r="TNA660" s="137"/>
      <c r="TNB660" s="137"/>
      <c r="TNC660" s="137"/>
      <c r="TND660" s="137"/>
      <c r="TNE660" s="137"/>
      <c r="TNF660" s="137"/>
      <c r="TNG660" s="137"/>
      <c r="TNH660" s="137"/>
      <c r="TNI660" s="137"/>
      <c r="TNJ660" s="137"/>
      <c r="TNK660" s="137"/>
      <c r="TNL660" s="137"/>
      <c r="TNM660" s="137"/>
      <c r="TNN660" s="137"/>
      <c r="TNO660" s="137"/>
      <c r="TNP660" s="137"/>
      <c r="TNQ660" s="137"/>
      <c r="TNR660" s="137"/>
      <c r="TNS660" s="137"/>
      <c r="TNT660" s="137"/>
      <c r="TNU660" s="137"/>
      <c r="TNV660" s="137"/>
      <c r="TNW660" s="137"/>
      <c r="TNX660" s="137"/>
      <c r="TNY660" s="137"/>
      <c r="TNZ660" s="137"/>
      <c r="TOA660" s="137"/>
      <c r="TOB660" s="137"/>
      <c r="TOC660" s="137"/>
      <c r="TOD660" s="137"/>
      <c r="TOE660" s="137"/>
      <c r="TOF660" s="137"/>
      <c r="TOG660" s="137"/>
      <c r="TOH660" s="137"/>
      <c r="TOI660" s="137"/>
      <c r="TOJ660" s="137"/>
      <c r="TOK660" s="137"/>
      <c r="TOL660" s="137"/>
      <c r="TOM660" s="137"/>
      <c r="TON660" s="137"/>
      <c r="TOO660" s="137"/>
      <c r="TOP660" s="137"/>
      <c r="TOQ660" s="137"/>
      <c r="TOR660" s="137"/>
      <c r="TOS660" s="137"/>
      <c r="TOT660" s="137"/>
      <c r="TOU660" s="137"/>
      <c r="TOV660" s="137"/>
      <c r="TOW660" s="137"/>
      <c r="TOX660" s="137"/>
      <c r="TOY660" s="137"/>
      <c r="TOZ660" s="137"/>
      <c r="TPA660" s="137"/>
      <c r="TPB660" s="137"/>
      <c r="TPC660" s="137"/>
      <c r="TPD660" s="137"/>
      <c r="TPE660" s="137"/>
      <c r="TPF660" s="137"/>
      <c r="TPG660" s="137"/>
      <c r="TPH660" s="137"/>
      <c r="TPI660" s="137"/>
      <c r="TPJ660" s="137"/>
      <c r="TPK660" s="137"/>
      <c r="TPL660" s="137"/>
      <c r="TPM660" s="137"/>
      <c r="TPN660" s="137"/>
      <c r="TPO660" s="137"/>
      <c r="TPP660" s="137"/>
      <c r="TPQ660" s="137"/>
      <c r="TPR660" s="137"/>
      <c r="TPS660" s="137"/>
      <c r="TPT660" s="137"/>
      <c r="TPU660" s="137"/>
      <c r="TPV660" s="137"/>
      <c r="TPW660" s="137"/>
      <c r="TPX660" s="137"/>
      <c r="TPY660" s="137"/>
      <c r="TPZ660" s="137"/>
      <c r="TQA660" s="137"/>
      <c r="TQB660" s="137"/>
      <c r="TQC660" s="137"/>
      <c r="TQD660" s="137"/>
      <c r="TQE660" s="137"/>
      <c r="TQF660" s="137"/>
      <c r="TQG660" s="137"/>
      <c r="TQH660" s="137"/>
      <c r="TQI660" s="137"/>
      <c r="TQJ660" s="137"/>
      <c r="TQK660" s="137"/>
      <c r="TQL660" s="137"/>
      <c r="TQM660" s="137"/>
      <c r="TQN660" s="137"/>
      <c r="TQO660" s="137"/>
      <c r="TQP660" s="137"/>
      <c r="TQQ660" s="137"/>
      <c r="TQR660" s="137"/>
      <c r="TQS660" s="137"/>
      <c r="TQT660" s="137"/>
      <c r="TQU660" s="137"/>
      <c r="TQV660" s="137"/>
      <c r="TQW660" s="137"/>
      <c r="TQX660" s="137"/>
      <c r="TQY660" s="137"/>
      <c r="TQZ660" s="137"/>
      <c r="TRA660" s="137"/>
      <c r="TRB660" s="137"/>
      <c r="TRC660" s="137"/>
      <c r="TRD660" s="137"/>
      <c r="TRE660" s="137"/>
      <c r="TRF660" s="137"/>
      <c r="TRG660" s="137"/>
      <c r="TRH660" s="137"/>
      <c r="TRI660" s="137"/>
      <c r="TRJ660" s="137"/>
      <c r="TRK660" s="137"/>
      <c r="TRL660" s="137"/>
      <c r="TRM660" s="137"/>
      <c r="TRN660" s="137"/>
      <c r="TRO660" s="137"/>
      <c r="TRP660" s="137"/>
      <c r="TRQ660" s="137"/>
      <c r="TRR660" s="137"/>
      <c r="TRS660" s="137"/>
      <c r="TRT660" s="137"/>
      <c r="TRU660" s="137"/>
      <c r="TRV660" s="137"/>
      <c r="TRW660" s="137"/>
      <c r="TRX660" s="137"/>
      <c r="TRY660" s="137"/>
      <c r="TRZ660" s="137"/>
      <c r="TSA660" s="137"/>
      <c r="TSB660" s="137"/>
      <c r="TSC660" s="137"/>
      <c r="TSD660" s="137"/>
      <c r="TSE660" s="137"/>
      <c r="TSF660" s="137"/>
      <c r="TSG660" s="137"/>
      <c r="TSH660" s="137"/>
      <c r="TSI660" s="137"/>
      <c r="TSJ660" s="137"/>
      <c r="TSK660" s="137"/>
      <c r="TSL660" s="137"/>
      <c r="TSM660" s="137"/>
      <c r="TSN660" s="137"/>
      <c r="TSO660" s="137"/>
      <c r="TSP660" s="137"/>
      <c r="TSQ660" s="137"/>
      <c r="TSR660" s="137"/>
      <c r="TSS660" s="137"/>
      <c r="TST660" s="137"/>
      <c r="TSU660" s="137"/>
      <c r="TSV660" s="137"/>
      <c r="TSW660" s="137"/>
      <c r="TSX660" s="137"/>
      <c r="TSY660" s="137"/>
      <c r="TSZ660" s="137"/>
      <c r="TTA660" s="137"/>
      <c r="TTB660" s="137"/>
      <c r="TTC660" s="137"/>
      <c r="TTD660" s="137"/>
      <c r="TTE660" s="137"/>
      <c r="TTF660" s="137"/>
      <c r="TTG660" s="137"/>
      <c r="TTH660" s="137"/>
      <c r="TTI660" s="137"/>
      <c r="TTJ660" s="137"/>
      <c r="TTK660" s="137"/>
      <c r="TTL660" s="137"/>
      <c r="TTM660" s="137"/>
      <c r="TTN660" s="137"/>
      <c r="TTO660" s="137"/>
      <c r="TTP660" s="137"/>
      <c r="TTQ660" s="137"/>
      <c r="TTR660" s="137"/>
      <c r="TTS660" s="137"/>
      <c r="TTT660" s="137"/>
      <c r="TTU660" s="137"/>
      <c r="TTV660" s="137"/>
      <c r="TTW660" s="137"/>
      <c r="TTX660" s="137"/>
      <c r="TTY660" s="137"/>
      <c r="TTZ660" s="137"/>
      <c r="TUA660" s="137"/>
      <c r="TUB660" s="137"/>
      <c r="TUC660" s="137"/>
      <c r="TUD660" s="137"/>
      <c r="TUE660" s="137"/>
      <c r="TUF660" s="137"/>
      <c r="TUG660" s="137"/>
      <c r="TUH660" s="137"/>
      <c r="TUI660" s="137"/>
      <c r="TUJ660" s="137"/>
      <c r="TUK660" s="137"/>
      <c r="TUL660" s="137"/>
      <c r="TUM660" s="137"/>
      <c r="TUN660" s="137"/>
      <c r="TUO660" s="137"/>
      <c r="TUP660" s="137"/>
      <c r="TUQ660" s="137"/>
      <c r="TUR660" s="137"/>
      <c r="TUS660" s="137"/>
      <c r="TUT660" s="137"/>
      <c r="TUU660" s="137"/>
      <c r="TUV660" s="137"/>
      <c r="TUW660" s="137"/>
      <c r="TUX660" s="137"/>
      <c r="TUY660" s="137"/>
      <c r="TUZ660" s="137"/>
      <c r="TVA660" s="137"/>
      <c r="TVB660" s="137"/>
      <c r="TVC660" s="137"/>
      <c r="TVD660" s="137"/>
      <c r="TVE660" s="137"/>
      <c r="TVF660" s="137"/>
      <c r="TVG660" s="137"/>
      <c r="TVH660" s="137"/>
      <c r="TVI660" s="137"/>
      <c r="TVJ660" s="137"/>
      <c r="TVK660" s="137"/>
      <c r="TVL660" s="137"/>
      <c r="TVM660" s="137"/>
      <c r="TVN660" s="137"/>
      <c r="TVO660" s="137"/>
      <c r="TVP660" s="137"/>
      <c r="TVQ660" s="137"/>
      <c r="TVR660" s="137"/>
      <c r="TVS660" s="137"/>
      <c r="TVT660" s="137"/>
      <c r="TVU660" s="137"/>
      <c r="TVV660" s="137"/>
      <c r="TVW660" s="137"/>
      <c r="TVX660" s="137"/>
      <c r="TVY660" s="137"/>
      <c r="TVZ660" s="137"/>
      <c r="TWA660" s="137"/>
      <c r="TWB660" s="137"/>
      <c r="TWC660" s="137"/>
      <c r="TWD660" s="137"/>
      <c r="TWE660" s="137"/>
      <c r="TWF660" s="137"/>
      <c r="TWG660" s="137"/>
      <c r="TWH660" s="137"/>
      <c r="TWI660" s="137"/>
      <c r="TWJ660" s="137"/>
      <c r="TWK660" s="137"/>
      <c r="TWL660" s="137"/>
      <c r="TWM660" s="137"/>
      <c r="TWN660" s="137"/>
      <c r="TWO660" s="137"/>
      <c r="TWP660" s="137"/>
      <c r="TWQ660" s="137"/>
      <c r="TWR660" s="137"/>
      <c r="TWS660" s="137"/>
      <c r="TWT660" s="137"/>
      <c r="TWU660" s="137"/>
      <c r="TWV660" s="137"/>
      <c r="TWW660" s="137"/>
      <c r="TWX660" s="137"/>
      <c r="TWY660" s="137"/>
      <c r="TWZ660" s="137"/>
      <c r="TXA660" s="137"/>
      <c r="TXB660" s="137"/>
      <c r="TXC660" s="137"/>
      <c r="TXD660" s="137"/>
      <c r="TXE660" s="137"/>
      <c r="TXF660" s="137"/>
      <c r="TXG660" s="137"/>
      <c r="TXH660" s="137"/>
      <c r="TXI660" s="137"/>
      <c r="TXJ660" s="137"/>
      <c r="TXK660" s="137"/>
      <c r="TXL660" s="137"/>
      <c r="TXM660" s="137"/>
      <c r="TXN660" s="137"/>
      <c r="TXO660" s="137"/>
      <c r="TXP660" s="137"/>
      <c r="TXQ660" s="137"/>
      <c r="TXR660" s="137"/>
      <c r="TXS660" s="137"/>
      <c r="TXT660" s="137"/>
      <c r="TXU660" s="137"/>
      <c r="TXV660" s="137"/>
      <c r="TXW660" s="137"/>
      <c r="TXX660" s="137"/>
      <c r="TXY660" s="137"/>
      <c r="TXZ660" s="137"/>
      <c r="TYA660" s="137"/>
      <c r="TYB660" s="137"/>
      <c r="TYC660" s="137"/>
      <c r="TYD660" s="137"/>
      <c r="TYE660" s="137"/>
      <c r="TYF660" s="137"/>
      <c r="TYG660" s="137"/>
      <c r="TYH660" s="137"/>
      <c r="TYI660" s="137"/>
      <c r="TYJ660" s="137"/>
      <c r="TYK660" s="137"/>
      <c r="TYL660" s="137"/>
      <c r="TYM660" s="137"/>
      <c r="TYN660" s="137"/>
      <c r="TYO660" s="137"/>
      <c r="TYP660" s="137"/>
      <c r="TYQ660" s="137"/>
      <c r="TYR660" s="137"/>
      <c r="TYS660" s="137"/>
      <c r="TYT660" s="137"/>
      <c r="TYU660" s="137"/>
      <c r="TYV660" s="137"/>
      <c r="TYW660" s="137"/>
      <c r="TYX660" s="137"/>
      <c r="TYY660" s="137"/>
      <c r="TYZ660" s="137"/>
      <c r="TZA660" s="137"/>
      <c r="TZB660" s="137"/>
      <c r="TZC660" s="137"/>
      <c r="TZD660" s="137"/>
      <c r="TZE660" s="137"/>
      <c r="TZF660" s="137"/>
      <c r="TZG660" s="137"/>
      <c r="TZH660" s="137"/>
      <c r="TZI660" s="137"/>
      <c r="TZJ660" s="137"/>
      <c r="TZK660" s="137"/>
      <c r="TZL660" s="137"/>
      <c r="TZM660" s="137"/>
      <c r="TZN660" s="137"/>
      <c r="TZO660" s="137"/>
      <c r="TZP660" s="137"/>
      <c r="TZQ660" s="137"/>
      <c r="TZR660" s="137"/>
      <c r="TZS660" s="137"/>
      <c r="TZT660" s="137"/>
      <c r="TZU660" s="137"/>
      <c r="TZV660" s="137"/>
      <c r="TZW660" s="137"/>
      <c r="TZX660" s="137"/>
      <c r="TZY660" s="137"/>
      <c r="TZZ660" s="137"/>
      <c r="UAA660" s="137"/>
      <c r="UAB660" s="137"/>
      <c r="UAC660" s="137"/>
      <c r="UAD660" s="137"/>
      <c r="UAE660" s="137"/>
      <c r="UAF660" s="137"/>
      <c r="UAG660" s="137"/>
      <c r="UAH660" s="137"/>
      <c r="UAI660" s="137"/>
      <c r="UAJ660" s="137"/>
      <c r="UAK660" s="137"/>
      <c r="UAL660" s="137"/>
      <c r="UAM660" s="137"/>
      <c r="UAN660" s="137"/>
      <c r="UAO660" s="137"/>
      <c r="UAP660" s="137"/>
      <c r="UAQ660" s="137"/>
      <c r="UAR660" s="137"/>
      <c r="UAS660" s="137"/>
      <c r="UAT660" s="137"/>
      <c r="UAU660" s="137"/>
      <c r="UAV660" s="137"/>
      <c r="UAW660" s="137"/>
      <c r="UAX660" s="137"/>
      <c r="UAY660" s="137"/>
      <c r="UAZ660" s="137"/>
      <c r="UBA660" s="137"/>
      <c r="UBB660" s="137"/>
      <c r="UBC660" s="137"/>
      <c r="UBD660" s="137"/>
      <c r="UBE660" s="137"/>
      <c r="UBF660" s="137"/>
      <c r="UBG660" s="137"/>
      <c r="UBH660" s="137"/>
      <c r="UBI660" s="137"/>
      <c r="UBJ660" s="137"/>
      <c r="UBK660" s="137"/>
      <c r="UBL660" s="137"/>
      <c r="UBM660" s="137"/>
      <c r="UBN660" s="137"/>
      <c r="UBO660" s="137"/>
      <c r="UBP660" s="137"/>
      <c r="UBQ660" s="137"/>
      <c r="UBR660" s="137"/>
      <c r="UBS660" s="137"/>
      <c r="UBT660" s="137"/>
      <c r="UBU660" s="137"/>
      <c r="UBV660" s="137"/>
      <c r="UBW660" s="137"/>
      <c r="UBX660" s="137"/>
      <c r="UBY660" s="137"/>
      <c r="UBZ660" s="137"/>
      <c r="UCA660" s="137"/>
      <c r="UCB660" s="137"/>
      <c r="UCC660" s="137"/>
      <c r="UCD660" s="137"/>
      <c r="UCE660" s="137"/>
      <c r="UCF660" s="137"/>
      <c r="UCG660" s="137"/>
      <c r="UCH660" s="137"/>
      <c r="UCI660" s="137"/>
      <c r="UCJ660" s="137"/>
      <c r="UCK660" s="137"/>
      <c r="UCL660" s="137"/>
      <c r="UCM660" s="137"/>
      <c r="UCN660" s="137"/>
      <c r="UCO660" s="137"/>
      <c r="UCP660" s="137"/>
      <c r="UCQ660" s="137"/>
      <c r="UCR660" s="137"/>
      <c r="UCS660" s="137"/>
      <c r="UCT660" s="137"/>
      <c r="UCU660" s="137"/>
      <c r="UCV660" s="137"/>
      <c r="UCW660" s="137"/>
      <c r="UCX660" s="137"/>
      <c r="UCY660" s="137"/>
      <c r="UCZ660" s="137"/>
      <c r="UDA660" s="137"/>
      <c r="UDB660" s="137"/>
      <c r="UDC660" s="137"/>
      <c r="UDD660" s="137"/>
      <c r="UDE660" s="137"/>
      <c r="UDF660" s="137"/>
      <c r="UDG660" s="137"/>
      <c r="UDH660" s="137"/>
      <c r="UDI660" s="137"/>
      <c r="UDJ660" s="137"/>
      <c r="UDK660" s="137"/>
      <c r="UDL660" s="137"/>
      <c r="UDM660" s="137"/>
      <c r="UDN660" s="137"/>
      <c r="UDO660" s="137"/>
      <c r="UDP660" s="137"/>
      <c r="UDQ660" s="137"/>
      <c r="UDR660" s="137"/>
      <c r="UDS660" s="137"/>
      <c r="UDT660" s="137"/>
      <c r="UDU660" s="137"/>
      <c r="UDV660" s="137"/>
      <c r="UDW660" s="137"/>
      <c r="UDX660" s="137"/>
      <c r="UDY660" s="137"/>
      <c r="UDZ660" s="137"/>
      <c r="UEA660" s="137"/>
      <c r="UEB660" s="137"/>
      <c r="UEC660" s="137"/>
      <c r="UED660" s="137"/>
      <c r="UEE660" s="137"/>
      <c r="UEF660" s="137"/>
      <c r="UEG660" s="137"/>
      <c r="UEH660" s="137"/>
      <c r="UEI660" s="137"/>
      <c r="UEJ660" s="137"/>
      <c r="UEK660" s="137"/>
      <c r="UEL660" s="137"/>
      <c r="UEM660" s="137"/>
      <c r="UEN660" s="137"/>
      <c r="UEO660" s="137"/>
      <c r="UEP660" s="137"/>
      <c r="UEQ660" s="137"/>
      <c r="UER660" s="137"/>
      <c r="UES660" s="137"/>
      <c r="UET660" s="137"/>
      <c r="UEU660" s="137"/>
      <c r="UEV660" s="137"/>
      <c r="UEW660" s="137"/>
      <c r="UEX660" s="137"/>
      <c r="UEY660" s="137"/>
      <c r="UEZ660" s="137"/>
      <c r="UFA660" s="137"/>
      <c r="UFB660" s="137"/>
      <c r="UFC660" s="137"/>
      <c r="UFD660" s="137"/>
      <c r="UFE660" s="137"/>
      <c r="UFF660" s="137"/>
      <c r="UFG660" s="137"/>
      <c r="UFH660" s="137"/>
      <c r="UFI660" s="137"/>
      <c r="UFJ660" s="137"/>
      <c r="UFK660" s="137"/>
      <c r="UFL660" s="137"/>
      <c r="UFM660" s="137"/>
      <c r="UFN660" s="137"/>
      <c r="UFO660" s="137"/>
      <c r="UFP660" s="137"/>
      <c r="UFQ660" s="137"/>
      <c r="UFR660" s="137"/>
      <c r="UFS660" s="137"/>
      <c r="UFT660" s="137"/>
      <c r="UFU660" s="137"/>
      <c r="UFV660" s="137"/>
      <c r="UFW660" s="137"/>
      <c r="UFX660" s="137"/>
      <c r="UFY660" s="137"/>
      <c r="UFZ660" s="137"/>
      <c r="UGA660" s="137"/>
      <c r="UGB660" s="137"/>
      <c r="UGC660" s="137"/>
      <c r="UGD660" s="137"/>
      <c r="UGE660" s="137"/>
      <c r="UGF660" s="137"/>
      <c r="UGG660" s="137"/>
      <c r="UGH660" s="137"/>
      <c r="UGI660" s="137"/>
      <c r="UGJ660" s="137"/>
      <c r="UGK660" s="137"/>
      <c r="UGL660" s="137"/>
      <c r="UGM660" s="137"/>
      <c r="UGN660" s="137"/>
      <c r="UGO660" s="137"/>
      <c r="UGP660" s="137"/>
      <c r="UGQ660" s="137"/>
      <c r="UGR660" s="137"/>
      <c r="UGS660" s="137"/>
      <c r="UGT660" s="137"/>
      <c r="UGU660" s="137"/>
      <c r="UGV660" s="137"/>
      <c r="UGW660" s="137"/>
      <c r="UGX660" s="137"/>
      <c r="UGY660" s="137"/>
      <c r="UGZ660" s="137"/>
      <c r="UHA660" s="137"/>
      <c r="UHB660" s="137"/>
      <c r="UHC660" s="137"/>
      <c r="UHD660" s="137"/>
      <c r="UHE660" s="137"/>
      <c r="UHF660" s="137"/>
      <c r="UHG660" s="137"/>
      <c r="UHH660" s="137"/>
      <c r="UHI660" s="137"/>
      <c r="UHJ660" s="137"/>
      <c r="UHK660" s="137"/>
      <c r="UHL660" s="137"/>
      <c r="UHM660" s="137"/>
      <c r="UHN660" s="137"/>
      <c r="UHO660" s="137"/>
      <c r="UHP660" s="137"/>
      <c r="UHQ660" s="137"/>
      <c r="UHR660" s="137"/>
      <c r="UHS660" s="137"/>
      <c r="UHT660" s="137"/>
      <c r="UHU660" s="137"/>
      <c r="UHV660" s="137"/>
      <c r="UHW660" s="137"/>
      <c r="UHX660" s="137"/>
      <c r="UHY660" s="137"/>
      <c r="UHZ660" s="137"/>
      <c r="UIA660" s="137"/>
      <c r="UIB660" s="137"/>
      <c r="UIC660" s="137"/>
      <c r="UID660" s="137"/>
      <c r="UIE660" s="137"/>
      <c r="UIF660" s="137"/>
      <c r="UIG660" s="137"/>
      <c r="UIH660" s="137"/>
      <c r="UII660" s="137"/>
      <c r="UIJ660" s="137"/>
      <c r="UIK660" s="137"/>
      <c r="UIL660" s="137"/>
      <c r="UIM660" s="137"/>
      <c r="UIN660" s="137"/>
      <c r="UIO660" s="137"/>
      <c r="UIP660" s="137"/>
      <c r="UIQ660" s="137"/>
      <c r="UIR660" s="137"/>
      <c r="UIS660" s="137"/>
      <c r="UIT660" s="137"/>
      <c r="UIU660" s="137"/>
      <c r="UIV660" s="137"/>
      <c r="UIW660" s="137"/>
      <c r="UIX660" s="137"/>
      <c r="UIY660" s="137"/>
      <c r="UIZ660" s="137"/>
      <c r="UJA660" s="137"/>
      <c r="UJB660" s="137"/>
      <c r="UJC660" s="137"/>
      <c r="UJD660" s="137"/>
      <c r="UJE660" s="137"/>
      <c r="UJF660" s="137"/>
      <c r="UJG660" s="137"/>
      <c r="UJH660" s="137"/>
      <c r="UJI660" s="137"/>
      <c r="UJJ660" s="137"/>
      <c r="UJK660" s="137"/>
      <c r="UJL660" s="137"/>
      <c r="UJM660" s="137"/>
      <c r="UJN660" s="137"/>
      <c r="UJO660" s="137"/>
      <c r="UJP660" s="137"/>
      <c r="UJQ660" s="137"/>
      <c r="UJR660" s="137"/>
      <c r="UJS660" s="137"/>
      <c r="UJT660" s="137"/>
      <c r="UJU660" s="137"/>
      <c r="UJV660" s="137"/>
      <c r="UJW660" s="137"/>
      <c r="UJX660" s="137"/>
      <c r="UJY660" s="137"/>
      <c r="UJZ660" s="137"/>
      <c r="UKA660" s="137"/>
      <c r="UKB660" s="137"/>
      <c r="UKC660" s="137"/>
      <c r="UKD660" s="137"/>
      <c r="UKE660" s="137"/>
      <c r="UKF660" s="137"/>
      <c r="UKG660" s="137"/>
      <c r="UKH660" s="137"/>
      <c r="UKI660" s="137"/>
      <c r="UKJ660" s="137"/>
      <c r="UKK660" s="137"/>
      <c r="UKL660" s="137"/>
      <c r="UKM660" s="137"/>
      <c r="UKN660" s="137"/>
      <c r="UKO660" s="137"/>
      <c r="UKP660" s="137"/>
      <c r="UKQ660" s="137"/>
      <c r="UKR660" s="137"/>
      <c r="UKS660" s="137"/>
      <c r="UKT660" s="137"/>
      <c r="UKU660" s="137"/>
      <c r="UKV660" s="137"/>
      <c r="UKW660" s="137"/>
      <c r="UKX660" s="137"/>
      <c r="UKY660" s="137"/>
      <c r="UKZ660" s="137"/>
      <c r="ULA660" s="137"/>
      <c r="ULB660" s="137"/>
      <c r="ULC660" s="137"/>
      <c r="ULD660" s="137"/>
      <c r="ULE660" s="137"/>
      <c r="ULF660" s="137"/>
      <c r="ULG660" s="137"/>
      <c r="ULH660" s="137"/>
      <c r="ULI660" s="137"/>
      <c r="ULJ660" s="137"/>
      <c r="ULK660" s="137"/>
      <c r="ULL660" s="137"/>
      <c r="ULM660" s="137"/>
      <c r="ULN660" s="137"/>
      <c r="ULO660" s="137"/>
      <c r="ULP660" s="137"/>
      <c r="ULQ660" s="137"/>
      <c r="ULR660" s="137"/>
      <c r="ULS660" s="137"/>
      <c r="ULT660" s="137"/>
      <c r="ULU660" s="137"/>
      <c r="ULV660" s="137"/>
      <c r="ULW660" s="137"/>
      <c r="ULX660" s="137"/>
      <c r="ULY660" s="137"/>
      <c r="ULZ660" s="137"/>
      <c r="UMA660" s="137"/>
      <c r="UMB660" s="137"/>
      <c r="UMC660" s="137"/>
      <c r="UMD660" s="137"/>
      <c r="UME660" s="137"/>
      <c r="UMF660" s="137"/>
      <c r="UMG660" s="137"/>
      <c r="UMH660" s="137"/>
      <c r="UMI660" s="137"/>
      <c r="UMJ660" s="137"/>
      <c r="UMK660" s="137"/>
      <c r="UML660" s="137"/>
      <c r="UMM660" s="137"/>
      <c r="UMN660" s="137"/>
      <c r="UMO660" s="137"/>
      <c r="UMP660" s="137"/>
      <c r="UMQ660" s="137"/>
      <c r="UMR660" s="137"/>
      <c r="UMS660" s="137"/>
      <c r="UMT660" s="137"/>
      <c r="UMU660" s="137"/>
      <c r="UMV660" s="137"/>
      <c r="UMW660" s="137"/>
      <c r="UMX660" s="137"/>
      <c r="UMY660" s="137"/>
      <c r="UMZ660" s="137"/>
      <c r="UNA660" s="137"/>
      <c r="UNB660" s="137"/>
      <c r="UNC660" s="137"/>
      <c r="UND660" s="137"/>
      <c r="UNE660" s="137"/>
      <c r="UNF660" s="137"/>
      <c r="UNG660" s="137"/>
      <c r="UNH660" s="137"/>
      <c r="UNI660" s="137"/>
      <c r="UNJ660" s="137"/>
      <c r="UNK660" s="137"/>
      <c r="UNL660" s="137"/>
      <c r="UNM660" s="137"/>
      <c r="UNN660" s="137"/>
      <c r="UNO660" s="137"/>
      <c r="UNP660" s="137"/>
      <c r="UNQ660" s="137"/>
      <c r="UNR660" s="137"/>
      <c r="UNS660" s="137"/>
      <c r="UNT660" s="137"/>
      <c r="UNU660" s="137"/>
      <c r="UNV660" s="137"/>
      <c r="UNW660" s="137"/>
      <c r="UNX660" s="137"/>
      <c r="UNY660" s="137"/>
      <c r="UNZ660" s="137"/>
      <c r="UOA660" s="137"/>
      <c r="UOB660" s="137"/>
      <c r="UOC660" s="137"/>
      <c r="UOD660" s="137"/>
      <c r="UOE660" s="137"/>
      <c r="UOF660" s="137"/>
      <c r="UOG660" s="137"/>
      <c r="UOH660" s="137"/>
      <c r="UOI660" s="137"/>
      <c r="UOJ660" s="137"/>
      <c r="UOK660" s="137"/>
      <c r="UOL660" s="137"/>
      <c r="UOM660" s="137"/>
      <c r="UON660" s="137"/>
      <c r="UOO660" s="137"/>
      <c r="UOP660" s="137"/>
      <c r="UOQ660" s="137"/>
      <c r="UOR660" s="137"/>
      <c r="UOS660" s="137"/>
      <c r="UOT660" s="137"/>
      <c r="UOU660" s="137"/>
      <c r="UOV660" s="137"/>
      <c r="UOW660" s="137"/>
      <c r="UOX660" s="137"/>
      <c r="UOY660" s="137"/>
      <c r="UOZ660" s="137"/>
      <c r="UPA660" s="137"/>
      <c r="UPB660" s="137"/>
      <c r="UPC660" s="137"/>
      <c r="UPD660" s="137"/>
      <c r="UPE660" s="137"/>
      <c r="UPF660" s="137"/>
      <c r="UPG660" s="137"/>
      <c r="UPH660" s="137"/>
      <c r="UPI660" s="137"/>
      <c r="UPJ660" s="137"/>
      <c r="UPK660" s="137"/>
      <c r="UPL660" s="137"/>
      <c r="UPM660" s="137"/>
      <c r="UPN660" s="137"/>
      <c r="UPO660" s="137"/>
      <c r="UPP660" s="137"/>
      <c r="UPQ660" s="137"/>
      <c r="UPR660" s="137"/>
      <c r="UPS660" s="137"/>
      <c r="UPT660" s="137"/>
      <c r="UPU660" s="137"/>
      <c r="UPV660" s="137"/>
      <c r="UPW660" s="137"/>
      <c r="UPX660" s="137"/>
      <c r="UPY660" s="137"/>
      <c r="UPZ660" s="137"/>
      <c r="UQA660" s="137"/>
      <c r="UQB660" s="137"/>
      <c r="UQC660" s="137"/>
      <c r="UQD660" s="137"/>
      <c r="UQE660" s="137"/>
      <c r="UQF660" s="137"/>
      <c r="UQG660" s="137"/>
      <c r="UQH660" s="137"/>
      <c r="UQI660" s="137"/>
      <c r="UQJ660" s="137"/>
      <c r="UQK660" s="137"/>
      <c r="UQL660" s="137"/>
      <c r="UQM660" s="137"/>
      <c r="UQN660" s="137"/>
      <c r="UQO660" s="137"/>
      <c r="UQP660" s="137"/>
      <c r="UQQ660" s="137"/>
      <c r="UQR660" s="137"/>
      <c r="UQS660" s="137"/>
      <c r="UQT660" s="137"/>
      <c r="UQU660" s="137"/>
      <c r="UQV660" s="137"/>
      <c r="UQW660" s="137"/>
      <c r="UQX660" s="137"/>
      <c r="UQY660" s="137"/>
      <c r="UQZ660" s="137"/>
      <c r="URA660" s="137"/>
      <c r="URB660" s="137"/>
      <c r="URC660" s="137"/>
      <c r="URD660" s="137"/>
      <c r="URE660" s="137"/>
      <c r="URF660" s="137"/>
      <c r="URG660" s="137"/>
      <c r="URH660" s="137"/>
      <c r="URI660" s="137"/>
      <c r="URJ660" s="137"/>
      <c r="URK660" s="137"/>
      <c r="URL660" s="137"/>
      <c r="URM660" s="137"/>
      <c r="URN660" s="137"/>
      <c r="URO660" s="137"/>
      <c r="URP660" s="137"/>
      <c r="URQ660" s="137"/>
      <c r="URR660" s="137"/>
      <c r="URS660" s="137"/>
      <c r="URT660" s="137"/>
      <c r="URU660" s="137"/>
      <c r="URV660" s="137"/>
      <c r="URW660" s="137"/>
      <c r="URX660" s="137"/>
      <c r="URY660" s="137"/>
      <c r="URZ660" s="137"/>
      <c r="USA660" s="137"/>
      <c r="USB660" s="137"/>
      <c r="USC660" s="137"/>
      <c r="USD660" s="137"/>
      <c r="USE660" s="137"/>
      <c r="USF660" s="137"/>
      <c r="USG660" s="137"/>
      <c r="USH660" s="137"/>
      <c r="USI660" s="137"/>
      <c r="USJ660" s="137"/>
      <c r="USK660" s="137"/>
      <c r="USL660" s="137"/>
      <c r="USM660" s="137"/>
      <c r="USN660" s="137"/>
      <c r="USO660" s="137"/>
      <c r="USP660" s="137"/>
      <c r="USQ660" s="137"/>
      <c r="USR660" s="137"/>
      <c r="USS660" s="137"/>
      <c r="UST660" s="137"/>
      <c r="USU660" s="137"/>
      <c r="USV660" s="137"/>
      <c r="USW660" s="137"/>
      <c r="USX660" s="137"/>
      <c r="USY660" s="137"/>
      <c r="USZ660" s="137"/>
      <c r="UTA660" s="137"/>
      <c r="UTB660" s="137"/>
      <c r="UTC660" s="137"/>
      <c r="UTD660" s="137"/>
      <c r="UTE660" s="137"/>
      <c r="UTF660" s="137"/>
      <c r="UTG660" s="137"/>
      <c r="UTH660" s="137"/>
      <c r="UTI660" s="137"/>
      <c r="UTJ660" s="137"/>
      <c r="UTK660" s="137"/>
      <c r="UTL660" s="137"/>
      <c r="UTM660" s="137"/>
      <c r="UTN660" s="137"/>
      <c r="UTO660" s="137"/>
      <c r="UTP660" s="137"/>
      <c r="UTQ660" s="137"/>
      <c r="UTR660" s="137"/>
      <c r="UTS660" s="137"/>
      <c r="UTT660" s="137"/>
      <c r="UTU660" s="137"/>
      <c r="UTV660" s="137"/>
      <c r="UTW660" s="137"/>
      <c r="UTX660" s="137"/>
      <c r="UTY660" s="137"/>
      <c r="UTZ660" s="137"/>
      <c r="UUA660" s="137"/>
      <c r="UUB660" s="137"/>
      <c r="UUC660" s="137"/>
      <c r="UUD660" s="137"/>
      <c r="UUE660" s="137"/>
      <c r="UUF660" s="137"/>
      <c r="UUG660" s="137"/>
      <c r="UUH660" s="137"/>
      <c r="UUI660" s="137"/>
      <c r="UUJ660" s="137"/>
      <c r="UUK660" s="137"/>
      <c r="UUL660" s="137"/>
      <c r="UUM660" s="137"/>
      <c r="UUN660" s="137"/>
      <c r="UUO660" s="137"/>
      <c r="UUP660" s="137"/>
      <c r="UUQ660" s="137"/>
      <c r="UUR660" s="137"/>
      <c r="UUS660" s="137"/>
      <c r="UUT660" s="137"/>
      <c r="UUU660" s="137"/>
      <c r="UUV660" s="137"/>
      <c r="UUW660" s="137"/>
      <c r="UUX660" s="137"/>
      <c r="UUY660" s="137"/>
      <c r="UUZ660" s="137"/>
      <c r="UVA660" s="137"/>
      <c r="UVB660" s="137"/>
      <c r="UVC660" s="137"/>
      <c r="UVD660" s="137"/>
      <c r="UVE660" s="137"/>
      <c r="UVF660" s="137"/>
      <c r="UVG660" s="137"/>
      <c r="UVH660" s="137"/>
      <c r="UVI660" s="137"/>
      <c r="UVJ660" s="137"/>
      <c r="UVK660" s="137"/>
      <c r="UVL660" s="137"/>
      <c r="UVM660" s="137"/>
      <c r="UVN660" s="137"/>
      <c r="UVO660" s="137"/>
      <c r="UVP660" s="137"/>
      <c r="UVQ660" s="137"/>
      <c r="UVR660" s="137"/>
      <c r="UVS660" s="137"/>
      <c r="UVT660" s="137"/>
      <c r="UVU660" s="137"/>
      <c r="UVV660" s="137"/>
      <c r="UVW660" s="137"/>
      <c r="UVX660" s="137"/>
      <c r="UVY660" s="137"/>
      <c r="UVZ660" s="137"/>
      <c r="UWA660" s="137"/>
      <c r="UWB660" s="137"/>
      <c r="UWC660" s="137"/>
      <c r="UWD660" s="137"/>
      <c r="UWE660" s="137"/>
      <c r="UWF660" s="137"/>
      <c r="UWG660" s="137"/>
      <c r="UWH660" s="137"/>
      <c r="UWI660" s="137"/>
      <c r="UWJ660" s="137"/>
      <c r="UWK660" s="137"/>
      <c r="UWL660" s="137"/>
      <c r="UWM660" s="137"/>
      <c r="UWN660" s="137"/>
      <c r="UWO660" s="137"/>
      <c r="UWP660" s="137"/>
      <c r="UWQ660" s="137"/>
      <c r="UWR660" s="137"/>
      <c r="UWS660" s="137"/>
      <c r="UWT660" s="137"/>
      <c r="UWU660" s="137"/>
      <c r="UWV660" s="137"/>
      <c r="UWW660" s="137"/>
      <c r="UWX660" s="137"/>
      <c r="UWY660" s="137"/>
      <c r="UWZ660" s="137"/>
      <c r="UXA660" s="137"/>
      <c r="UXB660" s="137"/>
      <c r="UXC660" s="137"/>
      <c r="UXD660" s="137"/>
      <c r="UXE660" s="137"/>
      <c r="UXF660" s="137"/>
      <c r="UXG660" s="137"/>
      <c r="UXH660" s="137"/>
      <c r="UXI660" s="137"/>
      <c r="UXJ660" s="137"/>
      <c r="UXK660" s="137"/>
      <c r="UXL660" s="137"/>
      <c r="UXM660" s="137"/>
      <c r="UXN660" s="137"/>
      <c r="UXO660" s="137"/>
      <c r="UXP660" s="137"/>
      <c r="UXQ660" s="137"/>
      <c r="UXR660" s="137"/>
      <c r="UXS660" s="137"/>
      <c r="UXT660" s="137"/>
      <c r="UXU660" s="137"/>
      <c r="UXV660" s="137"/>
      <c r="UXW660" s="137"/>
      <c r="UXX660" s="137"/>
      <c r="UXY660" s="137"/>
      <c r="UXZ660" s="137"/>
      <c r="UYA660" s="137"/>
      <c r="UYB660" s="137"/>
      <c r="UYC660" s="137"/>
      <c r="UYD660" s="137"/>
      <c r="UYE660" s="137"/>
      <c r="UYF660" s="137"/>
      <c r="UYG660" s="137"/>
      <c r="UYH660" s="137"/>
      <c r="UYI660" s="137"/>
      <c r="UYJ660" s="137"/>
      <c r="UYK660" s="137"/>
      <c r="UYL660" s="137"/>
      <c r="UYM660" s="137"/>
      <c r="UYN660" s="137"/>
      <c r="UYO660" s="137"/>
      <c r="UYP660" s="137"/>
      <c r="UYQ660" s="137"/>
      <c r="UYR660" s="137"/>
      <c r="UYS660" s="137"/>
      <c r="UYT660" s="137"/>
      <c r="UYU660" s="137"/>
      <c r="UYV660" s="137"/>
      <c r="UYW660" s="137"/>
      <c r="UYX660" s="137"/>
      <c r="UYY660" s="137"/>
      <c r="UYZ660" s="137"/>
      <c r="UZA660" s="137"/>
      <c r="UZB660" s="137"/>
      <c r="UZC660" s="137"/>
      <c r="UZD660" s="137"/>
      <c r="UZE660" s="137"/>
      <c r="UZF660" s="137"/>
      <c r="UZG660" s="137"/>
      <c r="UZH660" s="137"/>
      <c r="UZI660" s="137"/>
      <c r="UZJ660" s="137"/>
      <c r="UZK660" s="137"/>
      <c r="UZL660" s="137"/>
      <c r="UZM660" s="137"/>
      <c r="UZN660" s="137"/>
      <c r="UZO660" s="137"/>
      <c r="UZP660" s="137"/>
      <c r="UZQ660" s="137"/>
      <c r="UZR660" s="137"/>
      <c r="UZS660" s="137"/>
      <c r="UZT660" s="137"/>
      <c r="UZU660" s="137"/>
      <c r="UZV660" s="137"/>
      <c r="UZW660" s="137"/>
      <c r="UZX660" s="137"/>
      <c r="UZY660" s="137"/>
      <c r="UZZ660" s="137"/>
      <c r="VAA660" s="137"/>
      <c r="VAB660" s="137"/>
      <c r="VAC660" s="137"/>
      <c r="VAD660" s="137"/>
      <c r="VAE660" s="137"/>
      <c r="VAF660" s="137"/>
      <c r="VAG660" s="137"/>
      <c r="VAH660" s="137"/>
      <c r="VAI660" s="137"/>
      <c r="VAJ660" s="137"/>
      <c r="VAK660" s="137"/>
      <c r="VAL660" s="137"/>
      <c r="VAM660" s="137"/>
      <c r="VAN660" s="137"/>
      <c r="VAO660" s="137"/>
      <c r="VAP660" s="137"/>
      <c r="VAQ660" s="137"/>
      <c r="VAR660" s="137"/>
      <c r="VAS660" s="137"/>
      <c r="VAT660" s="137"/>
      <c r="VAU660" s="137"/>
      <c r="VAV660" s="137"/>
      <c r="VAW660" s="137"/>
      <c r="VAX660" s="137"/>
      <c r="VAY660" s="137"/>
      <c r="VAZ660" s="137"/>
      <c r="VBA660" s="137"/>
      <c r="VBB660" s="137"/>
      <c r="VBC660" s="137"/>
      <c r="VBD660" s="137"/>
      <c r="VBE660" s="137"/>
      <c r="VBF660" s="137"/>
      <c r="VBG660" s="137"/>
      <c r="VBH660" s="137"/>
      <c r="VBI660" s="137"/>
      <c r="VBJ660" s="137"/>
      <c r="VBK660" s="137"/>
      <c r="VBL660" s="137"/>
      <c r="VBM660" s="137"/>
      <c r="VBN660" s="137"/>
      <c r="VBO660" s="137"/>
      <c r="VBP660" s="137"/>
      <c r="VBQ660" s="137"/>
      <c r="VBR660" s="137"/>
      <c r="VBS660" s="137"/>
      <c r="VBT660" s="137"/>
      <c r="VBU660" s="137"/>
      <c r="VBV660" s="137"/>
      <c r="VBW660" s="137"/>
      <c r="VBX660" s="137"/>
      <c r="VBY660" s="137"/>
      <c r="VBZ660" s="137"/>
      <c r="VCA660" s="137"/>
      <c r="VCB660" s="137"/>
      <c r="VCC660" s="137"/>
      <c r="VCD660" s="137"/>
      <c r="VCE660" s="137"/>
      <c r="VCF660" s="137"/>
      <c r="VCG660" s="137"/>
      <c r="VCH660" s="137"/>
      <c r="VCI660" s="137"/>
      <c r="VCJ660" s="137"/>
      <c r="VCK660" s="137"/>
      <c r="VCL660" s="137"/>
      <c r="VCM660" s="137"/>
      <c r="VCN660" s="137"/>
      <c r="VCO660" s="137"/>
      <c r="VCP660" s="137"/>
      <c r="VCQ660" s="137"/>
      <c r="VCR660" s="137"/>
      <c r="VCS660" s="137"/>
      <c r="VCT660" s="137"/>
      <c r="VCU660" s="137"/>
      <c r="VCV660" s="137"/>
      <c r="VCW660" s="137"/>
      <c r="VCX660" s="137"/>
      <c r="VCY660" s="137"/>
      <c r="VCZ660" s="137"/>
      <c r="VDA660" s="137"/>
      <c r="VDB660" s="137"/>
      <c r="VDC660" s="137"/>
      <c r="VDD660" s="137"/>
      <c r="VDE660" s="137"/>
      <c r="VDF660" s="137"/>
      <c r="VDG660" s="137"/>
      <c r="VDH660" s="137"/>
      <c r="VDI660" s="137"/>
      <c r="VDJ660" s="137"/>
      <c r="VDK660" s="137"/>
      <c r="VDL660" s="137"/>
      <c r="VDM660" s="137"/>
      <c r="VDN660" s="137"/>
      <c r="VDO660" s="137"/>
      <c r="VDP660" s="137"/>
      <c r="VDQ660" s="137"/>
      <c r="VDR660" s="137"/>
      <c r="VDS660" s="137"/>
      <c r="VDT660" s="137"/>
      <c r="VDU660" s="137"/>
      <c r="VDV660" s="137"/>
      <c r="VDW660" s="137"/>
      <c r="VDX660" s="137"/>
      <c r="VDY660" s="137"/>
      <c r="VDZ660" s="137"/>
      <c r="VEA660" s="137"/>
      <c r="VEB660" s="137"/>
      <c r="VEC660" s="137"/>
      <c r="VED660" s="137"/>
      <c r="VEE660" s="137"/>
      <c r="VEF660" s="137"/>
      <c r="VEG660" s="137"/>
      <c r="VEH660" s="137"/>
      <c r="VEI660" s="137"/>
      <c r="VEJ660" s="137"/>
      <c r="VEK660" s="137"/>
      <c r="VEL660" s="137"/>
      <c r="VEM660" s="137"/>
      <c r="VEN660" s="137"/>
      <c r="VEO660" s="137"/>
      <c r="VEP660" s="137"/>
      <c r="VEQ660" s="137"/>
      <c r="VER660" s="137"/>
      <c r="VES660" s="137"/>
      <c r="VET660" s="137"/>
      <c r="VEU660" s="137"/>
      <c r="VEV660" s="137"/>
      <c r="VEW660" s="137"/>
      <c r="VEX660" s="137"/>
      <c r="VEY660" s="137"/>
      <c r="VEZ660" s="137"/>
      <c r="VFA660" s="137"/>
      <c r="VFB660" s="137"/>
      <c r="VFC660" s="137"/>
      <c r="VFD660" s="137"/>
      <c r="VFE660" s="137"/>
      <c r="VFF660" s="137"/>
      <c r="VFG660" s="137"/>
      <c r="VFH660" s="137"/>
      <c r="VFI660" s="137"/>
      <c r="VFJ660" s="137"/>
      <c r="VFK660" s="137"/>
      <c r="VFL660" s="137"/>
      <c r="VFM660" s="137"/>
      <c r="VFN660" s="137"/>
      <c r="VFO660" s="137"/>
      <c r="VFP660" s="137"/>
      <c r="VFQ660" s="137"/>
      <c r="VFR660" s="137"/>
      <c r="VFS660" s="137"/>
      <c r="VFT660" s="137"/>
      <c r="VFU660" s="137"/>
      <c r="VFV660" s="137"/>
      <c r="VFW660" s="137"/>
      <c r="VFX660" s="137"/>
      <c r="VFY660" s="137"/>
      <c r="VFZ660" s="137"/>
      <c r="VGA660" s="137"/>
      <c r="VGB660" s="137"/>
      <c r="VGC660" s="137"/>
      <c r="VGD660" s="137"/>
      <c r="VGE660" s="137"/>
      <c r="VGF660" s="137"/>
      <c r="VGG660" s="137"/>
      <c r="VGH660" s="137"/>
      <c r="VGI660" s="137"/>
      <c r="VGJ660" s="137"/>
      <c r="VGK660" s="137"/>
      <c r="VGL660" s="137"/>
      <c r="VGM660" s="137"/>
      <c r="VGN660" s="137"/>
      <c r="VGO660" s="137"/>
      <c r="VGP660" s="137"/>
      <c r="VGQ660" s="137"/>
      <c r="VGR660" s="137"/>
      <c r="VGS660" s="137"/>
      <c r="VGT660" s="137"/>
      <c r="VGU660" s="137"/>
      <c r="VGV660" s="137"/>
      <c r="VGW660" s="137"/>
      <c r="VGX660" s="137"/>
      <c r="VGY660" s="137"/>
      <c r="VGZ660" s="137"/>
      <c r="VHA660" s="137"/>
      <c r="VHB660" s="137"/>
      <c r="VHC660" s="137"/>
      <c r="VHD660" s="137"/>
      <c r="VHE660" s="137"/>
      <c r="VHF660" s="137"/>
      <c r="VHG660" s="137"/>
      <c r="VHH660" s="137"/>
      <c r="VHI660" s="137"/>
      <c r="VHJ660" s="137"/>
      <c r="VHK660" s="137"/>
      <c r="VHL660" s="137"/>
      <c r="VHM660" s="137"/>
      <c r="VHN660" s="137"/>
      <c r="VHO660" s="137"/>
      <c r="VHP660" s="137"/>
      <c r="VHQ660" s="137"/>
      <c r="VHR660" s="137"/>
      <c r="VHS660" s="137"/>
      <c r="VHT660" s="137"/>
      <c r="VHU660" s="137"/>
      <c r="VHV660" s="137"/>
      <c r="VHW660" s="137"/>
      <c r="VHX660" s="137"/>
      <c r="VHY660" s="137"/>
      <c r="VHZ660" s="137"/>
      <c r="VIA660" s="137"/>
      <c r="VIB660" s="137"/>
      <c r="VIC660" s="137"/>
      <c r="VID660" s="137"/>
      <c r="VIE660" s="137"/>
      <c r="VIF660" s="137"/>
      <c r="VIG660" s="137"/>
      <c r="VIH660" s="137"/>
      <c r="VII660" s="137"/>
      <c r="VIJ660" s="137"/>
      <c r="VIK660" s="137"/>
      <c r="VIL660" s="137"/>
      <c r="VIM660" s="137"/>
      <c r="VIN660" s="137"/>
      <c r="VIO660" s="137"/>
      <c r="VIP660" s="137"/>
      <c r="VIQ660" s="137"/>
      <c r="VIR660" s="137"/>
      <c r="VIS660" s="137"/>
      <c r="VIT660" s="137"/>
      <c r="VIU660" s="137"/>
      <c r="VIV660" s="137"/>
      <c r="VIW660" s="137"/>
      <c r="VIX660" s="137"/>
      <c r="VIY660" s="137"/>
      <c r="VIZ660" s="137"/>
      <c r="VJA660" s="137"/>
      <c r="VJB660" s="137"/>
      <c r="VJC660" s="137"/>
      <c r="VJD660" s="137"/>
      <c r="VJE660" s="137"/>
      <c r="VJF660" s="137"/>
      <c r="VJG660" s="137"/>
      <c r="VJH660" s="137"/>
      <c r="VJI660" s="137"/>
      <c r="VJJ660" s="137"/>
      <c r="VJK660" s="137"/>
      <c r="VJL660" s="137"/>
      <c r="VJM660" s="137"/>
      <c r="VJN660" s="137"/>
      <c r="VJO660" s="137"/>
      <c r="VJP660" s="137"/>
      <c r="VJQ660" s="137"/>
      <c r="VJR660" s="137"/>
      <c r="VJS660" s="137"/>
      <c r="VJT660" s="137"/>
      <c r="VJU660" s="137"/>
      <c r="VJV660" s="137"/>
      <c r="VJW660" s="137"/>
      <c r="VJX660" s="137"/>
      <c r="VJY660" s="137"/>
      <c r="VJZ660" s="137"/>
      <c r="VKA660" s="137"/>
      <c r="VKB660" s="137"/>
      <c r="VKC660" s="137"/>
      <c r="VKD660" s="137"/>
      <c r="VKE660" s="137"/>
      <c r="VKF660" s="137"/>
      <c r="VKG660" s="137"/>
      <c r="VKH660" s="137"/>
      <c r="VKI660" s="137"/>
      <c r="VKJ660" s="137"/>
      <c r="VKK660" s="137"/>
      <c r="VKL660" s="137"/>
      <c r="VKM660" s="137"/>
      <c r="VKN660" s="137"/>
      <c r="VKO660" s="137"/>
      <c r="VKP660" s="137"/>
      <c r="VKQ660" s="137"/>
      <c r="VKR660" s="137"/>
      <c r="VKS660" s="137"/>
      <c r="VKT660" s="137"/>
      <c r="VKU660" s="137"/>
      <c r="VKV660" s="137"/>
      <c r="VKW660" s="137"/>
      <c r="VKX660" s="137"/>
      <c r="VKY660" s="137"/>
      <c r="VKZ660" s="137"/>
      <c r="VLA660" s="137"/>
      <c r="VLB660" s="137"/>
      <c r="VLC660" s="137"/>
      <c r="VLD660" s="137"/>
      <c r="VLE660" s="137"/>
      <c r="VLF660" s="137"/>
      <c r="VLG660" s="137"/>
      <c r="VLH660" s="137"/>
      <c r="VLI660" s="137"/>
      <c r="VLJ660" s="137"/>
      <c r="VLK660" s="137"/>
      <c r="VLL660" s="137"/>
      <c r="VLM660" s="137"/>
      <c r="VLN660" s="137"/>
      <c r="VLO660" s="137"/>
      <c r="VLP660" s="137"/>
      <c r="VLQ660" s="137"/>
      <c r="VLR660" s="137"/>
      <c r="VLS660" s="137"/>
      <c r="VLT660" s="137"/>
      <c r="VLU660" s="137"/>
      <c r="VLV660" s="137"/>
      <c r="VLW660" s="137"/>
      <c r="VLX660" s="137"/>
      <c r="VLY660" s="137"/>
      <c r="VLZ660" s="137"/>
      <c r="VMA660" s="137"/>
      <c r="VMB660" s="137"/>
      <c r="VMC660" s="137"/>
      <c r="VMD660" s="137"/>
      <c r="VME660" s="137"/>
      <c r="VMF660" s="137"/>
      <c r="VMG660" s="137"/>
      <c r="VMH660" s="137"/>
      <c r="VMI660" s="137"/>
      <c r="VMJ660" s="137"/>
      <c r="VMK660" s="137"/>
      <c r="VML660" s="137"/>
      <c r="VMM660" s="137"/>
      <c r="VMN660" s="137"/>
      <c r="VMO660" s="137"/>
      <c r="VMP660" s="137"/>
      <c r="VMQ660" s="137"/>
      <c r="VMR660" s="137"/>
      <c r="VMS660" s="137"/>
      <c r="VMT660" s="137"/>
      <c r="VMU660" s="137"/>
      <c r="VMV660" s="137"/>
      <c r="VMW660" s="137"/>
      <c r="VMX660" s="137"/>
      <c r="VMY660" s="137"/>
      <c r="VMZ660" s="137"/>
      <c r="VNA660" s="137"/>
      <c r="VNB660" s="137"/>
      <c r="VNC660" s="137"/>
      <c r="VND660" s="137"/>
      <c r="VNE660" s="137"/>
      <c r="VNF660" s="137"/>
      <c r="VNG660" s="137"/>
      <c r="VNH660" s="137"/>
      <c r="VNI660" s="137"/>
      <c r="VNJ660" s="137"/>
      <c r="VNK660" s="137"/>
      <c r="VNL660" s="137"/>
      <c r="VNM660" s="137"/>
      <c r="VNN660" s="137"/>
      <c r="VNO660" s="137"/>
      <c r="VNP660" s="137"/>
      <c r="VNQ660" s="137"/>
      <c r="VNR660" s="137"/>
      <c r="VNS660" s="137"/>
      <c r="VNT660" s="137"/>
      <c r="VNU660" s="137"/>
      <c r="VNV660" s="137"/>
      <c r="VNW660" s="137"/>
      <c r="VNX660" s="137"/>
      <c r="VNY660" s="137"/>
      <c r="VNZ660" s="137"/>
      <c r="VOA660" s="137"/>
      <c r="VOB660" s="137"/>
      <c r="VOC660" s="137"/>
      <c r="VOD660" s="137"/>
      <c r="VOE660" s="137"/>
      <c r="VOF660" s="137"/>
      <c r="VOG660" s="137"/>
      <c r="VOH660" s="137"/>
      <c r="VOI660" s="137"/>
      <c r="VOJ660" s="137"/>
      <c r="VOK660" s="137"/>
      <c r="VOL660" s="137"/>
      <c r="VOM660" s="137"/>
      <c r="VON660" s="137"/>
      <c r="VOO660" s="137"/>
      <c r="VOP660" s="137"/>
      <c r="VOQ660" s="137"/>
      <c r="VOR660" s="137"/>
      <c r="VOS660" s="137"/>
      <c r="VOT660" s="137"/>
      <c r="VOU660" s="137"/>
      <c r="VOV660" s="137"/>
      <c r="VOW660" s="137"/>
      <c r="VOX660" s="137"/>
      <c r="VOY660" s="137"/>
      <c r="VOZ660" s="137"/>
      <c r="VPA660" s="137"/>
      <c r="VPB660" s="137"/>
      <c r="VPC660" s="137"/>
      <c r="VPD660" s="137"/>
      <c r="VPE660" s="137"/>
      <c r="VPF660" s="137"/>
      <c r="VPG660" s="137"/>
      <c r="VPH660" s="137"/>
      <c r="VPI660" s="137"/>
      <c r="VPJ660" s="137"/>
      <c r="VPK660" s="137"/>
      <c r="VPL660" s="137"/>
      <c r="VPM660" s="137"/>
      <c r="VPN660" s="137"/>
      <c r="VPO660" s="137"/>
      <c r="VPP660" s="137"/>
      <c r="VPQ660" s="137"/>
      <c r="VPR660" s="137"/>
      <c r="VPS660" s="137"/>
      <c r="VPT660" s="137"/>
      <c r="VPU660" s="137"/>
      <c r="VPV660" s="137"/>
      <c r="VPW660" s="137"/>
      <c r="VPX660" s="137"/>
      <c r="VPY660" s="137"/>
      <c r="VPZ660" s="137"/>
      <c r="VQA660" s="137"/>
      <c r="VQB660" s="137"/>
      <c r="VQC660" s="137"/>
      <c r="VQD660" s="137"/>
      <c r="VQE660" s="137"/>
      <c r="VQF660" s="137"/>
      <c r="VQG660" s="137"/>
      <c r="VQH660" s="137"/>
      <c r="VQI660" s="137"/>
      <c r="VQJ660" s="137"/>
      <c r="VQK660" s="137"/>
      <c r="VQL660" s="137"/>
      <c r="VQM660" s="137"/>
      <c r="VQN660" s="137"/>
      <c r="VQO660" s="137"/>
      <c r="VQP660" s="137"/>
      <c r="VQQ660" s="137"/>
      <c r="VQR660" s="137"/>
      <c r="VQS660" s="137"/>
      <c r="VQT660" s="137"/>
      <c r="VQU660" s="137"/>
      <c r="VQV660" s="137"/>
      <c r="VQW660" s="137"/>
      <c r="VQX660" s="137"/>
      <c r="VQY660" s="137"/>
      <c r="VQZ660" s="137"/>
      <c r="VRA660" s="137"/>
      <c r="VRB660" s="137"/>
      <c r="VRC660" s="137"/>
      <c r="VRD660" s="137"/>
      <c r="VRE660" s="137"/>
      <c r="VRF660" s="137"/>
      <c r="VRG660" s="137"/>
      <c r="VRH660" s="137"/>
      <c r="VRI660" s="137"/>
      <c r="VRJ660" s="137"/>
      <c r="VRK660" s="137"/>
      <c r="VRL660" s="137"/>
      <c r="VRM660" s="137"/>
      <c r="VRN660" s="137"/>
      <c r="VRO660" s="137"/>
      <c r="VRP660" s="137"/>
      <c r="VRQ660" s="137"/>
      <c r="VRR660" s="137"/>
      <c r="VRS660" s="137"/>
      <c r="VRT660" s="137"/>
      <c r="VRU660" s="137"/>
      <c r="VRV660" s="137"/>
      <c r="VRW660" s="137"/>
      <c r="VRX660" s="137"/>
      <c r="VRY660" s="137"/>
      <c r="VRZ660" s="137"/>
      <c r="VSA660" s="137"/>
      <c r="VSB660" s="137"/>
      <c r="VSC660" s="137"/>
      <c r="VSD660" s="137"/>
      <c r="VSE660" s="137"/>
      <c r="VSF660" s="137"/>
      <c r="VSG660" s="137"/>
      <c r="VSH660" s="137"/>
      <c r="VSI660" s="137"/>
      <c r="VSJ660" s="137"/>
      <c r="VSK660" s="137"/>
      <c r="VSL660" s="137"/>
      <c r="VSM660" s="137"/>
      <c r="VSN660" s="137"/>
      <c r="VSO660" s="137"/>
      <c r="VSP660" s="137"/>
      <c r="VSQ660" s="137"/>
      <c r="VSR660" s="137"/>
      <c r="VSS660" s="137"/>
      <c r="VST660" s="137"/>
      <c r="VSU660" s="137"/>
      <c r="VSV660" s="137"/>
      <c r="VSW660" s="137"/>
      <c r="VSX660" s="137"/>
      <c r="VSY660" s="137"/>
      <c r="VSZ660" s="137"/>
      <c r="VTA660" s="137"/>
      <c r="VTB660" s="137"/>
      <c r="VTC660" s="137"/>
      <c r="VTD660" s="137"/>
      <c r="VTE660" s="137"/>
      <c r="VTF660" s="137"/>
      <c r="VTG660" s="137"/>
      <c r="VTH660" s="137"/>
      <c r="VTI660" s="137"/>
      <c r="VTJ660" s="137"/>
      <c r="VTK660" s="137"/>
      <c r="VTL660" s="137"/>
      <c r="VTM660" s="137"/>
      <c r="VTN660" s="137"/>
      <c r="VTO660" s="137"/>
      <c r="VTP660" s="137"/>
      <c r="VTQ660" s="137"/>
      <c r="VTR660" s="137"/>
      <c r="VTS660" s="137"/>
      <c r="VTT660" s="137"/>
      <c r="VTU660" s="137"/>
      <c r="VTV660" s="137"/>
      <c r="VTW660" s="137"/>
      <c r="VTX660" s="137"/>
      <c r="VTY660" s="137"/>
      <c r="VTZ660" s="137"/>
      <c r="VUA660" s="137"/>
      <c r="VUB660" s="137"/>
      <c r="VUC660" s="137"/>
      <c r="VUD660" s="137"/>
      <c r="VUE660" s="137"/>
      <c r="VUF660" s="137"/>
      <c r="VUG660" s="137"/>
      <c r="VUH660" s="137"/>
      <c r="VUI660" s="137"/>
      <c r="VUJ660" s="137"/>
      <c r="VUK660" s="137"/>
      <c r="VUL660" s="137"/>
      <c r="VUM660" s="137"/>
      <c r="VUN660" s="137"/>
      <c r="VUO660" s="137"/>
      <c r="VUP660" s="137"/>
      <c r="VUQ660" s="137"/>
      <c r="VUR660" s="137"/>
      <c r="VUS660" s="137"/>
      <c r="VUT660" s="137"/>
      <c r="VUU660" s="137"/>
      <c r="VUV660" s="137"/>
      <c r="VUW660" s="137"/>
      <c r="VUX660" s="137"/>
      <c r="VUY660" s="137"/>
      <c r="VUZ660" s="137"/>
      <c r="VVA660" s="137"/>
      <c r="VVB660" s="137"/>
      <c r="VVC660" s="137"/>
      <c r="VVD660" s="137"/>
      <c r="VVE660" s="137"/>
      <c r="VVF660" s="137"/>
      <c r="VVG660" s="137"/>
      <c r="VVH660" s="137"/>
      <c r="VVI660" s="137"/>
      <c r="VVJ660" s="137"/>
      <c r="VVK660" s="137"/>
      <c r="VVL660" s="137"/>
      <c r="VVM660" s="137"/>
      <c r="VVN660" s="137"/>
      <c r="VVO660" s="137"/>
      <c r="VVP660" s="137"/>
      <c r="VVQ660" s="137"/>
      <c r="VVR660" s="137"/>
      <c r="VVS660" s="137"/>
      <c r="VVT660" s="137"/>
      <c r="VVU660" s="137"/>
      <c r="VVV660" s="137"/>
      <c r="VVW660" s="137"/>
      <c r="VVX660" s="137"/>
      <c r="VVY660" s="137"/>
      <c r="VVZ660" s="137"/>
      <c r="VWA660" s="137"/>
      <c r="VWB660" s="137"/>
      <c r="VWC660" s="137"/>
      <c r="VWD660" s="137"/>
      <c r="VWE660" s="137"/>
      <c r="VWF660" s="137"/>
      <c r="VWG660" s="137"/>
      <c r="VWH660" s="137"/>
      <c r="VWI660" s="137"/>
      <c r="VWJ660" s="137"/>
      <c r="VWK660" s="137"/>
      <c r="VWL660" s="137"/>
      <c r="VWM660" s="137"/>
      <c r="VWN660" s="137"/>
      <c r="VWO660" s="137"/>
      <c r="VWP660" s="137"/>
      <c r="VWQ660" s="137"/>
      <c r="VWR660" s="137"/>
      <c r="VWS660" s="137"/>
      <c r="VWT660" s="137"/>
      <c r="VWU660" s="137"/>
      <c r="VWV660" s="137"/>
      <c r="VWW660" s="137"/>
      <c r="VWX660" s="137"/>
      <c r="VWY660" s="137"/>
      <c r="VWZ660" s="137"/>
      <c r="VXA660" s="137"/>
      <c r="VXB660" s="137"/>
      <c r="VXC660" s="137"/>
      <c r="VXD660" s="137"/>
      <c r="VXE660" s="137"/>
      <c r="VXF660" s="137"/>
      <c r="VXG660" s="137"/>
      <c r="VXH660" s="137"/>
      <c r="VXI660" s="137"/>
      <c r="VXJ660" s="137"/>
      <c r="VXK660" s="137"/>
      <c r="VXL660" s="137"/>
      <c r="VXM660" s="137"/>
      <c r="VXN660" s="137"/>
      <c r="VXO660" s="137"/>
      <c r="VXP660" s="137"/>
      <c r="VXQ660" s="137"/>
      <c r="VXR660" s="137"/>
      <c r="VXS660" s="137"/>
      <c r="VXT660" s="137"/>
      <c r="VXU660" s="137"/>
      <c r="VXV660" s="137"/>
      <c r="VXW660" s="137"/>
      <c r="VXX660" s="137"/>
      <c r="VXY660" s="137"/>
      <c r="VXZ660" s="137"/>
      <c r="VYA660" s="137"/>
      <c r="VYB660" s="137"/>
      <c r="VYC660" s="137"/>
      <c r="VYD660" s="137"/>
      <c r="VYE660" s="137"/>
      <c r="VYF660" s="137"/>
      <c r="VYG660" s="137"/>
      <c r="VYH660" s="137"/>
      <c r="VYI660" s="137"/>
      <c r="VYJ660" s="137"/>
      <c r="VYK660" s="137"/>
      <c r="VYL660" s="137"/>
      <c r="VYM660" s="137"/>
      <c r="VYN660" s="137"/>
      <c r="VYO660" s="137"/>
      <c r="VYP660" s="137"/>
      <c r="VYQ660" s="137"/>
      <c r="VYR660" s="137"/>
      <c r="VYS660" s="137"/>
      <c r="VYT660" s="137"/>
      <c r="VYU660" s="137"/>
      <c r="VYV660" s="137"/>
      <c r="VYW660" s="137"/>
      <c r="VYX660" s="137"/>
      <c r="VYY660" s="137"/>
      <c r="VYZ660" s="137"/>
      <c r="VZA660" s="137"/>
      <c r="VZB660" s="137"/>
      <c r="VZC660" s="137"/>
      <c r="VZD660" s="137"/>
      <c r="VZE660" s="137"/>
      <c r="VZF660" s="137"/>
      <c r="VZG660" s="137"/>
      <c r="VZH660" s="137"/>
      <c r="VZI660" s="137"/>
      <c r="VZJ660" s="137"/>
      <c r="VZK660" s="137"/>
      <c r="VZL660" s="137"/>
      <c r="VZM660" s="137"/>
      <c r="VZN660" s="137"/>
      <c r="VZO660" s="137"/>
      <c r="VZP660" s="137"/>
      <c r="VZQ660" s="137"/>
      <c r="VZR660" s="137"/>
      <c r="VZS660" s="137"/>
      <c r="VZT660" s="137"/>
      <c r="VZU660" s="137"/>
      <c r="VZV660" s="137"/>
      <c r="VZW660" s="137"/>
      <c r="VZX660" s="137"/>
      <c r="VZY660" s="137"/>
      <c r="VZZ660" s="137"/>
      <c r="WAA660" s="137"/>
      <c r="WAB660" s="137"/>
      <c r="WAC660" s="137"/>
      <c r="WAD660" s="137"/>
      <c r="WAE660" s="137"/>
      <c r="WAF660" s="137"/>
      <c r="WAG660" s="137"/>
      <c r="WAH660" s="137"/>
      <c r="WAI660" s="137"/>
      <c r="WAJ660" s="137"/>
      <c r="WAK660" s="137"/>
      <c r="WAL660" s="137"/>
      <c r="WAM660" s="137"/>
      <c r="WAN660" s="137"/>
      <c r="WAO660" s="137"/>
      <c r="WAP660" s="137"/>
      <c r="WAQ660" s="137"/>
      <c r="WAR660" s="137"/>
      <c r="WAS660" s="137"/>
      <c r="WAT660" s="137"/>
      <c r="WAU660" s="137"/>
      <c r="WAV660" s="137"/>
      <c r="WAW660" s="137"/>
      <c r="WAX660" s="137"/>
      <c r="WAY660" s="137"/>
      <c r="WAZ660" s="137"/>
      <c r="WBA660" s="137"/>
      <c r="WBB660" s="137"/>
      <c r="WBC660" s="137"/>
      <c r="WBD660" s="137"/>
      <c r="WBE660" s="137"/>
      <c r="WBF660" s="137"/>
      <c r="WBG660" s="137"/>
      <c r="WBH660" s="137"/>
      <c r="WBI660" s="137"/>
      <c r="WBJ660" s="137"/>
      <c r="WBK660" s="137"/>
      <c r="WBL660" s="137"/>
      <c r="WBM660" s="137"/>
      <c r="WBN660" s="137"/>
      <c r="WBO660" s="137"/>
      <c r="WBP660" s="137"/>
      <c r="WBQ660" s="137"/>
      <c r="WBR660" s="137"/>
      <c r="WBS660" s="137"/>
      <c r="WBT660" s="137"/>
      <c r="WBU660" s="137"/>
      <c r="WBV660" s="137"/>
      <c r="WBW660" s="137"/>
      <c r="WBX660" s="137"/>
      <c r="WBY660" s="137"/>
      <c r="WBZ660" s="137"/>
      <c r="WCA660" s="137"/>
      <c r="WCB660" s="137"/>
      <c r="WCC660" s="137"/>
      <c r="WCD660" s="137"/>
      <c r="WCE660" s="137"/>
      <c r="WCF660" s="137"/>
      <c r="WCG660" s="137"/>
      <c r="WCH660" s="137"/>
      <c r="WCI660" s="137"/>
      <c r="WCJ660" s="137"/>
      <c r="WCK660" s="137"/>
      <c r="WCL660" s="137"/>
      <c r="WCM660" s="137"/>
      <c r="WCN660" s="137"/>
      <c r="WCO660" s="137"/>
      <c r="WCP660" s="137"/>
      <c r="WCQ660" s="137"/>
      <c r="WCR660" s="137"/>
      <c r="WCS660" s="137"/>
      <c r="WCT660" s="137"/>
      <c r="WCU660" s="137"/>
      <c r="WCV660" s="137"/>
      <c r="WCW660" s="137"/>
      <c r="WCX660" s="137"/>
      <c r="WCY660" s="137"/>
      <c r="WCZ660" s="137"/>
      <c r="WDA660" s="137"/>
      <c r="WDB660" s="137"/>
      <c r="WDC660" s="137"/>
      <c r="WDD660" s="137"/>
      <c r="WDE660" s="137"/>
      <c r="WDF660" s="137"/>
      <c r="WDG660" s="137"/>
      <c r="WDH660" s="137"/>
      <c r="WDI660" s="137"/>
      <c r="WDJ660" s="137"/>
      <c r="WDK660" s="137"/>
      <c r="WDL660" s="137"/>
      <c r="WDM660" s="137"/>
      <c r="WDN660" s="137"/>
      <c r="WDO660" s="137"/>
      <c r="WDP660" s="137"/>
      <c r="WDQ660" s="137"/>
      <c r="WDR660" s="137"/>
      <c r="WDS660" s="137"/>
      <c r="WDT660" s="137"/>
      <c r="WDU660" s="137"/>
      <c r="WDV660" s="137"/>
      <c r="WDW660" s="137"/>
      <c r="WDX660" s="137"/>
      <c r="WDY660" s="137"/>
      <c r="WDZ660" s="137"/>
      <c r="WEA660" s="137"/>
      <c r="WEB660" s="137"/>
      <c r="WEC660" s="137"/>
      <c r="WED660" s="137"/>
      <c r="WEE660" s="137"/>
      <c r="WEF660" s="137"/>
      <c r="WEG660" s="137"/>
      <c r="WEH660" s="137"/>
      <c r="WEI660" s="137"/>
      <c r="WEJ660" s="137"/>
      <c r="WEK660" s="137"/>
      <c r="WEL660" s="137"/>
      <c r="WEM660" s="137"/>
      <c r="WEN660" s="137"/>
      <c r="WEO660" s="137"/>
      <c r="WEP660" s="137"/>
      <c r="WEQ660" s="137"/>
      <c r="WER660" s="137"/>
      <c r="WES660" s="137"/>
      <c r="WET660" s="137"/>
      <c r="WEU660" s="137"/>
      <c r="WEV660" s="137"/>
      <c r="WEW660" s="137"/>
      <c r="WEX660" s="137"/>
      <c r="WEY660" s="137"/>
      <c r="WEZ660" s="137"/>
      <c r="WFA660" s="137"/>
      <c r="WFB660" s="137"/>
      <c r="WFC660" s="137"/>
      <c r="WFD660" s="137"/>
      <c r="WFE660" s="137"/>
      <c r="WFF660" s="137"/>
      <c r="WFG660" s="137"/>
      <c r="WFH660" s="137"/>
      <c r="WFI660" s="137"/>
      <c r="WFJ660" s="137"/>
      <c r="WFK660" s="137"/>
      <c r="WFL660" s="137"/>
      <c r="WFM660" s="137"/>
      <c r="WFN660" s="137"/>
      <c r="WFO660" s="137"/>
      <c r="WFP660" s="137"/>
      <c r="WFQ660" s="137"/>
      <c r="WFR660" s="137"/>
      <c r="WFS660" s="137"/>
      <c r="WFT660" s="137"/>
      <c r="WFU660" s="137"/>
      <c r="WFV660" s="137"/>
      <c r="WFW660" s="137"/>
      <c r="WFX660" s="137"/>
      <c r="WFY660" s="137"/>
      <c r="WFZ660" s="137"/>
      <c r="WGA660" s="137"/>
      <c r="WGB660" s="137"/>
      <c r="WGC660" s="137"/>
      <c r="WGD660" s="137"/>
      <c r="WGE660" s="137"/>
      <c r="WGF660" s="137"/>
      <c r="WGG660" s="137"/>
      <c r="WGH660" s="137"/>
      <c r="WGI660" s="137"/>
      <c r="WGJ660" s="137"/>
      <c r="WGK660" s="137"/>
      <c r="WGL660" s="137"/>
      <c r="WGM660" s="137"/>
      <c r="WGN660" s="137"/>
      <c r="WGO660" s="137"/>
      <c r="WGP660" s="137"/>
      <c r="WGQ660" s="137"/>
      <c r="WGR660" s="137"/>
      <c r="WGS660" s="137"/>
      <c r="WGT660" s="137"/>
      <c r="WGU660" s="137"/>
      <c r="WGV660" s="137"/>
      <c r="WGW660" s="137"/>
      <c r="WGX660" s="137"/>
      <c r="WGY660" s="137"/>
      <c r="WGZ660" s="137"/>
      <c r="WHA660" s="137"/>
      <c r="WHB660" s="137"/>
      <c r="WHC660" s="137"/>
      <c r="WHD660" s="137"/>
      <c r="WHE660" s="137"/>
      <c r="WHF660" s="137"/>
      <c r="WHG660" s="137"/>
      <c r="WHH660" s="137"/>
      <c r="WHI660" s="137"/>
      <c r="WHJ660" s="137"/>
      <c r="WHK660" s="137"/>
      <c r="WHL660" s="137"/>
      <c r="WHM660" s="137"/>
      <c r="WHN660" s="137"/>
      <c r="WHO660" s="137"/>
      <c r="WHP660" s="137"/>
      <c r="WHQ660" s="137"/>
      <c r="WHR660" s="137"/>
      <c r="WHS660" s="137"/>
      <c r="WHT660" s="137"/>
      <c r="WHU660" s="137"/>
      <c r="WHV660" s="137"/>
      <c r="WHW660" s="137"/>
      <c r="WHX660" s="137"/>
      <c r="WHY660" s="137"/>
      <c r="WHZ660" s="137"/>
      <c r="WIA660" s="137"/>
      <c r="WIB660" s="137"/>
      <c r="WIC660" s="137"/>
      <c r="WID660" s="137"/>
      <c r="WIE660" s="137"/>
      <c r="WIF660" s="137"/>
      <c r="WIG660" s="137"/>
      <c r="WIH660" s="137"/>
      <c r="WII660" s="137"/>
      <c r="WIJ660" s="137"/>
      <c r="WIK660" s="137"/>
      <c r="WIL660" s="137"/>
      <c r="WIM660" s="137"/>
      <c r="WIN660" s="137"/>
      <c r="WIO660" s="137"/>
      <c r="WIP660" s="137"/>
      <c r="WIQ660" s="137"/>
      <c r="WIR660" s="137"/>
      <c r="WIS660" s="137"/>
      <c r="WIT660" s="137"/>
      <c r="WIU660" s="137"/>
      <c r="WIV660" s="137"/>
      <c r="WIW660" s="137"/>
      <c r="WIX660" s="137"/>
      <c r="WIY660" s="137"/>
      <c r="WIZ660" s="137"/>
      <c r="WJA660" s="137"/>
      <c r="WJB660" s="137"/>
      <c r="WJC660" s="137"/>
      <c r="WJD660" s="137"/>
      <c r="WJE660" s="137"/>
      <c r="WJF660" s="137"/>
      <c r="WJG660" s="137"/>
      <c r="WJH660" s="137"/>
      <c r="WJI660" s="137"/>
      <c r="WJJ660" s="137"/>
      <c r="WJK660" s="137"/>
      <c r="WJL660" s="137"/>
      <c r="WJM660" s="137"/>
      <c r="WJN660" s="137"/>
      <c r="WJO660" s="137"/>
      <c r="WJP660" s="137"/>
      <c r="WJQ660" s="137"/>
      <c r="WJR660" s="137"/>
      <c r="WJS660" s="137"/>
      <c r="WJT660" s="137"/>
      <c r="WJU660" s="137"/>
      <c r="WJV660" s="137"/>
      <c r="WJW660" s="137"/>
      <c r="WJX660" s="137"/>
      <c r="WJY660" s="137"/>
      <c r="WJZ660" s="137"/>
      <c r="WKA660" s="137"/>
      <c r="WKB660" s="137"/>
      <c r="WKC660" s="137"/>
      <c r="WKD660" s="137"/>
      <c r="WKE660" s="137"/>
      <c r="WKF660" s="137"/>
      <c r="WKG660" s="137"/>
      <c r="WKH660" s="137"/>
      <c r="WKI660" s="137"/>
      <c r="WKJ660" s="137"/>
      <c r="WKK660" s="137"/>
      <c r="WKL660" s="137"/>
      <c r="WKM660" s="137"/>
      <c r="WKN660" s="137"/>
      <c r="WKO660" s="137"/>
      <c r="WKP660" s="137"/>
      <c r="WKQ660" s="137"/>
      <c r="WKR660" s="137"/>
      <c r="WKS660" s="137"/>
      <c r="WKT660" s="137"/>
      <c r="WKU660" s="137"/>
      <c r="WKV660" s="137"/>
      <c r="WKW660" s="137"/>
      <c r="WKX660" s="137"/>
      <c r="WKY660" s="137"/>
      <c r="WKZ660" s="137"/>
      <c r="WLA660" s="137"/>
      <c r="WLB660" s="137"/>
      <c r="WLC660" s="137"/>
      <c r="WLD660" s="137"/>
      <c r="WLE660" s="137"/>
      <c r="WLF660" s="137"/>
      <c r="WLG660" s="137"/>
      <c r="WLH660" s="137"/>
      <c r="WLI660" s="137"/>
      <c r="WLJ660" s="137"/>
      <c r="WLK660" s="137"/>
      <c r="WLL660" s="137"/>
      <c r="WLM660" s="137"/>
      <c r="WLN660" s="137"/>
      <c r="WLO660" s="137"/>
      <c r="WLP660" s="137"/>
      <c r="WLQ660" s="137"/>
      <c r="WLR660" s="137"/>
      <c r="WLS660" s="137"/>
      <c r="WLT660" s="137"/>
      <c r="WLU660" s="137"/>
      <c r="WLV660" s="137"/>
      <c r="WLW660" s="137"/>
      <c r="WLX660" s="137"/>
      <c r="WLY660" s="137"/>
      <c r="WLZ660" s="137"/>
      <c r="WMA660" s="137"/>
      <c r="WMB660" s="137"/>
      <c r="WMC660" s="137"/>
      <c r="WMD660" s="137"/>
      <c r="WME660" s="137"/>
      <c r="WMF660" s="137"/>
      <c r="WMG660" s="137"/>
      <c r="WMH660" s="137"/>
      <c r="WMI660" s="137"/>
      <c r="WMJ660" s="137"/>
      <c r="WMK660" s="137"/>
      <c r="WML660" s="137"/>
      <c r="WMM660" s="137"/>
      <c r="WMN660" s="137"/>
      <c r="WMO660" s="137"/>
      <c r="WMP660" s="137"/>
      <c r="WMQ660" s="137"/>
      <c r="WMR660" s="137"/>
      <c r="WMS660" s="137"/>
      <c r="WMT660" s="137"/>
      <c r="WMU660" s="137"/>
      <c r="WMV660" s="137"/>
      <c r="WMW660" s="137"/>
      <c r="WMX660" s="137"/>
      <c r="WMY660" s="137"/>
      <c r="WMZ660" s="137"/>
      <c r="WNA660" s="137"/>
      <c r="WNB660" s="137"/>
      <c r="WNC660" s="137"/>
      <c r="WND660" s="137"/>
      <c r="WNE660" s="137"/>
      <c r="WNF660" s="137"/>
      <c r="WNG660" s="137"/>
      <c r="WNH660" s="137"/>
      <c r="WNI660" s="137"/>
      <c r="WNJ660" s="137"/>
      <c r="WNK660" s="137"/>
      <c r="WNL660" s="137"/>
      <c r="WNM660" s="137"/>
      <c r="WNN660" s="137"/>
      <c r="WNO660" s="137"/>
      <c r="WNP660" s="137"/>
      <c r="WNQ660" s="137"/>
      <c r="WNR660" s="137"/>
      <c r="WNS660" s="137"/>
      <c r="WNT660" s="137"/>
      <c r="WNU660" s="137"/>
      <c r="WNV660" s="137"/>
      <c r="WNW660" s="137"/>
      <c r="WNX660" s="137"/>
      <c r="WNY660" s="137"/>
      <c r="WNZ660" s="137"/>
      <c r="WOA660" s="137"/>
      <c r="WOB660" s="137"/>
      <c r="WOC660" s="137"/>
      <c r="WOD660" s="137"/>
      <c r="WOE660" s="137"/>
      <c r="WOF660" s="137"/>
      <c r="WOG660" s="137"/>
      <c r="WOH660" s="137"/>
      <c r="WOI660" s="137"/>
      <c r="WOJ660" s="137"/>
      <c r="WOK660" s="137"/>
      <c r="WOL660" s="137"/>
      <c r="WOM660" s="137"/>
      <c r="WON660" s="137"/>
      <c r="WOO660" s="137"/>
      <c r="WOP660" s="137"/>
      <c r="WOQ660" s="137"/>
      <c r="WOR660" s="137"/>
      <c r="WOS660" s="137"/>
      <c r="WOT660" s="137"/>
      <c r="WOU660" s="137"/>
      <c r="WOV660" s="137"/>
      <c r="WOW660" s="137"/>
      <c r="WOX660" s="137"/>
      <c r="WOY660" s="137"/>
      <c r="WOZ660" s="137"/>
      <c r="WPA660" s="137"/>
      <c r="WPB660" s="137"/>
      <c r="WPC660" s="137"/>
      <c r="WPD660" s="137"/>
      <c r="WPE660" s="137"/>
      <c r="WPF660" s="137"/>
      <c r="WPG660" s="137"/>
      <c r="WPH660" s="137"/>
      <c r="WPI660" s="137"/>
      <c r="WPJ660" s="137"/>
      <c r="WPK660" s="137"/>
      <c r="WPL660" s="137"/>
      <c r="WPM660" s="137"/>
      <c r="WPN660" s="137"/>
      <c r="WPO660" s="137"/>
      <c r="WPP660" s="137"/>
      <c r="WPQ660" s="137"/>
      <c r="WPR660" s="137"/>
      <c r="WPS660" s="137"/>
      <c r="WPT660" s="137"/>
      <c r="WPU660" s="137"/>
      <c r="WPV660" s="137"/>
      <c r="WPW660" s="137"/>
      <c r="WPX660" s="137"/>
      <c r="WPY660" s="137"/>
      <c r="WPZ660" s="137"/>
      <c r="WQA660" s="137"/>
      <c r="WQB660" s="137"/>
      <c r="WQC660" s="137"/>
      <c r="WQD660" s="137"/>
      <c r="WQE660" s="137"/>
      <c r="WQF660" s="137"/>
      <c r="WQG660" s="137"/>
      <c r="WQH660" s="137"/>
      <c r="WQI660" s="137"/>
      <c r="WQJ660" s="137"/>
      <c r="WQK660" s="137"/>
      <c r="WQL660" s="137"/>
      <c r="WQM660" s="137"/>
      <c r="WQN660" s="137"/>
      <c r="WQO660" s="137"/>
      <c r="WQP660" s="137"/>
      <c r="WQQ660" s="137"/>
      <c r="WQR660" s="137"/>
      <c r="WQS660" s="137"/>
      <c r="WQT660" s="137"/>
      <c r="WQU660" s="137"/>
      <c r="WQV660" s="137"/>
      <c r="WQW660" s="137"/>
      <c r="WQX660" s="137"/>
      <c r="WQY660" s="137"/>
      <c r="WQZ660" s="137"/>
      <c r="WRA660" s="137"/>
      <c r="WRB660" s="137"/>
      <c r="WRC660" s="137"/>
      <c r="WRD660" s="137"/>
      <c r="WRE660" s="137"/>
      <c r="WRF660" s="137"/>
      <c r="WRG660" s="137"/>
      <c r="WRH660" s="137"/>
      <c r="WRI660" s="137"/>
      <c r="WRJ660" s="137"/>
      <c r="WRK660" s="137"/>
      <c r="WRL660" s="137"/>
      <c r="WRM660" s="137"/>
      <c r="WRN660" s="137"/>
      <c r="WRO660" s="137"/>
      <c r="WRP660" s="137"/>
      <c r="WRQ660" s="137"/>
      <c r="WRR660" s="137"/>
      <c r="WRS660" s="137"/>
      <c r="WRT660" s="137"/>
      <c r="WRU660" s="137"/>
      <c r="WRV660" s="137"/>
      <c r="WRW660" s="137"/>
      <c r="WRX660" s="137"/>
      <c r="WRY660" s="137"/>
      <c r="WRZ660" s="137"/>
      <c r="WSA660" s="137"/>
      <c r="WSB660" s="137"/>
      <c r="WSC660" s="137"/>
      <c r="WSD660" s="137"/>
      <c r="WSE660" s="137"/>
      <c r="WSF660" s="137"/>
      <c r="WSG660" s="137"/>
      <c r="WSH660" s="137"/>
      <c r="WSI660" s="137"/>
      <c r="WSJ660" s="137"/>
      <c r="WSK660" s="137"/>
      <c r="WSL660" s="137"/>
      <c r="WSM660" s="137"/>
      <c r="WSN660" s="137"/>
      <c r="WSO660" s="137"/>
      <c r="WSP660" s="137"/>
      <c r="WSQ660" s="137"/>
      <c r="WSR660" s="137"/>
      <c r="WSS660" s="137"/>
      <c r="WST660" s="137"/>
      <c r="WSU660" s="137"/>
      <c r="WSV660" s="137"/>
      <c r="WSW660" s="137"/>
      <c r="WSX660" s="137"/>
      <c r="WSY660" s="137"/>
      <c r="WSZ660" s="137"/>
      <c r="WTA660" s="137"/>
      <c r="WTB660" s="137"/>
      <c r="WTC660" s="137"/>
      <c r="WTD660" s="137"/>
      <c r="WTE660" s="137"/>
      <c r="WTF660" s="137"/>
      <c r="WTG660" s="137"/>
      <c r="WTH660" s="137"/>
      <c r="WTI660" s="137"/>
      <c r="WTJ660" s="137"/>
      <c r="WTK660" s="137"/>
      <c r="WTL660" s="137"/>
      <c r="WTM660" s="137"/>
      <c r="WTN660" s="137"/>
      <c r="WTO660" s="137"/>
      <c r="WTP660" s="137"/>
      <c r="WTQ660" s="137"/>
      <c r="WTR660" s="137"/>
      <c r="WTS660" s="137"/>
      <c r="WTT660" s="137"/>
      <c r="WTU660" s="137"/>
      <c r="WTV660" s="137"/>
      <c r="WTW660" s="137"/>
      <c r="WTX660" s="137"/>
      <c r="WTY660" s="137"/>
      <c r="WTZ660" s="137"/>
      <c r="WUA660" s="137"/>
      <c r="WUB660" s="137"/>
      <c r="WUC660" s="137"/>
      <c r="WUD660" s="137"/>
      <c r="WUE660" s="137"/>
      <c r="WUF660" s="137"/>
      <c r="WUG660" s="137"/>
      <c r="WUH660" s="137"/>
      <c r="WUI660" s="137"/>
      <c r="WUJ660" s="137"/>
      <c r="WUK660" s="137"/>
      <c r="WUL660" s="137"/>
      <c r="WUM660" s="137"/>
      <c r="WUN660" s="137"/>
      <c r="WUO660" s="137"/>
      <c r="WUP660" s="137"/>
      <c r="WUQ660" s="137"/>
      <c r="WUR660" s="137"/>
      <c r="WUS660" s="137"/>
      <c r="WUT660" s="137"/>
      <c r="WUU660" s="137"/>
      <c r="WUV660" s="137"/>
      <c r="WUW660" s="137"/>
      <c r="WUX660" s="137"/>
      <c r="WUY660" s="137"/>
      <c r="WUZ660" s="137"/>
      <c r="WVA660" s="137"/>
      <c r="WVB660" s="137"/>
      <c r="WVC660" s="137"/>
      <c r="WVD660" s="137"/>
      <c r="WVE660" s="137"/>
      <c r="WVF660" s="137"/>
      <c r="WVG660" s="137"/>
      <c r="WVH660" s="137"/>
      <c r="WVI660" s="137"/>
      <c r="WVJ660" s="137"/>
      <c r="WVK660" s="137"/>
      <c r="WVL660" s="137"/>
      <c r="WVM660" s="137"/>
      <c r="WVN660" s="137"/>
      <c r="WVO660" s="137"/>
      <c r="WVP660" s="137"/>
      <c r="WVQ660" s="137"/>
      <c r="WVR660" s="137"/>
      <c r="WVS660" s="137"/>
      <c r="WVT660" s="137"/>
      <c r="WVU660" s="137"/>
      <c r="WVV660" s="137"/>
      <c r="WVW660" s="137"/>
      <c r="WVX660" s="137"/>
      <c r="WVY660" s="137"/>
      <c r="WVZ660" s="137"/>
      <c r="WWA660" s="137"/>
      <c r="WWB660" s="137"/>
      <c r="WWC660" s="137"/>
      <c r="WWD660" s="137"/>
      <c r="WWE660" s="137"/>
      <c r="WWF660" s="137"/>
      <c r="WWG660" s="137"/>
      <c r="WWH660" s="137"/>
      <c r="WWI660" s="137"/>
      <c r="WWJ660" s="137"/>
      <c r="WWK660" s="137"/>
      <c r="WWL660" s="137"/>
      <c r="WWM660" s="137"/>
      <c r="WWN660" s="137"/>
      <c r="WWO660" s="137"/>
      <c r="WWP660" s="137"/>
      <c r="WWQ660" s="137"/>
      <c r="WWR660" s="137"/>
      <c r="WWS660" s="137"/>
      <c r="WWT660" s="137"/>
      <c r="WWU660" s="137"/>
      <c r="WWV660" s="137"/>
      <c r="WWW660" s="137"/>
      <c r="WWX660" s="137"/>
      <c r="WWY660" s="137"/>
      <c r="WWZ660" s="137"/>
      <c r="WXA660" s="137"/>
      <c r="WXB660" s="137"/>
      <c r="WXC660" s="137"/>
      <c r="WXD660" s="137"/>
      <c r="WXE660" s="137"/>
      <c r="WXF660" s="137"/>
      <c r="WXG660" s="137"/>
      <c r="WXH660" s="137"/>
      <c r="WXI660" s="137"/>
      <c r="WXJ660" s="137"/>
      <c r="WXK660" s="137"/>
      <c r="WXL660" s="137"/>
      <c r="WXM660" s="137"/>
      <c r="WXN660" s="137"/>
      <c r="WXO660" s="137"/>
      <c r="WXP660" s="137"/>
      <c r="WXQ660" s="137"/>
      <c r="WXR660" s="137"/>
      <c r="WXS660" s="137"/>
      <c r="WXT660" s="137"/>
      <c r="WXU660" s="137"/>
      <c r="WXV660" s="137"/>
      <c r="WXW660" s="137"/>
      <c r="WXX660" s="137"/>
      <c r="WXY660" s="137"/>
      <c r="WXZ660" s="137"/>
      <c r="WYA660" s="137"/>
      <c r="WYB660" s="137"/>
      <c r="WYC660" s="137"/>
      <c r="WYD660" s="137"/>
      <c r="WYE660" s="137"/>
      <c r="WYF660" s="137"/>
      <c r="WYG660" s="137"/>
      <c r="WYH660" s="137"/>
      <c r="WYI660" s="137"/>
      <c r="WYJ660" s="137"/>
      <c r="WYK660" s="137"/>
      <c r="WYL660" s="137"/>
      <c r="WYM660" s="137"/>
      <c r="WYN660" s="137"/>
      <c r="WYO660" s="137"/>
      <c r="WYP660" s="137"/>
      <c r="WYQ660" s="137"/>
      <c r="WYR660" s="137"/>
      <c r="WYS660" s="137"/>
      <c r="WYT660" s="137"/>
      <c r="WYU660" s="137"/>
      <c r="WYV660" s="137"/>
      <c r="WYW660" s="137"/>
      <c r="WYX660" s="137"/>
      <c r="WYY660" s="137"/>
      <c r="WYZ660" s="137"/>
      <c r="WZA660" s="137"/>
      <c r="WZB660" s="137"/>
      <c r="WZC660" s="137"/>
      <c r="WZD660" s="137"/>
      <c r="WZE660" s="137"/>
      <c r="WZF660" s="137"/>
      <c r="WZG660" s="137"/>
      <c r="WZH660" s="137"/>
      <c r="WZI660" s="137"/>
      <c r="WZJ660" s="137"/>
      <c r="WZK660" s="137"/>
      <c r="WZL660" s="137"/>
      <c r="WZM660" s="137"/>
      <c r="WZN660" s="137"/>
      <c r="WZO660" s="137"/>
      <c r="WZP660" s="137"/>
      <c r="WZQ660" s="137"/>
      <c r="WZR660" s="137"/>
      <c r="WZS660" s="137"/>
      <c r="WZT660" s="137"/>
      <c r="WZU660" s="137"/>
      <c r="WZV660" s="137"/>
      <c r="WZW660" s="137"/>
      <c r="WZX660" s="137"/>
      <c r="WZY660" s="137"/>
      <c r="WZZ660" s="137"/>
      <c r="XAA660" s="137"/>
      <c r="XAB660" s="137"/>
      <c r="XAC660" s="137"/>
      <c r="XAD660" s="137"/>
      <c r="XAE660" s="137"/>
      <c r="XAF660" s="137"/>
      <c r="XAG660" s="137"/>
      <c r="XAH660" s="137"/>
      <c r="XAI660" s="137"/>
      <c r="XAJ660" s="137"/>
      <c r="XAK660" s="137"/>
      <c r="XAL660" s="137"/>
      <c r="XAM660" s="137"/>
      <c r="XAN660" s="137"/>
      <c r="XAO660" s="137"/>
      <c r="XAP660" s="137"/>
      <c r="XAQ660" s="137"/>
      <c r="XAR660" s="137"/>
      <c r="XAS660" s="137"/>
      <c r="XAT660" s="137"/>
      <c r="XAU660" s="137"/>
      <c r="XAV660" s="137"/>
      <c r="XAW660" s="137"/>
      <c r="XAX660" s="137"/>
      <c r="XAY660" s="137"/>
      <c r="XAZ660" s="137"/>
      <c r="XBA660" s="137"/>
      <c r="XBB660" s="137"/>
      <c r="XBC660" s="137"/>
      <c r="XBD660" s="137"/>
      <c r="XBE660" s="137"/>
      <c r="XBF660" s="137"/>
      <c r="XBG660" s="137"/>
      <c r="XBH660" s="137"/>
      <c r="XBI660" s="137"/>
      <c r="XBJ660" s="137"/>
      <c r="XBK660" s="137"/>
      <c r="XBL660" s="137"/>
      <c r="XBM660" s="137"/>
      <c r="XBN660" s="137"/>
      <c r="XBO660" s="137"/>
      <c r="XBP660" s="137"/>
      <c r="XBQ660" s="137"/>
      <c r="XBR660" s="137"/>
      <c r="XBS660" s="137"/>
      <c r="XBT660" s="137"/>
      <c r="XBU660" s="137"/>
      <c r="XBV660" s="137"/>
      <c r="XBW660" s="137"/>
      <c r="XBX660" s="137"/>
      <c r="XBY660" s="137"/>
      <c r="XBZ660" s="137"/>
      <c r="XCA660" s="137"/>
      <c r="XCB660" s="137"/>
      <c r="XCC660" s="137"/>
      <c r="XCD660" s="137"/>
      <c r="XCE660" s="137"/>
      <c r="XCF660" s="137"/>
      <c r="XCG660" s="137"/>
      <c r="XCH660" s="137"/>
      <c r="XCI660" s="137"/>
      <c r="XCJ660" s="137"/>
      <c r="XCK660" s="137"/>
      <c r="XCL660" s="137"/>
      <c r="XCM660" s="137"/>
      <c r="XCN660" s="137"/>
      <c r="XCO660" s="137"/>
      <c r="XCP660" s="137"/>
      <c r="XCQ660" s="137"/>
      <c r="XCR660" s="137"/>
      <c r="XCS660" s="137"/>
      <c r="XCT660" s="137"/>
      <c r="XCU660" s="137"/>
      <c r="XCV660" s="137"/>
      <c r="XCW660" s="137"/>
      <c r="XCX660" s="137"/>
      <c r="XCY660" s="137"/>
      <c r="XCZ660" s="137"/>
      <c r="XDA660" s="137"/>
      <c r="XDB660" s="137"/>
      <c r="XDC660" s="137"/>
      <c r="XDD660" s="137"/>
      <c r="XDE660" s="137"/>
      <c r="XDF660" s="137"/>
      <c r="XDG660" s="137"/>
      <c r="XDH660" s="137"/>
      <c r="XDI660" s="137"/>
      <c r="XDJ660" s="137"/>
      <c r="XDK660" s="137"/>
      <c r="XDL660" s="137"/>
      <c r="XDM660" s="137"/>
      <c r="XDN660" s="137"/>
      <c r="XDO660" s="137"/>
      <c r="XDP660" s="137"/>
      <c r="XDQ660" s="137"/>
      <c r="XDR660" s="137"/>
      <c r="XDS660" s="137"/>
      <c r="XDT660" s="137"/>
      <c r="XDU660" s="137"/>
      <c r="XDV660" s="137"/>
      <c r="XDW660" s="137"/>
      <c r="XDX660" s="137"/>
      <c r="XDY660" s="137"/>
      <c r="XDZ660" s="137"/>
      <c r="XEA660" s="137"/>
      <c r="XEB660" s="137"/>
      <c r="XEC660" s="137"/>
      <c r="XED660" s="137"/>
      <c r="XEE660" s="137"/>
      <c r="XEF660" s="137"/>
      <c r="XEG660" s="137"/>
      <c r="XEH660" s="137"/>
      <c r="XEI660" s="137"/>
      <c r="XEJ660" s="137"/>
      <c r="XEK660" s="137"/>
      <c r="XEL660" s="137"/>
      <c r="XEM660" s="137"/>
      <c r="XEN660" s="137"/>
      <c r="XEO660" s="137"/>
      <c r="XEP660" s="137"/>
      <c r="XEQ660" s="137"/>
      <c r="XER660" s="137"/>
      <c r="XES660" s="137"/>
      <c r="XET660" s="137"/>
      <c r="XEU660" s="137"/>
      <c r="XEV660" s="137"/>
      <c r="XEW660" s="137"/>
      <c r="XEX660" s="137"/>
      <c r="XEY660" s="137"/>
      <c r="XEZ660" s="137"/>
      <c r="XFA660" s="137"/>
      <c r="XFB660" s="137"/>
      <c r="XFC660" s="137"/>
      <c r="XFD660" s="137"/>
    </row>
    <row r="661" spans="1:16384" s="137" customFormat="1" x14ac:dyDescent="0.3">
      <c r="A661" s="496">
        <v>661</v>
      </c>
      <c r="B661" s="386" t="s">
        <v>263</v>
      </c>
      <c r="C661" s="372" t="s">
        <v>669</v>
      </c>
      <c r="D661" s="373">
        <v>43709</v>
      </c>
      <c r="E661" s="1058">
        <v>10040</v>
      </c>
      <c r="F661" s="896">
        <v>952</v>
      </c>
      <c r="G661" s="993">
        <f t="shared" si="1435"/>
        <v>4.0933912370469103E-2</v>
      </c>
      <c r="H661" s="593" t="s">
        <v>211</v>
      </c>
      <c r="I661" s="375">
        <f>LARGE(BV661:CL661,1)</f>
        <v>6.9495245062179953E-2</v>
      </c>
      <c r="J661" s="375">
        <f>SMALL(BV661:CL661,1)</f>
        <v>8.9175502594042569E-5</v>
      </c>
      <c r="K661" s="896">
        <v>49</v>
      </c>
      <c r="L661" s="995">
        <f>K661/$K$651</f>
        <v>3.2797858099062917E-2</v>
      </c>
      <c r="M661" s="593">
        <f>L661/$G661</f>
        <v>0.80123927080872515</v>
      </c>
      <c r="N661" s="896">
        <v>76</v>
      </c>
      <c r="O661" s="995">
        <f t="shared" si="1436"/>
        <v>7.4656188605108059E-2</v>
      </c>
      <c r="P661" s="593">
        <f>O661/$G661</f>
        <v>1.8238224562909646</v>
      </c>
      <c r="Q661" s="896">
        <v>24</v>
      </c>
      <c r="R661" s="441">
        <f t="shared" si="1437"/>
        <v>3.9933444259567387E-2</v>
      </c>
      <c r="S661" s="378">
        <f>R661/$G661</f>
        <v>0.97555894237894836</v>
      </c>
      <c r="T661" s="896">
        <v>95</v>
      </c>
      <c r="U661" s="441">
        <f t="shared" si="1438"/>
        <v>6.9495245062179953E-2</v>
      </c>
      <c r="V661" s="481">
        <f>U661/$G661</f>
        <v>1.697742557154537</v>
      </c>
      <c r="W661" s="896">
        <v>25</v>
      </c>
      <c r="X661" s="995">
        <f t="shared" si="1439"/>
        <v>2.955082742316785E-2</v>
      </c>
      <c r="Y661" s="378">
        <f>X661/$G661</f>
        <v>0.72191553926535157</v>
      </c>
      <c r="Z661" s="896">
        <v>21</v>
      </c>
      <c r="AA661" s="995">
        <f t="shared" si="1440"/>
        <v>3.4035656401944892E-2</v>
      </c>
      <c r="AB661" s="378">
        <f>AA661/$G661</f>
        <v>0.83147821527314325</v>
      </c>
      <c r="AC661" s="896">
        <v>57</v>
      </c>
      <c r="AD661" s="995">
        <f t="shared" si="1441"/>
        <v>3.7401574803149609E-2</v>
      </c>
      <c r="AE661" s="378">
        <f>AD661/$G661</f>
        <v>0.91370632898828841</v>
      </c>
      <c r="AF661" s="896">
        <v>17</v>
      </c>
      <c r="AG661" s="995">
        <f>AF661/$AF$651</f>
        <v>2.8764805414551606E-2</v>
      </c>
      <c r="AH661" s="378">
        <f>AG661/$G661</f>
        <v>0.70271331883007015</v>
      </c>
      <c r="AI661" s="896">
        <v>31</v>
      </c>
      <c r="AJ661" s="995">
        <f t="shared" si="1442"/>
        <v>3.6992840095465392E-2</v>
      </c>
      <c r="AK661" s="378">
        <f>AJ661/$G661</f>
        <v>0.9037210946431079</v>
      </c>
      <c r="AL661" s="896">
        <v>27</v>
      </c>
      <c r="AM661" s="995">
        <f t="shared" si="1443"/>
        <v>3.4793814432989692E-2</v>
      </c>
      <c r="AN661" s="378">
        <f>AM661/$G661</f>
        <v>0.8499997292731527</v>
      </c>
      <c r="AO661" s="896">
        <v>167</v>
      </c>
      <c r="AP661" s="995">
        <f t="shared" si="1444"/>
        <v>3.411644535240041E-2</v>
      </c>
      <c r="AQ661" s="378">
        <f>AP661/$G661</f>
        <v>0.83345185878232819</v>
      </c>
      <c r="AR661" s="896">
        <v>78</v>
      </c>
      <c r="AS661" s="995">
        <f t="shared" si="1445"/>
        <v>6.1417322834645668E-2</v>
      </c>
      <c r="AT661" s="378">
        <f>AS661/$G661</f>
        <v>1.5004019718123471</v>
      </c>
      <c r="AU661" s="896">
        <v>52</v>
      </c>
      <c r="AV661" s="995">
        <f t="shared" si="1446"/>
        <v>3.3986928104575161E-2</v>
      </c>
      <c r="AW661" s="378">
        <f>AV661/$G661</f>
        <v>0.83028780139506786</v>
      </c>
      <c r="AX661" s="896">
        <v>53</v>
      </c>
      <c r="AY661" s="995">
        <f t="shared" si="1447"/>
        <v>4.4388609715242881E-2</v>
      </c>
      <c r="AZ661" s="378">
        <f>AY661/$G661</f>
        <v>1.0843969497346679</v>
      </c>
      <c r="BA661" s="896">
        <v>40</v>
      </c>
      <c r="BB661" s="995">
        <f t="shared" si="1448"/>
        <v>2.4539877300613498E-2</v>
      </c>
      <c r="BC661" s="378">
        <f>BB661/$G661</f>
        <v>0.59949992266845398</v>
      </c>
      <c r="BD661" s="896">
        <v>52</v>
      </c>
      <c r="BE661" s="995">
        <f t="shared" si="1449"/>
        <v>3.6853295535081501E-2</v>
      </c>
      <c r="BF661" s="378">
        <f>BE661/$G661</f>
        <v>0.90031207380188083</v>
      </c>
      <c r="BG661" s="896">
        <v>88</v>
      </c>
      <c r="BH661" s="995">
        <f t="shared" si="1450"/>
        <v>5.3172205438066465E-2</v>
      </c>
      <c r="BI661" s="378">
        <f>BH661/$G661</f>
        <v>1.2989768717154537</v>
      </c>
      <c r="BJ661" s="896">
        <f t="shared" si="1429"/>
        <v>214</v>
      </c>
      <c r="BK661" s="441">
        <f t="shared" si="1451"/>
        <v>4.3451776649746192E-2</v>
      </c>
      <c r="BL661" s="378">
        <f>BK661/$G661</f>
        <v>1.0615104722091884</v>
      </c>
      <c r="BM661" s="896">
        <f t="shared" si="1430"/>
        <v>271</v>
      </c>
      <c r="BN661" s="441">
        <f t="shared" si="1452"/>
        <v>4.797309258275801E-2</v>
      </c>
      <c r="BO661" s="378">
        <f>BN661/$G661</f>
        <v>1.1719645107113479</v>
      </c>
      <c r="BP661" s="896">
        <f t="shared" si="1415"/>
        <v>286</v>
      </c>
      <c r="BQ661" s="441">
        <f t="shared" si="1453"/>
        <v>3.2828282828282832E-2</v>
      </c>
      <c r="BR661" s="378">
        <f>BQ661/$G661</f>
        <v>0.80198253543841791</v>
      </c>
      <c r="BS661" s="896">
        <f>AI661+AF661+AC661+N661</f>
        <v>181</v>
      </c>
      <c r="BT661" s="441">
        <f t="shared" si="1454"/>
        <v>4.5580458322840592E-2</v>
      </c>
      <c r="BU661" s="383">
        <f>BT661/$G661</f>
        <v>1.1135133605192267</v>
      </c>
      <c r="BV661" s="382">
        <f>L661</f>
        <v>3.2797858099062917E-2</v>
      </c>
      <c r="BW661" s="441">
        <f>BV661/(BV$2/10000)/100</f>
        <v>8.9175502594042569E-5</v>
      </c>
      <c r="BX661" s="900">
        <f>R661</f>
        <v>3.9933444259567387E-2</v>
      </c>
      <c r="BY661" s="900">
        <f>U661</f>
        <v>6.9495245062179953E-2</v>
      </c>
      <c r="BZ661" s="900">
        <f>X661</f>
        <v>2.955082742316785E-2</v>
      </c>
      <c r="CA661" s="900">
        <f>AA661</f>
        <v>3.4035656401944892E-2</v>
      </c>
      <c r="CB661" s="900">
        <f>AD661</f>
        <v>3.7401574803149609E-2</v>
      </c>
      <c r="CC661" s="900">
        <f>AG661</f>
        <v>2.8764805414551606E-2</v>
      </c>
      <c r="CD661" s="900">
        <f>AJ661</f>
        <v>3.6992840095465392E-2</v>
      </c>
      <c r="CE661" s="900">
        <f>AM661</f>
        <v>3.4793814432989692E-2</v>
      </c>
      <c r="CF661" s="900">
        <f>AP661</f>
        <v>3.411644535240041E-2</v>
      </c>
      <c r="CG661" s="900">
        <f>AS661</f>
        <v>6.1417322834645668E-2</v>
      </c>
      <c r="CH661" s="900">
        <f>AV661</f>
        <v>3.3986928104575161E-2</v>
      </c>
      <c r="CI661" s="900">
        <f>AY661</f>
        <v>4.4388609715242881E-2</v>
      </c>
      <c r="CJ661" s="900">
        <f>BB661</f>
        <v>2.4539877300613498E-2</v>
      </c>
      <c r="CK661" s="900">
        <f>BE661</f>
        <v>3.6853295535081501E-2</v>
      </c>
      <c r="CL661" s="900">
        <f>BH661</f>
        <v>5.3172205438066465E-2</v>
      </c>
      <c r="CM661" s="739"/>
      <c r="CN661" s="739"/>
      <c r="CO661" s="739"/>
      <c r="CP661" s="739"/>
      <c r="CQ661" s="739"/>
      <c r="CR661" s="739"/>
      <c r="CS661" s="739"/>
      <c r="CT661" s="739"/>
    </row>
    <row r="662" spans="1:16384" s="137" customFormat="1" x14ac:dyDescent="0.3">
      <c r="A662" s="496">
        <v>662</v>
      </c>
      <c r="B662" s="988" t="s">
        <v>664</v>
      </c>
      <c r="G662" s="994"/>
      <c r="V662" s="25"/>
      <c r="X662" s="159"/>
      <c r="AA662" s="159"/>
      <c r="AD662" s="159"/>
      <c r="AG662" s="159"/>
      <c r="AJ662" s="159">
        <f t="shared" si="1442"/>
        <v>0</v>
      </c>
      <c r="AM662" s="159"/>
      <c r="AP662" s="159"/>
      <c r="AS662" s="159"/>
      <c r="AV662" s="159"/>
      <c r="AY662" s="159"/>
      <c r="BB662" s="159">
        <f t="shared" si="1448"/>
        <v>0</v>
      </c>
      <c r="BE662" s="159"/>
      <c r="BH662" s="159"/>
      <c r="BN662" s="13"/>
      <c r="CM662" s="740"/>
      <c r="CN662" s="740"/>
      <c r="CO662" s="740"/>
      <c r="CP662" s="740"/>
      <c r="CQ662" s="740"/>
      <c r="CR662" s="740"/>
      <c r="CS662" s="740"/>
      <c r="CT662" s="740"/>
      <c r="CU662" s="3"/>
      <c r="CV662" s="3"/>
      <c r="CW662" s="3"/>
      <c r="CX662" s="3"/>
      <c r="CY662" s="3"/>
      <c r="CZ662" s="3"/>
      <c r="DA662" s="3"/>
      <c r="DB662" s="3"/>
      <c r="DC662" s="3"/>
      <c r="DD662" s="3"/>
      <c r="DE662" s="3"/>
      <c r="DF662" s="3"/>
      <c r="DG662" s="3"/>
      <c r="DH662" s="3"/>
      <c r="DI662" s="3"/>
      <c r="DJ662" s="3"/>
      <c r="DK662" s="3"/>
      <c r="DL662" s="3"/>
      <c r="DM662" s="3"/>
      <c r="DN662" s="3"/>
      <c r="DO662" s="3"/>
      <c r="DP662" s="3"/>
      <c r="DQ662" s="3"/>
      <c r="DR662" s="3"/>
      <c r="DS662" s="3"/>
      <c r="DT662" s="3"/>
      <c r="DU662" s="3"/>
      <c r="DV662" s="3"/>
      <c r="DW662" s="3"/>
      <c r="DX662" s="3"/>
      <c r="DY662" s="3"/>
      <c r="DZ662" s="3"/>
      <c r="EA662" s="3"/>
      <c r="EB662" s="3"/>
      <c r="EC662" s="3"/>
      <c r="ED662" s="3"/>
      <c r="EE662" s="3"/>
      <c r="EF662" s="3"/>
      <c r="EG662" s="3"/>
      <c r="EH662" s="3"/>
      <c r="EI662" s="3"/>
      <c r="EJ662" s="3"/>
      <c r="EK662" s="3"/>
      <c r="EL662" s="3"/>
      <c r="EM662" s="3"/>
      <c r="EN662" s="3"/>
      <c r="EO662" s="3"/>
      <c r="EP662" s="3"/>
      <c r="EQ662" s="3"/>
      <c r="ER662" s="3"/>
      <c r="ES662" s="3"/>
      <c r="ET662" s="3"/>
      <c r="EU662" s="3"/>
      <c r="EV662" s="3"/>
      <c r="EW662" s="3"/>
      <c r="EX662" s="3"/>
      <c r="EY662" s="3"/>
      <c r="EZ662" s="3"/>
      <c r="FA662" s="3"/>
      <c r="FB662" s="3"/>
      <c r="FC662" s="3"/>
      <c r="FD662" s="3"/>
      <c r="FE662" s="3"/>
      <c r="FF662" s="3"/>
      <c r="FG662" s="3"/>
      <c r="FH662" s="3"/>
      <c r="FI662" s="3"/>
      <c r="FJ662" s="3"/>
      <c r="FK662" s="3"/>
      <c r="FL662" s="3"/>
      <c r="FM662" s="3"/>
      <c r="FN662" s="3"/>
      <c r="FO662" s="3"/>
      <c r="FP662" s="3"/>
      <c r="FQ662" s="3"/>
      <c r="FR662" s="3"/>
      <c r="FS662" s="3"/>
      <c r="FT662" s="3"/>
      <c r="FU662" s="3"/>
      <c r="FV662" s="3"/>
      <c r="FW662" s="3"/>
      <c r="FX662" s="3"/>
      <c r="FY662" s="3"/>
      <c r="FZ662" s="3"/>
      <c r="GA662" s="3"/>
      <c r="GB662" s="3"/>
      <c r="GC662" s="3"/>
      <c r="GD662" s="3"/>
      <c r="GE662" s="3"/>
      <c r="GF662" s="3"/>
      <c r="GG662" s="3"/>
      <c r="GH662" s="3"/>
      <c r="GI662" s="3"/>
      <c r="GJ662" s="3"/>
      <c r="GK662" s="3"/>
      <c r="GL662" s="3"/>
      <c r="GM662" s="3"/>
      <c r="GN662" s="3"/>
      <c r="GO662" s="3"/>
      <c r="GP662" s="3"/>
      <c r="GQ662" s="3"/>
      <c r="GR662" s="3"/>
      <c r="GS662" s="3"/>
      <c r="GT662" s="3"/>
      <c r="GU662" s="3"/>
      <c r="GV662" s="3"/>
      <c r="GW662" s="3"/>
      <c r="GX662" s="3"/>
      <c r="GY662" s="3"/>
      <c r="GZ662" s="3"/>
      <c r="HA662" s="3"/>
      <c r="HB662" s="3"/>
      <c r="HC662" s="3"/>
      <c r="HD662" s="3"/>
      <c r="HE662" s="3"/>
      <c r="HF662" s="3"/>
      <c r="HG662" s="3"/>
      <c r="HH662" s="3"/>
      <c r="HI662" s="3"/>
      <c r="HJ662" s="3"/>
      <c r="HK662" s="3"/>
      <c r="HL662" s="3"/>
      <c r="HM662" s="3"/>
      <c r="HN662" s="3"/>
      <c r="HO662" s="3"/>
      <c r="HP662" s="3"/>
      <c r="HQ662" s="3"/>
      <c r="HR662" s="3"/>
      <c r="HS662" s="3"/>
      <c r="HT662" s="3"/>
      <c r="HU662" s="3"/>
      <c r="HV662" s="3"/>
      <c r="HW662" s="3"/>
      <c r="HX662" s="3"/>
      <c r="HY662" s="3"/>
      <c r="HZ662" s="3"/>
      <c r="IA662" s="3"/>
      <c r="IB662" s="3"/>
      <c r="IC662" s="3"/>
      <c r="ID662" s="3"/>
      <c r="IE662" s="3"/>
      <c r="IF662" s="3"/>
      <c r="IG662" s="3"/>
      <c r="IH662" s="3"/>
      <c r="II662" s="3"/>
      <c r="IJ662" s="3"/>
      <c r="IK662" s="3"/>
      <c r="IL662" s="3"/>
      <c r="IM662" s="3"/>
      <c r="IN662" s="3"/>
      <c r="IO662" s="3"/>
      <c r="IP662" s="3"/>
      <c r="IQ662" s="3"/>
      <c r="IR662" s="3"/>
      <c r="IS662" s="3"/>
      <c r="IT662" s="3"/>
      <c r="IU662" s="3"/>
      <c r="IV662" s="3"/>
      <c r="IW662" s="3"/>
      <c r="IX662" s="3"/>
      <c r="IY662" s="3"/>
      <c r="IZ662" s="3"/>
      <c r="JA662" s="3"/>
      <c r="JB662" s="3"/>
      <c r="JC662" s="3"/>
      <c r="JD662" s="3"/>
      <c r="JE662" s="3"/>
      <c r="JF662" s="3"/>
      <c r="JG662" s="3"/>
      <c r="JH662" s="3"/>
      <c r="JI662" s="3"/>
      <c r="JJ662" s="3"/>
      <c r="JK662" s="3"/>
      <c r="JL662" s="3"/>
      <c r="JM662" s="3"/>
      <c r="JN662" s="3"/>
      <c r="JO662" s="3"/>
      <c r="JP662" s="3"/>
      <c r="JQ662" s="3"/>
      <c r="JR662" s="3"/>
      <c r="JS662" s="3"/>
      <c r="JT662" s="3"/>
      <c r="JU662" s="3"/>
      <c r="JV662" s="3"/>
      <c r="JW662" s="3"/>
      <c r="JX662" s="3"/>
      <c r="JY662" s="3"/>
      <c r="JZ662" s="3"/>
      <c r="KA662" s="3"/>
      <c r="KB662" s="3"/>
      <c r="KC662" s="3"/>
      <c r="KD662" s="3"/>
      <c r="KE662" s="3"/>
      <c r="KF662" s="3"/>
      <c r="KG662" s="3"/>
      <c r="KH662" s="3"/>
      <c r="KI662" s="3"/>
      <c r="KJ662" s="3"/>
      <c r="KK662" s="3"/>
      <c r="KL662" s="3"/>
      <c r="KM662" s="3"/>
      <c r="KN662" s="3"/>
      <c r="KO662" s="3"/>
      <c r="KP662" s="3"/>
      <c r="KQ662" s="3"/>
      <c r="KR662" s="3"/>
      <c r="KS662" s="3"/>
      <c r="KT662" s="3"/>
      <c r="KU662" s="3"/>
      <c r="KV662" s="3"/>
      <c r="KW662" s="3"/>
      <c r="KX662" s="3"/>
      <c r="KY662" s="3"/>
      <c r="KZ662" s="3"/>
      <c r="LA662" s="3"/>
      <c r="LB662" s="3"/>
      <c r="LC662" s="3"/>
      <c r="LD662" s="3"/>
      <c r="LE662" s="3"/>
      <c r="LF662" s="3"/>
      <c r="LG662" s="3"/>
      <c r="LH662" s="3"/>
      <c r="LI662" s="3"/>
      <c r="LJ662" s="3"/>
      <c r="LK662" s="3"/>
      <c r="LL662" s="3"/>
      <c r="LM662" s="3"/>
      <c r="LN662" s="3"/>
      <c r="LO662" s="3"/>
      <c r="LP662" s="3"/>
      <c r="LQ662" s="3"/>
      <c r="LR662" s="3"/>
      <c r="LS662" s="3"/>
      <c r="LT662" s="3"/>
      <c r="LU662" s="3"/>
      <c r="LV662" s="3"/>
      <c r="LW662" s="3"/>
      <c r="LX662" s="3"/>
      <c r="LY662" s="3"/>
      <c r="LZ662" s="3"/>
      <c r="MA662" s="3"/>
      <c r="MB662" s="3"/>
      <c r="MC662" s="3"/>
      <c r="MD662" s="3"/>
      <c r="ME662" s="3"/>
      <c r="MF662" s="3"/>
      <c r="MG662" s="3"/>
      <c r="MH662" s="3"/>
      <c r="MI662" s="3"/>
      <c r="MJ662" s="3"/>
      <c r="MK662" s="3"/>
      <c r="ML662" s="3"/>
      <c r="MM662" s="3"/>
      <c r="MN662" s="3"/>
      <c r="MO662" s="3"/>
      <c r="MP662" s="3"/>
      <c r="MQ662" s="3"/>
      <c r="MR662" s="3"/>
      <c r="MS662" s="3"/>
      <c r="MT662" s="3"/>
      <c r="MU662" s="3"/>
      <c r="MV662" s="3"/>
      <c r="MW662" s="3"/>
      <c r="MX662" s="3"/>
      <c r="MY662" s="3"/>
      <c r="MZ662" s="3"/>
      <c r="NA662" s="3"/>
      <c r="NB662" s="3"/>
      <c r="NC662" s="3"/>
      <c r="ND662" s="3"/>
      <c r="NE662" s="3"/>
      <c r="NF662" s="3"/>
      <c r="NG662" s="3"/>
      <c r="NH662" s="3"/>
      <c r="NI662" s="3"/>
      <c r="NJ662" s="3"/>
      <c r="NK662" s="3"/>
      <c r="NL662" s="3"/>
      <c r="NM662" s="3"/>
      <c r="NN662" s="3"/>
      <c r="NO662" s="3"/>
      <c r="NP662" s="3"/>
      <c r="NQ662" s="3"/>
      <c r="NR662" s="3"/>
      <c r="NS662" s="3"/>
      <c r="NT662" s="3"/>
      <c r="NU662" s="3"/>
      <c r="NV662" s="3"/>
      <c r="NW662" s="3"/>
      <c r="NX662" s="3"/>
      <c r="NY662" s="3"/>
      <c r="NZ662" s="3"/>
      <c r="OA662" s="3"/>
      <c r="OB662" s="3"/>
      <c r="OC662" s="3"/>
      <c r="OD662" s="3"/>
      <c r="OE662" s="3"/>
      <c r="OF662" s="3"/>
      <c r="OG662" s="3"/>
      <c r="OH662" s="3"/>
      <c r="OI662" s="3"/>
      <c r="OJ662" s="3"/>
      <c r="OK662" s="3"/>
      <c r="OL662" s="3"/>
      <c r="OM662" s="3"/>
      <c r="ON662" s="3"/>
      <c r="OO662" s="3"/>
      <c r="OP662" s="3"/>
      <c r="OQ662" s="3"/>
      <c r="OR662" s="3"/>
      <c r="OS662" s="3"/>
      <c r="OT662" s="3"/>
      <c r="OU662" s="3"/>
      <c r="OV662" s="3"/>
      <c r="OW662" s="3"/>
      <c r="OX662" s="3"/>
      <c r="OY662" s="3"/>
      <c r="OZ662" s="3"/>
      <c r="PA662" s="3"/>
      <c r="PB662" s="3"/>
      <c r="PC662" s="3"/>
      <c r="PD662" s="3"/>
      <c r="PE662" s="3"/>
      <c r="PF662" s="3"/>
      <c r="PG662" s="3"/>
      <c r="PH662" s="3"/>
      <c r="PI662" s="3"/>
      <c r="PJ662" s="3"/>
      <c r="PK662" s="3"/>
      <c r="PL662" s="3"/>
      <c r="PM662" s="3"/>
      <c r="PN662" s="3"/>
      <c r="PO662" s="3"/>
      <c r="PP662" s="3"/>
      <c r="PQ662" s="3"/>
      <c r="PR662" s="3"/>
      <c r="PS662" s="3"/>
      <c r="PT662" s="3"/>
      <c r="PU662" s="3"/>
      <c r="PV662" s="3"/>
      <c r="PW662" s="3"/>
      <c r="PX662" s="3"/>
      <c r="PY662" s="3"/>
      <c r="PZ662" s="3"/>
      <c r="QA662" s="3"/>
      <c r="QB662" s="3"/>
      <c r="QC662" s="3"/>
      <c r="QD662" s="3"/>
      <c r="QE662" s="3"/>
      <c r="QF662" s="3"/>
      <c r="QG662" s="3"/>
      <c r="QH662" s="3"/>
      <c r="QI662" s="3"/>
      <c r="QJ662" s="3"/>
      <c r="QK662" s="3"/>
      <c r="QL662" s="3"/>
      <c r="QM662" s="3"/>
      <c r="QN662" s="3"/>
      <c r="QO662" s="3"/>
      <c r="QP662" s="3"/>
      <c r="QQ662" s="3"/>
      <c r="QR662" s="3"/>
      <c r="QS662" s="3"/>
      <c r="QT662" s="3"/>
      <c r="QU662" s="3"/>
      <c r="QV662" s="3"/>
      <c r="QW662" s="3"/>
      <c r="QX662" s="3"/>
      <c r="QY662" s="3"/>
      <c r="QZ662" s="3"/>
      <c r="RA662" s="3"/>
      <c r="RB662" s="3"/>
      <c r="RC662" s="3"/>
      <c r="RD662" s="3"/>
      <c r="RE662" s="3"/>
      <c r="RF662" s="3"/>
      <c r="RG662" s="3"/>
      <c r="RH662" s="3"/>
      <c r="RI662" s="3"/>
      <c r="RJ662" s="3"/>
      <c r="RK662" s="3"/>
      <c r="RL662" s="3"/>
      <c r="RM662" s="3"/>
      <c r="RN662" s="3"/>
      <c r="RO662" s="3"/>
      <c r="RP662" s="3"/>
      <c r="RQ662" s="3"/>
      <c r="RR662" s="3"/>
      <c r="RS662" s="3"/>
      <c r="RT662" s="3"/>
      <c r="RU662" s="3"/>
      <c r="RV662" s="3"/>
      <c r="RW662" s="3"/>
      <c r="RX662" s="3"/>
      <c r="RY662" s="3"/>
      <c r="RZ662" s="3"/>
      <c r="SA662" s="3"/>
      <c r="SB662" s="3"/>
      <c r="SC662" s="3"/>
      <c r="SD662" s="3"/>
      <c r="SE662" s="3"/>
      <c r="SF662" s="3"/>
      <c r="SG662" s="3"/>
      <c r="SH662" s="3"/>
      <c r="SI662" s="3"/>
      <c r="SJ662" s="3"/>
      <c r="SK662" s="3"/>
      <c r="SL662" s="3"/>
      <c r="SM662" s="3"/>
      <c r="SN662" s="3"/>
      <c r="SO662" s="3"/>
      <c r="SP662" s="3"/>
      <c r="SQ662" s="3"/>
      <c r="SR662" s="3"/>
      <c r="SS662" s="3"/>
      <c r="ST662" s="3"/>
      <c r="SU662" s="3"/>
      <c r="SV662" s="3"/>
      <c r="SW662" s="3"/>
      <c r="SX662" s="3"/>
      <c r="SY662" s="3"/>
      <c r="SZ662" s="3"/>
      <c r="TA662" s="3"/>
      <c r="TB662" s="3"/>
      <c r="TC662" s="3"/>
      <c r="TD662" s="3"/>
      <c r="TE662" s="3"/>
      <c r="TF662" s="3"/>
      <c r="TG662" s="3"/>
      <c r="TH662" s="3"/>
      <c r="TI662" s="3"/>
      <c r="TJ662" s="3"/>
      <c r="TK662" s="3"/>
      <c r="TL662" s="3"/>
      <c r="TM662" s="3"/>
      <c r="TN662" s="3"/>
      <c r="TO662" s="3"/>
      <c r="TP662" s="3"/>
      <c r="TQ662" s="3"/>
      <c r="TR662" s="3"/>
      <c r="TS662" s="3"/>
      <c r="TT662" s="3"/>
      <c r="TU662" s="3"/>
      <c r="TV662" s="3"/>
      <c r="TW662" s="3"/>
      <c r="TX662" s="3"/>
      <c r="TY662" s="3"/>
      <c r="TZ662" s="3"/>
      <c r="UA662" s="3"/>
      <c r="UB662" s="3"/>
      <c r="UC662" s="3"/>
      <c r="UD662" s="3"/>
      <c r="UE662" s="3"/>
      <c r="UF662" s="3"/>
      <c r="UG662" s="3"/>
      <c r="UH662" s="3"/>
      <c r="UI662" s="3"/>
      <c r="UJ662" s="3"/>
      <c r="UK662" s="3"/>
      <c r="UL662" s="3"/>
      <c r="UM662" s="3"/>
      <c r="UN662" s="3"/>
      <c r="UO662" s="3"/>
      <c r="UP662" s="3"/>
      <c r="UQ662" s="3"/>
      <c r="UR662" s="3"/>
      <c r="US662" s="3"/>
      <c r="UT662" s="3"/>
      <c r="UU662" s="3"/>
      <c r="UV662" s="3"/>
      <c r="UW662" s="3"/>
      <c r="UX662" s="3"/>
      <c r="UY662" s="3"/>
      <c r="UZ662" s="3"/>
      <c r="VA662" s="3"/>
      <c r="VB662" s="3"/>
      <c r="VC662" s="3"/>
      <c r="VD662" s="3"/>
      <c r="VE662" s="3"/>
      <c r="VF662" s="3"/>
      <c r="VG662" s="3"/>
      <c r="VH662" s="3"/>
      <c r="VI662" s="3"/>
      <c r="VJ662" s="3"/>
      <c r="VK662" s="3"/>
      <c r="VL662" s="3"/>
      <c r="VM662" s="3"/>
      <c r="VN662" s="3"/>
      <c r="VO662" s="3"/>
      <c r="VP662" s="3"/>
      <c r="VQ662" s="3"/>
      <c r="VR662" s="3"/>
      <c r="VS662" s="3"/>
      <c r="VT662" s="3"/>
      <c r="VU662" s="3"/>
      <c r="VV662" s="3"/>
      <c r="VW662" s="3"/>
      <c r="VX662" s="3"/>
      <c r="VY662" s="3"/>
      <c r="VZ662" s="3"/>
      <c r="WA662" s="3"/>
      <c r="WB662" s="3"/>
      <c r="WC662" s="3"/>
      <c r="WD662" s="3"/>
      <c r="WE662" s="3"/>
      <c r="WF662" s="3"/>
      <c r="WG662" s="3"/>
      <c r="WH662" s="3"/>
      <c r="WI662" s="3"/>
      <c r="WJ662" s="3"/>
      <c r="WK662" s="3"/>
      <c r="WL662" s="3"/>
      <c r="WM662" s="3"/>
      <c r="WN662" s="3"/>
      <c r="WO662" s="3"/>
      <c r="WP662" s="3"/>
      <c r="WQ662" s="3"/>
      <c r="WR662" s="3"/>
      <c r="WS662" s="3"/>
      <c r="WT662" s="3"/>
      <c r="WU662" s="3"/>
      <c r="WV662" s="3"/>
      <c r="WW662" s="3"/>
      <c r="WX662" s="3"/>
      <c r="WY662" s="3"/>
      <c r="WZ662" s="3"/>
      <c r="XA662" s="3"/>
      <c r="XB662" s="3"/>
      <c r="XC662" s="3"/>
      <c r="XD662" s="3"/>
      <c r="XE662" s="3"/>
      <c r="XF662" s="3"/>
      <c r="XG662" s="3"/>
      <c r="XH662" s="3"/>
      <c r="XI662" s="3"/>
      <c r="XJ662" s="3"/>
      <c r="XK662" s="3"/>
      <c r="XL662" s="3"/>
      <c r="XM662" s="3"/>
      <c r="XN662" s="3"/>
      <c r="XO662" s="3"/>
      <c r="XP662" s="3"/>
      <c r="XQ662" s="3"/>
      <c r="XR662" s="3"/>
      <c r="XS662" s="3"/>
      <c r="XT662" s="3"/>
      <c r="XU662" s="3"/>
      <c r="XV662" s="3"/>
      <c r="XW662" s="3"/>
      <c r="XX662" s="3"/>
      <c r="XY662" s="3"/>
      <c r="XZ662" s="3"/>
      <c r="YA662" s="3"/>
      <c r="YB662" s="3"/>
      <c r="YC662" s="3"/>
      <c r="YD662" s="3"/>
      <c r="YE662" s="3"/>
      <c r="YF662" s="3"/>
      <c r="YG662" s="3"/>
      <c r="YH662" s="3"/>
      <c r="YI662" s="3"/>
      <c r="YJ662" s="3"/>
      <c r="YK662" s="3"/>
      <c r="YL662" s="3"/>
      <c r="YM662" s="3"/>
      <c r="YN662" s="3"/>
      <c r="YO662" s="3"/>
      <c r="YP662" s="3"/>
      <c r="YQ662" s="3"/>
      <c r="YR662" s="3"/>
      <c r="YS662" s="3"/>
      <c r="YT662" s="3"/>
      <c r="YU662" s="3"/>
      <c r="YV662" s="3"/>
      <c r="YW662" s="3"/>
      <c r="YX662" s="3"/>
      <c r="YY662" s="3"/>
      <c r="YZ662" s="3"/>
      <c r="ZA662" s="3"/>
      <c r="ZB662" s="3"/>
      <c r="ZC662" s="3"/>
      <c r="ZD662" s="3"/>
      <c r="ZE662" s="3"/>
      <c r="ZF662" s="3"/>
      <c r="ZG662" s="3"/>
      <c r="ZH662" s="3"/>
      <c r="ZI662" s="3"/>
      <c r="ZJ662" s="3"/>
      <c r="ZK662" s="3"/>
      <c r="ZL662" s="3"/>
      <c r="ZM662" s="3"/>
      <c r="ZN662" s="3"/>
      <c r="ZO662" s="3"/>
      <c r="ZP662" s="3"/>
      <c r="ZQ662" s="3"/>
      <c r="ZR662" s="3"/>
      <c r="ZS662" s="3"/>
      <c r="ZT662" s="3"/>
      <c r="ZU662" s="3"/>
      <c r="ZV662" s="3"/>
      <c r="ZW662" s="3"/>
      <c r="ZX662" s="3"/>
      <c r="ZY662" s="3"/>
      <c r="ZZ662" s="3"/>
      <c r="AAA662" s="3"/>
      <c r="AAB662" s="3"/>
      <c r="AAC662" s="3"/>
      <c r="AAD662" s="3"/>
      <c r="AAE662" s="3"/>
      <c r="AAF662" s="3"/>
      <c r="AAG662" s="3"/>
      <c r="AAH662" s="3"/>
      <c r="AAI662" s="3"/>
      <c r="AAJ662" s="3"/>
      <c r="AAK662" s="3"/>
      <c r="AAL662" s="3"/>
      <c r="AAM662" s="3"/>
      <c r="AAN662" s="3"/>
      <c r="AAO662" s="3"/>
      <c r="AAP662" s="3"/>
      <c r="AAQ662" s="3"/>
      <c r="AAR662" s="3"/>
      <c r="AAS662" s="3"/>
      <c r="AAT662" s="3"/>
      <c r="AAU662" s="3"/>
      <c r="AAV662" s="3"/>
      <c r="AAW662" s="3"/>
      <c r="AAX662" s="3"/>
      <c r="AAY662" s="3"/>
      <c r="AAZ662" s="3"/>
      <c r="ABA662" s="3"/>
      <c r="ABB662" s="3"/>
      <c r="ABC662" s="3"/>
      <c r="ABD662" s="3"/>
      <c r="ABE662" s="3"/>
      <c r="ABF662" s="3"/>
      <c r="ABG662" s="3"/>
      <c r="ABH662" s="3"/>
      <c r="ABI662" s="3"/>
      <c r="ABJ662" s="3"/>
      <c r="ABK662" s="3"/>
      <c r="ABL662" s="3"/>
      <c r="ABM662" s="3"/>
      <c r="ABN662" s="3"/>
      <c r="ABO662" s="3"/>
      <c r="ABP662" s="3"/>
      <c r="ABQ662" s="3"/>
      <c r="ABR662" s="3"/>
      <c r="ABS662" s="3"/>
      <c r="ABT662" s="3"/>
      <c r="ABU662" s="3"/>
      <c r="ABV662" s="3"/>
      <c r="ABW662" s="3"/>
      <c r="ABX662" s="3"/>
      <c r="ABY662" s="3"/>
      <c r="ABZ662" s="3"/>
      <c r="ACA662" s="3"/>
      <c r="ACB662" s="3"/>
      <c r="ACC662" s="3"/>
      <c r="ACD662" s="3"/>
      <c r="ACE662" s="3"/>
      <c r="ACF662" s="3"/>
      <c r="ACG662" s="3"/>
      <c r="ACH662" s="3"/>
      <c r="ACI662" s="3"/>
      <c r="ACJ662" s="3"/>
      <c r="ACK662" s="3"/>
      <c r="ACL662" s="3"/>
      <c r="ACM662" s="3"/>
      <c r="ACN662" s="3"/>
      <c r="ACO662" s="3"/>
      <c r="ACP662" s="3"/>
      <c r="ACQ662" s="3"/>
      <c r="ACR662" s="3"/>
      <c r="ACS662" s="3"/>
      <c r="ACT662" s="3"/>
      <c r="ACU662" s="3"/>
      <c r="ACV662" s="3"/>
      <c r="ACW662" s="3"/>
      <c r="ACX662" s="3"/>
      <c r="ACY662" s="3"/>
      <c r="ACZ662" s="3"/>
      <c r="ADA662" s="3"/>
      <c r="ADB662" s="3"/>
      <c r="ADC662" s="3"/>
      <c r="ADD662" s="3"/>
      <c r="ADE662" s="3"/>
      <c r="ADF662" s="3"/>
      <c r="ADG662" s="3"/>
      <c r="ADH662" s="3"/>
      <c r="ADI662" s="3"/>
      <c r="ADJ662" s="3"/>
      <c r="ADK662" s="3"/>
      <c r="ADL662" s="3"/>
      <c r="ADM662" s="3"/>
      <c r="ADN662" s="3"/>
      <c r="ADO662" s="3"/>
      <c r="ADP662" s="3"/>
      <c r="ADQ662" s="3"/>
      <c r="ADR662" s="3"/>
      <c r="ADS662" s="3"/>
      <c r="ADT662" s="3"/>
      <c r="ADU662" s="3"/>
      <c r="ADV662" s="3"/>
      <c r="ADW662" s="3"/>
      <c r="ADX662" s="3"/>
      <c r="ADY662" s="3"/>
      <c r="ADZ662" s="3"/>
      <c r="AEA662" s="3"/>
      <c r="AEB662" s="3"/>
      <c r="AEC662" s="3"/>
      <c r="AED662" s="3"/>
      <c r="AEE662" s="3"/>
      <c r="AEF662" s="3"/>
      <c r="AEG662" s="3"/>
      <c r="AEH662" s="3"/>
      <c r="AEI662" s="3"/>
      <c r="AEJ662" s="3"/>
      <c r="AEK662" s="3"/>
      <c r="AEL662" s="3"/>
      <c r="AEM662" s="3"/>
      <c r="AEN662" s="3"/>
      <c r="AEO662" s="3"/>
      <c r="AEP662" s="3"/>
      <c r="AEQ662" s="3"/>
      <c r="AER662" s="3"/>
      <c r="AES662" s="3"/>
      <c r="AET662" s="3"/>
      <c r="AEU662" s="3"/>
      <c r="AEV662" s="3"/>
      <c r="AEW662" s="3"/>
      <c r="AEX662" s="3"/>
      <c r="AEY662" s="3"/>
      <c r="AEZ662" s="3"/>
      <c r="AFA662" s="3"/>
      <c r="AFB662" s="3"/>
      <c r="AFC662" s="3"/>
      <c r="AFD662" s="3"/>
      <c r="AFE662" s="3"/>
      <c r="AFF662" s="3"/>
      <c r="AFG662" s="3"/>
      <c r="AFH662" s="3"/>
      <c r="AFI662" s="3"/>
      <c r="AFJ662" s="3"/>
      <c r="AFK662" s="3"/>
      <c r="AFL662" s="3"/>
      <c r="AFM662" s="3"/>
      <c r="AFN662" s="3"/>
      <c r="AFO662" s="3"/>
      <c r="AFP662" s="3"/>
      <c r="AFQ662" s="3"/>
      <c r="AFR662" s="3"/>
      <c r="AFS662" s="3"/>
      <c r="AFT662" s="3"/>
      <c r="AFU662" s="3"/>
      <c r="AFV662" s="3"/>
      <c r="AFW662" s="3"/>
      <c r="AFX662" s="3"/>
      <c r="AFY662" s="3"/>
      <c r="AFZ662" s="3"/>
      <c r="AGA662" s="3"/>
      <c r="AGB662" s="3"/>
      <c r="AGC662" s="3"/>
      <c r="AGD662" s="3"/>
      <c r="AGE662" s="3"/>
      <c r="AGF662" s="3"/>
      <c r="AGG662" s="3"/>
      <c r="AGH662" s="3"/>
      <c r="AGI662" s="3"/>
      <c r="AGJ662" s="3"/>
      <c r="AGK662" s="3"/>
      <c r="AGL662" s="3"/>
      <c r="AGM662" s="3"/>
      <c r="AGN662" s="3"/>
      <c r="AGO662" s="3"/>
      <c r="AGP662" s="3"/>
      <c r="AGQ662" s="3"/>
      <c r="AGR662" s="3"/>
      <c r="AGS662" s="3"/>
      <c r="AGT662" s="3"/>
      <c r="AGU662" s="3"/>
      <c r="AGV662" s="3"/>
      <c r="AGW662" s="3"/>
      <c r="AGX662" s="3"/>
      <c r="AGY662" s="3"/>
      <c r="AGZ662" s="3"/>
      <c r="AHA662" s="3"/>
      <c r="AHB662" s="3"/>
      <c r="AHC662" s="3"/>
      <c r="AHD662" s="3"/>
      <c r="AHE662" s="3"/>
      <c r="AHF662" s="3"/>
      <c r="AHG662" s="3"/>
      <c r="AHH662" s="3"/>
      <c r="AHI662" s="3"/>
      <c r="AHJ662" s="3"/>
      <c r="AHK662" s="3"/>
      <c r="AHL662" s="3"/>
      <c r="AHM662" s="3"/>
      <c r="AHN662" s="3"/>
      <c r="AHO662" s="3"/>
      <c r="AHP662" s="3"/>
      <c r="AHQ662" s="3"/>
      <c r="AHR662" s="3"/>
      <c r="AHS662" s="3"/>
      <c r="AHT662" s="3"/>
      <c r="AHU662" s="3"/>
      <c r="AHV662" s="3"/>
      <c r="AHW662" s="3"/>
      <c r="AHX662" s="3"/>
      <c r="AHY662" s="3"/>
      <c r="AHZ662" s="3"/>
      <c r="AIA662" s="3"/>
      <c r="AIB662" s="3"/>
      <c r="AIC662" s="3"/>
      <c r="AID662" s="3"/>
      <c r="AIE662" s="3"/>
      <c r="AIF662" s="3"/>
      <c r="AIG662" s="3"/>
      <c r="AIH662" s="3"/>
      <c r="AII662" s="3"/>
      <c r="AIJ662" s="3"/>
      <c r="AIK662" s="3"/>
      <c r="AIL662" s="3"/>
      <c r="AIM662" s="3"/>
      <c r="AIN662" s="3"/>
      <c r="AIO662" s="3"/>
      <c r="AIP662" s="3"/>
      <c r="AIQ662" s="3"/>
      <c r="AIR662" s="3"/>
      <c r="AIS662" s="3"/>
      <c r="AIT662" s="3"/>
      <c r="AIU662" s="3"/>
      <c r="AIV662" s="3"/>
      <c r="AIW662" s="3"/>
      <c r="AIX662" s="3"/>
      <c r="AIY662" s="3"/>
      <c r="AIZ662" s="3"/>
      <c r="AJA662" s="3"/>
      <c r="AJB662" s="3"/>
      <c r="AJC662" s="3"/>
      <c r="AJD662" s="3"/>
      <c r="AJE662" s="3"/>
      <c r="AJF662" s="3"/>
      <c r="AJG662" s="3"/>
      <c r="AJH662" s="3"/>
      <c r="AJI662" s="3"/>
      <c r="AJJ662" s="3"/>
      <c r="AJK662" s="3"/>
      <c r="AJL662" s="3"/>
      <c r="AJM662" s="3"/>
      <c r="AJN662" s="3"/>
      <c r="AJO662" s="3"/>
      <c r="AJP662" s="3"/>
      <c r="AJQ662" s="3"/>
      <c r="AJR662" s="3"/>
      <c r="AJS662" s="3"/>
      <c r="AJT662" s="3"/>
      <c r="AJU662" s="3"/>
      <c r="AJV662" s="3"/>
      <c r="AJW662" s="3"/>
      <c r="AJX662" s="3"/>
      <c r="AJY662" s="3"/>
      <c r="AJZ662" s="3"/>
      <c r="AKA662" s="3"/>
      <c r="AKB662" s="3"/>
      <c r="AKC662" s="3"/>
      <c r="AKD662" s="3"/>
      <c r="AKE662" s="3"/>
      <c r="AKF662" s="3"/>
      <c r="AKG662" s="3"/>
      <c r="AKH662" s="3"/>
      <c r="AKI662" s="3"/>
      <c r="AKJ662" s="3"/>
      <c r="AKK662" s="3"/>
      <c r="AKL662" s="3"/>
      <c r="AKM662" s="3"/>
      <c r="AKN662" s="3"/>
      <c r="AKO662" s="3"/>
      <c r="AKP662" s="3"/>
      <c r="AKQ662" s="3"/>
      <c r="AKR662" s="3"/>
      <c r="AKS662" s="3"/>
      <c r="AKT662" s="3"/>
      <c r="AKU662" s="3"/>
      <c r="AKV662" s="3"/>
      <c r="AKW662" s="3"/>
      <c r="AKX662" s="3"/>
      <c r="AKY662" s="3"/>
      <c r="AKZ662" s="3"/>
      <c r="ALA662" s="3"/>
      <c r="ALB662" s="3"/>
      <c r="ALC662" s="3"/>
      <c r="ALD662" s="3"/>
      <c r="ALE662" s="3"/>
      <c r="ALF662" s="3"/>
      <c r="ALG662" s="3"/>
      <c r="ALH662" s="3"/>
      <c r="ALI662" s="3"/>
      <c r="ALJ662" s="3"/>
      <c r="ALK662" s="3"/>
      <c r="ALL662" s="3"/>
      <c r="ALM662" s="3"/>
      <c r="ALN662" s="3"/>
      <c r="ALO662" s="3"/>
      <c r="ALP662" s="3"/>
      <c r="ALQ662" s="3"/>
      <c r="ALR662" s="3"/>
      <c r="ALS662" s="3"/>
      <c r="ALT662" s="3"/>
      <c r="ALU662" s="3"/>
      <c r="ALV662" s="3"/>
      <c r="ALW662" s="3"/>
      <c r="ALX662" s="3"/>
      <c r="ALY662" s="3"/>
      <c r="ALZ662" s="3"/>
      <c r="AMA662" s="3"/>
      <c r="AMB662" s="3"/>
      <c r="AMC662" s="3"/>
      <c r="AMD662" s="3"/>
      <c r="AME662" s="3"/>
      <c r="AMF662" s="3"/>
      <c r="AMG662" s="3"/>
      <c r="AMH662" s="3"/>
      <c r="AMI662" s="3"/>
      <c r="AMJ662" s="3"/>
      <c r="AMK662" s="3"/>
      <c r="AML662" s="3"/>
      <c r="AMM662" s="3"/>
      <c r="AMN662" s="3"/>
      <c r="AMO662" s="3"/>
      <c r="AMP662" s="3"/>
      <c r="AMQ662" s="3"/>
      <c r="AMR662" s="3"/>
      <c r="AMS662" s="3"/>
      <c r="AMT662" s="3"/>
      <c r="AMU662" s="3"/>
      <c r="AMV662" s="3"/>
      <c r="AMW662" s="3"/>
      <c r="AMX662" s="3"/>
      <c r="AMY662" s="3"/>
      <c r="AMZ662" s="3"/>
      <c r="ANA662" s="3"/>
      <c r="ANB662" s="3"/>
      <c r="ANC662" s="3"/>
      <c r="AND662" s="3"/>
      <c r="ANE662" s="3"/>
      <c r="ANF662" s="3"/>
      <c r="ANG662" s="3"/>
      <c r="ANH662" s="3"/>
      <c r="ANI662" s="3"/>
      <c r="ANJ662" s="3"/>
      <c r="ANK662" s="3"/>
      <c r="ANL662" s="3"/>
      <c r="ANM662" s="3"/>
      <c r="ANN662" s="3"/>
      <c r="ANO662" s="3"/>
      <c r="ANP662" s="3"/>
      <c r="ANQ662" s="3"/>
      <c r="ANR662" s="3"/>
      <c r="ANS662" s="3"/>
      <c r="ANT662" s="3"/>
      <c r="ANU662" s="3"/>
      <c r="ANV662" s="3"/>
      <c r="ANW662" s="3"/>
      <c r="ANX662" s="3"/>
      <c r="ANY662" s="3"/>
      <c r="ANZ662" s="3"/>
      <c r="AOA662" s="3"/>
      <c r="AOB662" s="3"/>
      <c r="AOC662" s="3"/>
      <c r="AOD662" s="3"/>
      <c r="AOE662" s="3"/>
      <c r="AOF662" s="3"/>
      <c r="AOG662" s="3"/>
      <c r="AOH662" s="3"/>
      <c r="AOI662" s="3"/>
      <c r="AOJ662" s="3"/>
      <c r="AOK662" s="3"/>
      <c r="AOL662" s="3"/>
      <c r="AOM662" s="3"/>
      <c r="AON662" s="3"/>
      <c r="AOO662" s="3"/>
      <c r="AOP662" s="3"/>
      <c r="AOQ662" s="3"/>
      <c r="AOR662" s="3"/>
      <c r="AOS662" s="3"/>
      <c r="AOT662" s="3"/>
      <c r="AOU662" s="3"/>
      <c r="AOV662" s="3"/>
      <c r="AOW662" s="3"/>
      <c r="AOX662" s="3"/>
      <c r="AOY662" s="3"/>
      <c r="AOZ662" s="3"/>
      <c r="APA662" s="3"/>
      <c r="APB662" s="3"/>
      <c r="APC662" s="3"/>
      <c r="APD662" s="3"/>
      <c r="APE662" s="3"/>
      <c r="APF662" s="3"/>
      <c r="APG662" s="3"/>
      <c r="APH662" s="3"/>
      <c r="API662" s="3"/>
      <c r="APJ662" s="3"/>
      <c r="APK662" s="3"/>
      <c r="APL662" s="3"/>
      <c r="APM662" s="3"/>
      <c r="APN662" s="3"/>
      <c r="APO662" s="3"/>
      <c r="APP662" s="3"/>
      <c r="APQ662" s="3"/>
      <c r="APR662" s="3"/>
      <c r="APS662" s="3"/>
      <c r="APT662" s="3"/>
      <c r="APU662" s="3"/>
      <c r="APV662" s="3"/>
      <c r="APW662" s="3"/>
      <c r="APX662" s="3"/>
      <c r="APY662" s="3"/>
      <c r="APZ662" s="3"/>
      <c r="AQA662" s="3"/>
      <c r="AQB662" s="3"/>
      <c r="AQC662" s="3"/>
      <c r="AQD662" s="3"/>
      <c r="AQE662" s="3"/>
      <c r="AQF662" s="3"/>
      <c r="AQG662" s="3"/>
      <c r="AQH662" s="3"/>
      <c r="AQI662" s="3"/>
      <c r="AQJ662" s="3"/>
      <c r="AQK662" s="3"/>
      <c r="AQL662" s="3"/>
      <c r="AQM662" s="3"/>
      <c r="AQN662" s="3"/>
      <c r="AQO662" s="3"/>
      <c r="AQP662" s="3"/>
      <c r="AQQ662" s="3"/>
      <c r="AQR662" s="3"/>
      <c r="AQS662" s="3"/>
      <c r="AQT662" s="3"/>
      <c r="AQU662" s="3"/>
      <c r="AQV662" s="3"/>
      <c r="AQW662" s="3"/>
      <c r="AQX662" s="3"/>
      <c r="AQY662" s="3"/>
      <c r="AQZ662" s="3"/>
      <c r="ARA662" s="3"/>
      <c r="ARB662" s="3"/>
      <c r="ARC662" s="3"/>
      <c r="ARD662" s="3"/>
      <c r="ARE662" s="3"/>
      <c r="ARF662" s="3"/>
      <c r="ARG662" s="3"/>
      <c r="ARH662" s="3"/>
      <c r="ARI662" s="3"/>
      <c r="ARJ662" s="3"/>
      <c r="ARK662" s="3"/>
      <c r="ARL662" s="3"/>
      <c r="ARM662" s="3"/>
      <c r="ARN662" s="3"/>
      <c r="ARO662" s="3"/>
      <c r="ARP662" s="3"/>
      <c r="ARQ662" s="3"/>
      <c r="ARR662" s="3"/>
      <c r="ARS662" s="3"/>
      <c r="ART662" s="3"/>
      <c r="ARU662" s="3"/>
      <c r="ARV662" s="3"/>
      <c r="ARW662" s="3"/>
      <c r="ARX662" s="3"/>
      <c r="ARY662" s="3"/>
      <c r="ARZ662" s="3"/>
      <c r="ASA662" s="3"/>
      <c r="ASB662" s="3"/>
      <c r="ASC662" s="3"/>
      <c r="ASD662" s="3"/>
      <c r="ASE662" s="3"/>
      <c r="ASF662" s="3"/>
      <c r="ASG662" s="3"/>
      <c r="ASH662" s="3"/>
      <c r="ASI662" s="3"/>
      <c r="ASJ662" s="3"/>
      <c r="ASK662" s="3"/>
      <c r="ASL662" s="3"/>
      <c r="ASM662" s="3"/>
      <c r="ASN662" s="3"/>
      <c r="ASO662" s="3"/>
      <c r="ASP662" s="3"/>
      <c r="ASQ662" s="3"/>
      <c r="ASR662" s="3"/>
      <c r="ASS662" s="3"/>
      <c r="AST662" s="3"/>
      <c r="ASU662" s="3"/>
      <c r="ASV662" s="3"/>
      <c r="ASW662" s="3"/>
      <c r="ASX662" s="3"/>
      <c r="ASY662" s="3"/>
      <c r="ASZ662" s="3"/>
      <c r="ATA662" s="3"/>
      <c r="ATB662" s="3"/>
      <c r="ATC662" s="3"/>
      <c r="ATD662" s="3"/>
      <c r="ATE662" s="3"/>
      <c r="ATF662" s="3"/>
      <c r="ATG662" s="3"/>
      <c r="ATH662" s="3"/>
      <c r="ATI662" s="3"/>
      <c r="ATJ662" s="3"/>
      <c r="ATK662" s="3"/>
      <c r="ATL662" s="3"/>
      <c r="ATM662" s="3"/>
      <c r="ATN662" s="3"/>
      <c r="ATO662" s="3"/>
      <c r="ATP662" s="3"/>
      <c r="ATQ662" s="3"/>
      <c r="ATR662" s="3"/>
      <c r="ATS662" s="3"/>
      <c r="ATT662" s="3"/>
      <c r="ATU662" s="3"/>
      <c r="ATV662" s="3"/>
      <c r="ATW662" s="3"/>
      <c r="ATX662" s="3"/>
      <c r="ATY662" s="3"/>
      <c r="ATZ662" s="3"/>
      <c r="AUA662" s="3"/>
      <c r="AUB662" s="3"/>
      <c r="AUC662" s="3"/>
      <c r="AUD662" s="3"/>
      <c r="AUE662" s="3"/>
      <c r="AUF662" s="3"/>
      <c r="AUG662" s="3"/>
      <c r="AUH662" s="3"/>
      <c r="AUI662" s="3"/>
      <c r="AUJ662" s="3"/>
      <c r="AUK662" s="3"/>
      <c r="AUL662" s="3"/>
      <c r="AUM662" s="3"/>
      <c r="AUN662" s="3"/>
      <c r="AUO662" s="3"/>
      <c r="AUP662" s="3"/>
      <c r="AUQ662" s="3"/>
      <c r="AUR662" s="3"/>
      <c r="AUS662" s="3"/>
      <c r="AUT662" s="3"/>
      <c r="AUU662" s="3"/>
      <c r="AUV662" s="3"/>
      <c r="AUW662" s="3"/>
      <c r="AUX662" s="3"/>
      <c r="AUY662" s="3"/>
      <c r="AUZ662" s="3"/>
      <c r="AVA662" s="3"/>
      <c r="AVB662" s="3"/>
      <c r="AVC662" s="3"/>
      <c r="AVD662" s="3"/>
      <c r="AVE662" s="3"/>
      <c r="AVF662" s="3"/>
      <c r="AVG662" s="3"/>
      <c r="AVH662" s="3"/>
      <c r="AVI662" s="3"/>
      <c r="AVJ662" s="3"/>
      <c r="AVK662" s="3"/>
      <c r="AVL662" s="3"/>
      <c r="AVM662" s="3"/>
      <c r="AVN662" s="3"/>
      <c r="AVO662" s="3"/>
      <c r="AVP662" s="3"/>
      <c r="AVQ662" s="3"/>
      <c r="AVR662" s="3"/>
      <c r="AVS662" s="3"/>
      <c r="AVT662" s="3"/>
      <c r="AVU662" s="3"/>
      <c r="AVV662" s="3"/>
      <c r="AVW662" s="3"/>
      <c r="AVX662" s="3"/>
      <c r="AVY662" s="3"/>
      <c r="AVZ662" s="3"/>
      <c r="AWA662" s="3"/>
      <c r="AWB662" s="3"/>
      <c r="AWC662" s="3"/>
      <c r="AWD662" s="3"/>
      <c r="AWE662" s="3"/>
      <c r="AWF662" s="3"/>
      <c r="AWG662" s="3"/>
      <c r="AWH662" s="3"/>
      <c r="AWI662" s="3"/>
      <c r="AWJ662" s="3"/>
      <c r="AWK662" s="3"/>
      <c r="AWL662" s="3"/>
      <c r="AWM662" s="3"/>
      <c r="AWN662" s="3"/>
      <c r="AWO662" s="3"/>
      <c r="AWP662" s="3"/>
      <c r="AWQ662" s="3"/>
      <c r="AWR662" s="3"/>
      <c r="AWS662" s="3"/>
      <c r="AWT662" s="3"/>
      <c r="AWU662" s="3"/>
      <c r="AWV662" s="3"/>
      <c r="AWW662" s="3"/>
      <c r="AWX662" s="3"/>
      <c r="AWY662" s="3"/>
      <c r="AWZ662" s="3"/>
      <c r="AXA662" s="3"/>
      <c r="AXB662" s="3"/>
      <c r="AXC662" s="3"/>
      <c r="AXD662" s="3"/>
      <c r="AXE662" s="3"/>
      <c r="AXF662" s="3"/>
      <c r="AXG662" s="3"/>
      <c r="AXH662" s="3"/>
      <c r="AXI662" s="3"/>
      <c r="AXJ662" s="3"/>
      <c r="AXK662" s="3"/>
      <c r="AXL662" s="3"/>
      <c r="AXM662" s="3"/>
      <c r="AXN662" s="3"/>
      <c r="AXO662" s="3"/>
      <c r="AXP662" s="3"/>
      <c r="AXQ662" s="3"/>
      <c r="AXR662" s="3"/>
      <c r="AXS662" s="3"/>
      <c r="AXT662" s="3"/>
      <c r="AXU662" s="3"/>
      <c r="AXV662" s="3"/>
      <c r="AXW662" s="3"/>
      <c r="AXX662" s="3"/>
      <c r="AXY662" s="3"/>
      <c r="AXZ662" s="3"/>
      <c r="AYA662" s="3"/>
      <c r="AYB662" s="3"/>
      <c r="AYC662" s="3"/>
      <c r="AYD662" s="3"/>
      <c r="AYE662" s="3"/>
      <c r="AYF662" s="3"/>
      <c r="AYG662" s="3"/>
      <c r="AYH662" s="3"/>
      <c r="AYI662" s="3"/>
      <c r="AYJ662" s="3"/>
      <c r="AYK662" s="3"/>
      <c r="AYL662" s="3"/>
      <c r="AYM662" s="3"/>
      <c r="AYN662" s="3"/>
      <c r="AYO662" s="3"/>
      <c r="AYP662" s="3"/>
      <c r="AYQ662" s="3"/>
      <c r="AYR662" s="3"/>
      <c r="AYS662" s="3"/>
      <c r="AYT662" s="3"/>
      <c r="AYU662" s="3"/>
      <c r="AYV662" s="3"/>
      <c r="AYW662" s="3"/>
      <c r="AYX662" s="3"/>
      <c r="AYY662" s="3"/>
      <c r="AYZ662" s="3"/>
      <c r="AZA662" s="3"/>
      <c r="AZB662" s="3"/>
      <c r="AZC662" s="3"/>
      <c r="AZD662" s="3"/>
      <c r="AZE662" s="3"/>
      <c r="AZF662" s="3"/>
      <c r="AZG662" s="3"/>
      <c r="AZH662" s="3"/>
      <c r="AZI662" s="3"/>
      <c r="AZJ662" s="3"/>
      <c r="AZK662" s="3"/>
      <c r="AZL662" s="3"/>
      <c r="AZM662" s="3"/>
      <c r="AZN662" s="3"/>
      <c r="AZO662" s="3"/>
      <c r="AZP662" s="3"/>
      <c r="AZQ662" s="3"/>
      <c r="AZR662" s="3"/>
      <c r="AZS662" s="3"/>
      <c r="AZT662" s="3"/>
      <c r="AZU662" s="3"/>
      <c r="AZV662" s="3"/>
      <c r="AZW662" s="3"/>
      <c r="AZX662" s="3"/>
      <c r="AZY662" s="3"/>
      <c r="AZZ662" s="3"/>
      <c r="BAA662" s="3"/>
      <c r="BAB662" s="3"/>
      <c r="BAC662" s="3"/>
      <c r="BAD662" s="3"/>
      <c r="BAE662" s="3"/>
      <c r="BAF662" s="3"/>
      <c r="BAG662" s="3"/>
      <c r="BAH662" s="3"/>
      <c r="BAI662" s="3"/>
      <c r="BAJ662" s="3"/>
      <c r="BAK662" s="3"/>
      <c r="BAL662" s="3"/>
      <c r="BAM662" s="3"/>
      <c r="BAN662" s="3"/>
      <c r="BAO662" s="3"/>
      <c r="BAP662" s="3"/>
      <c r="BAQ662" s="3"/>
      <c r="BAR662" s="3"/>
      <c r="BAS662" s="3"/>
      <c r="BAT662" s="3"/>
      <c r="BAU662" s="3"/>
      <c r="BAV662" s="3"/>
      <c r="BAW662" s="3"/>
      <c r="BAX662" s="3"/>
      <c r="BAY662" s="3"/>
      <c r="BAZ662" s="3"/>
      <c r="BBA662" s="3"/>
      <c r="BBB662" s="3"/>
      <c r="BBC662" s="3"/>
      <c r="BBD662" s="3"/>
      <c r="BBE662" s="3"/>
      <c r="BBF662" s="3"/>
      <c r="BBG662" s="3"/>
      <c r="BBH662" s="3"/>
      <c r="BBI662" s="3"/>
      <c r="BBJ662" s="3"/>
      <c r="BBK662" s="3"/>
      <c r="BBL662" s="3"/>
      <c r="BBM662" s="3"/>
      <c r="BBN662" s="3"/>
      <c r="BBO662" s="3"/>
      <c r="BBP662" s="3"/>
      <c r="BBQ662" s="3"/>
      <c r="BBR662" s="3"/>
      <c r="BBS662" s="3"/>
      <c r="BBT662" s="3"/>
      <c r="BBU662" s="3"/>
      <c r="BBV662" s="3"/>
      <c r="BBW662" s="3"/>
      <c r="BBX662" s="3"/>
      <c r="BBY662" s="3"/>
      <c r="BBZ662" s="3"/>
      <c r="BCA662" s="3"/>
      <c r="BCB662" s="3"/>
      <c r="BCC662" s="3"/>
      <c r="BCD662" s="3"/>
      <c r="BCE662" s="3"/>
      <c r="BCF662" s="3"/>
      <c r="BCG662" s="3"/>
      <c r="BCH662" s="3"/>
      <c r="BCI662" s="3"/>
      <c r="BCJ662" s="3"/>
      <c r="BCK662" s="3"/>
      <c r="BCL662" s="3"/>
      <c r="BCM662" s="3"/>
      <c r="BCN662" s="3"/>
      <c r="BCO662" s="3"/>
      <c r="BCP662" s="3"/>
      <c r="BCQ662" s="3"/>
      <c r="BCR662" s="3"/>
      <c r="BCS662" s="3"/>
      <c r="BCT662" s="3"/>
      <c r="BCU662" s="3"/>
      <c r="BCV662" s="3"/>
      <c r="BCW662" s="3"/>
      <c r="BCX662" s="3"/>
      <c r="BCY662" s="3"/>
      <c r="BCZ662" s="3"/>
      <c r="BDA662" s="3"/>
      <c r="BDB662" s="3"/>
      <c r="BDC662" s="3"/>
      <c r="BDD662" s="3"/>
      <c r="BDE662" s="3"/>
      <c r="BDF662" s="3"/>
      <c r="BDG662" s="3"/>
      <c r="BDH662" s="3"/>
      <c r="BDI662" s="3"/>
      <c r="BDJ662" s="3"/>
      <c r="BDK662" s="3"/>
      <c r="BDL662" s="3"/>
      <c r="BDM662" s="3"/>
      <c r="BDN662" s="3"/>
      <c r="BDO662" s="3"/>
      <c r="BDP662" s="3"/>
      <c r="BDQ662" s="3"/>
      <c r="BDR662" s="3"/>
      <c r="BDS662" s="3"/>
      <c r="BDT662" s="3"/>
      <c r="BDU662" s="3"/>
      <c r="BDV662" s="3"/>
      <c r="BDW662" s="3"/>
      <c r="BDX662" s="3"/>
      <c r="BDY662" s="3"/>
      <c r="BDZ662" s="3"/>
      <c r="BEA662" s="3"/>
      <c r="BEB662" s="3"/>
      <c r="BEC662" s="3"/>
      <c r="BED662" s="3"/>
      <c r="BEE662" s="3"/>
      <c r="BEF662" s="3"/>
      <c r="BEG662" s="3"/>
      <c r="BEH662" s="3"/>
      <c r="BEI662" s="3"/>
      <c r="BEJ662" s="3"/>
      <c r="BEK662" s="3"/>
      <c r="BEL662" s="3"/>
      <c r="BEM662" s="3"/>
      <c r="BEN662" s="3"/>
      <c r="BEO662" s="3"/>
      <c r="BEP662" s="3"/>
      <c r="BEQ662" s="3"/>
      <c r="BER662" s="3"/>
      <c r="BES662" s="3"/>
      <c r="BET662" s="3"/>
      <c r="BEU662" s="3"/>
      <c r="BEV662" s="3"/>
      <c r="BEW662" s="3"/>
      <c r="BEX662" s="3"/>
      <c r="BEY662" s="3"/>
      <c r="BEZ662" s="3"/>
      <c r="BFA662" s="3"/>
      <c r="BFB662" s="3"/>
      <c r="BFC662" s="3"/>
      <c r="BFD662" s="3"/>
      <c r="BFE662" s="3"/>
      <c r="BFF662" s="3"/>
      <c r="BFG662" s="3"/>
      <c r="BFH662" s="3"/>
      <c r="BFI662" s="3"/>
      <c r="BFJ662" s="3"/>
      <c r="BFK662" s="3"/>
      <c r="BFL662" s="3"/>
      <c r="BFM662" s="3"/>
      <c r="BFN662" s="3"/>
      <c r="BFO662" s="3"/>
      <c r="BFP662" s="3"/>
      <c r="BFQ662" s="3"/>
      <c r="BFR662" s="3"/>
      <c r="BFS662" s="3"/>
      <c r="BFT662" s="3"/>
      <c r="BFU662" s="3"/>
      <c r="BFV662" s="3"/>
      <c r="BFW662" s="3"/>
      <c r="BFX662" s="3"/>
      <c r="BFY662" s="3"/>
      <c r="BFZ662" s="3"/>
      <c r="BGA662" s="3"/>
      <c r="BGB662" s="3"/>
      <c r="BGC662" s="3"/>
      <c r="BGD662" s="3"/>
      <c r="BGE662" s="3"/>
      <c r="BGF662" s="3"/>
      <c r="BGG662" s="3"/>
      <c r="BGH662" s="3"/>
      <c r="BGI662" s="3"/>
      <c r="BGJ662" s="3"/>
      <c r="BGK662" s="3"/>
      <c r="BGL662" s="3"/>
      <c r="BGM662" s="3"/>
      <c r="BGN662" s="3"/>
      <c r="BGO662" s="3"/>
      <c r="BGP662" s="3"/>
      <c r="BGQ662" s="3"/>
      <c r="BGR662" s="3"/>
      <c r="BGS662" s="3"/>
      <c r="BGT662" s="3"/>
      <c r="BGU662" s="3"/>
      <c r="BGV662" s="3"/>
      <c r="BGW662" s="3"/>
      <c r="BGX662" s="3"/>
      <c r="BGY662" s="3"/>
      <c r="BGZ662" s="3"/>
      <c r="BHA662" s="3"/>
      <c r="BHB662" s="3"/>
      <c r="BHC662" s="3"/>
      <c r="BHD662" s="3"/>
      <c r="BHE662" s="3"/>
      <c r="BHF662" s="3"/>
      <c r="BHG662" s="3"/>
      <c r="BHH662" s="3"/>
      <c r="BHI662" s="3"/>
      <c r="BHJ662" s="3"/>
      <c r="BHK662" s="3"/>
      <c r="BHL662" s="3"/>
      <c r="BHM662" s="3"/>
      <c r="BHN662" s="3"/>
      <c r="BHO662" s="3"/>
      <c r="BHP662" s="3"/>
      <c r="BHQ662" s="3"/>
      <c r="BHR662" s="3"/>
      <c r="BHS662" s="3"/>
      <c r="BHT662" s="3"/>
      <c r="BHU662" s="3"/>
      <c r="BHV662" s="3"/>
      <c r="BHW662" s="3"/>
      <c r="BHX662" s="3"/>
      <c r="BHY662" s="3"/>
      <c r="BHZ662" s="3"/>
      <c r="BIA662" s="3"/>
      <c r="BIB662" s="3"/>
      <c r="BIC662" s="3"/>
      <c r="BID662" s="3"/>
      <c r="BIE662" s="3"/>
      <c r="BIF662" s="3"/>
      <c r="BIG662" s="3"/>
      <c r="BIH662" s="3"/>
      <c r="BII662" s="3"/>
      <c r="BIJ662" s="3"/>
      <c r="BIK662" s="3"/>
      <c r="BIL662" s="3"/>
      <c r="BIM662" s="3"/>
      <c r="BIN662" s="3"/>
      <c r="BIO662" s="3"/>
      <c r="BIP662" s="3"/>
      <c r="BIQ662" s="3"/>
      <c r="BIR662" s="3"/>
      <c r="BIS662" s="3"/>
      <c r="BIT662" s="3"/>
      <c r="BIU662" s="3"/>
      <c r="BIV662" s="3"/>
      <c r="BIW662" s="3"/>
      <c r="BIX662" s="3"/>
      <c r="BIY662" s="3"/>
      <c r="BIZ662" s="3"/>
      <c r="BJA662" s="3"/>
      <c r="BJB662" s="3"/>
      <c r="BJC662" s="3"/>
      <c r="BJD662" s="3"/>
      <c r="BJE662" s="3"/>
      <c r="BJF662" s="3"/>
      <c r="BJG662" s="3"/>
      <c r="BJH662" s="3"/>
      <c r="BJI662" s="3"/>
      <c r="BJJ662" s="3"/>
      <c r="BJK662" s="3"/>
      <c r="BJL662" s="3"/>
      <c r="BJM662" s="3"/>
      <c r="BJN662" s="3"/>
      <c r="BJO662" s="3"/>
      <c r="BJP662" s="3"/>
      <c r="BJQ662" s="3"/>
      <c r="BJR662" s="3"/>
      <c r="BJS662" s="3"/>
      <c r="BJT662" s="3"/>
      <c r="BJU662" s="3"/>
      <c r="BJV662" s="3"/>
      <c r="BJW662" s="3"/>
      <c r="BJX662" s="3"/>
      <c r="BJY662" s="3"/>
      <c r="BJZ662" s="3"/>
      <c r="BKA662" s="3"/>
      <c r="BKB662" s="3"/>
      <c r="BKC662" s="3"/>
      <c r="BKD662" s="3"/>
      <c r="BKE662" s="3"/>
      <c r="BKF662" s="3"/>
      <c r="BKG662" s="3"/>
      <c r="BKH662" s="3"/>
      <c r="BKI662" s="3"/>
      <c r="BKJ662" s="3"/>
      <c r="BKK662" s="3"/>
      <c r="BKL662" s="3"/>
      <c r="BKM662" s="3"/>
      <c r="BKN662" s="3"/>
      <c r="BKO662" s="3"/>
      <c r="BKP662" s="3"/>
      <c r="BKQ662" s="3"/>
      <c r="BKR662" s="3"/>
      <c r="BKS662" s="3"/>
      <c r="BKT662" s="3"/>
      <c r="BKU662" s="3"/>
      <c r="BKV662" s="3"/>
      <c r="BKW662" s="3"/>
      <c r="BKX662" s="3"/>
      <c r="BKY662" s="3"/>
      <c r="BKZ662" s="3"/>
      <c r="BLA662" s="3"/>
      <c r="BLB662" s="3"/>
      <c r="BLC662" s="3"/>
      <c r="BLD662" s="3"/>
      <c r="BLE662" s="3"/>
      <c r="BLF662" s="3"/>
      <c r="BLG662" s="3"/>
      <c r="BLH662" s="3"/>
      <c r="BLI662" s="3"/>
      <c r="BLJ662" s="3"/>
      <c r="BLK662" s="3"/>
      <c r="BLL662" s="3"/>
      <c r="BLM662" s="3"/>
      <c r="BLN662" s="3"/>
      <c r="BLO662" s="3"/>
      <c r="BLP662" s="3"/>
      <c r="BLQ662" s="3"/>
      <c r="BLR662" s="3"/>
      <c r="BLS662" s="3"/>
      <c r="BLT662" s="3"/>
      <c r="BLU662" s="3"/>
      <c r="BLV662" s="3"/>
      <c r="BLW662" s="3"/>
      <c r="BLX662" s="3"/>
      <c r="BLY662" s="3"/>
      <c r="BLZ662" s="3"/>
      <c r="BMA662" s="3"/>
      <c r="BMB662" s="3"/>
      <c r="BMC662" s="3"/>
      <c r="BMD662" s="3"/>
      <c r="BME662" s="3"/>
      <c r="BMF662" s="3"/>
      <c r="BMG662" s="3"/>
      <c r="BMH662" s="3"/>
      <c r="BMI662" s="3"/>
      <c r="BMJ662" s="3"/>
      <c r="BMK662" s="3"/>
      <c r="BML662" s="3"/>
      <c r="BMM662" s="3"/>
      <c r="BMN662" s="3"/>
      <c r="BMO662" s="3"/>
      <c r="BMP662" s="3"/>
      <c r="BMQ662" s="3"/>
      <c r="BMR662" s="3"/>
      <c r="BMS662" s="3"/>
      <c r="BMT662" s="3"/>
      <c r="BMU662" s="3"/>
      <c r="BMV662" s="3"/>
      <c r="BMW662" s="3"/>
      <c r="BMX662" s="3"/>
      <c r="BMY662" s="3"/>
      <c r="BMZ662" s="3"/>
      <c r="BNA662" s="3"/>
      <c r="BNB662" s="3"/>
      <c r="BNC662" s="3"/>
      <c r="BND662" s="3"/>
      <c r="BNE662" s="3"/>
      <c r="BNF662" s="3"/>
      <c r="BNG662" s="3"/>
      <c r="BNH662" s="3"/>
      <c r="BNI662" s="3"/>
      <c r="BNJ662" s="3"/>
      <c r="BNK662" s="3"/>
      <c r="BNL662" s="3"/>
      <c r="BNM662" s="3"/>
      <c r="BNN662" s="3"/>
      <c r="BNO662" s="3"/>
      <c r="BNP662" s="3"/>
      <c r="BNQ662" s="3"/>
      <c r="BNR662" s="3"/>
      <c r="BNS662" s="3"/>
      <c r="BNT662" s="3"/>
      <c r="BNU662" s="3"/>
      <c r="BNV662" s="3"/>
      <c r="BNW662" s="3"/>
      <c r="BNX662" s="3"/>
      <c r="BNY662" s="3"/>
      <c r="BNZ662" s="3"/>
      <c r="BOA662" s="3"/>
      <c r="BOB662" s="3"/>
      <c r="BOC662" s="3"/>
      <c r="BOD662" s="3"/>
      <c r="BOE662" s="3"/>
      <c r="BOF662" s="3"/>
      <c r="BOG662" s="3"/>
      <c r="BOH662" s="3"/>
      <c r="BOI662" s="3"/>
      <c r="BOJ662" s="3"/>
      <c r="BOK662" s="3"/>
      <c r="BOL662" s="3"/>
      <c r="BOM662" s="3"/>
      <c r="BON662" s="3"/>
      <c r="BOO662" s="3"/>
      <c r="BOP662" s="3"/>
      <c r="BOQ662" s="3"/>
      <c r="BOR662" s="3"/>
      <c r="BOS662" s="3"/>
      <c r="BOT662" s="3"/>
      <c r="BOU662" s="3"/>
      <c r="BOV662" s="3"/>
      <c r="BOW662" s="3"/>
      <c r="BOX662" s="3"/>
      <c r="BOY662" s="3"/>
      <c r="BOZ662" s="3"/>
      <c r="BPA662" s="3"/>
      <c r="BPB662" s="3"/>
      <c r="BPC662" s="3"/>
      <c r="BPD662" s="3"/>
      <c r="BPE662" s="3"/>
      <c r="BPF662" s="3"/>
      <c r="BPG662" s="3"/>
      <c r="BPH662" s="3"/>
      <c r="BPI662" s="3"/>
      <c r="BPJ662" s="3"/>
      <c r="BPK662" s="3"/>
      <c r="BPL662" s="3"/>
      <c r="BPM662" s="3"/>
      <c r="BPN662" s="3"/>
      <c r="BPO662" s="3"/>
      <c r="BPP662" s="3"/>
      <c r="BPQ662" s="3"/>
      <c r="BPR662" s="3"/>
      <c r="BPS662" s="3"/>
      <c r="BPT662" s="3"/>
      <c r="BPU662" s="3"/>
      <c r="BPV662" s="3"/>
      <c r="BPW662" s="3"/>
      <c r="BPX662" s="3"/>
      <c r="BPY662" s="3"/>
      <c r="BPZ662" s="3"/>
      <c r="BQA662" s="3"/>
      <c r="BQB662" s="3"/>
      <c r="BQC662" s="3"/>
      <c r="BQD662" s="3"/>
      <c r="BQE662" s="3"/>
      <c r="BQF662" s="3"/>
      <c r="BQG662" s="3"/>
      <c r="BQH662" s="3"/>
      <c r="BQI662" s="3"/>
      <c r="BQJ662" s="3"/>
      <c r="BQK662" s="3"/>
      <c r="BQL662" s="3"/>
      <c r="BQM662" s="3"/>
      <c r="BQN662" s="3"/>
      <c r="BQO662" s="3"/>
      <c r="BQP662" s="3"/>
      <c r="BQQ662" s="3"/>
      <c r="BQR662" s="3"/>
      <c r="BQS662" s="3"/>
      <c r="BQT662" s="3"/>
      <c r="BQU662" s="3"/>
      <c r="BQV662" s="3"/>
      <c r="BQW662" s="3"/>
      <c r="BQX662" s="3"/>
      <c r="BQY662" s="3"/>
      <c r="BQZ662" s="3"/>
      <c r="BRA662" s="3"/>
      <c r="BRB662" s="3"/>
      <c r="BRC662" s="3"/>
      <c r="BRD662" s="3"/>
      <c r="BRE662" s="3"/>
      <c r="BRF662" s="3"/>
      <c r="BRG662" s="3"/>
      <c r="BRH662" s="3"/>
      <c r="BRI662" s="3"/>
      <c r="BRJ662" s="3"/>
      <c r="BRK662" s="3"/>
      <c r="BRL662" s="3"/>
      <c r="BRM662" s="3"/>
      <c r="BRN662" s="3"/>
      <c r="BRO662" s="3"/>
      <c r="BRP662" s="3"/>
      <c r="BRQ662" s="3"/>
      <c r="BRR662" s="3"/>
      <c r="BRS662" s="3"/>
      <c r="BRT662" s="3"/>
      <c r="BRU662" s="3"/>
      <c r="BRV662" s="3"/>
      <c r="BRW662" s="3"/>
      <c r="BRX662" s="3"/>
      <c r="BRY662" s="3"/>
      <c r="BRZ662" s="3"/>
      <c r="BSA662" s="3"/>
      <c r="BSB662" s="3"/>
      <c r="BSC662" s="3"/>
      <c r="BSD662" s="3"/>
      <c r="BSE662" s="3"/>
      <c r="BSF662" s="3"/>
      <c r="BSG662" s="3"/>
      <c r="BSH662" s="3"/>
      <c r="BSI662" s="3"/>
      <c r="BSJ662" s="3"/>
      <c r="BSK662" s="3"/>
      <c r="BSL662" s="3"/>
      <c r="BSM662" s="3"/>
      <c r="BSN662" s="3"/>
      <c r="BSO662" s="3"/>
      <c r="BSP662" s="3"/>
      <c r="BSQ662" s="3"/>
      <c r="BSR662" s="3"/>
      <c r="BSS662" s="3"/>
      <c r="BST662" s="3"/>
      <c r="BSU662" s="3"/>
      <c r="BSV662" s="3"/>
      <c r="BSW662" s="3"/>
      <c r="BSX662" s="3"/>
      <c r="BSY662" s="3"/>
      <c r="BSZ662" s="3"/>
      <c r="BTA662" s="3"/>
      <c r="BTB662" s="3"/>
      <c r="BTC662" s="3"/>
      <c r="BTD662" s="3"/>
      <c r="BTE662" s="3"/>
      <c r="BTF662" s="3"/>
      <c r="BTG662" s="3"/>
      <c r="BTH662" s="3"/>
      <c r="BTI662" s="3"/>
      <c r="BTJ662" s="3"/>
      <c r="BTK662" s="3"/>
      <c r="BTL662" s="3"/>
      <c r="BTM662" s="3"/>
      <c r="BTN662" s="3"/>
      <c r="BTO662" s="3"/>
      <c r="BTP662" s="3"/>
      <c r="BTQ662" s="3"/>
      <c r="BTR662" s="3"/>
      <c r="BTS662" s="3"/>
      <c r="BTT662" s="3"/>
      <c r="BTU662" s="3"/>
      <c r="BTV662" s="3"/>
      <c r="BTW662" s="3"/>
      <c r="BTX662" s="3"/>
      <c r="BTY662" s="3"/>
      <c r="BTZ662" s="3"/>
      <c r="BUA662" s="3"/>
      <c r="BUB662" s="3"/>
      <c r="BUC662" s="3"/>
      <c r="BUD662" s="3"/>
      <c r="BUE662" s="3"/>
      <c r="BUF662" s="3"/>
      <c r="BUG662" s="3"/>
      <c r="BUH662" s="3"/>
      <c r="BUI662" s="3"/>
      <c r="BUJ662" s="3"/>
      <c r="BUK662" s="3"/>
      <c r="BUL662" s="3"/>
      <c r="BUM662" s="3"/>
      <c r="BUN662" s="3"/>
      <c r="BUO662" s="3"/>
      <c r="BUP662" s="3"/>
      <c r="BUQ662" s="3"/>
      <c r="BUR662" s="3"/>
      <c r="BUS662" s="3"/>
      <c r="BUT662" s="3"/>
      <c r="BUU662" s="3"/>
      <c r="BUV662" s="3"/>
      <c r="BUW662" s="3"/>
      <c r="BUX662" s="3"/>
      <c r="BUY662" s="3"/>
      <c r="BUZ662" s="3"/>
      <c r="BVA662" s="3"/>
      <c r="BVB662" s="3"/>
      <c r="BVC662" s="3"/>
      <c r="BVD662" s="3"/>
      <c r="BVE662" s="3"/>
      <c r="BVF662" s="3"/>
      <c r="BVG662" s="3"/>
      <c r="BVH662" s="3"/>
      <c r="BVI662" s="3"/>
      <c r="BVJ662" s="3"/>
      <c r="BVK662" s="3"/>
      <c r="BVL662" s="3"/>
      <c r="BVM662" s="3"/>
      <c r="BVN662" s="3"/>
      <c r="BVO662" s="3"/>
      <c r="BVP662" s="3"/>
      <c r="BVQ662" s="3"/>
      <c r="BVR662" s="3"/>
      <c r="BVS662" s="3"/>
      <c r="BVT662" s="3"/>
      <c r="BVU662" s="3"/>
      <c r="BVV662" s="3"/>
      <c r="BVW662" s="3"/>
      <c r="BVX662" s="3"/>
      <c r="BVY662" s="3"/>
      <c r="BVZ662" s="3"/>
      <c r="BWA662" s="3"/>
      <c r="BWB662" s="3"/>
      <c r="BWC662" s="3"/>
      <c r="BWD662" s="3"/>
      <c r="BWE662" s="3"/>
      <c r="BWF662" s="3"/>
      <c r="BWG662" s="3"/>
      <c r="BWH662" s="3"/>
      <c r="BWI662" s="3"/>
      <c r="BWJ662" s="3"/>
      <c r="BWK662" s="3"/>
      <c r="BWL662" s="3"/>
      <c r="BWM662" s="3"/>
      <c r="BWN662" s="3"/>
      <c r="BWO662" s="3"/>
      <c r="BWP662" s="3"/>
      <c r="BWQ662" s="3"/>
      <c r="BWR662" s="3"/>
      <c r="BWS662" s="3"/>
      <c r="BWT662" s="3"/>
      <c r="BWU662" s="3"/>
      <c r="BWV662" s="3"/>
      <c r="BWW662" s="3"/>
      <c r="BWX662" s="3"/>
      <c r="BWY662" s="3"/>
      <c r="BWZ662" s="3"/>
      <c r="BXA662" s="3"/>
      <c r="BXB662" s="3"/>
      <c r="BXC662" s="3"/>
      <c r="BXD662" s="3"/>
      <c r="BXE662" s="3"/>
      <c r="BXF662" s="3"/>
      <c r="BXG662" s="3"/>
      <c r="BXH662" s="3"/>
      <c r="BXI662" s="3"/>
      <c r="BXJ662" s="3"/>
      <c r="BXK662" s="3"/>
      <c r="BXL662" s="3"/>
      <c r="BXM662" s="3"/>
      <c r="BXN662" s="3"/>
      <c r="BXO662" s="3"/>
      <c r="BXP662" s="3"/>
      <c r="BXQ662" s="3"/>
      <c r="BXR662" s="3"/>
      <c r="BXS662" s="3"/>
      <c r="BXT662" s="3"/>
      <c r="BXU662" s="3"/>
      <c r="BXV662" s="3"/>
      <c r="BXW662" s="3"/>
      <c r="BXX662" s="3"/>
      <c r="BXY662" s="3"/>
      <c r="BXZ662" s="3"/>
      <c r="BYA662" s="3"/>
      <c r="BYB662" s="3"/>
      <c r="BYC662" s="3"/>
      <c r="BYD662" s="3"/>
      <c r="BYE662" s="3"/>
      <c r="BYF662" s="3"/>
      <c r="BYG662" s="3"/>
      <c r="BYH662" s="3"/>
      <c r="BYI662" s="3"/>
      <c r="BYJ662" s="3"/>
      <c r="BYK662" s="3"/>
      <c r="BYL662" s="3"/>
      <c r="BYM662" s="3"/>
      <c r="BYN662" s="3"/>
      <c r="BYO662" s="3"/>
      <c r="BYP662" s="3"/>
      <c r="BYQ662" s="3"/>
      <c r="BYR662" s="3"/>
      <c r="BYS662" s="3"/>
      <c r="BYT662" s="3"/>
      <c r="BYU662" s="3"/>
      <c r="BYV662" s="3"/>
      <c r="BYW662" s="3"/>
      <c r="BYX662" s="3"/>
      <c r="BYY662" s="3"/>
      <c r="BYZ662" s="3"/>
      <c r="BZA662" s="3"/>
      <c r="BZB662" s="3"/>
      <c r="BZC662" s="3"/>
      <c r="BZD662" s="3"/>
      <c r="BZE662" s="3"/>
      <c r="BZF662" s="3"/>
      <c r="BZG662" s="3"/>
      <c r="BZH662" s="3"/>
      <c r="BZI662" s="3"/>
      <c r="BZJ662" s="3"/>
      <c r="BZK662" s="3"/>
      <c r="BZL662" s="3"/>
      <c r="BZM662" s="3"/>
      <c r="BZN662" s="3"/>
      <c r="BZO662" s="3"/>
      <c r="BZP662" s="3"/>
      <c r="BZQ662" s="3"/>
      <c r="BZR662" s="3"/>
      <c r="BZS662" s="3"/>
      <c r="BZT662" s="3"/>
      <c r="BZU662" s="3"/>
      <c r="BZV662" s="3"/>
      <c r="BZW662" s="3"/>
      <c r="BZX662" s="3"/>
      <c r="BZY662" s="3"/>
      <c r="BZZ662" s="3"/>
      <c r="CAA662" s="3"/>
      <c r="CAB662" s="3"/>
      <c r="CAC662" s="3"/>
      <c r="CAD662" s="3"/>
      <c r="CAE662" s="3"/>
      <c r="CAF662" s="3"/>
      <c r="CAG662" s="3"/>
      <c r="CAH662" s="3"/>
      <c r="CAI662" s="3"/>
      <c r="CAJ662" s="3"/>
      <c r="CAK662" s="3"/>
      <c r="CAL662" s="3"/>
      <c r="CAM662" s="3"/>
      <c r="CAN662" s="3"/>
      <c r="CAO662" s="3"/>
      <c r="CAP662" s="3"/>
      <c r="CAQ662" s="3"/>
      <c r="CAR662" s="3"/>
      <c r="CAS662" s="3"/>
      <c r="CAT662" s="3"/>
      <c r="CAU662" s="3"/>
      <c r="CAV662" s="3"/>
      <c r="CAW662" s="3"/>
      <c r="CAX662" s="3"/>
      <c r="CAY662" s="3"/>
      <c r="CAZ662" s="3"/>
      <c r="CBA662" s="3"/>
      <c r="CBB662" s="3"/>
      <c r="CBC662" s="3"/>
      <c r="CBD662" s="3"/>
      <c r="CBE662" s="3"/>
      <c r="CBF662" s="3"/>
      <c r="CBG662" s="3"/>
      <c r="CBH662" s="3"/>
      <c r="CBI662" s="3"/>
      <c r="CBJ662" s="3"/>
      <c r="CBK662" s="3"/>
      <c r="CBL662" s="3"/>
      <c r="CBM662" s="3"/>
      <c r="CBN662" s="3"/>
      <c r="CBO662" s="3"/>
      <c r="CBP662" s="3"/>
      <c r="CBQ662" s="3"/>
      <c r="CBR662" s="3"/>
      <c r="CBS662" s="3"/>
      <c r="CBT662" s="3"/>
      <c r="CBU662" s="3"/>
      <c r="CBV662" s="3"/>
      <c r="CBW662" s="3"/>
      <c r="CBX662" s="3"/>
      <c r="CBY662" s="3"/>
      <c r="CBZ662" s="3"/>
      <c r="CCA662" s="3"/>
      <c r="CCB662" s="3"/>
      <c r="CCC662" s="3"/>
      <c r="CCD662" s="3"/>
      <c r="CCE662" s="3"/>
      <c r="CCF662" s="3"/>
      <c r="CCG662" s="3"/>
      <c r="CCH662" s="3"/>
      <c r="CCI662" s="3"/>
      <c r="CCJ662" s="3"/>
      <c r="CCK662" s="3"/>
      <c r="CCL662" s="3"/>
      <c r="CCM662" s="3"/>
      <c r="CCN662" s="3"/>
      <c r="CCO662" s="3"/>
      <c r="CCP662" s="3"/>
      <c r="CCQ662" s="3"/>
      <c r="CCR662" s="3"/>
      <c r="CCS662" s="3"/>
      <c r="CCT662" s="3"/>
      <c r="CCU662" s="3"/>
      <c r="CCV662" s="3"/>
      <c r="CCW662" s="3"/>
      <c r="CCX662" s="3"/>
      <c r="CCY662" s="3"/>
      <c r="CCZ662" s="3"/>
      <c r="CDA662" s="3"/>
      <c r="CDB662" s="3"/>
      <c r="CDC662" s="3"/>
      <c r="CDD662" s="3"/>
      <c r="CDE662" s="3"/>
      <c r="CDF662" s="3"/>
      <c r="CDG662" s="3"/>
      <c r="CDH662" s="3"/>
      <c r="CDI662" s="3"/>
      <c r="CDJ662" s="3"/>
      <c r="CDK662" s="3"/>
      <c r="CDL662" s="3"/>
      <c r="CDM662" s="3"/>
      <c r="CDN662" s="3"/>
      <c r="CDO662" s="3"/>
      <c r="CDP662" s="3"/>
      <c r="CDQ662" s="3"/>
      <c r="CDR662" s="3"/>
      <c r="CDS662" s="3"/>
      <c r="CDT662" s="3"/>
      <c r="CDU662" s="3"/>
      <c r="CDV662" s="3"/>
      <c r="CDW662" s="3"/>
      <c r="CDX662" s="3"/>
      <c r="CDY662" s="3"/>
      <c r="CDZ662" s="3"/>
      <c r="CEA662" s="3"/>
      <c r="CEB662" s="3"/>
      <c r="CEC662" s="3"/>
      <c r="CED662" s="3"/>
      <c r="CEE662" s="3"/>
      <c r="CEF662" s="3"/>
      <c r="CEG662" s="3"/>
      <c r="CEH662" s="3"/>
      <c r="CEI662" s="3"/>
      <c r="CEJ662" s="3"/>
      <c r="CEK662" s="3"/>
      <c r="CEL662" s="3"/>
      <c r="CEM662" s="3"/>
      <c r="CEN662" s="3"/>
      <c r="CEO662" s="3"/>
      <c r="CEP662" s="3"/>
      <c r="CEQ662" s="3"/>
      <c r="CER662" s="3"/>
      <c r="CES662" s="3"/>
      <c r="CET662" s="3"/>
      <c r="CEU662" s="3"/>
      <c r="CEV662" s="3"/>
      <c r="CEW662" s="3"/>
      <c r="CEX662" s="3"/>
      <c r="CEY662" s="3"/>
      <c r="CEZ662" s="3"/>
      <c r="CFA662" s="3"/>
      <c r="CFB662" s="3"/>
      <c r="CFC662" s="3"/>
      <c r="CFD662" s="3"/>
      <c r="CFE662" s="3"/>
      <c r="CFF662" s="3"/>
      <c r="CFG662" s="3"/>
      <c r="CFH662" s="3"/>
      <c r="CFI662" s="3"/>
      <c r="CFJ662" s="3"/>
      <c r="CFK662" s="3"/>
      <c r="CFL662" s="3"/>
      <c r="CFM662" s="3"/>
      <c r="CFN662" s="3"/>
      <c r="CFO662" s="3"/>
      <c r="CFP662" s="3"/>
      <c r="CFQ662" s="3"/>
      <c r="CFR662" s="3"/>
      <c r="CFS662" s="3"/>
      <c r="CFT662" s="3"/>
      <c r="CFU662" s="3"/>
      <c r="CFV662" s="3"/>
      <c r="CFW662" s="3"/>
      <c r="CFX662" s="3"/>
      <c r="CFY662" s="3"/>
      <c r="CFZ662" s="3"/>
      <c r="CGA662" s="3"/>
      <c r="CGB662" s="3"/>
      <c r="CGC662" s="3"/>
      <c r="CGD662" s="3"/>
      <c r="CGE662" s="3"/>
      <c r="CGF662" s="3"/>
      <c r="CGG662" s="3"/>
      <c r="CGH662" s="3"/>
      <c r="CGI662" s="3"/>
      <c r="CGJ662" s="3"/>
      <c r="CGK662" s="3"/>
      <c r="CGL662" s="3"/>
      <c r="CGM662" s="3"/>
      <c r="CGN662" s="3"/>
      <c r="CGO662" s="3"/>
      <c r="CGP662" s="3"/>
      <c r="CGQ662" s="3"/>
      <c r="CGR662" s="3"/>
      <c r="CGS662" s="3"/>
      <c r="CGT662" s="3"/>
      <c r="CGU662" s="3"/>
      <c r="CGV662" s="3"/>
      <c r="CGW662" s="3"/>
      <c r="CGX662" s="3"/>
      <c r="CGY662" s="3"/>
      <c r="CGZ662" s="3"/>
      <c r="CHA662" s="3"/>
      <c r="CHB662" s="3"/>
      <c r="CHC662" s="3"/>
      <c r="CHD662" s="3"/>
      <c r="CHE662" s="3"/>
      <c r="CHF662" s="3"/>
      <c r="CHG662" s="3"/>
      <c r="CHH662" s="3"/>
      <c r="CHI662" s="3"/>
      <c r="CHJ662" s="3"/>
      <c r="CHK662" s="3"/>
      <c r="CHL662" s="3"/>
      <c r="CHM662" s="3"/>
      <c r="CHN662" s="3"/>
      <c r="CHO662" s="3"/>
      <c r="CHP662" s="3"/>
      <c r="CHQ662" s="3"/>
      <c r="CHR662" s="3"/>
      <c r="CHS662" s="3"/>
      <c r="CHT662" s="3"/>
      <c r="CHU662" s="3"/>
      <c r="CHV662" s="3"/>
      <c r="CHW662" s="3"/>
      <c r="CHX662" s="3"/>
      <c r="CHY662" s="3"/>
      <c r="CHZ662" s="3"/>
      <c r="CIA662" s="3"/>
      <c r="CIB662" s="3"/>
      <c r="CIC662" s="3"/>
      <c r="CID662" s="3"/>
      <c r="CIE662" s="3"/>
      <c r="CIF662" s="3"/>
      <c r="CIG662" s="3"/>
      <c r="CIH662" s="3"/>
      <c r="CII662" s="3"/>
      <c r="CIJ662" s="3"/>
      <c r="CIK662" s="3"/>
      <c r="CIL662" s="3"/>
      <c r="CIM662" s="3"/>
      <c r="CIN662" s="3"/>
      <c r="CIO662" s="3"/>
      <c r="CIP662" s="3"/>
      <c r="CIQ662" s="3"/>
      <c r="CIR662" s="3"/>
      <c r="CIS662" s="3"/>
      <c r="CIT662" s="3"/>
      <c r="CIU662" s="3"/>
      <c r="CIV662" s="3"/>
      <c r="CIW662" s="3"/>
      <c r="CIX662" s="3"/>
      <c r="CIY662" s="3"/>
      <c r="CIZ662" s="3"/>
      <c r="CJA662" s="3"/>
      <c r="CJB662" s="3"/>
      <c r="CJC662" s="3"/>
      <c r="CJD662" s="3"/>
      <c r="CJE662" s="3"/>
      <c r="CJF662" s="3"/>
      <c r="CJG662" s="3"/>
      <c r="CJH662" s="3"/>
      <c r="CJI662" s="3"/>
      <c r="CJJ662" s="3"/>
      <c r="CJK662" s="3"/>
      <c r="CJL662" s="3"/>
      <c r="CJM662" s="3"/>
      <c r="CJN662" s="3"/>
      <c r="CJO662" s="3"/>
      <c r="CJP662" s="3"/>
      <c r="CJQ662" s="3"/>
      <c r="CJR662" s="3"/>
      <c r="CJS662" s="3"/>
      <c r="CJT662" s="3"/>
      <c r="CJU662" s="3"/>
      <c r="CJV662" s="3"/>
      <c r="CJW662" s="3"/>
      <c r="CJX662" s="3"/>
      <c r="CJY662" s="3"/>
      <c r="CJZ662" s="3"/>
      <c r="CKA662" s="3"/>
      <c r="CKB662" s="3"/>
      <c r="CKC662" s="3"/>
      <c r="CKD662" s="3"/>
      <c r="CKE662" s="3"/>
      <c r="CKF662" s="3"/>
      <c r="CKG662" s="3"/>
      <c r="CKH662" s="3"/>
      <c r="CKI662" s="3"/>
      <c r="CKJ662" s="3"/>
      <c r="CKK662" s="3"/>
      <c r="CKL662" s="3"/>
      <c r="CKM662" s="3"/>
      <c r="CKN662" s="3"/>
      <c r="CKO662" s="3"/>
      <c r="CKP662" s="3"/>
      <c r="CKQ662" s="3"/>
      <c r="CKR662" s="3"/>
      <c r="CKS662" s="3"/>
      <c r="CKT662" s="3"/>
      <c r="CKU662" s="3"/>
      <c r="CKV662" s="3"/>
      <c r="CKW662" s="3"/>
      <c r="CKX662" s="3"/>
      <c r="CKY662" s="3"/>
      <c r="CKZ662" s="3"/>
      <c r="CLA662" s="3"/>
      <c r="CLB662" s="3"/>
      <c r="CLC662" s="3"/>
      <c r="CLD662" s="3"/>
      <c r="CLE662" s="3"/>
      <c r="CLF662" s="3"/>
      <c r="CLG662" s="3"/>
      <c r="CLH662" s="3"/>
      <c r="CLI662" s="3"/>
      <c r="CLJ662" s="3"/>
      <c r="CLK662" s="3"/>
      <c r="CLL662" s="3"/>
      <c r="CLM662" s="3"/>
      <c r="CLN662" s="3"/>
      <c r="CLO662" s="3"/>
      <c r="CLP662" s="3"/>
      <c r="CLQ662" s="3"/>
      <c r="CLR662" s="3"/>
      <c r="CLS662" s="3"/>
      <c r="CLT662" s="3"/>
      <c r="CLU662" s="3"/>
      <c r="CLV662" s="3"/>
      <c r="CLW662" s="3"/>
      <c r="CLX662" s="3"/>
      <c r="CLY662" s="3"/>
      <c r="CLZ662" s="3"/>
      <c r="CMA662" s="3"/>
      <c r="CMB662" s="3"/>
      <c r="CMC662" s="3"/>
      <c r="CMD662" s="3"/>
      <c r="CME662" s="3"/>
      <c r="CMF662" s="3"/>
      <c r="CMG662" s="3"/>
      <c r="CMH662" s="3"/>
      <c r="CMI662" s="3"/>
      <c r="CMJ662" s="3"/>
      <c r="CMK662" s="3"/>
      <c r="CML662" s="3"/>
      <c r="CMM662" s="3"/>
      <c r="CMN662" s="3"/>
      <c r="CMO662" s="3"/>
      <c r="CMP662" s="3"/>
      <c r="CMQ662" s="3"/>
      <c r="CMR662" s="3"/>
      <c r="CMS662" s="3"/>
      <c r="CMT662" s="3"/>
      <c r="CMU662" s="3"/>
      <c r="CMV662" s="3"/>
      <c r="CMW662" s="3"/>
      <c r="CMX662" s="3"/>
      <c r="CMY662" s="3"/>
      <c r="CMZ662" s="3"/>
      <c r="CNA662" s="3"/>
      <c r="CNB662" s="3"/>
      <c r="CNC662" s="3"/>
      <c r="CND662" s="3"/>
      <c r="CNE662" s="3"/>
      <c r="CNF662" s="3"/>
      <c r="CNG662" s="3"/>
      <c r="CNH662" s="3"/>
      <c r="CNI662" s="3"/>
      <c r="CNJ662" s="3"/>
      <c r="CNK662" s="3"/>
      <c r="CNL662" s="3"/>
      <c r="CNM662" s="3"/>
      <c r="CNN662" s="3"/>
      <c r="CNO662" s="3"/>
      <c r="CNP662" s="3"/>
      <c r="CNQ662" s="3"/>
      <c r="CNR662" s="3"/>
      <c r="CNS662" s="3"/>
      <c r="CNT662" s="3"/>
      <c r="CNU662" s="3"/>
      <c r="CNV662" s="3"/>
      <c r="CNW662" s="3"/>
      <c r="CNX662" s="3"/>
      <c r="CNY662" s="3"/>
      <c r="CNZ662" s="3"/>
      <c r="COA662" s="3"/>
      <c r="COB662" s="3"/>
      <c r="COC662" s="3"/>
      <c r="COD662" s="3"/>
      <c r="COE662" s="3"/>
      <c r="COF662" s="3"/>
      <c r="COG662" s="3"/>
      <c r="COH662" s="3"/>
      <c r="COI662" s="3"/>
      <c r="COJ662" s="3"/>
      <c r="COK662" s="3"/>
      <c r="COL662" s="3"/>
      <c r="COM662" s="3"/>
      <c r="CON662" s="3"/>
      <c r="COO662" s="3"/>
      <c r="COP662" s="3"/>
      <c r="COQ662" s="3"/>
      <c r="COR662" s="3"/>
      <c r="COS662" s="3"/>
      <c r="COT662" s="3"/>
      <c r="COU662" s="3"/>
      <c r="COV662" s="3"/>
      <c r="COW662" s="3"/>
      <c r="COX662" s="3"/>
      <c r="COY662" s="3"/>
      <c r="COZ662" s="3"/>
      <c r="CPA662" s="3"/>
      <c r="CPB662" s="3"/>
      <c r="CPC662" s="3"/>
      <c r="CPD662" s="3"/>
      <c r="CPE662" s="3"/>
      <c r="CPF662" s="3"/>
      <c r="CPG662" s="3"/>
      <c r="CPH662" s="3"/>
      <c r="CPI662" s="3"/>
      <c r="CPJ662" s="3"/>
      <c r="CPK662" s="3"/>
      <c r="CPL662" s="3"/>
      <c r="CPM662" s="3"/>
      <c r="CPN662" s="3"/>
      <c r="CPO662" s="3"/>
      <c r="CPP662" s="3"/>
      <c r="CPQ662" s="3"/>
      <c r="CPR662" s="3"/>
      <c r="CPS662" s="3"/>
      <c r="CPT662" s="3"/>
      <c r="CPU662" s="3"/>
      <c r="CPV662" s="3"/>
      <c r="CPW662" s="3"/>
      <c r="CPX662" s="3"/>
      <c r="CPY662" s="3"/>
      <c r="CPZ662" s="3"/>
      <c r="CQA662" s="3"/>
      <c r="CQB662" s="3"/>
      <c r="CQC662" s="3"/>
      <c r="CQD662" s="3"/>
      <c r="CQE662" s="3"/>
      <c r="CQF662" s="3"/>
      <c r="CQG662" s="3"/>
      <c r="CQH662" s="3"/>
      <c r="CQI662" s="3"/>
      <c r="CQJ662" s="3"/>
      <c r="CQK662" s="3"/>
      <c r="CQL662" s="3"/>
      <c r="CQM662" s="3"/>
      <c r="CQN662" s="3"/>
      <c r="CQO662" s="3"/>
      <c r="CQP662" s="3"/>
      <c r="CQQ662" s="3"/>
      <c r="CQR662" s="3"/>
      <c r="CQS662" s="3"/>
      <c r="CQT662" s="3"/>
      <c r="CQU662" s="3"/>
      <c r="CQV662" s="3"/>
      <c r="CQW662" s="3"/>
      <c r="CQX662" s="3"/>
      <c r="CQY662" s="3"/>
      <c r="CQZ662" s="3"/>
      <c r="CRA662" s="3"/>
      <c r="CRB662" s="3"/>
      <c r="CRC662" s="3"/>
      <c r="CRD662" s="3"/>
      <c r="CRE662" s="3"/>
      <c r="CRF662" s="3"/>
      <c r="CRG662" s="3"/>
      <c r="CRH662" s="3"/>
      <c r="CRI662" s="3"/>
      <c r="CRJ662" s="3"/>
      <c r="CRK662" s="3"/>
      <c r="CRL662" s="3"/>
      <c r="CRM662" s="3"/>
      <c r="CRN662" s="3"/>
      <c r="CRO662" s="3"/>
      <c r="CRP662" s="3"/>
      <c r="CRQ662" s="3"/>
      <c r="CRR662" s="3"/>
      <c r="CRS662" s="3"/>
      <c r="CRT662" s="3"/>
      <c r="CRU662" s="3"/>
      <c r="CRV662" s="3"/>
      <c r="CRW662" s="3"/>
      <c r="CRX662" s="3"/>
      <c r="CRY662" s="3"/>
      <c r="CRZ662" s="3"/>
      <c r="CSA662" s="3"/>
      <c r="CSB662" s="3"/>
      <c r="CSC662" s="3"/>
      <c r="CSD662" s="3"/>
      <c r="CSE662" s="3"/>
      <c r="CSF662" s="3"/>
      <c r="CSG662" s="3"/>
      <c r="CSH662" s="3"/>
      <c r="CSI662" s="3"/>
      <c r="CSJ662" s="3"/>
      <c r="CSK662" s="3"/>
      <c r="CSL662" s="3"/>
      <c r="CSM662" s="3"/>
      <c r="CSN662" s="3"/>
      <c r="CSO662" s="3"/>
      <c r="CSP662" s="3"/>
      <c r="CSQ662" s="3"/>
      <c r="CSR662" s="3"/>
      <c r="CSS662" s="3"/>
      <c r="CST662" s="3"/>
      <c r="CSU662" s="3"/>
      <c r="CSV662" s="3"/>
      <c r="CSW662" s="3"/>
      <c r="CSX662" s="3"/>
      <c r="CSY662" s="3"/>
      <c r="CSZ662" s="3"/>
      <c r="CTA662" s="3"/>
      <c r="CTB662" s="3"/>
      <c r="CTC662" s="3"/>
      <c r="CTD662" s="3"/>
      <c r="CTE662" s="3"/>
      <c r="CTF662" s="3"/>
      <c r="CTG662" s="3"/>
      <c r="CTH662" s="3"/>
      <c r="CTI662" s="3"/>
      <c r="CTJ662" s="3"/>
      <c r="CTK662" s="3"/>
      <c r="CTL662" s="3"/>
      <c r="CTM662" s="3"/>
      <c r="CTN662" s="3"/>
      <c r="CTO662" s="3"/>
      <c r="CTP662" s="3"/>
      <c r="CTQ662" s="3"/>
      <c r="CTR662" s="3"/>
      <c r="CTS662" s="3"/>
      <c r="CTT662" s="3"/>
      <c r="CTU662" s="3"/>
      <c r="CTV662" s="3"/>
      <c r="CTW662" s="3"/>
      <c r="CTX662" s="3"/>
      <c r="CTY662" s="3"/>
      <c r="CTZ662" s="3"/>
      <c r="CUA662" s="3"/>
      <c r="CUB662" s="3"/>
      <c r="CUC662" s="3"/>
      <c r="CUD662" s="3"/>
      <c r="CUE662" s="3"/>
      <c r="CUF662" s="3"/>
      <c r="CUG662" s="3"/>
      <c r="CUH662" s="3"/>
      <c r="CUI662" s="3"/>
      <c r="CUJ662" s="3"/>
      <c r="CUK662" s="3"/>
      <c r="CUL662" s="3"/>
      <c r="CUM662" s="3"/>
      <c r="CUN662" s="3"/>
      <c r="CUO662" s="3"/>
      <c r="CUP662" s="3"/>
      <c r="CUQ662" s="3"/>
      <c r="CUR662" s="3"/>
      <c r="CUS662" s="3"/>
      <c r="CUT662" s="3"/>
      <c r="CUU662" s="3"/>
      <c r="CUV662" s="3"/>
      <c r="CUW662" s="3"/>
      <c r="CUX662" s="3"/>
      <c r="CUY662" s="3"/>
      <c r="CUZ662" s="3"/>
      <c r="CVA662" s="3"/>
      <c r="CVB662" s="3"/>
      <c r="CVC662" s="3"/>
      <c r="CVD662" s="3"/>
      <c r="CVE662" s="3"/>
      <c r="CVF662" s="3"/>
      <c r="CVG662" s="3"/>
      <c r="CVH662" s="3"/>
      <c r="CVI662" s="3"/>
      <c r="CVJ662" s="3"/>
      <c r="CVK662" s="3"/>
      <c r="CVL662" s="3"/>
      <c r="CVM662" s="3"/>
      <c r="CVN662" s="3"/>
      <c r="CVO662" s="3"/>
      <c r="CVP662" s="3"/>
      <c r="CVQ662" s="3"/>
      <c r="CVR662" s="3"/>
      <c r="CVS662" s="3"/>
      <c r="CVT662" s="3"/>
      <c r="CVU662" s="3"/>
      <c r="CVV662" s="3"/>
      <c r="CVW662" s="3"/>
      <c r="CVX662" s="3"/>
      <c r="CVY662" s="3"/>
      <c r="CVZ662" s="3"/>
      <c r="CWA662" s="3"/>
      <c r="CWB662" s="3"/>
      <c r="CWC662" s="3"/>
      <c r="CWD662" s="3"/>
      <c r="CWE662" s="3"/>
      <c r="CWF662" s="3"/>
      <c r="CWG662" s="3"/>
      <c r="CWH662" s="3"/>
      <c r="CWI662" s="3"/>
      <c r="CWJ662" s="3"/>
      <c r="CWK662" s="3"/>
      <c r="CWL662" s="3"/>
      <c r="CWM662" s="3"/>
      <c r="CWN662" s="3"/>
      <c r="CWO662" s="3"/>
      <c r="CWP662" s="3"/>
      <c r="CWQ662" s="3"/>
      <c r="CWR662" s="3"/>
      <c r="CWS662" s="3"/>
      <c r="CWT662" s="3"/>
      <c r="CWU662" s="3"/>
      <c r="CWV662" s="3"/>
      <c r="CWW662" s="3"/>
      <c r="CWX662" s="3"/>
      <c r="CWY662" s="3"/>
      <c r="CWZ662" s="3"/>
      <c r="CXA662" s="3"/>
      <c r="CXB662" s="3"/>
      <c r="CXC662" s="3"/>
      <c r="CXD662" s="3"/>
      <c r="CXE662" s="3"/>
      <c r="CXF662" s="3"/>
      <c r="CXG662" s="3"/>
      <c r="CXH662" s="3"/>
      <c r="CXI662" s="3"/>
      <c r="CXJ662" s="3"/>
      <c r="CXK662" s="3"/>
      <c r="CXL662" s="3"/>
      <c r="CXM662" s="3"/>
      <c r="CXN662" s="3"/>
      <c r="CXO662" s="3"/>
      <c r="CXP662" s="3"/>
      <c r="CXQ662" s="3"/>
      <c r="CXR662" s="3"/>
      <c r="CXS662" s="3"/>
      <c r="CXT662" s="3"/>
      <c r="CXU662" s="3"/>
      <c r="CXV662" s="3"/>
      <c r="CXW662" s="3"/>
      <c r="CXX662" s="3"/>
      <c r="CXY662" s="3"/>
      <c r="CXZ662" s="3"/>
      <c r="CYA662" s="3"/>
      <c r="CYB662" s="3"/>
      <c r="CYC662" s="3"/>
      <c r="CYD662" s="3"/>
      <c r="CYE662" s="3"/>
      <c r="CYF662" s="3"/>
      <c r="CYG662" s="3"/>
      <c r="CYH662" s="3"/>
      <c r="CYI662" s="3"/>
      <c r="CYJ662" s="3"/>
      <c r="CYK662" s="3"/>
      <c r="CYL662" s="3"/>
      <c r="CYM662" s="3"/>
      <c r="CYN662" s="3"/>
      <c r="CYO662" s="3"/>
      <c r="CYP662" s="3"/>
      <c r="CYQ662" s="3"/>
      <c r="CYR662" s="3"/>
      <c r="CYS662" s="3"/>
      <c r="CYT662" s="3"/>
      <c r="CYU662" s="3"/>
      <c r="CYV662" s="3"/>
      <c r="CYW662" s="3"/>
      <c r="CYX662" s="3"/>
      <c r="CYY662" s="3"/>
      <c r="CYZ662" s="3"/>
      <c r="CZA662" s="3"/>
      <c r="CZB662" s="3"/>
      <c r="CZC662" s="3"/>
      <c r="CZD662" s="3"/>
      <c r="CZE662" s="3"/>
      <c r="CZF662" s="3"/>
      <c r="CZG662" s="3"/>
      <c r="CZH662" s="3"/>
      <c r="CZI662" s="3"/>
      <c r="CZJ662" s="3"/>
      <c r="CZK662" s="3"/>
      <c r="CZL662" s="3"/>
      <c r="CZM662" s="3"/>
      <c r="CZN662" s="3"/>
      <c r="CZO662" s="3"/>
      <c r="CZP662" s="3"/>
      <c r="CZQ662" s="3"/>
      <c r="CZR662" s="3"/>
      <c r="CZS662" s="3"/>
      <c r="CZT662" s="3"/>
      <c r="CZU662" s="3"/>
      <c r="CZV662" s="3"/>
      <c r="CZW662" s="3"/>
      <c r="CZX662" s="3"/>
      <c r="CZY662" s="3"/>
      <c r="CZZ662" s="3"/>
      <c r="DAA662" s="3"/>
      <c r="DAB662" s="3"/>
      <c r="DAC662" s="3"/>
      <c r="DAD662" s="3"/>
      <c r="DAE662" s="3"/>
      <c r="DAF662" s="3"/>
      <c r="DAG662" s="3"/>
      <c r="DAH662" s="3"/>
      <c r="DAI662" s="3"/>
      <c r="DAJ662" s="3"/>
      <c r="DAK662" s="3"/>
      <c r="DAL662" s="3"/>
      <c r="DAM662" s="3"/>
      <c r="DAN662" s="3"/>
      <c r="DAO662" s="3"/>
      <c r="DAP662" s="3"/>
      <c r="DAQ662" s="3"/>
      <c r="DAR662" s="3"/>
      <c r="DAS662" s="3"/>
      <c r="DAT662" s="3"/>
      <c r="DAU662" s="3"/>
      <c r="DAV662" s="3"/>
      <c r="DAW662" s="3"/>
      <c r="DAX662" s="3"/>
      <c r="DAY662" s="3"/>
      <c r="DAZ662" s="3"/>
      <c r="DBA662" s="3"/>
      <c r="DBB662" s="3"/>
      <c r="DBC662" s="3"/>
      <c r="DBD662" s="3"/>
      <c r="DBE662" s="3"/>
      <c r="DBF662" s="3"/>
      <c r="DBG662" s="3"/>
      <c r="DBH662" s="3"/>
      <c r="DBI662" s="3"/>
      <c r="DBJ662" s="3"/>
      <c r="DBK662" s="3"/>
      <c r="DBL662" s="3"/>
      <c r="DBM662" s="3"/>
      <c r="DBN662" s="3"/>
      <c r="DBO662" s="3"/>
      <c r="DBP662" s="3"/>
      <c r="DBQ662" s="3"/>
      <c r="DBR662" s="3"/>
      <c r="DBS662" s="3"/>
      <c r="DBT662" s="3"/>
      <c r="DBU662" s="3"/>
      <c r="DBV662" s="3"/>
      <c r="DBW662" s="3"/>
      <c r="DBX662" s="3"/>
      <c r="DBY662" s="3"/>
      <c r="DBZ662" s="3"/>
      <c r="DCA662" s="3"/>
      <c r="DCB662" s="3"/>
      <c r="DCC662" s="3"/>
      <c r="DCD662" s="3"/>
      <c r="DCE662" s="3"/>
      <c r="DCF662" s="3"/>
      <c r="DCG662" s="3"/>
      <c r="DCH662" s="3"/>
      <c r="DCI662" s="3"/>
      <c r="DCJ662" s="3"/>
      <c r="DCK662" s="3"/>
      <c r="DCL662" s="3"/>
      <c r="DCM662" s="3"/>
      <c r="DCN662" s="3"/>
      <c r="DCO662" s="3"/>
      <c r="DCP662" s="3"/>
      <c r="DCQ662" s="3"/>
      <c r="DCR662" s="3"/>
      <c r="DCS662" s="3"/>
      <c r="DCT662" s="3"/>
      <c r="DCU662" s="3"/>
      <c r="DCV662" s="3"/>
      <c r="DCW662" s="3"/>
      <c r="DCX662" s="3"/>
      <c r="DCY662" s="3"/>
      <c r="DCZ662" s="3"/>
      <c r="DDA662" s="3"/>
      <c r="DDB662" s="3"/>
      <c r="DDC662" s="3"/>
      <c r="DDD662" s="3"/>
      <c r="DDE662" s="3"/>
      <c r="DDF662" s="3"/>
      <c r="DDG662" s="3"/>
      <c r="DDH662" s="3"/>
      <c r="DDI662" s="3"/>
      <c r="DDJ662" s="3"/>
      <c r="DDK662" s="3"/>
      <c r="DDL662" s="3"/>
      <c r="DDM662" s="3"/>
      <c r="DDN662" s="3"/>
      <c r="DDO662" s="3"/>
      <c r="DDP662" s="3"/>
      <c r="DDQ662" s="3"/>
      <c r="DDR662" s="3"/>
      <c r="DDS662" s="3"/>
      <c r="DDT662" s="3"/>
      <c r="DDU662" s="3"/>
      <c r="DDV662" s="3"/>
      <c r="DDW662" s="3"/>
      <c r="DDX662" s="3"/>
      <c r="DDY662" s="3"/>
      <c r="DDZ662" s="3"/>
      <c r="DEA662" s="3"/>
      <c r="DEB662" s="3"/>
      <c r="DEC662" s="3"/>
      <c r="DED662" s="3"/>
      <c r="DEE662" s="3"/>
      <c r="DEF662" s="3"/>
      <c r="DEG662" s="3"/>
      <c r="DEH662" s="3"/>
      <c r="DEI662" s="3"/>
      <c r="DEJ662" s="3"/>
      <c r="DEK662" s="3"/>
      <c r="DEL662" s="3"/>
      <c r="DEM662" s="3"/>
      <c r="DEN662" s="3"/>
      <c r="DEO662" s="3"/>
      <c r="DEP662" s="3"/>
      <c r="DEQ662" s="3"/>
      <c r="DER662" s="3"/>
      <c r="DES662" s="3"/>
      <c r="DET662" s="3"/>
      <c r="DEU662" s="3"/>
      <c r="DEV662" s="3"/>
      <c r="DEW662" s="3"/>
      <c r="DEX662" s="3"/>
      <c r="DEY662" s="3"/>
      <c r="DEZ662" s="3"/>
      <c r="DFA662" s="3"/>
      <c r="DFB662" s="3"/>
      <c r="DFC662" s="3"/>
      <c r="DFD662" s="3"/>
      <c r="DFE662" s="3"/>
      <c r="DFF662" s="3"/>
      <c r="DFG662" s="3"/>
      <c r="DFH662" s="3"/>
      <c r="DFI662" s="3"/>
      <c r="DFJ662" s="3"/>
      <c r="DFK662" s="3"/>
      <c r="DFL662" s="3"/>
      <c r="DFM662" s="3"/>
      <c r="DFN662" s="3"/>
      <c r="DFO662" s="3"/>
      <c r="DFP662" s="3"/>
      <c r="DFQ662" s="3"/>
      <c r="DFR662" s="3"/>
      <c r="DFS662" s="3"/>
      <c r="DFT662" s="3"/>
      <c r="DFU662" s="3"/>
      <c r="DFV662" s="3"/>
      <c r="DFW662" s="3"/>
      <c r="DFX662" s="3"/>
      <c r="DFY662" s="3"/>
      <c r="DFZ662" s="3"/>
      <c r="DGA662" s="3"/>
      <c r="DGB662" s="3"/>
      <c r="DGC662" s="3"/>
      <c r="DGD662" s="3"/>
      <c r="DGE662" s="3"/>
      <c r="DGF662" s="3"/>
      <c r="DGG662" s="3"/>
      <c r="DGH662" s="3"/>
      <c r="DGI662" s="3"/>
      <c r="DGJ662" s="3"/>
      <c r="DGK662" s="3"/>
      <c r="DGL662" s="3"/>
      <c r="DGM662" s="3"/>
      <c r="DGN662" s="3"/>
      <c r="DGO662" s="3"/>
      <c r="DGP662" s="3"/>
      <c r="DGQ662" s="3"/>
      <c r="DGR662" s="3"/>
      <c r="DGS662" s="3"/>
      <c r="DGT662" s="3"/>
      <c r="DGU662" s="3"/>
      <c r="DGV662" s="3"/>
      <c r="DGW662" s="3"/>
      <c r="DGX662" s="3"/>
      <c r="DGY662" s="3"/>
      <c r="DGZ662" s="3"/>
      <c r="DHA662" s="3"/>
      <c r="DHB662" s="3"/>
      <c r="DHC662" s="3"/>
      <c r="DHD662" s="3"/>
      <c r="DHE662" s="3"/>
      <c r="DHF662" s="3"/>
      <c r="DHG662" s="3"/>
      <c r="DHH662" s="3"/>
      <c r="DHI662" s="3"/>
      <c r="DHJ662" s="3"/>
      <c r="DHK662" s="3"/>
      <c r="DHL662" s="3"/>
      <c r="DHM662" s="3"/>
      <c r="DHN662" s="3"/>
      <c r="DHO662" s="3"/>
      <c r="DHP662" s="3"/>
      <c r="DHQ662" s="3"/>
      <c r="DHR662" s="3"/>
      <c r="DHS662" s="3"/>
      <c r="DHT662" s="3"/>
      <c r="DHU662" s="3"/>
      <c r="DHV662" s="3"/>
      <c r="DHW662" s="3"/>
      <c r="DHX662" s="3"/>
      <c r="DHY662" s="3"/>
      <c r="DHZ662" s="3"/>
      <c r="DIA662" s="3"/>
      <c r="DIB662" s="3"/>
      <c r="DIC662" s="3"/>
      <c r="DID662" s="3"/>
      <c r="DIE662" s="3"/>
      <c r="DIF662" s="3"/>
      <c r="DIG662" s="3"/>
      <c r="DIH662" s="3"/>
      <c r="DII662" s="3"/>
      <c r="DIJ662" s="3"/>
      <c r="DIK662" s="3"/>
      <c r="DIL662" s="3"/>
      <c r="DIM662" s="3"/>
      <c r="DIN662" s="3"/>
      <c r="DIO662" s="3"/>
      <c r="DIP662" s="3"/>
      <c r="DIQ662" s="3"/>
      <c r="DIR662" s="3"/>
      <c r="DIS662" s="3"/>
      <c r="DIT662" s="3"/>
      <c r="DIU662" s="3"/>
      <c r="DIV662" s="3"/>
      <c r="DIW662" s="3"/>
      <c r="DIX662" s="3"/>
      <c r="DIY662" s="3"/>
      <c r="DIZ662" s="3"/>
      <c r="DJA662" s="3"/>
      <c r="DJB662" s="3"/>
      <c r="DJC662" s="3"/>
      <c r="DJD662" s="3"/>
      <c r="DJE662" s="3"/>
      <c r="DJF662" s="3"/>
      <c r="DJG662" s="3"/>
      <c r="DJH662" s="3"/>
      <c r="DJI662" s="3"/>
      <c r="DJJ662" s="3"/>
      <c r="DJK662" s="3"/>
      <c r="DJL662" s="3"/>
      <c r="DJM662" s="3"/>
      <c r="DJN662" s="3"/>
      <c r="DJO662" s="3"/>
      <c r="DJP662" s="3"/>
      <c r="DJQ662" s="3"/>
      <c r="DJR662" s="3"/>
      <c r="DJS662" s="3"/>
      <c r="DJT662" s="3"/>
      <c r="DJU662" s="3"/>
      <c r="DJV662" s="3"/>
      <c r="DJW662" s="3"/>
      <c r="DJX662" s="3"/>
      <c r="DJY662" s="3"/>
      <c r="DJZ662" s="3"/>
      <c r="DKA662" s="3"/>
      <c r="DKB662" s="3"/>
      <c r="DKC662" s="3"/>
      <c r="DKD662" s="3"/>
      <c r="DKE662" s="3"/>
      <c r="DKF662" s="3"/>
      <c r="DKG662" s="3"/>
      <c r="DKH662" s="3"/>
      <c r="DKI662" s="3"/>
      <c r="DKJ662" s="3"/>
      <c r="DKK662" s="3"/>
      <c r="DKL662" s="3"/>
      <c r="DKM662" s="3"/>
      <c r="DKN662" s="3"/>
      <c r="DKO662" s="3"/>
      <c r="DKP662" s="3"/>
      <c r="DKQ662" s="3"/>
      <c r="DKR662" s="3"/>
      <c r="DKS662" s="3"/>
      <c r="DKT662" s="3"/>
      <c r="DKU662" s="3"/>
      <c r="DKV662" s="3"/>
      <c r="DKW662" s="3"/>
      <c r="DKX662" s="3"/>
      <c r="DKY662" s="3"/>
      <c r="DKZ662" s="3"/>
      <c r="DLA662" s="3"/>
      <c r="DLB662" s="3"/>
      <c r="DLC662" s="3"/>
      <c r="DLD662" s="3"/>
      <c r="DLE662" s="3"/>
      <c r="DLF662" s="3"/>
      <c r="DLG662" s="3"/>
      <c r="DLH662" s="3"/>
      <c r="DLI662" s="3"/>
      <c r="DLJ662" s="3"/>
      <c r="DLK662" s="3"/>
      <c r="DLL662" s="3"/>
      <c r="DLM662" s="3"/>
      <c r="DLN662" s="3"/>
      <c r="DLO662" s="3"/>
      <c r="DLP662" s="3"/>
      <c r="DLQ662" s="3"/>
      <c r="DLR662" s="3"/>
      <c r="DLS662" s="3"/>
      <c r="DLT662" s="3"/>
      <c r="DLU662" s="3"/>
      <c r="DLV662" s="3"/>
      <c r="DLW662" s="3"/>
      <c r="DLX662" s="3"/>
      <c r="DLY662" s="3"/>
      <c r="DLZ662" s="3"/>
      <c r="DMA662" s="3"/>
      <c r="DMB662" s="3"/>
      <c r="DMC662" s="3"/>
      <c r="DMD662" s="3"/>
      <c r="DME662" s="3"/>
      <c r="DMF662" s="3"/>
      <c r="DMG662" s="3"/>
      <c r="DMH662" s="3"/>
      <c r="DMI662" s="3"/>
      <c r="DMJ662" s="3"/>
      <c r="DMK662" s="3"/>
      <c r="DML662" s="3"/>
      <c r="DMM662" s="3"/>
      <c r="DMN662" s="3"/>
      <c r="DMO662" s="3"/>
      <c r="DMP662" s="3"/>
      <c r="DMQ662" s="3"/>
      <c r="DMR662" s="3"/>
      <c r="DMS662" s="3"/>
      <c r="DMT662" s="3"/>
      <c r="DMU662" s="3"/>
      <c r="DMV662" s="3"/>
      <c r="DMW662" s="3"/>
      <c r="DMX662" s="3"/>
      <c r="DMY662" s="3"/>
      <c r="DMZ662" s="3"/>
      <c r="DNA662" s="3"/>
      <c r="DNB662" s="3"/>
      <c r="DNC662" s="3"/>
      <c r="DND662" s="3"/>
      <c r="DNE662" s="3"/>
      <c r="DNF662" s="3"/>
      <c r="DNG662" s="3"/>
      <c r="DNH662" s="3"/>
      <c r="DNI662" s="3"/>
      <c r="DNJ662" s="3"/>
      <c r="DNK662" s="3"/>
      <c r="DNL662" s="3"/>
      <c r="DNM662" s="3"/>
      <c r="DNN662" s="3"/>
      <c r="DNO662" s="3"/>
      <c r="DNP662" s="3"/>
      <c r="DNQ662" s="3"/>
      <c r="DNR662" s="3"/>
      <c r="DNS662" s="3"/>
      <c r="DNT662" s="3"/>
      <c r="DNU662" s="3"/>
      <c r="DNV662" s="3"/>
      <c r="DNW662" s="3"/>
      <c r="DNX662" s="3"/>
      <c r="DNY662" s="3"/>
      <c r="DNZ662" s="3"/>
      <c r="DOA662" s="3"/>
      <c r="DOB662" s="3"/>
      <c r="DOC662" s="3"/>
      <c r="DOD662" s="3"/>
      <c r="DOE662" s="3"/>
      <c r="DOF662" s="3"/>
      <c r="DOG662" s="3"/>
      <c r="DOH662" s="3"/>
      <c r="DOI662" s="3"/>
      <c r="DOJ662" s="3"/>
      <c r="DOK662" s="3"/>
      <c r="DOL662" s="3"/>
      <c r="DOM662" s="3"/>
      <c r="DON662" s="3"/>
      <c r="DOO662" s="3"/>
      <c r="DOP662" s="3"/>
      <c r="DOQ662" s="3"/>
      <c r="DOR662" s="3"/>
      <c r="DOS662" s="3"/>
      <c r="DOT662" s="3"/>
      <c r="DOU662" s="3"/>
      <c r="DOV662" s="3"/>
      <c r="DOW662" s="3"/>
      <c r="DOX662" s="3"/>
      <c r="DOY662" s="3"/>
      <c r="DOZ662" s="3"/>
      <c r="DPA662" s="3"/>
      <c r="DPB662" s="3"/>
      <c r="DPC662" s="3"/>
      <c r="DPD662" s="3"/>
      <c r="DPE662" s="3"/>
      <c r="DPF662" s="3"/>
      <c r="DPG662" s="3"/>
      <c r="DPH662" s="3"/>
      <c r="DPI662" s="3"/>
      <c r="DPJ662" s="3"/>
      <c r="DPK662" s="3"/>
      <c r="DPL662" s="3"/>
      <c r="DPM662" s="3"/>
      <c r="DPN662" s="3"/>
      <c r="DPO662" s="3"/>
      <c r="DPP662" s="3"/>
      <c r="DPQ662" s="3"/>
      <c r="DPR662" s="3"/>
      <c r="DPS662" s="3"/>
      <c r="DPT662" s="3"/>
      <c r="DPU662" s="3"/>
      <c r="DPV662" s="3"/>
      <c r="DPW662" s="3"/>
      <c r="DPX662" s="3"/>
      <c r="DPY662" s="3"/>
      <c r="DPZ662" s="3"/>
      <c r="DQA662" s="3"/>
      <c r="DQB662" s="3"/>
      <c r="DQC662" s="3"/>
      <c r="DQD662" s="3"/>
      <c r="DQE662" s="3"/>
      <c r="DQF662" s="3"/>
      <c r="DQG662" s="3"/>
      <c r="DQH662" s="3"/>
      <c r="DQI662" s="3"/>
      <c r="DQJ662" s="3"/>
      <c r="DQK662" s="3"/>
      <c r="DQL662" s="3"/>
      <c r="DQM662" s="3"/>
      <c r="DQN662" s="3"/>
      <c r="DQO662" s="3"/>
      <c r="DQP662" s="3"/>
      <c r="DQQ662" s="3"/>
      <c r="DQR662" s="3"/>
      <c r="DQS662" s="3"/>
      <c r="DQT662" s="3"/>
      <c r="DQU662" s="3"/>
      <c r="DQV662" s="3"/>
      <c r="DQW662" s="3"/>
      <c r="DQX662" s="3"/>
      <c r="DQY662" s="3"/>
      <c r="DQZ662" s="3"/>
      <c r="DRA662" s="3"/>
      <c r="DRB662" s="3"/>
      <c r="DRC662" s="3"/>
      <c r="DRD662" s="3"/>
      <c r="DRE662" s="3"/>
      <c r="DRF662" s="3"/>
      <c r="DRG662" s="3"/>
      <c r="DRH662" s="3"/>
      <c r="DRI662" s="3"/>
      <c r="DRJ662" s="3"/>
      <c r="DRK662" s="3"/>
      <c r="DRL662" s="3"/>
      <c r="DRM662" s="3"/>
      <c r="DRN662" s="3"/>
      <c r="DRO662" s="3"/>
      <c r="DRP662" s="3"/>
      <c r="DRQ662" s="3"/>
      <c r="DRR662" s="3"/>
      <c r="DRS662" s="3"/>
      <c r="DRT662" s="3"/>
      <c r="DRU662" s="3"/>
      <c r="DRV662" s="3"/>
      <c r="DRW662" s="3"/>
      <c r="DRX662" s="3"/>
      <c r="DRY662" s="3"/>
      <c r="DRZ662" s="3"/>
      <c r="DSA662" s="3"/>
      <c r="DSB662" s="3"/>
      <c r="DSC662" s="3"/>
      <c r="DSD662" s="3"/>
      <c r="DSE662" s="3"/>
      <c r="DSF662" s="3"/>
      <c r="DSG662" s="3"/>
      <c r="DSH662" s="3"/>
      <c r="DSI662" s="3"/>
      <c r="DSJ662" s="3"/>
      <c r="DSK662" s="3"/>
      <c r="DSL662" s="3"/>
      <c r="DSM662" s="3"/>
      <c r="DSN662" s="3"/>
      <c r="DSO662" s="3"/>
      <c r="DSP662" s="3"/>
      <c r="DSQ662" s="3"/>
      <c r="DSR662" s="3"/>
      <c r="DSS662" s="3"/>
      <c r="DST662" s="3"/>
      <c r="DSU662" s="3"/>
      <c r="DSV662" s="3"/>
      <c r="DSW662" s="3"/>
      <c r="DSX662" s="3"/>
      <c r="DSY662" s="3"/>
      <c r="DSZ662" s="3"/>
      <c r="DTA662" s="3"/>
      <c r="DTB662" s="3"/>
      <c r="DTC662" s="3"/>
      <c r="DTD662" s="3"/>
      <c r="DTE662" s="3"/>
      <c r="DTF662" s="3"/>
      <c r="DTG662" s="3"/>
      <c r="DTH662" s="3"/>
      <c r="DTI662" s="3"/>
      <c r="DTJ662" s="3"/>
      <c r="DTK662" s="3"/>
      <c r="DTL662" s="3"/>
      <c r="DTM662" s="3"/>
      <c r="DTN662" s="3"/>
      <c r="DTO662" s="3"/>
      <c r="DTP662" s="3"/>
      <c r="DTQ662" s="3"/>
      <c r="DTR662" s="3"/>
      <c r="DTS662" s="3"/>
      <c r="DTT662" s="3"/>
      <c r="DTU662" s="3"/>
      <c r="DTV662" s="3"/>
      <c r="DTW662" s="3"/>
      <c r="DTX662" s="3"/>
      <c r="DTY662" s="3"/>
      <c r="DTZ662" s="3"/>
      <c r="DUA662" s="3"/>
      <c r="DUB662" s="3"/>
      <c r="DUC662" s="3"/>
      <c r="DUD662" s="3"/>
      <c r="DUE662" s="3"/>
      <c r="DUF662" s="3"/>
      <c r="DUG662" s="3"/>
      <c r="DUH662" s="3"/>
      <c r="DUI662" s="3"/>
      <c r="DUJ662" s="3"/>
      <c r="DUK662" s="3"/>
      <c r="DUL662" s="3"/>
      <c r="DUM662" s="3"/>
      <c r="DUN662" s="3"/>
      <c r="DUO662" s="3"/>
      <c r="DUP662" s="3"/>
      <c r="DUQ662" s="3"/>
      <c r="DUR662" s="3"/>
      <c r="DUS662" s="3"/>
      <c r="DUT662" s="3"/>
      <c r="DUU662" s="3"/>
      <c r="DUV662" s="3"/>
      <c r="DUW662" s="3"/>
      <c r="DUX662" s="3"/>
      <c r="DUY662" s="3"/>
      <c r="DUZ662" s="3"/>
      <c r="DVA662" s="3"/>
      <c r="DVB662" s="3"/>
      <c r="DVC662" s="3"/>
      <c r="DVD662" s="3"/>
      <c r="DVE662" s="3"/>
      <c r="DVF662" s="3"/>
      <c r="DVG662" s="3"/>
      <c r="DVH662" s="3"/>
      <c r="DVI662" s="3"/>
      <c r="DVJ662" s="3"/>
      <c r="DVK662" s="3"/>
      <c r="DVL662" s="3"/>
      <c r="DVM662" s="3"/>
      <c r="DVN662" s="3"/>
      <c r="DVO662" s="3"/>
      <c r="DVP662" s="3"/>
      <c r="DVQ662" s="3"/>
      <c r="DVR662" s="3"/>
      <c r="DVS662" s="3"/>
      <c r="DVT662" s="3"/>
      <c r="DVU662" s="3"/>
      <c r="DVV662" s="3"/>
      <c r="DVW662" s="3"/>
      <c r="DVX662" s="3"/>
      <c r="DVY662" s="3"/>
      <c r="DVZ662" s="3"/>
      <c r="DWA662" s="3"/>
      <c r="DWB662" s="3"/>
      <c r="DWC662" s="3"/>
      <c r="DWD662" s="3"/>
      <c r="DWE662" s="3"/>
      <c r="DWF662" s="3"/>
      <c r="DWG662" s="3"/>
      <c r="DWH662" s="3"/>
      <c r="DWI662" s="3"/>
      <c r="DWJ662" s="3"/>
      <c r="DWK662" s="3"/>
      <c r="DWL662" s="3"/>
      <c r="DWM662" s="3"/>
      <c r="DWN662" s="3"/>
      <c r="DWO662" s="3"/>
      <c r="DWP662" s="3"/>
      <c r="DWQ662" s="3"/>
      <c r="DWR662" s="3"/>
      <c r="DWS662" s="3"/>
      <c r="DWT662" s="3"/>
      <c r="DWU662" s="3"/>
      <c r="DWV662" s="3"/>
      <c r="DWW662" s="3"/>
      <c r="DWX662" s="3"/>
      <c r="DWY662" s="3"/>
      <c r="DWZ662" s="3"/>
      <c r="DXA662" s="3"/>
      <c r="DXB662" s="3"/>
      <c r="DXC662" s="3"/>
      <c r="DXD662" s="3"/>
      <c r="DXE662" s="3"/>
      <c r="DXF662" s="3"/>
      <c r="DXG662" s="3"/>
      <c r="DXH662" s="3"/>
      <c r="DXI662" s="3"/>
      <c r="DXJ662" s="3"/>
      <c r="DXK662" s="3"/>
      <c r="DXL662" s="3"/>
      <c r="DXM662" s="3"/>
      <c r="DXN662" s="3"/>
      <c r="DXO662" s="3"/>
      <c r="DXP662" s="3"/>
      <c r="DXQ662" s="3"/>
      <c r="DXR662" s="3"/>
      <c r="DXS662" s="3"/>
      <c r="DXT662" s="3"/>
      <c r="DXU662" s="3"/>
      <c r="DXV662" s="3"/>
      <c r="DXW662" s="3"/>
      <c r="DXX662" s="3"/>
      <c r="DXY662" s="3"/>
      <c r="DXZ662" s="3"/>
      <c r="DYA662" s="3"/>
      <c r="DYB662" s="3"/>
      <c r="DYC662" s="3"/>
      <c r="DYD662" s="3"/>
      <c r="DYE662" s="3"/>
      <c r="DYF662" s="3"/>
      <c r="DYG662" s="3"/>
      <c r="DYH662" s="3"/>
      <c r="DYI662" s="3"/>
      <c r="DYJ662" s="3"/>
      <c r="DYK662" s="3"/>
      <c r="DYL662" s="3"/>
      <c r="DYM662" s="3"/>
      <c r="DYN662" s="3"/>
      <c r="DYO662" s="3"/>
      <c r="DYP662" s="3"/>
      <c r="DYQ662" s="3"/>
      <c r="DYR662" s="3"/>
      <c r="DYS662" s="3"/>
      <c r="DYT662" s="3"/>
      <c r="DYU662" s="3"/>
      <c r="DYV662" s="3"/>
      <c r="DYW662" s="3"/>
      <c r="DYX662" s="3"/>
      <c r="DYY662" s="3"/>
      <c r="DYZ662" s="3"/>
      <c r="DZA662" s="3"/>
      <c r="DZB662" s="3"/>
      <c r="DZC662" s="3"/>
      <c r="DZD662" s="3"/>
      <c r="DZE662" s="3"/>
      <c r="DZF662" s="3"/>
      <c r="DZG662" s="3"/>
      <c r="DZH662" s="3"/>
      <c r="DZI662" s="3"/>
      <c r="DZJ662" s="3"/>
      <c r="DZK662" s="3"/>
      <c r="DZL662" s="3"/>
      <c r="DZM662" s="3"/>
      <c r="DZN662" s="3"/>
      <c r="DZO662" s="3"/>
      <c r="DZP662" s="3"/>
      <c r="DZQ662" s="3"/>
      <c r="DZR662" s="3"/>
      <c r="DZS662" s="3"/>
      <c r="DZT662" s="3"/>
      <c r="DZU662" s="3"/>
      <c r="DZV662" s="3"/>
      <c r="DZW662" s="3"/>
      <c r="DZX662" s="3"/>
      <c r="DZY662" s="3"/>
      <c r="DZZ662" s="3"/>
      <c r="EAA662" s="3"/>
      <c r="EAB662" s="3"/>
      <c r="EAC662" s="3"/>
      <c r="EAD662" s="3"/>
      <c r="EAE662" s="3"/>
      <c r="EAF662" s="3"/>
      <c r="EAG662" s="3"/>
      <c r="EAH662" s="3"/>
      <c r="EAI662" s="3"/>
      <c r="EAJ662" s="3"/>
      <c r="EAK662" s="3"/>
      <c r="EAL662" s="3"/>
      <c r="EAM662" s="3"/>
      <c r="EAN662" s="3"/>
      <c r="EAO662" s="3"/>
      <c r="EAP662" s="3"/>
      <c r="EAQ662" s="3"/>
      <c r="EAR662" s="3"/>
      <c r="EAS662" s="3"/>
      <c r="EAT662" s="3"/>
      <c r="EAU662" s="3"/>
      <c r="EAV662" s="3"/>
      <c r="EAW662" s="3"/>
      <c r="EAX662" s="3"/>
      <c r="EAY662" s="3"/>
      <c r="EAZ662" s="3"/>
      <c r="EBA662" s="3"/>
      <c r="EBB662" s="3"/>
      <c r="EBC662" s="3"/>
      <c r="EBD662" s="3"/>
      <c r="EBE662" s="3"/>
      <c r="EBF662" s="3"/>
      <c r="EBG662" s="3"/>
      <c r="EBH662" s="3"/>
      <c r="EBI662" s="3"/>
      <c r="EBJ662" s="3"/>
      <c r="EBK662" s="3"/>
      <c r="EBL662" s="3"/>
      <c r="EBM662" s="3"/>
      <c r="EBN662" s="3"/>
      <c r="EBO662" s="3"/>
      <c r="EBP662" s="3"/>
      <c r="EBQ662" s="3"/>
      <c r="EBR662" s="3"/>
      <c r="EBS662" s="3"/>
      <c r="EBT662" s="3"/>
      <c r="EBU662" s="3"/>
      <c r="EBV662" s="3"/>
      <c r="EBW662" s="3"/>
      <c r="EBX662" s="3"/>
      <c r="EBY662" s="3"/>
      <c r="EBZ662" s="3"/>
      <c r="ECA662" s="3"/>
      <c r="ECB662" s="3"/>
      <c r="ECC662" s="3"/>
      <c r="ECD662" s="3"/>
      <c r="ECE662" s="3"/>
      <c r="ECF662" s="3"/>
      <c r="ECG662" s="3"/>
      <c r="ECH662" s="3"/>
      <c r="ECI662" s="3"/>
      <c r="ECJ662" s="3"/>
      <c r="ECK662" s="3"/>
      <c r="ECL662" s="3"/>
      <c r="ECM662" s="3"/>
      <c r="ECN662" s="3"/>
      <c r="ECO662" s="3"/>
      <c r="ECP662" s="3"/>
      <c r="ECQ662" s="3"/>
      <c r="ECR662" s="3"/>
      <c r="ECS662" s="3"/>
      <c r="ECT662" s="3"/>
      <c r="ECU662" s="3"/>
      <c r="ECV662" s="3"/>
      <c r="ECW662" s="3"/>
      <c r="ECX662" s="3"/>
      <c r="ECY662" s="3"/>
      <c r="ECZ662" s="3"/>
      <c r="EDA662" s="3"/>
      <c r="EDB662" s="3"/>
      <c r="EDC662" s="3"/>
      <c r="EDD662" s="3"/>
      <c r="EDE662" s="3"/>
      <c r="EDF662" s="3"/>
      <c r="EDG662" s="3"/>
      <c r="EDH662" s="3"/>
      <c r="EDI662" s="3"/>
      <c r="EDJ662" s="3"/>
      <c r="EDK662" s="3"/>
      <c r="EDL662" s="3"/>
      <c r="EDM662" s="3"/>
      <c r="EDN662" s="3"/>
      <c r="EDO662" s="3"/>
      <c r="EDP662" s="3"/>
      <c r="EDQ662" s="3"/>
      <c r="EDR662" s="3"/>
      <c r="EDS662" s="3"/>
      <c r="EDT662" s="3"/>
      <c r="EDU662" s="3"/>
      <c r="EDV662" s="3"/>
      <c r="EDW662" s="3"/>
      <c r="EDX662" s="3"/>
      <c r="EDY662" s="3"/>
      <c r="EDZ662" s="3"/>
      <c r="EEA662" s="3"/>
      <c r="EEB662" s="3"/>
      <c r="EEC662" s="3"/>
      <c r="EED662" s="3"/>
      <c r="EEE662" s="3"/>
      <c r="EEF662" s="3"/>
      <c r="EEG662" s="3"/>
      <c r="EEH662" s="3"/>
      <c r="EEI662" s="3"/>
      <c r="EEJ662" s="3"/>
      <c r="EEK662" s="3"/>
      <c r="EEL662" s="3"/>
      <c r="EEM662" s="3"/>
      <c r="EEN662" s="3"/>
      <c r="EEO662" s="3"/>
      <c r="EEP662" s="3"/>
      <c r="EEQ662" s="3"/>
      <c r="EER662" s="3"/>
      <c r="EES662" s="3"/>
      <c r="EET662" s="3"/>
      <c r="EEU662" s="3"/>
      <c r="EEV662" s="3"/>
      <c r="EEW662" s="3"/>
      <c r="EEX662" s="3"/>
      <c r="EEY662" s="3"/>
      <c r="EEZ662" s="3"/>
      <c r="EFA662" s="3"/>
      <c r="EFB662" s="3"/>
      <c r="EFC662" s="3"/>
      <c r="EFD662" s="3"/>
      <c r="EFE662" s="3"/>
      <c r="EFF662" s="3"/>
      <c r="EFG662" s="3"/>
      <c r="EFH662" s="3"/>
      <c r="EFI662" s="3"/>
      <c r="EFJ662" s="3"/>
      <c r="EFK662" s="3"/>
      <c r="EFL662" s="3"/>
      <c r="EFM662" s="3"/>
      <c r="EFN662" s="3"/>
      <c r="EFO662" s="3"/>
      <c r="EFP662" s="3"/>
      <c r="EFQ662" s="3"/>
      <c r="EFR662" s="3"/>
      <c r="EFS662" s="3"/>
      <c r="EFT662" s="3"/>
      <c r="EFU662" s="3"/>
      <c r="EFV662" s="3"/>
      <c r="EFW662" s="3"/>
      <c r="EFX662" s="3"/>
      <c r="EFY662" s="3"/>
      <c r="EFZ662" s="3"/>
      <c r="EGA662" s="3"/>
      <c r="EGB662" s="3"/>
      <c r="EGC662" s="3"/>
      <c r="EGD662" s="3"/>
      <c r="EGE662" s="3"/>
      <c r="EGF662" s="3"/>
      <c r="EGG662" s="3"/>
      <c r="EGH662" s="3"/>
      <c r="EGI662" s="3"/>
      <c r="EGJ662" s="3"/>
      <c r="EGK662" s="3"/>
      <c r="EGL662" s="3"/>
      <c r="EGM662" s="3"/>
      <c r="EGN662" s="3"/>
      <c r="EGO662" s="3"/>
      <c r="EGP662" s="3"/>
      <c r="EGQ662" s="3"/>
      <c r="EGR662" s="3"/>
      <c r="EGS662" s="3"/>
      <c r="EGT662" s="3"/>
      <c r="EGU662" s="3"/>
      <c r="EGV662" s="3"/>
      <c r="EGW662" s="3"/>
      <c r="EGX662" s="3"/>
      <c r="EGY662" s="3"/>
      <c r="EGZ662" s="3"/>
      <c r="EHA662" s="3"/>
      <c r="EHB662" s="3"/>
      <c r="EHC662" s="3"/>
      <c r="EHD662" s="3"/>
      <c r="EHE662" s="3"/>
      <c r="EHF662" s="3"/>
      <c r="EHG662" s="3"/>
      <c r="EHH662" s="3"/>
      <c r="EHI662" s="3"/>
      <c r="EHJ662" s="3"/>
      <c r="EHK662" s="3"/>
      <c r="EHL662" s="3"/>
      <c r="EHM662" s="3"/>
      <c r="EHN662" s="3"/>
      <c r="EHO662" s="3"/>
      <c r="EHP662" s="3"/>
      <c r="EHQ662" s="3"/>
      <c r="EHR662" s="3"/>
      <c r="EHS662" s="3"/>
      <c r="EHT662" s="3"/>
      <c r="EHU662" s="3"/>
      <c r="EHV662" s="3"/>
      <c r="EHW662" s="3"/>
      <c r="EHX662" s="3"/>
      <c r="EHY662" s="3"/>
      <c r="EHZ662" s="3"/>
      <c r="EIA662" s="3"/>
      <c r="EIB662" s="3"/>
      <c r="EIC662" s="3"/>
      <c r="EID662" s="3"/>
      <c r="EIE662" s="3"/>
      <c r="EIF662" s="3"/>
      <c r="EIG662" s="3"/>
      <c r="EIH662" s="3"/>
      <c r="EII662" s="3"/>
      <c r="EIJ662" s="3"/>
      <c r="EIK662" s="3"/>
      <c r="EIL662" s="3"/>
      <c r="EIM662" s="3"/>
      <c r="EIN662" s="3"/>
      <c r="EIO662" s="3"/>
      <c r="EIP662" s="3"/>
      <c r="EIQ662" s="3"/>
      <c r="EIR662" s="3"/>
      <c r="EIS662" s="3"/>
      <c r="EIT662" s="3"/>
      <c r="EIU662" s="3"/>
      <c r="EIV662" s="3"/>
      <c r="EIW662" s="3"/>
      <c r="EIX662" s="3"/>
      <c r="EIY662" s="3"/>
      <c r="EIZ662" s="3"/>
      <c r="EJA662" s="3"/>
      <c r="EJB662" s="3"/>
      <c r="EJC662" s="3"/>
      <c r="EJD662" s="3"/>
      <c r="EJE662" s="3"/>
      <c r="EJF662" s="3"/>
      <c r="EJG662" s="3"/>
      <c r="EJH662" s="3"/>
      <c r="EJI662" s="3"/>
      <c r="EJJ662" s="3"/>
      <c r="EJK662" s="3"/>
      <c r="EJL662" s="3"/>
      <c r="EJM662" s="3"/>
      <c r="EJN662" s="3"/>
      <c r="EJO662" s="3"/>
      <c r="EJP662" s="3"/>
      <c r="EJQ662" s="3"/>
      <c r="EJR662" s="3"/>
      <c r="EJS662" s="3"/>
      <c r="EJT662" s="3"/>
      <c r="EJU662" s="3"/>
      <c r="EJV662" s="3"/>
      <c r="EJW662" s="3"/>
      <c r="EJX662" s="3"/>
      <c r="EJY662" s="3"/>
      <c r="EJZ662" s="3"/>
      <c r="EKA662" s="3"/>
      <c r="EKB662" s="3"/>
      <c r="EKC662" s="3"/>
      <c r="EKD662" s="3"/>
      <c r="EKE662" s="3"/>
      <c r="EKF662" s="3"/>
      <c r="EKG662" s="3"/>
      <c r="EKH662" s="3"/>
      <c r="EKI662" s="3"/>
      <c r="EKJ662" s="3"/>
      <c r="EKK662" s="3"/>
      <c r="EKL662" s="3"/>
      <c r="EKM662" s="3"/>
      <c r="EKN662" s="3"/>
      <c r="EKO662" s="3"/>
      <c r="EKP662" s="3"/>
      <c r="EKQ662" s="3"/>
      <c r="EKR662" s="3"/>
      <c r="EKS662" s="3"/>
      <c r="EKT662" s="3"/>
      <c r="EKU662" s="3"/>
      <c r="EKV662" s="3"/>
      <c r="EKW662" s="3"/>
      <c r="EKX662" s="3"/>
      <c r="EKY662" s="3"/>
      <c r="EKZ662" s="3"/>
      <c r="ELA662" s="3"/>
      <c r="ELB662" s="3"/>
      <c r="ELC662" s="3"/>
      <c r="ELD662" s="3"/>
      <c r="ELE662" s="3"/>
      <c r="ELF662" s="3"/>
      <c r="ELG662" s="3"/>
      <c r="ELH662" s="3"/>
      <c r="ELI662" s="3"/>
      <c r="ELJ662" s="3"/>
      <c r="ELK662" s="3"/>
      <c r="ELL662" s="3"/>
      <c r="ELM662" s="3"/>
      <c r="ELN662" s="3"/>
      <c r="ELO662" s="3"/>
      <c r="ELP662" s="3"/>
      <c r="ELQ662" s="3"/>
      <c r="ELR662" s="3"/>
      <c r="ELS662" s="3"/>
      <c r="ELT662" s="3"/>
      <c r="ELU662" s="3"/>
      <c r="ELV662" s="3"/>
      <c r="ELW662" s="3"/>
      <c r="ELX662" s="3"/>
      <c r="ELY662" s="3"/>
      <c r="ELZ662" s="3"/>
      <c r="EMA662" s="3"/>
      <c r="EMB662" s="3"/>
      <c r="EMC662" s="3"/>
      <c r="EMD662" s="3"/>
      <c r="EME662" s="3"/>
      <c r="EMF662" s="3"/>
      <c r="EMG662" s="3"/>
      <c r="EMH662" s="3"/>
      <c r="EMI662" s="3"/>
      <c r="EMJ662" s="3"/>
      <c r="EMK662" s="3"/>
      <c r="EML662" s="3"/>
      <c r="EMM662" s="3"/>
      <c r="EMN662" s="3"/>
      <c r="EMO662" s="3"/>
      <c r="EMP662" s="3"/>
      <c r="EMQ662" s="3"/>
      <c r="EMR662" s="3"/>
      <c r="EMS662" s="3"/>
      <c r="EMT662" s="3"/>
      <c r="EMU662" s="3"/>
      <c r="EMV662" s="3"/>
      <c r="EMW662" s="3"/>
      <c r="EMX662" s="3"/>
      <c r="EMY662" s="3"/>
      <c r="EMZ662" s="3"/>
      <c r="ENA662" s="3"/>
      <c r="ENB662" s="3"/>
      <c r="ENC662" s="3"/>
      <c r="END662" s="3"/>
      <c r="ENE662" s="3"/>
      <c r="ENF662" s="3"/>
      <c r="ENG662" s="3"/>
      <c r="ENH662" s="3"/>
      <c r="ENI662" s="3"/>
      <c r="ENJ662" s="3"/>
      <c r="ENK662" s="3"/>
      <c r="ENL662" s="3"/>
      <c r="ENM662" s="3"/>
      <c r="ENN662" s="3"/>
      <c r="ENO662" s="3"/>
      <c r="ENP662" s="3"/>
      <c r="ENQ662" s="3"/>
      <c r="ENR662" s="3"/>
      <c r="ENS662" s="3"/>
      <c r="ENT662" s="3"/>
      <c r="ENU662" s="3"/>
      <c r="ENV662" s="3"/>
      <c r="ENW662" s="3"/>
      <c r="ENX662" s="3"/>
      <c r="ENY662" s="3"/>
      <c r="ENZ662" s="3"/>
      <c r="EOA662" s="3"/>
      <c r="EOB662" s="3"/>
      <c r="EOC662" s="3"/>
      <c r="EOD662" s="3"/>
      <c r="EOE662" s="3"/>
      <c r="EOF662" s="3"/>
      <c r="EOG662" s="3"/>
      <c r="EOH662" s="3"/>
      <c r="EOI662" s="3"/>
      <c r="EOJ662" s="3"/>
      <c r="EOK662" s="3"/>
      <c r="EOL662" s="3"/>
      <c r="EOM662" s="3"/>
      <c r="EON662" s="3"/>
      <c r="EOO662" s="3"/>
      <c r="EOP662" s="3"/>
      <c r="EOQ662" s="3"/>
      <c r="EOR662" s="3"/>
      <c r="EOS662" s="3"/>
      <c r="EOT662" s="3"/>
      <c r="EOU662" s="3"/>
      <c r="EOV662" s="3"/>
      <c r="EOW662" s="3"/>
      <c r="EOX662" s="3"/>
      <c r="EOY662" s="3"/>
      <c r="EOZ662" s="3"/>
      <c r="EPA662" s="3"/>
      <c r="EPB662" s="3"/>
      <c r="EPC662" s="3"/>
      <c r="EPD662" s="3"/>
      <c r="EPE662" s="3"/>
      <c r="EPF662" s="3"/>
      <c r="EPG662" s="3"/>
      <c r="EPH662" s="3"/>
      <c r="EPI662" s="3"/>
      <c r="EPJ662" s="3"/>
      <c r="EPK662" s="3"/>
      <c r="EPL662" s="3"/>
      <c r="EPM662" s="3"/>
      <c r="EPN662" s="3"/>
      <c r="EPO662" s="3"/>
      <c r="EPP662" s="3"/>
      <c r="EPQ662" s="3"/>
      <c r="EPR662" s="3"/>
      <c r="EPS662" s="3"/>
      <c r="EPT662" s="3"/>
      <c r="EPU662" s="3"/>
      <c r="EPV662" s="3"/>
      <c r="EPW662" s="3"/>
      <c r="EPX662" s="3"/>
      <c r="EPY662" s="3"/>
      <c r="EPZ662" s="3"/>
      <c r="EQA662" s="3"/>
      <c r="EQB662" s="3"/>
      <c r="EQC662" s="3"/>
      <c r="EQD662" s="3"/>
      <c r="EQE662" s="3"/>
      <c r="EQF662" s="3"/>
      <c r="EQG662" s="3"/>
      <c r="EQH662" s="3"/>
      <c r="EQI662" s="3"/>
      <c r="EQJ662" s="3"/>
      <c r="EQK662" s="3"/>
      <c r="EQL662" s="3"/>
      <c r="EQM662" s="3"/>
      <c r="EQN662" s="3"/>
      <c r="EQO662" s="3"/>
      <c r="EQP662" s="3"/>
      <c r="EQQ662" s="3"/>
      <c r="EQR662" s="3"/>
      <c r="EQS662" s="3"/>
      <c r="EQT662" s="3"/>
      <c r="EQU662" s="3"/>
      <c r="EQV662" s="3"/>
      <c r="EQW662" s="3"/>
      <c r="EQX662" s="3"/>
      <c r="EQY662" s="3"/>
      <c r="EQZ662" s="3"/>
      <c r="ERA662" s="3"/>
      <c r="ERB662" s="3"/>
      <c r="ERC662" s="3"/>
      <c r="ERD662" s="3"/>
      <c r="ERE662" s="3"/>
      <c r="ERF662" s="3"/>
      <c r="ERG662" s="3"/>
      <c r="ERH662" s="3"/>
      <c r="ERI662" s="3"/>
      <c r="ERJ662" s="3"/>
      <c r="ERK662" s="3"/>
      <c r="ERL662" s="3"/>
      <c r="ERM662" s="3"/>
      <c r="ERN662" s="3"/>
      <c r="ERO662" s="3"/>
      <c r="ERP662" s="3"/>
      <c r="ERQ662" s="3"/>
      <c r="ERR662" s="3"/>
      <c r="ERS662" s="3"/>
      <c r="ERT662" s="3"/>
      <c r="ERU662" s="3"/>
      <c r="ERV662" s="3"/>
      <c r="ERW662" s="3"/>
      <c r="ERX662" s="3"/>
      <c r="ERY662" s="3"/>
      <c r="ERZ662" s="3"/>
      <c r="ESA662" s="3"/>
      <c r="ESB662" s="3"/>
      <c r="ESC662" s="3"/>
      <c r="ESD662" s="3"/>
      <c r="ESE662" s="3"/>
      <c r="ESF662" s="3"/>
      <c r="ESG662" s="3"/>
      <c r="ESH662" s="3"/>
      <c r="ESI662" s="3"/>
      <c r="ESJ662" s="3"/>
      <c r="ESK662" s="3"/>
      <c r="ESL662" s="3"/>
      <c r="ESM662" s="3"/>
      <c r="ESN662" s="3"/>
      <c r="ESO662" s="3"/>
      <c r="ESP662" s="3"/>
      <c r="ESQ662" s="3"/>
      <c r="ESR662" s="3"/>
      <c r="ESS662" s="3"/>
      <c r="EST662" s="3"/>
      <c r="ESU662" s="3"/>
      <c r="ESV662" s="3"/>
      <c r="ESW662" s="3"/>
      <c r="ESX662" s="3"/>
      <c r="ESY662" s="3"/>
      <c r="ESZ662" s="3"/>
      <c r="ETA662" s="3"/>
      <c r="ETB662" s="3"/>
      <c r="ETC662" s="3"/>
      <c r="ETD662" s="3"/>
      <c r="ETE662" s="3"/>
      <c r="ETF662" s="3"/>
      <c r="ETG662" s="3"/>
      <c r="ETH662" s="3"/>
      <c r="ETI662" s="3"/>
      <c r="ETJ662" s="3"/>
      <c r="ETK662" s="3"/>
      <c r="ETL662" s="3"/>
      <c r="ETM662" s="3"/>
      <c r="ETN662" s="3"/>
      <c r="ETO662" s="3"/>
      <c r="ETP662" s="3"/>
      <c r="ETQ662" s="3"/>
      <c r="ETR662" s="3"/>
      <c r="ETS662" s="3"/>
      <c r="ETT662" s="3"/>
      <c r="ETU662" s="3"/>
      <c r="ETV662" s="3"/>
      <c r="ETW662" s="3"/>
      <c r="ETX662" s="3"/>
      <c r="ETY662" s="3"/>
      <c r="ETZ662" s="3"/>
      <c r="EUA662" s="3"/>
      <c r="EUB662" s="3"/>
      <c r="EUC662" s="3"/>
      <c r="EUD662" s="3"/>
      <c r="EUE662" s="3"/>
      <c r="EUF662" s="3"/>
      <c r="EUG662" s="3"/>
      <c r="EUH662" s="3"/>
      <c r="EUI662" s="3"/>
      <c r="EUJ662" s="3"/>
      <c r="EUK662" s="3"/>
      <c r="EUL662" s="3"/>
      <c r="EUM662" s="3"/>
      <c r="EUN662" s="3"/>
      <c r="EUO662" s="3"/>
      <c r="EUP662" s="3"/>
      <c r="EUQ662" s="3"/>
      <c r="EUR662" s="3"/>
      <c r="EUS662" s="3"/>
      <c r="EUT662" s="3"/>
      <c r="EUU662" s="3"/>
      <c r="EUV662" s="3"/>
      <c r="EUW662" s="3"/>
      <c r="EUX662" s="3"/>
      <c r="EUY662" s="3"/>
      <c r="EUZ662" s="3"/>
      <c r="EVA662" s="3"/>
      <c r="EVB662" s="3"/>
      <c r="EVC662" s="3"/>
      <c r="EVD662" s="3"/>
      <c r="EVE662" s="3"/>
      <c r="EVF662" s="3"/>
      <c r="EVG662" s="3"/>
      <c r="EVH662" s="3"/>
      <c r="EVI662" s="3"/>
      <c r="EVJ662" s="3"/>
      <c r="EVK662" s="3"/>
      <c r="EVL662" s="3"/>
      <c r="EVM662" s="3"/>
      <c r="EVN662" s="3"/>
      <c r="EVO662" s="3"/>
      <c r="EVP662" s="3"/>
      <c r="EVQ662" s="3"/>
      <c r="EVR662" s="3"/>
      <c r="EVS662" s="3"/>
      <c r="EVT662" s="3"/>
      <c r="EVU662" s="3"/>
      <c r="EVV662" s="3"/>
      <c r="EVW662" s="3"/>
      <c r="EVX662" s="3"/>
      <c r="EVY662" s="3"/>
      <c r="EVZ662" s="3"/>
      <c r="EWA662" s="3"/>
      <c r="EWB662" s="3"/>
      <c r="EWC662" s="3"/>
      <c r="EWD662" s="3"/>
      <c r="EWE662" s="3"/>
      <c r="EWF662" s="3"/>
      <c r="EWG662" s="3"/>
      <c r="EWH662" s="3"/>
      <c r="EWI662" s="3"/>
      <c r="EWJ662" s="3"/>
      <c r="EWK662" s="3"/>
      <c r="EWL662" s="3"/>
      <c r="EWM662" s="3"/>
      <c r="EWN662" s="3"/>
      <c r="EWO662" s="3"/>
      <c r="EWP662" s="3"/>
      <c r="EWQ662" s="3"/>
      <c r="EWR662" s="3"/>
      <c r="EWS662" s="3"/>
      <c r="EWT662" s="3"/>
      <c r="EWU662" s="3"/>
      <c r="EWV662" s="3"/>
      <c r="EWW662" s="3"/>
      <c r="EWX662" s="3"/>
      <c r="EWY662" s="3"/>
      <c r="EWZ662" s="3"/>
      <c r="EXA662" s="3"/>
      <c r="EXB662" s="3"/>
      <c r="EXC662" s="3"/>
      <c r="EXD662" s="3"/>
      <c r="EXE662" s="3"/>
      <c r="EXF662" s="3"/>
      <c r="EXG662" s="3"/>
      <c r="EXH662" s="3"/>
      <c r="EXI662" s="3"/>
      <c r="EXJ662" s="3"/>
      <c r="EXK662" s="3"/>
      <c r="EXL662" s="3"/>
      <c r="EXM662" s="3"/>
      <c r="EXN662" s="3"/>
      <c r="EXO662" s="3"/>
      <c r="EXP662" s="3"/>
      <c r="EXQ662" s="3"/>
      <c r="EXR662" s="3"/>
      <c r="EXS662" s="3"/>
      <c r="EXT662" s="3"/>
      <c r="EXU662" s="3"/>
      <c r="EXV662" s="3"/>
      <c r="EXW662" s="3"/>
      <c r="EXX662" s="3"/>
      <c r="EXY662" s="3"/>
      <c r="EXZ662" s="3"/>
      <c r="EYA662" s="3"/>
      <c r="EYB662" s="3"/>
      <c r="EYC662" s="3"/>
      <c r="EYD662" s="3"/>
      <c r="EYE662" s="3"/>
      <c r="EYF662" s="3"/>
      <c r="EYG662" s="3"/>
      <c r="EYH662" s="3"/>
      <c r="EYI662" s="3"/>
      <c r="EYJ662" s="3"/>
      <c r="EYK662" s="3"/>
      <c r="EYL662" s="3"/>
      <c r="EYM662" s="3"/>
      <c r="EYN662" s="3"/>
      <c r="EYO662" s="3"/>
      <c r="EYP662" s="3"/>
      <c r="EYQ662" s="3"/>
      <c r="EYR662" s="3"/>
      <c r="EYS662" s="3"/>
      <c r="EYT662" s="3"/>
      <c r="EYU662" s="3"/>
      <c r="EYV662" s="3"/>
      <c r="EYW662" s="3"/>
      <c r="EYX662" s="3"/>
      <c r="EYY662" s="3"/>
      <c r="EYZ662" s="3"/>
      <c r="EZA662" s="3"/>
      <c r="EZB662" s="3"/>
      <c r="EZC662" s="3"/>
      <c r="EZD662" s="3"/>
      <c r="EZE662" s="3"/>
      <c r="EZF662" s="3"/>
      <c r="EZG662" s="3"/>
      <c r="EZH662" s="3"/>
      <c r="EZI662" s="3"/>
      <c r="EZJ662" s="3"/>
      <c r="EZK662" s="3"/>
      <c r="EZL662" s="3"/>
      <c r="EZM662" s="3"/>
      <c r="EZN662" s="3"/>
      <c r="EZO662" s="3"/>
      <c r="EZP662" s="3"/>
      <c r="EZQ662" s="3"/>
      <c r="EZR662" s="3"/>
      <c r="EZS662" s="3"/>
      <c r="EZT662" s="3"/>
      <c r="EZU662" s="3"/>
      <c r="EZV662" s="3"/>
      <c r="EZW662" s="3"/>
      <c r="EZX662" s="3"/>
      <c r="EZY662" s="3"/>
      <c r="EZZ662" s="3"/>
      <c r="FAA662" s="3"/>
      <c r="FAB662" s="3"/>
      <c r="FAC662" s="3"/>
      <c r="FAD662" s="3"/>
      <c r="FAE662" s="3"/>
      <c r="FAF662" s="3"/>
      <c r="FAG662" s="3"/>
      <c r="FAH662" s="3"/>
      <c r="FAI662" s="3"/>
      <c r="FAJ662" s="3"/>
      <c r="FAK662" s="3"/>
      <c r="FAL662" s="3"/>
      <c r="FAM662" s="3"/>
      <c r="FAN662" s="3"/>
      <c r="FAO662" s="3"/>
      <c r="FAP662" s="3"/>
      <c r="FAQ662" s="3"/>
      <c r="FAR662" s="3"/>
      <c r="FAS662" s="3"/>
      <c r="FAT662" s="3"/>
      <c r="FAU662" s="3"/>
      <c r="FAV662" s="3"/>
      <c r="FAW662" s="3"/>
      <c r="FAX662" s="3"/>
      <c r="FAY662" s="3"/>
      <c r="FAZ662" s="3"/>
      <c r="FBA662" s="3"/>
      <c r="FBB662" s="3"/>
      <c r="FBC662" s="3"/>
      <c r="FBD662" s="3"/>
      <c r="FBE662" s="3"/>
      <c r="FBF662" s="3"/>
      <c r="FBG662" s="3"/>
      <c r="FBH662" s="3"/>
      <c r="FBI662" s="3"/>
      <c r="FBJ662" s="3"/>
      <c r="FBK662" s="3"/>
      <c r="FBL662" s="3"/>
      <c r="FBM662" s="3"/>
      <c r="FBN662" s="3"/>
      <c r="FBO662" s="3"/>
      <c r="FBP662" s="3"/>
      <c r="FBQ662" s="3"/>
      <c r="FBR662" s="3"/>
      <c r="FBS662" s="3"/>
      <c r="FBT662" s="3"/>
      <c r="FBU662" s="3"/>
      <c r="FBV662" s="3"/>
      <c r="FBW662" s="3"/>
      <c r="FBX662" s="3"/>
      <c r="FBY662" s="3"/>
      <c r="FBZ662" s="3"/>
      <c r="FCA662" s="3"/>
      <c r="FCB662" s="3"/>
      <c r="FCC662" s="3"/>
      <c r="FCD662" s="3"/>
      <c r="FCE662" s="3"/>
      <c r="FCF662" s="3"/>
      <c r="FCG662" s="3"/>
      <c r="FCH662" s="3"/>
      <c r="FCI662" s="3"/>
      <c r="FCJ662" s="3"/>
      <c r="FCK662" s="3"/>
      <c r="FCL662" s="3"/>
      <c r="FCM662" s="3"/>
      <c r="FCN662" s="3"/>
      <c r="FCO662" s="3"/>
      <c r="FCP662" s="3"/>
      <c r="FCQ662" s="3"/>
      <c r="FCR662" s="3"/>
      <c r="FCS662" s="3"/>
      <c r="FCT662" s="3"/>
      <c r="FCU662" s="3"/>
      <c r="FCV662" s="3"/>
      <c r="FCW662" s="3"/>
      <c r="FCX662" s="3"/>
      <c r="FCY662" s="3"/>
      <c r="FCZ662" s="3"/>
      <c r="FDA662" s="3"/>
      <c r="FDB662" s="3"/>
      <c r="FDC662" s="3"/>
      <c r="FDD662" s="3"/>
      <c r="FDE662" s="3"/>
      <c r="FDF662" s="3"/>
      <c r="FDG662" s="3"/>
      <c r="FDH662" s="3"/>
      <c r="FDI662" s="3"/>
      <c r="FDJ662" s="3"/>
      <c r="FDK662" s="3"/>
      <c r="FDL662" s="3"/>
      <c r="FDM662" s="3"/>
      <c r="FDN662" s="3"/>
      <c r="FDO662" s="3"/>
      <c r="FDP662" s="3"/>
      <c r="FDQ662" s="3"/>
      <c r="FDR662" s="3"/>
      <c r="FDS662" s="3"/>
      <c r="FDT662" s="3"/>
      <c r="FDU662" s="3"/>
      <c r="FDV662" s="3"/>
      <c r="FDW662" s="3"/>
      <c r="FDX662" s="3"/>
      <c r="FDY662" s="3"/>
      <c r="FDZ662" s="3"/>
      <c r="FEA662" s="3"/>
      <c r="FEB662" s="3"/>
      <c r="FEC662" s="3"/>
      <c r="FED662" s="3"/>
      <c r="FEE662" s="3"/>
      <c r="FEF662" s="3"/>
      <c r="FEG662" s="3"/>
      <c r="FEH662" s="3"/>
      <c r="FEI662" s="3"/>
      <c r="FEJ662" s="3"/>
      <c r="FEK662" s="3"/>
      <c r="FEL662" s="3"/>
      <c r="FEM662" s="3"/>
      <c r="FEN662" s="3"/>
      <c r="FEO662" s="3"/>
      <c r="FEP662" s="3"/>
      <c r="FEQ662" s="3"/>
      <c r="FER662" s="3"/>
      <c r="FES662" s="3"/>
      <c r="FET662" s="3"/>
      <c r="FEU662" s="3"/>
      <c r="FEV662" s="3"/>
      <c r="FEW662" s="3"/>
      <c r="FEX662" s="3"/>
      <c r="FEY662" s="3"/>
      <c r="FEZ662" s="3"/>
      <c r="FFA662" s="3"/>
      <c r="FFB662" s="3"/>
      <c r="FFC662" s="3"/>
      <c r="FFD662" s="3"/>
      <c r="FFE662" s="3"/>
      <c r="FFF662" s="3"/>
      <c r="FFG662" s="3"/>
      <c r="FFH662" s="3"/>
      <c r="FFI662" s="3"/>
      <c r="FFJ662" s="3"/>
      <c r="FFK662" s="3"/>
      <c r="FFL662" s="3"/>
      <c r="FFM662" s="3"/>
      <c r="FFN662" s="3"/>
      <c r="FFO662" s="3"/>
      <c r="FFP662" s="3"/>
      <c r="FFQ662" s="3"/>
      <c r="FFR662" s="3"/>
      <c r="FFS662" s="3"/>
      <c r="FFT662" s="3"/>
      <c r="FFU662" s="3"/>
      <c r="FFV662" s="3"/>
      <c r="FFW662" s="3"/>
      <c r="FFX662" s="3"/>
      <c r="FFY662" s="3"/>
      <c r="FFZ662" s="3"/>
      <c r="FGA662" s="3"/>
      <c r="FGB662" s="3"/>
      <c r="FGC662" s="3"/>
      <c r="FGD662" s="3"/>
      <c r="FGE662" s="3"/>
      <c r="FGF662" s="3"/>
      <c r="FGG662" s="3"/>
      <c r="FGH662" s="3"/>
      <c r="FGI662" s="3"/>
      <c r="FGJ662" s="3"/>
      <c r="FGK662" s="3"/>
      <c r="FGL662" s="3"/>
      <c r="FGM662" s="3"/>
      <c r="FGN662" s="3"/>
      <c r="FGO662" s="3"/>
      <c r="FGP662" s="3"/>
      <c r="FGQ662" s="3"/>
      <c r="FGR662" s="3"/>
      <c r="FGS662" s="3"/>
      <c r="FGT662" s="3"/>
      <c r="FGU662" s="3"/>
      <c r="FGV662" s="3"/>
      <c r="FGW662" s="3"/>
      <c r="FGX662" s="3"/>
      <c r="FGY662" s="3"/>
      <c r="FGZ662" s="3"/>
      <c r="FHA662" s="3"/>
      <c r="FHB662" s="3"/>
      <c r="FHC662" s="3"/>
      <c r="FHD662" s="3"/>
      <c r="FHE662" s="3"/>
      <c r="FHF662" s="3"/>
      <c r="FHG662" s="3"/>
      <c r="FHH662" s="3"/>
      <c r="FHI662" s="3"/>
      <c r="FHJ662" s="3"/>
      <c r="FHK662" s="3"/>
      <c r="FHL662" s="3"/>
      <c r="FHM662" s="3"/>
      <c r="FHN662" s="3"/>
      <c r="FHO662" s="3"/>
      <c r="FHP662" s="3"/>
      <c r="FHQ662" s="3"/>
      <c r="FHR662" s="3"/>
      <c r="FHS662" s="3"/>
      <c r="FHT662" s="3"/>
      <c r="FHU662" s="3"/>
      <c r="FHV662" s="3"/>
      <c r="FHW662" s="3"/>
      <c r="FHX662" s="3"/>
      <c r="FHY662" s="3"/>
      <c r="FHZ662" s="3"/>
      <c r="FIA662" s="3"/>
      <c r="FIB662" s="3"/>
      <c r="FIC662" s="3"/>
      <c r="FID662" s="3"/>
      <c r="FIE662" s="3"/>
      <c r="FIF662" s="3"/>
      <c r="FIG662" s="3"/>
      <c r="FIH662" s="3"/>
      <c r="FII662" s="3"/>
      <c r="FIJ662" s="3"/>
      <c r="FIK662" s="3"/>
      <c r="FIL662" s="3"/>
      <c r="FIM662" s="3"/>
      <c r="FIN662" s="3"/>
      <c r="FIO662" s="3"/>
      <c r="FIP662" s="3"/>
      <c r="FIQ662" s="3"/>
      <c r="FIR662" s="3"/>
      <c r="FIS662" s="3"/>
      <c r="FIT662" s="3"/>
      <c r="FIU662" s="3"/>
      <c r="FIV662" s="3"/>
      <c r="FIW662" s="3"/>
      <c r="FIX662" s="3"/>
      <c r="FIY662" s="3"/>
      <c r="FIZ662" s="3"/>
      <c r="FJA662" s="3"/>
      <c r="FJB662" s="3"/>
      <c r="FJC662" s="3"/>
      <c r="FJD662" s="3"/>
      <c r="FJE662" s="3"/>
      <c r="FJF662" s="3"/>
      <c r="FJG662" s="3"/>
      <c r="FJH662" s="3"/>
      <c r="FJI662" s="3"/>
      <c r="FJJ662" s="3"/>
      <c r="FJK662" s="3"/>
      <c r="FJL662" s="3"/>
      <c r="FJM662" s="3"/>
      <c r="FJN662" s="3"/>
      <c r="FJO662" s="3"/>
      <c r="FJP662" s="3"/>
      <c r="FJQ662" s="3"/>
      <c r="FJR662" s="3"/>
      <c r="FJS662" s="3"/>
      <c r="FJT662" s="3"/>
      <c r="FJU662" s="3"/>
      <c r="FJV662" s="3"/>
      <c r="FJW662" s="3"/>
      <c r="FJX662" s="3"/>
      <c r="FJY662" s="3"/>
      <c r="FJZ662" s="3"/>
      <c r="FKA662" s="3"/>
      <c r="FKB662" s="3"/>
      <c r="FKC662" s="3"/>
      <c r="FKD662" s="3"/>
      <c r="FKE662" s="3"/>
      <c r="FKF662" s="3"/>
      <c r="FKG662" s="3"/>
      <c r="FKH662" s="3"/>
      <c r="FKI662" s="3"/>
      <c r="FKJ662" s="3"/>
      <c r="FKK662" s="3"/>
      <c r="FKL662" s="3"/>
      <c r="FKM662" s="3"/>
      <c r="FKN662" s="3"/>
      <c r="FKO662" s="3"/>
      <c r="FKP662" s="3"/>
      <c r="FKQ662" s="3"/>
      <c r="FKR662" s="3"/>
      <c r="FKS662" s="3"/>
      <c r="FKT662" s="3"/>
      <c r="FKU662" s="3"/>
      <c r="FKV662" s="3"/>
      <c r="FKW662" s="3"/>
      <c r="FKX662" s="3"/>
      <c r="FKY662" s="3"/>
      <c r="FKZ662" s="3"/>
      <c r="FLA662" s="3"/>
      <c r="FLB662" s="3"/>
      <c r="FLC662" s="3"/>
      <c r="FLD662" s="3"/>
      <c r="FLE662" s="3"/>
      <c r="FLF662" s="3"/>
      <c r="FLG662" s="3"/>
      <c r="FLH662" s="3"/>
      <c r="FLI662" s="3"/>
      <c r="FLJ662" s="3"/>
      <c r="FLK662" s="3"/>
      <c r="FLL662" s="3"/>
      <c r="FLM662" s="3"/>
      <c r="FLN662" s="3"/>
      <c r="FLO662" s="3"/>
      <c r="FLP662" s="3"/>
      <c r="FLQ662" s="3"/>
      <c r="FLR662" s="3"/>
      <c r="FLS662" s="3"/>
      <c r="FLT662" s="3"/>
      <c r="FLU662" s="3"/>
      <c r="FLV662" s="3"/>
      <c r="FLW662" s="3"/>
      <c r="FLX662" s="3"/>
      <c r="FLY662" s="3"/>
      <c r="FLZ662" s="3"/>
      <c r="FMA662" s="3"/>
      <c r="FMB662" s="3"/>
      <c r="FMC662" s="3"/>
      <c r="FMD662" s="3"/>
      <c r="FME662" s="3"/>
      <c r="FMF662" s="3"/>
      <c r="FMG662" s="3"/>
      <c r="FMH662" s="3"/>
      <c r="FMI662" s="3"/>
      <c r="FMJ662" s="3"/>
      <c r="FMK662" s="3"/>
      <c r="FML662" s="3"/>
      <c r="FMM662" s="3"/>
      <c r="FMN662" s="3"/>
      <c r="FMO662" s="3"/>
      <c r="FMP662" s="3"/>
      <c r="FMQ662" s="3"/>
      <c r="FMR662" s="3"/>
      <c r="FMS662" s="3"/>
      <c r="FMT662" s="3"/>
      <c r="FMU662" s="3"/>
      <c r="FMV662" s="3"/>
      <c r="FMW662" s="3"/>
      <c r="FMX662" s="3"/>
      <c r="FMY662" s="3"/>
      <c r="FMZ662" s="3"/>
      <c r="FNA662" s="3"/>
      <c r="FNB662" s="3"/>
      <c r="FNC662" s="3"/>
      <c r="FND662" s="3"/>
      <c r="FNE662" s="3"/>
      <c r="FNF662" s="3"/>
      <c r="FNG662" s="3"/>
      <c r="FNH662" s="3"/>
      <c r="FNI662" s="3"/>
      <c r="FNJ662" s="3"/>
      <c r="FNK662" s="3"/>
      <c r="FNL662" s="3"/>
      <c r="FNM662" s="3"/>
      <c r="FNN662" s="3"/>
      <c r="FNO662" s="3"/>
      <c r="FNP662" s="3"/>
      <c r="FNQ662" s="3"/>
      <c r="FNR662" s="3"/>
      <c r="FNS662" s="3"/>
      <c r="FNT662" s="3"/>
      <c r="FNU662" s="3"/>
      <c r="FNV662" s="3"/>
      <c r="FNW662" s="3"/>
      <c r="FNX662" s="3"/>
      <c r="FNY662" s="3"/>
      <c r="FNZ662" s="3"/>
      <c r="FOA662" s="3"/>
      <c r="FOB662" s="3"/>
      <c r="FOC662" s="3"/>
      <c r="FOD662" s="3"/>
      <c r="FOE662" s="3"/>
      <c r="FOF662" s="3"/>
      <c r="FOG662" s="3"/>
      <c r="FOH662" s="3"/>
      <c r="FOI662" s="3"/>
      <c r="FOJ662" s="3"/>
      <c r="FOK662" s="3"/>
      <c r="FOL662" s="3"/>
      <c r="FOM662" s="3"/>
      <c r="FON662" s="3"/>
      <c r="FOO662" s="3"/>
      <c r="FOP662" s="3"/>
      <c r="FOQ662" s="3"/>
      <c r="FOR662" s="3"/>
      <c r="FOS662" s="3"/>
      <c r="FOT662" s="3"/>
      <c r="FOU662" s="3"/>
      <c r="FOV662" s="3"/>
      <c r="FOW662" s="3"/>
      <c r="FOX662" s="3"/>
      <c r="FOY662" s="3"/>
      <c r="FOZ662" s="3"/>
      <c r="FPA662" s="3"/>
      <c r="FPB662" s="3"/>
      <c r="FPC662" s="3"/>
      <c r="FPD662" s="3"/>
      <c r="FPE662" s="3"/>
      <c r="FPF662" s="3"/>
      <c r="FPG662" s="3"/>
      <c r="FPH662" s="3"/>
      <c r="FPI662" s="3"/>
      <c r="FPJ662" s="3"/>
      <c r="FPK662" s="3"/>
      <c r="FPL662" s="3"/>
      <c r="FPM662" s="3"/>
      <c r="FPN662" s="3"/>
      <c r="FPO662" s="3"/>
      <c r="FPP662" s="3"/>
      <c r="FPQ662" s="3"/>
      <c r="FPR662" s="3"/>
      <c r="FPS662" s="3"/>
      <c r="FPT662" s="3"/>
      <c r="FPU662" s="3"/>
      <c r="FPV662" s="3"/>
      <c r="FPW662" s="3"/>
      <c r="FPX662" s="3"/>
      <c r="FPY662" s="3"/>
      <c r="FPZ662" s="3"/>
      <c r="FQA662" s="3"/>
      <c r="FQB662" s="3"/>
      <c r="FQC662" s="3"/>
      <c r="FQD662" s="3"/>
      <c r="FQE662" s="3"/>
      <c r="FQF662" s="3"/>
      <c r="FQG662" s="3"/>
      <c r="FQH662" s="3"/>
      <c r="FQI662" s="3"/>
      <c r="FQJ662" s="3"/>
      <c r="FQK662" s="3"/>
      <c r="FQL662" s="3"/>
      <c r="FQM662" s="3"/>
      <c r="FQN662" s="3"/>
      <c r="FQO662" s="3"/>
      <c r="FQP662" s="3"/>
      <c r="FQQ662" s="3"/>
      <c r="FQR662" s="3"/>
      <c r="FQS662" s="3"/>
      <c r="FQT662" s="3"/>
      <c r="FQU662" s="3"/>
      <c r="FQV662" s="3"/>
      <c r="FQW662" s="3"/>
      <c r="FQX662" s="3"/>
      <c r="FQY662" s="3"/>
      <c r="FQZ662" s="3"/>
      <c r="FRA662" s="3"/>
      <c r="FRB662" s="3"/>
      <c r="FRC662" s="3"/>
      <c r="FRD662" s="3"/>
      <c r="FRE662" s="3"/>
      <c r="FRF662" s="3"/>
      <c r="FRG662" s="3"/>
      <c r="FRH662" s="3"/>
      <c r="FRI662" s="3"/>
      <c r="FRJ662" s="3"/>
      <c r="FRK662" s="3"/>
      <c r="FRL662" s="3"/>
      <c r="FRM662" s="3"/>
      <c r="FRN662" s="3"/>
      <c r="FRO662" s="3"/>
      <c r="FRP662" s="3"/>
      <c r="FRQ662" s="3"/>
      <c r="FRR662" s="3"/>
      <c r="FRS662" s="3"/>
      <c r="FRT662" s="3"/>
      <c r="FRU662" s="3"/>
      <c r="FRV662" s="3"/>
      <c r="FRW662" s="3"/>
      <c r="FRX662" s="3"/>
      <c r="FRY662" s="3"/>
      <c r="FRZ662" s="3"/>
      <c r="FSA662" s="3"/>
      <c r="FSB662" s="3"/>
      <c r="FSC662" s="3"/>
      <c r="FSD662" s="3"/>
      <c r="FSE662" s="3"/>
      <c r="FSF662" s="3"/>
      <c r="FSG662" s="3"/>
      <c r="FSH662" s="3"/>
      <c r="FSI662" s="3"/>
      <c r="FSJ662" s="3"/>
      <c r="FSK662" s="3"/>
      <c r="FSL662" s="3"/>
      <c r="FSM662" s="3"/>
      <c r="FSN662" s="3"/>
      <c r="FSO662" s="3"/>
      <c r="FSP662" s="3"/>
      <c r="FSQ662" s="3"/>
      <c r="FSR662" s="3"/>
      <c r="FSS662" s="3"/>
      <c r="FST662" s="3"/>
      <c r="FSU662" s="3"/>
      <c r="FSV662" s="3"/>
      <c r="FSW662" s="3"/>
      <c r="FSX662" s="3"/>
      <c r="FSY662" s="3"/>
      <c r="FSZ662" s="3"/>
      <c r="FTA662" s="3"/>
      <c r="FTB662" s="3"/>
      <c r="FTC662" s="3"/>
      <c r="FTD662" s="3"/>
      <c r="FTE662" s="3"/>
      <c r="FTF662" s="3"/>
      <c r="FTG662" s="3"/>
      <c r="FTH662" s="3"/>
      <c r="FTI662" s="3"/>
      <c r="FTJ662" s="3"/>
      <c r="FTK662" s="3"/>
      <c r="FTL662" s="3"/>
      <c r="FTM662" s="3"/>
      <c r="FTN662" s="3"/>
      <c r="FTO662" s="3"/>
      <c r="FTP662" s="3"/>
      <c r="FTQ662" s="3"/>
      <c r="FTR662" s="3"/>
      <c r="FTS662" s="3"/>
      <c r="FTT662" s="3"/>
      <c r="FTU662" s="3"/>
      <c r="FTV662" s="3"/>
      <c r="FTW662" s="3"/>
      <c r="FTX662" s="3"/>
      <c r="FTY662" s="3"/>
      <c r="FTZ662" s="3"/>
      <c r="FUA662" s="3"/>
      <c r="FUB662" s="3"/>
      <c r="FUC662" s="3"/>
      <c r="FUD662" s="3"/>
      <c r="FUE662" s="3"/>
      <c r="FUF662" s="3"/>
      <c r="FUG662" s="3"/>
      <c r="FUH662" s="3"/>
      <c r="FUI662" s="3"/>
      <c r="FUJ662" s="3"/>
      <c r="FUK662" s="3"/>
      <c r="FUL662" s="3"/>
      <c r="FUM662" s="3"/>
      <c r="FUN662" s="3"/>
      <c r="FUO662" s="3"/>
      <c r="FUP662" s="3"/>
      <c r="FUQ662" s="3"/>
      <c r="FUR662" s="3"/>
      <c r="FUS662" s="3"/>
      <c r="FUT662" s="3"/>
      <c r="FUU662" s="3"/>
      <c r="FUV662" s="3"/>
      <c r="FUW662" s="3"/>
      <c r="FUX662" s="3"/>
      <c r="FUY662" s="3"/>
      <c r="FUZ662" s="3"/>
      <c r="FVA662" s="3"/>
      <c r="FVB662" s="3"/>
      <c r="FVC662" s="3"/>
      <c r="FVD662" s="3"/>
      <c r="FVE662" s="3"/>
      <c r="FVF662" s="3"/>
      <c r="FVG662" s="3"/>
      <c r="FVH662" s="3"/>
      <c r="FVI662" s="3"/>
      <c r="FVJ662" s="3"/>
      <c r="FVK662" s="3"/>
      <c r="FVL662" s="3"/>
      <c r="FVM662" s="3"/>
      <c r="FVN662" s="3"/>
      <c r="FVO662" s="3"/>
      <c r="FVP662" s="3"/>
      <c r="FVQ662" s="3"/>
      <c r="FVR662" s="3"/>
      <c r="FVS662" s="3"/>
      <c r="FVT662" s="3"/>
      <c r="FVU662" s="3"/>
      <c r="FVV662" s="3"/>
      <c r="FVW662" s="3"/>
      <c r="FVX662" s="3"/>
      <c r="FVY662" s="3"/>
      <c r="FVZ662" s="3"/>
      <c r="FWA662" s="3"/>
      <c r="FWB662" s="3"/>
      <c r="FWC662" s="3"/>
      <c r="FWD662" s="3"/>
      <c r="FWE662" s="3"/>
      <c r="FWF662" s="3"/>
      <c r="FWG662" s="3"/>
      <c r="FWH662" s="3"/>
      <c r="FWI662" s="3"/>
      <c r="FWJ662" s="3"/>
      <c r="FWK662" s="3"/>
      <c r="FWL662" s="3"/>
      <c r="FWM662" s="3"/>
      <c r="FWN662" s="3"/>
      <c r="FWO662" s="3"/>
      <c r="FWP662" s="3"/>
      <c r="FWQ662" s="3"/>
      <c r="FWR662" s="3"/>
      <c r="FWS662" s="3"/>
      <c r="FWT662" s="3"/>
      <c r="FWU662" s="3"/>
      <c r="FWV662" s="3"/>
      <c r="FWW662" s="3"/>
      <c r="FWX662" s="3"/>
      <c r="FWY662" s="3"/>
      <c r="FWZ662" s="3"/>
      <c r="FXA662" s="3"/>
      <c r="FXB662" s="3"/>
      <c r="FXC662" s="3"/>
      <c r="FXD662" s="3"/>
      <c r="FXE662" s="3"/>
      <c r="FXF662" s="3"/>
      <c r="FXG662" s="3"/>
      <c r="FXH662" s="3"/>
      <c r="FXI662" s="3"/>
      <c r="FXJ662" s="3"/>
      <c r="FXK662" s="3"/>
      <c r="FXL662" s="3"/>
      <c r="FXM662" s="3"/>
      <c r="FXN662" s="3"/>
      <c r="FXO662" s="3"/>
      <c r="FXP662" s="3"/>
      <c r="FXQ662" s="3"/>
      <c r="FXR662" s="3"/>
      <c r="FXS662" s="3"/>
      <c r="FXT662" s="3"/>
      <c r="FXU662" s="3"/>
      <c r="FXV662" s="3"/>
      <c r="FXW662" s="3"/>
      <c r="FXX662" s="3"/>
      <c r="FXY662" s="3"/>
      <c r="FXZ662" s="3"/>
      <c r="FYA662" s="3"/>
      <c r="FYB662" s="3"/>
      <c r="FYC662" s="3"/>
      <c r="FYD662" s="3"/>
      <c r="FYE662" s="3"/>
      <c r="FYF662" s="3"/>
      <c r="FYG662" s="3"/>
      <c r="FYH662" s="3"/>
      <c r="FYI662" s="3"/>
      <c r="FYJ662" s="3"/>
      <c r="FYK662" s="3"/>
      <c r="FYL662" s="3"/>
      <c r="FYM662" s="3"/>
      <c r="FYN662" s="3"/>
      <c r="FYO662" s="3"/>
      <c r="FYP662" s="3"/>
      <c r="FYQ662" s="3"/>
      <c r="FYR662" s="3"/>
      <c r="FYS662" s="3"/>
      <c r="FYT662" s="3"/>
      <c r="FYU662" s="3"/>
      <c r="FYV662" s="3"/>
      <c r="FYW662" s="3"/>
      <c r="FYX662" s="3"/>
      <c r="FYY662" s="3"/>
      <c r="FYZ662" s="3"/>
      <c r="FZA662" s="3"/>
      <c r="FZB662" s="3"/>
      <c r="FZC662" s="3"/>
      <c r="FZD662" s="3"/>
      <c r="FZE662" s="3"/>
      <c r="FZF662" s="3"/>
      <c r="FZG662" s="3"/>
      <c r="FZH662" s="3"/>
      <c r="FZI662" s="3"/>
      <c r="FZJ662" s="3"/>
      <c r="FZK662" s="3"/>
      <c r="FZL662" s="3"/>
      <c r="FZM662" s="3"/>
      <c r="FZN662" s="3"/>
      <c r="FZO662" s="3"/>
      <c r="FZP662" s="3"/>
      <c r="FZQ662" s="3"/>
      <c r="FZR662" s="3"/>
      <c r="FZS662" s="3"/>
      <c r="FZT662" s="3"/>
      <c r="FZU662" s="3"/>
      <c r="FZV662" s="3"/>
      <c r="FZW662" s="3"/>
      <c r="FZX662" s="3"/>
      <c r="FZY662" s="3"/>
      <c r="FZZ662" s="3"/>
      <c r="GAA662" s="3"/>
      <c r="GAB662" s="3"/>
      <c r="GAC662" s="3"/>
      <c r="GAD662" s="3"/>
      <c r="GAE662" s="3"/>
      <c r="GAF662" s="3"/>
      <c r="GAG662" s="3"/>
      <c r="GAH662" s="3"/>
      <c r="GAI662" s="3"/>
      <c r="GAJ662" s="3"/>
      <c r="GAK662" s="3"/>
      <c r="GAL662" s="3"/>
      <c r="GAM662" s="3"/>
      <c r="GAN662" s="3"/>
      <c r="GAO662" s="3"/>
      <c r="GAP662" s="3"/>
      <c r="GAQ662" s="3"/>
      <c r="GAR662" s="3"/>
      <c r="GAS662" s="3"/>
      <c r="GAT662" s="3"/>
      <c r="GAU662" s="3"/>
      <c r="GAV662" s="3"/>
      <c r="GAW662" s="3"/>
      <c r="GAX662" s="3"/>
      <c r="GAY662" s="3"/>
      <c r="GAZ662" s="3"/>
      <c r="GBA662" s="3"/>
      <c r="GBB662" s="3"/>
      <c r="GBC662" s="3"/>
      <c r="GBD662" s="3"/>
      <c r="GBE662" s="3"/>
      <c r="GBF662" s="3"/>
      <c r="GBG662" s="3"/>
      <c r="GBH662" s="3"/>
      <c r="GBI662" s="3"/>
      <c r="GBJ662" s="3"/>
      <c r="GBK662" s="3"/>
      <c r="GBL662" s="3"/>
      <c r="GBM662" s="3"/>
      <c r="GBN662" s="3"/>
      <c r="GBO662" s="3"/>
      <c r="GBP662" s="3"/>
      <c r="GBQ662" s="3"/>
      <c r="GBR662" s="3"/>
      <c r="GBS662" s="3"/>
      <c r="GBT662" s="3"/>
      <c r="GBU662" s="3"/>
      <c r="GBV662" s="3"/>
      <c r="GBW662" s="3"/>
      <c r="GBX662" s="3"/>
      <c r="GBY662" s="3"/>
      <c r="GBZ662" s="3"/>
      <c r="GCA662" s="3"/>
      <c r="GCB662" s="3"/>
      <c r="GCC662" s="3"/>
      <c r="GCD662" s="3"/>
      <c r="GCE662" s="3"/>
      <c r="GCF662" s="3"/>
      <c r="GCG662" s="3"/>
      <c r="GCH662" s="3"/>
      <c r="GCI662" s="3"/>
      <c r="GCJ662" s="3"/>
      <c r="GCK662" s="3"/>
      <c r="GCL662" s="3"/>
      <c r="GCM662" s="3"/>
      <c r="GCN662" s="3"/>
      <c r="GCO662" s="3"/>
      <c r="GCP662" s="3"/>
      <c r="GCQ662" s="3"/>
      <c r="GCR662" s="3"/>
      <c r="GCS662" s="3"/>
      <c r="GCT662" s="3"/>
      <c r="GCU662" s="3"/>
      <c r="GCV662" s="3"/>
      <c r="GCW662" s="3"/>
      <c r="GCX662" s="3"/>
      <c r="GCY662" s="3"/>
      <c r="GCZ662" s="3"/>
      <c r="GDA662" s="3"/>
      <c r="GDB662" s="3"/>
      <c r="GDC662" s="3"/>
      <c r="GDD662" s="3"/>
      <c r="GDE662" s="3"/>
      <c r="GDF662" s="3"/>
      <c r="GDG662" s="3"/>
      <c r="GDH662" s="3"/>
      <c r="GDI662" s="3"/>
      <c r="GDJ662" s="3"/>
      <c r="GDK662" s="3"/>
      <c r="GDL662" s="3"/>
      <c r="GDM662" s="3"/>
      <c r="GDN662" s="3"/>
      <c r="GDO662" s="3"/>
      <c r="GDP662" s="3"/>
      <c r="GDQ662" s="3"/>
      <c r="GDR662" s="3"/>
      <c r="GDS662" s="3"/>
      <c r="GDT662" s="3"/>
      <c r="GDU662" s="3"/>
      <c r="GDV662" s="3"/>
      <c r="GDW662" s="3"/>
      <c r="GDX662" s="3"/>
      <c r="GDY662" s="3"/>
      <c r="GDZ662" s="3"/>
      <c r="GEA662" s="3"/>
      <c r="GEB662" s="3"/>
      <c r="GEC662" s="3"/>
      <c r="GED662" s="3"/>
      <c r="GEE662" s="3"/>
      <c r="GEF662" s="3"/>
      <c r="GEG662" s="3"/>
      <c r="GEH662" s="3"/>
      <c r="GEI662" s="3"/>
      <c r="GEJ662" s="3"/>
      <c r="GEK662" s="3"/>
      <c r="GEL662" s="3"/>
      <c r="GEM662" s="3"/>
      <c r="GEN662" s="3"/>
      <c r="GEO662" s="3"/>
      <c r="GEP662" s="3"/>
      <c r="GEQ662" s="3"/>
      <c r="GER662" s="3"/>
      <c r="GES662" s="3"/>
      <c r="GET662" s="3"/>
      <c r="GEU662" s="3"/>
      <c r="GEV662" s="3"/>
      <c r="GEW662" s="3"/>
      <c r="GEX662" s="3"/>
      <c r="GEY662" s="3"/>
      <c r="GEZ662" s="3"/>
      <c r="GFA662" s="3"/>
      <c r="GFB662" s="3"/>
      <c r="GFC662" s="3"/>
      <c r="GFD662" s="3"/>
      <c r="GFE662" s="3"/>
      <c r="GFF662" s="3"/>
      <c r="GFG662" s="3"/>
      <c r="GFH662" s="3"/>
      <c r="GFI662" s="3"/>
      <c r="GFJ662" s="3"/>
      <c r="GFK662" s="3"/>
      <c r="GFL662" s="3"/>
      <c r="GFM662" s="3"/>
      <c r="GFN662" s="3"/>
      <c r="GFO662" s="3"/>
      <c r="GFP662" s="3"/>
      <c r="GFQ662" s="3"/>
      <c r="GFR662" s="3"/>
      <c r="GFS662" s="3"/>
      <c r="GFT662" s="3"/>
      <c r="GFU662" s="3"/>
      <c r="GFV662" s="3"/>
      <c r="GFW662" s="3"/>
      <c r="GFX662" s="3"/>
      <c r="GFY662" s="3"/>
      <c r="GFZ662" s="3"/>
      <c r="GGA662" s="3"/>
      <c r="GGB662" s="3"/>
      <c r="GGC662" s="3"/>
      <c r="GGD662" s="3"/>
      <c r="GGE662" s="3"/>
      <c r="GGF662" s="3"/>
      <c r="GGG662" s="3"/>
      <c r="GGH662" s="3"/>
      <c r="GGI662" s="3"/>
      <c r="GGJ662" s="3"/>
      <c r="GGK662" s="3"/>
      <c r="GGL662" s="3"/>
      <c r="GGM662" s="3"/>
      <c r="GGN662" s="3"/>
      <c r="GGO662" s="3"/>
      <c r="GGP662" s="3"/>
      <c r="GGQ662" s="3"/>
      <c r="GGR662" s="3"/>
      <c r="GGS662" s="3"/>
      <c r="GGT662" s="3"/>
      <c r="GGU662" s="3"/>
      <c r="GGV662" s="3"/>
      <c r="GGW662" s="3"/>
      <c r="GGX662" s="3"/>
      <c r="GGY662" s="3"/>
      <c r="GGZ662" s="3"/>
      <c r="GHA662" s="3"/>
      <c r="GHB662" s="3"/>
      <c r="GHC662" s="3"/>
      <c r="GHD662" s="3"/>
      <c r="GHE662" s="3"/>
      <c r="GHF662" s="3"/>
      <c r="GHG662" s="3"/>
      <c r="GHH662" s="3"/>
      <c r="GHI662" s="3"/>
      <c r="GHJ662" s="3"/>
      <c r="GHK662" s="3"/>
      <c r="GHL662" s="3"/>
      <c r="GHM662" s="3"/>
      <c r="GHN662" s="3"/>
      <c r="GHO662" s="3"/>
      <c r="GHP662" s="3"/>
      <c r="GHQ662" s="3"/>
      <c r="GHR662" s="3"/>
      <c r="GHS662" s="3"/>
      <c r="GHT662" s="3"/>
      <c r="GHU662" s="3"/>
      <c r="GHV662" s="3"/>
      <c r="GHW662" s="3"/>
      <c r="GHX662" s="3"/>
      <c r="GHY662" s="3"/>
      <c r="GHZ662" s="3"/>
      <c r="GIA662" s="3"/>
      <c r="GIB662" s="3"/>
      <c r="GIC662" s="3"/>
      <c r="GID662" s="3"/>
      <c r="GIE662" s="3"/>
      <c r="GIF662" s="3"/>
      <c r="GIG662" s="3"/>
      <c r="GIH662" s="3"/>
      <c r="GII662" s="3"/>
      <c r="GIJ662" s="3"/>
      <c r="GIK662" s="3"/>
      <c r="GIL662" s="3"/>
      <c r="GIM662" s="3"/>
      <c r="GIN662" s="3"/>
      <c r="GIO662" s="3"/>
      <c r="GIP662" s="3"/>
      <c r="GIQ662" s="3"/>
      <c r="GIR662" s="3"/>
      <c r="GIS662" s="3"/>
      <c r="GIT662" s="3"/>
      <c r="GIU662" s="3"/>
      <c r="GIV662" s="3"/>
      <c r="GIW662" s="3"/>
      <c r="GIX662" s="3"/>
      <c r="GIY662" s="3"/>
      <c r="GIZ662" s="3"/>
      <c r="GJA662" s="3"/>
      <c r="GJB662" s="3"/>
      <c r="GJC662" s="3"/>
      <c r="GJD662" s="3"/>
      <c r="GJE662" s="3"/>
      <c r="GJF662" s="3"/>
      <c r="GJG662" s="3"/>
      <c r="GJH662" s="3"/>
      <c r="GJI662" s="3"/>
      <c r="GJJ662" s="3"/>
      <c r="GJK662" s="3"/>
      <c r="GJL662" s="3"/>
      <c r="GJM662" s="3"/>
      <c r="GJN662" s="3"/>
      <c r="GJO662" s="3"/>
      <c r="GJP662" s="3"/>
      <c r="GJQ662" s="3"/>
      <c r="GJR662" s="3"/>
      <c r="GJS662" s="3"/>
      <c r="GJT662" s="3"/>
      <c r="GJU662" s="3"/>
      <c r="GJV662" s="3"/>
      <c r="GJW662" s="3"/>
      <c r="GJX662" s="3"/>
      <c r="GJY662" s="3"/>
      <c r="GJZ662" s="3"/>
      <c r="GKA662" s="3"/>
      <c r="GKB662" s="3"/>
      <c r="GKC662" s="3"/>
      <c r="GKD662" s="3"/>
      <c r="GKE662" s="3"/>
      <c r="GKF662" s="3"/>
      <c r="GKG662" s="3"/>
      <c r="GKH662" s="3"/>
      <c r="GKI662" s="3"/>
      <c r="GKJ662" s="3"/>
      <c r="GKK662" s="3"/>
      <c r="GKL662" s="3"/>
      <c r="GKM662" s="3"/>
      <c r="GKN662" s="3"/>
      <c r="GKO662" s="3"/>
      <c r="GKP662" s="3"/>
      <c r="GKQ662" s="3"/>
      <c r="GKR662" s="3"/>
      <c r="GKS662" s="3"/>
      <c r="GKT662" s="3"/>
      <c r="GKU662" s="3"/>
      <c r="GKV662" s="3"/>
      <c r="GKW662" s="3"/>
      <c r="GKX662" s="3"/>
      <c r="GKY662" s="3"/>
      <c r="GKZ662" s="3"/>
      <c r="GLA662" s="3"/>
      <c r="GLB662" s="3"/>
      <c r="GLC662" s="3"/>
      <c r="GLD662" s="3"/>
      <c r="GLE662" s="3"/>
      <c r="GLF662" s="3"/>
      <c r="GLG662" s="3"/>
      <c r="GLH662" s="3"/>
      <c r="GLI662" s="3"/>
      <c r="GLJ662" s="3"/>
      <c r="GLK662" s="3"/>
      <c r="GLL662" s="3"/>
      <c r="GLM662" s="3"/>
      <c r="GLN662" s="3"/>
      <c r="GLO662" s="3"/>
      <c r="GLP662" s="3"/>
      <c r="GLQ662" s="3"/>
      <c r="GLR662" s="3"/>
      <c r="GLS662" s="3"/>
      <c r="GLT662" s="3"/>
      <c r="GLU662" s="3"/>
      <c r="GLV662" s="3"/>
      <c r="GLW662" s="3"/>
      <c r="GLX662" s="3"/>
      <c r="GLY662" s="3"/>
      <c r="GLZ662" s="3"/>
      <c r="GMA662" s="3"/>
      <c r="GMB662" s="3"/>
      <c r="GMC662" s="3"/>
      <c r="GMD662" s="3"/>
      <c r="GME662" s="3"/>
      <c r="GMF662" s="3"/>
      <c r="GMG662" s="3"/>
      <c r="GMH662" s="3"/>
      <c r="GMI662" s="3"/>
      <c r="GMJ662" s="3"/>
      <c r="GMK662" s="3"/>
      <c r="GML662" s="3"/>
      <c r="GMM662" s="3"/>
      <c r="GMN662" s="3"/>
      <c r="GMO662" s="3"/>
      <c r="GMP662" s="3"/>
      <c r="GMQ662" s="3"/>
      <c r="GMR662" s="3"/>
      <c r="GMS662" s="3"/>
      <c r="GMT662" s="3"/>
      <c r="GMU662" s="3"/>
      <c r="GMV662" s="3"/>
      <c r="GMW662" s="3"/>
      <c r="GMX662" s="3"/>
      <c r="GMY662" s="3"/>
      <c r="GMZ662" s="3"/>
      <c r="GNA662" s="3"/>
      <c r="GNB662" s="3"/>
      <c r="GNC662" s="3"/>
      <c r="GND662" s="3"/>
      <c r="GNE662" s="3"/>
      <c r="GNF662" s="3"/>
      <c r="GNG662" s="3"/>
      <c r="GNH662" s="3"/>
      <c r="GNI662" s="3"/>
      <c r="GNJ662" s="3"/>
      <c r="GNK662" s="3"/>
      <c r="GNL662" s="3"/>
      <c r="GNM662" s="3"/>
      <c r="GNN662" s="3"/>
      <c r="GNO662" s="3"/>
      <c r="GNP662" s="3"/>
      <c r="GNQ662" s="3"/>
      <c r="GNR662" s="3"/>
      <c r="GNS662" s="3"/>
      <c r="GNT662" s="3"/>
      <c r="GNU662" s="3"/>
      <c r="GNV662" s="3"/>
      <c r="GNW662" s="3"/>
      <c r="GNX662" s="3"/>
      <c r="GNY662" s="3"/>
      <c r="GNZ662" s="3"/>
      <c r="GOA662" s="3"/>
      <c r="GOB662" s="3"/>
      <c r="GOC662" s="3"/>
      <c r="GOD662" s="3"/>
      <c r="GOE662" s="3"/>
      <c r="GOF662" s="3"/>
      <c r="GOG662" s="3"/>
      <c r="GOH662" s="3"/>
      <c r="GOI662" s="3"/>
      <c r="GOJ662" s="3"/>
      <c r="GOK662" s="3"/>
      <c r="GOL662" s="3"/>
      <c r="GOM662" s="3"/>
      <c r="GON662" s="3"/>
      <c r="GOO662" s="3"/>
      <c r="GOP662" s="3"/>
      <c r="GOQ662" s="3"/>
      <c r="GOR662" s="3"/>
      <c r="GOS662" s="3"/>
      <c r="GOT662" s="3"/>
      <c r="GOU662" s="3"/>
      <c r="GOV662" s="3"/>
      <c r="GOW662" s="3"/>
      <c r="GOX662" s="3"/>
      <c r="GOY662" s="3"/>
      <c r="GOZ662" s="3"/>
      <c r="GPA662" s="3"/>
      <c r="GPB662" s="3"/>
      <c r="GPC662" s="3"/>
      <c r="GPD662" s="3"/>
      <c r="GPE662" s="3"/>
      <c r="GPF662" s="3"/>
      <c r="GPG662" s="3"/>
      <c r="GPH662" s="3"/>
      <c r="GPI662" s="3"/>
      <c r="GPJ662" s="3"/>
      <c r="GPK662" s="3"/>
      <c r="GPL662" s="3"/>
      <c r="GPM662" s="3"/>
      <c r="GPN662" s="3"/>
      <c r="GPO662" s="3"/>
      <c r="GPP662" s="3"/>
      <c r="GPQ662" s="3"/>
      <c r="GPR662" s="3"/>
      <c r="GPS662" s="3"/>
      <c r="GPT662" s="3"/>
      <c r="GPU662" s="3"/>
      <c r="GPV662" s="3"/>
      <c r="GPW662" s="3"/>
      <c r="GPX662" s="3"/>
      <c r="GPY662" s="3"/>
      <c r="GPZ662" s="3"/>
      <c r="GQA662" s="3"/>
      <c r="GQB662" s="3"/>
      <c r="GQC662" s="3"/>
      <c r="GQD662" s="3"/>
      <c r="GQE662" s="3"/>
      <c r="GQF662" s="3"/>
      <c r="GQG662" s="3"/>
      <c r="GQH662" s="3"/>
      <c r="GQI662" s="3"/>
      <c r="GQJ662" s="3"/>
      <c r="GQK662" s="3"/>
      <c r="GQL662" s="3"/>
      <c r="GQM662" s="3"/>
      <c r="GQN662" s="3"/>
      <c r="GQO662" s="3"/>
      <c r="GQP662" s="3"/>
      <c r="GQQ662" s="3"/>
      <c r="GQR662" s="3"/>
      <c r="GQS662" s="3"/>
      <c r="GQT662" s="3"/>
      <c r="GQU662" s="3"/>
      <c r="GQV662" s="3"/>
      <c r="GQW662" s="3"/>
      <c r="GQX662" s="3"/>
      <c r="GQY662" s="3"/>
      <c r="GQZ662" s="3"/>
      <c r="GRA662" s="3"/>
      <c r="GRB662" s="3"/>
      <c r="GRC662" s="3"/>
      <c r="GRD662" s="3"/>
      <c r="GRE662" s="3"/>
      <c r="GRF662" s="3"/>
      <c r="GRG662" s="3"/>
      <c r="GRH662" s="3"/>
      <c r="GRI662" s="3"/>
      <c r="GRJ662" s="3"/>
      <c r="GRK662" s="3"/>
      <c r="GRL662" s="3"/>
      <c r="GRM662" s="3"/>
      <c r="GRN662" s="3"/>
      <c r="GRO662" s="3"/>
      <c r="GRP662" s="3"/>
      <c r="GRQ662" s="3"/>
      <c r="GRR662" s="3"/>
      <c r="GRS662" s="3"/>
      <c r="GRT662" s="3"/>
      <c r="GRU662" s="3"/>
      <c r="GRV662" s="3"/>
      <c r="GRW662" s="3"/>
      <c r="GRX662" s="3"/>
      <c r="GRY662" s="3"/>
      <c r="GRZ662" s="3"/>
      <c r="GSA662" s="3"/>
      <c r="GSB662" s="3"/>
      <c r="GSC662" s="3"/>
      <c r="GSD662" s="3"/>
      <c r="GSE662" s="3"/>
      <c r="GSF662" s="3"/>
      <c r="GSG662" s="3"/>
      <c r="GSH662" s="3"/>
      <c r="GSI662" s="3"/>
      <c r="GSJ662" s="3"/>
      <c r="GSK662" s="3"/>
      <c r="GSL662" s="3"/>
      <c r="GSM662" s="3"/>
      <c r="GSN662" s="3"/>
      <c r="GSO662" s="3"/>
      <c r="GSP662" s="3"/>
      <c r="GSQ662" s="3"/>
      <c r="GSR662" s="3"/>
      <c r="GSS662" s="3"/>
      <c r="GST662" s="3"/>
      <c r="GSU662" s="3"/>
      <c r="GSV662" s="3"/>
      <c r="GSW662" s="3"/>
      <c r="GSX662" s="3"/>
      <c r="GSY662" s="3"/>
      <c r="GSZ662" s="3"/>
      <c r="GTA662" s="3"/>
      <c r="GTB662" s="3"/>
      <c r="GTC662" s="3"/>
      <c r="GTD662" s="3"/>
      <c r="GTE662" s="3"/>
      <c r="GTF662" s="3"/>
      <c r="GTG662" s="3"/>
      <c r="GTH662" s="3"/>
      <c r="GTI662" s="3"/>
      <c r="GTJ662" s="3"/>
      <c r="GTK662" s="3"/>
      <c r="GTL662" s="3"/>
      <c r="GTM662" s="3"/>
      <c r="GTN662" s="3"/>
      <c r="GTO662" s="3"/>
      <c r="GTP662" s="3"/>
      <c r="GTQ662" s="3"/>
      <c r="GTR662" s="3"/>
      <c r="GTS662" s="3"/>
      <c r="GTT662" s="3"/>
      <c r="GTU662" s="3"/>
      <c r="GTV662" s="3"/>
      <c r="GTW662" s="3"/>
      <c r="GTX662" s="3"/>
      <c r="GTY662" s="3"/>
      <c r="GTZ662" s="3"/>
      <c r="GUA662" s="3"/>
      <c r="GUB662" s="3"/>
      <c r="GUC662" s="3"/>
      <c r="GUD662" s="3"/>
      <c r="GUE662" s="3"/>
      <c r="GUF662" s="3"/>
      <c r="GUG662" s="3"/>
      <c r="GUH662" s="3"/>
      <c r="GUI662" s="3"/>
      <c r="GUJ662" s="3"/>
      <c r="GUK662" s="3"/>
      <c r="GUL662" s="3"/>
      <c r="GUM662" s="3"/>
      <c r="GUN662" s="3"/>
      <c r="GUO662" s="3"/>
      <c r="GUP662" s="3"/>
      <c r="GUQ662" s="3"/>
      <c r="GUR662" s="3"/>
      <c r="GUS662" s="3"/>
      <c r="GUT662" s="3"/>
      <c r="GUU662" s="3"/>
      <c r="GUV662" s="3"/>
      <c r="GUW662" s="3"/>
      <c r="GUX662" s="3"/>
      <c r="GUY662" s="3"/>
      <c r="GUZ662" s="3"/>
      <c r="GVA662" s="3"/>
      <c r="GVB662" s="3"/>
      <c r="GVC662" s="3"/>
      <c r="GVD662" s="3"/>
      <c r="GVE662" s="3"/>
      <c r="GVF662" s="3"/>
      <c r="GVG662" s="3"/>
      <c r="GVH662" s="3"/>
      <c r="GVI662" s="3"/>
      <c r="GVJ662" s="3"/>
      <c r="GVK662" s="3"/>
      <c r="GVL662" s="3"/>
      <c r="GVM662" s="3"/>
      <c r="GVN662" s="3"/>
      <c r="GVO662" s="3"/>
      <c r="GVP662" s="3"/>
      <c r="GVQ662" s="3"/>
      <c r="GVR662" s="3"/>
      <c r="GVS662" s="3"/>
      <c r="GVT662" s="3"/>
      <c r="GVU662" s="3"/>
      <c r="GVV662" s="3"/>
      <c r="GVW662" s="3"/>
      <c r="GVX662" s="3"/>
      <c r="GVY662" s="3"/>
      <c r="GVZ662" s="3"/>
      <c r="GWA662" s="3"/>
      <c r="GWB662" s="3"/>
      <c r="GWC662" s="3"/>
      <c r="GWD662" s="3"/>
      <c r="GWE662" s="3"/>
      <c r="GWF662" s="3"/>
      <c r="GWG662" s="3"/>
      <c r="GWH662" s="3"/>
      <c r="GWI662" s="3"/>
      <c r="GWJ662" s="3"/>
      <c r="GWK662" s="3"/>
      <c r="GWL662" s="3"/>
      <c r="GWM662" s="3"/>
      <c r="GWN662" s="3"/>
      <c r="GWO662" s="3"/>
      <c r="GWP662" s="3"/>
      <c r="GWQ662" s="3"/>
      <c r="GWR662" s="3"/>
      <c r="GWS662" s="3"/>
      <c r="GWT662" s="3"/>
      <c r="GWU662" s="3"/>
      <c r="GWV662" s="3"/>
      <c r="GWW662" s="3"/>
      <c r="GWX662" s="3"/>
      <c r="GWY662" s="3"/>
      <c r="GWZ662" s="3"/>
      <c r="GXA662" s="3"/>
      <c r="GXB662" s="3"/>
      <c r="GXC662" s="3"/>
      <c r="GXD662" s="3"/>
      <c r="GXE662" s="3"/>
      <c r="GXF662" s="3"/>
      <c r="GXG662" s="3"/>
      <c r="GXH662" s="3"/>
      <c r="GXI662" s="3"/>
      <c r="GXJ662" s="3"/>
      <c r="GXK662" s="3"/>
      <c r="GXL662" s="3"/>
      <c r="GXM662" s="3"/>
      <c r="GXN662" s="3"/>
      <c r="GXO662" s="3"/>
      <c r="GXP662" s="3"/>
      <c r="GXQ662" s="3"/>
      <c r="GXR662" s="3"/>
      <c r="GXS662" s="3"/>
      <c r="GXT662" s="3"/>
      <c r="GXU662" s="3"/>
      <c r="GXV662" s="3"/>
      <c r="GXW662" s="3"/>
      <c r="GXX662" s="3"/>
      <c r="GXY662" s="3"/>
      <c r="GXZ662" s="3"/>
      <c r="GYA662" s="3"/>
      <c r="GYB662" s="3"/>
      <c r="GYC662" s="3"/>
      <c r="GYD662" s="3"/>
      <c r="GYE662" s="3"/>
      <c r="GYF662" s="3"/>
      <c r="GYG662" s="3"/>
      <c r="GYH662" s="3"/>
      <c r="GYI662" s="3"/>
      <c r="GYJ662" s="3"/>
      <c r="GYK662" s="3"/>
      <c r="GYL662" s="3"/>
      <c r="GYM662" s="3"/>
      <c r="GYN662" s="3"/>
      <c r="GYO662" s="3"/>
      <c r="GYP662" s="3"/>
      <c r="GYQ662" s="3"/>
      <c r="GYR662" s="3"/>
      <c r="GYS662" s="3"/>
      <c r="GYT662" s="3"/>
      <c r="GYU662" s="3"/>
      <c r="GYV662" s="3"/>
      <c r="GYW662" s="3"/>
      <c r="GYX662" s="3"/>
      <c r="GYY662" s="3"/>
      <c r="GYZ662" s="3"/>
      <c r="GZA662" s="3"/>
      <c r="GZB662" s="3"/>
      <c r="GZC662" s="3"/>
      <c r="GZD662" s="3"/>
      <c r="GZE662" s="3"/>
      <c r="GZF662" s="3"/>
      <c r="GZG662" s="3"/>
      <c r="GZH662" s="3"/>
      <c r="GZI662" s="3"/>
      <c r="GZJ662" s="3"/>
      <c r="GZK662" s="3"/>
      <c r="GZL662" s="3"/>
      <c r="GZM662" s="3"/>
      <c r="GZN662" s="3"/>
      <c r="GZO662" s="3"/>
      <c r="GZP662" s="3"/>
      <c r="GZQ662" s="3"/>
      <c r="GZR662" s="3"/>
      <c r="GZS662" s="3"/>
      <c r="GZT662" s="3"/>
      <c r="GZU662" s="3"/>
      <c r="GZV662" s="3"/>
      <c r="GZW662" s="3"/>
      <c r="GZX662" s="3"/>
      <c r="GZY662" s="3"/>
      <c r="GZZ662" s="3"/>
      <c r="HAA662" s="3"/>
      <c r="HAB662" s="3"/>
      <c r="HAC662" s="3"/>
      <c r="HAD662" s="3"/>
      <c r="HAE662" s="3"/>
      <c r="HAF662" s="3"/>
      <c r="HAG662" s="3"/>
      <c r="HAH662" s="3"/>
      <c r="HAI662" s="3"/>
      <c r="HAJ662" s="3"/>
      <c r="HAK662" s="3"/>
      <c r="HAL662" s="3"/>
      <c r="HAM662" s="3"/>
      <c r="HAN662" s="3"/>
      <c r="HAO662" s="3"/>
      <c r="HAP662" s="3"/>
      <c r="HAQ662" s="3"/>
      <c r="HAR662" s="3"/>
      <c r="HAS662" s="3"/>
      <c r="HAT662" s="3"/>
      <c r="HAU662" s="3"/>
      <c r="HAV662" s="3"/>
      <c r="HAW662" s="3"/>
      <c r="HAX662" s="3"/>
      <c r="HAY662" s="3"/>
      <c r="HAZ662" s="3"/>
      <c r="HBA662" s="3"/>
      <c r="HBB662" s="3"/>
      <c r="HBC662" s="3"/>
      <c r="HBD662" s="3"/>
      <c r="HBE662" s="3"/>
      <c r="HBF662" s="3"/>
      <c r="HBG662" s="3"/>
      <c r="HBH662" s="3"/>
      <c r="HBI662" s="3"/>
      <c r="HBJ662" s="3"/>
      <c r="HBK662" s="3"/>
      <c r="HBL662" s="3"/>
      <c r="HBM662" s="3"/>
      <c r="HBN662" s="3"/>
      <c r="HBO662" s="3"/>
      <c r="HBP662" s="3"/>
      <c r="HBQ662" s="3"/>
      <c r="HBR662" s="3"/>
      <c r="HBS662" s="3"/>
      <c r="HBT662" s="3"/>
      <c r="HBU662" s="3"/>
      <c r="HBV662" s="3"/>
      <c r="HBW662" s="3"/>
      <c r="HBX662" s="3"/>
      <c r="HBY662" s="3"/>
      <c r="HBZ662" s="3"/>
      <c r="HCA662" s="3"/>
      <c r="HCB662" s="3"/>
      <c r="HCC662" s="3"/>
      <c r="HCD662" s="3"/>
      <c r="HCE662" s="3"/>
      <c r="HCF662" s="3"/>
      <c r="HCG662" s="3"/>
      <c r="HCH662" s="3"/>
      <c r="HCI662" s="3"/>
      <c r="HCJ662" s="3"/>
      <c r="HCK662" s="3"/>
      <c r="HCL662" s="3"/>
      <c r="HCM662" s="3"/>
      <c r="HCN662" s="3"/>
      <c r="HCO662" s="3"/>
      <c r="HCP662" s="3"/>
      <c r="HCQ662" s="3"/>
      <c r="HCR662" s="3"/>
      <c r="HCS662" s="3"/>
      <c r="HCT662" s="3"/>
      <c r="HCU662" s="3"/>
      <c r="HCV662" s="3"/>
      <c r="HCW662" s="3"/>
      <c r="HCX662" s="3"/>
      <c r="HCY662" s="3"/>
      <c r="HCZ662" s="3"/>
      <c r="HDA662" s="3"/>
      <c r="HDB662" s="3"/>
      <c r="HDC662" s="3"/>
      <c r="HDD662" s="3"/>
      <c r="HDE662" s="3"/>
      <c r="HDF662" s="3"/>
      <c r="HDG662" s="3"/>
      <c r="HDH662" s="3"/>
      <c r="HDI662" s="3"/>
      <c r="HDJ662" s="3"/>
      <c r="HDK662" s="3"/>
      <c r="HDL662" s="3"/>
      <c r="HDM662" s="3"/>
      <c r="HDN662" s="3"/>
      <c r="HDO662" s="3"/>
      <c r="HDP662" s="3"/>
      <c r="HDQ662" s="3"/>
      <c r="HDR662" s="3"/>
      <c r="HDS662" s="3"/>
      <c r="HDT662" s="3"/>
      <c r="HDU662" s="3"/>
      <c r="HDV662" s="3"/>
      <c r="HDW662" s="3"/>
      <c r="HDX662" s="3"/>
      <c r="HDY662" s="3"/>
      <c r="HDZ662" s="3"/>
      <c r="HEA662" s="3"/>
      <c r="HEB662" s="3"/>
      <c r="HEC662" s="3"/>
      <c r="HED662" s="3"/>
      <c r="HEE662" s="3"/>
      <c r="HEF662" s="3"/>
      <c r="HEG662" s="3"/>
      <c r="HEH662" s="3"/>
      <c r="HEI662" s="3"/>
      <c r="HEJ662" s="3"/>
      <c r="HEK662" s="3"/>
      <c r="HEL662" s="3"/>
      <c r="HEM662" s="3"/>
      <c r="HEN662" s="3"/>
      <c r="HEO662" s="3"/>
      <c r="HEP662" s="3"/>
      <c r="HEQ662" s="3"/>
      <c r="HER662" s="3"/>
      <c r="HES662" s="3"/>
      <c r="HET662" s="3"/>
      <c r="HEU662" s="3"/>
      <c r="HEV662" s="3"/>
      <c r="HEW662" s="3"/>
      <c r="HEX662" s="3"/>
      <c r="HEY662" s="3"/>
      <c r="HEZ662" s="3"/>
      <c r="HFA662" s="3"/>
      <c r="HFB662" s="3"/>
      <c r="HFC662" s="3"/>
      <c r="HFD662" s="3"/>
      <c r="HFE662" s="3"/>
      <c r="HFF662" s="3"/>
      <c r="HFG662" s="3"/>
      <c r="HFH662" s="3"/>
      <c r="HFI662" s="3"/>
      <c r="HFJ662" s="3"/>
      <c r="HFK662" s="3"/>
      <c r="HFL662" s="3"/>
      <c r="HFM662" s="3"/>
      <c r="HFN662" s="3"/>
      <c r="HFO662" s="3"/>
      <c r="HFP662" s="3"/>
      <c r="HFQ662" s="3"/>
      <c r="HFR662" s="3"/>
      <c r="HFS662" s="3"/>
      <c r="HFT662" s="3"/>
      <c r="HFU662" s="3"/>
      <c r="HFV662" s="3"/>
      <c r="HFW662" s="3"/>
      <c r="HFX662" s="3"/>
      <c r="HFY662" s="3"/>
      <c r="HFZ662" s="3"/>
      <c r="HGA662" s="3"/>
      <c r="HGB662" s="3"/>
      <c r="HGC662" s="3"/>
      <c r="HGD662" s="3"/>
      <c r="HGE662" s="3"/>
      <c r="HGF662" s="3"/>
      <c r="HGG662" s="3"/>
      <c r="HGH662" s="3"/>
      <c r="HGI662" s="3"/>
      <c r="HGJ662" s="3"/>
      <c r="HGK662" s="3"/>
      <c r="HGL662" s="3"/>
      <c r="HGM662" s="3"/>
      <c r="HGN662" s="3"/>
      <c r="HGO662" s="3"/>
      <c r="HGP662" s="3"/>
      <c r="HGQ662" s="3"/>
      <c r="HGR662" s="3"/>
      <c r="HGS662" s="3"/>
      <c r="HGT662" s="3"/>
      <c r="HGU662" s="3"/>
      <c r="HGV662" s="3"/>
      <c r="HGW662" s="3"/>
      <c r="HGX662" s="3"/>
      <c r="HGY662" s="3"/>
      <c r="HGZ662" s="3"/>
      <c r="HHA662" s="3"/>
      <c r="HHB662" s="3"/>
      <c r="HHC662" s="3"/>
      <c r="HHD662" s="3"/>
      <c r="HHE662" s="3"/>
      <c r="HHF662" s="3"/>
      <c r="HHG662" s="3"/>
      <c r="HHH662" s="3"/>
      <c r="HHI662" s="3"/>
      <c r="HHJ662" s="3"/>
      <c r="HHK662" s="3"/>
      <c r="HHL662" s="3"/>
      <c r="HHM662" s="3"/>
      <c r="HHN662" s="3"/>
      <c r="HHO662" s="3"/>
      <c r="HHP662" s="3"/>
      <c r="HHQ662" s="3"/>
      <c r="HHR662" s="3"/>
      <c r="HHS662" s="3"/>
      <c r="HHT662" s="3"/>
      <c r="HHU662" s="3"/>
      <c r="HHV662" s="3"/>
      <c r="HHW662" s="3"/>
      <c r="HHX662" s="3"/>
      <c r="HHY662" s="3"/>
      <c r="HHZ662" s="3"/>
      <c r="HIA662" s="3"/>
      <c r="HIB662" s="3"/>
      <c r="HIC662" s="3"/>
      <c r="HID662" s="3"/>
      <c r="HIE662" s="3"/>
      <c r="HIF662" s="3"/>
      <c r="HIG662" s="3"/>
      <c r="HIH662" s="3"/>
      <c r="HII662" s="3"/>
      <c r="HIJ662" s="3"/>
      <c r="HIK662" s="3"/>
      <c r="HIL662" s="3"/>
      <c r="HIM662" s="3"/>
      <c r="HIN662" s="3"/>
      <c r="HIO662" s="3"/>
      <c r="HIP662" s="3"/>
      <c r="HIQ662" s="3"/>
      <c r="HIR662" s="3"/>
      <c r="HIS662" s="3"/>
      <c r="HIT662" s="3"/>
      <c r="HIU662" s="3"/>
      <c r="HIV662" s="3"/>
      <c r="HIW662" s="3"/>
      <c r="HIX662" s="3"/>
      <c r="HIY662" s="3"/>
      <c r="HIZ662" s="3"/>
      <c r="HJA662" s="3"/>
      <c r="HJB662" s="3"/>
      <c r="HJC662" s="3"/>
      <c r="HJD662" s="3"/>
      <c r="HJE662" s="3"/>
      <c r="HJF662" s="3"/>
      <c r="HJG662" s="3"/>
      <c r="HJH662" s="3"/>
      <c r="HJI662" s="3"/>
      <c r="HJJ662" s="3"/>
      <c r="HJK662" s="3"/>
      <c r="HJL662" s="3"/>
      <c r="HJM662" s="3"/>
      <c r="HJN662" s="3"/>
      <c r="HJO662" s="3"/>
      <c r="HJP662" s="3"/>
      <c r="HJQ662" s="3"/>
      <c r="HJR662" s="3"/>
      <c r="HJS662" s="3"/>
      <c r="HJT662" s="3"/>
      <c r="HJU662" s="3"/>
      <c r="HJV662" s="3"/>
      <c r="HJW662" s="3"/>
      <c r="HJX662" s="3"/>
      <c r="HJY662" s="3"/>
      <c r="HJZ662" s="3"/>
      <c r="HKA662" s="3"/>
      <c r="HKB662" s="3"/>
      <c r="HKC662" s="3"/>
      <c r="HKD662" s="3"/>
      <c r="HKE662" s="3"/>
      <c r="HKF662" s="3"/>
      <c r="HKG662" s="3"/>
      <c r="HKH662" s="3"/>
      <c r="HKI662" s="3"/>
      <c r="HKJ662" s="3"/>
      <c r="HKK662" s="3"/>
      <c r="HKL662" s="3"/>
      <c r="HKM662" s="3"/>
      <c r="HKN662" s="3"/>
      <c r="HKO662" s="3"/>
      <c r="HKP662" s="3"/>
      <c r="HKQ662" s="3"/>
      <c r="HKR662" s="3"/>
      <c r="HKS662" s="3"/>
      <c r="HKT662" s="3"/>
      <c r="HKU662" s="3"/>
      <c r="HKV662" s="3"/>
      <c r="HKW662" s="3"/>
      <c r="HKX662" s="3"/>
      <c r="HKY662" s="3"/>
      <c r="HKZ662" s="3"/>
      <c r="HLA662" s="3"/>
      <c r="HLB662" s="3"/>
      <c r="HLC662" s="3"/>
      <c r="HLD662" s="3"/>
      <c r="HLE662" s="3"/>
      <c r="HLF662" s="3"/>
      <c r="HLG662" s="3"/>
      <c r="HLH662" s="3"/>
      <c r="HLI662" s="3"/>
      <c r="HLJ662" s="3"/>
      <c r="HLK662" s="3"/>
      <c r="HLL662" s="3"/>
      <c r="HLM662" s="3"/>
      <c r="HLN662" s="3"/>
      <c r="HLO662" s="3"/>
      <c r="HLP662" s="3"/>
      <c r="HLQ662" s="3"/>
      <c r="HLR662" s="3"/>
      <c r="HLS662" s="3"/>
      <c r="HLT662" s="3"/>
      <c r="HLU662" s="3"/>
      <c r="HLV662" s="3"/>
      <c r="HLW662" s="3"/>
      <c r="HLX662" s="3"/>
      <c r="HLY662" s="3"/>
      <c r="HLZ662" s="3"/>
      <c r="HMA662" s="3"/>
      <c r="HMB662" s="3"/>
      <c r="HMC662" s="3"/>
      <c r="HMD662" s="3"/>
      <c r="HME662" s="3"/>
      <c r="HMF662" s="3"/>
      <c r="HMG662" s="3"/>
      <c r="HMH662" s="3"/>
      <c r="HMI662" s="3"/>
      <c r="HMJ662" s="3"/>
      <c r="HMK662" s="3"/>
      <c r="HML662" s="3"/>
      <c r="HMM662" s="3"/>
      <c r="HMN662" s="3"/>
      <c r="HMO662" s="3"/>
      <c r="HMP662" s="3"/>
      <c r="HMQ662" s="3"/>
      <c r="HMR662" s="3"/>
      <c r="HMS662" s="3"/>
      <c r="HMT662" s="3"/>
      <c r="HMU662" s="3"/>
      <c r="HMV662" s="3"/>
      <c r="HMW662" s="3"/>
      <c r="HMX662" s="3"/>
      <c r="HMY662" s="3"/>
      <c r="HMZ662" s="3"/>
      <c r="HNA662" s="3"/>
      <c r="HNB662" s="3"/>
      <c r="HNC662" s="3"/>
      <c r="HND662" s="3"/>
      <c r="HNE662" s="3"/>
      <c r="HNF662" s="3"/>
      <c r="HNG662" s="3"/>
      <c r="HNH662" s="3"/>
      <c r="HNI662" s="3"/>
      <c r="HNJ662" s="3"/>
      <c r="HNK662" s="3"/>
      <c r="HNL662" s="3"/>
      <c r="HNM662" s="3"/>
      <c r="HNN662" s="3"/>
      <c r="HNO662" s="3"/>
      <c r="HNP662" s="3"/>
      <c r="HNQ662" s="3"/>
      <c r="HNR662" s="3"/>
      <c r="HNS662" s="3"/>
      <c r="HNT662" s="3"/>
      <c r="HNU662" s="3"/>
      <c r="HNV662" s="3"/>
      <c r="HNW662" s="3"/>
      <c r="HNX662" s="3"/>
      <c r="HNY662" s="3"/>
      <c r="HNZ662" s="3"/>
      <c r="HOA662" s="3"/>
      <c r="HOB662" s="3"/>
      <c r="HOC662" s="3"/>
      <c r="HOD662" s="3"/>
      <c r="HOE662" s="3"/>
      <c r="HOF662" s="3"/>
      <c r="HOG662" s="3"/>
      <c r="HOH662" s="3"/>
      <c r="HOI662" s="3"/>
      <c r="HOJ662" s="3"/>
      <c r="HOK662" s="3"/>
      <c r="HOL662" s="3"/>
      <c r="HOM662" s="3"/>
      <c r="HON662" s="3"/>
      <c r="HOO662" s="3"/>
      <c r="HOP662" s="3"/>
      <c r="HOQ662" s="3"/>
      <c r="HOR662" s="3"/>
      <c r="HOS662" s="3"/>
      <c r="HOT662" s="3"/>
      <c r="HOU662" s="3"/>
      <c r="HOV662" s="3"/>
      <c r="HOW662" s="3"/>
      <c r="HOX662" s="3"/>
      <c r="HOY662" s="3"/>
      <c r="HOZ662" s="3"/>
      <c r="HPA662" s="3"/>
      <c r="HPB662" s="3"/>
      <c r="HPC662" s="3"/>
      <c r="HPD662" s="3"/>
      <c r="HPE662" s="3"/>
      <c r="HPF662" s="3"/>
      <c r="HPG662" s="3"/>
      <c r="HPH662" s="3"/>
      <c r="HPI662" s="3"/>
      <c r="HPJ662" s="3"/>
      <c r="HPK662" s="3"/>
      <c r="HPL662" s="3"/>
      <c r="HPM662" s="3"/>
      <c r="HPN662" s="3"/>
      <c r="HPO662" s="3"/>
      <c r="HPP662" s="3"/>
      <c r="HPQ662" s="3"/>
      <c r="HPR662" s="3"/>
      <c r="HPS662" s="3"/>
      <c r="HPT662" s="3"/>
      <c r="HPU662" s="3"/>
      <c r="HPV662" s="3"/>
      <c r="HPW662" s="3"/>
      <c r="HPX662" s="3"/>
      <c r="HPY662" s="3"/>
      <c r="HPZ662" s="3"/>
      <c r="HQA662" s="3"/>
      <c r="HQB662" s="3"/>
      <c r="HQC662" s="3"/>
      <c r="HQD662" s="3"/>
      <c r="HQE662" s="3"/>
      <c r="HQF662" s="3"/>
      <c r="HQG662" s="3"/>
      <c r="HQH662" s="3"/>
      <c r="HQI662" s="3"/>
      <c r="HQJ662" s="3"/>
      <c r="HQK662" s="3"/>
      <c r="HQL662" s="3"/>
      <c r="HQM662" s="3"/>
      <c r="HQN662" s="3"/>
      <c r="HQO662" s="3"/>
      <c r="HQP662" s="3"/>
      <c r="HQQ662" s="3"/>
      <c r="HQR662" s="3"/>
      <c r="HQS662" s="3"/>
      <c r="HQT662" s="3"/>
      <c r="HQU662" s="3"/>
      <c r="HQV662" s="3"/>
      <c r="HQW662" s="3"/>
      <c r="HQX662" s="3"/>
      <c r="HQY662" s="3"/>
      <c r="HQZ662" s="3"/>
      <c r="HRA662" s="3"/>
      <c r="HRB662" s="3"/>
      <c r="HRC662" s="3"/>
      <c r="HRD662" s="3"/>
      <c r="HRE662" s="3"/>
      <c r="HRF662" s="3"/>
      <c r="HRG662" s="3"/>
      <c r="HRH662" s="3"/>
      <c r="HRI662" s="3"/>
      <c r="HRJ662" s="3"/>
      <c r="HRK662" s="3"/>
      <c r="HRL662" s="3"/>
      <c r="HRM662" s="3"/>
      <c r="HRN662" s="3"/>
      <c r="HRO662" s="3"/>
      <c r="HRP662" s="3"/>
      <c r="HRQ662" s="3"/>
      <c r="HRR662" s="3"/>
      <c r="HRS662" s="3"/>
      <c r="HRT662" s="3"/>
      <c r="HRU662" s="3"/>
      <c r="HRV662" s="3"/>
      <c r="HRW662" s="3"/>
      <c r="HRX662" s="3"/>
      <c r="HRY662" s="3"/>
      <c r="HRZ662" s="3"/>
      <c r="HSA662" s="3"/>
      <c r="HSB662" s="3"/>
      <c r="HSC662" s="3"/>
      <c r="HSD662" s="3"/>
      <c r="HSE662" s="3"/>
      <c r="HSF662" s="3"/>
      <c r="HSG662" s="3"/>
      <c r="HSH662" s="3"/>
      <c r="HSI662" s="3"/>
      <c r="HSJ662" s="3"/>
      <c r="HSK662" s="3"/>
      <c r="HSL662" s="3"/>
      <c r="HSM662" s="3"/>
      <c r="HSN662" s="3"/>
      <c r="HSO662" s="3"/>
      <c r="HSP662" s="3"/>
      <c r="HSQ662" s="3"/>
      <c r="HSR662" s="3"/>
      <c r="HSS662" s="3"/>
      <c r="HST662" s="3"/>
      <c r="HSU662" s="3"/>
      <c r="HSV662" s="3"/>
      <c r="HSW662" s="3"/>
      <c r="HSX662" s="3"/>
      <c r="HSY662" s="3"/>
      <c r="HSZ662" s="3"/>
      <c r="HTA662" s="3"/>
      <c r="HTB662" s="3"/>
      <c r="HTC662" s="3"/>
      <c r="HTD662" s="3"/>
      <c r="HTE662" s="3"/>
      <c r="HTF662" s="3"/>
      <c r="HTG662" s="3"/>
      <c r="HTH662" s="3"/>
      <c r="HTI662" s="3"/>
      <c r="HTJ662" s="3"/>
      <c r="HTK662" s="3"/>
      <c r="HTL662" s="3"/>
      <c r="HTM662" s="3"/>
      <c r="HTN662" s="3"/>
      <c r="HTO662" s="3"/>
      <c r="HTP662" s="3"/>
      <c r="HTQ662" s="3"/>
      <c r="HTR662" s="3"/>
      <c r="HTS662" s="3"/>
      <c r="HTT662" s="3"/>
      <c r="HTU662" s="3"/>
      <c r="HTV662" s="3"/>
      <c r="HTW662" s="3"/>
      <c r="HTX662" s="3"/>
      <c r="HTY662" s="3"/>
      <c r="HTZ662" s="3"/>
      <c r="HUA662" s="3"/>
      <c r="HUB662" s="3"/>
      <c r="HUC662" s="3"/>
      <c r="HUD662" s="3"/>
      <c r="HUE662" s="3"/>
      <c r="HUF662" s="3"/>
      <c r="HUG662" s="3"/>
      <c r="HUH662" s="3"/>
      <c r="HUI662" s="3"/>
      <c r="HUJ662" s="3"/>
      <c r="HUK662" s="3"/>
      <c r="HUL662" s="3"/>
      <c r="HUM662" s="3"/>
      <c r="HUN662" s="3"/>
      <c r="HUO662" s="3"/>
      <c r="HUP662" s="3"/>
      <c r="HUQ662" s="3"/>
      <c r="HUR662" s="3"/>
      <c r="HUS662" s="3"/>
      <c r="HUT662" s="3"/>
      <c r="HUU662" s="3"/>
      <c r="HUV662" s="3"/>
      <c r="HUW662" s="3"/>
      <c r="HUX662" s="3"/>
      <c r="HUY662" s="3"/>
      <c r="HUZ662" s="3"/>
      <c r="HVA662" s="3"/>
      <c r="HVB662" s="3"/>
      <c r="HVC662" s="3"/>
      <c r="HVD662" s="3"/>
      <c r="HVE662" s="3"/>
      <c r="HVF662" s="3"/>
      <c r="HVG662" s="3"/>
      <c r="HVH662" s="3"/>
      <c r="HVI662" s="3"/>
      <c r="HVJ662" s="3"/>
      <c r="HVK662" s="3"/>
      <c r="HVL662" s="3"/>
      <c r="HVM662" s="3"/>
      <c r="HVN662" s="3"/>
      <c r="HVO662" s="3"/>
      <c r="HVP662" s="3"/>
      <c r="HVQ662" s="3"/>
      <c r="HVR662" s="3"/>
      <c r="HVS662" s="3"/>
      <c r="HVT662" s="3"/>
      <c r="HVU662" s="3"/>
      <c r="HVV662" s="3"/>
      <c r="HVW662" s="3"/>
      <c r="HVX662" s="3"/>
      <c r="HVY662" s="3"/>
      <c r="HVZ662" s="3"/>
      <c r="HWA662" s="3"/>
      <c r="HWB662" s="3"/>
      <c r="HWC662" s="3"/>
      <c r="HWD662" s="3"/>
      <c r="HWE662" s="3"/>
      <c r="HWF662" s="3"/>
      <c r="HWG662" s="3"/>
      <c r="HWH662" s="3"/>
      <c r="HWI662" s="3"/>
      <c r="HWJ662" s="3"/>
      <c r="HWK662" s="3"/>
      <c r="HWL662" s="3"/>
      <c r="HWM662" s="3"/>
      <c r="HWN662" s="3"/>
      <c r="HWO662" s="3"/>
      <c r="HWP662" s="3"/>
      <c r="HWQ662" s="3"/>
      <c r="HWR662" s="3"/>
      <c r="HWS662" s="3"/>
      <c r="HWT662" s="3"/>
      <c r="HWU662" s="3"/>
      <c r="HWV662" s="3"/>
      <c r="HWW662" s="3"/>
      <c r="HWX662" s="3"/>
      <c r="HWY662" s="3"/>
      <c r="HWZ662" s="3"/>
      <c r="HXA662" s="3"/>
      <c r="HXB662" s="3"/>
      <c r="HXC662" s="3"/>
      <c r="HXD662" s="3"/>
      <c r="HXE662" s="3"/>
      <c r="HXF662" s="3"/>
      <c r="HXG662" s="3"/>
      <c r="HXH662" s="3"/>
      <c r="HXI662" s="3"/>
      <c r="HXJ662" s="3"/>
      <c r="HXK662" s="3"/>
      <c r="HXL662" s="3"/>
      <c r="HXM662" s="3"/>
      <c r="HXN662" s="3"/>
      <c r="HXO662" s="3"/>
      <c r="HXP662" s="3"/>
      <c r="HXQ662" s="3"/>
      <c r="HXR662" s="3"/>
      <c r="HXS662" s="3"/>
      <c r="HXT662" s="3"/>
      <c r="HXU662" s="3"/>
      <c r="HXV662" s="3"/>
      <c r="HXW662" s="3"/>
      <c r="HXX662" s="3"/>
      <c r="HXY662" s="3"/>
      <c r="HXZ662" s="3"/>
      <c r="HYA662" s="3"/>
      <c r="HYB662" s="3"/>
      <c r="HYC662" s="3"/>
      <c r="HYD662" s="3"/>
      <c r="HYE662" s="3"/>
      <c r="HYF662" s="3"/>
      <c r="HYG662" s="3"/>
      <c r="HYH662" s="3"/>
      <c r="HYI662" s="3"/>
      <c r="HYJ662" s="3"/>
      <c r="HYK662" s="3"/>
      <c r="HYL662" s="3"/>
      <c r="HYM662" s="3"/>
      <c r="HYN662" s="3"/>
      <c r="HYO662" s="3"/>
      <c r="HYP662" s="3"/>
      <c r="HYQ662" s="3"/>
      <c r="HYR662" s="3"/>
      <c r="HYS662" s="3"/>
      <c r="HYT662" s="3"/>
      <c r="HYU662" s="3"/>
      <c r="HYV662" s="3"/>
      <c r="HYW662" s="3"/>
      <c r="HYX662" s="3"/>
      <c r="HYY662" s="3"/>
      <c r="HYZ662" s="3"/>
      <c r="HZA662" s="3"/>
      <c r="HZB662" s="3"/>
      <c r="HZC662" s="3"/>
      <c r="HZD662" s="3"/>
      <c r="HZE662" s="3"/>
      <c r="HZF662" s="3"/>
      <c r="HZG662" s="3"/>
      <c r="HZH662" s="3"/>
      <c r="HZI662" s="3"/>
      <c r="HZJ662" s="3"/>
      <c r="HZK662" s="3"/>
      <c r="HZL662" s="3"/>
      <c r="HZM662" s="3"/>
      <c r="HZN662" s="3"/>
      <c r="HZO662" s="3"/>
      <c r="HZP662" s="3"/>
      <c r="HZQ662" s="3"/>
      <c r="HZR662" s="3"/>
      <c r="HZS662" s="3"/>
      <c r="HZT662" s="3"/>
      <c r="HZU662" s="3"/>
      <c r="HZV662" s="3"/>
      <c r="HZW662" s="3"/>
      <c r="HZX662" s="3"/>
      <c r="HZY662" s="3"/>
      <c r="HZZ662" s="3"/>
      <c r="IAA662" s="3"/>
      <c r="IAB662" s="3"/>
      <c r="IAC662" s="3"/>
      <c r="IAD662" s="3"/>
      <c r="IAE662" s="3"/>
      <c r="IAF662" s="3"/>
      <c r="IAG662" s="3"/>
      <c r="IAH662" s="3"/>
      <c r="IAI662" s="3"/>
      <c r="IAJ662" s="3"/>
      <c r="IAK662" s="3"/>
      <c r="IAL662" s="3"/>
      <c r="IAM662" s="3"/>
      <c r="IAN662" s="3"/>
      <c r="IAO662" s="3"/>
      <c r="IAP662" s="3"/>
      <c r="IAQ662" s="3"/>
      <c r="IAR662" s="3"/>
      <c r="IAS662" s="3"/>
      <c r="IAT662" s="3"/>
      <c r="IAU662" s="3"/>
      <c r="IAV662" s="3"/>
      <c r="IAW662" s="3"/>
      <c r="IAX662" s="3"/>
      <c r="IAY662" s="3"/>
      <c r="IAZ662" s="3"/>
      <c r="IBA662" s="3"/>
      <c r="IBB662" s="3"/>
      <c r="IBC662" s="3"/>
      <c r="IBD662" s="3"/>
      <c r="IBE662" s="3"/>
      <c r="IBF662" s="3"/>
      <c r="IBG662" s="3"/>
      <c r="IBH662" s="3"/>
      <c r="IBI662" s="3"/>
      <c r="IBJ662" s="3"/>
      <c r="IBK662" s="3"/>
      <c r="IBL662" s="3"/>
      <c r="IBM662" s="3"/>
      <c r="IBN662" s="3"/>
      <c r="IBO662" s="3"/>
      <c r="IBP662" s="3"/>
      <c r="IBQ662" s="3"/>
      <c r="IBR662" s="3"/>
      <c r="IBS662" s="3"/>
      <c r="IBT662" s="3"/>
      <c r="IBU662" s="3"/>
      <c r="IBV662" s="3"/>
      <c r="IBW662" s="3"/>
      <c r="IBX662" s="3"/>
      <c r="IBY662" s="3"/>
      <c r="IBZ662" s="3"/>
      <c r="ICA662" s="3"/>
      <c r="ICB662" s="3"/>
      <c r="ICC662" s="3"/>
      <c r="ICD662" s="3"/>
      <c r="ICE662" s="3"/>
      <c r="ICF662" s="3"/>
      <c r="ICG662" s="3"/>
      <c r="ICH662" s="3"/>
      <c r="ICI662" s="3"/>
      <c r="ICJ662" s="3"/>
      <c r="ICK662" s="3"/>
      <c r="ICL662" s="3"/>
      <c r="ICM662" s="3"/>
      <c r="ICN662" s="3"/>
      <c r="ICO662" s="3"/>
      <c r="ICP662" s="3"/>
      <c r="ICQ662" s="3"/>
      <c r="ICR662" s="3"/>
      <c r="ICS662" s="3"/>
      <c r="ICT662" s="3"/>
      <c r="ICU662" s="3"/>
      <c r="ICV662" s="3"/>
      <c r="ICW662" s="3"/>
      <c r="ICX662" s="3"/>
      <c r="ICY662" s="3"/>
      <c r="ICZ662" s="3"/>
      <c r="IDA662" s="3"/>
      <c r="IDB662" s="3"/>
      <c r="IDC662" s="3"/>
      <c r="IDD662" s="3"/>
      <c r="IDE662" s="3"/>
      <c r="IDF662" s="3"/>
      <c r="IDG662" s="3"/>
      <c r="IDH662" s="3"/>
      <c r="IDI662" s="3"/>
      <c r="IDJ662" s="3"/>
      <c r="IDK662" s="3"/>
      <c r="IDL662" s="3"/>
      <c r="IDM662" s="3"/>
      <c r="IDN662" s="3"/>
      <c r="IDO662" s="3"/>
      <c r="IDP662" s="3"/>
      <c r="IDQ662" s="3"/>
      <c r="IDR662" s="3"/>
      <c r="IDS662" s="3"/>
      <c r="IDT662" s="3"/>
      <c r="IDU662" s="3"/>
      <c r="IDV662" s="3"/>
      <c r="IDW662" s="3"/>
      <c r="IDX662" s="3"/>
      <c r="IDY662" s="3"/>
      <c r="IDZ662" s="3"/>
      <c r="IEA662" s="3"/>
      <c r="IEB662" s="3"/>
      <c r="IEC662" s="3"/>
      <c r="IED662" s="3"/>
      <c r="IEE662" s="3"/>
      <c r="IEF662" s="3"/>
      <c r="IEG662" s="3"/>
      <c r="IEH662" s="3"/>
      <c r="IEI662" s="3"/>
      <c r="IEJ662" s="3"/>
      <c r="IEK662" s="3"/>
      <c r="IEL662" s="3"/>
      <c r="IEM662" s="3"/>
      <c r="IEN662" s="3"/>
      <c r="IEO662" s="3"/>
      <c r="IEP662" s="3"/>
      <c r="IEQ662" s="3"/>
      <c r="IER662" s="3"/>
      <c r="IES662" s="3"/>
      <c r="IET662" s="3"/>
      <c r="IEU662" s="3"/>
      <c r="IEV662" s="3"/>
      <c r="IEW662" s="3"/>
      <c r="IEX662" s="3"/>
      <c r="IEY662" s="3"/>
      <c r="IEZ662" s="3"/>
      <c r="IFA662" s="3"/>
      <c r="IFB662" s="3"/>
      <c r="IFC662" s="3"/>
      <c r="IFD662" s="3"/>
      <c r="IFE662" s="3"/>
      <c r="IFF662" s="3"/>
      <c r="IFG662" s="3"/>
      <c r="IFH662" s="3"/>
      <c r="IFI662" s="3"/>
      <c r="IFJ662" s="3"/>
      <c r="IFK662" s="3"/>
      <c r="IFL662" s="3"/>
      <c r="IFM662" s="3"/>
      <c r="IFN662" s="3"/>
      <c r="IFO662" s="3"/>
      <c r="IFP662" s="3"/>
      <c r="IFQ662" s="3"/>
      <c r="IFR662" s="3"/>
      <c r="IFS662" s="3"/>
      <c r="IFT662" s="3"/>
      <c r="IFU662" s="3"/>
      <c r="IFV662" s="3"/>
      <c r="IFW662" s="3"/>
      <c r="IFX662" s="3"/>
      <c r="IFY662" s="3"/>
      <c r="IFZ662" s="3"/>
      <c r="IGA662" s="3"/>
      <c r="IGB662" s="3"/>
      <c r="IGC662" s="3"/>
      <c r="IGD662" s="3"/>
      <c r="IGE662" s="3"/>
      <c r="IGF662" s="3"/>
      <c r="IGG662" s="3"/>
      <c r="IGH662" s="3"/>
      <c r="IGI662" s="3"/>
      <c r="IGJ662" s="3"/>
      <c r="IGK662" s="3"/>
      <c r="IGL662" s="3"/>
      <c r="IGM662" s="3"/>
      <c r="IGN662" s="3"/>
      <c r="IGO662" s="3"/>
      <c r="IGP662" s="3"/>
      <c r="IGQ662" s="3"/>
      <c r="IGR662" s="3"/>
      <c r="IGS662" s="3"/>
      <c r="IGT662" s="3"/>
      <c r="IGU662" s="3"/>
      <c r="IGV662" s="3"/>
      <c r="IGW662" s="3"/>
      <c r="IGX662" s="3"/>
      <c r="IGY662" s="3"/>
      <c r="IGZ662" s="3"/>
      <c r="IHA662" s="3"/>
      <c r="IHB662" s="3"/>
      <c r="IHC662" s="3"/>
      <c r="IHD662" s="3"/>
      <c r="IHE662" s="3"/>
      <c r="IHF662" s="3"/>
      <c r="IHG662" s="3"/>
      <c r="IHH662" s="3"/>
      <c r="IHI662" s="3"/>
      <c r="IHJ662" s="3"/>
      <c r="IHK662" s="3"/>
      <c r="IHL662" s="3"/>
      <c r="IHM662" s="3"/>
      <c r="IHN662" s="3"/>
      <c r="IHO662" s="3"/>
      <c r="IHP662" s="3"/>
      <c r="IHQ662" s="3"/>
      <c r="IHR662" s="3"/>
      <c r="IHS662" s="3"/>
      <c r="IHT662" s="3"/>
      <c r="IHU662" s="3"/>
      <c r="IHV662" s="3"/>
      <c r="IHW662" s="3"/>
      <c r="IHX662" s="3"/>
      <c r="IHY662" s="3"/>
      <c r="IHZ662" s="3"/>
      <c r="IIA662" s="3"/>
      <c r="IIB662" s="3"/>
      <c r="IIC662" s="3"/>
      <c r="IID662" s="3"/>
      <c r="IIE662" s="3"/>
      <c r="IIF662" s="3"/>
      <c r="IIG662" s="3"/>
      <c r="IIH662" s="3"/>
      <c r="III662" s="3"/>
      <c r="IIJ662" s="3"/>
      <c r="IIK662" s="3"/>
      <c r="IIL662" s="3"/>
      <c r="IIM662" s="3"/>
      <c r="IIN662" s="3"/>
      <c r="IIO662" s="3"/>
      <c r="IIP662" s="3"/>
      <c r="IIQ662" s="3"/>
      <c r="IIR662" s="3"/>
      <c r="IIS662" s="3"/>
      <c r="IIT662" s="3"/>
      <c r="IIU662" s="3"/>
      <c r="IIV662" s="3"/>
      <c r="IIW662" s="3"/>
      <c r="IIX662" s="3"/>
      <c r="IIY662" s="3"/>
      <c r="IIZ662" s="3"/>
      <c r="IJA662" s="3"/>
      <c r="IJB662" s="3"/>
      <c r="IJC662" s="3"/>
      <c r="IJD662" s="3"/>
      <c r="IJE662" s="3"/>
      <c r="IJF662" s="3"/>
      <c r="IJG662" s="3"/>
      <c r="IJH662" s="3"/>
      <c r="IJI662" s="3"/>
      <c r="IJJ662" s="3"/>
      <c r="IJK662" s="3"/>
      <c r="IJL662" s="3"/>
      <c r="IJM662" s="3"/>
      <c r="IJN662" s="3"/>
      <c r="IJO662" s="3"/>
      <c r="IJP662" s="3"/>
      <c r="IJQ662" s="3"/>
      <c r="IJR662" s="3"/>
      <c r="IJS662" s="3"/>
      <c r="IJT662" s="3"/>
      <c r="IJU662" s="3"/>
      <c r="IJV662" s="3"/>
      <c r="IJW662" s="3"/>
      <c r="IJX662" s="3"/>
      <c r="IJY662" s="3"/>
      <c r="IJZ662" s="3"/>
      <c r="IKA662" s="3"/>
      <c r="IKB662" s="3"/>
      <c r="IKC662" s="3"/>
      <c r="IKD662" s="3"/>
      <c r="IKE662" s="3"/>
      <c r="IKF662" s="3"/>
      <c r="IKG662" s="3"/>
      <c r="IKH662" s="3"/>
      <c r="IKI662" s="3"/>
      <c r="IKJ662" s="3"/>
      <c r="IKK662" s="3"/>
      <c r="IKL662" s="3"/>
      <c r="IKM662" s="3"/>
      <c r="IKN662" s="3"/>
      <c r="IKO662" s="3"/>
      <c r="IKP662" s="3"/>
      <c r="IKQ662" s="3"/>
      <c r="IKR662" s="3"/>
      <c r="IKS662" s="3"/>
      <c r="IKT662" s="3"/>
      <c r="IKU662" s="3"/>
      <c r="IKV662" s="3"/>
      <c r="IKW662" s="3"/>
      <c r="IKX662" s="3"/>
      <c r="IKY662" s="3"/>
      <c r="IKZ662" s="3"/>
      <c r="ILA662" s="3"/>
      <c r="ILB662" s="3"/>
      <c r="ILC662" s="3"/>
      <c r="ILD662" s="3"/>
      <c r="ILE662" s="3"/>
      <c r="ILF662" s="3"/>
      <c r="ILG662" s="3"/>
      <c r="ILH662" s="3"/>
      <c r="ILI662" s="3"/>
      <c r="ILJ662" s="3"/>
      <c r="ILK662" s="3"/>
      <c r="ILL662" s="3"/>
      <c r="ILM662" s="3"/>
      <c r="ILN662" s="3"/>
      <c r="ILO662" s="3"/>
      <c r="ILP662" s="3"/>
      <c r="ILQ662" s="3"/>
      <c r="ILR662" s="3"/>
      <c r="ILS662" s="3"/>
      <c r="ILT662" s="3"/>
      <c r="ILU662" s="3"/>
      <c r="ILV662" s="3"/>
      <c r="ILW662" s="3"/>
      <c r="ILX662" s="3"/>
      <c r="ILY662" s="3"/>
      <c r="ILZ662" s="3"/>
      <c r="IMA662" s="3"/>
      <c r="IMB662" s="3"/>
      <c r="IMC662" s="3"/>
      <c r="IMD662" s="3"/>
      <c r="IME662" s="3"/>
      <c r="IMF662" s="3"/>
      <c r="IMG662" s="3"/>
      <c r="IMH662" s="3"/>
      <c r="IMI662" s="3"/>
      <c r="IMJ662" s="3"/>
      <c r="IMK662" s="3"/>
      <c r="IML662" s="3"/>
      <c r="IMM662" s="3"/>
      <c r="IMN662" s="3"/>
      <c r="IMO662" s="3"/>
      <c r="IMP662" s="3"/>
      <c r="IMQ662" s="3"/>
      <c r="IMR662" s="3"/>
      <c r="IMS662" s="3"/>
      <c r="IMT662" s="3"/>
      <c r="IMU662" s="3"/>
      <c r="IMV662" s="3"/>
      <c r="IMW662" s="3"/>
      <c r="IMX662" s="3"/>
      <c r="IMY662" s="3"/>
      <c r="IMZ662" s="3"/>
      <c r="INA662" s="3"/>
      <c r="INB662" s="3"/>
      <c r="INC662" s="3"/>
      <c r="IND662" s="3"/>
      <c r="INE662" s="3"/>
      <c r="INF662" s="3"/>
      <c r="ING662" s="3"/>
      <c r="INH662" s="3"/>
      <c r="INI662" s="3"/>
      <c r="INJ662" s="3"/>
      <c r="INK662" s="3"/>
      <c r="INL662" s="3"/>
      <c r="INM662" s="3"/>
      <c r="INN662" s="3"/>
      <c r="INO662" s="3"/>
      <c r="INP662" s="3"/>
      <c r="INQ662" s="3"/>
      <c r="INR662" s="3"/>
      <c r="INS662" s="3"/>
      <c r="INT662" s="3"/>
      <c r="INU662" s="3"/>
      <c r="INV662" s="3"/>
      <c r="INW662" s="3"/>
      <c r="INX662" s="3"/>
      <c r="INY662" s="3"/>
      <c r="INZ662" s="3"/>
      <c r="IOA662" s="3"/>
      <c r="IOB662" s="3"/>
      <c r="IOC662" s="3"/>
      <c r="IOD662" s="3"/>
      <c r="IOE662" s="3"/>
      <c r="IOF662" s="3"/>
      <c r="IOG662" s="3"/>
      <c r="IOH662" s="3"/>
      <c r="IOI662" s="3"/>
      <c r="IOJ662" s="3"/>
      <c r="IOK662" s="3"/>
      <c r="IOL662" s="3"/>
      <c r="IOM662" s="3"/>
      <c r="ION662" s="3"/>
      <c r="IOO662" s="3"/>
      <c r="IOP662" s="3"/>
      <c r="IOQ662" s="3"/>
      <c r="IOR662" s="3"/>
      <c r="IOS662" s="3"/>
      <c r="IOT662" s="3"/>
      <c r="IOU662" s="3"/>
      <c r="IOV662" s="3"/>
      <c r="IOW662" s="3"/>
      <c r="IOX662" s="3"/>
      <c r="IOY662" s="3"/>
      <c r="IOZ662" s="3"/>
      <c r="IPA662" s="3"/>
      <c r="IPB662" s="3"/>
      <c r="IPC662" s="3"/>
      <c r="IPD662" s="3"/>
      <c r="IPE662" s="3"/>
      <c r="IPF662" s="3"/>
      <c r="IPG662" s="3"/>
      <c r="IPH662" s="3"/>
      <c r="IPI662" s="3"/>
      <c r="IPJ662" s="3"/>
      <c r="IPK662" s="3"/>
      <c r="IPL662" s="3"/>
      <c r="IPM662" s="3"/>
      <c r="IPN662" s="3"/>
      <c r="IPO662" s="3"/>
      <c r="IPP662" s="3"/>
      <c r="IPQ662" s="3"/>
      <c r="IPR662" s="3"/>
      <c r="IPS662" s="3"/>
      <c r="IPT662" s="3"/>
      <c r="IPU662" s="3"/>
      <c r="IPV662" s="3"/>
      <c r="IPW662" s="3"/>
      <c r="IPX662" s="3"/>
      <c r="IPY662" s="3"/>
      <c r="IPZ662" s="3"/>
      <c r="IQA662" s="3"/>
      <c r="IQB662" s="3"/>
      <c r="IQC662" s="3"/>
      <c r="IQD662" s="3"/>
      <c r="IQE662" s="3"/>
      <c r="IQF662" s="3"/>
      <c r="IQG662" s="3"/>
      <c r="IQH662" s="3"/>
      <c r="IQI662" s="3"/>
      <c r="IQJ662" s="3"/>
      <c r="IQK662" s="3"/>
      <c r="IQL662" s="3"/>
      <c r="IQM662" s="3"/>
      <c r="IQN662" s="3"/>
      <c r="IQO662" s="3"/>
      <c r="IQP662" s="3"/>
      <c r="IQQ662" s="3"/>
      <c r="IQR662" s="3"/>
      <c r="IQS662" s="3"/>
      <c r="IQT662" s="3"/>
      <c r="IQU662" s="3"/>
      <c r="IQV662" s="3"/>
      <c r="IQW662" s="3"/>
      <c r="IQX662" s="3"/>
      <c r="IQY662" s="3"/>
      <c r="IQZ662" s="3"/>
      <c r="IRA662" s="3"/>
      <c r="IRB662" s="3"/>
      <c r="IRC662" s="3"/>
      <c r="IRD662" s="3"/>
      <c r="IRE662" s="3"/>
      <c r="IRF662" s="3"/>
      <c r="IRG662" s="3"/>
      <c r="IRH662" s="3"/>
      <c r="IRI662" s="3"/>
      <c r="IRJ662" s="3"/>
      <c r="IRK662" s="3"/>
      <c r="IRL662" s="3"/>
      <c r="IRM662" s="3"/>
      <c r="IRN662" s="3"/>
      <c r="IRO662" s="3"/>
      <c r="IRP662" s="3"/>
      <c r="IRQ662" s="3"/>
      <c r="IRR662" s="3"/>
      <c r="IRS662" s="3"/>
      <c r="IRT662" s="3"/>
      <c r="IRU662" s="3"/>
      <c r="IRV662" s="3"/>
      <c r="IRW662" s="3"/>
      <c r="IRX662" s="3"/>
      <c r="IRY662" s="3"/>
      <c r="IRZ662" s="3"/>
      <c r="ISA662" s="3"/>
      <c r="ISB662" s="3"/>
      <c r="ISC662" s="3"/>
      <c r="ISD662" s="3"/>
      <c r="ISE662" s="3"/>
      <c r="ISF662" s="3"/>
      <c r="ISG662" s="3"/>
      <c r="ISH662" s="3"/>
      <c r="ISI662" s="3"/>
      <c r="ISJ662" s="3"/>
      <c r="ISK662" s="3"/>
      <c r="ISL662" s="3"/>
      <c r="ISM662" s="3"/>
      <c r="ISN662" s="3"/>
      <c r="ISO662" s="3"/>
      <c r="ISP662" s="3"/>
      <c r="ISQ662" s="3"/>
      <c r="ISR662" s="3"/>
      <c r="ISS662" s="3"/>
      <c r="IST662" s="3"/>
      <c r="ISU662" s="3"/>
      <c r="ISV662" s="3"/>
      <c r="ISW662" s="3"/>
      <c r="ISX662" s="3"/>
      <c r="ISY662" s="3"/>
      <c r="ISZ662" s="3"/>
      <c r="ITA662" s="3"/>
      <c r="ITB662" s="3"/>
      <c r="ITC662" s="3"/>
      <c r="ITD662" s="3"/>
      <c r="ITE662" s="3"/>
      <c r="ITF662" s="3"/>
      <c r="ITG662" s="3"/>
      <c r="ITH662" s="3"/>
      <c r="ITI662" s="3"/>
      <c r="ITJ662" s="3"/>
      <c r="ITK662" s="3"/>
      <c r="ITL662" s="3"/>
      <c r="ITM662" s="3"/>
      <c r="ITN662" s="3"/>
      <c r="ITO662" s="3"/>
      <c r="ITP662" s="3"/>
      <c r="ITQ662" s="3"/>
      <c r="ITR662" s="3"/>
      <c r="ITS662" s="3"/>
      <c r="ITT662" s="3"/>
      <c r="ITU662" s="3"/>
      <c r="ITV662" s="3"/>
      <c r="ITW662" s="3"/>
      <c r="ITX662" s="3"/>
      <c r="ITY662" s="3"/>
      <c r="ITZ662" s="3"/>
      <c r="IUA662" s="3"/>
      <c r="IUB662" s="3"/>
      <c r="IUC662" s="3"/>
      <c r="IUD662" s="3"/>
      <c r="IUE662" s="3"/>
      <c r="IUF662" s="3"/>
      <c r="IUG662" s="3"/>
      <c r="IUH662" s="3"/>
      <c r="IUI662" s="3"/>
      <c r="IUJ662" s="3"/>
      <c r="IUK662" s="3"/>
      <c r="IUL662" s="3"/>
      <c r="IUM662" s="3"/>
      <c r="IUN662" s="3"/>
      <c r="IUO662" s="3"/>
      <c r="IUP662" s="3"/>
      <c r="IUQ662" s="3"/>
      <c r="IUR662" s="3"/>
      <c r="IUS662" s="3"/>
      <c r="IUT662" s="3"/>
      <c r="IUU662" s="3"/>
      <c r="IUV662" s="3"/>
      <c r="IUW662" s="3"/>
      <c r="IUX662" s="3"/>
      <c r="IUY662" s="3"/>
      <c r="IUZ662" s="3"/>
      <c r="IVA662" s="3"/>
      <c r="IVB662" s="3"/>
      <c r="IVC662" s="3"/>
      <c r="IVD662" s="3"/>
      <c r="IVE662" s="3"/>
      <c r="IVF662" s="3"/>
      <c r="IVG662" s="3"/>
      <c r="IVH662" s="3"/>
      <c r="IVI662" s="3"/>
      <c r="IVJ662" s="3"/>
      <c r="IVK662" s="3"/>
      <c r="IVL662" s="3"/>
      <c r="IVM662" s="3"/>
      <c r="IVN662" s="3"/>
      <c r="IVO662" s="3"/>
      <c r="IVP662" s="3"/>
      <c r="IVQ662" s="3"/>
      <c r="IVR662" s="3"/>
      <c r="IVS662" s="3"/>
      <c r="IVT662" s="3"/>
      <c r="IVU662" s="3"/>
      <c r="IVV662" s="3"/>
      <c r="IVW662" s="3"/>
      <c r="IVX662" s="3"/>
      <c r="IVY662" s="3"/>
      <c r="IVZ662" s="3"/>
      <c r="IWA662" s="3"/>
      <c r="IWB662" s="3"/>
      <c r="IWC662" s="3"/>
      <c r="IWD662" s="3"/>
      <c r="IWE662" s="3"/>
      <c r="IWF662" s="3"/>
      <c r="IWG662" s="3"/>
      <c r="IWH662" s="3"/>
      <c r="IWI662" s="3"/>
      <c r="IWJ662" s="3"/>
      <c r="IWK662" s="3"/>
      <c r="IWL662" s="3"/>
      <c r="IWM662" s="3"/>
      <c r="IWN662" s="3"/>
      <c r="IWO662" s="3"/>
      <c r="IWP662" s="3"/>
      <c r="IWQ662" s="3"/>
      <c r="IWR662" s="3"/>
      <c r="IWS662" s="3"/>
      <c r="IWT662" s="3"/>
      <c r="IWU662" s="3"/>
      <c r="IWV662" s="3"/>
      <c r="IWW662" s="3"/>
      <c r="IWX662" s="3"/>
      <c r="IWY662" s="3"/>
      <c r="IWZ662" s="3"/>
      <c r="IXA662" s="3"/>
      <c r="IXB662" s="3"/>
      <c r="IXC662" s="3"/>
      <c r="IXD662" s="3"/>
      <c r="IXE662" s="3"/>
      <c r="IXF662" s="3"/>
      <c r="IXG662" s="3"/>
      <c r="IXH662" s="3"/>
      <c r="IXI662" s="3"/>
      <c r="IXJ662" s="3"/>
      <c r="IXK662" s="3"/>
      <c r="IXL662" s="3"/>
      <c r="IXM662" s="3"/>
      <c r="IXN662" s="3"/>
      <c r="IXO662" s="3"/>
      <c r="IXP662" s="3"/>
      <c r="IXQ662" s="3"/>
      <c r="IXR662" s="3"/>
      <c r="IXS662" s="3"/>
      <c r="IXT662" s="3"/>
      <c r="IXU662" s="3"/>
      <c r="IXV662" s="3"/>
      <c r="IXW662" s="3"/>
      <c r="IXX662" s="3"/>
      <c r="IXY662" s="3"/>
      <c r="IXZ662" s="3"/>
      <c r="IYA662" s="3"/>
      <c r="IYB662" s="3"/>
      <c r="IYC662" s="3"/>
      <c r="IYD662" s="3"/>
      <c r="IYE662" s="3"/>
      <c r="IYF662" s="3"/>
      <c r="IYG662" s="3"/>
      <c r="IYH662" s="3"/>
      <c r="IYI662" s="3"/>
      <c r="IYJ662" s="3"/>
      <c r="IYK662" s="3"/>
      <c r="IYL662" s="3"/>
      <c r="IYM662" s="3"/>
      <c r="IYN662" s="3"/>
      <c r="IYO662" s="3"/>
      <c r="IYP662" s="3"/>
      <c r="IYQ662" s="3"/>
      <c r="IYR662" s="3"/>
      <c r="IYS662" s="3"/>
      <c r="IYT662" s="3"/>
      <c r="IYU662" s="3"/>
      <c r="IYV662" s="3"/>
      <c r="IYW662" s="3"/>
      <c r="IYX662" s="3"/>
      <c r="IYY662" s="3"/>
      <c r="IYZ662" s="3"/>
      <c r="IZA662" s="3"/>
      <c r="IZB662" s="3"/>
      <c r="IZC662" s="3"/>
      <c r="IZD662" s="3"/>
      <c r="IZE662" s="3"/>
      <c r="IZF662" s="3"/>
      <c r="IZG662" s="3"/>
      <c r="IZH662" s="3"/>
      <c r="IZI662" s="3"/>
      <c r="IZJ662" s="3"/>
      <c r="IZK662" s="3"/>
      <c r="IZL662" s="3"/>
      <c r="IZM662" s="3"/>
      <c r="IZN662" s="3"/>
      <c r="IZO662" s="3"/>
      <c r="IZP662" s="3"/>
      <c r="IZQ662" s="3"/>
      <c r="IZR662" s="3"/>
      <c r="IZS662" s="3"/>
      <c r="IZT662" s="3"/>
      <c r="IZU662" s="3"/>
      <c r="IZV662" s="3"/>
      <c r="IZW662" s="3"/>
      <c r="IZX662" s="3"/>
      <c r="IZY662" s="3"/>
      <c r="IZZ662" s="3"/>
      <c r="JAA662" s="3"/>
      <c r="JAB662" s="3"/>
      <c r="JAC662" s="3"/>
      <c r="JAD662" s="3"/>
      <c r="JAE662" s="3"/>
      <c r="JAF662" s="3"/>
      <c r="JAG662" s="3"/>
      <c r="JAH662" s="3"/>
      <c r="JAI662" s="3"/>
      <c r="JAJ662" s="3"/>
      <c r="JAK662" s="3"/>
      <c r="JAL662" s="3"/>
      <c r="JAM662" s="3"/>
      <c r="JAN662" s="3"/>
      <c r="JAO662" s="3"/>
      <c r="JAP662" s="3"/>
      <c r="JAQ662" s="3"/>
      <c r="JAR662" s="3"/>
      <c r="JAS662" s="3"/>
      <c r="JAT662" s="3"/>
      <c r="JAU662" s="3"/>
      <c r="JAV662" s="3"/>
      <c r="JAW662" s="3"/>
      <c r="JAX662" s="3"/>
      <c r="JAY662" s="3"/>
      <c r="JAZ662" s="3"/>
      <c r="JBA662" s="3"/>
      <c r="JBB662" s="3"/>
      <c r="JBC662" s="3"/>
      <c r="JBD662" s="3"/>
      <c r="JBE662" s="3"/>
      <c r="JBF662" s="3"/>
      <c r="JBG662" s="3"/>
      <c r="JBH662" s="3"/>
      <c r="JBI662" s="3"/>
      <c r="JBJ662" s="3"/>
      <c r="JBK662" s="3"/>
      <c r="JBL662" s="3"/>
      <c r="JBM662" s="3"/>
      <c r="JBN662" s="3"/>
      <c r="JBO662" s="3"/>
      <c r="JBP662" s="3"/>
      <c r="JBQ662" s="3"/>
      <c r="JBR662" s="3"/>
      <c r="JBS662" s="3"/>
      <c r="JBT662" s="3"/>
      <c r="JBU662" s="3"/>
      <c r="JBV662" s="3"/>
      <c r="JBW662" s="3"/>
      <c r="JBX662" s="3"/>
      <c r="JBY662" s="3"/>
      <c r="JBZ662" s="3"/>
      <c r="JCA662" s="3"/>
      <c r="JCB662" s="3"/>
      <c r="JCC662" s="3"/>
      <c r="JCD662" s="3"/>
      <c r="JCE662" s="3"/>
      <c r="JCF662" s="3"/>
      <c r="JCG662" s="3"/>
      <c r="JCH662" s="3"/>
      <c r="JCI662" s="3"/>
      <c r="JCJ662" s="3"/>
      <c r="JCK662" s="3"/>
      <c r="JCL662" s="3"/>
      <c r="JCM662" s="3"/>
      <c r="JCN662" s="3"/>
      <c r="JCO662" s="3"/>
      <c r="JCP662" s="3"/>
      <c r="JCQ662" s="3"/>
      <c r="JCR662" s="3"/>
      <c r="JCS662" s="3"/>
      <c r="JCT662" s="3"/>
      <c r="JCU662" s="3"/>
      <c r="JCV662" s="3"/>
      <c r="JCW662" s="3"/>
      <c r="JCX662" s="3"/>
      <c r="JCY662" s="3"/>
      <c r="JCZ662" s="3"/>
      <c r="JDA662" s="3"/>
      <c r="JDB662" s="3"/>
      <c r="JDC662" s="3"/>
      <c r="JDD662" s="3"/>
      <c r="JDE662" s="3"/>
      <c r="JDF662" s="3"/>
      <c r="JDG662" s="3"/>
      <c r="JDH662" s="3"/>
      <c r="JDI662" s="3"/>
      <c r="JDJ662" s="3"/>
      <c r="JDK662" s="3"/>
      <c r="JDL662" s="3"/>
      <c r="JDM662" s="3"/>
      <c r="JDN662" s="3"/>
      <c r="JDO662" s="3"/>
      <c r="JDP662" s="3"/>
      <c r="JDQ662" s="3"/>
      <c r="JDR662" s="3"/>
      <c r="JDS662" s="3"/>
      <c r="JDT662" s="3"/>
      <c r="JDU662" s="3"/>
      <c r="JDV662" s="3"/>
      <c r="JDW662" s="3"/>
      <c r="JDX662" s="3"/>
      <c r="JDY662" s="3"/>
      <c r="JDZ662" s="3"/>
      <c r="JEA662" s="3"/>
      <c r="JEB662" s="3"/>
      <c r="JEC662" s="3"/>
      <c r="JED662" s="3"/>
      <c r="JEE662" s="3"/>
      <c r="JEF662" s="3"/>
      <c r="JEG662" s="3"/>
      <c r="JEH662" s="3"/>
      <c r="JEI662" s="3"/>
      <c r="JEJ662" s="3"/>
      <c r="JEK662" s="3"/>
      <c r="JEL662" s="3"/>
      <c r="JEM662" s="3"/>
      <c r="JEN662" s="3"/>
      <c r="JEO662" s="3"/>
      <c r="JEP662" s="3"/>
      <c r="JEQ662" s="3"/>
      <c r="JER662" s="3"/>
      <c r="JES662" s="3"/>
      <c r="JET662" s="3"/>
      <c r="JEU662" s="3"/>
      <c r="JEV662" s="3"/>
      <c r="JEW662" s="3"/>
      <c r="JEX662" s="3"/>
      <c r="JEY662" s="3"/>
      <c r="JEZ662" s="3"/>
      <c r="JFA662" s="3"/>
      <c r="JFB662" s="3"/>
      <c r="JFC662" s="3"/>
      <c r="JFD662" s="3"/>
      <c r="JFE662" s="3"/>
      <c r="JFF662" s="3"/>
      <c r="JFG662" s="3"/>
      <c r="JFH662" s="3"/>
      <c r="JFI662" s="3"/>
      <c r="JFJ662" s="3"/>
      <c r="JFK662" s="3"/>
      <c r="JFL662" s="3"/>
      <c r="JFM662" s="3"/>
      <c r="JFN662" s="3"/>
      <c r="JFO662" s="3"/>
      <c r="JFP662" s="3"/>
      <c r="JFQ662" s="3"/>
      <c r="JFR662" s="3"/>
      <c r="JFS662" s="3"/>
      <c r="JFT662" s="3"/>
      <c r="JFU662" s="3"/>
      <c r="JFV662" s="3"/>
      <c r="JFW662" s="3"/>
      <c r="JFX662" s="3"/>
      <c r="JFY662" s="3"/>
      <c r="JFZ662" s="3"/>
      <c r="JGA662" s="3"/>
      <c r="JGB662" s="3"/>
      <c r="JGC662" s="3"/>
      <c r="JGD662" s="3"/>
      <c r="JGE662" s="3"/>
      <c r="JGF662" s="3"/>
      <c r="JGG662" s="3"/>
      <c r="JGH662" s="3"/>
      <c r="JGI662" s="3"/>
      <c r="JGJ662" s="3"/>
      <c r="JGK662" s="3"/>
      <c r="JGL662" s="3"/>
      <c r="JGM662" s="3"/>
      <c r="JGN662" s="3"/>
      <c r="JGO662" s="3"/>
      <c r="JGP662" s="3"/>
      <c r="JGQ662" s="3"/>
      <c r="JGR662" s="3"/>
      <c r="JGS662" s="3"/>
      <c r="JGT662" s="3"/>
      <c r="JGU662" s="3"/>
      <c r="JGV662" s="3"/>
      <c r="JGW662" s="3"/>
      <c r="JGX662" s="3"/>
      <c r="JGY662" s="3"/>
      <c r="JGZ662" s="3"/>
      <c r="JHA662" s="3"/>
      <c r="JHB662" s="3"/>
      <c r="JHC662" s="3"/>
      <c r="JHD662" s="3"/>
      <c r="JHE662" s="3"/>
      <c r="JHF662" s="3"/>
      <c r="JHG662" s="3"/>
      <c r="JHH662" s="3"/>
      <c r="JHI662" s="3"/>
      <c r="JHJ662" s="3"/>
      <c r="JHK662" s="3"/>
      <c r="JHL662" s="3"/>
      <c r="JHM662" s="3"/>
      <c r="JHN662" s="3"/>
      <c r="JHO662" s="3"/>
      <c r="JHP662" s="3"/>
      <c r="JHQ662" s="3"/>
      <c r="JHR662" s="3"/>
      <c r="JHS662" s="3"/>
      <c r="JHT662" s="3"/>
      <c r="JHU662" s="3"/>
      <c r="JHV662" s="3"/>
      <c r="JHW662" s="3"/>
      <c r="JHX662" s="3"/>
      <c r="JHY662" s="3"/>
      <c r="JHZ662" s="3"/>
      <c r="JIA662" s="3"/>
      <c r="JIB662" s="3"/>
      <c r="JIC662" s="3"/>
      <c r="JID662" s="3"/>
      <c r="JIE662" s="3"/>
      <c r="JIF662" s="3"/>
      <c r="JIG662" s="3"/>
      <c r="JIH662" s="3"/>
      <c r="JII662" s="3"/>
      <c r="JIJ662" s="3"/>
      <c r="JIK662" s="3"/>
      <c r="JIL662" s="3"/>
      <c r="JIM662" s="3"/>
      <c r="JIN662" s="3"/>
      <c r="JIO662" s="3"/>
      <c r="JIP662" s="3"/>
      <c r="JIQ662" s="3"/>
      <c r="JIR662" s="3"/>
      <c r="JIS662" s="3"/>
      <c r="JIT662" s="3"/>
      <c r="JIU662" s="3"/>
      <c r="JIV662" s="3"/>
      <c r="JIW662" s="3"/>
      <c r="JIX662" s="3"/>
      <c r="JIY662" s="3"/>
      <c r="JIZ662" s="3"/>
      <c r="JJA662" s="3"/>
      <c r="JJB662" s="3"/>
      <c r="JJC662" s="3"/>
      <c r="JJD662" s="3"/>
      <c r="JJE662" s="3"/>
      <c r="JJF662" s="3"/>
      <c r="JJG662" s="3"/>
      <c r="JJH662" s="3"/>
      <c r="JJI662" s="3"/>
      <c r="JJJ662" s="3"/>
      <c r="JJK662" s="3"/>
      <c r="JJL662" s="3"/>
      <c r="JJM662" s="3"/>
      <c r="JJN662" s="3"/>
      <c r="JJO662" s="3"/>
      <c r="JJP662" s="3"/>
      <c r="JJQ662" s="3"/>
      <c r="JJR662" s="3"/>
      <c r="JJS662" s="3"/>
      <c r="JJT662" s="3"/>
      <c r="JJU662" s="3"/>
      <c r="JJV662" s="3"/>
      <c r="JJW662" s="3"/>
      <c r="JJX662" s="3"/>
      <c r="JJY662" s="3"/>
      <c r="JJZ662" s="3"/>
      <c r="JKA662" s="3"/>
      <c r="JKB662" s="3"/>
      <c r="JKC662" s="3"/>
      <c r="JKD662" s="3"/>
      <c r="JKE662" s="3"/>
      <c r="JKF662" s="3"/>
      <c r="JKG662" s="3"/>
      <c r="JKH662" s="3"/>
      <c r="JKI662" s="3"/>
      <c r="JKJ662" s="3"/>
      <c r="JKK662" s="3"/>
      <c r="JKL662" s="3"/>
      <c r="JKM662" s="3"/>
      <c r="JKN662" s="3"/>
      <c r="JKO662" s="3"/>
      <c r="JKP662" s="3"/>
      <c r="JKQ662" s="3"/>
      <c r="JKR662" s="3"/>
      <c r="JKS662" s="3"/>
      <c r="JKT662" s="3"/>
      <c r="JKU662" s="3"/>
      <c r="JKV662" s="3"/>
      <c r="JKW662" s="3"/>
      <c r="JKX662" s="3"/>
      <c r="JKY662" s="3"/>
      <c r="JKZ662" s="3"/>
      <c r="JLA662" s="3"/>
      <c r="JLB662" s="3"/>
      <c r="JLC662" s="3"/>
      <c r="JLD662" s="3"/>
      <c r="JLE662" s="3"/>
      <c r="JLF662" s="3"/>
      <c r="JLG662" s="3"/>
      <c r="JLH662" s="3"/>
      <c r="JLI662" s="3"/>
      <c r="JLJ662" s="3"/>
      <c r="JLK662" s="3"/>
      <c r="JLL662" s="3"/>
      <c r="JLM662" s="3"/>
      <c r="JLN662" s="3"/>
      <c r="JLO662" s="3"/>
      <c r="JLP662" s="3"/>
      <c r="JLQ662" s="3"/>
      <c r="JLR662" s="3"/>
      <c r="JLS662" s="3"/>
      <c r="JLT662" s="3"/>
      <c r="JLU662" s="3"/>
      <c r="JLV662" s="3"/>
      <c r="JLW662" s="3"/>
      <c r="JLX662" s="3"/>
      <c r="JLY662" s="3"/>
      <c r="JLZ662" s="3"/>
      <c r="JMA662" s="3"/>
      <c r="JMB662" s="3"/>
      <c r="JMC662" s="3"/>
      <c r="JMD662" s="3"/>
      <c r="JME662" s="3"/>
      <c r="JMF662" s="3"/>
      <c r="JMG662" s="3"/>
      <c r="JMH662" s="3"/>
      <c r="JMI662" s="3"/>
      <c r="JMJ662" s="3"/>
      <c r="JMK662" s="3"/>
      <c r="JML662" s="3"/>
      <c r="JMM662" s="3"/>
      <c r="JMN662" s="3"/>
      <c r="JMO662" s="3"/>
      <c r="JMP662" s="3"/>
      <c r="JMQ662" s="3"/>
      <c r="JMR662" s="3"/>
      <c r="JMS662" s="3"/>
      <c r="JMT662" s="3"/>
      <c r="JMU662" s="3"/>
      <c r="JMV662" s="3"/>
      <c r="JMW662" s="3"/>
      <c r="JMX662" s="3"/>
      <c r="JMY662" s="3"/>
      <c r="JMZ662" s="3"/>
      <c r="JNA662" s="3"/>
      <c r="JNB662" s="3"/>
      <c r="JNC662" s="3"/>
      <c r="JND662" s="3"/>
      <c r="JNE662" s="3"/>
      <c r="JNF662" s="3"/>
      <c r="JNG662" s="3"/>
      <c r="JNH662" s="3"/>
      <c r="JNI662" s="3"/>
      <c r="JNJ662" s="3"/>
      <c r="JNK662" s="3"/>
      <c r="JNL662" s="3"/>
      <c r="JNM662" s="3"/>
      <c r="JNN662" s="3"/>
      <c r="JNO662" s="3"/>
      <c r="JNP662" s="3"/>
      <c r="JNQ662" s="3"/>
      <c r="JNR662" s="3"/>
      <c r="JNS662" s="3"/>
      <c r="JNT662" s="3"/>
      <c r="JNU662" s="3"/>
      <c r="JNV662" s="3"/>
      <c r="JNW662" s="3"/>
      <c r="JNX662" s="3"/>
      <c r="JNY662" s="3"/>
      <c r="JNZ662" s="3"/>
      <c r="JOA662" s="3"/>
      <c r="JOB662" s="3"/>
      <c r="JOC662" s="3"/>
      <c r="JOD662" s="3"/>
      <c r="JOE662" s="3"/>
      <c r="JOF662" s="3"/>
      <c r="JOG662" s="3"/>
      <c r="JOH662" s="3"/>
      <c r="JOI662" s="3"/>
      <c r="JOJ662" s="3"/>
      <c r="JOK662" s="3"/>
      <c r="JOL662" s="3"/>
      <c r="JOM662" s="3"/>
      <c r="JON662" s="3"/>
      <c r="JOO662" s="3"/>
      <c r="JOP662" s="3"/>
      <c r="JOQ662" s="3"/>
      <c r="JOR662" s="3"/>
      <c r="JOS662" s="3"/>
      <c r="JOT662" s="3"/>
      <c r="JOU662" s="3"/>
      <c r="JOV662" s="3"/>
      <c r="JOW662" s="3"/>
      <c r="JOX662" s="3"/>
      <c r="JOY662" s="3"/>
      <c r="JOZ662" s="3"/>
      <c r="JPA662" s="3"/>
      <c r="JPB662" s="3"/>
      <c r="JPC662" s="3"/>
      <c r="JPD662" s="3"/>
      <c r="JPE662" s="3"/>
      <c r="JPF662" s="3"/>
      <c r="JPG662" s="3"/>
      <c r="JPH662" s="3"/>
      <c r="JPI662" s="3"/>
      <c r="JPJ662" s="3"/>
      <c r="JPK662" s="3"/>
      <c r="JPL662" s="3"/>
      <c r="JPM662" s="3"/>
      <c r="JPN662" s="3"/>
      <c r="JPO662" s="3"/>
      <c r="JPP662" s="3"/>
      <c r="JPQ662" s="3"/>
      <c r="JPR662" s="3"/>
      <c r="JPS662" s="3"/>
      <c r="JPT662" s="3"/>
      <c r="JPU662" s="3"/>
      <c r="JPV662" s="3"/>
      <c r="JPW662" s="3"/>
      <c r="JPX662" s="3"/>
      <c r="JPY662" s="3"/>
      <c r="JPZ662" s="3"/>
      <c r="JQA662" s="3"/>
      <c r="JQB662" s="3"/>
      <c r="JQC662" s="3"/>
      <c r="JQD662" s="3"/>
      <c r="JQE662" s="3"/>
      <c r="JQF662" s="3"/>
      <c r="JQG662" s="3"/>
      <c r="JQH662" s="3"/>
      <c r="JQI662" s="3"/>
      <c r="JQJ662" s="3"/>
      <c r="JQK662" s="3"/>
      <c r="JQL662" s="3"/>
      <c r="JQM662" s="3"/>
      <c r="JQN662" s="3"/>
      <c r="JQO662" s="3"/>
      <c r="JQP662" s="3"/>
      <c r="JQQ662" s="3"/>
      <c r="JQR662" s="3"/>
      <c r="JQS662" s="3"/>
      <c r="JQT662" s="3"/>
      <c r="JQU662" s="3"/>
      <c r="JQV662" s="3"/>
      <c r="JQW662" s="3"/>
      <c r="JQX662" s="3"/>
      <c r="JQY662" s="3"/>
      <c r="JQZ662" s="3"/>
      <c r="JRA662" s="3"/>
      <c r="JRB662" s="3"/>
      <c r="JRC662" s="3"/>
      <c r="JRD662" s="3"/>
      <c r="JRE662" s="3"/>
      <c r="JRF662" s="3"/>
      <c r="JRG662" s="3"/>
      <c r="JRH662" s="3"/>
      <c r="JRI662" s="3"/>
      <c r="JRJ662" s="3"/>
      <c r="JRK662" s="3"/>
      <c r="JRL662" s="3"/>
      <c r="JRM662" s="3"/>
      <c r="JRN662" s="3"/>
      <c r="JRO662" s="3"/>
      <c r="JRP662" s="3"/>
      <c r="JRQ662" s="3"/>
      <c r="JRR662" s="3"/>
      <c r="JRS662" s="3"/>
      <c r="JRT662" s="3"/>
      <c r="JRU662" s="3"/>
      <c r="JRV662" s="3"/>
      <c r="JRW662" s="3"/>
      <c r="JRX662" s="3"/>
      <c r="JRY662" s="3"/>
      <c r="JRZ662" s="3"/>
      <c r="JSA662" s="3"/>
      <c r="JSB662" s="3"/>
      <c r="JSC662" s="3"/>
      <c r="JSD662" s="3"/>
      <c r="JSE662" s="3"/>
      <c r="JSF662" s="3"/>
      <c r="JSG662" s="3"/>
      <c r="JSH662" s="3"/>
      <c r="JSI662" s="3"/>
      <c r="JSJ662" s="3"/>
      <c r="JSK662" s="3"/>
      <c r="JSL662" s="3"/>
      <c r="JSM662" s="3"/>
      <c r="JSN662" s="3"/>
      <c r="JSO662" s="3"/>
      <c r="JSP662" s="3"/>
      <c r="JSQ662" s="3"/>
      <c r="JSR662" s="3"/>
      <c r="JSS662" s="3"/>
      <c r="JST662" s="3"/>
      <c r="JSU662" s="3"/>
      <c r="JSV662" s="3"/>
      <c r="JSW662" s="3"/>
      <c r="JSX662" s="3"/>
      <c r="JSY662" s="3"/>
      <c r="JSZ662" s="3"/>
      <c r="JTA662" s="3"/>
      <c r="JTB662" s="3"/>
      <c r="JTC662" s="3"/>
      <c r="JTD662" s="3"/>
      <c r="JTE662" s="3"/>
      <c r="JTF662" s="3"/>
      <c r="JTG662" s="3"/>
      <c r="JTH662" s="3"/>
      <c r="JTI662" s="3"/>
      <c r="JTJ662" s="3"/>
      <c r="JTK662" s="3"/>
      <c r="JTL662" s="3"/>
      <c r="JTM662" s="3"/>
      <c r="JTN662" s="3"/>
      <c r="JTO662" s="3"/>
      <c r="JTP662" s="3"/>
      <c r="JTQ662" s="3"/>
      <c r="JTR662" s="3"/>
      <c r="JTS662" s="3"/>
      <c r="JTT662" s="3"/>
      <c r="JTU662" s="3"/>
      <c r="JTV662" s="3"/>
      <c r="JTW662" s="3"/>
      <c r="JTX662" s="3"/>
      <c r="JTY662" s="3"/>
      <c r="JTZ662" s="3"/>
      <c r="JUA662" s="3"/>
      <c r="JUB662" s="3"/>
      <c r="JUC662" s="3"/>
      <c r="JUD662" s="3"/>
      <c r="JUE662" s="3"/>
      <c r="JUF662" s="3"/>
      <c r="JUG662" s="3"/>
      <c r="JUH662" s="3"/>
      <c r="JUI662" s="3"/>
      <c r="JUJ662" s="3"/>
      <c r="JUK662" s="3"/>
      <c r="JUL662" s="3"/>
      <c r="JUM662" s="3"/>
      <c r="JUN662" s="3"/>
      <c r="JUO662" s="3"/>
      <c r="JUP662" s="3"/>
      <c r="JUQ662" s="3"/>
      <c r="JUR662" s="3"/>
      <c r="JUS662" s="3"/>
      <c r="JUT662" s="3"/>
      <c r="JUU662" s="3"/>
      <c r="JUV662" s="3"/>
      <c r="JUW662" s="3"/>
      <c r="JUX662" s="3"/>
      <c r="JUY662" s="3"/>
      <c r="JUZ662" s="3"/>
      <c r="JVA662" s="3"/>
      <c r="JVB662" s="3"/>
      <c r="JVC662" s="3"/>
      <c r="JVD662" s="3"/>
      <c r="JVE662" s="3"/>
      <c r="JVF662" s="3"/>
      <c r="JVG662" s="3"/>
      <c r="JVH662" s="3"/>
      <c r="JVI662" s="3"/>
      <c r="JVJ662" s="3"/>
      <c r="JVK662" s="3"/>
      <c r="JVL662" s="3"/>
      <c r="JVM662" s="3"/>
      <c r="JVN662" s="3"/>
      <c r="JVO662" s="3"/>
      <c r="JVP662" s="3"/>
      <c r="JVQ662" s="3"/>
      <c r="JVR662" s="3"/>
      <c r="JVS662" s="3"/>
      <c r="JVT662" s="3"/>
      <c r="JVU662" s="3"/>
      <c r="JVV662" s="3"/>
      <c r="JVW662" s="3"/>
      <c r="JVX662" s="3"/>
      <c r="JVY662" s="3"/>
      <c r="JVZ662" s="3"/>
      <c r="JWA662" s="3"/>
      <c r="JWB662" s="3"/>
      <c r="JWC662" s="3"/>
      <c r="JWD662" s="3"/>
      <c r="JWE662" s="3"/>
      <c r="JWF662" s="3"/>
      <c r="JWG662" s="3"/>
      <c r="JWH662" s="3"/>
      <c r="JWI662" s="3"/>
      <c r="JWJ662" s="3"/>
      <c r="JWK662" s="3"/>
      <c r="JWL662" s="3"/>
      <c r="JWM662" s="3"/>
      <c r="JWN662" s="3"/>
      <c r="JWO662" s="3"/>
      <c r="JWP662" s="3"/>
      <c r="JWQ662" s="3"/>
      <c r="JWR662" s="3"/>
      <c r="JWS662" s="3"/>
      <c r="JWT662" s="3"/>
      <c r="JWU662" s="3"/>
      <c r="JWV662" s="3"/>
      <c r="JWW662" s="3"/>
      <c r="JWX662" s="3"/>
      <c r="JWY662" s="3"/>
      <c r="JWZ662" s="3"/>
      <c r="JXA662" s="3"/>
      <c r="JXB662" s="3"/>
      <c r="JXC662" s="3"/>
      <c r="JXD662" s="3"/>
      <c r="JXE662" s="3"/>
      <c r="JXF662" s="3"/>
      <c r="JXG662" s="3"/>
      <c r="JXH662" s="3"/>
      <c r="JXI662" s="3"/>
      <c r="JXJ662" s="3"/>
      <c r="JXK662" s="3"/>
      <c r="JXL662" s="3"/>
      <c r="JXM662" s="3"/>
      <c r="JXN662" s="3"/>
      <c r="JXO662" s="3"/>
      <c r="JXP662" s="3"/>
      <c r="JXQ662" s="3"/>
      <c r="JXR662" s="3"/>
      <c r="JXS662" s="3"/>
      <c r="JXT662" s="3"/>
      <c r="JXU662" s="3"/>
      <c r="JXV662" s="3"/>
      <c r="JXW662" s="3"/>
      <c r="JXX662" s="3"/>
      <c r="JXY662" s="3"/>
      <c r="JXZ662" s="3"/>
      <c r="JYA662" s="3"/>
      <c r="JYB662" s="3"/>
      <c r="JYC662" s="3"/>
      <c r="JYD662" s="3"/>
      <c r="JYE662" s="3"/>
      <c r="JYF662" s="3"/>
      <c r="JYG662" s="3"/>
      <c r="JYH662" s="3"/>
      <c r="JYI662" s="3"/>
      <c r="JYJ662" s="3"/>
      <c r="JYK662" s="3"/>
      <c r="JYL662" s="3"/>
      <c r="JYM662" s="3"/>
      <c r="JYN662" s="3"/>
      <c r="JYO662" s="3"/>
      <c r="JYP662" s="3"/>
      <c r="JYQ662" s="3"/>
      <c r="JYR662" s="3"/>
      <c r="JYS662" s="3"/>
      <c r="JYT662" s="3"/>
      <c r="JYU662" s="3"/>
      <c r="JYV662" s="3"/>
      <c r="JYW662" s="3"/>
      <c r="JYX662" s="3"/>
      <c r="JYY662" s="3"/>
      <c r="JYZ662" s="3"/>
      <c r="JZA662" s="3"/>
      <c r="JZB662" s="3"/>
      <c r="JZC662" s="3"/>
      <c r="JZD662" s="3"/>
      <c r="JZE662" s="3"/>
      <c r="JZF662" s="3"/>
      <c r="JZG662" s="3"/>
      <c r="JZH662" s="3"/>
      <c r="JZI662" s="3"/>
      <c r="JZJ662" s="3"/>
      <c r="JZK662" s="3"/>
      <c r="JZL662" s="3"/>
      <c r="JZM662" s="3"/>
      <c r="JZN662" s="3"/>
      <c r="JZO662" s="3"/>
      <c r="JZP662" s="3"/>
      <c r="JZQ662" s="3"/>
      <c r="JZR662" s="3"/>
      <c r="JZS662" s="3"/>
      <c r="JZT662" s="3"/>
      <c r="JZU662" s="3"/>
      <c r="JZV662" s="3"/>
      <c r="JZW662" s="3"/>
      <c r="JZX662" s="3"/>
      <c r="JZY662" s="3"/>
      <c r="JZZ662" s="3"/>
      <c r="KAA662" s="3"/>
      <c r="KAB662" s="3"/>
      <c r="KAC662" s="3"/>
      <c r="KAD662" s="3"/>
      <c r="KAE662" s="3"/>
      <c r="KAF662" s="3"/>
      <c r="KAG662" s="3"/>
      <c r="KAH662" s="3"/>
      <c r="KAI662" s="3"/>
      <c r="KAJ662" s="3"/>
      <c r="KAK662" s="3"/>
      <c r="KAL662" s="3"/>
      <c r="KAM662" s="3"/>
      <c r="KAN662" s="3"/>
      <c r="KAO662" s="3"/>
      <c r="KAP662" s="3"/>
      <c r="KAQ662" s="3"/>
      <c r="KAR662" s="3"/>
      <c r="KAS662" s="3"/>
      <c r="KAT662" s="3"/>
      <c r="KAU662" s="3"/>
      <c r="KAV662" s="3"/>
      <c r="KAW662" s="3"/>
      <c r="KAX662" s="3"/>
      <c r="KAY662" s="3"/>
      <c r="KAZ662" s="3"/>
      <c r="KBA662" s="3"/>
      <c r="KBB662" s="3"/>
      <c r="KBC662" s="3"/>
      <c r="KBD662" s="3"/>
      <c r="KBE662" s="3"/>
      <c r="KBF662" s="3"/>
      <c r="KBG662" s="3"/>
      <c r="KBH662" s="3"/>
      <c r="KBI662" s="3"/>
      <c r="KBJ662" s="3"/>
      <c r="KBK662" s="3"/>
      <c r="KBL662" s="3"/>
      <c r="KBM662" s="3"/>
      <c r="KBN662" s="3"/>
      <c r="KBO662" s="3"/>
      <c r="KBP662" s="3"/>
      <c r="KBQ662" s="3"/>
      <c r="KBR662" s="3"/>
      <c r="KBS662" s="3"/>
      <c r="KBT662" s="3"/>
      <c r="KBU662" s="3"/>
      <c r="KBV662" s="3"/>
      <c r="KBW662" s="3"/>
      <c r="KBX662" s="3"/>
      <c r="KBY662" s="3"/>
      <c r="KBZ662" s="3"/>
      <c r="KCA662" s="3"/>
      <c r="KCB662" s="3"/>
      <c r="KCC662" s="3"/>
      <c r="KCD662" s="3"/>
      <c r="KCE662" s="3"/>
      <c r="KCF662" s="3"/>
      <c r="KCG662" s="3"/>
      <c r="KCH662" s="3"/>
      <c r="KCI662" s="3"/>
      <c r="KCJ662" s="3"/>
      <c r="KCK662" s="3"/>
      <c r="KCL662" s="3"/>
      <c r="KCM662" s="3"/>
      <c r="KCN662" s="3"/>
      <c r="KCO662" s="3"/>
      <c r="KCP662" s="3"/>
      <c r="KCQ662" s="3"/>
      <c r="KCR662" s="3"/>
      <c r="KCS662" s="3"/>
      <c r="KCT662" s="3"/>
      <c r="KCU662" s="3"/>
      <c r="KCV662" s="3"/>
      <c r="KCW662" s="3"/>
      <c r="KCX662" s="3"/>
      <c r="KCY662" s="3"/>
      <c r="KCZ662" s="3"/>
      <c r="KDA662" s="3"/>
      <c r="KDB662" s="3"/>
      <c r="KDC662" s="3"/>
      <c r="KDD662" s="3"/>
      <c r="KDE662" s="3"/>
      <c r="KDF662" s="3"/>
      <c r="KDG662" s="3"/>
      <c r="KDH662" s="3"/>
      <c r="KDI662" s="3"/>
      <c r="KDJ662" s="3"/>
      <c r="KDK662" s="3"/>
      <c r="KDL662" s="3"/>
      <c r="KDM662" s="3"/>
      <c r="KDN662" s="3"/>
      <c r="KDO662" s="3"/>
      <c r="KDP662" s="3"/>
      <c r="KDQ662" s="3"/>
      <c r="KDR662" s="3"/>
      <c r="KDS662" s="3"/>
      <c r="KDT662" s="3"/>
      <c r="KDU662" s="3"/>
      <c r="KDV662" s="3"/>
      <c r="KDW662" s="3"/>
      <c r="KDX662" s="3"/>
      <c r="KDY662" s="3"/>
      <c r="KDZ662" s="3"/>
      <c r="KEA662" s="3"/>
      <c r="KEB662" s="3"/>
      <c r="KEC662" s="3"/>
      <c r="KED662" s="3"/>
      <c r="KEE662" s="3"/>
      <c r="KEF662" s="3"/>
      <c r="KEG662" s="3"/>
      <c r="KEH662" s="3"/>
      <c r="KEI662" s="3"/>
      <c r="KEJ662" s="3"/>
      <c r="KEK662" s="3"/>
      <c r="KEL662" s="3"/>
      <c r="KEM662" s="3"/>
      <c r="KEN662" s="3"/>
      <c r="KEO662" s="3"/>
      <c r="KEP662" s="3"/>
      <c r="KEQ662" s="3"/>
      <c r="KER662" s="3"/>
      <c r="KES662" s="3"/>
      <c r="KET662" s="3"/>
      <c r="KEU662" s="3"/>
      <c r="KEV662" s="3"/>
      <c r="KEW662" s="3"/>
      <c r="KEX662" s="3"/>
      <c r="KEY662" s="3"/>
      <c r="KEZ662" s="3"/>
      <c r="KFA662" s="3"/>
      <c r="KFB662" s="3"/>
      <c r="KFC662" s="3"/>
      <c r="KFD662" s="3"/>
      <c r="KFE662" s="3"/>
      <c r="KFF662" s="3"/>
      <c r="KFG662" s="3"/>
      <c r="KFH662" s="3"/>
      <c r="KFI662" s="3"/>
      <c r="KFJ662" s="3"/>
      <c r="KFK662" s="3"/>
      <c r="KFL662" s="3"/>
      <c r="KFM662" s="3"/>
      <c r="KFN662" s="3"/>
      <c r="KFO662" s="3"/>
      <c r="KFP662" s="3"/>
      <c r="KFQ662" s="3"/>
      <c r="KFR662" s="3"/>
      <c r="KFS662" s="3"/>
      <c r="KFT662" s="3"/>
      <c r="KFU662" s="3"/>
      <c r="KFV662" s="3"/>
      <c r="KFW662" s="3"/>
      <c r="KFX662" s="3"/>
      <c r="KFY662" s="3"/>
      <c r="KFZ662" s="3"/>
      <c r="KGA662" s="3"/>
      <c r="KGB662" s="3"/>
      <c r="KGC662" s="3"/>
      <c r="KGD662" s="3"/>
      <c r="KGE662" s="3"/>
      <c r="KGF662" s="3"/>
      <c r="KGG662" s="3"/>
      <c r="KGH662" s="3"/>
      <c r="KGI662" s="3"/>
      <c r="KGJ662" s="3"/>
      <c r="KGK662" s="3"/>
      <c r="KGL662" s="3"/>
      <c r="KGM662" s="3"/>
      <c r="KGN662" s="3"/>
      <c r="KGO662" s="3"/>
      <c r="KGP662" s="3"/>
      <c r="KGQ662" s="3"/>
      <c r="KGR662" s="3"/>
      <c r="KGS662" s="3"/>
      <c r="KGT662" s="3"/>
      <c r="KGU662" s="3"/>
      <c r="KGV662" s="3"/>
      <c r="KGW662" s="3"/>
      <c r="KGX662" s="3"/>
      <c r="KGY662" s="3"/>
      <c r="KGZ662" s="3"/>
      <c r="KHA662" s="3"/>
      <c r="KHB662" s="3"/>
      <c r="KHC662" s="3"/>
      <c r="KHD662" s="3"/>
      <c r="KHE662" s="3"/>
      <c r="KHF662" s="3"/>
      <c r="KHG662" s="3"/>
      <c r="KHH662" s="3"/>
      <c r="KHI662" s="3"/>
      <c r="KHJ662" s="3"/>
      <c r="KHK662" s="3"/>
      <c r="KHL662" s="3"/>
      <c r="KHM662" s="3"/>
      <c r="KHN662" s="3"/>
      <c r="KHO662" s="3"/>
      <c r="KHP662" s="3"/>
      <c r="KHQ662" s="3"/>
      <c r="KHR662" s="3"/>
      <c r="KHS662" s="3"/>
      <c r="KHT662" s="3"/>
      <c r="KHU662" s="3"/>
      <c r="KHV662" s="3"/>
      <c r="KHW662" s="3"/>
      <c r="KHX662" s="3"/>
      <c r="KHY662" s="3"/>
      <c r="KHZ662" s="3"/>
      <c r="KIA662" s="3"/>
      <c r="KIB662" s="3"/>
      <c r="KIC662" s="3"/>
      <c r="KID662" s="3"/>
      <c r="KIE662" s="3"/>
      <c r="KIF662" s="3"/>
      <c r="KIG662" s="3"/>
      <c r="KIH662" s="3"/>
      <c r="KII662" s="3"/>
      <c r="KIJ662" s="3"/>
      <c r="KIK662" s="3"/>
      <c r="KIL662" s="3"/>
      <c r="KIM662" s="3"/>
      <c r="KIN662" s="3"/>
      <c r="KIO662" s="3"/>
      <c r="KIP662" s="3"/>
      <c r="KIQ662" s="3"/>
      <c r="KIR662" s="3"/>
      <c r="KIS662" s="3"/>
      <c r="KIT662" s="3"/>
      <c r="KIU662" s="3"/>
      <c r="KIV662" s="3"/>
      <c r="KIW662" s="3"/>
      <c r="KIX662" s="3"/>
      <c r="KIY662" s="3"/>
      <c r="KIZ662" s="3"/>
      <c r="KJA662" s="3"/>
      <c r="KJB662" s="3"/>
      <c r="KJC662" s="3"/>
      <c r="KJD662" s="3"/>
      <c r="KJE662" s="3"/>
      <c r="KJF662" s="3"/>
      <c r="KJG662" s="3"/>
      <c r="KJH662" s="3"/>
      <c r="KJI662" s="3"/>
      <c r="KJJ662" s="3"/>
      <c r="KJK662" s="3"/>
      <c r="KJL662" s="3"/>
      <c r="KJM662" s="3"/>
      <c r="KJN662" s="3"/>
      <c r="KJO662" s="3"/>
      <c r="KJP662" s="3"/>
      <c r="KJQ662" s="3"/>
      <c r="KJR662" s="3"/>
      <c r="KJS662" s="3"/>
      <c r="KJT662" s="3"/>
      <c r="KJU662" s="3"/>
      <c r="KJV662" s="3"/>
      <c r="KJW662" s="3"/>
      <c r="KJX662" s="3"/>
      <c r="KJY662" s="3"/>
      <c r="KJZ662" s="3"/>
      <c r="KKA662" s="3"/>
      <c r="KKB662" s="3"/>
      <c r="KKC662" s="3"/>
      <c r="KKD662" s="3"/>
      <c r="KKE662" s="3"/>
      <c r="KKF662" s="3"/>
      <c r="KKG662" s="3"/>
      <c r="KKH662" s="3"/>
      <c r="KKI662" s="3"/>
      <c r="KKJ662" s="3"/>
      <c r="KKK662" s="3"/>
      <c r="KKL662" s="3"/>
      <c r="KKM662" s="3"/>
      <c r="KKN662" s="3"/>
      <c r="KKO662" s="3"/>
      <c r="KKP662" s="3"/>
      <c r="KKQ662" s="3"/>
      <c r="KKR662" s="3"/>
      <c r="KKS662" s="3"/>
      <c r="KKT662" s="3"/>
      <c r="KKU662" s="3"/>
      <c r="KKV662" s="3"/>
      <c r="KKW662" s="3"/>
      <c r="KKX662" s="3"/>
      <c r="KKY662" s="3"/>
      <c r="KKZ662" s="3"/>
      <c r="KLA662" s="3"/>
      <c r="KLB662" s="3"/>
      <c r="KLC662" s="3"/>
      <c r="KLD662" s="3"/>
      <c r="KLE662" s="3"/>
      <c r="KLF662" s="3"/>
      <c r="KLG662" s="3"/>
      <c r="KLH662" s="3"/>
      <c r="KLI662" s="3"/>
      <c r="KLJ662" s="3"/>
      <c r="KLK662" s="3"/>
      <c r="KLL662" s="3"/>
      <c r="KLM662" s="3"/>
      <c r="KLN662" s="3"/>
      <c r="KLO662" s="3"/>
      <c r="KLP662" s="3"/>
      <c r="KLQ662" s="3"/>
      <c r="KLR662" s="3"/>
      <c r="KLS662" s="3"/>
      <c r="KLT662" s="3"/>
      <c r="KLU662" s="3"/>
      <c r="KLV662" s="3"/>
      <c r="KLW662" s="3"/>
      <c r="KLX662" s="3"/>
      <c r="KLY662" s="3"/>
      <c r="KLZ662" s="3"/>
      <c r="KMA662" s="3"/>
      <c r="KMB662" s="3"/>
      <c r="KMC662" s="3"/>
      <c r="KMD662" s="3"/>
      <c r="KME662" s="3"/>
      <c r="KMF662" s="3"/>
      <c r="KMG662" s="3"/>
      <c r="KMH662" s="3"/>
      <c r="KMI662" s="3"/>
      <c r="KMJ662" s="3"/>
      <c r="KMK662" s="3"/>
      <c r="KML662" s="3"/>
      <c r="KMM662" s="3"/>
      <c r="KMN662" s="3"/>
      <c r="KMO662" s="3"/>
      <c r="KMP662" s="3"/>
      <c r="KMQ662" s="3"/>
      <c r="KMR662" s="3"/>
      <c r="KMS662" s="3"/>
      <c r="KMT662" s="3"/>
      <c r="KMU662" s="3"/>
      <c r="KMV662" s="3"/>
      <c r="KMW662" s="3"/>
      <c r="KMX662" s="3"/>
      <c r="KMY662" s="3"/>
      <c r="KMZ662" s="3"/>
      <c r="KNA662" s="3"/>
      <c r="KNB662" s="3"/>
      <c r="KNC662" s="3"/>
      <c r="KND662" s="3"/>
      <c r="KNE662" s="3"/>
      <c r="KNF662" s="3"/>
      <c r="KNG662" s="3"/>
      <c r="KNH662" s="3"/>
      <c r="KNI662" s="3"/>
      <c r="KNJ662" s="3"/>
      <c r="KNK662" s="3"/>
      <c r="KNL662" s="3"/>
      <c r="KNM662" s="3"/>
      <c r="KNN662" s="3"/>
      <c r="KNO662" s="3"/>
      <c r="KNP662" s="3"/>
      <c r="KNQ662" s="3"/>
      <c r="KNR662" s="3"/>
      <c r="KNS662" s="3"/>
      <c r="KNT662" s="3"/>
      <c r="KNU662" s="3"/>
      <c r="KNV662" s="3"/>
      <c r="KNW662" s="3"/>
      <c r="KNX662" s="3"/>
      <c r="KNY662" s="3"/>
      <c r="KNZ662" s="3"/>
      <c r="KOA662" s="3"/>
      <c r="KOB662" s="3"/>
      <c r="KOC662" s="3"/>
      <c r="KOD662" s="3"/>
      <c r="KOE662" s="3"/>
      <c r="KOF662" s="3"/>
      <c r="KOG662" s="3"/>
      <c r="KOH662" s="3"/>
      <c r="KOI662" s="3"/>
      <c r="KOJ662" s="3"/>
      <c r="KOK662" s="3"/>
      <c r="KOL662" s="3"/>
      <c r="KOM662" s="3"/>
      <c r="KON662" s="3"/>
      <c r="KOO662" s="3"/>
      <c r="KOP662" s="3"/>
      <c r="KOQ662" s="3"/>
      <c r="KOR662" s="3"/>
      <c r="KOS662" s="3"/>
      <c r="KOT662" s="3"/>
      <c r="KOU662" s="3"/>
      <c r="KOV662" s="3"/>
      <c r="KOW662" s="3"/>
      <c r="KOX662" s="3"/>
      <c r="KOY662" s="3"/>
      <c r="KOZ662" s="3"/>
      <c r="KPA662" s="3"/>
      <c r="KPB662" s="3"/>
      <c r="KPC662" s="3"/>
      <c r="KPD662" s="3"/>
      <c r="KPE662" s="3"/>
      <c r="KPF662" s="3"/>
      <c r="KPG662" s="3"/>
      <c r="KPH662" s="3"/>
      <c r="KPI662" s="3"/>
      <c r="KPJ662" s="3"/>
      <c r="KPK662" s="3"/>
      <c r="KPL662" s="3"/>
      <c r="KPM662" s="3"/>
      <c r="KPN662" s="3"/>
      <c r="KPO662" s="3"/>
      <c r="KPP662" s="3"/>
      <c r="KPQ662" s="3"/>
      <c r="KPR662" s="3"/>
      <c r="KPS662" s="3"/>
      <c r="KPT662" s="3"/>
      <c r="KPU662" s="3"/>
      <c r="KPV662" s="3"/>
      <c r="KPW662" s="3"/>
      <c r="KPX662" s="3"/>
      <c r="KPY662" s="3"/>
      <c r="KPZ662" s="3"/>
      <c r="KQA662" s="3"/>
      <c r="KQB662" s="3"/>
      <c r="KQC662" s="3"/>
      <c r="KQD662" s="3"/>
      <c r="KQE662" s="3"/>
      <c r="KQF662" s="3"/>
      <c r="KQG662" s="3"/>
      <c r="KQH662" s="3"/>
      <c r="KQI662" s="3"/>
      <c r="KQJ662" s="3"/>
      <c r="KQK662" s="3"/>
      <c r="KQL662" s="3"/>
      <c r="KQM662" s="3"/>
      <c r="KQN662" s="3"/>
      <c r="KQO662" s="3"/>
      <c r="KQP662" s="3"/>
      <c r="KQQ662" s="3"/>
      <c r="KQR662" s="3"/>
      <c r="KQS662" s="3"/>
      <c r="KQT662" s="3"/>
      <c r="KQU662" s="3"/>
      <c r="KQV662" s="3"/>
      <c r="KQW662" s="3"/>
      <c r="KQX662" s="3"/>
      <c r="KQY662" s="3"/>
      <c r="KQZ662" s="3"/>
      <c r="KRA662" s="3"/>
      <c r="KRB662" s="3"/>
      <c r="KRC662" s="3"/>
      <c r="KRD662" s="3"/>
      <c r="KRE662" s="3"/>
      <c r="KRF662" s="3"/>
      <c r="KRG662" s="3"/>
      <c r="KRH662" s="3"/>
      <c r="KRI662" s="3"/>
      <c r="KRJ662" s="3"/>
      <c r="KRK662" s="3"/>
      <c r="KRL662" s="3"/>
      <c r="KRM662" s="3"/>
      <c r="KRN662" s="3"/>
      <c r="KRO662" s="3"/>
      <c r="KRP662" s="3"/>
      <c r="KRQ662" s="3"/>
      <c r="KRR662" s="3"/>
      <c r="KRS662" s="3"/>
      <c r="KRT662" s="3"/>
      <c r="KRU662" s="3"/>
      <c r="KRV662" s="3"/>
      <c r="KRW662" s="3"/>
      <c r="KRX662" s="3"/>
      <c r="KRY662" s="3"/>
      <c r="KRZ662" s="3"/>
      <c r="KSA662" s="3"/>
      <c r="KSB662" s="3"/>
      <c r="KSC662" s="3"/>
      <c r="KSD662" s="3"/>
      <c r="KSE662" s="3"/>
      <c r="KSF662" s="3"/>
      <c r="KSG662" s="3"/>
      <c r="KSH662" s="3"/>
      <c r="KSI662" s="3"/>
      <c r="KSJ662" s="3"/>
      <c r="KSK662" s="3"/>
      <c r="KSL662" s="3"/>
      <c r="KSM662" s="3"/>
      <c r="KSN662" s="3"/>
      <c r="KSO662" s="3"/>
      <c r="KSP662" s="3"/>
      <c r="KSQ662" s="3"/>
      <c r="KSR662" s="3"/>
      <c r="KSS662" s="3"/>
      <c r="KST662" s="3"/>
      <c r="KSU662" s="3"/>
      <c r="KSV662" s="3"/>
      <c r="KSW662" s="3"/>
      <c r="KSX662" s="3"/>
      <c r="KSY662" s="3"/>
      <c r="KSZ662" s="3"/>
      <c r="KTA662" s="3"/>
      <c r="KTB662" s="3"/>
      <c r="KTC662" s="3"/>
      <c r="KTD662" s="3"/>
      <c r="KTE662" s="3"/>
      <c r="KTF662" s="3"/>
      <c r="KTG662" s="3"/>
      <c r="KTH662" s="3"/>
      <c r="KTI662" s="3"/>
      <c r="KTJ662" s="3"/>
      <c r="KTK662" s="3"/>
      <c r="KTL662" s="3"/>
      <c r="KTM662" s="3"/>
      <c r="KTN662" s="3"/>
      <c r="KTO662" s="3"/>
      <c r="KTP662" s="3"/>
      <c r="KTQ662" s="3"/>
      <c r="KTR662" s="3"/>
      <c r="KTS662" s="3"/>
      <c r="KTT662" s="3"/>
      <c r="KTU662" s="3"/>
      <c r="KTV662" s="3"/>
      <c r="KTW662" s="3"/>
      <c r="KTX662" s="3"/>
      <c r="KTY662" s="3"/>
      <c r="KTZ662" s="3"/>
      <c r="KUA662" s="3"/>
      <c r="KUB662" s="3"/>
      <c r="KUC662" s="3"/>
      <c r="KUD662" s="3"/>
      <c r="KUE662" s="3"/>
      <c r="KUF662" s="3"/>
      <c r="KUG662" s="3"/>
      <c r="KUH662" s="3"/>
      <c r="KUI662" s="3"/>
      <c r="KUJ662" s="3"/>
      <c r="KUK662" s="3"/>
      <c r="KUL662" s="3"/>
      <c r="KUM662" s="3"/>
      <c r="KUN662" s="3"/>
      <c r="KUO662" s="3"/>
      <c r="KUP662" s="3"/>
      <c r="KUQ662" s="3"/>
      <c r="KUR662" s="3"/>
      <c r="KUS662" s="3"/>
      <c r="KUT662" s="3"/>
      <c r="KUU662" s="3"/>
      <c r="KUV662" s="3"/>
      <c r="KUW662" s="3"/>
      <c r="KUX662" s="3"/>
      <c r="KUY662" s="3"/>
      <c r="KUZ662" s="3"/>
      <c r="KVA662" s="3"/>
      <c r="KVB662" s="3"/>
      <c r="KVC662" s="3"/>
      <c r="KVD662" s="3"/>
      <c r="KVE662" s="3"/>
      <c r="KVF662" s="3"/>
      <c r="KVG662" s="3"/>
      <c r="KVH662" s="3"/>
      <c r="KVI662" s="3"/>
      <c r="KVJ662" s="3"/>
      <c r="KVK662" s="3"/>
      <c r="KVL662" s="3"/>
      <c r="KVM662" s="3"/>
      <c r="KVN662" s="3"/>
      <c r="KVO662" s="3"/>
      <c r="KVP662" s="3"/>
      <c r="KVQ662" s="3"/>
      <c r="KVR662" s="3"/>
      <c r="KVS662" s="3"/>
      <c r="KVT662" s="3"/>
      <c r="KVU662" s="3"/>
      <c r="KVV662" s="3"/>
      <c r="KVW662" s="3"/>
      <c r="KVX662" s="3"/>
      <c r="KVY662" s="3"/>
      <c r="KVZ662" s="3"/>
      <c r="KWA662" s="3"/>
      <c r="KWB662" s="3"/>
      <c r="KWC662" s="3"/>
      <c r="KWD662" s="3"/>
      <c r="KWE662" s="3"/>
      <c r="KWF662" s="3"/>
      <c r="KWG662" s="3"/>
      <c r="KWH662" s="3"/>
      <c r="KWI662" s="3"/>
      <c r="KWJ662" s="3"/>
      <c r="KWK662" s="3"/>
      <c r="KWL662" s="3"/>
      <c r="KWM662" s="3"/>
      <c r="KWN662" s="3"/>
      <c r="KWO662" s="3"/>
      <c r="KWP662" s="3"/>
      <c r="KWQ662" s="3"/>
      <c r="KWR662" s="3"/>
      <c r="KWS662" s="3"/>
      <c r="KWT662" s="3"/>
      <c r="KWU662" s="3"/>
      <c r="KWV662" s="3"/>
      <c r="KWW662" s="3"/>
      <c r="KWX662" s="3"/>
      <c r="KWY662" s="3"/>
      <c r="KWZ662" s="3"/>
      <c r="KXA662" s="3"/>
      <c r="KXB662" s="3"/>
      <c r="KXC662" s="3"/>
      <c r="KXD662" s="3"/>
      <c r="KXE662" s="3"/>
      <c r="KXF662" s="3"/>
      <c r="KXG662" s="3"/>
      <c r="KXH662" s="3"/>
      <c r="KXI662" s="3"/>
      <c r="KXJ662" s="3"/>
      <c r="KXK662" s="3"/>
      <c r="KXL662" s="3"/>
      <c r="KXM662" s="3"/>
      <c r="KXN662" s="3"/>
      <c r="KXO662" s="3"/>
      <c r="KXP662" s="3"/>
      <c r="KXQ662" s="3"/>
      <c r="KXR662" s="3"/>
      <c r="KXS662" s="3"/>
      <c r="KXT662" s="3"/>
      <c r="KXU662" s="3"/>
      <c r="KXV662" s="3"/>
      <c r="KXW662" s="3"/>
      <c r="KXX662" s="3"/>
      <c r="KXY662" s="3"/>
      <c r="KXZ662" s="3"/>
      <c r="KYA662" s="3"/>
      <c r="KYB662" s="3"/>
      <c r="KYC662" s="3"/>
      <c r="KYD662" s="3"/>
      <c r="KYE662" s="3"/>
      <c r="KYF662" s="3"/>
      <c r="KYG662" s="3"/>
      <c r="KYH662" s="3"/>
      <c r="KYI662" s="3"/>
      <c r="KYJ662" s="3"/>
      <c r="KYK662" s="3"/>
      <c r="KYL662" s="3"/>
      <c r="KYM662" s="3"/>
      <c r="KYN662" s="3"/>
      <c r="KYO662" s="3"/>
      <c r="KYP662" s="3"/>
      <c r="KYQ662" s="3"/>
      <c r="KYR662" s="3"/>
      <c r="KYS662" s="3"/>
      <c r="KYT662" s="3"/>
      <c r="KYU662" s="3"/>
      <c r="KYV662" s="3"/>
      <c r="KYW662" s="3"/>
      <c r="KYX662" s="3"/>
      <c r="KYY662" s="3"/>
      <c r="KYZ662" s="3"/>
      <c r="KZA662" s="3"/>
      <c r="KZB662" s="3"/>
      <c r="KZC662" s="3"/>
      <c r="KZD662" s="3"/>
      <c r="KZE662" s="3"/>
      <c r="KZF662" s="3"/>
      <c r="KZG662" s="3"/>
      <c r="KZH662" s="3"/>
      <c r="KZI662" s="3"/>
      <c r="KZJ662" s="3"/>
      <c r="KZK662" s="3"/>
      <c r="KZL662" s="3"/>
      <c r="KZM662" s="3"/>
      <c r="KZN662" s="3"/>
      <c r="KZO662" s="3"/>
      <c r="KZP662" s="3"/>
      <c r="KZQ662" s="3"/>
      <c r="KZR662" s="3"/>
      <c r="KZS662" s="3"/>
      <c r="KZT662" s="3"/>
      <c r="KZU662" s="3"/>
      <c r="KZV662" s="3"/>
      <c r="KZW662" s="3"/>
      <c r="KZX662" s="3"/>
      <c r="KZY662" s="3"/>
      <c r="KZZ662" s="3"/>
      <c r="LAA662" s="3"/>
      <c r="LAB662" s="3"/>
      <c r="LAC662" s="3"/>
      <c r="LAD662" s="3"/>
      <c r="LAE662" s="3"/>
      <c r="LAF662" s="3"/>
      <c r="LAG662" s="3"/>
      <c r="LAH662" s="3"/>
      <c r="LAI662" s="3"/>
      <c r="LAJ662" s="3"/>
      <c r="LAK662" s="3"/>
      <c r="LAL662" s="3"/>
      <c r="LAM662" s="3"/>
      <c r="LAN662" s="3"/>
      <c r="LAO662" s="3"/>
      <c r="LAP662" s="3"/>
      <c r="LAQ662" s="3"/>
      <c r="LAR662" s="3"/>
      <c r="LAS662" s="3"/>
      <c r="LAT662" s="3"/>
      <c r="LAU662" s="3"/>
      <c r="LAV662" s="3"/>
      <c r="LAW662" s="3"/>
      <c r="LAX662" s="3"/>
      <c r="LAY662" s="3"/>
      <c r="LAZ662" s="3"/>
      <c r="LBA662" s="3"/>
      <c r="LBB662" s="3"/>
      <c r="LBC662" s="3"/>
      <c r="LBD662" s="3"/>
      <c r="LBE662" s="3"/>
      <c r="LBF662" s="3"/>
      <c r="LBG662" s="3"/>
      <c r="LBH662" s="3"/>
      <c r="LBI662" s="3"/>
      <c r="LBJ662" s="3"/>
      <c r="LBK662" s="3"/>
      <c r="LBL662" s="3"/>
      <c r="LBM662" s="3"/>
      <c r="LBN662" s="3"/>
      <c r="LBO662" s="3"/>
      <c r="LBP662" s="3"/>
      <c r="LBQ662" s="3"/>
      <c r="LBR662" s="3"/>
      <c r="LBS662" s="3"/>
      <c r="LBT662" s="3"/>
      <c r="LBU662" s="3"/>
      <c r="LBV662" s="3"/>
      <c r="LBW662" s="3"/>
      <c r="LBX662" s="3"/>
      <c r="LBY662" s="3"/>
      <c r="LBZ662" s="3"/>
      <c r="LCA662" s="3"/>
      <c r="LCB662" s="3"/>
      <c r="LCC662" s="3"/>
      <c r="LCD662" s="3"/>
      <c r="LCE662" s="3"/>
      <c r="LCF662" s="3"/>
      <c r="LCG662" s="3"/>
      <c r="LCH662" s="3"/>
      <c r="LCI662" s="3"/>
      <c r="LCJ662" s="3"/>
      <c r="LCK662" s="3"/>
      <c r="LCL662" s="3"/>
      <c r="LCM662" s="3"/>
      <c r="LCN662" s="3"/>
      <c r="LCO662" s="3"/>
      <c r="LCP662" s="3"/>
      <c r="LCQ662" s="3"/>
      <c r="LCR662" s="3"/>
      <c r="LCS662" s="3"/>
      <c r="LCT662" s="3"/>
      <c r="LCU662" s="3"/>
      <c r="LCV662" s="3"/>
      <c r="LCW662" s="3"/>
      <c r="LCX662" s="3"/>
      <c r="LCY662" s="3"/>
      <c r="LCZ662" s="3"/>
      <c r="LDA662" s="3"/>
      <c r="LDB662" s="3"/>
      <c r="LDC662" s="3"/>
      <c r="LDD662" s="3"/>
      <c r="LDE662" s="3"/>
      <c r="LDF662" s="3"/>
      <c r="LDG662" s="3"/>
      <c r="LDH662" s="3"/>
      <c r="LDI662" s="3"/>
      <c r="LDJ662" s="3"/>
      <c r="LDK662" s="3"/>
      <c r="LDL662" s="3"/>
      <c r="LDM662" s="3"/>
      <c r="LDN662" s="3"/>
      <c r="LDO662" s="3"/>
      <c r="LDP662" s="3"/>
      <c r="LDQ662" s="3"/>
      <c r="LDR662" s="3"/>
      <c r="LDS662" s="3"/>
      <c r="LDT662" s="3"/>
      <c r="LDU662" s="3"/>
      <c r="LDV662" s="3"/>
      <c r="LDW662" s="3"/>
      <c r="LDX662" s="3"/>
      <c r="LDY662" s="3"/>
      <c r="LDZ662" s="3"/>
      <c r="LEA662" s="3"/>
      <c r="LEB662" s="3"/>
      <c r="LEC662" s="3"/>
      <c r="LED662" s="3"/>
      <c r="LEE662" s="3"/>
      <c r="LEF662" s="3"/>
      <c r="LEG662" s="3"/>
      <c r="LEH662" s="3"/>
      <c r="LEI662" s="3"/>
      <c r="LEJ662" s="3"/>
      <c r="LEK662" s="3"/>
      <c r="LEL662" s="3"/>
      <c r="LEM662" s="3"/>
      <c r="LEN662" s="3"/>
      <c r="LEO662" s="3"/>
      <c r="LEP662" s="3"/>
      <c r="LEQ662" s="3"/>
      <c r="LER662" s="3"/>
      <c r="LES662" s="3"/>
      <c r="LET662" s="3"/>
      <c r="LEU662" s="3"/>
      <c r="LEV662" s="3"/>
      <c r="LEW662" s="3"/>
      <c r="LEX662" s="3"/>
      <c r="LEY662" s="3"/>
      <c r="LEZ662" s="3"/>
      <c r="LFA662" s="3"/>
      <c r="LFB662" s="3"/>
      <c r="LFC662" s="3"/>
      <c r="LFD662" s="3"/>
      <c r="LFE662" s="3"/>
      <c r="LFF662" s="3"/>
      <c r="LFG662" s="3"/>
      <c r="LFH662" s="3"/>
      <c r="LFI662" s="3"/>
      <c r="LFJ662" s="3"/>
      <c r="LFK662" s="3"/>
      <c r="LFL662" s="3"/>
      <c r="LFM662" s="3"/>
      <c r="LFN662" s="3"/>
      <c r="LFO662" s="3"/>
      <c r="LFP662" s="3"/>
      <c r="LFQ662" s="3"/>
      <c r="LFR662" s="3"/>
      <c r="LFS662" s="3"/>
      <c r="LFT662" s="3"/>
      <c r="LFU662" s="3"/>
      <c r="LFV662" s="3"/>
      <c r="LFW662" s="3"/>
      <c r="LFX662" s="3"/>
      <c r="LFY662" s="3"/>
      <c r="LFZ662" s="3"/>
      <c r="LGA662" s="3"/>
      <c r="LGB662" s="3"/>
      <c r="LGC662" s="3"/>
      <c r="LGD662" s="3"/>
      <c r="LGE662" s="3"/>
      <c r="LGF662" s="3"/>
      <c r="LGG662" s="3"/>
      <c r="LGH662" s="3"/>
      <c r="LGI662" s="3"/>
      <c r="LGJ662" s="3"/>
      <c r="LGK662" s="3"/>
      <c r="LGL662" s="3"/>
      <c r="LGM662" s="3"/>
      <c r="LGN662" s="3"/>
      <c r="LGO662" s="3"/>
      <c r="LGP662" s="3"/>
      <c r="LGQ662" s="3"/>
      <c r="LGR662" s="3"/>
      <c r="LGS662" s="3"/>
      <c r="LGT662" s="3"/>
      <c r="LGU662" s="3"/>
      <c r="LGV662" s="3"/>
      <c r="LGW662" s="3"/>
      <c r="LGX662" s="3"/>
      <c r="LGY662" s="3"/>
      <c r="LGZ662" s="3"/>
      <c r="LHA662" s="3"/>
      <c r="LHB662" s="3"/>
      <c r="LHC662" s="3"/>
      <c r="LHD662" s="3"/>
      <c r="LHE662" s="3"/>
      <c r="LHF662" s="3"/>
      <c r="LHG662" s="3"/>
      <c r="LHH662" s="3"/>
      <c r="LHI662" s="3"/>
      <c r="LHJ662" s="3"/>
      <c r="LHK662" s="3"/>
      <c r="LHL662" s="3"/>
      <c r="LHM662" s="3"/>
      <c r="LHN662" s="3"/>
      <c r="LHO662" s="3"/>
      <c r="LHP662" s="3"/>
      <c r="LHQ662" s="3"/>
      <c r="LHR662" s="3"/>
      <c r="LHS662" s="3"/>
      <c r="LHT662" s="3"/>
      <c r="LHU662" s="3"/>
      <c r="LHV662" s="3"/>
      <c r="LHW662" s="3"/>
      <c r="LHX662" s="3"/>
      <c r="LHY662" s="3"/>
      <c r="LHZ662" s="3"/>
      <c r="LIA662" s="3"/>
      <c r="LIB662" s="3"/>
      <c r="LIC662" s="3"/>
      <c r="LID662" s="3"/>
      <c r="LIE662" s="3"/>
      <c r="LIF662" s="3"/>
      <c r="LIG662" s="3"/>
      <c r="LIH662" s="3"/>
      <c r="LII662" s="3"/>
      <c r="LIJ662" s="3"/>
      <c r="LIK662" s="3"/>
      <c r="LIL662" s="3"/>
      <c r="LIM662" s="3"/>
      <c r="LIN662" s="3"/>
      <c r="LIO662" s="3"/>
      <c r="LIP662" s="3"/>
      <c r="LIQ662" s="3"/>
      <c r="LIR662" s="3"/>
      <c r="LIS662" s="3"/>
      <c r="LIT662" s="3"/>
      <c r="LIU662" s="3"/>
      <c r="LIV662" s="3"/>
      <c r="LIW662" s="3"/>
      <c r="LIX662" s="3"/>
      <c r="LIY662" s="3"/>
      <c r="LIZ662" s="3"/>
      <c r="LJA662" s="3"/>
      <c r="LJB662" s="3"/>
      <c r="LJC662" s="3"/>
      <c r="LJD662" s="3"/>
      <c r="LJE662" s="3"/>
      <c r="LJF662" s="3"/>
      <c r="LJG662" s="3"/>
      <c r="LJH662" s="3"/>
      <c r="LJI662" s="3"/>
      <c r="LJJ662" s="3"/>
      <c r="LJK662" s="3"/>
      <c r="LJL662" s="3"/>
      <c r="LJM662" s="3"/>
      <c r="LJN662" s="3"/>
      <c r="LJO662" s="3"/>
      <c r="LJP662" s="3"/>
      <c r="LJQ662" s="3"/>
      <c r="LJR662" s="3"/>
      <c r="LJS662" s="3"/>
      <c r="LJT662" s="3"/>
      <c r="LJU662" s="3"/>
      <c r="LJV662" s="3"/>
      <c r="LJW662" s="3"/>
      <c r="LJX662" s="3"/>
      <c r="LJY662" s="3"/>
      <c r="LJZ662" s="3"/>
      <c r="LKA662" s="3"/>
      <c r="LKB662" s="3"/>
      <c r="LKC662" s="3"/>
      <c r="LKD662" s="3"/>
      <c r="LKE662" s="3"/>
      <c r="LKF662" s="3"/>
      <c r="LKG662" s="3"/>
      <c r="LKH662" s="3"/>
      <c r="LKI662" s="3"/>
      <c r="LKJ662" s="3"/>
      <c r="LKK662" s="3"/>
      <c r="LKL662" s="3"/>
      <c r="LKM662" s="3"/>
      <c r="LKN662" s="3"/>
      <c r="LKO662" s="3"/>
      <c r="LKP662" s="3"/>
      <c r="LKQ662" s="3"/>
      <c r="LKR662" s="3"/>
      <c r="LKS662" s="3"/>
      <c r="LKT662" s="3"/>
      <c r="LKU662" s="3"/>
      <c r="LKV662" s="3"/>
      <c r="LKW662" s="3"/>
      <c r="LKX662" s="3"/>
      <c r="LKY662" s="3"/>
      <c r="LKZ662" s="3"/>
      <c r="LLA662" s="3"/>
      <c r="LLB662" s="3"/>
      <c r="LLC662" s="3"/>
      <c r="LLD662" s="3"/>
      <c r="LLE662" s="3"/>
      <c r="LLF662" s="3"/>
      <c r="LLG662" s="3"/>
      <c r="LLH662" s="3"/>
      <c r="LLI662" s="3"/>
      <c r="LLJ662" s="3"/>
      <c r="LLK662" s="3"/>
      <c r="LLL662" s="3"/>
      <c r="LLM662" s="3"/>
      <c r="LLN662" s="3"/>
      <c r="LLO662" s="3"/>
      <c r="LLP662" s="3"/>
      <c r="LLQ662" s="3"/>
      <c r="LLR662" s="3"/>
      <c r="LLS662" s="3"/>
      <c r="LLT662" s="3"/>
      <c r="LLU662" s="3"/>
      <c r="LLV662" s="3"/>
      <c r="LLW662" s="3"/>
      <c r="LLX662" s="3"/>
      <c r="LLY662" s="3"/>
      <c r="LLZ662" s="3"/>
      <c r="LMA662" s="3"/>
      <c r="LMB662" s="3"/>
      <c r="LMC662" s="3"/>
      <c r="LMD662" s="3"/>
      <c r="LME662" s="3"/>
      <c r="LMF662" s="3"/>
      <c r="LMG662" s="3"/>
      <c r="LMH662" s="3"/>
      <c r="LMI662" s="3"/>
      <c r="LMJ662" s="3"/>
      <c r="LMK662" s="3"/>
      <c r="LML662" s="3"/>
      <c r="LMM662" s="3"/>
      <c r="LMN662" s="3"/>
      <c r="LMO662" s="3"/>
      <c r="LMP662" s="3"/>
      <c r="LMQ662" s="3"/>
      <c r="LMR662" s="3"/>
      <c r="LMS662" s="3"/>
      <c r="LMT662" s="3"/>
      <c r="LMU662" s="3"/>
      <c r="LMV662" s="3"/>
      <c r="LMW662" s="3"/>
      <c r="LMX662" s="3"/>
      <c r="LMY662" s="3"/>
      <c r="LMZ662" s="3"/>
      <c r="LNA662" s="3"/>
      <c r="LNB662" s="3"/>
      <c r="LNC662" s="3"/>
      <c r="LND662" s="3"/>
      <c r="LNE662" s="3"/>
      <c r="LNF662" s="3"/>
      <c r="LNG662" s="3"/>
      <c r="LNH662" s="3"/>
      <c r="LNI662" s="3"/>
      <c r="LNJ662" s="3"/>
      <c r="LNK662" s="3"/>
      <c r="LNL662" s="3"/>
      <c r="LNM662" s="3"/>
      <c r="LNN662" s="3"/>
      <c r="LNO662" s="3"/>
      <c r="LNP662" s="3"/>
      <c r="LNQ662" s="3"/>
      <c r="LNR662" s="3"/>
      <c r="LNS662" s="3"/>
      <c r="LNT662" s="3"/>
      <c r="LNU662" s="3"/>
      <c r="LNV662" s="3"/>
      <c r="LNW662" s="3"/>
      <c r="LNX662" s="3"/>
      <c r="LNY662" s="3"/>
      <c r="LNZ662" s="3"/>
      <c r="LOA662" s="3"/>
      <c r="LOB662" s="3"/>
      <c r="LOC662" s="3"/>
      <c r="LOD662" s="3"/>
      <c r="LOE662" s="3"/>
      <c r="LOF662" s="3"/>
      <c r="LOG662" s="3"/>
      <c r="LOH662" s="3"/>
      <c r="LOI662" s="3"/>
      <c r="LOJ662" s="3"/>
      <c r="LOK662" s="3"/>
      <c r="LOL662" s="3"/>
      <c r="LOM662" s="3"/>
      <c r="LON662" s="3"/>
      <c r="LOO662" s="3"/>
      <c r="LOP662" s="3"/>
      <c r="LOQ662" s="3"/>
      <c r="LOR662" s="3"/>
      <c r="LOS662" s="3"/>
      <c r="LOT662" s="3"/>
      <c r="LOU662" s="3"/>
      <c r="LOV662" s="3"/>
      <c r="LOW662" s="3"/>
      <c r="LOX662" s="3"/>
      <c r="LOY662" s="3"/>
      <c r="LOZ662" s="3"/>
      <c r="LPA662" s="3"/>
      <c r="LPB662" s="3"/>
      <c r="LPC662" s="3"/>
      <c r="LPD662" s="3"/>
      <c r="LPE662" s="3"/>
      <c r="LPF662" s="3"/>
      <c r="LPG662" s="3"/>
      <c r="LPH662" s="3"/>
      <c r="LPI662" s="3"/>
      <c r="LPJ662" s="3"/>
      <c r="LPK662" s="3"/>
      <c r="LPL662" s="3"/>
      <c r="LPM662" s="3"/>
      <c r="LPN662" s="3"/>
      <c r="LPO662" s="3"/>
      <c r="LPP662" s="3"/>
      <c r="LPQ662" s="3"/>
      <c r="LPR662" s="3"/>
      <c r="LPS662" s="3"/>
      <c r="LPT662" s="3"/>
      <c r="LPU662" s="3"/>
      <c r="LPV662" s="3"/>
      <c r="LPW662" s="3"/>
      <c r="LPX662" s="3"/>
      <c r="LPY662" s="3"/>
      <c r="LPZ662" s="3"/>
      <c r="LQA662" s="3"/>
      <c r="LQB662" s="3"/>
      <c r="LQC662" s="3"/>
      <c r="LQD662" s="3"/>
      <c r="LQE662" s="3"/>
      <c r="LQF662" s="3"/>
      <c r="LQG662" s="3"/>
      <c r="LQH662" s="3"/>
      <c r="LQI662" s="3"/>
      <c r="LQJ662" s="3"/>
      <c r="LQK662" s="3"/>
      <c r="LQL662" s="3"/>
      <c r="LQM662" s="3"/>
      <c r="LQN662" s="3"/>
      <c r="LQO662" s="3"/>
      <c r="LQP662" s="3"/>
      <c r="LQQ662" s="3"/>
      <c r="LQR662" s="3"/>
      <c r="LQS662" s="3"/>
      <c r="LQT662" s="3"/>
      <c r="LQU662" s="3"/>
      <c r="LQV662" s="3"/>
      <c r="LQW662" s="3"/>
      <c r="LQX662" s="3"/>
      <c r="LQY662" s="3"/>
      <c r="LQZ662" s="3"/>
      <c r="LRA662" s="3"/>
      <c r="LRB662" s="3"/>
      <c r="LRC662" s="3"/>
      <c r="LRD662" s="3"/>
      <c r="LRE662" s="3"/>
      <c r="LRF662" s="3"/>
      <c r="LRG662" s="3"/>
      <c r="LRH662" s="3"/>
      <c r="LRI662" s="3"/>
      <c r="LRJ662" s="3"/>
      <c r="LRK662" s="3"/>
      <c r="LRL662" s="3"/>
      <c r="LRM662" s="3"/>
      <c r="LRN662" s="3"/>
      <c r="LRO662" s="3"/>
      <c r="LRP662" s="3"/>
      <c r="LRQ662" s="3"/>
      <c r="LRR662" s="3"/>
      <c r="LRS662" s="3"/>
      <c r="LRT662" s="3"/>
      <c r="LRU662" s="3"/>
      <c r="LRV662" s="3"/>
      <c r="LRW662" s="3"/>
      <c r="LRX662" s="3"/>
      <c r="LRY662" s="3"/>
      <c r="LRZ662" s="3"/>
      <c r="LSA662" s="3"/>
      <c r="LSB662" s="3"/>
      <c r="LSC662" s="3"/>
      <c r="LSD662" s="3"/>
      <c r="LSE662" s="3"/>
      <c r="LSF662" s="3"/>
      <c r="LSG662" s="3"/>
      <c r="LSH662" s="3"/>
      <c r="LSI662" s="3"/>
      <c r="LSJ662" s="3"/>
      <c r="LSK662" s="3"/>
      <c r="LSL662" s="3"/>
      <c r="LSM662" s="3"/>
      <c r="LSN662" s="3"/>
      <c r="LSO662" s="3"/>
      <c r="LSP662" s="3"/>
      <c r="LSQ662" s="3"/>
      <c r="LSR662" s="3"/>
      <c r="LSS662" s="3"/>
      <c r="LST662" s="3"/>
      <c r="LSU662" s="3"/>
      <c r="LSV662" s="3"/>
      <c r="LSW662" s="3"/>
      <c r="LSX662" s="3"/>
      <c r="LSY662" s="3"/>
      <c r="LSZ662" s="3"/>
      <c r="LTA662" s="3"/>
      <c r="LTB662" s="3"/>
      <c r="LTC662" s="3"/>
      <c r="LTD662" s="3"/>
      <c r="LTE662" s="3"/>
      <c r="LTF662" s="3"/>
      <c r="LTG662" s="3"/>
      <c r="LTH662" s="3"/>
      <c r="LTI662" s="3"/>
      <c r="LTJ662" s="3"/>
      <c r="LTK662" s="3"/>
      <c r="LTL662" s="3"/>
      <c r="LTM662" s="3"/>
      <c r="LTN662" s="3"/>
      <c r="LTO662" s="3"/>
      <c r="LTP662" s="3"/>
      <c r="LTQ662" s="3"/>
      <c r="LTR662" s="3"/>
      <c r="LTS662" s="3"/>
      <c r="LTT662" s="3"/>
      <c r="LTU662" s="3"/>
      <c r="LTV662" s="3"/>
      <c r="LTW662" s="3"/>
      <c r="LTX662" s="3"/>
      <c r="LTY662" s="3"/>
      <c r="LTZ662" s="3"/>
      <c r="LUA662" s="3"/>
      <c r="LUB662" s="3"/>
      <c r="LUC662" s="3"/>
      <c r="LUD662" s="3"/>
      <c r="LUE662" s="3"/>
      <c r="LUF662" s="3"/>
      <c r="LUG662" s="3"/>
      <c r="LUH662" s="3"/>
      <c r="LUI662" s="3"/>
      <c r="LUJ662" s="3"/>
      <c r="LUK662" s="3"/>
      <c r="LUL662" s="3"/>
      <c r="LUM662" s="3"/>
      <c r="LUN662" s="3"/>
      <c r="LUO662" s="3"/>
      <c r="LUP662" s="3"/>
      <c r="LUQ662" s="3"/>
      <c r="LUR662" s="3"/>
      <c r="LUS662" s="3"/>
      <c r="LUT662" s="3"/>
      <c r="LUU662" s="3"/>
      <c r="LUV662" s="3"/>
      <c r="LUW662" s="3"/>
      <c r="LUX662" s="3"/>
      <c r="LUY662" s="3"/>
      <c r="LUZ662" s="3"/>
      <c r="LVA662" s="3"/>
      <c r="LVB662" s="3"/>
      <c r="LVC662" s="3"/>
      <c r="LVD662" s="3"/>
      <c r="LVE662" s="3"/>
      <c r="LVF662" s="3"/>
      <c r="LVG662" s="3"/>
      <c r="LVH662" s="3"/>
      <c r="LVI662" s="3"/>
      <c r="LVJ662" s="3"/>
      <c r="LVK662" s="3"/>
      <c r="LVL662" s="3"/>
      <c r="LVM662" s="3"/>
      <c r="LVN662" s="3"/>
      <c r="LVO662" s="3"/>
      <c r="LVP662" s="3"/>
      <c r="LVQ662" s="3"/>
      <c r="LVR662" s="3"/>
      <c r="LVS662" s="3"/>
      <c r="LVT662" s="3"/>
      <c r="LVU662" s="3"/>
      <c r="LVV662" s="3"/>
      <c r="LVW662" s="3"/>
      <c r="LVX662" s="3"/>
      <c r="LVY662" s="3"/>
      <c r="LVZ662" s="3"/>
      <c r="LWA662" s="3"/>
      <c r="LWB662" s="3"/>
      <c r="LWC662" s="3"/>
      <c r="LWD662" s="3"/>
      <c r="LWE662" s="3"/>
      <c r="LWF662" s="3"/>
      <c r="LWG662" s="3"/>
      <c r="LWH662" s="3"/>
      <c r="LWI662" s="3"/>
      <c r="LWJ662" s="3"/>
      <c r="LWK662" s="3"/>
      <c r="LWL662" s="3"/>
      <c r="LWM662" s="3"/>
      <c r="LWN662" s="3"/>
      <c r="LWO662" s="3"/>
      <c r="LWP662" s="3"/>
      <c r="LWQ662" s="3"/>
      <c r="LWR662" s="3"/>
      <c r="LWS662" s="3"/>
      <c r="LWT662" s="3"/>
      <c r="LWU662" s="3"/>
      <c r="LWV662" s="3"/>
      <c r="LWW662" s="3"/>
      <c r="LWX662" s="3"/>
      <c r="LWY662" s="3"/>
      <c r="LWZ662" s="3"/>
      <c r="LXA662" s="3"/>
      <c r="LXB662" s="3"/>
      <c r="LXC662" s="3"/>
      <c r="LXD662" s="3"/>
      <c r="LXE662" s="3"/>
      <c r="LXF662" s="3"/>
      <c r="LXG662" s="3"/>
      <c r="LXH662" s="3"/>
      <c r="LXI662" s="3"/>
      <c r="LXJ662" s="3"/>
      <c r="LXK662" s="3"/>
      <c r="LXL662" s="3"/>
      <c r="LXM662" s="3"/>
      <c r="LXN662" s="3"/>
      <c r="LXO662" s="3"/>
      <c r="LXP662" s="3"/>
      <c r="LXQ662" s="3"/>
      <c r="LXR662" s="3"/>
      <c r="LXS662" s="3"/>
      <c r="LXT662" s="3"/>
      <c r="LXU662" s="3"/>
      <c r="LXV662" s="3"/>
      <c r="LXW662" s="3"/>
      <c r="LXX662" s="3"/>
      <c r="LXY662" s="3"/>
      <c r="LXZ662" s="3"/>
      <c r="LYA662" s="3"/>
      <c r="LYB662" s="3"/>
      <c r="LYC662" s="3"/>
      <c r="LYD662" s="3"/>
      <c r="LYE662" s="3"/>
      <c r="LYF662" s="3"/>
      <c r="LYG662" s="3"/>
      <c r="LYH662" s="3"/>
      <c r="LYI662" s="3"/>
      <c r="LYJ662" s="3"/>
      <c r="LYK662" s="3"/>
      <c r="LYL662" s="3"/>
      <c r="LYM662" s="3"/>
      <c r="LYN662" s="3"/>
      <c r="LYO662" s="3"/>
      <c r="LYP662" s="3"/>
      <c r="LYQ662" s="3"/>
      <c r="LYR662" s="3"/>
      <c r="LYS662" s="3"/>
      <c r="LYT662" s="3"/>
      <c r="LYU662" s="3"/>
      <c r="LYV662" s="3"/>
      <c r="LYW662" s="3"/>
      <c r="LYX662" s="3"/>
      <c r="LYY662" s="3"/>
      <c r="LYZ662" s="3"/>
      <c r="LZA662" s="3"/>
      <c r="LZB662" s="3"/>
      <c r="LZC662" s="3"/>
      <c r="LZD662" s="3"/>
      <c r="LZE662" s="3"/>
      <c r="LZF662" s="3"/>
      <c r="LZG662" s="3"/>
      <c r="LZH662" s="3"/>
      <c r="LZI662" s="3"/>
      <c r="LZJ662" s="3"/>
      <c r="LZK662" s="3"/>
      <c r="LZL662" s="3"/>
      <c r="LZM662" s="3"/>
      <c r="LZN662" s="3"/>
      <c r="LZO662" s="3"/>
      <c r="LZP662" s="3"/>
      <c r="LZQ662" s="3"/>
      <c r="LZR662" s="3"/>
      <c r="LZS662" s="3"/>
      <c r="LZT662" s="3"/>
      <c r="LZU662" s="3"/>
      <c r="LZV662" s="3"/>
      <c r="LZW662" s="3"/>
      <c r="LZX662" s="3"/>
      <c r="LZY662" s="3"/>
      <c r="LZZ662" s="3"/>
      <c r="MAA662" s="3"/>
      <c r="MAB662" s="3"/>
      <c r="MAC662" s="3"/>
      <c r="MAD662" s="3"/>
      <c r="MAE662" s="3"/>
      <c r="MAF662" s="3"/>
      <c r="MAG662" s="3"/>
      <c r="MAH662" s="3"/>
      <c r="MAI662" s="3"/>
      <c r="MAJ662" s="3"/>
      <c r="MAK662" s="3"/>
      <c r="MAL662" s="3"/>
      <c r="MAM662" s="3"/>
      <c r="MAN662" s="3"/>
      <c r="MAO662" s="3"/>
      <c r="MAP662" s="3"/>
      <c r="MAQ662" s="3"/>
      <c r="MAR662" s="3"/>
      <c r="MAS662" s="3"/>
      <c r="MAT662" s="3"/>
      <c r="MAU662" s="3"/>
      <c r="MAV662" s="3"/>
      <c r="MAW662" s="3"/>
      <c r="MAX662" s="3"/>
      <c r="MAY662" s="3"/>
      <c r="MAZ662" s="3"/>
      <c r="MBA662" s="3"/>
      <c r="MBB662" s="3"/>
      <c r="MBC662" s="3"/>
      <c r="MBD662" s="3"/>
      <c r="MBE662" s="3"/>
      <c r="MBF662" s="3"/>
      <c r="MBG662" s="3"/>
      <c r="MBH662" s="3"/>
      <c r="MBI662" s="3"/>
      <c r="MBJ662" s="3"/>
      <c r="MBK662" s="3"/>
      <c r="MBL662" s="3"/>
      <c r="MBM662" s="3"/>
      <c r="MBN662" s="3"/>
      <c r="MBO662" s="3"/>
      <c r="MBP662" s="3"/>
      <c r="MBQ662" s="3"/>
      <c r="MBR662" s="3"/>
      <c r="MBS662" s="3"/>
      <c r="MBT662" s="3"/>
      <c r="MBU662" s="3"/>
      <c r="MBV662" s="3"/>
      <c r="MBW662" s="3"/>
      <c r="MBX662" s="3"/>
      <c r="MBY662" s="3"/>
      <c r="MBZ662" s="3"/>
      <c r="MCA662" s="3"/>
      <c r="MCB662" s="3"/>
      <c r="MCC662" s="3"/>
      <c r="MCD662" s="3"/>
      <c r="MCE662" s="3"/>
      <c r="MCF662" s="3"/>
      <c r="MCG662" s="3"/>
      <c r="MCH662" s="3"/>
      <c r="MCI662" s="3"/>
      <c r="MCJ662" s="3"/>
      <c r="MCK662" s="3"/>
      <c r="MCL662" s="3"/>
      <c r="MCM662" s="3"/>
      <c r="MCN662" s="3"/>
      <c r="MCO662" s="3"/>
      <c r="MCP662" s="3"/>
      <c r="MCQ662" s="3"/>
      <c r="MCR662" s="3"/>
      <c r="MCS662" s="3"/>
      <c r="MCT662" s="3"/>
      <c r="MCU662" s="3"/>
      <c r="MCV662" s="3"/>
      <c r="MCW662" s="3"/>
      <c r="MCX662" s="3"/>
      <c r="MCY662" s="3"/>
      <c r="MCZ662" s="3"/>
      <c r="MDA662" s="3"/>
      <c r="MDB662" s="3"/>
      <c r="MDC662" s="3"/>
      <c r="MDD662" s="3"/>
      <c r="MDE662" s="3"/>
      <c r="MDF662" s="3"/>
      <c r="MDG662" s="3"/>
      <c r="MDH662" s="3"/>
      <c r="MDI662" s="3"/>
      <c r="MDJ662" s="3"/>
      <c r="MDK662" s="3"/>
      <c r="MDL662" s="3"/>
      <c r="MDM662" s="3"/>
      <c r="MDN662" s="3"/>
      <c r="MDO662" s="3"/>
      <c r="MDP662" s="3"/>
      <c r="MDQ662" s="3"/>
      <c r="MDR662" s="3"/>
      <c r="MDS662" s="3"/>
      <c r="MDT662" s="3"/>
      <c r="MDU662" s="3"/>
      <c r="MDV662" s="3"/>
      <c r="MDW662" s="3"/>
      <c r="MDX662" s="3"/>
      <c r="MDY662" s="3"/>
      <c r="MDZ662" s="3"/>
      <c r="MEA662" s="3"/>
      <c r="MEB662" s="3"/>
      <c r="MEC662" s="3"/>
      <c r="MED662" s="3"/>
      <c r="MEE662" s="3"/>
      <c r="MEF662" s="3"/>
      <c r="MEG662" s="3"/>
      <c r="MEH662" s="3"/>
      <c r="MEI662" s="3"/>
      <c r="MEJ662" s="3"/>
      <c r="MEK662" s="3"/>
      <c r="MEL662" s="3"/>
      <c r="MEM662" s="3"/>
      <c r="MEN662" s="3"/>
      <c r="MEO662" s="3"/>
      <c r="MEP662" s="3"/>
      <c r="MEQ662" s="3"/>
      <c r="MER662" s="3"/>
      <c r="MES662" s="3"/>
      <c r="MET662" s="3"/>
      <c r="MEU662" s="3"/>
      <c r="MEV662" s="3"/>
      <c r="MEW662" s="3"/>
      <c r="MEX662" s="3"/>
      <c r="MEY662" s="3"/>
      <c r="MEZ662" s="3"/>
      <c r="MFA662" s="3"/>
      <c r="MFB662" s="3"/>
      <c r="MFC662" s="3"/>
      <c r="MFD662" s="3"/>
      <c r="MFE662" s="3"/>
      <c r="MFF662" s="3"/>
      <c r="MFG662" s="3"/>
      <c r="MFH662" s="3"/>
      <c r="MFI662" s="3"/>
      <c r="MFJ662" s="3"/>
      <c r="MFK662" s="3"/>
      <c r="MFL662" s="3"/>
      <c r="MFM662" s="3"/>
      <c r="MFN662" s="3"/>
      <c r="MFO662" s="3"/>
      <c r="MFP662" s="3"/>
      <c r="MFQ662" s="3"/>
      <c r="MFR662" s="3"/>
      <c r="MFS662" s="3"/>
      <c r="MFT662" s="3"/>
      <c r="MFU662" s="3"/>
      <c r="MFV662" s="3"/>
      <c r="MFW662" s="3"/>
      <c r="MFX662" s="3"/>
      <c r="MFY662" s="3"/>
      <c r="MFZ662" s="3"/>
      <c r="MGA662" s="3"/>
      <c r="MGB662" s="3"/>
      <c r="MGC662" s="3"/>
      <c r="MGD662" s="3"/>
      <c r="MGE662" s="3"/>
      <c r="MGF662" s="3"/>
      <c r="MGG662" s="3"/>
      <c r="MGH662" s="3"/>
      <c r="MGI662" s="3"/>
      <c r="MGJ662" s="3"/>
      <c r="MGK662" s="3"/>
      <c r="MGL662" s="3"/>
      <c r="MGM662" s="3"/>
      <c r="MGN662" s="3"/>
      <c r="MGO662" s="3"/>
      <c r="MGP662" s="3"/>
      <c r="MGQ662" s="3"/>
      <c r="MGR662" s="3"/>
      <c r="MGS662" s="3"/>
      <c r="MGT662" s="3"/>
      <c r="MGU662" s="3"/>
      <c r="MGV662" s="3"/>
      <c r="MGW662" s="3"/>
      <c r="MGX662" s="3"/>
      <c r="MGY662" s="3"/>
      <c r="MGZ662" s="3"/>
      <c r="MHA662" s="3"/>
      <c r="MHB662" s="3"/>
      <c r="MHC662" s="3"/>
      <c r="MHD662" s="3"/>
      <c r="MHE662" s="3"/>
      <c r="MHF662" s="3"/>
      <c r="MHG662" s="3"/>
      <c r="MHH662" s="3"/>
      <c r="MHI662" s="3"/>
      <c r="MHJ662" s="3"/>
      <c r="MHK662" s="3"/>
      <c r="MHL662" s="3"/>
      <c r="MHM662" s="3"/>
      <c r="MHN662" s="3"/>
      <c r="MHO662" s="3"/>
      <c r="MHP662" s="3"/>
      <c r="MHQ662" s="3"/>
      <c r="MHR662" s="3"/>
      <c r="MHS662" s="3"/>
      <c r="MHT662" s="3"/>
      <c r="MHU662" s="3"/>
      <c r="MHV662" s="3"/>
      <c r="MHW662" s="3"/>
      <c r="MHX662" s="3"/>
      <c r="MHY662" s="3"/>
      <c r="MHZ662" s="3"/>
      <c r="MIA662" s="3"/>
      <c r="MIB662" s="3"/>
      <c r="MIC662" s="3"/>
      <c r="MID662" s="3"/>
      <c r="MIE662" s="3"/>
      <c r="MIF662" s="3"/>
      <c r="MIG662" s="3"/>
      <c r="MIH662" s="3"/>
      <c r="MII662" s="3"/>
      <c r="MIJ662" s="3"/>
      <c r="MIK662" s="3"/>
      <c r="MIL662" s="3"/>
      <c r="MIM662" s="3"/>
      <c r="MIN662" s="3"/>
      <c r="MIO662" s="3"/>
      <c r="MIP662" s="3"/>
      <c r="MIQ662" s="3"/>
      <c r="MIR662" s="3"/>
      <c r="MIS662" s="3"/>
      <c r="MIT662" s="3"/>
      <c r="MIU662" s="3"/>
      <c r="MIV662" s="3"/>
      <c r="MIW662" s="3"/>
      <c r="MIX662" s="3"/>
      <c r="MIY662" s="3"/>
      <c r="MIZ662" s="3"/>
      <c r="MJA662" s="3"/>
      <c r="MJB662" s="3"/>
      <c r="MJC662" s="3"/>
      <c r="MJD662" s="3"/>
      <c r="MJE662" s="3"/>
      <c r="MJF662" s="3"/>
      <c r="MJG662" s="3"/>
      <c r="MJH662" s="3"/>
      <c r="MJI662" s="3"/>
      <c r="MJJ662" s="3"/>
      <c r="MJK662" s="3"/>
      <c r="MJL662" s="3"/>
      <c r="MJM662" s="3"/>
      <c r="MJN662" s="3"/>
      <c r="MJO662" s="3"/>
      <c r="MJP662" s="3"/>
      <c r="MJQ662" s="3"/>
      <c r="MJR662" s="3"/>
      <c r="MJS662" s="3"/>
      <c r="MJT662" s="3"/>
      <c r="MJU662" s="3"/>
      <c r="MJV662" s="3"/>
      <c r="MJW662" s="3"/>
      <c r="MJX662" s="3"/>
      <c r="MJY662" s="3"/>
      <c r="MJZ662" s="3"/>
      <c r="MKA662" s="3"/>
      <c r="MKB662" s="3"/>
      <c r="MKC662" s="3"/>
      <c r="MKD662" s="3"/>
      <c r="MKE662" s="3"/>
      <c r="MKF662" s="3"/>
      <c r="MKG662" s="3"/>
      <c r="MKH662" s="3"/>
      <c r="MKI662" s="3"/>
      <c r="MKJ662" s="3"/>
      <c r="MKK662" s="3"/>
      <c r="MKL662" s="3"/>
      <c r="MKM662" s="3"/>
      <c r="MKN662" s="3"/>
      <c r="MKO662" s="3"/>
      <c r="MKP662" s="3"/>
      <c r="MKQ662" s="3"/>
      <c r="MKR662" s="3"/>
      <c r="MKS662" s="3"/>
      <c r="MKT662" s="3"/>
      <c r="MKU662" s="3"/>
      <c r="MKV662" s="3"/>
      <c r="MKW662" s="3"/>
      <c r="MKX662" s="3"/>
      <c r="MKY662" s="3"/>
      <c r="MKZ662" s="3"/>
      <c r="MLA662" s="3"/>
      <c r="MLB662" s="3"/>
      <c r="MLC662" s="3"/>
      <c r="MLD662" s="3"/>
      <c r="MLE662" s="3"/>
      <c r="MLF662" s="3"/>
      <c r="MLG662" s="3"/>
      <c r="MLH662" s="3"/>
      <c r="MLI662" s="3"/>
      <c r="MLJ662" s="3"/>
      <c r="MLK662" s="3"/>
      <c r="MLL662" s="3"/>
      <c r="MLM662" s="3"/>
      <c r="MLN662" s="3"/>
      <c r="MLO662" s="3"/>
      <c r="MLP662" s="3"/>
      <c r="MLQ662" s="3"/>
      <c r="MLR662" s="3"/>
      <c r="MLS662" s="3"/>
      <c r="MLT662" s="3"/>
      <c r="MLU662" s="3"/>
      <c r="MLV662" s="3"/>
      <c r="MLW662" s="3"/>
      <c r="MLX662" s="3"/>
      <c r="MLY662" s="3"/>
      <c r="MLZ662" s="3"/>
      <c r="MMA662" s="3"/>
      <c r="MMB662" s="3"/>
      <c r="MMC662" s="3"/>
      <c r="MMD662" s="3"/>
      <c r="MME662" s="3"/>
      <c r="MMF662" s="3"/>
      <c r="MMG662" s="3"/>
      <c r="MMH662" s="3"/>
      <c r="MMI662" s="3"/>
      <c r="MMJ662" s="3"/>
      <c r="MMK662" s="3"/>
      <c r="MML662" s="3"/>
      <c r="MMM662" s="3"/>
      <c r="MMN662" s="3"/>
      <c r="MMO662" s="3"/>
      <c r="MMP662" s="3"/>
      <c r="MMQ662" s="3"/>
      <c r="MMR662" s="3"/>
      <c r="MMS662" s="3"/>
      <c r="MMT662" s="3"/>
      <c r="MMU662" s="3"/>
      <c r="MMV662" s="3"/>
      <c r="MMW662" s="3"/>
      <c r="MMX662" s="3"/>
      <c r="MMY662" s="3"/>
      <c r="MMZ662" s="3"/>
      <c r="MNA662" s="3"/>
      <c r="MNB662" s="3"/>
      <c r="MNC662" s="3"/>
      <c r="MND662" s="3"/>
      <c r="MNE662" s="3"/>
      <c r="MNF662" s="3"/>
      <c r="MNG662" s="3"/>
      <c r="MNH662" s="3"/>
      <c r="MNI662" s="3"/>
      <c r="MNJ662" s="3"/>
      <c r="MNK662" s="3"/>
      <c r="MNL662" s="3"/>
      <c r="MNM662" s="3"/>
      <c r="MNN662" s="3"/>
      <c r="MNO662" s="3"/>
      <c r="MNP662" s="3"/>
      <c r="MNQ662" s="3"/>
      <c r="MNR662" s="3"/>
      <c r="MNS662" s="3"/>
      <c r="MNT662" s="3"/>
      <c r="MNU662" s="3"/>
      <c r="MNV662" s="3"/>
      <c r="MNW662" s="3"/>
      <c r="MNX662" s="3"/>
      <c r="MNY662" s="3"/>
      <c r="MNZ662" s="3"/>
      <c r="MOA662" s="3"/>
      <c r="MOB662" s="3"/>
      <c r="MOC662" s="3"/>
      <c r="MOD662" s="3"/>
      <c r="MOE662" s="3"/>
      <c r="MOF662" s="3"/>
      <c r="MOG662" s="3"/>
      <c r="MOH662" s="3"/>
      <c r="MOI662" s="3"/>
      <c r="MOJ662" s="3"/>
      <c r="MOK662" s="3"/>
      <c r="MOL662" s="3"/>
      <c r="MOM662" s="3"/>
      <c r="MON662" s="3"/>
      <c r="MOO662" s="3"/>
      <c r="MOP662" s="3"/>
      <c r="MOQ662" s="3"/>
      <c r="MOR662" s="3"/>
      <c r="MOS662" s="3"/>
      <c r="MOT662" s="3"/>
      <c r="MOU662" s="3"/>
      <c r="MOV662" s="3"/>
      <c r="MOW662" s="3"/>
      <c r="MOX662" s="3"/>
      <c r="MOY662" s="3"/>
      <c r="MOZ662" s="3"/>
      <c r="MPA662" s="3"/>
      <c r="MPB662" s="3"/>
      <c r="MPC662" s="3"/>
      <c r="MPD662" s="3"/>
      <c r="MPE662" s="3"/>
      <c r="MPF662" s="3"/>
      <c r="MPG662" s="3"/>
      <c r="MPH662" s="3"/>
      <c r="MPI662" s="3"/>
      <c r="MPJ662" s="3"/>
      <c r="MPK662" s="3"/>
      <c r="MPL662" s="3"/>
      <c r="MPM662" s="3"/>
      <c r="MPN662" s="3"/>
      <c r="MPO662" s="3"/>
      <c r="MPP662" s="3"/>
      <c r="MPQ662" s="3"/>
      <c r="MPR662" s="3"/>
      <c r="MPS662" s="3"/>
      <c r="MPT662" s="3"/>
      <c r="MPU662" s="3"/>
      <c r="MPV662" s="3"/>
      <c r="MPW662" s="3"/>
      <c r="MPX662" s="3"/>
      <c r="MPY662" s="3"/>
      <c r="MPZ662" s="3"/>
      <c r="MQA662" s="3"/>
      <c r="MQB662" s="3"/>
      <c r="MQC662" s="3"/>
      <c r="MQD662" s="3"/>
      <c r="MQE662" s="3"/>
      <c r="MQF662" s="3"/>
      <c r="MQG662" s="3"/>
      <c r="MQH662" s="3"/>
      <c r="MQI662" s="3"/>
      <c r="MQJ662" s="3"/>
      <c r="MQK662" s="3"/>
      <c r="MQL662" s="3"/>
      <c r="MQM662" s="3"/>
      <c r="MQN662" s="3"/>
      <c r="MQO662" s="3"/>
      <c r="MQP662" s="3"/>
      <c r="MQQ662" s="3"/>
      <c r="MQR662" s="3"/>
      <c r="MQS662" s="3"/>
      <c r="MQT662" s="3"/>
      <c r="MQU662" s="3"/>
      <c r="MQV662" s="3"/>
      <c r="MQW662" s="3"/>
      <c r="MQX662" s="3"/>
      <c r="MQY662" s="3"/>
      <c r="MQZ662" s="3"/>
      <c r="MRA662" s="3"/>
      <c r="MRB662" s="3"/>
      <c r="MRC662" s="3"/>
      <c r="MRD662" s="3"/>
      <c r="MRE662" s="3"/>
      <c r="MRF662" s="3"/>
      <c r="MRG662" s="3"/>
      <c r="MRH662" s="3"/>
      <c r="MRI662" s="3"/>
      <c r="MRJ662" s="3"/>
      <c r="MRK662" s="3"/>
      <c r="MRL662" s="3"/>
      <c r="MRM662" s="3"/>
      <c r="MRN662" s="3"/>
      <c r="MRO662" s="3"/>
      <c r="MRP662" s="3"/>
      <c r="MRQ662" s="3"/>
      <c r="MRR662" s="3"/>
      <c r="MRS662" s="3"/>
      <c r="MRT662" s="3"/>
      <c r="MRU662" s="3"/>
      <c r="MRV662" s="3"/>
      <c r="MRW662" s="3"/>
      <c r="MRX662" s="3"/>
      <c r="MRY662" s="3"/>
      <c r="MRZ662" s="3"/>
      <c r="MSA662" s="3"/>
      <c r="MSB662" s="3"/>
      <c r="MSC662" s="3"/>
      <c r="MSD662" s="3"/>
      <c r="MSE662" s="3"/>
      <c r="MSF662" s="3"/>
      <c r="MSG662" s="3"/>
      <c r="MSH662" s="3"/>
      <c r="MSI662" s="3"/>
      <c r="MSJ662" s="3"/>
      <c r="MSK662" s="3"/>
      <c r="MSL662" s="3"/>
      <c r="MSM662" s="3"/>
      <c r="MSN662" s="3"/>
      <c r="MSO662" s="3"/>
      <c r="MSP662" s="3"/>
      <c r="MSQ662" s="3"/>
      <c r="MSR662" s="3"/>
      <c r="MSS662" s="3"/>
      <c r="MST662" s="3"/>
      <c r="MSU662" s="3"/>
      <c r="MSV662" s="3"/>
      <c r="MSW662" s="3"/>
      <c r="MSX662" s="3"/>
      <c r="MSY662" s="3"/>
      <c r="MSZ662" s="3"/>
      <c r="MTA662" s="3"/>
      <c r="MTB662" s="3"/>
      <c r="MTC662" s="3"/>
      <c r="MTD662" s="3"/>
      <c r="MTE662" s="3"/>
      <c r="MTF662" s="3"/>
      <c r="MTG662" s="3"/>
      <c r="MTH662" s="3"/>
      <c r="MTI662" s="3"/>
      <c r="MTJ662" s="3"/>
      <c r="MTK662" s="3"/>
      <c r="MTL662" s="3"/>
      <c r="MTM662" s="3"/>
      <c r="MTN662" s="3"/>
      <c r="MTO662" s="3"/>
      <c r="MTP662" s="3"/>
      <c r="MTQ662" s="3"/>
      <c r="MTR662" s="3"/>
      <c r="MTS662" s="3"/>
      <c r="MTT662" s="3"/>
      <c r="MTU662" s="3"/>
      <c r="MTV662" s="3"/>
      <c r="MTW662" s="3"/>
      <c r="MTX662" s="3"/>
      <c r="MTY662" s="3"/>
      <c r="MTZ662" s="3"/>
      <c r="MUA662" s="3"/>
      <c r="MUB662" s="3"/>
      <c r="MUC662" s="3"/>
      <c r="MUD662" s="3"/>
      <c r="MUE662" s="3"/>
      <c r="MUF662" s="3"/>
      <c r="MUG662" s="3"/>
      <c r="MUH662" s="3"/>
      <c r="MUI662" s="3"/>
      <c r="MUJ662" s="3"/>
      <c r="MUK662" s="3"/>
      <c r="MUL662" s="3"/>
      <c r="MUM662" s="3"/>
      <c r="MUN662" s="3"/>
      <c r="MUO662" s="3"/>
      <c r="MUP662" s="3"/>
      <c r="MUQ662" s="3"/>
      <c r="MUR662" s="3"/>
      <c r="MUS662" s="3"/>
      <c r="MUT662" s="3"/>
      <c r="MUU662" s="3"/>
      <c r="MUV662" s="3"/>
      <c r="MUW662" s="3"/>
      <c r="MUX662" s="3"/>
      <c r="MUY662" s="3"/>
      <c r="MUZ662" s="3"/>
      <c r="MVA662" s="3"/>
      <c r="MVB662" s="3"/>
      <c r="MVC662" s="3"/>
      <c r="MVD662" s="3"/>
      <c r="MVE662" s="3"/>
      <c r="MVF662" s="3"/>
      <c r="MVG662" s="3"/>
      <c r="MVH662" s="3"/>
      <c r="MVI662" s="3"/>
      <c r="MVJ662" s="3"/>
      <c r="MVK662" s="3"/>
      <c r="MVL662" s="3"/>
      <c r="MVM662" s="3"/>
      <c r="MVN662" s="3"/>
      <c r="MVO662" s="3"/>
      <c r="MVP662" s="3"/>
      <c r="MVQ662" s="3"/>
      <c r="MVR662" s="3"/>
      <c r="MVS662" s="3"/>
      <c r="MVT662" s="3"/>
      <c r="MVU662" s="3"/>
      <c r="MVV662" s="3"/>
      <c r="MVW662" s="3"/>
      <c r="MVX662" s="3"/>
      <c r="MVY662" s="3"/>
      <c r="MVZ662" s="3"/>
      <c r="MWA662" s="3"/>
      <c r="MWB662" s="3"/>
      <c r="MWC662" s="3"/>
      <c r="MWD662" s="3"/>
      <c r="MWE662" s="3"/>
      <c r="MWF662" s="3"/>
      <c r="MWG662" s="3"/>
      <c r="MWH662" s="3"/>
      <c r="MWI662" s="3"/>
      <c r="MWJ662" s="3"/>
      <c r="MWK662" s="3"/>
      <c r="MWL662" s="3"/>
      <c r="MWM662" s="3"/>
      <c r="MWN662" s="3"/>
      <c r="MWO662" s="3"/>
      <c r="MWP662" s="3"/>
      <c r="MWQ662" s="3"/>
      <c r="MWR662" s="3"/>
      <c r="MWS662" s="3"/>
      <c r="MWT662" s="3"/>
      <c r="MWU662" s="3"/>
      <c r="MWV662" s="3"/>
      <c r="MWW662" s="3"/>
      <c r="MWX662" s="3"/>
      <c r="MWY662" s="3"/>
      <c r="MWZ662" s="3"/>
      <c r="MXA662" s="3"/>
      <c r="MXB662" s="3"/>
      <c r="MXC662" s="3"/>
      <c r="MXD662" s="3"/>
      <c r="MXE662" s="3"/>
      <c r="MXF662" s="3"/>
      <c r="MXG662" s="3"/>
      <c r="MXH662" s="3"/>
      <c r="MXI662" s="3"/>
      <c r="MXJ662" s="3"/>
      <c r="MXK662" s="3"/>
      <c r="MXL662" s="3"/>
      <c r="MXM662" s="3"/>
      <c r="MXN662" s="3"/>
      <c r="MXO662" s="3"/>
      <c r="MXP662" s="3"/>
      <c r="MXQ662" s="3"/>
      <c r="MXR662" s="3"/>
      <c r="MXS662" s="3"/>
      <c r="MXT662" s="3"/>
      <c r="MXU662" s="3"/>
      <c r="MXV662" s="3"/>
      <c r="MXW662" s="3"/>
      <c r="MXX662" s="3"/>
      <c r="MXY662" s="3"/>
      <c r="MXZ662" s="3"/>
      <c r="MYA662" s="3"/>
      <c r="MYB662" s="3"/>
      <c r="MYC662" s="3"/>
      <c r="MYD662" s="3"/>
      <c r="MYE662" s="3"/>
      <c r="MYF662" s="3"/>
      <c r="MYG662" s="3"/>
      <c r="MYH662" s="3"/>
      <c r="MYI662" s="3"/>
      <c r="MYJ662" s="3"/>
      <c r="MYK662" s="3"/>
      <c r="MYL662" s="3"/>
      <c r="MYM662" s="3"/>
      <c r="MYN662" s="3"/>
      <c r="MYO662" s="3"/>
      <c r="MYP662" s="3"/>
      <c r="MYQ662" s="3"/>
      <c r="MYR662" s="3"/>
      <c r="MYS662" s="3"/>
      <c r="MYT662" s="3"/>
      <c r="MYU662" s="3"/>
      <c r="MYV662" s="3"/>
      <c r="MYW662" s="3"/>
      <c r="MYX662" s="3"/>
      <c r="MYY662" s="3"/>
      <c r="MYZ662" s="3"/>
      <c r="MZA662" s="3"/>
      <c r="MZB662" s="3"/>
      <c r="MZC662" s="3"/>
      <c r="MZD662" s="3"/>
      <c r="MZE662" s="3"/>
      <c r="MZF662" s="3"/>
      <c r="MZG662" s="3"/>
      <c r="MZH662" s="3"/>
      <c r="MZI662" s="3"/>
      <c r="MZJ662" s="3"/>
      <c r="MZK662" s="3"/>
      <c r="MZL662" s="3"/>
      <c r="MZM662" s="3"/>
      <c r="MZN662" s="3"/>
      <c r="MZO662" s="3"/>
      <c r="MZP662" s="3"/>
      <c r="MZQ662" s="3"/>
      <c r="MZR662" s="3"/>
      <c r="MZS662" s="3"/>
      <c r="MZT662" s="3"/>
      <c r="MZU662" s="3"/>
      <c r="MZV662" s="3"/>
      <c r="MZW662" s="3"/>
      <c r="MZX662" s="3"/>
      <c r="MZY662" s="3"/>
      <c r="MZZ662" s="3"/>
      <c r="NAA662" s="3"/>
      <c r="NAB662" s="3"/>
      <c r="NAC662" s="3"/>
      <c r="NAD662" s="3"/>
      <c r="NAE662" s="3"/>
      <c r="NAF662" s="3"/>
      <c r="NAG662" s="3"/>
      <c r="NAH662" s="3"/>
      <c r="NAI662" s="3"/>
      <c r="NAJ662" s="3"/>
      <c r="NAK662" s="3"/>
      <c r="NAL662" s="3"/>
      <c r="NAM662" s="3"/>
      <c r="NAN662" s="3"/>
      <c r="NAO662" s="3"/>
      <c r="NAP662" s="3"/>
      <c r="NAQ662" s="3"/>
      <c r="NAR662" s="3"/>
      <c r="NAS662" s="3"/>
      <c r="NAT662" s="3"/>
      <c r="NAU662" s="3"/>
      <c r="NAV662" s="3"/>
      <c r="NAW662" s="3"/>
      <c r="NAX662" s="3"/>
      <c r="NAY662" s="3"/>
      <c r="NAZ662" s="3"/>
      <c r="NBA662" s="3"/>
      <c r="NBB662" s="3"/>
      <c r="NBC662" s="3"/>
      <c r="NBD662" s="3"/>
      <c r="NBE662" s="3"/>
      <c r="NBF662" s="3"/>
      <c r="NBG662" s="3"/>
      <c r="NBH662" s="3"/>
      <c r="NBI662" s="3"/>
      <c r="NBJ662" s="3"/>
      <c r="NBK662" s="3"/>
      <c r="NBL662" s="3"/>
      <c r="NBM662" s="3"/>
      <c r="NBN662" s="3"/>
      <c r="NBO662" s="3"/>
      <c r="NBP662" s="3"/>
      <c r="NBQ662" s="3"/>
      <c r="NBR662" s="3"/>
      <c r="NBS662" s="3"/>
      <c r="NBT662" s="3"/>
      <c r="NBU662" s="3"/>
      <c r="NBV662" s="3"/>
      <c r="NBW662" s="3"/>
      <c r="NBX662" s="3"/>
      <c r="NBY662" s="3"/>
      <c r="NBZ662" s="3"/>
      <c r="NCA662" s="3"/>
      <c r="NCB662" s="3"/>
      <c r="NCC662" s="3"/>
      <c r="NCD662" s="3"/>
      <c r="NCE662" s="3"/>
      <c r="NCF662" s="3"/>
      <c r="NCG662" s="3"/>
      <c r="NCH662" s="3"/>
      <c r="NCI662" s="3"/>
      <c r="NCJ662" s="3"/>
      <c r="NCK662" s="3"/>
      <c r="NCL662" s="3"/>
      <c r="NCM662" s="3"/>
      <c r="NCN662" s="3"/>
      <c r="NCO662" s="3"/>
      <c r="NCP662" s="3"/>
      <c r="NCQ662" s="3"/>
      <c r="NCR662" s="3"/>
      <c r="NCS662" s="3"/>
      <c r="NCT662" s="3"/>
      <c r="NCU662" s="3"/>
      <c r="NCV662" s="3"/>
      <c r="NCW662" s="3"/>
      <c r="NCX662" s="3"/>
      <c r="NCY662" s="3"/>
      <c r="NCZ662" s="3"/>
      <c r="NDA662" s="3"/>
      <c r="NDB662" s="3"/>
      <c r="NDC662" s="3"/>
      <c r="NDD662" s="3"/>
      <c r="NDE662" s="3"/>
      <c r="NDF662" s="3"/>
      <c r="NDG662" s="3"/>
      <c r="NDH662" s="3"/>
      <c r="NDI662" s="3"/>
      <c r="NDJ662" s="3"/>
      <c r="NDK662" s="3"/>
      <c r="NDL662" s="3"/>
      <c r="NDM662" s="3"/>
      <c r="NDN662" s="3"/>
      <c r="NDO662" s="3"/>
      <c r="NDP662" s="3"/>
      <c r="NDQ662" s="3"/>
      <c r="NDR662" s="3"/>
      <c r="NDS662" s="3"/>
      <c r="NDT662" s="3"/>
      <c r="NDU662" s="3"/>
      <c r="NDV662" s="3"/>
      <c r="NDW662" s="3"/>
      <c r="NDX662" s="3"/>
      <c r="NDY662" s="3"/>
      <c r="NDZ662" s="3"/>
      <c r="NEA662" s="3"/>
      <c r="NEB662" s="3"/>
      <c r="NEC662" s="3"/>
      <c r="NED662" s="3"/>
      <c r="NEE662" s="3"/>
      <c r="NEF662" s="3"/>
      <c r="NEG662" s="3"/>
      <c r="NEH662" s="3"/>
      <c r="NEI662" s="3"/>
      <c r="NEJ662" s="3"/>
      <c r="NEK662" s="3"/>
      <c r="NEL662" s="3"/>
      <c r="NEM662" s="3"/>
      <c r="NEN662" s="3"/>
      <c r="NEO662" s="3"/>
      <c r="NEP662" s="3"/>
      <c r="NEQ662" s="3"/>
      <c r="NER662" s="3"/>
      <c r="NES662" s="3"/>
      <c r="NET662" s="3"/>
      <c r="NEU662" s="3"/>
      <c r="NEV662" s="3"/>
      <c r="NEW662" s="3"/>
      <c r="NEX662" s="3"/>
      <c r="NEY662" s="3"/>
      <c r="NEZ662" s="3"/>
      <c r="NFA662" s="3"/>
      <c r="NFB662" s="3"/>
      <c r="NFC662" s="3"/>
      <c r="NFD662" s="3"/>
      <c r="NFE662" s="3"/>
      <c r="NFF662" s="3"/>
      <c r="NFG662" s="3"/>
      <c r="NFH662" s="3"/>
      <c r="NFI662" s="3"/>
      <c r="NFJ662" s="3"/>
      <c r="NFK662" s="3"/>
      <c r="NFL662" s="3"/>
      <c r="NFM662" s="3"/>
      <c r="NFN662" s="3"/>
      <c r="NFO662" s="3"/>
      <c r="NFP662" s="3"/>
      <c r="NFQ662" s="3"/>
      <c r="NFR662" s="3"/>
      <c r="NFS662" s="3"/>
      <c r="NFT662" s="3"/>
      <c r="NFU662" s="3"/>
      <c r="NFV662" s="3"/>
      <c r="NFW662" s="3"/>
      <c r="NFX662" s="3"/>
      <c r="NFY662" s="3"/>
      <c r="NFZ662" s="3"/>
      <c r="NGA662" s="3"/>
      <c r="NGB662" s="3"/>
      <c r="NGC662" s="3"/>
      <c r="NGD662" s="3"/>
      <c r="NGE662" s="3"/>
      <c r="NGF662" s="3"/>
      <c r="NGG662" s="3"/>
      <c r="NGH662" s="3"/>
      <c r="NGI662" s="3"/>
      <c r="NGJ662" s="3"/>
      <c r="NGK662" s="3"/>
      <c r="NGL662" s="3"/>
      <c r="NGM662" s="3"/>
      <c r="NGN662" s="3"/>
      <c r="NGO662" s="3"/>
      <c r="NGP662" s="3"/>
      <c r="NGQ662" s="3"/>
      <c r="NGR662" s="3"/>
      <c r="NGS662" s="3"/>
      <c r="NGT662" s="3"/>
      <c r="NGU662" s="3"/>
      <c r="NGV662" s="3"/>
      <c r="NGW662" s="3"/>
      <c r="NGX662" s="3"/>
      <c r="NGY662" s="3"/>
      <c r="NGZ662" s="3"/>
      <c r="NHA662" s="3"/>
      <c r="NHB662" s="3"/>
      <c r="NHC662" s="3"/>
      <c r="NHD662" s="3"/>
      <c r="NHE662" s="3"/>
      <c r="NHF662" s="3"/>
      <c r="NHG662" s="3"/>
      <c r="NHH662" s="3"/>
      <c r="NHI662" s="3"/>
      <c r="NHJ662" s="3"/>
      <c r="NHK662" s="3"/>
      <c r="NHL662" s="3"/>
      <c r="NHM662" s="3"/>
      <c r="NHN662" s="3"/>
      <c r="NHO662" s="3"/>
      <c r="NHP662" s="3"/>
      <c r="NHQ662" s="3"/>
      <c r="NHR662" s="3"/>
      <c r="NHS662" s="3"/>
      <c r="NHT662" s="3"/>
      <c r="NHU662" s="3"/>
      <c r="NHV662" s="3"/>
      <c r="NHW662" s="3"/>
      <c r="NHX662" s="3"/>
      <c r="NHY662" s="3"/>
      <c r="NHZ662" s="3"/>
      <c r="NIA662" s="3"/>
      <c r="NIB662" s="3"/>
      <c r="NIC662" s="3"/>
      <c r="NID662" s="3"/>
      <c r="NIE662" s="3"/>
      <c r="NIF662" s="3"/>
      <c r="NIG662" s="3"/>
      <c r="NIH662" s="3"/>
      <c r="NII662" s="3"/>
      <c r="NIJ662" s="3"/>
      <c r="NIK662" s="3"/>
      <c r="NIL662" s="3"/>
      <c r="NIM662" s="3"/>
      <c r="NIN662" s="3"/>
      <c r="NIO662" s="3"/>
      <c r="NIP662" s="3"/>
      <c r="NIQ662" s="3"/>
      <c r="NIR662" s="3"/>
      <c r="NIS662" s="3"/>
      <c r="NIT662" s="3"/>
      <c r="NIU662" s="3"/>
      <c r="NIV662" s="3"/>
      <c r="NIW662" s="3"/>
      <c r="NIX662" s="3"/>
      <c r="NIY662" s="3"/>
      <c r="NIZ662" s="3"/>
      <c r="NJA662" s="3"/>
      <c r="NJB662" s="3"/>
      <c r="NJC662" s="3"/>
      <c r="NJD662" s="3"/>
      <c r="NJE662" s="3"/>
      <c r="NJF662" s="3"/>
      <c r="NJG662" s="3"/>
      <c r="NJH662" s="3"/>
      <c r="NJI662" s="3"/>
      <c r="NJJ662" s="3"/>
      <c r="NJK662" s="3"/>
      <c r="NJL662" s="3"/>
      <c r="NJM662" s="3"/>
      <c r="NJN662" s="3"/>
      <c r="NJO662" s="3"/>
      <c r="NJP662" s="3"/>
      <c r="NJQ662" s="3"/>
      <c r="NJR662" s="3"/>
      <c r="NJS662" s="3"/>
      <c r="NJT662" s="3"/>
      <c r="NJU662" s="3"/>
      <c r="NJV662" s="3"/>
      <c r="NJW662" s="3"/>
      <c r="NJX662" s="3"/>
      <c r="NJY662" s="3"/>
      <c r="NJZ662" s="3"/>
      <c r="NKA662" s="3"/>
      <c r="NKB662" s="3"/>
      <c r="NKC662" s="3"/>
      <c r="NKD662" s="3"/>
      <c r="NKE662" s="3"/>
      <c r="NKF662" s="3"/>
      <c r="NKG662" s="3"/>
      <c r="NKH662" s="3"/>
      <c r="NKI662" s="3"/>
      <c r="NKJ662" s="3"/>
      <c r="NKK662" s="3"/>
      <c r="NKL662" s="3"/>
      <c r="NKM662" s="3"/>
      <c r="NKN662" s="3"/>
      <c r="NKO662" s="3"/>
      <c r="NKP662" s="3"/>
      <c r="NKQ662" s="3"/>
      <c r="NKR662" s="3"/>
      <c r="NKS662" s="3"/>
      <c r="NKT662" s="3"/>
      <c r="NKU662" s="3"/>
      <c r="NKV662" s="3"/>
      <c r="NKW662" s="3"/>
      <c r="NKX662" s="3"/>
      <c r="NKY662" s="3"/>
      <c r="NKZ662" s="3"/>
      <c r="NLA662" s="3"/>
      <c r="NLB662" s="3"/>
      <c r="NLC662" s="3"/>
      <c r="NLD662" s="3"/>
      <c r="NLE662" s="3"/>
      <c r="NLF662" s="3"/>
      <c r="NLG662" s="3"/>
      <c r="NLH662" s="3"/>
      <c r="NLI662" s="3"/>
      <c r="NLJ662" s="3"/>
      <c r="NLK662" s="3"/>
      <c r="NLL662" s="3"/>
      <c r="NLM662" s="3"/>
      <c r="NLN662" s="3"/>
      <c r="NLO662" s="3"/>
      <c r="NLP662" s="3"/>
      <c r="NLQ662" s="3"/>
      <c r="NLR662" s="3"/>
      <c r="NLS662" s="3"/>
      <c r="NLT662" s="3"/>
      <c r="NLU662" s="3"/>
      <c r="NLV662" s="3"/>
      <c r="NLW662" s="3"/>
      <c r="NLX662" s="3"/>
      <c r="NLY662" s="3"/>
      <c r="NLZ662" s="3"/>
      <c r="NMA662" s="3"/>
      <c r="NMB662" s="3"/>
      <c r="NMC662" s="3"/>
      <c r="NMD662" s="3"/>
      <c r="NME662" s="3"/>
      <c r="NMF662" s="3"/>
      <c r="NMG662" s="3"/>
      <c r="NMH662" s="3"/>
      <c r="NMI662" s="3"/>
      <c r="NMJ662" s="3"/>
      <c r="NMK662" s="3"/>
      <c r="NML662" s="3"/>
      <c r="NMM662" s="3"/>
      <c r="NMN662" s="3"/>
      <c r="NMO662" s="3"/>
      <c r="NMP662" s="3"/>
      <c r="NMQ662" s="3"/>
      <c r="NMR662" s="3"/>
      <c r="NMS662" s="3"/>
      <c r="NMT662" s="3"/>
      <c r="NMU662" s="3"/>
      <c r="NMV662" s="3"/>
      <c r="NMW662" s="3"/>
      <c r="NMX662" s="3"/>
      <c r="NMY662" s="3"/>
      <c r="NMZ662" s="3"/>
      <c r="NNA662" s="3"/>
      <c r="NNB662" s="3"/>
      <c r="NNC662" s="3"/>
      <c r="NND662" s="3"/>
      <c r="NNE662" s="3"/>
      <c r="NNF662" s="3"/>
      <c r="NNG662" s="3"/>
      <c r="NNH662" s="3"/>
      <c r="NNI662" s="3"/>
      <c r="NNJ662" s="3"/>
      <c r="NNK662" s="3"/>
      <c r="NNL662" s="3"/>
      <c r="NNM662" s="3"/>
      <c r="NNN662" s="3"/>
      <c r="NNO662" s="3"/>
      <c r="NNP662" s="3"/>
      <c r="NNQ662" s="3"/>
      <c r="NNR662" s="3"/>
      <c r="NNS662" s="3"/>
      <c r="NNT662" s="3"/>
      <c r="NNU662" s="3"/>
      <c r="NNV662" s="3"/>
      <c r="NNW662" s="3"/>
      <c r="NNX662" s="3"/>
      <c r="NNY662" s="3"/>
      <c r="NNZ662" s="3"/>
      <c r="NOA662" s="3"/>
      <c r="NOB662" s="3"/>
      <c r="NOC662" s="3"/>
      <c r="NOD662" s="3"/>
      <c r="NOE662" s="3"/>
      <c r="NOF662" s="3"/>
      <c r="NOG662" s="3"/>
      <c r="NOH662" s="3"/>
      <c r="NOI662" s="3"/>
      <c r="NOJ662" s="3"/>
      <c r="NOK662" s="3"/>
      <c r="NOL662" s="3"/>
      <c r="NOM662" s="3"/>
      <c r="NON662" s="3"/>
      <c r="NOO662" s="3"/>
      <c r="NOP662" s="3"/>
      <c r="NOQ662" s="3"/>
      <c r="NOR662" s="3"/>
      <c r="NOS662" s="3"/>
      <c r="NOT662" s="3"/>
      <c r="NOU662" s="3"/>
      <c r="NOV662" s="3"/>
      <c r="NOW662" s="3"/>
      <c r="NOX662" s="3"/>
      <c r="NOY662" s="3"/>
      <c r="NOZ662" s="3"/>
      <c r="NPA662" s="3"/>
      <c r="NPB662" s="3"/>
      <c r="NPC662" s="3"/>
      <c r="NPD662" s="3"/>
      <c r="NPE662" s="3"/>
      <c r="NPF662" s="3"/>
      <c r="NPG662" s="3"/>
      <c r="NPH662" s="3"/>
      <c r="NPI662" s="3"/>
      <c r="NPJ662" s="3"/>
      <c r="NPK662" s="3"/>
      <c r="NPL662" s="3"/>
      <c r="NPM662" s="3"/>
      <c r="NPN662" s="3"/>
      <c r="NPO662" s="3"/>
      <c r="NPP662" s="3"/>
      <c r="NPQ662" s="3"/>
      <c r="NPR662" s="3"/>
      <c r="NPS662" s="3"/>
      <c r="NPT662" s="3"/>
      <c r="NPU662" s="3"/>
      <c r="NPV662" s="3"/>
      <c r="NPW662" s="3"/>
      <c r="NPX662" s="3"/>
      <c r="NPY662" s="3"/>
      <c r="NPZ662" s="3"/>
      <c r="NQA662" s="3"/>
      <c r="NQB662" s="3"/>
      <c r="NQC662" s="3"/>
      <c r="NQD662" s="3"/>
      <c r="NQE662" s="3"/>
      <c r="NQF662" s="3"/>
      <c r="NQG662" s="3"/>
      <c r="NQH662" s="3"/>
      <c r="NQI662" s="3"/>
      <c r="NQJ662" s="3"/>
      <c r="NQK662" s="3"/>
      <c r="NQL662" s="3"/>
      <c r="NQM662" s="3"/>
      <c r="NQN662" s="3"/>
      <c r="NQO662" s="3"/>
      <c r="NQP662" s="3"/>
      <c r="NQQ662" s="3"/>
      <c r="NQR662" s="3"/>
      <c r="NQS662" s="3"/>
      <c r="NQT662" s="3"/>
      <c r="NQU662" s="3"/>
      <c r="NQV662" s="3"/>
      <c r="NQW662" s="3"/>
      <c r="NQX662" s="3"/>
      <c r="NQY662" s="3"/>
      <c r="NQZ662" s="3"/>
      <c r="NRA662" s="3"/>
      <c r="NRB662" s="3"/>
      <c r="NRC662" s="3"/>
      <c r="NRD662" s="3"/>
      <c r="NRE662" s="3"/>
      <c r="NRF662" s="3"/>
      <c r="NRG662" s="3"/>
      <c r="NRH662" s="3"/>
      <c r="NRI662" s="3"/>
      <c r="NRJ662" s="3"/>
      <c r="NRK662" s="3"/>
      <c r="NRL662" s="3"/>
      <c r="NRM662" s="3"/>
      <c r="NRN662" s="3"/>
      <c r="NRO662" s="3"/>
      <c r="NRP662" s="3"/>
      <c r="NRQ662" s="3"/>
      <c r="NRR662" s="3"/>
      <c r="NRS662" s="3"/>
      <c r="NRT662" s="3"/>
      <c r="NRU662" s="3"/>
      <c r="NRV662" s="3"/>
      <c r="NRW662" s="3"/>
      <c r="NRX662" s="3"/>
      <c r="NRY662" s="3"/>
      <c r="NRZ662" s="3"/>
      <c r="NSA662" s="3"/>
      <c r="NSB662" s="3"/>
      <c r="NSC662" s="3"/>
      <c r="NSD662" s="3"/>
      <c r="NSE662" s="3"/>
      <c r="NSF662" s="3"/>
      <c r="NSG662" s="3"/>
      <c r="NSH662" s="3"/>
      <c r="NSI662" s="3"/>
      <c r="NSJ662" s="3"/>
      <c r="NSK662" s="3"/>
      <c r="NSL662" s="3"/>
      <c r="NSM662" s="3"/>
      <c r="NSN662" s="3"/>
      <c r="NSO662" s="3"/>
      <c r="NSP662" s="3"/>
      <c r="NSQ662" s="3"/>
      <c r="NSR662" s="3"/>
      <c r="NSS662" s="3"/>
      <c r="NST662" s="3"/>
      <c r="NSU662" s="3"/>
      <c r="NSV662" s="3"/>
      <c r="NSW662" s="3"/>
      <c r="NSX662" s="3"/>
      <c r="NSY662" s="3"/>
      <c r="NSZ662" s="3"/>
      <c r="NTA662" s="3"/>
      <c r="NTB662" s="3"/>
      <c r="NTC662" s="3"/>
      <c r="NTD662" s="3"/>
      <c r="NTE662" s="3"/>
      <c r="NTF662" s="3"/>
      <c r="NTG662" s="3"/>
      <c r="NTH662" s="3"/>
      <c r="NTI662" s="3"/>
      <c r="NTJ662" s="3"/>
      <c r="NTK662" s="3"/>
      <c r="NTL662" s="3"/>
      <c r="NTM662" s="3"/>
      <c r="NTN662" s="3"/>
      <c r="NTO662" s="3"/>
      <c r="NTP662" s="3"/>
      <c r="NTQ662" s="3"/>
      <c r="NTR662" s="3"/>
      <c r="NTS662" s="3"/>
      <c r="NTT662" s="3"/>
      <c r="NTU662" s="3"/>
      <c r="NTV662" s="3"/>
      <c r="NTW662" s="3"/>
      <c r="NTX662" s="3"/>
      <c r="NTY662" s="3"/>
      <c r="NTZ662" s="3"/>
      <c r="NUA662" s="3"/>
      <c r="NUB662" s="3"/>
      <c r="NUC662" s="3"/>
      <c r="NUD662" s="3"/>
      <c r="NUE662" s="3"/>
      <c r="NUF662" s="3"/>
      <c r="NUG662" s="3"/>
      <c r="NUH662" s="3"/>
      <c r="NUI662" s="3"/>
      <c r="NUJ662" s="3"/>
      <c r="NUK662" s="3"/>
      <c r="NUL662" s="3"/>
      <c r="NUM662" s="3"/>
      <c r="NUN662" s="3"/>
      <c r="NUO662" s="3"/>
      <c r="NUP662" s="3"/>
      <c r="NUQ662" s="3"/>
      <c r="NUR662" s="3"/>
      <c r="NUS662" s="3"/>
      <c r="NUT662" s="3"/>
      <c r="NUU662" s="3"/>
      <c r="NUV662" s="3"/>
      <c r="NUW662" s="3"/>
      <c r="NUX662" s="3"/>
      <c r="NUY662" s="3"/>
      <c r="NUZ662" s="3"/>
      <c r="NVA662" s="3"/>
      <c r="NVB662" s="3"/>
      <c r="NVC662" s="3"/>
      <c r="NVD662" s="3"/>
      <c r="NVE662" s="3"/>
      <c r="NVF662" s="3"/>
      <c r="NVG662" s="3"/>
      <c r="NVH662" s="3"/>
      <c r="NVI662" s="3"/>
      <c r="NVJ662" s="3"/>
      <c r="NVK662" s="3"/>
      <c r="NVL662" s="3"/>
      <c r="NVM662" s="3"/>
      <c r="NVN662" s="3"/>
      <c r="NVO662" s="3"/>
      <c r="NVP662" s="3"/>
      <c r="NVQ662" s="3"/>
      <c r="NVR662" s="3"/>
      <c r="NVS662" s="3"/>
      <c r="NVT662" s="3"/>
      <c r="NVU662" s="3"/>
      <c r="NVV662" s="3"/>
      <c r="NVW662" s="3"/>
      <c r="NVX662" s="3"/>
      <c r="NVY662" s="3"/>
      <c r="NVZ662" s="3"/>
      <c r="NWA662" s="3"/>
      <c r="NWB662" s="3"/>
      <c r="NWC662" s="3"/>
      <c r="NWD662" s="3"/>
      <c r="NWE662" s="3"/>
      <c r="NWF662" s="3"/>
      <c r="NWG662" s="3"/>
      <c r="NWH662" s="3"/>
      <c r="NWI662" s="3"/>
      <c r="NWJ662" s="3"/>
      <c r="NWK662" s="3"/>
      <c r="NWL662" s="3"/>
      <c r="NWM662" s="3"/>
      <c r="NWN662" s="3"/>
      <c r="NWO662" s="3"/>
      <c r="NWP662" s="3"/>
      <c r="NWQ662" s="3"/>
      <c r="NWR662" s="3"/>
      <c r="NWS662" s="3"/>
      <c r="NWT662" s="3"/>
      <c r="NWU662" s="3"/>
      <c r="NWV662" s="3"/>
      <c r="NWW662" s="3"/>
      <c r="NWX662" s="3"/>
      <c r="NWY662" s="3"/>
      <c r="NWZ662" s="3"/>
      <c r="NXA662" s="3"/>
      <c r="NXB662" s="3"/>
      <c r="NXC662" s="3"/>
      <c r="NXD662" s="3"/>
      <c r="NXE662" s="3"/>
      <c r="NXF662" s="3"/>
      <c r="NXG662" s="3"/>
      <c r="NXH662" s="3"/>
      <c r="NXI662" s="3"/>
      <c r="NXJ662" s="3"/>
      <c r="NXK662" s="3"/>
      <c r="NXL662" s="3"/>
      <c r="NXM662" s="3"/>
      <c r="NXN662" s="3"/>
      <c r="NXO662" s="3"/>
      <c r="NXP662" s="3"/>
      <c r="NXQ662" s="3"/>
      <c r="NXR662" s="3"/>
      <c r="NXS662" s="3"/>
      <c r="NXT662" s="3"/>
      <c r="NXU662" s="3"/>
      <c r="NXV662" s="3"/>
      <c r="NXW662" s="3"/>
      <c r="NXX662" s="3"/>
      <c r="NXY662" s="3"/>
      <c r="NXZ662" s="3"/>
      <c r="NYA662" s="3"/>
      <c r="NYB662" s="3"/>
      <c r="NYC662" s="3"/>
      <c r="NYD662" s="3"/>
      <c r="NYE662" s="3"/>
      <c r="NYF662" s="3"/>
      <c r="NYG662" s="3"/>
      <c r="NYH662" s="3"/>
      <c r="NYI662" s="3"/>
      <c r="NYJ662" s="3"/>
      <c r="NYK662" s="3"/>
      <c r="NYL662" s="3"/>
      <c r="NYM662" s="3"/>
      <c r="NYN662" s="3"/>
      <c r="NYO662" s="3"/>
      <c r="NYP662" s="3"/>
      <c r="NYQ662" s="3"/>
      <c r="NYR662" s="3"/>
      <c r="NYS662" s="3"/>
      <c r="NYT662" s="3"/>
      <c r="NYU662" s="3"/>
      <c r="NYV662" s="3"/>
      <c r="NYW662" s="3"/>
      <c r="NYX662" s="3"/>
      <c r="NYY662" s="3"/>
      <c r="NYZ662" s="3"/>
      <c r="NZA662" s="3"/>
      <c r="NZB662" s="3"/>
      <c r="NZC662" s="3"/>
      <c r="NZD662" s="3"/>
      <c r="NZE662" s="3"/>
      <c r="NZF662" s="3"/>
      <c r="NZG662" s="3"/>
      <c r="NZH662" s="3"/>
      <c r="NZI662" s="3"/>
      <c r="NZJ662" s="3"/>
      <c r="NZK662" s="3"/>
      <c r="NZL662" s="3"/>
      <c r="NZM662" s="3"/>
      <c r="NZN662" s="3"/>
      <c r="NZO662" s="3"/>
      <c r="NZP662" s="3"/>
      <c r="NZQ662" s="3"/>
      <c r="NZR662" s="3"/>
      <c r="NZS662" s="3"/>
      <c r="NZT662" s="3"/>
      <c r="NZU662" s="3"/>
      <c r="NZV662" s="3"/>
      <c r="NZW662" s="3"/>
      <c r="NZX662" s="3"/>
      <c r="NZY662" s="3"/>
      <c r="NZZ662" s="3"/>
      <c r="OAA662" s="3"/>
      <c r="OAB662" s="3"/>
      <c r="OAC662" s="3"/>
      <c r="OAD662" s="3"/>
      <c r="OAE662" s="3"/>
      <c r="OAF662" s="3"/>
      <c r="OAG662" s="3"/>
      <c r="OAH662" s="3"/>
      <c r="OAI662" s="3"/>
      <c r="OAJ662" s="3"/>
      <c r="OAK662" s="3"/>
      <c r="OAL662" s="3"/>
      <c r="OAM662" s="3"/>
      <c r="OAN662" s="3"/>
      <c r="OAO662" s="3"/>
      <c r="OAP662" s="3"/>
      <c r="OAQ662" s="3"/>
      <c r="OAR662" s="3"/>
      <c r="OAS662" s="3"/>
      <c r="OAT662" s="3"/>
      <c r="OAU662" s="3"/>
      <c r="OAV662" s="3"/>
      <c r="OAW662" s="3"/>
      <c r="OAX662" s="3"/>
      <c r="OAY662" s="3"/>
      <c r="OAZ662" s="3"/>
      <c r="OBA662" s="3"/>
      <c r="OBB662" s="3"/>
      <c r="OBC662" s="3"/>
      <c r="OBD662" s="3"/>
      <c r="OBE662" s="3"/>
      <c r="OBF662" s="3"/>
      <c r="OBG662" s="3"/>
      <c r="OBH662" s="3"/>
      <c r="OBI662" s="3"/>
      <c r="OBJ662" s="3"/>
      <c r="OBK662" s="3"/>
      <c r="OBL662" s="3"/>
      <c r="OBM662" s="3"/>
      <c r="OBN662" s="3"/>
      <c r="OBO662" s="3"/>
      <c r="OBP662" s="3"/>
      <c r="OBQ662" s="3"/>
      <c r="OBR662" s="3"/>
      <c r="OBS662" s="3"/>
      <c r="OBT662" s="3"/>
      <c r="OBU662" s="3"/>
      <c r="OBV662" s="3"/>
      <c r="OBW662" s="3"/>
      <c r="OBX662" s="3"/>
      <c r="OBY662" s="3"/>
      <c r="OBZ662" s="3"/>
      <c r="OCA662" s="3"/>
      <c r="OCB662" s="3"/>
      <c r="OCC662" s="3"/>
      <c r="OCD662" s="3"/>
      <c r="OCE662" s="3"/>
      <c r="OCF662" s="3"/>
      <c r="OCG662" s="3"/>
      <c r="OCH662" s="3"/>
      <c r="OCI662" s="3"/>
      <c r="OCJ662" s="3"/>
      <c r="OCK662" s="3"/>
      <c r="OCL662" s="3"/>
      <c r="OCM662" s="3"/>
      <c r="OCN662" s="3"/>
      <c r="OCO662" s="3"/>
      <c r="OCP662" s="3"/>
      <c r="OCQ662" s="3"/>
      <c r="OCR662" s="3"/>
      <c r="OCS662" s="3"/>
      <c r="OCT662" s="3"/>
      <c r="OCU662" s="3"/>
      <c r="OCV662" s="3"/>
      <c r="OCW662" s="3"/>
      <c r="OCX662" s="3"/>
      <c r="OCY662" s="3"/>
      <c r="OCZ662" s="3"/>
      <c r="ODA662" s="3"/>
      <c r="ODB662" s="3"/>
      <c r="ODC662" s="3"/>
      <c r="ODD662" s="3"/>
      <c r="ODE662" s="3"/>
      <c r="ODF662" s="3"/>
      <c r="ODG662" s="3"/>
      <c r="ODH662" s="3"/>
      <c r="ODI662" s="3"/>
      <c r="ODJ662" s="3"/>
      <c r="ODK662" s="3"/>
      <c r="ODL662" s="3"/>
      <c r="ODM662" s="3"/>
      <c r="ODN662" s="3"/>
      <c r="ODO662" s="3"/>
      <c r="ODP662" s="3"/>
      <c r="ODQ662" s="3"/>
      <c r="ODR662" s="3"/>
      <c r="ODS662" s="3"/>
      <c r="ODT662" s="3"/>
      <c r="ODU662" s="3"/>
      <c r="ODV662" s="3"/>
      <c r="ODW662" s="3"/>
      <c r="ODX662" s="3"/>
      <c r="ODY662" s="3"/>
      <c r="ODZ662" s="3"/>
      <c r="OEA662" s="3"/>
      <c r="OEB662" s="3"/>
      <c r="OEC662" s="3"/>
      <c r="OED662" s="3"/>
      <c r="OEE662" s="3"/>
      <c r="OEF662" s="3"/>
      <c r="OEG662" s="3"/>
      <c r="OEH662" s="3"/>
      <c r="OEI662" s="3"/>
      <c r="OEJ662" s="3"/>
      <c r="OEK662" s="3"/>
      <c r="OEL662" s="3"/>
      <c r="OEM662" s="3"/>
      <c r="OEN662" s="3"/>
      <c r="OEO662" s="3"/>
      <c r="OEP662" s="3"/>
      <c r="OEQ662" s="3"/>
      <c r="OER662" s="3"/>
      <c r="OES662" s="3"/>
      <c r="OET662" s="3"/>
      <c r="OEU662" s="3"/>
      <c r="OEV662" s="3"/>
      <c r="OEW662" s="3"/>
      <c r="OEX662" s="3"/>
      <c r="OEY662" s="3"/>
      <c r="OEZ662" s="3"/>
      <c r="OFA662" s="3"/>
      <c r="OFB662" s="3"/>
      <c r="OFC662" s="3"/>
      <c r="OFD662" s="3"/>
      <c r="OFE662" s="3"/>
      <c r="OFF662" s="3"/>
      <c r="OFG662" s="3"/>
      <c r="OFH662" s="3"/>
      <c r="OFI662" s="3"/>
      <c r="OFJ662" s="3"/>
      <c r="OFK662" s="3"/>
      <c r="OFL662" s="3"/>
      <c r="OFM662" s="3"/>
      <c r="OFN662" s="3"/>
      <c r="OFO662" s="3"/>
      <c r="OFP662" s="3"/>
      <c r="OFQ662" s="3"/>
      <c r="OFR662" s="3"/>
      <c r="OFS662" s="3"/>
      <c r="OFT662" s="3"/>
      <c r="OFU662" s="3"/>
      <c r="OFV662" s="3"/>
      <c r="OFW662" s="3"/>
      <c r="OFX662" s="3"/>
      <c r="OFY662" s="3"/>
      <c r="OFZ662" s="3"/>
      <c r="OGA662" s="3"/>
      <c r="OGB662" s="3"/>
      <c r="OGC662" s="3"/>
      <c r="OGD662" s="3"/>
      <c r="OGE662" s="3"/>
      <c r="OGF662" s="3"/>
      <c r="OGG662" s="3"/>
      <c r="OGH662" s="3"/>
      <c r="OGI662" s="3"/>
      <c r="OGJ662" s="3"/>
      <c r="OGK662" s="3"/>
      <c r="OGL662" s="3"/>
      <c r="OGM662" s="3"/>
      <c r="OGN662" s="3"/>
      <c r="OGO662" s="3"/>
      <c r="OGP662" s="3"/>
      <c r="OGQ662" s="3"/>
      <c r="OGR662" s="3"/>
      <c r="OGS662" s="3"/>
      <c r="OGT662" s="3"/>
      <c r="OGU662" s="3"/>
      <c r="OGV662" s="3"/>
      <c r="OGW662" s="3"/>
      <c r="OGX662" s="3"/>
      <c r="OGY662" s="3"/>
      <c r="OGZ662" s="3"/>
      <c r="OHA662" s="3"/>
      <c r="OHB662" s="3"/>
      <c r="OHC662" s="3"/>
      <c r="OHD662" s="3"/>
      <c r="OHE662" s="3"/>
      <c r="OHF662" s="3"/>
      <c r="OHG662" s="3"/>
      <c r="OHH662" s="3"/>
      <c r="OHI662" s="3"/>
      <c r="OHJ662" s="3"/>
      <c r="OHK662" s="3"/>
      <c r="OHL662" s="3"/>
      <c r="OHM662" s="3"/>
      <c r="OHN662" s="3"/>
      <c r="OHO662" s="3"/>
      <c r="OHP662" s="3"/>
      <c r="OHQ662" s="3"/>
      <c r="OHR662" s="3"/>
      <c r="OHS662" s="3"/>
      <c r="OHT662" s="3"/>
      <c r="OHU662" s="3"/>
      <c r="OHV662" s="3"/>
      <c r="OHW662" s="3"/>
      <c r="OHX662" s="3"/>
      <c r="OHY662" s="3"/>
      <c r="OHZ662" s="3"/>
      <c r="OIA662" s="3"/>
      <c r="OIB662" s="3"/>
      <c r="OIC662" s="3"/>
      <c r="OID662" s="3"/>
      <c r="OIE662" s="3"/>
      <c r="OIF662" s="3"/>
      <c r="OIG662" s="3"/>
      <c r="OIH662" s="3"/>
      <c r="OII662" s="3"/>
      <c r="OIJ662" s="3"/>
      <c r="OIK662" s="3"/>
      <c r="OIL662" s="3"/>
      <c r="OIM662" s="3"/>
      <c r="OIN662" s="3"/>
      <c r="OIO662" s="3"/>
      <c r="OIP662" s="3"/>
      <c r="OIQ662" s="3"/>
      <c r="OIR662" s="3"/>
      <c r="OIS662" s="3"/>
      <c r="OIT662" s="3"/>
      <c r="OIU662" s="3"/>
      <c r="OIV662" s="3"/>
      <c r="OIW662" s="3"/>
      <c r="OIX662" s="3"/>
      <c r="OIY662" s="3"/>
      <c r="OIZ662" s="3"/>
      <c r="OJA662" s="3"/>
      <c r="OJB662" s="3"/>
      <c r="OJC662" s="3"/>
      <c r="OJD662" s="3"/>
      <c r="OJE662" s="3"/>
      <c r="OJF662" s="3"/>
      <c r="OJG662" s="3"/>
      <c r="OJH662" s="3"/>
      <c r="OJI662" s="3"/>
      <c r="OJJ662" s="3"/>
      <c r="OJK662" s="3"/>
      <c r="OJL662" s="3"/>
      <c r="OJM662" s="3"/>
      <c r="OJN662" s="3"/>
      <c r="OJO662" s="3"/>
      <c r="OJP662" s="3"/>
      <c r="OJQ662" s="3"/>
      <c r="OJR662" s="3"/>
      <c r="OJS662" s="3"/>
      <c r="OJT662" s="3"/>
      <c r="OJU662" s="3"/>
      <c r="OJV662" s="3"/>
      <c r="OJW662" s="3"/>
      <c r="OJX662" s="3"/>
      <c r="OJY662" s="3"/>
      <c r="OJZ662" s="3"/>
      <c r="OKA662" s="3"/>
      <c r="OKB662" s="3"/>
      <c r="OKC662" s="3"/>
      <c r="OKD662" s="3"/>
      <c r="OKE662" s="3"/>
      <c r="OKF662" s="3"/>
      <c r="OKG662" s="3"/>
      <c r="OKH662" s="3"/>
      <c r="OKI662" s="3"/>
      <c r="OKJ662" s="3"/>
      <c r="OKK662" s="3"/>
      <c r="OKL662" s="3"/>
      <c r="OKM662" s="3"/>
      <c r="OKN662" s="3"/>
      <c r="OKO662" s="3"/>
      <c r="OKP662" s="3"/>
      <c r="OKQ662" s="3"/>
      <c r="OKR662" s="3"/>
      <c r="OKS662" s="3"/>
      <c r="OKT662" s="3"/>
      <c r="OKU662" s="3"/>
      <c r="OKV662" s="3"/>
      <c r="OKW662" s="3"/>
      <c r="OKX662" s="3"/>
      <c r="OKY662" s="3"/>
      <c r="OKZ662" s="3"/>
      <c r="OLA662" s="3"/>
      <c r="OLB662" s="3"/>
      <c r="OLC662" s="3"/>
      <c r="OLD662" s="3"/>
      <c r="OLE662" s="3"/>
      <c r="OLF662" s="3"/>
      <c r="OLG662" s="3"/>
      <c r="OLH662" s="3"/>
      <c r="OLI662" s="3"/>
      <c r="OLJ662" s="3"/>
      <c r="OLK662" s="3"/>
      <c r="OLL662" s="3"/>
      <c r="OLM662" s="3"/>
      <c r="OLN662" s="3"/>
      <c r="OLO662" s="3"/>
      <c r="OLP662" s="3"/>
      <c r="OLQ662" s="3"/>
      <c r="OLR662" s="3"/>
      <c r="OLS662" s="3"/>
      <c r="OLT662" s="3"/>
      <c r="OLU662" s="3"/>
      <c r="OLV662" s="3"/>
      <c r="OLW662" s="3"/>
      <c r="OLX662" s="3"/>
      <c r="OLY662" s="3"/>
      <c r="OLZ662" s="3"/>
      <c r="OMA662" s="3"/>
      <c r="OMB662" s="3"/>
      <c r="OMC662" s="3"/>
      <c r="OMD662" s="3"/>
      <c r="OME662" s="3"/>
      <c r="OMF662" s="3"/>
      <c r="OMG662" s="3"/>
      <c r="OMH662" s="3"/>
      <c r="OMI662" s="3"/>
      <c r="OMJ662" s="3"/>
      <c r="OMK662" s="3"/>
      <c r="OML662" s="3"/>
      <c r="OMM662" s="3"/>
      <c r="OMN662" s="3"/>
      <c r="OMO662" s="3"/>
      <c r="OMP662" s="3"/>
      <c r="OMQ662" s="3"/>
      <c r="OMR662" s="3"/>
      <c r="OMS662" s="3"/>
      <c r="OMT662" s="3"/>
      <c r="OMU662" s="3"/>
      <c r="OMV662" s="3"/>
      <c r="OMW662" s="3"/>
      <c r="OMX662" s="3"/>
      <c r="OMY662" s="3"/>
      <c r="OMZ662" s="3"/>
      <c r="ONA662" s="3"/>
      <c r="ONB662" s="3"/>
      <c r="ONC662" s="3"/>
      <c r="OND662" s="3"/>
      <c r="ONE662" s="3"/>
      <c r="ONF662" s="3"/>
      <c r="ONG662" s="3"/>
      <c r="ONH662" s="3"/>
      <c r="ONI662" s="3"/>
      <c r="ONJ662" s="3"/>
      <c r="ONK662" s="3"/>
      <c r="ONL662" s="3"/>
      <c r="ONM662" s="3"/>
      <c r="ONN662" s="3"/>
      <c r="ONO662" s="3"/>
      <c r="ONP662" s="3"/>
      <c r="ONQ662" s="3"/>
      <c r="ONR662" s="3"/>
      <c r="ONS662" s="3"/>
      <c r="ONT662" s="3"/>
      <c r="ONU662" s="3"/>
      <c r="ONV662" s="3"/>
      <c r="ONW662" s="3"/>
      <c r="ONX662" s="3"/>
      <c r="ONY662" s="3"/>
      <c r="ONZ662" s="3"/>
      <c r="OOA662" s="3"/>
      <c r="OOB662" s="3"/>
      <c r="OOC662" s="3"/>
      <c r="OOD662" s="3"/>
      <c r="OOE662" s="3"/>
      <c r="OOF662" s="3"/>
      <c r="OOG662" s="3"/>
      <c r="OOH662" s="3"/>
      <c r="OOI662" s="3"/>
      <c r="OOJ662" s="3"/>
      <c r="OOK662" s="3"/>
      <c r="OOL662" s="3"/>
      <c r="OOM662" s="3"/>
      <c r="OON662" s="3"/>
      <c r="OOO662" s="3"/>
      <c r="OOP662" s="3"/>
      <c r="OOQ662" s="3"/>
      <c r="OOR662" s="3"/>
      <c r="OOS662" s="3"/>
      <c r="OOT662" s="3"/>
      <c r="OOU662" s="3"/>
      <c r="OOV662" s="3"/>
      <c r="OOW662" s="3"/>
      <c r="OOX662" s="3"/>
      <c r="OOY662" s="3"/>
      <c r="OOZ662" s="3"/>
      <c r="OPA662" s="3"/>
      <c r="OPB662" s="3"/>
      <c r="OPC662" s="3"/>
      <c r="OPD662" s="3"/>
      <c r="OPE662" s="3"/>
      <c r="OPF662" s="3"/>
      <c r="OPG662" s="3"/>
      <c r="OPH662" s="3"/>
      <c r="OPI662" s="3"/>
      <c r="OPJ662" s="3"/>
      <c r="OPK662" s="3"/>
      <c r="OPL662" s="3"/>
      <c r="OPM662" s="3"/>
      <c r="OPN662" s="3"/>
      <c r="OPO662" s="3"/>
      <c r="OPP662" s="3"/>
      <c r="OPQ662" s="3"/>
      <c r="OPR662" s="3"/>
      <c r="OPS662" s="3"/>
      <c r="OPT662" s="3"/>
      <c r="OPU662" s="3"/>
      <c r="OPV662" s="3"/>
      <c r="OPW662" s="3"/>
      <c r="OPX662" s="3"/>
      <c r="OPY662" s="3"/>
      <c r="OPZ662" s="3"/>
      <c r="OQA662" s="3"/>
      <c r="OQB662" s="3"/>
      <c r="OQC662" s="3"/>
      <c r="OQD662" s="3"/>
      <c r="OQE662" s="3"/>
      <c r="OQF662" s="3"/>
      <c r="OQG662" s="3"/>
      <c r="OQH662" s="3"/>
      <c r="OQI662" s="3"/>
      <c r="OQJ662" s="3"/>
      <c r="OQK662" s="3"/>
      <c r="OQL662" s="3"/>
      <c r="OQM662" s="3"/>
      <c r="OQN662" s="3"/>
      <c r="OQO662" s="3"/>
      <c r="OQP662" s="3"/>
      <c r="OQQ662" s="3"/>
      <c r="OQR662" s="3"/>
      <c r="OQS662" s="3"/>
      <c r="OQT662" s="3"/>
      <c r="OQU662" s="3"/>
      <c r="OQV662" s="3"/>
      <c r="OQW662" s="3"/>
      <c r="OQX662" s="3"/>
      <c r="OQY662" s="3"/>
      <c r="OQZ662" s="3"/>
      <c r="ORA662" s="3"/>
      <c r="ORB662" s="3"/>
      <c r="ORC662" s="3"/>
      <c r="ORD662" s="3"/>
      <c r="ORE662" s="3"/>
      <c r="ORF662" s="3"/>
      <c r="ORG662" s="3"/>
      <c r="ORH662" s="3"/>
      <c r="ORI662" s="3"/>
      <c r="ORJ662" s="3"/>
      <c r="ORK662" s="3"/>
      <c r="ORL662" s="3"/>
      <c r="ORM662" s="3"/>
      <c r="ORN662" s="3"/>
      <c r="ORO662" s="3"/>
      <c r="ORP662" s="3"/>
      <c r="ORQ662" s="3"/>
      <c r="ORR662" s="3"/>
      <c r="ORS662" s="3"/>
      <c r="ORT662" s="3"/>
      <c r="ORU662" s="3"/>
      <c r="ORV662" s="3"/>
      <c r="ORW662" s="3"/>
      <c r="ORX662" s="3"/>
      <c r="ORY662" s="3"/>
      <c r="ORZ662" s="3"/>
      <c r="OSA662" s="3"/>
      <c r="OSB662" s="3"/>
      <c r="OSC662" s="3"/>
      <c r="OSD662" s="3"/>
      <c r="OSE662" s="3"/>
      <c r="OSF662" s="3"/>
      <c r="OSG662" s="3"/>
      <c r="OSH662" s="3"/>
      <c r="OSI662" s="3"/>
      <c r="OSJ662" s="3"/>
      <c r="OSK662" s="3"/>
      <c r="OSL662" s="3"/>
      <c r="OSM662" s="3"/>
      <c r="OSN662" s="3"/>
      <c r="OSO662" s="3"/>
      <c r="OSP662" s="3"/>
      <c r="OSQ662" s="3"/>
      <c r="OSR662" s="3"/>
      <c r="OSS662" s="3"/>
      <c r="OST662" s="3"/>
      <c r="OSU662" s="3"/>
      <c r="OSV662" s="3"/>
      <c r="OSW662" s="3"/>
      <c r="OSX662" s="3"/>
      <c r="OSY662" s="3"/>
      <c r="OSZ662" s="3"/>
      <c r="OTA662" s="3"/>
      <c r="OTB662" s="3"/>
      <c r="OTC662" s="3"/>
      <c r="OTD662" s="3"/>
      <c r="OTE662" s="3"/>
      <c r="OTF662" s="3"/>
      <c r="OTG662" s="3"/>
      <c r="OTH662" s="3"/>
      <c r="OTI662" s="3"/>
      <c r="OTJ662" s="3"/>
      <c r="OTK662" s="3"/>
      <c r="OTL662" s="3"/>
      <c r="OTM662" s="3"/>
      <c r="OTN662" s="3"/>
      <c r="OTO662" s="3"/>
      <c r="OTP662" s="3"/>
      <c r="OTQ662" s="3"/>
      <c r="OTR662" s="3"/>
      <c r="OTS662" s="3"/>
      <c r="OTT662" s="3"/>
      <c r="OTU662" s="3"/>
      <c r="OTV662" s="3"/>
      <c r="OTW662" s="3"/>
      <c r="OTX662" s="3"/>
      <c r="OTY662" s="3"/>
      <c r="OTZ662" s="3"/>
      <c r="OUA662" s="3"/>
      <c r="OUB662" s="3"/>
      <c r="OUC662" s="3"/>
      <c r="OUD662" s="3"/>
      <c r="OUE662" s="3"/>
      <c r="OUF662" s="3"/>
      <c r="OUG662" s="3"/>
      <c r="OUH662" s="3"/>
      <c r="OUI662" s="3"/>
      <c r="OUJ662" s="3"/>
      <c r="OUK662" s="3"/>
      <c r="OUL662" s="3"/>
      <c r="OUM662" s="3"/>
      <c r="OUN662" s="3"/>
      <c r="OUO662" s="3"/>
      <c r="OUP662" s="3"/>
      <c r="OUQ662" s="3"/>
      <c r="OUR662" s="3"/>
      <c r="OUS662" s="3"/>
      <c r="OUT662" s="3"/>
      <c r="OUU662" s="3"/>
      <c r="OUV662" s="3"/>
      <c r="OUW662" s="3"/>
      <c r="OUX662" s="3"/>
      <c r="OUY662" s="3"/>
      <c r="OUZ662" s="3"/>
      <c r="OVA662" s="3"/>
      <c r="OVB662" s="3"/>
      <c r="OVC662" s="3"/>
      <c r="OVD662" s="3"/>
      <c r="OVE662" s="3"/>
      <c r="OVF662" s="3"/>
      <c r="OVG662" s="3"/>
      <c r="OVH662" s="3"/>
      <c r="OVI662" s="3"/>
      <c r="OVJ662" s="3"/>
      <c r="OVK662" s="3"/>
      <c r="OVL662" s="3"/>
      <c r="OVM662" s="3"/>
      <c r="OVN662" s="3"/>
      <c r="OVO662" s="3"/>
      <c r="OVP662" s="3"/>
      <c r="OVQ662" s="3"/>
      <c r="OVR662" s="3"/>
      <c r="OVS662" s="3"/>
      <c r="OVT662" s="3"/>
      <c r="OVU662" s="3"/>
      <c r="OVV662" s="3"/>
      <c r="OVW662" s="3"/>
      <c r="OVX662" s="3"/>
      <c r="OVY662" s="3"/>
      <c r="OVZ662" s="3"/>
      <c r="OWA662" s="3"/>
      <c r="OWB662" s="3"/>
      <c r="OWC662" s="3"/>
      <c r="OWD662" s="3"/>
      <c r="OWE662" s="3"/>
      <c r="OWF662" s="3"/>
      <c r="OWG662" s="3"/>
      <c r="OWH662" s="3"/>
      <c r="OWI662" s="3"/>
      <c r="OWJ662" s="3"/>
      <c r="OWK662" s="3"/>
      <c r="OWL662" s="3"/>
      <c r="OWM662" s="3"/>
      <c r="OWN662" s="3"/>
      <c r="OWO662" s="3"/>
      <c r="OWP662" s="3"/>
      <c r="OWQ662" s="3"/>
      <c r="OWR662" s="3"/>
      <c r="OWS662" s="3"/>
      <c r="OWT662" s="3"/>
      <c r="OWU662" s="3"/>
      <c r="OWV662" s="3"/>
      <c r="OWW662" s="3"/>
      <c r="OWX662" s="3"/>
      <c r="OWY662" s="3"/>
      <c r="OWZ662" s="3"/>
      <c r="OXA662" s="3"/>
      <c r="OXB662" s="3"/>
      <c r="OXC662" s="3"/>
      <c r="OXD662" s="3"/>
      <c r="OXE662" s="3"/>
      <c r="OXF662" s="3"/>
      <c r="OXG662" s="3"/>
      <c r="OXH662" s="3"/>
      <c r="OXI662" s="3"/>
      <c r="OXJ662" s="3"/>
      <c r="OXK662" s="3"/>
      <c r="OXL662" s="3"/>
      <c r="OXM662" s="3"/>
      <c r="OXN662" s="3"/>
      <c r="OXO662" s="3"/>
      <c r="OXP662" s="3"/>
      <c r="OXQ662" s="3"/>
      <c r="OXR662" s="3"/>
      <c r="OXS662" s="3"/>
      <c r="OXT662" s="3"/>
      <c r="OXU662" s="3"/>
      <c r="OXV662" s="3"/>
      <c r="OXW662" s="3"/>
      <c r="OXX662" s="3"/>
      <c r="OXY662" s="3"/>
      <c r="OXZ662" s="3"/>
      <c r="OYA662" s="3"/>
      <c r="OYB662" s="3"/>
      <c r="OYC662" s="3"/>
      <c r="OYD662" s="3"/>
      <c r="OYE662" s="3"/>
      <c r="OYF662" s="3"/>
      <c r="OYG662" s="3"/>
      <c r="OYH662" s="3"/>
      <c r="OYI662" s="3"/>
      <c r="OYJ662" s="3"/>
      <c r="OYK662" s="3"/>
      <c r="OYL662" s="3"/>
      <c r="OYM662" s="3"/>
      <c r="OYN662" s="3"/>
      <c r="OYO662" s="3"/>
      <c r="OYP662" s="3"/>
      <c r="OYQ662" s="3"/>
      <c r="OYR662" s="3"/>
      <c r="OYS662" s="3"/>
      <c r="OYT662" s="3"/>
      <c r="OYU662" s="3"/>
      <c r="OYV662" s="3"/>
      <c r="OYW662" s="3"/>
      <c r="OYX662" s="3"/>
      <c r="OYY662" s="3"/>
      <c r="OYZ662" s="3"/>
      <c r="OZA662" s="3"/>
      <c r="OZB662" s="3"/>
      <c r="OZC662" s="3"/>
      <c r="OZD662" s="3"/>
      <c r="OZE662" s="3"/>
      <c r="OZF662" s="3"/>
      <c r="OZG662" s="3"/>
      <c r="OZH662" s="3"/>
      <c r="OZI662" s="3"/>
      <c r="OZJ662" s="3"/>
      <c r="OZK662" s="3"/>
      <c r="OZL662" s="3"/>
      <c r="OZM662" s="3"/>
      <c r="OZN662" s="3"/>
      <c r="OZO662" s="3"/>
      <c r="OZP662" s="3"/>
      <c r="OZQ662" s="3"/>
      <c r="OZR662" s="3"/>
      <c r="OZS662" s="3"/>
      <c r="OZT662" s="3"/>
      <c r="OZU662" s="3"/>
      <c r="OZV662" s="3"/>
      <c r="OZW662" s="3"/>
      <c r="OZX662" s="3"/>
      <c r="OZY662" s="3"/>
      <c r="OZZ662" s="3"/>
      <c r="PAA662" s="3"/>
      <c r="PAB662" s="3"/>
      <c r="PAC662" s="3"/>
      <c r="PAD662" s="3"/>
      <c r="PAE662" s="3"/>
      <c r="PAF662" s="3"/>
      <c r="PAG662" s="3"/>
      <c r="PAH662" s="3"/>
      <c r="PAI662" s="3"/>
      <c r="PAJ662" s="3"/>
      <c r="PAK662" s="3"/>
      <c r="PAL662" s="3"/>
      <c r="PAM662" s="3"/>
      <c r="PAN662" s="3"/>
      <c r="PAO662" s="3"/>
      <c r="PAP662" s="3"/>
      <c r="PAQ662" s="3"/>
      <c r="PAR662" s="3"/>
      <c r="PAS662" s="3"/>
      <c r="PAT662" s="3"/>
      <c r="PAU662" s="3"/>
      <c r="PAV662" s="3"/>
      <c r="PAW662" s="3"/>
      <c r="PAX662" s="3"/>
      <c r="PAY662" s="3"/>
      <c r="PAZ662" s="3"/>
      <c r="PBA662" s="3"/>
      <c r="PBB662" s="3"/>
      <c r="PBC662" s="3"/>
      <c r="PBD662" s="3"/>
      <c r="PBE662" s="3"/>
      <c r="PBF662" s="3"/>
      <c r="PBG662" s="3"/>
      <c r="PBH662" s="3"/>
      <c r="PBI662" s="3"/>
      <c r="PBJ662" s="3"/>
      <c r="PBK662" s="3"/>
      <c r="PBL662" s="3"/>
      <c r="PBM662" s="3"/>
      <c r="PBN662" s="3"/>
      <c r="PBO662" s="3"/>
      <c r="PBP662" s="3"/>
      <c r="PBQ662" s="3"/>
      <c r="PBR662" s="3"/>
      <c r="PBS662" s="3"/>
      <c r="PBT662" s="3"/>
      <c r="PBU662" s="3"/>
      <c r="PBV662" s="3"/>
      <c r="PBW662" s="3"/>
      <c r="PBX662" s="3"/>
      <c r="PBY662" s="3"/>
      <c r="PBZ662" s="3"/>
      <c r="PCA662" s="3"/>
      <c r="PCB662" s="3"/>
      <c r="PCC662" s="3"/>
      <c r="PCD662" s="3"/>
      <c r="PCE662" s="3"/>
      <c r="PCF662" s="3"/>
      <c r="PCG662" s="3"/>
      <c r="PCH662" s="3"/>
      <c r="PCI662" s="3"/>
      <c r="PCJ662" s="3"/>
      <c r="PCK662" s="3"/>
      <c r="PCL662" s="3"/>
      <c r="PCM662" s="3"/>
      <c r="PCN662" s="3"/>
      <c r="PCO662" s="3"/>
      <c r="PCP662" s="3"/>
      <c r="PCQ662" s="3"/>
      <c r="PCR662" s="3"/>
      <c r="PCS662" s="3"/>
      <c r="PCT662" s="3"/>
      <c r="PCU662" s="3"/>
      <c r="PCV662" s="3"/>
      <c r="PCW662" s="3"/>
      <c r="PCX662" s="3"/>
      <c r="PCY662" s="3"/>
      <c r="PCZ662" s="3"/>
      <c r="PDA662" s="3"/>
      <c r="PDB662" s="3"/>
      <c r="PDC662" s="3"/>
      <c r="PDD662" s="3"/>
      <c r="PDE662" s="3"/>
      <c r="PDF662" s="3"/>
      <c r="PDG662" s="3"/>
      <c r="PDH662" s="3"/>
      <c r="PDI662" s="3"/>
      <c r="PDJ662" s="3"/>
      <c r="PDK662" s="3"/>
      <c r="PDL662" s="3"/>
      <c r="PDM662" s="3"/>
      <c r="PDN662" s="3"/>
      <c r="PDO662" s="3"/>
      <c r="PDP662" s="3"/>
      <c r="PDQ662" s="3"/>
      <c r="PDR662" s="3"/>
      <c r="PDS662" s="3"/>
      <c r="PDT662" s="3"/>
      <c r="PDU662" s="3"/>
      <c r="PDV662" s="3"/>
      <c r="PDW662" s="3"/>
      <c r="PDX662" s="3"/>
      <c r="PDY662" s="3"/>
      <c r="PDZ662" s="3"/>
      <c r="PEA662" s="3"/>
      <c r="PEB662" s="3"/>
      <c r="PEC662" s="3"/>
      <c r="PED662" s="3"/>
      <c r="PEE662" s="3"/>
      <c r="PEF662" s="3"/>
      <c r="PEG662" s="3"/>
      <c r="PEH662" s="3"/>
      <c r="PEI662" s="3"/>
      <c r="PEJ662" s="3"/>
      <c r="PEK662" s="3"/>
      <c r="PEL662" s="3"/>
      <c r="PEM662" s="3"/>
      <c r="PEN662" s="3"/>
      <c r="PEO662" s="3"/>
      <c r="PEP662" s="3"/>
      <c r="PEQ662" s="3"/>
      <c r="PER662" s="3"/>
      <c r="PES662" s="3"/>
      <c r="PET662" s="3"/>
      <c r="PEU662" s="3"/>
      <c r="PEV662" s="3"/>
      <c r="PEW662" s="3"/>
      <c r="PEX662" s="3"/>
      <c r="PEY662" s="3"/>
      <c r="PEZ662" s="3"/>
      <c r="PFA662" s="3"/>
      <c r="PFB662" s="3"/>
      <c r="PFC662" s="3"/>
      <c r="PFD662" s="3"/>
      <c r="PFE662" s="3"/>
      <c r="PFF662" s="3"/>
      <c r="PFG662" s="3"/>
      <c r="PFH662" s="3"/>
      <c r="PFI662" s="3"/>
      <c r="PFJ662" s="3"/>
      <c r="PFK662" s="3"/>
      <c r="PFL662" s="3"/>
      <c r="PFM662" s="3"/>
      <c r="PFN662" s="3"/>
      <c r="PFO662" s="3"/>
      <c r="PFP662" s="3"/>
      <c r="PFQ662" s="3"/>
      <c r="PFR662" s="3"/>
      <c r="PFS662" s="3"/>
      <c r="PFT662" s="3"/>
      <c r="PFU662" s="3"/>
      <c r="PFV662" s="3"/>
      <c r="PFW662" s="3"/>
      <c r="PFX662" s="3"/>
      <c r="PFY662" s="3"/>
      <c r="PFZ662" s="3"/>
      <c r="PGA662" s="3"/>
      <c r="PGB662" s="3"/>
      <c r="PGC662" s="3"/>
      <c r="PGD662" s="3"/>
      <c r="PGE662" s="3"/>
      <c r="PGF662" s="3"/>
      <c r="PGG662" s="3"/>
      <c r="PGH662" s="3"/>
      <c r="PGI662" s="3"/>
      <c r="PGJ662" s="3"/>
      <c r="PGK662" s="3"/>
      <c r="PGL662" s="3"/>
      <c r="PGM662" s="3"/>
      <c r="PGN662" s="3"/>
      <c r="PGO662" s="3"/>
      <c r="PGP662" s="3"/>
      <c r="PGQ662" s="3"/>
      <c r="PGR662" s="3"/>
      <c r="PGS662" s="3"/>
      <c r="PGT662" s="3"/>
      <c r="PGU662" s="3"/>
      <c r="PGV662" s="3"/>
      <c r="PGW662" s="3"/>
      <c r="PGX662" s="3"/>
      <c r="PGY662" s="3"/>
      <c r="PGZ662" s="3"/>
      <c r="PHA662" s="3"/>
      <c r="PHB662" s="3"/>
      <c r="PHC662" s="3"/>
      <c r="PHD662" s="3"/>
      <c r="PHE662" s="3"/>
      <c r="PHF662" s="3"/>
      <c r="PHG662" s="3"/>
      <c r="PHH662" s="3"/>
      <c r="PHI662" s="3"/>
      <c r="PHJ662" s="3"/>
      <c r="PHK662" s="3"/>
      <c r="PHL662" s="3"/>
      <c r="PHM662" s="3"/>
      <c r="PHN662" s="3"/>
      <c r="PHO662" s="3"/>
      <c r="PHP662" s="3"/>
      <c r="PHQ662" s="3"/>
      <c r="PHR662" s="3"/>
      <c r="PHS662" s="3"/>
      <c r="PHT662" s="3"/>
      <c r="PHU662" s="3"/>
      <c r="PHV662" s="3"/>
      <c r="PHW662" s="3"/>
      <c r="PHX662" s="3"/>
      <c r="PHY662" s="3"/>
      <c r="PHZ662" s="3"/>
      <c r="PIA662" s="3"/>
      <c r="PIB662" s="3"/>
      <c r="PIC662" s="3"/>
      <c r="PID662" s="3"/>
      <c r="PIE662" s="3"/>
      <c r="PIF662" s="3"/>
      <c r="PIG662" s="3"/>
      <c r="PIH662" s="3"/>
      <c r="PII662" s="3"/>
      <c r="PIJ662" s="3"/>
      <c r="PIK662" s="3"/>
      <c r="PIL662" s="3"/>
      <c r="PIM662" s="3"/>
      <c r="PIN662" s="3"/>
      <c r="PIO662" s="3"/>
      <c r="PIP662" s="3"/>
      <c r="PIQ662" s="3"/>
      <c r="PIR662" s="3"/>
      <c r="PIS662" s="3"/>
      <c r="PIT662" s="3"/>
      <c r="PIU662" s="3"/>
      <c r="PIV662" s="3"/>
      <c r="PIW662" s="3"/>
      <c r="PIX662" s="3"/>
      <c r="PIY662" s="3"/>
      <c r="PIZ662" s="3"/>
      <c r="PJA662" s="3"/>
      <c r="PJB662" s="3"/>
      <c r="PJC662" s="3"/>
      <c r="PJD662" s="3"/>
      <c r="PJE662" s="3"/>
      <c r="PJF662" s="3"/>
      <c r="PJG662" s="3"/>
      <c r="PJH662" s="3"/>
      <c r="PJI662" s="3"/>
      <c r="PJJ662" s="3"/>
      <c r="PJK662" s="3"/>
      <c r="PJL662" s="3"/>
      <c r="PJM662" s="3"/>
      <c r="PJN662" s="3"/>
      <c r="PJO662" s="3"/>
      <c r="PJP662" s="3"/>
      <c r="PJQ662" s="3"/>
      <c r="PJR662" s="3"/>
      <c r="PJS662" s="3"/>
      <c r="PJT662" s="3"/>
      <c r="PJU662" s="3"/>
      <c r="PJV662" s="3"/>
      <c r="PJW662" s="3"/>
      <c r="PJX662" s="3"/>
      <c r="PJY662" s="3"/>
      <c r="PJZ662" s="3"/>
      <c r="PKA662" s="3"/>
      <c r="PKB662" s="3"/>
      <c r="PKC662" s="3"/>
      <c r="PKD662" s="3"/>
      <c r="PKE662" s="3"/>
      <c r="PKF662" s="3"/>
      <c r="PKG662" s="3"/>
      <c r="PKH662" s="3"/>
      <c r="PKI662" s="3"/>
      <c r="PKJ662" s="3"/>
      <c r="PKK662" s="3"/>
      <c r="PKL662" s="3"/>
      <c r="PKM662" s="3"/>
      <c r="PKN662" s="3"/>
      <c r="PKO662" s="3"/>
      <c r="PKP662" s="3"/>
      <c r="PKQ662" s="3"/>
      <c r="PKR662" s="3"/>
      <c r="PKS662" s="3"/>
      <c r="PKT662" s="3"/>
      <c r="PKU662" s="3"/>
      <c r="PKV662" s="3"/>
      <c r="PKW662" s="3"/>
      <c r="PKX662" s="3"/>
      <c r="PKY662" s="3"/>
      <c r="PKZ662" s="3"/>
      <c r="PLA662" s="3"/>
      <c r="PLB662" s="3"/>
      <c r="PLC662" s="3"/>
      <c r="PLD662" s="3"/>
      <c r="PLE662" s="3"/>
      <c r="PLF662" s="3"/>
      <c r="PLG662" s="3"/>
      <c r="PLH662" s="3"/>
      <c r="PLI662" s="3"/>
      <c r="PLJ662" s="3"/>
      <c r="PLK662" s="3"/>
      <c r="PLL662" s="3"/>
      <c r="PLM662" s="3"/>
      <c r="PLN662" s="3"/>
      <c r="PLO662" s="3"/>
      <c r="PLP662" s="3"/>
      <c r="PLQ662" s="3"/>
      <c r="PLR662" s="3"/>
      <c r="PLS662" s="3"/>
      <c r="PLT662" s="3"/>
      <c r="PLU662" s="3"/>
      <c r="PLV662" s="3"/>
      <c r="PLW662" s="3"/>
      <c r="PLX662" s="3"/>
      <c r="PLY662" s="3"/>
      <c r="PLZ662" s="3"/>
      <c r="PMA662" s="3"/>
      <c r="PMB662" s="3"/>
      <c r="PMC662" s="3"/>
      <c r="PMD662" s="3"/>
      <c r="PME662" s="3"/>
      <c r="PMF662" s="3"/>
      <c r="PMG662" s="3"/>
      <c r="PMH662" s="3"/>
      <c r="PMI662" s="3"/>
      <c r="PMJ662" s="3"/>
      <c r="PMK662" s="3"/>
      <c r="PML662" s="3"/>
      <c r="PMM662" s="3"/>
      <c r="PMN662" s="3"/>
      <c r="PMO662" s="3"/>
      <c r="PMP662" s="3"/>
      <c r="PMQ662" s="3"/>
      <c r="PMR662" s="3"/>
      <c r="PMS662" s="3"/>
      <c r="PMT662" s="3"/>
      <c r="PMU662" s="3"/>
      <c r="PMV662" s="3"/>
      <c r="PMW662" s="3"/>
      <c r="PMX662" s="3"/>
      <c r="PMY662" s="3"/>
      <c r="PMZ662" s="3"/>
      <c r="PNA662" s="3"/>
      <c r="PNB662" s="3"/>
      <c r="PNC662" s="3"/>
      <c r="PND662" s="3"/>
      <c r="PNE662" s="3"/>
      <c r="PNF662" s="3"/>
      <c r="PNG662" s="3"/>
      <c r="PNH662" s="3"/>
      <c r="PNI662" s="3"/>
      <c r="PNJ662" s="3"/>
      <c r="PNK662" s="3"/>
      <c r="PNL662" s="3"/>
      <c r="PNM662" s="3"/>
      <c r="PNN662" s="3"/>
      <c r="PNO662" s="3"/>
      <c r="PNP662" s="3"/>
      <c r="PNQ662" s="3"/>
      <c r="PNR662" s="3"/>
      <c r="PNS662" s="3"/>
      <c r="PNT662" s="3"/>
      <c r="PNU662" s="3"/>
      <c r="PNV662" s="3"/>
      <c r="PNW662" s="3"/>
      <c r="PNX662" s="3"/>
      <c r="PNY662" s="3"/>
      <c r="PNZ662" s="3"/>
      <c r="POA662" s="3"/>
      <c r="POB662" s="3"/>
      <c r="POC662" s="3"/>
      <c r="POD662" s="3"/>
      <c r="POE662" s="3"/>
      <c r="POF662" s="3"/>
      <c r="POG662" s="3"/>
      <c r="POH662" s="3"/>
      <c r="POI662" s="3"/>
      <c r="POJ662" s="3"/>
      <c r="POK662" s="3"/>
      <c r="POL662" s="3"/>
      <c r="POM662" s="3"/>
      <c r="PON662" s="3"/>
      <c r="POO662" s="3"/>
      <c r="POP662" s="3"/>
      <c r="POQ662" s="3"/>
      <c r="POR662" s="3"/>
      <c r="POS662" s="3"/>
      <c r="POT662" s="3"/>
      <c r="POU662" s="3"/>
      <c r="POV662" s="3"/>
      <c r="POW662" s="3"/>
      <c r="POX662" s="3"/>
      <c r="POY662" s="3"/>
      <c r="POZ662" s="3"/>
      <c r="PPA662" s="3"/>
      <c r="PPB662" s="3"/>
      <c r="PPC662" s="3"/>
      <c r="PPD662" s="3"/>
      <c r="PPE662" s="3"/>
      <c r="PPF662" s="3"/>
      <c r="PPG662" s="3"/>
      <c r="PPH662" s="3"/>
      <c r="PPI662" s="3"/>
      <c r="PPJ662" s="3"/>
      <c r="PPK662" s="3"/>
      <c r="PPL662" s="3"/>
      <c r="PPM662" s="3"/>
      <c r="PPN662" s="3"/>
      <c r="PPO662" s="3"/>
      <c r="PPP662" s="3"/>
      <c r="PPQ662" s="3"/>
      <c r="PPR662" s="3"/>
      <c r="PPS662" s="3"/>
      <c r="PPT662" s="3"/>
      <c r="PPU662" s="3"/>
      <c r="PPV662" s="3"/>
      <c r="PPW662" s="3"/>
      <c r="PPX662" s="3"/>
      <c r="PPY662" s="3"/>
      <c r="PPZ662" s="3"/>
      <c r="PQA662" s="3"/>
      <c r="PQB662" s="3"/>
      <c r="PQC662" s="3"/>
      <c r="PQD662" s="3"/>
      <c r="PQE662" s="3"/>
      <c r="PQF662" s="3"/>
      <c r="PQG662" s="3"/>
      <c r="PQH662" s="3"/>
      <c r="PQI662" s="3"/>
      <c r="PQJ662" s="3"/>
      <c r="PQK662" s="3"/>
      <c r="PQL662" s="3"/>
      <c r="PQM662" s="3"/>
      <c r="PQN662" s="3"/>
      <c r="PQO662" s="3"/>
      <c r="PQP662" s="3"/>
      <c r="PQQ662" s="3"/>
      <c r="PQR662" s="3"/>
      <c r="PQS662" s="3"/>
      <c r="PQT662" s="3"/>
      <c r="PQU662" s="3"/>
      <c r="PQV662" s="3"/>
      <c r="PQW662" s="3"/>
      <c r="PQX662" s="3"/>
      <c r="PQY662" s="3"/>
      <c r="PQZ662" s="3"/>
      <c r="PRA662" s="3"/>
      <c r="PRB662" s="3"/>
      <c r="PRC662" s="3"/>
      <c r="PRD662" s="3"/>
      <c r="PRE662" s="3"/>
      <c r="PRF662" s="3"/>
      <c r="PRG662" s="3"/>
      <c r="PRH662" s="3"/>
      <c r="PRI662" s="3"/>
      <c r="PRJ662" s="3"/>
      <c r="PRK662" s="3"/>
      <c r="PRL662" s="3"/>
      <c r="PRM662" s="3"/>
      <c r="PRN662" s="3"/>
      <c r="PRO662" s="3"/>
      <c r="PRP662" s="3"/>
      <c r="PRQ662" s="3"/>
      <c r="PRR662" s="3"/>
      <c r="PRS662" s="3"/>
      <c r="PRT662" s="3"/>
      <c r="PRU662" s="3"/>
      <c r="PRV662" s="3"/>
      <c r="PRW662" s="3"/>
      <c r="PRX662" s="3"/>
      <c r="PRY662" s="3"/>
      <c r="PRZ662" s="3"/>
      <c r="PSA662" s="3"/>
      <c r="PSB662" s="3"/>
      <c r="PSC662" s="3"/>
      <c r="PSD662" s="3"/>
      <c r="PSE662" s="3"/>
      <c r="PSF662" s="3"/>
      <c r="PSG662" s="3"/>
      <c r="PSH662" s="3"/>
      <c r="PSI662" s="3"/>
      <c r="PSJ662" s="3"/>
      <c r="PSK662" s="3"/>
      <c r="PSL662" s="3"/>
      <c r="PSM662" s="3"/>
      <c r="PSN662" s="3"/>
      <c r="PSO662" s="3"/>
      <c r="PSP662" s="3"/>
      <c r="PSQ662" s="3"/>
      <c r="PSR662" s="3"/>
      <c r="PSS662" s="3"/>
      <c r="PST662" s="3"/>
      <c r="PSU662" s="3"/>
      <c r="PSV662" s="3"/>
      <c r="PSW662" s="3"/>
      <c r="PSX662" s="3"/>
      <c r="PSY662" s="3"/>
      <c r="PSZ662" s="3"/>
      <c r="PTA662" s="3"/>
      <c r="PTB662" s="3"/>
      <c r="PTC662" s="3"/>
      <c r="PTD662" s="3"/>
      <c r="PTE662" s="3"/>
      <c r="PTF662" s="3"/>
      <c r="PTG662" s="3"/>
      <c r="PTH662" s="3"/>
      <c r="PTI662" s="3"/>
      <c r="PTJ662" s="3"/>
      <c r="PTK662" s="3"/>
      <c r="PTL662" s="3"/>
      <c r="PTM662" s="3"/>
      <c r="PTN662" s="3"/>
      <c r="PTO662" s="3"/>
      <c r="PTP662" s="3"/>
      <c r="PTQ662" s="3"/>
      <c r="PTR662" s="3"/>
      <c r="PTS662" s="3"/>
      <c r="PTT662" s="3"/>
      <c r="PTU662" s="3"/>
      <c r="PTV662" s="3"/>
      <c r="PTW662" s="3"/>
      <c r="PTX662" s="3"/>
      <c r="PTY662" s="3"/>
      <c r="PTZ662" s="3"/>
      <c r="PUA662" s="3"/>
      <c r="PUB662" s="3"/>
      <c r="PUC662" s="3"/>
      <c r="PUD662" s="3"/>
      <c r="PUE662" s="3"/>
      <c r="PUF662" s="3"/>
      <c r="PUG662" s="3"/>
      <c r="PUH662" s="3"/>
      <c r="PUI662" s="3"/>
      <c r="PUJ662" s="3"/>
      <c r="PUK662" s="3"/>
      <c r="PUL662" s="3"/>
      <c r="PUM662" s="3"/>
      <c r="PUN662" s="3"/>
      <c r="PUO662" s="3"/>
      <c r="PUP662" s="3"/>
      <c r="PUQ662" s="3"/>
      <c r="PUR662" s="3"/>
      <c r="PUS662" s="3"/>
      <c r="PUT662" s="3"/>
      <c r="PUU662" s="3"/>
      <c r="PUV662" s="3"/>
      <c r="PUW662" s="3"/>
      <c r="PUX662" s="3"/>
      <c r="PUY662" s="3"/>
      <c r="PUZ662" s="3"/>
      <c r="PVA662" s="3"/>
      <c r="PVB662" s="3"/>
      <c r="PVC662" s="3"/>
      <c r="PVD662" s="3"/>
      <c r="PVE662" s="3"/>
      <c r="PVF662" s="3"/>
      <c r="PVG662" s="3"/>
      <c r="PVH662" s="3"/>
      <c r="PVI662" s="3"/>
      <c r="PVJ662" s="3"/>
      <c r="PVK662" s="3"/>
      <c r="PVL662" s="3"/>
      <c r="PVM662" s="3"/>
      <c r="PVN662" s="3"/>
      <c r="PVO662" s="3"/>
      <c r="PVP662" s="3"/>
      <c r="PVQ662" s="3"/>
      <c r="PVR662" s="3"/>
      <c r="PVS662" s="3"/>
      <c r="PVT662" s="3"/>
      <c r="PVU662" s="3"/>
      <c r="PVV662" s="3"/>
      <c r="PVW662" s="3"/>
      <c r="PVX662" s="3"/>
      <c r="PVY662" s="3"/>
      <c r="PVZ662" s="3"/>
      <c r="PWA662" s="3"/>
      <c r="PWB662" s="3"/>
      <c r="PWC662" s="3"/>
      <c r="PWD662" s="3"/>
      <c r="PWE662" s="3"/>
      <c r="PWF662" s="3"/>
      <c r="PWG662" s="3"/>
      <c r="PWH662" s="3"/>
      <c r="PWI662" s="3"/>
      <c r="PWJ662" s="3"/>
      <c r="PWK662" s="3"/>
      <c r="PWL662" s="3"/>
      <c r="PWM662" s="3"/>
      <c r="PWN662" s="3"/>
      <c r="PWO662" s="3"/>
      <c r="PWP662" s="3"/>
      <c r="PWQ662" s="3"/>
      <c r="PWR662" s="3"/>
      <c r="PWS662" s="3"/>
      <c r="PWT662" s="3"/>
      <c r="PWU662" s="3"/>
      <c r="PWV662" s="3"/>
      <c r="PWW662" s="3"/>
      <c r="PWX662" s="3"/>
      <c r="PWY662" s="3"/>
      <c r="PWZ662" s="3"/>
      <c r="PXA662" s="3"/>
      <c r="PXB662" s="3"/>
      <c r="PXC662" s="3"/>
      <c r="PXD662" s="3"/>
      <c r="PXE662" s="3"/>
      <c r="PXF662" s="3"/>
      <c r="PXG662" s="3"/>
      <c r="PXH662" s="3"/>
      <c r="PXI662" s="3"/>
      <c r="PXJ662" s="3"/>
      <c r="PXK662" s="3"/>
      <c r="PXL662" s="3"/>
      <c r="PXM662" s="3"/>
      <c r="PXN662" s="3"/>
      <c r="PXO662" s="3"/>
      <c r="PXP662" s="3"/>
      <c r="PXQ662" s="3"/>
      <c r="PXR662" s="3"/>
      <c r="PXS662" s="3"/>
      <c r="PXT662" s="3"/>
      <c r="PXU662" s="3"/>
      <c r="PXV662" s="3"/>
      <c r="PXW662" s="3"/>
      <c r="PXX662" s="3"/>
      <c r="PXY662" s="3"/>
      <c r="PXZ662" s="3"/>
      <c r="PYA662" s="3"/>
      <c r="PYB662" s="3"/>
      <c r="PYC662" s="3"/>
      <c r="PYD662" s="3"/>
      <c r="PYE662" s="3"/>
      <c r="PYF662" s="3"/>
      <c r="PYG662" s="3"/>
      <c r="PYH662" s="3"/>
      <c r="PYI662" s="3"/>
      <c r="PYJ662" s="3"/>
      <c r="PYK662" s="3"/>
      <c r="PYL662" s="3"/>
      <c r="PYM662" s="3"/>
      <c r="PYN662" s="3"/>
      <c r="PYO662" s="3"/>
      <c r="PYP662" s="3"/>
      <c r="PYQ662" s="3"/>
      <c r="PYR662" s="3"/>
      <c r="PYS662" s="3"/>
      <c r="PYT662" s="3"/>
      <c r="PYU662" s="3"/>
      <c r="PYV662" s="3"/>
      <c r="PYW662" s="3"/>
      <c r="PYX662" s="3"/>
      <c r="PYY662" s="3"/>
      <c r="PYZ662" s="3"/>
      <c r="PZA662" s="3"/>
      <c r="PZB662" s="3"/>
      <c r="PZC662" s="3"/>
      <c r="PZD662" s="3"/>
      <c r="PZE662" s="3"/>
      <c r="PZF662" s="3"/>
      <c r="PZG662" s="3"/>
      <c r="PZH662" s="3"/>
      <c r="PZI662" s="3"/>
      <c r="PZJ662" s="3"/>
      <c r="PZK662" s="3"/>
      <c r="PZL662" s="3"/>
      <c r="PZM662" s="3"/>
      <c r="PZN662" s="3"/>
      <c r="PZO662" s="3"/>
      <c r="PZP662" s="3"/>
      <c r="PZQ662" s="3"/>
      <c r="PZR662" s="3"/>
      <c r="PZS662" s="3"/>
      <c r="PZT662" s="3"/>
      <c r="PZU662" s="3"/>
      <c r="PZV662" s="3"/>
      <c r="PZW662" s="3"/>
      <c r="PZX662" s="3"/>
      <c r="PZY662" s="3"/>
      <c r="PZZ662" s="3"/>
      <c r="QAA662" s="3"/>
      <c r="QAB662" s="3"/>
      <c r="QAC662" s="3"/>
      <c r="QAD662" s="3"/>
      <c r="QAE662" s="3"/>
      <c r="QAF662" s="3"/>
      <c r="QAG662" s="3"/>
      <c r="QAH662" s="3"/>
      <c r="QAI662" s="3"/>
      <c r="QAJ662" s="3"/>
      <c r="QAK662" s="3"/>
      <c r="QAL662" s="3"/>
      <c r="QAM662" s="3"/>
      <c r="QAN662" s="3"/>
      <c r="QAO662" s="3"/>
      <c r="QAP662" s="3"/>
      <c r="QAQ662" s="3"/>
      <c r="QAR662" s="3"/>
      <c r="QAS662" s="3"/>
      <c r="QAT662" s="3"/>
      <c r="QAU662" s="3"/>
      <c r="QAV662" s="3"/>
      <c r="QAW662" s="3"/>
      <c r="QAX662" s="3"/>
      <c r="QAY662" s="3"/>
      <c r="QAZ662" s="3"/>
      <c r="QBA662" s="3"/>
      <c r="QBB662" s="3"/>
      <c r="QBC662" s="3"/>
      <c r="QBD662" s="3"/>
      <c r="QBE662" s="3"/>
      <c r="QBF662" s="3"/>
      <c r="QBG662" s="3"/>
      <c r="QBH662" s="3"/>
      <c r="QBI662" s="3"/>
      <c r="QBJ662" s="3"/>
      <c r="QBK662" s="3"/>
      <c r="QBL662" s="3"/>
      <c r="QBM662" s="3"/>
      <c r="QBN662" s="3"/>
      <c r="QBO662" s="3"/>
      <c r="QBP662" s="3"/>
      <c r="QBQ662" s="3"/>
      <c r="QBR662" s="3"/>
      <c r="QBS662" s="3"/>
      <c r="QBT662" s="3"/>
      <c r="QBU662" s="3"/>
      <c r="QBV662" s="3"/>
      <c r="QBW662" s="3"/>
      <c r="QBX662" s="3"/>
      <c r="QBY662" s="3"/>
      <c r="QBZ662" s="3"/>
      <c r="QCA662" s="3"/>
      <c r="QCB662" s="3"/>
      <c r="QCC662" s="3"/>
      <c r="QCD662" s="3"/>
      <c r="QCE662" s="3"/>
      <c r="QCF662" s="3"/>
      <c r="QCG662" s="3"/>
      <c r="QCH662" s="3"/>
      <c r="QCI662" s="3"/>
      <c r="QCJ662" s="3"/>
      <c r="QCK662" s="3"/>
      <c r="QCL662" s="3"/>
      <c r="QCM662" s="3"/>
      <c r="QCN662" s="3"/>
      <c r="QCO662" s="3"/>
      <c r="QCP662" s="3"/>
      <c r="QCQ662" s="3"/>
      <c r="QCR662" s="3"/>
      <c r="QCS662" s="3"/>
      <c r="QCT662" s="3"/>
      <c r="QCU662" s="3"/>
      <c r="QCV662" s="3"/>
      <c r="QCW662" s="3"/>
      <c r="QCX662" s="3"/>
      <c r="QCY662" s="3"/>
      <c r="QCZ662" s="3"/>
      <c r="QDA662" s="3"/>
      <c r="QDB662" s="3"/>
      <c r="QDC662" s="3"/>
      <c r="QDD662" s="3"/>
      <c r="QDE662" s="3"/>
      <c r="QDF662" s="3"/>
      <c r="QDG662" s="3"/>
      <c r="QDH662" s="3"/>
      <c r="QDI662" s="3"/>
      <c r="QDJ662" s="3"/>
      <c r="QDK662" s="3"/>
      <c r="QDL662" s="3"/>
      <c r="QDM662" s="3"/>
      <c r="QDN662" s="3"/>
      <c r="QDO662" s="3"/>
      <c r="QDP662" s="3"/>
      <c r="QDQ662" s="3"/>
      <c r="QDR662" s="3"/>
      <c r="QDS662" s="3"/>
      <c r="QDT662" s="3"/>
      <c r="QDU662" s="3"/>
      <c r="QDV662" s="3"/>
      <c r="QDW662" s="3"/>
      <c r="QDX662" s="3"/>
      <c r="QDY662" s="3"/>
      <c r="QDZ662" s="3"/>
      <c r="QEA662" s="3"/>
      <c r="QEB662" s="3"/>
      <c r="QEC662" s="3"/>
      <c r="QED662" s="3"/>
      <c r="QEE662" s="3"/>
      <c r="QEF662" s="3"/>
      <c r="QEG662" s="3"/>
      <c r="QEH662" s="3"/>
      <c r="QEI662" s="3"/>
      <c r="QEJ662" s="3"/>
      <c r="QEK662" s="3"/>
      <c r="QEL662" s="3"/>
      <c r="QEM662" s="3"/>
      <c r="QEN662" s="3"/>
      <c r="QEO662" s="3"/>
      <c r="QEP662" s="3"/>
      <c r="QEQ662" s="3"/>
      <c r="QER662" s="3"/>
      <c r="QES662" s="3"/>
      <c r="QET662" s="3"/>
      <c r="QEU662" s="3"/>
      <c r="QEV662" s="3"/>
      <c r="QEW662" s="3"/>
      <c r="QEX662" s="3"/>
      <c r="QEY662" s="3"/>
      <c r="QEZ662" s="3"/>
      <c r="QFA662" s="3"/>
      <c r="QFB662" s="3"/>
      <c r="QFC662" s="3"/>
      <c r="QFD662" s="3"/>
      <c r="QFE662" s="3"/>
      <c r="QFF662" s="3"/>
      <c r="QFG662" s="3"/>
      <c r="QFH662" s="3"/>
      <c r="QFI662" s="3"/>
      <c r="QFJ662" s="3"/>
      <c r="QFK662" s="3"/>
      <c r="QFL662" s="3"/>
      <c r="QFM662" s="3"/>
      <c r="QFN662" s="3"/>
      <c r="QFO662" s="3"/>
      <c r="QFP662" s="3"/>
      <c r="QFQ662" s="3"/>
      <c r="QFR662" s="3"/>
      <c r="QFS662" s="3"/>
      <c r="QFT662" s="3"/>
      <c r="QFU662" s="3"/>
      <c r="QFV662" s="3"/>
      <c r="QFW662" s="3"/>
      <c r="QFX662" s="3"/>
      <c r="QFY662" s="3"/>
      <c r="QFZ662" s="3"/>
      <c r="QGA662" s="3"/>
      <c r="QGB662" s="3"/>
      <c r="QGC662" s="3"/>
      <c r="QGD662" s="3"/>
      <c r="QGE662" s="3"/>
      <c r="QGF662" s="3"/>
      <c r="QGG662" s="3"/>
      <c r="QGH662" s="3"/>
      <c r="QGI662" s="3"/>
      <c r="QGJ662" s="3"/>
      <c r="QGK662" s="3"/>
      <c r="QGL662" s="3"/>
      <c r="QGM662" s="3"/>
      <c r="QGN662" s="3"/>
      <c r="QGO662" s="3"/>
      <c r="QGP662" s="3"/>
      <c r="QGQ662" s="3"/>
      <c r="QGR662" s="3"/>
      <c r="QGS662" s="3"/>
      <c r="QGT662" s="3"/>
      <c r="QGU662" s="3"/>
      <c r="QGV662" s="3"/>
      <c r="QGW662" s="3"/>
      <c r="QGX662" s="3"/>
      <c r="QGY662" s="3"/>
      <c r="QGZ662" s="3"/>
      <c r="QHA662" s="3"/>
      <c r="QHB662" s="3"/>
      <c r="QHC662" s="3"/>
      <c r="QHD662" s="3"/>
      <c r="QHE662" s="3"/>
      <c r="QHF662" s="3"/>
      <c r="QHG662" s="3"/>
      <c r="QHH662" s="3"/>
      <c r="QHI662" s="3"/>
      <c r="QHJ662" s="3"/>
      <c r="QHK662" s="3"/>
      <c r="QHL662" s="3"/>
      <c r="QHM662" s="3"/>
      <c r="QHN662" s="3"/>
      <c r="QHO662" s="3"/>
      <c r="QHP662" s="3"/>
      <c r="QHQ662" s="3"/>
      <c r="QHR662" s="3"/>
      <c r="QHS662" s="3"/>
      <c r="QHT662" s="3"/>
      <c r="QHU662" s="3"/>
      <c r="QHV662" s="3"/>
      <c r="QHW662" s="3"/>
      <c r="QHX662" s="3"/>
      <c r="QHY662" s="3"/>
      <c r="QHZ662" s="3"/>
      <c r="QIA662" s="3"/>
      <c r="QIB662" s="3"/>
      <c r="QIC662" s="3"/>
      <c r="QID662" s="3"/>
      <c r="QIE662" s="3"/>
      <c r="QIF662" s="3"/>
      <c r="QIG662" s="3"/>
      <c r="QIH662" s="3"/>
      <c r="QII662" s="3"/>
      <c r="QIJ662" s="3"/>
      <c r="QIK662" s="3"/>
      <c r="QIL662" s="3"/>
      <c r="QIM662" s="3"/>
      <c r="QIN662" s="3"/>
      <c r="QIO662" s="3"/>
      <c r="QIP662" s="3"/>
      <c r="QIQ662" s="3"/>
      <c r="QIR662" s="3"/>
      <c r="QIS662" s="3"/>
      <c r="QIT662" s="3"/>
      <c r="QIU662" s="3"/>
      <c r="QIV662" s="3"/>
      <c r="QIW662" s="3"/>
      <c r="QIX662" s="3"/>
      <c r="QIY662" s="3"/>
      <c r="QIZ662" s="3"/>
      <c r="QJA662" s="3"/>
      <c r="QJB662" s="3"/>
      <c r="QJC662" s="3"/>
      <c r="QJD662" s="3"/>
      <c r="QJE662" s="3"/>
      <c r="QJF662" s="3"/>
      <c r="QJG662" s="3"/>
      <c r="QJH662" s="3"/>
      <c r="QJI662" s="3"/>
      <c r="QJJ662" s="3"/>
      <c r="QJK662" s="3"/>
      <c r="QJL662" s="3"/>
      <c r="QJM662" s="3"/>
      <c r="QJN662" s="3"/>
      <c r="QJO662" s="3"/>
      <c r="QJP662" s="3"/>
      <c r="QJQ662" s="3"/>
      <c r="QJR662" s="3"/>
      <c r="QJS662" s="3"/>
      <c r="QJT662" s="3"/>
      <c r="QJU662" s="3"/>
      <c r="QJV662" s="3"/>
      <c r="QJW662" s="3"/>
      <c r="QJX662" s="3"/>
      <c r="QJY662" s="3"/>
      <c r="QJZ662" s="3"/>
      <c r="QKA662" s="3"/>
      <c r="QKB662" s="3"/>
      <c r="QKC662" s="3"/>
      <c r="QKD662" s="3"/>
      <c r="QKE662" s="3"/>
      <c r="QKF662" s="3"/>
      <c r="QKG662" s="3"/>
      <c r="QKH662" s="3"/>
      <c r="QKI662" s="3"/>
      <c r="QKJ662" s="3"/>
      <c r="QKK662" s="3"/>
      <c r="QKL662" s="3"/>
      <c r="QKM662" s="3"/>
      <c r="QKN662" s="3"/>
      <c r="QKO662" s="3"/>
      <c r="QKP662" s="3"/>
      <c r="QKQ662" s="3"/>
      <c r="QKR662" s="3"/>
      <c r="QKS662" s="3"/>
      <c r="QKT662" s="3"/>
      <c r="QKU662" s="3"/>
      <c r="QKV662" s="3"/>
      <c r="QKW662" s="3"/>
      <c r="QKX662" s="3"/>
      <c r="QKY662" s="3"/>
      <c r="QKZ662" s="3"/>
      <c r="QLA662" s="3"/>
      <c r="QLB662" s="3"/>
      <c r="QLC662" s="3"/>
      <c r="QLD662" s="3"/>
      <c r="QLE662" s="3"/>
      <c r="QLF662" s="3"/>
      <c r="QLG662" s="3"/>
      <c r="QLH662" s="3"/>
      <c r="QLI662" s="3"/>
      <c r="QLJ662" s="3"/>
      <c r="QLK662" s="3"/>
      <c r="QLL662" s="3"/>
      <c r="QLM662" s="3"/>
      <c r="QLN662" s="3"/>
      <c r="QLO662" s="3"/>
      <c r="QLP662" s="3"/>
      <c r="QLQ662" s="3"/>
      <c r="QLR662" s="3"/>
      <c r="QLS662" s="3"/>
      <c r="QLT662" s="3"/>
      <c r="QLU662" s="3"/>
      <c r="QLV662" s="3"/>
      <c r="QLW662" s="3"/>
      <c r="QLX662" s="3"/>
      <c r="QLY662" s="3"/>
      <c r="QLZ662" s="3"/>
      <c r="QMA662" s="3"/>
      <c r="QMB662" s="3"/>
      <c r="QMC662" s="3"/>
      <c r="QMD662" s="3"/>
      <c r="QME662" s="3"/>
      <c r="QMF662" s="3"/>
      <c r="QMG662" s="3"/>
      <c r="QMH662" s="3"/>
      <c r="QMI662" s="3"/>
      <c r="QMJ662" s="3"/>
      <c r="QMK662" s="3"/>
      <c r="QML662" s="3"/>
      <c r="QMM662" s="3"/>
      <c r="QMN662" s="3"/>
      <c r="QMO662" s="3"/>
      <c r="QMP662" s="3"/>
      <c r="QMQ662" s="3"/>
      <c r="QMR662" s="3"/>
      <c r="QMS662" s="3"/>
      <c r="QMT662" s="3"/>
      <c r="QMU662" s="3"/>
      <c r="QMV662" s="3"/>
      <c r="QMW662" s="3"/>
      <c r="QMX662" s="3"/>
      <c r="QMY662" s="3"/>
      <c r="QMZ662" s="3"/>
      <c r="QNA662" s="3"/>
      <c r="QNB662" s="3"/>
      <c r="QNC662" s="3"/>
      <c r="QND662" s="3"/>
      <c r="QNE662" s="3"/>
      <c r="QNF662" s="3"/>
      <c r="QNG662" s="3"/>
      <c r="QNH662" s="3"/>
      <c r="QNI662" s="3"/>
      <c r="QNJ662" s="3"/>
      <c r="QNK662" s="3"/>
      <c r="QNL662" s="3"/>
      <c r="QNM662" s="3"/>
      <c r="QNN662" s="3"/>
      <c r="QNO662" s="3"/>
      <c r="QNP662" s="3"/>
      <c r="QNQ662" s="3"/>
      <c r="QNR662" s="3"/>
      <c r="QNS662" s="3"/>
      <c r="QNT662" s="3"/>
      <c r="QNU662" s="3"/>
      <c r="QNV662" s="3"/>
      <c r="QNW662" s="3"/>
      <c r="QNX662" s="3"/>
      <c r="QNY662" s="3"/>
      <c r="QNZ662" s="3"/>
      <c r="QOA662" s="3"/>
      <c r="QOB662" s="3"/>
      <c r="QOC662" s="3"/>
      <c r="QOD662" s="3"/>
      <c r="QOE662" s="3"/>
      <c r="QOF662" s="3"/>
      <c r="QOG662" s="3"/>
      <c r="QOH662" s="3"/>
      <c r="QOI662" s="3"/>
      <c r="QOJ662" s="3"/>
      <c r="QOK662" s="3"/>
      <c r="QOL662" s="3"/>
      <c r="QOM662" s="3"/>
      <c r="QON662" s="3"/>
      <c r="QOO662" s="3"/>
      <c r="QOP662" s="3"/>
      <c r="QOQ662" s="3"/>
      <c r="QOR662" s="3"/>
      <c r="QOS662" s="3"/>
      <c r="QOT662" s="3"/>
      <c r="QOU662" s="3"/>
      <c r="QOV662" s="3"/>
      <c r="QOW662" s="3"/>
      <c r="QOX662" s="3"/>
      <c r="QOY662" s="3"/>
      <c r="QOZ662" s="3"/>
      <c r="QPA662" s="3"/>
      <c r="QPB662" s="3"/>
      <c r="QPC662" s="3"/>
      <c r="QPD662" s="3"/>
      <c r="QPE662" s="3"/>
      <c r="QPF662" s="3"/>
      <c r="QPG662" s="3"/>
      <c r="QPH662" s="3"/>
      <c r="QPI662" s="3"/>
      <c r="QPJ662" s="3"/>
      <c r="QPK662" s="3"/>
      <c r="QPL662" s="3"/>
      <c r="QPM662" s="3"/>
      <c r="QPN662" s="3"/>
      <c r="QPO662" s="3"/>
      <c r="QPP662" s="3"/>
      <c r="QPQ662" s="3"/>
      <c r="QPR662" s="3"/>
      <c r="QPS662" s="3"/>
      <c r="QPT662" s="3"/>
      <c r="QPU662" s="3"/>
      <c r="QPV662" s="3"/>
      <c r="QPW662" s="3"/>
      <c r="QPX662" s="3"/>
      <c r="QPY662" s="3"/>
      <c r="QPZ662" s="3"/>
      <c r="QQA662" s="3"/>
      <c r="QQB662" s="3"/>
      <c r="QQC662" s="3"/>
      <c r="QQD662" s="3"/>
      <c r="QQE662" s="3"/>
      <c r="QQF662" s="3"/>
      <c r="QQG662" s="3"/>
      <c r="QQH662" s="3"/>
      <c r="QQI662" s="3"/>
      <c r="QQJ662" s="3"/>
      <c r="QQK662" s="3"/>
      <c r="QQL662" s="3"/>
      <c r="QQM662" s="3"/>
      <c r="QQN662" s="3"/>
      <c r="QQO662" s="3"/>
      <c r="QQP662" s="3"/>
      <c r="QQQ662" s="3"/>
      <c r="QQR662" s="3"/>
      <c r="QQS662" s="3"/>
      <c r="QQT662" s="3"/>
      <c r="QQU662" s="3"/>
      <c r="QQV662" s="3"/>
      <c r="QQW662" s="3"/>
      <c r="QQX662" s="3"/>
      <c r="QQY662" s="3"/>
      <c r="QQZ662" s="3"/>
      <c r="QRA662" s="3"/>
      <c r="QRB662" s="3"/>
      <c r="QRC662" s="3"/>
      <c r="QRD662" s="3"/>
      <c r="QRE662" s="3"/>
      <c r="QRF662" s="3"/>
      <c r="QRG662" s="3"/>
      <c r="QRH662" s="3"/>
      <c r="QRI662" s="3"/>
      <c r="QRJ662" s="3"/>
      <c r="QRK662" s="3"/>
      <c r="QRL662" s="3"/>
      <c r="QRM662" s="3"/>
      <c r="QRN662" s="3"/>
      <c r="QRO662" s="3"/>
      <c r="QRP662" s="3"/>
      <c r="QRQ662" s="3"/>
      <c r="QRR662" s="3"/>
      <c r="QRS662" s="3"/>
      <c r="QRT662" s="3"/>
      <c r="QRU662" s="3"/>
      <c r="QRV662" s="3"/>
      <c r="QRW662" s="3"/>
      <c r="QRX662" s="3"/>
      <c r="QRY662" s="3"/>
      <c r="QRZ662" s="3"/>
      <c r="QSA662" s="3"/>
      <c r="QSB662" s="3"/>
      <c r="QSC662" s="3"/>
      <c r="QSD662" s="3"/>
      <c r="QSE662" s="3"/>
      <c r="QSF662" s="3"/>
      <c r="QSG662" s="3"/>
      <c r="QSH662" s="3"/>
      <c r="QSI662" s="3"/>
      <c r="QSJ662" s="3"/>
      <c r="QSK662" s="3"/>
      <c r="QSL662" s="3"/>
      <c r="QSM662" s="3"/>
      <c r="QSN662" s="3"/>
      <c r="QSO662" s="3"/>
      <c r="QSP662" s="3"/>
      <c r="QSQ662" s="3"/>
      <c r="QSR662" s="3"/>
      <c r="QSS662" s="3"/>
      <c r="QST662" s="3"/>
      <c r="QSU662" s="3"/>
      <c r="QSV662" s="3"/>
      <c r="QSW662" s="3"/>
      <c r="QSX662" s="3"/>
      <c r="QSY662" s="3"/>
      <c r="QSZ662" s="3"/>
      <c r="QTA662" s="3"/>
      <c r="QTB662" s="3"/>
      <c r="QTC662" s="3"/>
      <c r="QTD662" s="3"/>
      <c r="QTE662" s="3"/>
      <c r="QTF662" s="3"/>
      <c r="QTG662" s="3"/>
      <c r="QTH662" s="3"/>
      <c r="QTI662" s="3"/>
      <c r="QTJ662" s="3"/>
      <c r="QTK662" s="3"/>
      <c r="QTL662" s="3"/>
      <c r="QTM662" s="3"/>
      <c r="QTN662" s="3"/>
      <c r="QTO662" s="3"/>
      <c r="QTP662" s="3"/>
      <c r="QTQ662" s="3"/>
      <c r="QTR662" s="3"/>
      <c r="QTS662" s="3"/>
      <c r="QTT662" s="3"/>
      <c r="QTU662" s="3"/>
      <c r="QTV662" s="3"/>
      <c r="QTW662" s="3"/>
      <c r="QTX662" s="3"/>
      <c r="QTY662" s="3"/>
      <c r="QTZ662" s="3"/>
      <c r="QUA662" s="3"/>
      <c r="QUB662" s="3"/>
      <c r="QUC662" s="3"/>
      <c r="QUD662" s="3"/>
      <c r="QUE662" s="3"/>
      <c r="QUF662" s="3"/>
      <c r="QUG662" s="3"/>
      <c r="QUH662" s="3"/>
      <c r="QUI662" s="3"/>
      <c r="QUJ662" s="3"/>
      <c r="QUK662" s="3"/>
      <c r="QUL662" s="3"/>
      <c r="QUM662" s="3"/>
      <c r="QUN662" s="3"/>
      <c r="QUO662" s="3"/>
      <c r="QUP662" s="3"/>
      <c r="QUQ662" s="3"/>
      <c r="QUR662" s="3"/>
      <c r="QUS662" s="3"/>
      <c r="QUT662" s="3"/>
      <c r="QUU662" s="3"/>
      <c r="QUV662" s="3"/>
      <c r="QUW662" s="3"/>
      <c r="QUX662" s="3"/>
      <c r="QUY662" s="3"/>
      <c r="QUZ662" s="3"/>
      <c r="QVA662" s="3"/>
      <c r="QVB662" s="3"/>
      <c r="QVC662" s="3"/>
      <c r="QVD662" s="3"/>
      <c r="QVE662" s="3"/>
      <c r="QVF662" s="3"/>
      <c r="QVG662" s="3"/>
      <c r="QVH662" s="3"/>
      <c r="QVI662" s="3"/>
      <c r="QVJ662" s="3"/>
      <c r="QVK662" s="3"/>
      <c r="QVL662" s="3"/>
      <c r="QVM662" s="3"/>
      <c r="QVN662" s="3"/>
      <c r="QVO662" s="3"/>
      <c r="QVP662" s="3"/>
      <c r="QVQ662" s="3"/>
      <c r="QVR662" s="3"/>
      <c r="QVS662" s="3"/>
      <c r="QVT662" s="3"/>
      <c r="QVU662" s="3"/>
      <c r="QVV662" s="3"/>
      <c r="QVW662" s="3"/>
      <c r="QVX662" s="3"/>
      <c r="QVY662" s="3"/>
      <c r="QVZ662" s="3"/>
      <c r="QWA662" s="3"/>
      <c r="QWB662" s="3"/>
      <c r="QWC662" s="3"/>
      <c r="QWD662" s="3"/>
      <c r="QWE662" s="3"/>
      <c r="QWF662" s="3"/>
      <c r="QWG662" s="3"/>
      <c r="QWH662" s="3"/>
      <c r="QWI662" s="3"/>
      <c r="QWJ662" s="3"/>
      <c r="QWK662" s="3"/>
      <c r="QWL662" s="3"/>
      <c r="QWM662" s="3"/>
      <c r="QWN662" s="3"/>
      <c r="QWO662" s="3"/>
      <c r="QWP662" s="3"/>
      <c r="QWQ662" s="3"/>
      <c r="QWR662" s="3"/>
      <c r="QWS662" s="3"/>
      <c r="QWT662" s="3"/>
      <c r="QWU662" s="3"/>
      <c r="QWV662" s="3"/>
      <c r="QWW662" s="3"/>
      <c r="QWX662" s="3"/>
      <c r="QWY662" s="3"/>
      <c r="QWZ662" s="3"/>
      <c r="QXA662" s="3"/>
      <c r="QXB662" s="3"/>
      <c r="QXC662" s="3"/>
      <c r="QXD662" s="3"/>
      <c r="QXE662" s="3"/>
      <c r="QXF662" s="3"/>
      <c r="QXG662" s="3"/>
      <c r="QXH662" s="3"/>
      <c r="QXI662" s="3"/>
      <c r="QXJ662" s="3"/>
      <c r="QXK662" s="3"/>
      <c r="QXL662" s="3"/>
      <c r="QXM662" s="3"/>
      <c r="QXN662" s="3"/>
      <c r="QXO662" s="3"/>
      <c r="QXP662" s="3"/>
      <c r="QXQ662" s="3"/>
      <c r="QXR662" s="3"/>
      <c r="QXS662" s="3"/>
      <c r="QXT662" s="3"/>
      <c r="QXU662" s="3"/>
      <c r="QXV662" s="3"/>
      <c r="QXW662" s="3"/>
      <c r="QXX662" s="3"/>
      <c r="QXY662" s="3"/>
      <c r="QXZ662" s="3"/>
      <c r="QYA662" s="3"/>
      <c r="QYB662" s="3"/>
      <c r="QYC662" s="3"/>
      <c r="QYD662" s="3"/>
      <c r="QYE662" s="3"/>
      <c r="QYF662" s="3"/>
      <c r="QYG662" s="3"/>
      <c r="QYH662" s="3"/>
      <c r="QYI662" s="3"/>
      <c r="QYJ662" s="3"/>
      <c r="QYK662" s="3"/>
      <c r="QYL662" s="3"/>
      <c r="QYM662" s="3"/>
      <c r="QYN662" s="3"/>
      <c r="QYO662" s="3"/>
      <c r="QYP662" s="3"/>
      <c r="QYQ662" s="3"/>
      <c r="QYR662" s="3"/>
      <c r="QYS662" s="3"/>
      <c r="QYT662" s="3"/>
      <c r="QYU662" s="3"/>
      <c r="QYV662" s="3"/>
      <c r="QYW662" s="3"/>
      <c r="QYX662" s="3"/>
      <c r="QYY662" s="3"/>
      <c r="QYZ662" s="3"/>
      <c r="QZA662" s="3"/>
      <c r="QZB662" s="3"/>
      <c r="QZC662" s="3"/>
      <c r="QZD662" s="3"/>
      <c r="QZE662" s="3"/>
      <c r="QZF662" s="3"/>
      <c r="QZG662" s="3"/>
      <c r="QZH662" s="3"/>
      <c r="QZI662" s="3"/>
      <c r="QZJ662" s="3"/>
      <c r="QZK662" s="3"/>
      <c r="QZL662" s="3"/>
      <c r="QZM662" s="3"/>
      <c r="QZN662" s="3"/>
      <c r="QZO662" s="3"/>
      <c r="QZP662" s="3"/>
      <c r="QZQ662" s="3"/>
      <c r="QZR662" s="3"/>
      <c r="QZS662" s="3"/>
      <c r="QZT662" s="3"/>
      <c r="QZU662" s="3"/>
      <c r="QZV662" s="3"/>
      <c r="QZW662" s="3"/>
      <c r="QZX662" s="3"/>
      <c r="QZY662" s="3"/>
      <c r="QZZ662" s="3"/>
      <c r="RAA662" s="3"/>
      <c r="RAB662" s="3"/>
      <c r="RAC662" s="3"/>
      <c r="RAD662" s="3"/>
      <c r="RAE662" s="3"/>
      <c r="RAF662" s="3"/>
      <c r="RAG662" s="3"/>
      <c r="RAH662" s="3"/>
      <c r="RAI662" s="3"/>
      <c r="RAJ662" s="3"/>
      <c r="RAK662" s="3"/>
      <c r="RAL662" s="3"/>
      <c r="RAM662" s="3"/>
      <c r="RAN662" s="3"/>
      <c r="RAO662" s="3"/>
      <c r="RAP662" s="3"/>
      <c r="RAQ662" s="3"/>
      <c r="RAR662" s="3"/>
      <c r="RAS662" s="3"/>
      <c r="RAT662" s="3"/>
      <c r="RAU662" s="3"/>
      <c r="RAV662" s="3"/>
      <c r="RAW662" s="3"/>
      <c r="RAX662" s="3"/>
      <c r="RAY662" s="3"/>
      <c r="RAZ662" s="3"/>
      <c r="RBA662" s="3"/>
      <c r="RBB662" s="3"/>
      <c r="RBC662" s="3"/>
      <c r="RBD662" s="3"/>
      <c r="RBE662" s="3"/>
      <c r="RBF662" s="3"/>
      <c r="RBG662" s="3"/>
      <c r="RBH662" s="3"/>
      <c r="RBI662" s="3"/>
      <c r="RBJ662" s="3"/>
      <c r="RBK662" s="3"/>
      <c r="RBL662" s="3"/>
      <c r="RBM662" s="3"/>
      <c r="RBN662" s="3"/>
      <c r="RBO662" s="3"/>
      <c r="RBP662" s="3"/>
      <c r="RBQ662" s="3"/>
      <c r="RBR662" s="3"/>
      <c r="RBS662" s="3"/>
      <c r="RBT662" s="3"/>
      <c r="RBU662" s="3"/>
      <c r="RBV662" s="3"/>
      <c r="RBW662" s="3"/>
      <c r="RBX662" s="3"/>
      <c r="RBY662" s="3"/>
      <c r="RBZ662" s="3"/>
      <c r="RCA662" s="3"/>
      <c r="RCB662" s="3"/>
      <c r="RCC662" s="3"/>
      <c r="RCD662" s="3"/>
      <c r="RCE662" s="3"/>
      <c r="RCF662" s="3"/>
      <c r="RCG662" s="3"/>
      <c r="RCH662" s="3"/>
      <c r="RCI662" s="3"/>
      <c r="RCJ662" s="3"/>
      <c r="RCK662" s="3"/>
      <c r="RCL662" s="3"/>
      <c r="RCM662" s="3"/>
      <c r="RCN662" s="3"/>
      <c r="RCO662" s="3"/>
      <c r="RCP662" s="3"/>
      <c r="RCQ662" s="3"/>
      <c r="RCR662" s="3"/>
      <c r="RCS662" s="3"/>
      <c r="RCT662" s="3"/>
      <c r="RCU662" s="3"/>
      <c r="RCV662" s="3"/>
      <c r="RCW662" s="3"/>
      <c r="RCX662" s="3"/>
      <c r="RCY662" s="3"/>
      <c r="RCZ662" s="3"/>
      <c r="RDA662" s="3"/>
      <c r="RDB662" s="3"/>
      <c r="RDC662" s="3"/>
      <c r="RDD662" s="3"/>
      <c r="RDE662" s="3"/>
      <c r="RDF662" s="3"/>
      <c r="RDG662" s="3"/>
      <c r="RDH662" s="3"/>
      <c r="RDI662" s="3"/>
      <c r="RDJ662" s="3"/>
      <c r="RDK662" s="3"/>
      <c r="RDL662" s="3"/>
      <c r="RDM662" s="3"/>
      <c r="RDN662" s="3"/>
      <c r="RDO662" s="3"/>
      <c r="RDP662" s="3"/>
      <c r="RDQ662" s="3"/>
      <c r="RDR662" s="3"/>
      <c r="RDS662" s="3"/>
      <c r="RDT662" s="3"/>
      <c r="RDU662" s="3"/>
      <c r="RDV662" s="3"/>
      <c r="RDW662" s="3"/>
      <c r="RDX662" s="3"/>
      <c r="RDY662" s="3"/>
      <c r="RDZ662" s="3"/>
      <c r="REA662" s="3"/>
      <c r="REB662" s="3"/>
      <c r="REC662" s="3"/>
      <c r="RED662" s="3"/>
      <c r="REE662" s="3"/>
      <c r="REF662" s="3"/>
      <c r="REG662" s="3"/>
      <c r="REH662" s="3"/>
      <c r="REI662" s="3"/>
      <c r="REJ662" s="3"/>
      <c r="REK662" s="3"/>
      <c r="REL662" s="3"/>
      <c r="REM662" s="3"/>
      <c r="REN662" s="3"/>
      <c r="REO662" s="3"/>
      <c r="REP662" s="3"/>
      <c r="REQ662" s="3"/>
      <c r="RER662" s="3"/>
      <c r="RES662" s="3"/>
      <c r="RET662" s="3"/>
      <c r="REU662" s="3"/>
      <c r="REV662" s="3"/>
      <c r="REW662" s="3"/>
      <c r="REX662" s="3"/>
      <c r="REY662" s="3"/>
      <c r="REZ662" s="3"/>
      <c r="RFA662" s="3"/>
      <c r="RFB662" s="3"/>
      <c r="RFC662" s="3"/>
      <c r="RFD662" s="3"/>
      <c r="RFE662" s="3"/>
      <c r="RFF662" s="3"/>
      <c r="RFG662" s="3"/>
      <c r="RFH662" s="3"/>
      <c r="RFI662" s="3"/>
      <c r="RFJ662" s="3"/>
      <c r="RFK662" s="3"/>
      <c r="RFL662" s="3"/>
      <c r="RFM662" s="3"/>
      <c r="RFN662" s="3"/>
      <c r="RFO662" s="3"/>
      <c r="RFP662" s="3"/>
      <c r="RFQ662" s="3"/>
      <c r="RFR662" s="3"/>
      <c r="RFS662" s="3"/>
      <c r="RFT662" s="3"/>
      <c r="RFU662" s="3"/>
      <c r="RFV662" s="3"/>
      <c r="RFW662" s="3"/>
      <c r="RFX662" s="3"/>
      <c r="RFY662" s="3"/>
      <c r="RFZ662" s="3"/>
      <c r="RGA662" s="3"/>
      <c r="RGB662" s="3"/>
      <c r="RGC662" s="3"/>
      <c r="RGD662" s="3"/>
      <c r="RGE662" s="3"/>
      <c r="RGF662" s="3"/>
      <c r="RGG662" s="3"/>
      <c r="RGH662" s="3"/>
      <c r="RGI662" s="3"/>
      <c r="RGJ662" s="3"/>
      <c r="RGK662" s="3"/>
      <c r="RGL662" s="3"/>
      <c r="RGM662" s="3"/>
      <c r="RGN662" s="3"/>
      <c r="RGO662" s="3"/>
      <c r="RGP662" s="3"/>
      <c r="RGQ662" s="3"/>
      <c r="RGR662" s="3"/>
      <c r="RGS662" s="3"/>
      <c r="RGT662" s="3"/>
      <c r="RGU662" s="3"/>
      <c r="RGV662" s="3"/>
      <c r="RGW662" s="3"/>
      <c r="RGX662" s="3"/>
      <c r="RGY662" s="3"/>
      <c r="RGZ662" s="3"/>
      <c r="RHA662" s="3"/>
      <c r="RHB662" s="3"/>
      <c r="RHC662" s="3"/>
      <c r="RHD662" s="3"/>
      <c r="RHE662" s="3"/>
      <c r="RHF662" s="3"/>
      <c r="RHG662" s="3"/>
      <c r="RHH662" s="3"/>
      <c r="RHI662" s="3"/>
      <c r="RHJ662" s="3"/>
      <c r="RHK662" s="3"/>
      <c r="RHL662" s="3"/>
      <c r="RHM662" s="3"/>
      <c r="RHN662" s="3"/>
      <c r="RHO662" s="3"/>
      <c r="RHP662" s="3"/>
      <c r="RHQ662" s="3"/>
      <c r="RHR662" s="3"/>
      <c r="RHS662" s="3"/>
      <c r="RHT662" s="3"/>
      <c r="RHU662" s="3"/>
      <c r="RHV662" s="3"/>
      <c r="RHW662" s="3"/>
      <c r="RHX662" s="3"/>
      <c r="RHY662" s="3"/>
      <c r="RHZ662" s="3"/>
      <c r="RIA662" s="3"/>
      <c r="RIB662" s="3"/>
      <c r="RIC662" s="3"/>
      <c r="RID662" s="3"/>
      <c r="RIE662" s="3"/>
      <c r="RIF662" s="3"/>
      <c r="RIG662" s="3"/>
      <c r="RIH662" s="3"/>
      <c r="RII662" s="3"/>
      <c r="RIJ662" s="3"/>
      <c r="RIK662" s="3"/>
      <c r="RIL662" s="3"/>
      <c r="RIM662" s="3"/>
      <c r="RIN662" s="3"/>
      <c r="RIO662" s="3"/>
      <c r="RIP662" s="3"/>
      <c r="RIQ662" s="3"/>
      <c r="RIR662" s="3"/>
      <c r="RIS662" s="3"/>
      <c r="RIT662" s="3"/>
      <c r="RIU662" s="3"/>
      <c r="RIV662" s="3"/>
      <c r="RIW662" s="3"/>
      <c r="RIX662" s="3"/>
      <c r="RIY662" s="3"/>
      <c r="RIZ662" s="3"/>
      <c r="RJA662" s="3"/>
      <c r="RJB662" s="3"/>
      <c r="RJC662" s="3"/>
      <c r="RJD662" s="3"/>
      <c r="RJE662" s="3"/>
      <c r="RJF662" s="3"/>
      <c r="RJG662" s="3"/>
      <c r="RJH662" s="3"/>
      <c r="RJI662" s="3"/>
      <c r="RJJ662" s="3"/>
      <c r="RJK662" s="3"/>
      <c r="RJL662" s="3"/>
      <c r="RJM662" s="3"/>
      <c r="RJN662" s="3"/>
      <c r="RJO662" s="3"/>
      <c r="RJP662" s="3"/>
      <c r="RJQ662" s="3"/>
      <c r="RJR662" s="3"/>
      <c r="RJS662" s="3"/>
      <c r="RJT662" s="3"/>
      <c r="RJU662" s="3"/>
      <c r="RJV662" s="3"/>
      <c r="RJW662" s="3"/>
      <c r="RJX662" s="3"/>
      <c r="RJY662" s="3"/>
      <c r="RJZ662" s="3"/>
      <c r="RKA662" s="3"/>
      <c r="RKB662" s="3"/>
      <c r="RKC662" s="3"/>
      <c r="RKD662" s="3"/>
      <c r="RKE662" s="3"/>
      <c r="RKF662" s="3"/>
      <c r="RKG662" s="3"/>
      <c r="RKH662" s="3"/>
      <c r="RKI662" s="3"/>
      <c r="RKJ662" s="3"/>
      <c r="RKK662" s="3"/>
      <c r="RKL662" s="3"/>
      <c r="RKM662" s="3"/>
      <c r="RKN662" s="3"/>
      <c r="RKO662" s="3"/>
      <c r="RKP662" s="3"/>
      <c r="RKQ662" s="3"/>
      <c r="RKR662" s="3"/>
      <c r="RKS662" s="3"/>
      <c r="RKT662" s="3"/>
      <c r="RKU662" s="3"/>
      <c r="RKV662" s="3"/>
      <c r="RKW662" s="3"/>
      <c r="RKX662" s="3"/>
      <c r="RKY662" s="3"/>
      <c r="RKZ662" s="3"/>
      <c r="RLA662" s="3"/>
      <c r="RLB662" s="3"/>
      <c r="RLC662" s="3"/>
      <c r="RLD662" s="3"/>
      <c r="RLE662" s="3"/>
      <c r="RLF662" s="3"/>
      <c r="RLG662" s="3"/>
      <c r="RLH662" s="3"/>
      <c r="RLI662" s="3"/>
      <c r="RLJ662" s="3"/>
      <c r="RLK662" s="3"/>
      <c r="RLL662" s="3"/>
      <c r="RLM662" s="3"/>
      <c r="RLN662" s="3"/>
      <c r="RLO662" s="3"/>
      <c r="RLP662" s="3"/>
      <c r="RLQ662" s="3"/>
      <c r="RLR662" s="3"/>
      <c r="RLS662" s="3"/>
      <c r="RLT662" s="3"/>
      <c r="RLU662" s="3"/>
      <c r="RLV662" s="3"/>
      <c r="RLW662" s="3"/>
      <c r="RLX662" s="3"/>
      <c r="RLY662" s="3"/>
      <c r="RLZ662" s="3"/>
      <c r="RMA662" s="3"/>
      <c r="RMB662" s="3"/>
      <c r="RMC662" s="3"/>
      <c r="RMD662" s="3"/>
      <c r="RME662" s="3"/>
      <c r="RMF662" s="3"/>
      <c r="RMG662" s="3"/>
      <c r="RMH662" s="3"/>
      <c r="RMI662" s="3"/>
      <c r="RMJ662" s="3"/>
      <c r="RMK662" s="3"/>
      <c r="RML662" s="3"/>
      <c r="RMM662" s="3"/>
      <c r="RMN662" s="3"/>
      <c r="RMO662" s="3"/>
      <c r="RMP662" s="3"/>
      <c r="RMQ662" s="3"/>
      <c r="RMR662" s="3"/>
      <c r="RMS662" s="3"/>
      <c r="RMT662" s="3"/>
      <c r="RMU662" s="3"/>
      <c r="RMV662" s="3"/>
      <c r="RMW662" s="3"/>
      <c r="RMX662" s="3"/>
      <c r="RMY662" s="3"/>
      <c r="RMZ662" s="3"/>
      <c r="RNA662" s="3"/>
      <c r="RNB662" s="3"/>
      <c r="RNC662" s="3"/>
      <c r="RND662" s="3"/>
      <c r="RNE662" s="3"/>
      <c r="RNF662" s="3"/>
      <c r="RNG662" s="3"/>
      <c r="RNH662" s="3"/>
      <c r="RNI662" s="3"/>
      <c r="RNJ662" s="3"/>
      <c r="RNK662" s="3"/>
      <c r="RNL662" s="3"/>
      <c r="RNM662" s="3"/>
      <c r="RNN662" s="3"/>
      <c r="RNO662" s="3"/>
      <c r="RNP662" s="3"/>
      <c r="RNQ662" s="3"/>
      <c r="RNR662" s="3"/>
      <c r="RNS662" s="3"/>
      <c r="RNT662" s="3"/>
      <c r="RNU662" s="3"/>
      <c r="RNV662" s="3"/>
      <c r="RNW662" s="3"/>
      <c r="RNX662" s="3"/>
      <c r="RNY662" s="3"/>
      <c r="RNZ662" s="3"/>
      <c r="ROA662" s="3"/>
      <c r="ROB662" s="3"/>
      <c r="ROC662" s="3"/>
      <c r="ROD662" s="3"/>
      <c r="ROE662" s="3"/>
      <c r="ROF662" s="3"/>
      <c r="ROG662" s="3"/>
      <c r="ROH662" s="3"/>
      <c r="ROI662" s="3"/>
      <c r="ROJ662" s="3"/>
      <c r="ROK662" s="3"/>
      <c r="ROL662" s="3"/>
      <c r="ROM662" s="3"/>
      <c r="RON662" s="3"/>
      <c r="ROO662" s="3"/>
      <c r="ROP662" s="3"/>
      <c r="ROQ662" s="3"/>
      <c r="ROR662" s="3"/>
      <c r="ROS662" s="3"/>
      <c r="ROT662" s="3"/>
      <c r="ROU662" s="3"/>
      <c r="ROV662" s="3"/>
      <c r="ROW662" s="3"/>
      <c r="ROX662" s="3"/>
      <c r="ROY662" s="3"/>
      <c r="ROZ662" s="3"/>
      <c r="RPA662" s="3"/>
      <c r="RPB662" s="3"/>
      <c r="RPC662" s="3"/>
      <c r="RPD662" s="3"/>
      <c r="RPE662" s="3"/>
      <c r="RPF662" s="3"/>
      <c r="RPG662" s="3"/>
      <c r="RPH662" s="3"/>
      <c r="RPI662" s="3"/>
      <c r="RPJ662" s="3"/>
      <c r="RPK662" s="3"/>
      <c r="RPL662" s="3"/>
      <c r="RPM662" s="3"/>
      <c r="RPN662" s="3"/>
      <c r="RPO662" s="3"/>
      <c r="RPP662" s="3"/>
      <c r="RPQ662" s="3"/>
      <c r="RPR662" s="3"/>
      <c r="RPS662" s="3"/>
      <c r="RPT662" s="3"/>
      <c r="RPU662" s="3"/>
      <c r="RPV662" s="3"/>
      <c r="RPW662" s="3"/>
      <c r="RPX662" s="3"/>
      <c r="RPY662" s="3"/>
      <c r="RPZ662" s="3"/>
      <c r="RQA662" s="3"/>
      <c r="RQB662" s="3"/>
      <c r="RQC662" s="3"/>
      <c r="RQD662" s="3"/>
      <c r="RQE662" s="3"/>
      <c r="RQF662" s="3"/>
      <c r="RQG662" s="3"/>
      <c r="RQH662" s="3"/>
      <c r="RQI662" s="3"/>
      <c r="RQJ662" s="3"/>
      <c r="RQK662" s="3"/>
      <c r="RQL662" s="3"/>
      <c r="RQM662" s="3"/>
      <c r="RQN662" s="3"/>
      <c r="RQO662" s="3"/>
      <c r="RQP662" s="3"/>
      <c r="RQQ662" s="3"/>
      <c r="RQR662" s="3"/>
      <c r="RQS662" s="3"/>
      <c r="RQT662" s="3"/>
      <c r="RQU662" s="3"/>
      <c r="RQV662" s="3"/>
      <c r="RQW662" s="3"/>
      <c r="RQX662" s="3"/>
      <c r="RQY662" s="3"/>
      <c r="RQZ662" s="3"/>
      <c r="RRA662" s="3"/>
      <c r="RRB662" s="3"/>
      <c r="RRC662" s="3"/>
      <c r="RRD662" s="3"/>
      <c r="RRE662" s="3"/>
      <c r="RRF662" s="3"/>
      <c r="RRG662" s="3"/>
      <c r="RRH662" s="3"/>
      <c r="RRI662" s="3"/>
      <c r="RRJ662" s="3"/>
      <c r="RRK662" s="3"/>
      <c r="RRL662" s="3"/>
      <c r="RRM662" s="3"/>
      <c r="RRN662" s="3"/>
      <c r="RRO662" s="3"/>
      <c r="RRP662" s="3"/>
      <c r="RRQ662" s="3"/>
      <c r="RRR662" s="3"/>
      <c r="RRS662" s="3"/>
      <c r="RRT662" s="3"/>
      <c r="RRU662" s="3"/>
      <c r="RRV662" s="3"/>
      <c r="RRW662" s="3"/>
      <c r="RRX662" s="3"/>
      <c r="RRY662" s="3"/>
      <c r="RRZ662" s="3"/>
      <c r="RSA662" s="3"/>
      <c r="RSB662" s="3"/>
      <c r="RSC662" s="3"/>
      <c r="RSD662" s="3"/>
      <c r="RSE662" s="3"/>
      <c r="RSF662" s="3"/>
      <c r="RSG662" s="3"/>
      <c r="RSH662" s="3"/>
      <c r="RSI662" s="3"/>
      <c r="RSJ662" s="3"/>
      <c r="RSK662" s="3"/>
      <c r="RSL662" s="3"/>
      <c r="RSM662" s="3"/>
      <c r="RSN662" s="3"/>
      <c r="RSO662" s="3"/>
      <c r="RSP662" s="3"/>
      <c r="RSQ662" s="3"/>
      <c r="RSR662" s="3"/>
      <c r="RSS662" s="3"/>
      <c r="RST662" s="3"/>
      <c r="RSU662" s="3"/>
      <c r="RSV662" s="3"/>
      <c r="RSW662" s="3"/>
      <c r="RSX662" s="3"/>
      <c r="RSY662" s="3"/>
      <c r="RSZ662" s="3"/>
      <c r="RTA662" s="3"/>
      <c r="RTB662" s="3"/>
      <c r="RTC662" s="3"/>
      <c r="RTD662" s="3"/>
      <c r="RTE662" s="3"/>
      <c r="RTF662" s="3"/>
      <c r="RTG662" s="3"/>
      <c r="RTH662" s="3"/>
      <c r="RTI662" s="3"/>
      <c r="RTJ662" s="3"/>
      <c r="RTK662" s="3"/>
      <c r="RTL662" s="3"/>
      <c r="RTM662" s="3"/>
      <c r="RTN662" s="3"/>
      <c r="RTO662" s="3"/>
      <c r="RTP662" s="3"/>
      <c r="RTQ662" s="3"/>
      <c r="RTR662" s="3"/>
      <c r="RTS662" s="3"/>
      <c r="RTT662" s="3"/>
      <c r="RTU662" s="3"/>
      <c r="RTV662" s="3"/>
      <c r="RTW662" s="3"/>
      <c r="RTX662" s="3"/>
      <c r="RTY662" s="3"/>
      <c r="RTZ662" s="3"/>
      <c r="RUA662" s="3"/>
      <c r="RUB662" s="3"/>
      <c r="RUC662" s="3"/>
      <c r="RUD662" s="3"/>
      <c r="RUE662" s="3"/>
      <c r="RUF662" s="3"/>
      <c r="RUG662" s="3"/>
      <c r="RUH662" s="3"/>
      <c r="RUI662" s="3"/>
      <c r="RUJ662" s="3"/>
      <c r="RUK662" s="3"/>
      <c r="RUL662" s="3"/>
      <c r="RUM662" s="3"/>
      <c r="RUN662" s="3"/>
      <c r="RUO662" s="3"/>
      <c r="RUP662" s="3"/>
      <c r="RUQ662" s="3"/>
      <c r="RUR662" s="3"/>
      <c r="RUS662" s="3"/>
      <c r="RUT662" s="3"/>
      <c r="RUU662" s="3"/>
      <c r="RUV662" s="3"/>
      <c r="RUW662" s="3"/>
      <c r="RUX662" s="3"/>
      <c r="RUY662" s="3"/>
      <c r="RUZ662" s="3"/>
      <c r="RVA662" s="3"/>
      <c r="RVB662" s="3"/>
      <c r="RVC662" s="3"/>
      <c r="RVD662" s="3"/>
      <c r="RVE662" s="3"/>
      <c r="RVF662" s="3"/>
      <c r="RVG662" s="3"/>
      <c r="RVH662" s="3"/>
      <c r="RVI662" s="3"/>
      <c r="RVJ662" s="3"/>
      <c r="RVK662" s="3"/>
      <c r="RVL662" s="3"/>
      <c r="RVM662" s="3"/>
      <c r="RVN662" s="3"/>
      <c r="RVO662" s="3"/>
      <c r="RVP662" s="3"/>
      <c r="RVQ662" s="3"/>
      <c r="RVR662" s="3"/>
      <c r="RVS662" s="3"/>
      <c r="RVT662" s="3"/>
      <c r="RVU662" s="3"/>
      <c r="RVV662" s="3"/>
      <c r="RVW662" s="3"/>
      <c r="RVX662" s="3"/>
      <c r="RVY662" s="3"/>
      <c r="RVZ662" s="3"/>
      <c r="RWA662" s="3"/>
      <c r="RWB662" s="3"/>
      <c r="RWC662" s="3"/>
      <c r="RWD662" s="3"/>
      <c r="RWE662" s="3"/>
      <c r="RWF662" s="3"/>
      <c r="RWG662" s="3"/>
      <c r="RWH662" s="3"/>
      <c r="RWI662" s="3"/>
      <c r="RWJ662" s="3"/>
      <c r="RWK662" s="3"/>
      <c r="RWL662" s="3"/>
      <c r="RWM662" s="3"/>
      <c r="RWN662" s="3"/>
      <c r="RWO662" s="3"/>
      <c r="RWP662" s="3"/>
      <c r="RWQ662" s="3"/>
      <c r="RWR662" s="3"/>
      <c r="RWS662" s="3"/>
      <c r="RWT662" s="3"/>
      <c r="RWU662" s="3"/>
      <c r="RWV662" s="3"/>
      <c r="RWW662" s="3"/>
      <c r="RWX662" s="3"/>
      <c r="RWY662" s="3"/>
      <c r="RWZ662" s="3"/>
      <c r="RXA662" s="3"/>
      <c r="RXB662" s="3"/>
      <c r="RXC662" s="3"/>
      <c r="RXD662" s="3"/>
      <c r="RXE662" s="3"/>
      <c r="RXF662" s="3"/>
      <c r="RXG662" s="3"/>
      <c r="RXH662" s="3"/>
      <c r="RXI662" s="3"/>
      <c r="RXJ662" s="3"/>
      <c r="RXK662" s="3"/>
      <c r="RXL662" s="3"/>
      <c r="RXM662" s="3"/>
      <c r="RXN662" s="3"/>
      <c r="RXO662" s="3"/>
      <c r="RXP662" s="3"/>
      <c r="RXQ662" s="3"/>
      <c r="RXR662" s="3"/>
      <c r="RXS662" s="3"/>
      <c r="RXT662" s="3"/>
      <c r="RXU662" s="3"/>
      <c r="RXV662" s="3"/>
      <c r="RXW662" s="3"/>
      <c r="RXX662" s="3"/>
      <c r="RXY662" s="3"/>
      <c r="RXZ662" s="3"/>
      <c r="RYA662" s="3"/>
      <c r="RYB662" s="3"/>
      <c r="RYC662" s="3"/>
      <c r="RYD662" s="3"/>
      <c r="RYE662" s="3"/>
      <c r="RYF662" s="3"/>
      <c r="RYG662" s="3"/>
      <c r="RYH662" s="3"/>
      <c r="RYI662" s="3"/>
      <c r="RYJ662" s="3"/>
      <c r="RYK662" s="3"/>
      <c r="RYL662" s="3"/>
      <c r="RYM662" s="3"/>
      <c r="RYN662" s="3"/>
      <c r="RYO662" s="3"/>
      <c r="RYP662" s="3"/>
      <c r="RYQ662" s="3"/>
      <c r="RYR662" s="3"/>
      <c r="RYS662" s="3"/>
      <c r="RYT662" s="3"/>
      <c r="RYU662" s="3"/>
      <c r="RYV662" s="3"/>
      <c r="RYW662" s="3"/>
      <c r="RYX662" s="3"/>
      <c r="RYY662" s="3"/>
      <c r="RYZ662" s="3"/>
      <c r="RZA662" s="3"/>
      <c r="RZB662" s="3"/>
      <c r="RZC662" s="3"/>
      <c r="RZD662" s="3"/>
      <c r="RZE662" s="3"/>
      <c r="RZF662" s="3"/>
      <c r="RZG662" s="3"/>
      <c r="RZH662" s="3"/>
      <c r="RZI662" s="3"/>
      <c r="RZJ662" s="3"/>
      <c r="RZK662" s="3"/>
      <c r="RZL662" s="3"/>
      <c r="RZM662" s="3"/>
      <c r="RZN662" s="3"/>
      <c r="RZO662" s="3"/>
      <c r="RZP662" s="3"/>
      <c r="RZQ662" s="3"/>
      <c r="RZR662" s="3"/>
      <c r="RZS662" s="3"/>
      <c r="RZT662" s="3"/>
      <c r="RZU662" s="3"/>
      <c r="RZV662" s="3"/>
      <c r="RZW662" s="3"/>
      <c r="RZX662" s="3"/>
      <c r="RZY662" s="3"/>
      <c r="RZZ662" s="3"/>
      <c r="SAA662" s="3"/>
      <c r="SAB662" s="3"/>
      <c r="SAC662" s="3"/>
      <c r="SAD662" s="3"/>
      <c r="SAE662" s="3"/>
      <c r="SAF662" s="3"/>
      <c r="SAG662" s="3"/>
      <c r="SAH662" s="3"/>
      <c r="SAI662" s="3"/>
      <c r="SAJ662" s="3"/>
      <c r="SAK662" s="3"/>
      <c r="SAL662" s="3"/>
      <c r="SAM662" s="3"/>
      <c r="SAN662" s="3"/>
      <c r="SAO662" s="3"/>
      <c r="SAP662" s="3"/>
      <c r="SAQ662" s="3"/>
      <c r="SAR662" s="3"/>
      <c r="SAS662" s="3"/>
      <c r="SAT662" s="3"/>
      <c r="SAU662" s="3"/>
      <c r="SAV662" s="3"/>
      <c r="SAW662" s="3"/>
      <c r="SAX662" s="3"/>
      <c r="SAY662" s="3"/>
      <c r="SAZ662" s="3"/>
      <c r="SBA662" s="3"/>
      <c r="SBB662" s="3"/>
      <c r="SBC662" s="3"/>
      <c r="SBD662" s="3"/>
      <c r="SBE662" s="3"/>
      <c r="SBF662" s="3"/>
      <c r="SBG662" s="3"/>
      <c r="SBH662" s="3"/>
      <c r="SBI662" s="3"/>
      <c r="SBJ662" s="3"/>
      <c r="SBK662" s="3"/>
      <c r="SBL662" s="3"/>
      <c r="SBM662" s="3"/>
      <c r="SBN662" s="3"/>
      <c r="SBO662" s="3"/>
      <c r="SBP662" s="3"/>
      <c r="SBQ662" s="3"/>
      <c r="SBR662" s="3"/>
      <c r="SBS662" s="3"/>
      <c r="SBT662" s="3"/>
      <c r="SBU662" s="3"/>
      <c r="SBV662" s="3"/>
      <c r="SBW662" s="3"/>
      <c r="SBX662" s="3"/>
      <c r="SBY662" s="3"/>
      <c r="SBZ662" s="3"/>
      <c r="SCA662" s="3"/>
      <c r="SCB662" s="3"/>
      <c r="SCC662" s="3"/>
      <c r="SCD662" s="3"/>
      <c r="SCE662" s="3"/>
      <c r="SCF662" s="3"/>
      <c r="SCG662" s="3"/>
      <c r="SCH662" s="3"/>
      <c r="SCI662" s="3"/>
      <c r="SCJ662" s="3"/>
      <c r="SCK662" s="3"/>
      <c r="SCL662" s="3"/>
      <c r="SCM662" s="3"/>
      <c r="SCN662" s="3"/>
      <c r="SCO662" s="3"/>
      <c r="SCP662" s="3"/>
      <c r="SCQ662" s="3"/>
      <c r="SCR662" s="3"/>
      <c r="SCS662" s="3"/>
      <c r="SCT662" s="3"/>
      <c r="SCU662" s="3"/>
      <c r="SCV662" s="3"/>
      <c r="SCW662" s="3"/>
      <c r="SCX662" s="3"/>
      <c r="SCY662" s="3"/>
      <c r="SCZ662" s="3"/>
      <c r="SDA662" s="3"/>
      <c r="SDB662" s="3"/>
      <c r="SDC662" s="3"/>
      <c r="SDD662" s="3"/>
      <c r="SDE662" s="3"/>
      <c r="SDF662" s="3"/>
      <c r="SDG662" s="3"/>
      <c r="SDH662" s="3"/>
      <c r="SDI662" s="3"/>
      <c r="SDJ662" s="3"/>
      <c r="SDK662" s="3"/>
      <c r="SDL662" s="3"/>
      <c r="SDM662" s="3"/>
      <c r="SDN662" s="3"/>
      <c r="SDO662" s="3"/>
      <c r="SDP662" s="3"/>
      <c r="SDQ662" s="3"/>
      <c r="SDR662" s="3"/>
      <c r="SDS662" s="3"/>
      <c r="SDT662" s="3"/>
      <c r="SDU662" s="3"/>
      <c r="SDV662" s="3"/>
      <c r="SDW662" s="3"/>
      <c r="SDX662" s="3"/>
      <c r="SDY662" s="3"/>
      <c r="SDZ662" s="3"/>
      <c r="SEA662" s="3"/>
      <c r="SEB662" s="3"/>
      <c r="SEC662" s="3"/>
      <c r="SED662" s="3"/>
      <c r="SEE662" s="3"/>
      <c r="SEF662" s="3"/>
      <c r="SEG662" s="3"/>
      <c r="SEH662" s="3"/>
      <c r="SEI662" s="3"/>
      <c r="SEJ662" s="3"/>
      <c r="SEK662" s="3"/>
      <c r="SEL662" s="3"/>
      <c r="SEM662" s="3"/>
      <c r="SEN662" s="3"/>
      <c r="SEO662" s="3"/>
      <c r="SEP662" s="3"/>
      <c r="SEQ662" s="3"/>
      <c r="SER662" s="3"/>
      <c r="SES662" s="3"/>
      <c r="SET662" s="3"/>
      <c r="SEU662" s="3"/>
      <c r="SEV662" s="3"/>
      <c r="SEW662" s="3"/>
      <c r="SEX662" s="3"/>
      <c r="SEY662" s="3"/>
      <c r="SEZ662" s="3"/>
      <c r="SFA662" s="3"/>
      <c r="SFB662" s="3"/>
      <c r="SFC662" s="3"/>
      <c r="SFD662" s="3"/>
      <c r="SFE662" s="3"/>
      <c r="SFF662" s="3"/>
      <c r="SFG662" s="3"/>
      <c r="SFH662" s="3"/>
      <c r="SFI662" s="3"/>
      <c r="SFJ662" s="3"/>
      <c r="SFK662" s="3"/>
      <c r="SFL662" s="3"/>
      <c r="SFM662" s="3"/>
      <c r="SFN662" s="3"/>
      <c r="SFO662" s="3"/>
      <c r="SFP662" s="3"/>
      <c r="SFQ662" s="3"/>
      <c r="SFR662" s="3"/>
      <c r="SFS662" s="3"/>
      <c r="SFT662" s="3"/>
      <c r="SFU662" s="3"/>
      <c r="SFV662" s="3"/>
      <c r="SFW662" s="3"/>
      <c r="SFX662" s="3"/>
      <c r="SFY662" s="3"/>
      <c r="SFZ662" s="3"/>
      <c r="SGA662" s="3"/>
      <c r="SGB662" s="3"/>
      <c r="SGC662" s="3"/>
      <c r="SGD662" s="3"/>
      <c r="SGE662" s="3"/>
      <c r="SGF662" s="3"/>
      <c r="SGG662" s="3"/>
      <c r="SGH662" s="3"/>
      <c r="SGI662" s="3"/>
      <c r="SGJ662" s="3"/>
      <c r="SGK662" s="3"/>
      <c r="SGL662" s="3"/>
      <c r="SGM662" s="3"/>
      <c r="SGN662" s="3"/>
      <c r="SGO662" s="3"/>
      <c r="SGP662" s="3"/>
      <c r="SGQ662" s="3"/>
      <c r="SGR662" s="3"/>
      <c r="SGS662" s="3"/>
      <c r="SGT662" s="3"/>
      <c r="SGU662" s="3"/>
      <c r="SGV662" s="3"/>
      <c r="SGW662" s="3"/>
      <c r="SGX662" s="3"/>
      <c r="SGY662" s="3"/>
      <c r="SGZ662" s="3"/>
      <c r="SHA662" s="3"/>
      <c r="SHB662" s="3"/>
      <c r="SHC662" s="3"/>
      <c r="SHD662" s="3"/>
      <c r="SHE662" s="3"/>
      <c r="SHF662" s="3"/>
      <c r="SHG662" s="3"/>
      <c r="SHH662" s="3"/>
      <c r="SHI662" s="3"/>
      <c r="SHJ662" s="3"/>
      <c r="SHK662" s="3"/>
      <c r="SHL662" s="3"/>
      <c r="SHM662" s="3"/>
      <c r="SHN662" s="3"/>
      <c r="SHO662" s="3"/>
      <c r="SHP662" s="3"/>
      <c r="SHQ662" s="3"/>
      <c r="SHR662" s="3"/>
      <c r="SHS662" s="3"/>
      <c r="SHT662" s="3"/>
      <c r="SHU662" s="3"/>
      <c r="SHV662" s="3"/>
      <c r="SHW662" s="3"/>
      <c r="SHX662" s="3"/>
      <c r="SHY662" s="3"/>
      <c r="SHZ662" s="3"/>
      <c r="SIA662" s="3"/>
      <c r="SIB662" s="3"/>
      <c r="SIC662" s="3"/>
      <c r="SID662" s="3"/>
      <c r="SIE662" s="3"/>
      <c r="SIF662" s="3"/>
      <c r="SIG662" s="3"/>
      <c r="SIH662" s="3"/>
      <c r="SII662" s="3"/>
      <c r="SIJ662" s="3"/>
      <c r="SIK662" s="3"/>
      <c r="SIL662" s="3"/>
      <c r="SIM662" s="3"/>
      <c r="SIN662" s="3"/>
      <c r="SIO662" s="3"/>
      <c r="SIP662" s="3"/>
      <c r="SIQ662" s="3"/>
      <c r="SIR662" s="3"/>
      <c r="SIS662" s="3"/>
      <c r="SIT662" s="3"/>
      <c r="SIU662" s="3"/>
      <c r="SIV662" s="3"/>
      <c r="SIW662" s="3"/>
      <c r="SIX662" s="3"/>
      <c r="SIY662" s="3"/>
      <c r="SIZ662" s="3"/>
      <c r="SJA662" s="3"/>
      <c r="SJB662" s="3"/>
      <c r="SJC662" s="3"/>
      <c r="SJD662" s="3"/>
      <c r="SJE662" s="3"/>
      <c r="SJF662" s="3"/>
      <c r="SJG662" s="3"/>
      <c r="SJH662" s="3"/>
      <c r="SJI662" s="3"/>
      <c r="SJJ662" s="3"/>
      <c r="SJK662" s="3"/>
      <c r="SJL662" s="3"/>
      <c r="SJM662" s="3"/>
      <c r="SJN662" s="3"/>
      <c r="SJO662" s="3"/>
      <c r="SJP662" s="3"/>
      <c r="SJQ662" s="3"/>
      <c r="SJR662" s="3"/>
      <c r="SJS662" s="3"/>
      <c r="SJT662" s="3"/>
      <c r="SJU662" s="3"/>
      <c r="SJV662" s="3"/>
      <c r="SJW662" s="3"/>
      <c r="SJX662" s="3"/>
      <c r="SJY662" s="3"/>
      <c r="SJZ662" s="3"/>
      <c r="SKA662" s="3"/>
      <c r="SKB662" s="3"/>
      <c r="SKC662" s="3"/>
      <c r="SKD662" s="3"/>
      <c r="SKE662" s="3"/>
      <c r="SKF662" s="3"/>
      <c r="SKG662" s="3"/>
      <c r="SKH662" s="3"/>
      <c r="SKI662" s="3"/>
      <c r="SKJ662" s="3"/>
      <c r="SKK662" s="3"/>
      <c r="SKL662" s="3"/>
      <c r="SKM662" s="3"/>
      <c r="SKN662" s="3"/>
      <c r="SKO662" s="3"/>
      <c r="SKP662" s="3"/>
      <c r="SKQ662" s="3"/>
      <c r="SKR662" s="3"/>
      <c r="SKS662" s="3"/>
      <c r="SKT662" s="3"/>
      <c r="SKU662" s="3"/>
      <c r="SKV662" s="3"/>
      <c r="SKW662" s="3"/>
      <c r="SKX662" s="3"/>
      <c r="SKY662" s="3"/>
      <c r="SKZ662" s="3"/>
      <c r="SLA662" s="3"/>
      <c r="SLB662" s="3"/>
      <c r="SLC662" s="3"/>
      <c r="SLD662" s="3"/>
      <c r="SLE662" s="3"/>
      <c r="SLF662" s="3"/>
      <c r="SLG662" s="3"/>
      <c r="SLH662" s="3"/>
      <c r="SLI662" s="3"/>
      <c r="SLJ662" s="3"/>
      <c r="SLK662" s="3"/>
      <c r="SLL662" s="3"/>
      <c r="SLM662" s="3"/>
      <c r="SLN662" s="3"/>
      <c r="SLO662" s="3"/>
      <c r="SLP662" s="3"/>
      <c r="SLQ662" s="3"/>
      <c r="SLR662" s="3"/>
      <c r="SLS662" s="3"/>
      <c r="SLT662" s="3"/>
      <c r="SLU662" s="3"/>
      <c r="SLV662" s="3"/>
      <c r="SLW662" s="3"/>
      <c r="SLX662" s="3"/>
      <c r="SLY662" s="3"/>
      <c r="SLZ662" s="3"/>
      <c r="SMA662" s="3"/>
      <c r="SMB662" s="3"/>
      <c r="SMC662" s="3"/>
      <c r="SMD662" s="3"/>
      <c r="SME662" s="3"/>
      <c r="SMF662" s="3"/>
      <c r="SMG662" s="3"/>
      <c r="SMH662" s="3"/>
      <c r="SMI662" s="3"/>
      <c r="SMJ662" s="3"/>
      <c r="SMK662" s="3"/>
      <c r="SML662" s="3"/>
      <c r="SMM662" s="3"/>
      <c r="SMN662" s="3"/>
      <c r="SMO662" s="3"/>
      <c r="SMP662" s="3"/>
      <c r="SMQ662" s="3"/>
      <c r="SMR662" s="3"/>
      <c r="SMS662" s="3"/>
      <c r="SMT662" s="3"/>
      <c r="SMU662" s="3"/>
      <c r="SMV662" s="3"/>
      <c r="SMW662" s="3"/>
      <c r="SMX662" s="3"/>
      <c r="SMY662" s="3"/>
      <c r="SMZ662" s="3"/>
      <c r="SNA662" s="3"/>
      <c r="SNB662" s="3"/>
      <c r="SNC662" s="3"/>
      <c r="SND662" s="3"/>
      <c r="SNE662" s="3"/>
      <c r="SNF662" s="3"/>
      <c r="SNG662" s="3"/>
      <c r="SNH662" s="3"/>
      <c r="SNI662" s="3"/>
      <c r="SNJ662" s="3"/>
      <c r="SNK662" s="3"/>
      <c r="SNL662" s="3"/>
      <c r="SNM662" s="3"/>
      <c r="SNN662" s="3"/>
      <c r="SNO662" s="3"/>
      <c r="SNP662" s="3"/>
      <c r="SNQ662" s="3"/>
      <c r="SNR662" s="3"/>
      <c r="SNS662" s="3"/>
      <c r="SNT662" s="3"/>
      <c r="SNU662" s="3"/>
      <c r="SNV662" s="3"/>
      <c r="SNW662" s="3"/>
      <c r="SNX662" s="3"/>
      <c r="SNY662" s="3"/>
      <c r="SNZ662" s="3"/>
      <c r="SOA662" s="3"/>
      <c r="SOB662" s="3"/>
      <c r="SOC662" s="3"/>
      <c r="SOD662" s="3"/>
      <c r="SOE662" s="3"/>
      <c r="SOF662" s="3"/>
      <c r="SOG662" s="3"/>
      <c r="SOH662" s="3"/>
      <c r="SOI662" s="3"/>
      <c r="SOJ662" s="3"/>
      <c r="SOK662" s="3"/>
      <c r="SOL662" s="3"/>
      <c r="SOM662" s="3"/>
      <c r="SON662" s="3"/>
      <c r="SOO662" s="3"/>
      <c r="SOP662" s="3"/>
      <c r="SOQ662" s="3"/>
      <c r="SOR662" s="3"/>
      <c r="SOS662" s="3"/>
      <c r="SOT662" s="3"/>
      <c r="SOU662" s="3"/>
      <c r="SOV662" s="3"/>
      <c r="SOW662" s="3"/>
      <c r="SOX662" s="3"/>
      <c r="SOY662" s="3"/>
      <c r="SOZ662" s="3"/>
      <c r="SPA662" s="3"/>
      <c r="SPB662" s="3"/>
      <c r="SPC662" s="3"/>
      <c r="SPD662" s="3"/>
      <c r="SPE662" s="3"/>
      <c r="SPF662" s="3"/>
      <c r="SPG662" s="3"/>
      <c r="SPH662" s="3"/>
      <c r="SPI662" s="3"/>
      <c r="SPJ662" s="3"/>
      <c r="SPK662" s="3"/>
      <c r="SPL662" s="3"/>
      <c r="SPM662" s="3"/>
      <c r="SPN662" s="3"/>
      <c r="SPO662" s="3"/>
      <c r="SPP662" s="3"/>
      <c r="SPQ662" s="3"/>
      <c r="SPR662" s="3"/>
      <c r="SPS662" s="3"/>
      <c r="SPT662" s="3"/>
      <c r="SPU662" s="3"/>
      <c r="SPV662" s="3"/>
      <c r="SPW662" s="3"/>
      <c r="SPX662" s="3"/>
      <c r="SPY662" s="3"/>
      <c r="SPZ662" s="3"/>
      <c r="SQA662" s="3"/>
      <c r="SQB662" s="3"/>
      <c r="SQC662" s="3"/>
      <c r="SQD662" s="3"/>
      <c r="SQE662" s="3"/>
      <c r="SQF662" s="3"/>
      <c r="SQG662" s="3"/>
      <c r="SQH662" s="3"/>
      <c r="SQI662" s="3"/>
      <c r="SQJ662" s="3"/>
      <c r="SQK662" s="3"/>
      <c r="SQL662" s="3"/>
      <c r="SQM662" s="3"/>
      <c r="SQN662" s="3"/>
      <c r="SQO662" s="3"/>
      <c r="SQP662" s="3"/>
      <c r="SQQ662" s="3"/>
      <c r="SQR662" s="3"/>
      <c r="SQS662" s="3"/>
      <c r="SQT662" s="3"/>
      <c r="SQU662" s="3"/>
      <c r="SQV662" s="3"/>
      <c r="SQW662" s="3"/>
      <c r="SQX662" s="3"/>
      <c r="SQY662" s="3"/>
      <c r="SQZ662" s="3"/>
      <c r="SRA662" s="3"/>
      <c r="SRB662" s="3"/>
      <c r="SRC662" s="3"/>
      <c r="SRD662" s="3"/>
      <c r="SRE662" s="3"/>
      <c r="SRF662" s="3"/>
      <c r="SRG662" s="3"/>
      <c r="SRH662" s="3"/>
      <c r="SRI662" s="3"/>
      <c r="SRJ662" s="3"/>
      <c r="SRK662" s="3"/>
      <c r="SRL662" s="3"/>
      <c r="SRM662" s="3"/>
      <c r="SRN662" s="3"/>
      <c r="SRO662" s="3"/>
      <c r="SRP662" s="3"/>
      <c r="SRQ662" s="3"/>
      <c r="SRR662" s="3"/>
      <c r="SRS662" s="3"/>
      <c r="SRT662" s="3"/>
      <c r="SRU662" s="3"/>
      <c r="SRV662" s="3"/>
      <c r="SRW662" s="3"/>
      <c r="SRX662" s="3"/>
      <c r="SRY662" s="3"/>
      <c r="SRZ662" s="3"/>
      <c r="SSA662" s="3"/>
      <c r="SSB662" s="3"/>
      <c r="SSC662" s="3"/>
      <c r="SSD662" s="3"/>
      <c r="SSE662" s="3"/>
      <c r="SSF662" s="3"/>
      <c r="SSG662" s="3"/>
      <c r="SSH662" s="3"/>
      <c r="SSI662" s="3"/>
      <c r="SSJ662" s="3"/>
      <c r="SSK662" s="3"/>
      <c r="SSL662" s="3"/>
      <c r="SSM662" s="3"/>
      <c r="SSN662" s="3"/>
      <c r="SSO662" s="3"/>
      <c r="SSP662" s="3"/>
      <c r="SSQ662" s="3"/>
      <c r="SSR662" s="3"/>
      <c r="SSS662" s="3"/>
      <c r="SST662" s="3"/>
      <c r="SSU662" s="3"/>
      <c r="SSV662" s="3"/>
      <c r="SSW662" s="3"/>
      <c r="SSX662" s="3"/>
      <c r="SSY662" s="3"/>
      <c r="SSZ662" s="3"/>
      <c r="STA662" s="3"/>
      <c r="STB662" s="3"/>
      <c r="STC662" s="3"/>
      <c r="STD662" s="3"/>
      <c r="STE662" s="3"/>
      <c r="STF662" s="3"/>
      <c r="STG662" s="3"/>
      <c r="STH662" s="3"/>
      <c r="STI662" s="3"/>
      <c r="STJ662" s="3"/>
      <c r="STK662" s="3"/>
      <c r="STL662" s="3"/>
      <c r="STM662" s="3"/>
      <c r="STN662" s="3"/>
      <c r="STO662" s="3"/>
      <c r="STP662" s="3"/>
      <c r="STQ662" s="3"/>
      <c r="STR662" s="3"/>
      <c r="STS662" s="3"/>
      <c r="STT662" s="3"/>
      <c r="STU662" s="3"/>
      <c r="STV662" s="3"/>
      <c r="STW662" s="3"/>
      <c r="STX662" s="3"/>
      <c r="STY662" s="3"/>
      <c r="STZ662" s="3"/>
      <c r="SUA662" s="3"/>
      <c r="SUB662" s="3"/>
      <c r="SUC662" s="3"/>
      <c r="SUD662" s="3"/>
      <c r="SUE662" s="3"/>
      <c r="SUF662" s="3"/>
      <c r="SUG662" s="3"/>
      <c r="SUH662" s="3"/>
      <c r="SUI662" s="3"/>
      <c r="SUJ662" s="3"/>
      <c r="SUK662" s="3"/>
      <c r="SUL662" s="3"/>
      <c r="SUM662" s="3"/>
      <c r="SUN662" s="3"/>
      <c r="SUO662" s="3"/>
      <c r="SUP662" s="3"/>
      <c r="SUQ662" s="3"/>
      <c r="SUR662" s="3"/>
      <c r="SUS662" s="3"/>
      <c r="SUT662" s="3"/>
      <c r="SUU662" s="3"/>
      <c r="SUV662" s="3"/>
      <c r="SUW662" s="3"/>
      <c r="SUX662" s="3"/>
      <c r="SUY662" s="3"/>
      <c r="SUZ662" s="3"/>
      <c r="SVA662" s="3"/>
      <c r="SVB662" s="3"/>
      <c r="SVC662" s="3"/>
      <c r="SVD662" s="3"/>
      <c r="SVE662" s="3"/>
      <c r="SVF662" s="3"/>
      <c r="SVG662" s="3"/>
      <c r="SVH662" s="3"/>
      <c r="SVI662" s="3"/>
      <c r="SVJ662" s="3"/>
      <c r="SVK662" s="3"/>
      <c r="SVL662" s="3"/>
      <c r="SVM662" s="3"/>
      <c r="SVN662" s="3"/>
      <c r="SVO662" s="3"/>
      <c r="SVP662" s="3"/>
      <c r="SVQ662" s="3"/>
      <c r="SVR662" s="3"/>
      <c r="SVS662" s="3"/>
      <c r="SVT662" s="3"/>
      <c r="SVU662" s="3"/>
      <c r="SVV662" s="3"/>
      <c r="SVW662" s="3"/>
      <c r="SVX662" s="3"/>
      <c r="SVY662" s="3"/>
      <c r="SVZ662" s="3"/>
      <c r="SWA662" s="3"/>
      <c r="SWB662" s="3"/>
      <c r="SWC662" s="3"/>
      <c r="SWD662" s="3"/>
      <c r="SWE662" s="3"/>
      <c r="SWF662" s="3"/>
      <c r="SWG662" s="3"/>
      <c r="SWH662" s="3"/>
      <c r="SWI662" s="3"/>
      <c r="SWJ662" s="3"/>
      <c r="SWK662" s="3"/>
      <c r="SWL662" s="3"/>
      <c r="SWM662" s="3"/>
      <c r="SWN662" s="3"/>
      <c r="SWO662" s="3"/>
      <c r="SWP662" s="3"/>
      <c r="SWQ662" s="3"/>
      <c r="SWR662" s="3"/>
      <c r="SWS662" s="3"/>
      <c r="SWT662" s="3"/>
      <c r="SWU662" s="3"/>
      <c r="SWV662" s="3"/>
      <c r="SWW662" s="3"/>
      <c r="SWX662" s="3"/>
      <c r="SWY662" s="3"/>
      <c r="SWZ662" s="3"/>
      <c r="SXA662" s="3"/>
      <c r="SXB662" s="3"/>
      <c r="SXC662" s="3"/>
      <c r="SXD662" s="3"/>
      <c r="SXE662" s="3"/>
      <c r="SXF662" s="3"/>
      <c r="SXG662" s="3"/>
      <c r="SXH662" s="3"/>
      <c r="SXI662" s="3"/>
      <c r="SXJ662" s="3"/>
      <c r="SXK662" s="3"/>
      <c r="SXL662" s="3"/>
      <c r="SXM662" s="3"/>
      <c r="SXN662" s="3"/>
      <c r="SXO662" s="3"/>
      <c r="SXP662" s="3"/>
      <c r="SXQ662" s="3"/>
      <c r="SXR662" s="3"/>
      <c r="SXS662" s="3"/>
      <c r="SXT662" s="3"/>
      <c r="SXU662" s="3"/>
      <c r="SXV662" s="3"/>
      <c r="SXW662" s="3"/>
      <c r="SXX662" s="3"/>
      <c r="SXY662" s="3"/>
      <c r="SXZ662" s="3"/>
      <c r="SYA662" s="3"/>
      <c r="SYB662" s="3"/>
      <c r="SYC662" s="3"/>
      <c r="SYD662" s="3"/>
      <c r="SYE662" s="3"/>
      <c r="SYF662" s="3"/>
      <c r="SYG662" s="3"/>
      <c r="SYH662" s="3"/>
      <c r="SYI662" s="3"/>
      <c r="SYJ662" s="3"/>
      <c r="SYK662" s="3"/>
      <c r="SYL662" s="3"/>
      <c r="SYM662" s="3"/>
      <c r="SYN662" s="3"/>
      <c r="SYO662" s="3"/>
      <c r="SYP662" s="3"/>
      <c r="SYQ662" s="3"/>
      <c r="SYR662" s="3"/>
      <c r="SYS662" s="3"/>
      <c r="SYT662" s="3"/>
      <c r="SYU662" s="3"/>
      <c r="SYV662" s="3"/>
      <c r="SYW662" s="3"/>
      <c r="SYX662" s="3"/>
      <c r="SYY662" s="3"/>
      <c r="SYZ662" s="3"/>
      <c r="SZA662" s="3"/>
      <c r="SZB662" s="3"/>
      <c r="SZC662" s="3"/>
      <c r="SZD662" s="3"/>
      <c r="SZE662" s="3"/>
      <c r="SZF662" s="3"/>
      <c r="SZG662" s="3"/>
      <c r="SZH662" s="3"/>
      <c r="SZI662" s="3"/>
      <c r="SZJ662" s="3"/>
      <c r="SZK662" s="3"/>
      <c r="SZL662" s="3"/>
      <c r="SZM662" s="3"/>
      <c r="SZN662" s="3"/>
      <c r="SZO662" s="3"/>
      <c r="SZP662" s="3"/>
      <c r="SZQ662" s="3"/>
      <c r="SZR662" s="3"/>
      <c r="SZS662" s="3"/>
      <c r="SZT662" s="3"/>
      <c r="SZU662" s="3"/>
      <c r="SZV662" s="3"/>
      <c r="SZW662" s="3"/>
      <c r="SZX662" s="3"/>
      <c r="SZY662" s="3"/>
      <c r="SZZ662" s="3"/>
      <c r="TAA662" s="3"/>
      <c r="TAB662" s="3"/>
      <c r="TAC662" s="3"/>
      <c r="TAD662" s="3"/>
      <c r="TAE662" s="3"/>
      <c r="TAF662" s="3"/>
      <c r="TAG662" s="3"/>
      <c r="TAH662" s="3"/>
      <c r="TAI662" s="3"/>
      <c r="TAJ662" s="3"/>
      <c r="TAK662" s="3"/>
      <c r="TAL662" s="3"/>
      <c r="TAM662" s="3"/>
      <c r="TAN662" s="3"/>
      <c r="TAO662" s="3"/>
      <c r="TAP662" s="3"/>
      <c r="TAQ662" s="3"/>
      <c r="TAR662" s="3"/>
      <c r="TAS662" s="3"/>
      <c r="TAT662" s="3"/>
      <c r="TAU662" s="3"/>
      <c r="TAV662" s="3"/>
      <c r="TAW662" s="3"/>
      <c r="TAX662" s="3"/>
      <c r="TAY662" s="3"/>
      <c r="TAZ662" s="3"/>
      <c r="TBA662" s="3"/>
      <c r="TBB662" s="3"/>
      <c r="TBC662" s="3"/>
      <c r="TBD662" s="3"/>
      <c r="TBE662" s="3"/>
      <c r="TBF662" s="3"/>
      <c r="TBG662" s="3"/>
      <c r="TBH662" s="3"/>
      <c r="TBI662" s="3"/>
      <c r="TBJ662" s="3"/>
      <c r="TBK662" s="3"/>
      <c r="TBL662" s="3"/>
      <c r="TBM662" s="3"/>
      <c r="TBN662" s="3"/>
      <c r="TBO662" s="3"/>
      <c r="TBP662" s="3"/>
      <c r="TBQ662" s="3"/>
      <c r="TBR662" s="3"/>
      <c r="TBS662" s="3"/>
      <c r="TBT662" s="3"/>
      <c r="TBU662" s="3"/>
      <c r="TBV662" s="3"/>
      <c r="TBW662" s="3"/>
      <c r="TBX662" s="3"/>
      <c r="TBY662" s="3"/>
      <c r="TBZ662" s="3"/>
      <c r="TCA662" s="3"/>
      <c r="TCB662" s="3"/>
      <c r="TCC662" s="3"/>
      <c r="TCD662" s="3"/>
      <c r="TCE662" s="3"/>
      <c r="TCF662" s="3"/>
      <c r="TCG662" s="3"/>
      <c r="TCH662" s="3"/>
      <c r="TCI662" s="3"/>
      <c r="TCJ662" s="3"/>
      <c r="TCK662" s="3"/>
      <c r="TCL662" s="3"/>
      <c r="TCM662" s="3"/>
      <c r="TCN662" s="3"/>
      <c r="TCO662" s="3"/>
      <c r="TCP662" s="3"/>
      <c r="TCQ662" s="3"/>
      <c r="TCR662" s="3"/>
      <c r="TCS662" s="3"/>
      <c r="TCT662" s="3"/>
      <c r="TCU662" s="3"/>
      <c r="TCV662" s="3"/>
      <c r="TCW662" s="3"/>
      <c r="TCX662" s="3"/>
      <c r="TCY662" s="3"/>
      <c r="TCZ662" s="3"/>
      <c r="TDA662" s="3"/>
      <c r="TDB662" s="3"/>
      <c r="TDC662" s="3"/>
      <c r="TDD662" s="3"/>
      <c r="TDE662" s="3"/>
      <c r="TDF662" s="3"/>
      <c r="TDG662" s="3"/>
      <c r="TDH662" s="3"/>
      <c r="TDI662" s="3"/>
      <c r="TDJ662" s="3"/>
      <c r="TDK662" s="3"/>
      <c r="TDL662" s="3"/>
      <c r="TDM662" s="3"/>
      <c r="TDN662" s="3"/>
      <c r="TDO662" s="3"/>
      <c r="TDP662" s="3"/>
      <c r="TDQ662" s="3"/>
      <c r="TDR662" s="3"/>
      <c r="TDS662" s="3"/>
      <c r="TDT662" s="3"/>
      <c r="TDU662" s="3"/>
      <c r="TDV662" s="3"/>
      <c r="TDW662" s="3"/>
      <c r="TDX662" s="3"/>
      <c r="TDY662" s="3"/>
      <c r="TDZ662" s="3"/>
      <c r="TEA662" s="3"/>
      <c r="TEB662" s="3"/>
      <c r="TEC662" s="3"/>
      <c r="TED662" s="3"/>
      <c r="TEE662" s="3"/>
      <c r="TEF662" s="3"/>
      <c r="TEG662" s="3"/>
      <c r="TEH662" s="3"/>
      <c r="TEI662" s="3"/>
      <c r="TEJ662" s="3"/>
      <c r="TEK662" s="3"/>
      <c r="TEL662" s="3"/>
      <c r="TEM662" s="3"/>
      <c r="TEN662" s="3"/>
      <c r="TEO662" s="3"/>
      <c r="TEP662" s="3"/>
      <c r="TEQ662" s="3"/>
      <c r="TER662" s="3"/>
      <c r="TES662" s="3"/>
      <c r="TET662" s="3"/>
      <c r="TEU662" s="3"/>
      <c r="TEV662" s="3"/>
      <c r="TEW662" s="3"/>
      <c r="TEX662" s="3"/>
      <c r="TEY662" s="3"/>
      <c r="TEZ662" s="3"/>
      <c r="TFA662" s="3"/>
      <c r="TFB662" s="3"/>
      <c r="TFC662" s="3"/>
      <c r="TFD662" s="3"/>
      <c r="TFE662" s="3"/>
      <c r="TFF662" s="3"/>
      <c r="TFG662" s="3"/>
      <c r="TFH662" s="3"/>
      <c r="TFI662" s="3"/>
      <c r="TFJ662" s="3"/>
      <c r="TFK662" s="3"/>
      <c r="TFL662" s="3"/>
      <c r="TFM662" s="3"/>
      <c r="TFN662" s="3"/>
      <c r="TFO662" s="3"/>
      <c r="TFP662" s="3"/>
      <c r="TFQ662" s="3"/>
      <c r="TFR662" s="3"/>
      <c r="TFS662" s="3"/>
      <c r="TFT662" s="3"/>
      <c r="TFU662" s="3"/>
      <c r="TFV662" s="3"/>
      <c r="TFW662" s="3"/>
      <c r="TFX662" s="3"/>
      <c r="TFY662" s="3"/>
      <c r="TFZ662" s="3"/>
      <c r="TGA662" s="3"/>
      <c r="TGB662" s="3"/>
      <c r="TGC662" s="3"/>
      <c r="TGD662" s="3"/>
      <c r="TGE662" s="3"/>
      <c r="TGF662" s="3"/>
      <c r="TGG662" s="3"/>
      <c r="TGH662" s="3"/>
      <c r="TGI662" s="3"/>
      <c r="TGJ662" s="3"/>
      <c r="TGK662" s="3"/>
      <c r="TGL662" s="3"/>
      <c r="TGM662" s="3"/>
      <c r="TGN662" s="3"/>
      <c r="TGO662" s="3"/>
      <c r="TGP662" s="3"/>
      <c r="TGQ662" s="3"/>
      <c r="TGR662" s="3"/>
      <c r="TGS662" s="3"/>
      <c r="TGT662" s="3"/>
      <c r="TGU662" s="3"/>
      <c r="TGV662" s="3"/>
      <c r="TGW662" s="3"/>
      <c r="TGX662" s="3"/>
      <c r="TGY662" s="3"/>
      <c r="TGZ662" s="3"/>
      <c r="THA662" s="3"/>
      <c r="THB662" s="3"/>
      <c r="THC662" s="3"/>
      <c r="THD662" s="3"/>
      <c r="THE662" s="3"/>
      <c r="THF662" s="3"/>
      <c r="THG662" s="3"/>
      <c r="THH662" s="3"/>
      <c r="THI662" s="3"/>
      <c r="THJ662" s="3"/>
      <c r="THK662" s="3"/>
      <c r="THL662" s="3"/>
      <c r="THM662" s="3"/>
      <c r="THN662" s="3"/>
      <c r="THO662" s="3"/>
      <c r="THP662" s="3"/>
      <c r="THQ662" s="3"/>
      <c r="THR662" s="3"/>
      <c r="THS662" s="3"/>
      <c r="THT662" s="3"/>
      <c r="THU662" s="3"/>
      <c r="THV662" s="3"/>
      <c r="THW662" s="3"/>
      <c r="THX662" s="3"/>
      <c r="THY662" s="3"/>
      <c r="THZ662" s="3"/>
      <c r="TIA662" s="3"/>
      <c r="TIB662" s="3"/>
      <c r="TIC662" s="3"/>
      <c r="TID662" s="3"/>
      <c r="TIE662" s="3"/>
      <c r="TIF662" s="3"/>
      <c r="TIG662" s="3"/>
      <c r="TIH662" s="3"/>
      <c r="TII662" s="3"/>
      <c r="TIJ662" s="3"/>
      <c r="TIK662" s="3"/>
      <c r="TIL662" s="3"/>
      <c r="TIM662" s="3"/>
      <c r="TIN662" s="3"/>
      <c r="TIO662" s="3"/>
      <c r="TIP662" s="3"/>
      <c r="TIQ662" s="3"/>
      <c r="TIR662" s="3"/>
      <c r="TIS662" s="3"/>
      <c r="TIT662" s="3"/>
      <c r="TIU662" s="3"/>
      <c r="TIV662" s="3"/>
      <c r="TIW662" s="3"/>
      <c r="TIX662" s="3"/>
      <c r="TIY662" s="3"/>
      <c r="TIZ662" s="3"/>
      <c r="TJA662" s="3"/>
      <c r="TJB662" s="3"/>
      <c r="TJC662" s="3"/>
      <c r="TJD662" s="3"/>
      <c r="TJE662" s="3"/>
      <c r="TJF662" s="3"/>
      <c r="TJG662" s="3"/>
      <c r="TJH662" s="3"/>
      <c r="TJI662" s="3"/>
      <c r="TJJ662" s="3"/>
      <c r="TJK662" s="3"/>
      <c r="TJL662" s="3"/>
      <c r="TJM662" s="3"/>
      <c r="TJN662" s="3"/>
      <c r="TJO662" s="3"/>
      <c r="TJP662" s="3"/>
      <c r="TJQ662" s="3"/>
      <c r="TJR662" s="3"/>
      <c r="TJS662" s="3"/>
      <c r="TJT662" s="3"/>
      <c r="TJU662" s="3"/>
      <c r="TJV662" s="3"/>
      <c r="TJW662" s="3"/>
      <c r="TJX662" s="3"/>
      <c r="TJY662" s="3"/>
      <c r="TJZ662" s="3"/>
      <c r="TKA662" s="3"/>
      <c r="TKB662" s="3"/>
      <c r="TKC662" s="3"/>
      <c r="TKD662" s="3"/>
      <c r="TKE662" s="3"/>
      <c r="TKF662" s="3"/>
      <c r="TKG662" s="3"/>
      <c r="TKH662" s="3"/>
      <c r="TKI662" s="3"/>
      <c r="TKJ662" s="3"/>
      <c r="TKK662" s="3"/>
      <c r="TKL662" s="3"/>
      <c r="TKM662" s="3"/>
      <c r="TKN662" s="3"/>
      <c r="TKO662" s="3"/>
      <c r="TKP662" s="3"/>
      <c r="TKQ662" s="3"/>
      <c r="TKR662" s="3"/>
      <c r="TKS662" s="3"/>
      <c r="TKT662" s="3"/>
      <c r="TKU662" s="3"/>
      <c r="TKV662" s="3"/>
      <c r="TKW662" s="3"/>
      <c r="TKX662" s="3"/>
      <c r="TKY662" s="3"/>
      <c r="TKZ662" s="3"/>
      <c r="TLA662" s="3"/>
      <c r="TLB662" s="3"/>
      <c r="TLC662" s="3"/>
      <c r="TLD662" s="3"/>
      <c r="TLE662" s="3"/>
      <c r="TLF662" s="3"/>
      <c r="TLG662" s="3"/>
      <c r="TLH662" s="3"/>
      <c r="TLI662" s="3"/>
      <c r="TLJ662" s="3"/>
      <c r="TLK662" s="3"/>
      <c r="TLL662" s="3"/>
      <c r="TLM662" s="3"/>
      <c r="TLN662" s="3"/>
      <c r="TLO662" s="3"/>
      <c r="TLP662" s="3"/>
      <c r="TLQ662" s="3"/>
      <c r="TLR662" s="3"/>
      <c r="TLS662" s="3"/>
      <c r="TLT662" s="3"/>
      <c r="TLU662" s="3"/>
      <c r="TLV662" s="3"/>
      <c r="TLW662" s="3"/>
      <c r="TLX662" s="3"/>
      <c r="TLY662" s="3"/>
      <c r="TLZ662" s="3"/>
      <c r="TMA662" s="3"/>
      <c r="TMB662" s="3"/>
      <c r="TMC662" s="3"/>
      <c r="TMD662" s="3"/>
      <c r="TME662" s="3"/>
      <c r="TMF662" s="3"/>
      <c r="TMG662" s="3"/>
      <c r="TMH662" s="3"/>
      <c r="TMI662" s="3"/>
      <c r="TMJ662" s="3"/>
      <c r="TMK662" s="3"/>
      <c r="TML662" s="3"/>
      <c r="TMM662" s="3"/>
      <c r="TMN662" s="3"/>
      <c r="TMO662" s="3"/>
      <c r="TMP662" s="3"/>
      <c r="TMQ662" s="3"/>
      <c r="TMR662" s="3"/>
      <c r="TMS662" s="3"/>
      <c r="TMT662" s="3"/>
      <c r="TMU662" s="3"/>
      <c r="TMV662" s="3"/>
      <c r="TMW662" s="3"/>
      <c r="TMX662" s="3"/>
      <c r="TMY662" s="3"/>
      <c r="TMZ662" s="3"/>
      <c r="TNA662" s="3"/>
      <c r="TNB662" s="3"/>
      <c r="TNC662" s="3"/>
      <c r="TND662" s="3"/>
      <c r="TNE662" s="3"/>
      <c r="TNF662" s="3"/>
      <c r="TNG662" s="3"/>
      <c r="TNH662" s="3"/>
      <c r="TNI662" s="3"/>
      <c r="TNJ662" s="3"/>
      <c r="TNK662" s="3"/>
      <c r="TNL662" s="3"/>
      <c r="TNM662" s="3"/>
      <c r="TNN662" s="3"/>
      <c r="TNO662" s="3"/>
      <c r="TNP662" s="3"/>
      <c r="TNQ662" s="3"/>
      <c r="TNR662" s="3"/>
      <c r="TNS662" s="3"/>
      <c r="TNT662" s="3"/>
      <c r="TNU662" s="3"/>
      <c r="TNV662" s="3"/>
      <c r="TNW662" s="3"/>
      <c r="TNX662" s="3"/>
      <c r="TNY662" s="3"/>
      <c r="TNZ662" s="3"/>
      <c r="TOA662" s="3"/>
      <c r="TOB662" s="3"/>
      <c r="TOC662" s="3"/>
      <c r="TOD662" s="3"/>
      <c r="TOE662" s="3"/>
      <c r="TOF662" s="3"/>
      <c r="TOG662" s="3"/>
      <c r="TOH662" s="3"/>
      <c r="TOI662" s="3"/>
      <c r="TOJ662" s="3"/>
      <c r="TOK662" s="3"/>
      <c r="TOL662" s="3"/>
      <c r="TOM662" s="3"/>
      <c r="TON662" s="3"/>
      <c r="TOO662" s="3"/>
      <c r="TOP662" s="3"/>
      <c r="TOQ662" s="3"/>
      <c r="TOR662" s="3"/>
      <c r="TOS662" s="3"/>
      <c r="TOT662" s="3"/>
      <c r="TOU662" s="3"/>
      <c r="TOV662" s="3"/>
      <c r="TOW662" s="3"/>
      <c r="TOX662" s="3"/>
      <c r="TOY662" s="3"/>
      <c r="TOZ662" s="3"/>
      <c r="TPA662" s="3"/>
      <c r="TPB662" s="3"/>
      <c r="TPC662" s="3"/>
      <c r="TPD662" s="3"/>
      <c r="TPE662" s="3"/>
      <c r="TPF662" s="3"/>
      <c r="TPG662" s="3"/>
      <c r="TPH662" s="3"/>
      <c r="TPI662" s="3"/>
      <c r="TPJ662" s="3"/>
      <c r="TPK662" s="3"/>
      <c r="TPL662" s="3"/>
      <c r="TPM662" s="3"/>
      <c r="TPN662" s="3"/>
      <c r="TPO662" s="3"/>
      <c r="TPP662" s="3"/>
      <c r="TPQ662" s="3"/>
      <c r="TPR662" s="3"/>
      <c r="TPS662" s="3"/>
      <c r="TPT662" s="3"/>
      <c r="TPU662" s="3"/>
      <c r="TPV662" s="3"/>
      <c r="TPW662" s="3"/>
      <c r="TPX662" s="3"/>
      <c r="TPY662" s="3"/>
      <c r="TPZ662" s="3"/>
      <c r="TQA662" s="3"/>
      <c r="TQB662" s="3"/>
      <c r="TQC662" s="3"/>
      <c r="TQD662" s="3"/>
      <c r="TQE662" s="3"/>
      <c r="TQF662" s="3"/>
      <c r="TQG662" s="3"/>
      <c r="TQH662" s="3"/>
      <c r="TQI662" s="3"/>
      <c r="TQJ662" s="3"/>
      <c r="TQK662" s="3"/>
      <c r="TQL662" s="3"/>
      <c r="TQM662" s="3"/>
      <c r="TQN662" s="3"/>
      <c r="TQO662" s="3"/>
      <c r="TQP662" s="3"/>
      <c r="TQQ662" s="3"/>
      <c r="TQR662" s="3"/>
      <c r="TQS662" s="3"/>
      <c r="TQT662" s="3"/>
      <c r="TQU662" s="3"/>
      <c r="TQV662" s="3"/>
      <c r="TQW662" s="3"/>
      <c r="TQX662" s="3"/>
      <c r="TQY662" s="3"/>
      <c r="TQZ662" s="3"/>
      <c r="TRA662" s="3"/>
      <c r="TRB662" s="3"/>
      <c r="TRC662" s="3"/>
      <c r="TRD662" s="3"/>
      <c r="TRE662" s="3"/>
      <c r="TRF662" s="3"/>
      <c r="TRG662" s="3"/>
      <c r="TRH662" s="3"/>
      <c r="TRI662" s="3"/>
      <c r="TRJ662" s="3"/>
      <c r="TRK662" s="3"/>
      <c r="TRL662" s="3"/>
      <c r="TRM662" s="3"/>
      <c r="TRN662" s="3"/>
      <c r="TRO662" s="3"/>
      <c r="TRP662" s="3"/>
      <c r="TRQ662" s="3"/>
      <c r="TRR662" s="3"/>
      <c r="TRS662" s="3"/>
      <c r="TRT662" s="3"/>
      <c r="TRU662" s="3"/>
      <c r="TRV662" s="3"/>
      <c r="TRW662" s="3"/>
      <c r="TRX662" s="3"/>
      <c r="TRY662" s="3"/>
      <c r="TRZ662" s="3"/>
      <c r="TSA662" s="3"/>
      <c r="TSB662" s="3"/>
      <c r="TSC662" s="3"/>
      <c r="TSD662" s="3"/>
      <c r="TSE662" s="3"/>
      <c r="TSF662" s="3"/>
      <c r="TSG662" s="3"/>
      <c r="TSH662" s="3"/>
      <c r="TSI662" s="3"/>
      <c r="TSJ662" s="3"/>
      <c r="TSK662" s="3"/>
      <c r="TSL662" s="3"/>
      <c r="TSM662" s="3"/>
      <c r="TSN662" s="3"/>
      <c r="TSO662" s="3"/>
      <c r="TSP662" s="3"/>
      <c r="TSQ662" s="3"/>
      <c r="TSR662" s="3"/>
      <c r="TSS662" s="3"/>
      <c r="TST662" s="3"/>
      <c r="TSU662" s="3"/>
      <c r="TSV662" s="3"/>
      <c r="TSW662" s="3"/>
      <c r="TSX662" s="3"/>
      <c r="TSY662" s="3"/>
      <c r="TSZ662" s="3"/>
      <c r="TTA662" s="3"/>
      <c r="TTB662" s="3"/>
      <c r="TTC662" s="3"/>
      <c r="TTD662" s="3"/>
      <c r="TTE662" s="3"/>
      <c r="TTF662" s="3"/>
      <c r="TTG662" s="3"/>
      <c r="TTH662" s="3"/>
      <c r="TTI662" s="3"/>
      <c r="TTJ662" s="3"/>
      <c r="TTK662" s="3"/>
      <c r="TTL662" s="3"/>
      <c r="TTM662" s="3"/>
      <c r="TTN662" s="3"/>
      <c r="TTO662" s="3"/>
      <c r="TTP662" s="3"/>
      <c r="TTQ662" s="3"/>
      <c r="TTR662" s="3"/>
      <c r="TTS662" s="3"/>
      <c r="TTT662" s="3"/>
      <c r="TTU662" s="3"/>
      <c r="TTV662" s="3"/>
      <c r="TTW662" s="3"/>
      <c r="TTX662" s="3"/>
      <c r="TTY662" s="3"/>
      <c r="TTZ662" s="3"/>
      <c r="TUA662" s="3"/>
      <c r="TUB662" s="3"/>
      <c r="TUC662" s="3"/>
      <c r="TUD662" s="3"/>
      <c r="TUE662" s="3"/>
      <c r="TUF662" s="3"/>
      <c r="TUG662" s="3"/>
      <c r="TUH662" s="3"/>
      <c r="TUI662" s="3"/>
      <c r="TUJ662" s="3"/>
      <c r="TUK662" s="3"/>
      <c r="TUL662" s="3"/>
      <c r="TUM662" s="3"/>
      <c r="TUN662" s="3"/>
      <c r="TUO662" s="3"/>
      <c r="TUP662" s="3"/>
      <c r="TUQ662" s="3"/>
      <c r="TUR662" s="3"/>
      <c r="TUS662" s="3"/>
      <c r="TUT662" s="3"/>
      <c r="TUU662" s="3"/>
      <c r="TUV662" s="3"/>
      <c r="TUW662" s="3"/>
      <c r="TUX662" s="3"/>
      <c r="TUY662" s="3"/>
      <c r="TUZ662" s="3"/>
      <c r="TVA662" s="3"/>
      <c r="TVB662" s="3"/>
      <c r="TVC662" s="3"/>
      <c r="TVD662" s="3"/>
      <c r="TVE662" s="3"/>
      <c r="TVF662" s="3"/>
      <c r="TVG662" s="3"/>
      <c r="TVH662" s="3"/>
      <c r="TVI662" s="3"/>
      <c r="TVJ662" s="3"/>
      <c r="TVK662" s="3"/>
      <c r="TVL662" s="3"/>
      <c r="TVM662" s="3"/>
      <c r="TVN662" s="3"/>
      <c r="TVO662" s="3"/>
      <c r="TVP662" s="3"/>
      <c r="TVQ662" s="3"/>
      <c r="TVR662" s="3"/>
      <c r="TVS662" s="3"/>
      <c r="TVT662" s="3"/>
      <c r="TVU662" s="3"/>
      <c r="TVV662" s="3"/>
      <c r="TVW662" s="3"/>
      <c r="TVX662" s="3"/>
      <c r="TVY662" s="3"/>
      <c r="TVZ662" s="3"/>
      <c r="TWA662" s="3"/>
      <c r="TWB662" s="3"/>
      <c r="TWC662" s="3"/>
      <c r="TWD662" s="3"/>
      <c r="TWE662" s="3"/>
      <c r="TWF662" s="3"/>
      <c r="TWG662" s="3"/>
      <c r="TWH662" s="3"/>
      <c r="TWI662" s="3"/>
      <c r="TWJ662" s="3"/>
      <c r="TWK662" s="3"/>
      <c r="TWL662" s="3"/>
      <c r="TWM662" s="3"/>
      <c r="TWN662" s="3"/>
      <c r="TWO662" s="3"/>
      <c r="TWP662" s="3"/>
      <c r="TWQ662" s="3"/>
      <c r="TWR662" s="3"/>
      <c r="TWS662" s="3"/>
      <c r="TWT662" s="3"/>
      <c r="TWU662" s="3"/>
      <c r="TWV662" s="3"/>
      <c r="TWW662" s="3"/>
      <c r="TWX662" s="3"/>
      <c r="TWY662" s="3"/>
      <c r="TWZ662" s="3"/>
      <c r="TXA662" s="3"/>
      <c r="TXB662" s="3"/>
      <c r="TXC662" s="3"/>
      <c r="TXD662" s="3"/>
      <c r="TXE662" s="3"/>
      <c r="TXF662" s="3"/>
      <c r="TXG662" s="3"/>
      <c r="TXH662" s="3"/>
      <c r="TXI662" s="3"/>
      <c r="TXJ662" s="3"/>
      <c r="TXK662" s="3"/>
      <c r="TXL662" s="3"/>
      <c r="TXM662" s="3"/>
      <c r="TXN662" s="3"/>
      <c r="TXO662" s="3"/>
      <c r="TXP662" s="3"/>
      <c r="TXQ662" s="3"/>
      <c r="TXR662" s="3"/>
      <c r="TXS662" s="3"/>
      <c r="TXT662" s="3"/>
      <c r="TXU662" s="3"/>
      <c r="TXV662" s="3"/>
      <c r="TXW662" s="3"/>
      <c r="TXX662" s="3"/>
      <c r="TXY662" s="3"/>
      <c r="TXZ662" s="3"/>
      <c r="TYA662" s="3"/>
      <c r="TYB662" s="3"/>
      <c r="TYC662" s="3"/>
      <c r="TYD662" s="3"/>
      <c r="TYE662" s="3"/>
      <c r="TYF662" s="3"/>
      <c r="TYG662" s="3"/>
      <c r="TYH662" s="3"/>
      <c r="TYI662" s="3"/>
      <c r="TYJ662" s="3"/>
      <c r="TYK662" s="3"/>
      <c r="TYL662" s="3"/>
      <c r="TYM662" s="3"/>
      <c r="TYN662" s="3"/>
      <c r="TYO662" s="3"/>
      <c r="TYP662" s="3"/>
      <c r="TYQ662" s="3"/>
      <c r="TYR662" s="3"/>
      <c r="TYS662" s="3"/>
      <c r="TYT662" s="3"/>
      <c r="TYU662" s="3"/>
      <c r="TYV662" s="3"/>
      <c r="TYW662" s="3"/>
      <c r="TYX662" s="3"/>
      <c r="TYY662" s="3"/>
      <c r="TYZ662" s="3"/>
      <c r="TZA662" s="3"/>
      <c r="TZB662" s="3"/>
      <c r="TZC662" s="3"/>
      <c r="TZD662" s="3"/>
      <c r="TZE662" s="3"/>
      <c r="TZF662" s="3"/>
      <c r="TZG662" s="3"/>
      <c r="TZH662" s="3"/>
      <c r="TZI662" s="3"/>
      <c r="TZJ662" s="3"/>
      <c r="TZK662" s="3"/>
      <c r="TZL662" s="3"/>
      <c r="TZM662" s="3"/>
      <c r="TZN662" s="3"/>
      <c r="TZO662" s="3"/>
      <c r="TZP662" s="3"/>
      <c r="TZQ662" s="3"/>
      <c r="TZR662" s="3"/>
      <c r="TZS662" s="3"/>
      <c r="TZT662" s="3"/>
      <c r="TZU662" s="3"/>
      <c r="TZV662" s="3"/>
      <c r="TZW662" s="3"/>
      <c r="TZX662" s="3"/>
      <c r="TZY662" s="3"/>
      <c r="TZZ662" s="3"/>
      <c r="UAA662" s="3"/>
      <c r="UAB662" s="3"/>
      <c r="UAC662" s="3"/>
      <c r="UAD662" s="3"/>
      <c r="UAE662" s="3"/>
      <c r="UAF662" s="3"/>
      <c r="UAG662" s="3"/>
      <c r="UAH662" s="3"/>
      <c r="UAI662" s="3"/>
      <c r="UAJ662" s="3"/>
      <c r="UAK662" s="3"/>
      <c r="UAL662" s="3"/>
      <c r="UAM662" s="3"/>
      <c r="UAN662" s="3"/>
      <c r="UAO662" s="3"/>
      <c r="UAP662" s="3"/>
      <c r="UAQ662" s="3"/>
      <c r="UAR662" s="3"/>
      <c r="UAS662" s="3"/>
      <c r="UAT662" s="3"/>
      <c r="UAU662" s="3"/>
      <c r="UAV662" s="3"/>
      <c r="UAW662" s="3"/>
      <c r="UAX662" s="3"/>
      <c r="UAY662" s="3"/>
      <c r="UAZ662" s="3"/>
      <c r="UBA662" s="3"/>
      <c r="UBB662" s="3"/>
      <c r="UBC662" s="3"/>
      <c r="UBD662" s="3"/>
      <c r="UBE662" s="3"/>
      <c r="UBF662" s="3"/>
      <c r="UBG662" s="3"/>
      <c r="UBH662" s="3"/>
      <c r="UBI662" s="3"/>
      <c r="UBJ662" s="3"/>
      <c r="UBK662" s="3"/>
      <c r="UBL662" s="3"/>
      <c r="UBM662" s="3"/>
      <c r="UBN662" s="3"/>
      <c r="UBO662" s="3"/>
      <c r="UBP662" s="3"/>
      <c r="UBQ662" s="3"/>
      <c r="UBR662" s="3"/>
      <c r="UBS662" s="3"/>
      <c r="UBT662" s="3"/>
      <c r="UBU662" s="3"/>
      <c r="UBV662" s="3"/>
      <c r="UBW662" s="3"/>
      <c r="UBX662" s="3"/>
      <c r="UBY662" s="3"/>
      <c r="UBZ662" s="3"/>
      <c r="UCA662" s="3"/>
      <c r="UCB662" s="3"/>
      <c r="UCC662" s="3"/>
      <c r="UCD662" s="3"/>
      <c r="UCE662" s="3"/>
      <c r="UCF662" s="3"/>
      <c r="UCG662" s="3"/>
      <c r="UCH662" s="3"/>
      <c r="UCI662" s="3"/>
      <c r="UCJ662" s="3"/>
      <c r="UCK662" s="3"/>
      <c r="UCL662" s="3"/>
      <c r="UCM662" s="3"/>
      <c r="UCN662" s="3"/>
      <c r="UCO662" s="3"/>
      <c r="UCP662" s="3"/>
      <c r="UCQ662" s="3"/>
      <c r="UCR662" s="3"/>
      <c r="UCS662" s="3"/>
      <c r="UCT662" s="3"/>
      <c r="UCU662" s="3"/>
      <c r="UCV662" s="3"/>
      <c r="UCW662" s="3"/>
      <c r="UCX662" s="3"/>
      <c r="UCY662" s="3"/>
      <c r="UCZ662" s="3"/>
      <c r="UDA662" s="3"/>
      <c r="UDB662" s="3"/>
      <c r="UDC662" s="3"/>
      <c r="UDD662" s="3"/>
      <c r="UDE662" s="3"/>
      <c r="UDF662" s="3"/>
      <c r="UDG662" s="3"/>
      <c r="UDH662" s="3"/>
      <c r="UDI662" s="3"/>
      <c r="UDJ662" s="3"/>
      <c r="UDK662" s="3"/>
      <c r="UDL662" s="3"/>
      <c r="UDM662" s="3"/>
      <c r="UDN662" s="3"/>
      <c r="UDO662" s="3"/>
      <c r="UDP662" s="3"/>
      <c r="UDQ662" s="3"/>
      <c r="UDR662" s="3"/>
      <c r="UDS662" s="3"/>
      <c r="UDT662" s="3"/>
      <c r="UDU662" s="3"/>
      <c r="UDV662" s="3"/>
      <c r="UDW662" s="3"/>
      <c r="UDX662" s="3"/>
      <c r="UDY662" s="3"/>
      <c r="UDZ662" s="3"/>
      <c r="UEA662" s="3"/>
      <c r="UEB662" s="3"/>
      <c r="UEC662" s="3"/>
      <c r="UED662" s="3"/>
      <c r="UEE662" s="3"/>
      <c r="UEF662" s="3"/>
      <c r="UEG662" s="3"/>
      <c r="UEH662" s="3"/>
      <c r="UEI662" s="3"/>
      <c r="UEJ662" s="3"/>
      <c r="UEK662" s="3"/>
      <c r="UEL662" s="3"/>
      <c r="UEM662" s="3"/>
      <c r="UEN662" s="3"/>
      <c r="UEO662" s="3"/>
      <c r="UEP662" s="3"/>
      <c r="UEQ662" s="3"/>
      <c r="UER662" s="3"/>
      <c r="UES662" s="3"/>
      <c r="UET662" s="3"/>
      <c r="UEU662" s="3"/>
      <c r="UEV662" s="3"/>
      <c r="UEW662" s="3"/>
      <c r="UEX662" s="3"/>
      <c r="UEY662" s="3"/>
      <c r="UEZ662" s="3"/>
      <c r="UFA662" s="3"/>
      <c r="UFB662" s="3"/>
      <c r="UFC662" s="3"/>
      <c r="UFD662" s="3"/>
      <c r="UFE662" s="3"/>
      <c r="UFF662" s="3"/>
      <c r="UFG662" s="3"/>
      <c r="UFH662" s="3"/>
      <c r="UFI662" s="3"/>
      <c r="UFJ662" s="3"/>
      <c r="UFK662" s="3"/>
      <c r="UFL662" s="3"/>
      <c r="UFM662" s="3"/>
      <c r="UFN662" s="3"/>
      <c r="UFO662" s="3"/>
      <c r="UFP662" s="3"/>
      <c r="UFQ662" s="3"/>
      <c r="UFR662" s="3"/>
      <c r="UFS662" s="3"/>
      <c r="UFT662" s="3"/>
      <c r="UFU662" s="3"/>
      <c r="UFV662" s="3"/>
      <c r="UFW662" s="3"/>
      <c r="UFX662" s="3"/>
      <c r="UFY662" s="3"/>
      <c r="UFZ662" s="3"/>
      <c r="UGA662" s="3"/>
      <c r="UGB662" s="3"/>
      <c r="UGC662" s="3"/>
      <c r="UGD662" s="3"/>
      <c r="UGE662" s="3"/>
      <c r="UGF662" s="3"/>
      <c r="UGG662" s="3"/>
      <c r="UGH662" s="3"/>
      <c r="UGI662" s="3"/>
      <c r="UGJ662" s="3"/>
      <c r="UGK662" s="3"/>
      <c r="UGL662" s="3"/>
      <c r="UGM662" s="3"/>
      <c r="UGN662" s="3"/>
      <c r="UGO662" s="3"/>
      <c r="UGP662" s="3"/>
      <c r="UGQ662" s="3"/>
      <c r="UGR662" s="3"/>
      <c r="UGS662" s="3"/>
      <c r="UGT662" s="3"/>
      <c r="UGU662" s="3"/>
      <c r="UGV662" s="3"/>
      <c r="UGW662" s="3"/>
      <c r="UGX662" s="3"/>
      <c r="UGY662" s="3"/>
      <c r="UGZ662" s="3"/>
      <c r="UHA662" s="3"/>
      <c r="UHB662" s="3"/>
      <c r="UHC662" s="3"/>
      <c r="UHD662" s="3"/>
      <c r="UHE662" s="3"/>
      <c r="UHF662" s="3"/>
      <c r="UHG662" s="3"/>
      <c r="UHH662" s="3"/>
      <c r="UHI662" s="3"/>
      <c r="UHJ662" s="3"/>
      <c r="UHK662" s="3"/>
      <c r="UHL662" s="3"/>
      <c r="UHM662" s="3"/>
      <c r="UHN662" s="3"/>
      <c r="UHO662" s="3"/>
      <c r="UHP662" s="3"/>
      <c r="UHQ662" s="3"/>
      <c r="UHR662" s="3"/>
      <c r="UHS662" s="3"/>
      <c r="UHT662" s="3"/>
      <c r="UHU662" s="3"/>
      <c r="UHV662" s="3"/>
      <c r="UHW662" s="3"/>
      <c r="UHX662" s="3"/>
      <c r="UHY662" s="3"/>
      <c r="UHZ662" s="3"/>
      <c r="UIA662" s="3"/>
      <c r="UIB662" s="3"/>
      <c r="UIC662" s="3"/>
      <c r="UID662" s="3"/>
      <c r="UIE662" s="3"/>
      <c r="UIF662" s="3"/>
      <c r="UIG662" s="3"/>
      <c r="UIH662" s="3"/>
      <c r="UII662" s="3"/>
      <c r="UIJ662" s="3"/>
      <c r="UIK662" s="3"/>
      <c r="UIL662" s="3"/>
      <c r="UIM662" s="3"/>
      <c r="UIN662" s="3"/>
      <c r="UIO662" s="3"/>
      <c r="UIP662" s="3"/>
      <c r="UIQ662" s="3"/>
      <c r="UIR662" s="3"/>
      <c r="UIS662" s="3"/>
      <c r="UIT662" s="3"/>
      <c r="UIU662" s="3"/>
      <c r="UIV662" s="3"/>
      <c r="UIW662" s="3"/>
      <c r="UIX662" s="3"/>
      <c r="UIY662" s="3"/>
      <c r="UIZ662" s="3"/>
      <c r="UJA662" s="3"/>
      <c r="UJB662" s="3"/>
      <c r="UJC662" s="3"/>
      <c r="UJD662" s="3"/>
      <c r="UJE662" s="3"/>
      <c r="UJF662" s="3"/>
      <c r="UJG662" s="3"/>
      <c r="UJH662" s="3"/>
      <c r="UJI662" s="3"/>
      <c r="UJJ662" s="3"/>
      <c r="UJK662" s="3"/>
      <c r="UJL662" s="3"/>
      <c r="UJM662" s="3"/>
      <c r="UJN662" s="3"/>
      <c r="UJO662" s="3"/>
      <c r="UJP662" s="3"/>
      <c r="UJQ662" s="3"/>
      <c r="UJR662" s="3"/>
      <c r="UJS662" s="3"/>
      <c r="UJT662" s="3"/>
      <c r="UJU662" s="3"/>
      <c r="UJV662" s="3"/>
      <c r="UJW662" s="3"/>
      <c r="UJX662" s="3"/>
      <c r="UJY662" s="3"/>
      <c r="UJZ662" s="3"/>
      <c r="UKA662" s="3"/>
      <c r="UKB662" s="3"/>
      <c r="UKC662" s="3"/>
      <c r="UKD662" s="3"/>
      <c r="UKE662" s="3"/>
      <c r="UKF662" s="3"/>
      <c r="UKG662" s="3"/>
      <c r="UKH662" s="3"/>
      <c r="UKI662" s="3"/>
      <c r="UKJ662" s="3"/>
      <c r="UKK662" s="3"/>
      <c r="UKL662" s="3"/>
      <c r="UKM662" s="3"/>
      <c r="UKN662" s="3"/>
      <c r="UKO662" s="3"/>
      <c r="UKP662" s="3"/>
      <c r="UKQ662" s="3"/>
      <c r="UKR662" s="3"/>
      <c r="UKS662" s="3"/>
      <c r="UKT662" s="3"/>
      <c r="UKU662" s="3"/>
      <c r="UKV662" s="3"/>
      <c r="UKW662" s="3"/>
      <c r="UKX662" s="3"/>
      <c r="UKY662" s="3"/>
      <c r="UKZ662" s="3"/>
      <c r="ULA662" s="3"/>
      <c r="ULB662" s="3"/>
      <c r="ULC662" s="3"/>
      <c r="ULD662" s="3"/>
      <c r="ULE662" s="3"/>
      <c r="ULF662" s="3"/>
      <c r="ULG662" s="3"/>
      <c r="ULH662" s="3"/>
      <c r="ULI662" s="3"/>
      <c r="ULJ662" s="3"/>
      <c r="ULK662" s="3"/>
      <c r="ULL662" s="3"/>
      <c r="ULM662" s="3"/>
      <c r="ULN662" s="3"/>
      <c r="ULO662" s="3"/>
      <c r="ULP662" s="3"/>
      <c r="ULQ662" s="3"/>
      <c r="ULR662" s="3"/>
      <c r="ULS662" s="3"/>
      <c r="ULT662" s="3"/>
      <c r="ULU662" s="3"/>
      <c r="ULV662" s="3"/>
      <c r="ULW662" s="3"/>
      <c r="ULX662" s="3"/>
      <c r="ULY662" s="3"/>
      <c r="ULZ662" s="3"/>
      <c r="UMA662" s="3"/>
      <c r="UMB662" s="3"/>
      <c r="UMC662" s="3"/>
      <c r="UMD662" s="3"/>
      <c r="UME662" s="3"/>
      <c r="UMF662" s="3"/>
      <c r="UMG662" s="3"/>
      <c r="UMH662" s="3"/>
      <c r="UMI662" s="3"/>
      <c r="UMJ662" s="3"/>
      <c r="UMK662" s="3"/>
      <c r="UML662" s="3"/>
      <c r="UMM662" s="3"/>
      <c r="UMN662" s="3"/>
      <c r="UMO662" s="3"/>
      <c r="UMP662" s="3"/>
      <c r="UMQ662" s="3"/>
      <c r="UMR662" s="3"/>
      <c r="UMS662" s="3"/>
      <c r="UMT662" s="3"/>
      <c r="UMU662" s="3"/>
      <c r="UMV662" s="3"/>
      <c r="UMW662" s="3"/>
      <c r="UMX662" s="3"/>
      <c r="UMY662" s="3"/>
      <c r="UMZ662" s="3"/>
      <c r="UNA662" s="3"/>
      <c r="UNB662" s="3"/>
      <c r="UNC662" s="3"/>
      <c r="UND662" s="3"/>
      <c r="UNE662" s="3"/>
      <c r="UNF662" s="3"/>
      <c r="UNG662" s="3"/>
      <c r="UNH662" s="3"/>
      <c r="UNI662" s="3"/>
      <c r="UNJ662" s="3"/>
      <c r="UNK662" s="3"/>
      <c r="UNL662" s="3"/>
      <c r="UNM662" s="3"/>
      <c r="UNN662" s="3"/>
      <c r="UNO662" s="3"/>
      <c r="UNP662" s="3"/>
      <c r="UNQ662" s="3"/>
      <c r="UNR662" s="3"/>
      <c r="UNS662" s="3"/>
      <c r="UNT662" s="3"/>
      <c r="UNU662" s="3"/>
      <c r="UNV662" s="3"/>
      <c r="UNW662" s="3"/>
      <c r="UNX662" s="3"/>
      <c r="UNY662" s="3"/>
      <c r="UNZ662" s="3"/>
      <c r="UOA662" s="3"/>
      <c r="UOB662" s="3"/>
      <c r="UOC662" s="3"/>
      <c r="UOD662" s="3"/>
      <c r="UOE662" s="3"/>
      <c r="UOF662" s="3"/>
      <c r="UOG662" s="3"/>
      <c r="UOH662" s="3"/>
      <c r="UOI662" s="3"/>
      <c r="UOJ662" s="3"/>
      <c r="UOK662" s="3"/>
      <c r="UOL662" s="3"/>
      <c r="UOM662" s="3"/>
      <c r="UON662" s="3"/>
      <c r="UOO662" s="3"/>
      <c r="UOP662" s="3"/>
      <c r="UOQ662" s="3"/>
      <c r="UOR662" s="3"/>
      <c r="UOS662" s="3"/>
      <c r="UOT662" s="3"/>
      <c r="UOU662" s="3"/>
      <c r="UOV662" s="3"/>
      <c r="UOW662" s="3"/>
      <c r="UOX662" s="3"/>
      <c r="UOY662" s="3"/>
      <c r="UOZ662" s="3"/>
      <c r="UPA662" s="3"/>
      <c r="UPB662" s="3"/>
      <c r="UPC662" s="3"/>
      <c r="UPD662" s="3"/>
      <c r="UPE662" s="3"/>
      <c r="UPF662" s="3"/>
      <c r="UPG662" s="3"/>
      <c r="UPH662" s="3"/>
      <c r="UPI662" s="3"/>
      <c r="UPJ662" s="3"/>
      <c r="UPK662" s="3"/>
      <c r="UPL662" s="3"/>
      <c r="UPM662" s="3"/>
      <c r="UPN662" s="3"/>
      <c r="UPO662" s="3"/>
      <c r="UPP662" s="3"/>
      <c r="UPQ662" s="3"/>
      <c r="UPR662" s="3"/>
      <c r="UPS662" s="3"/>
      <c r="UPT662" s="3"/>
      <c r="UPU662" s="3"/>
      <c r="UPV662" s="3"/>
      <c r="UPW662" s="3"/>
      <c r="UPX662" s="3"/>
      <c r="UPY662" s="3"/>
      <c r="UPZ662" s="3"/>
      <c r="UQA662" s="3"/>
      <c r="UQB662" s="3"/>
      <c r="UQC662" s="3"/>
      <c r="UQD662" s="3"/>
      <c r="UQE662" s="3"/>
      <c r="UQF662" s="3"/>
      <c r="UQG662" s="3"/>
      <c r="UQH662" s="3"/>
      <c r="UQI662" s="3"/>
      <c r="UQJ662" s="3"/>
      <c r="UQK662" s="3"/>
      <c r="UQL662" s="3"/>
      <c r="UQM662" s="3"/>
      <c r="UQN662" s="3"/>
      <c r="UQO662" s="3"/>
      <c r="UQP662" s="3"/>
      <c r="UQQ662" s="3"/>
      <c r="UQR662" s="3"/>
      <c r="UQS662" s="3"/>
      <c r="UQT662" s="3"/>
      <c r="UQU662" s="3"/>
      <c r="UQV662" s="3"/>
      <c r="UQW662" s="3"/>
      <c r="UQX662" s="3"/>
      <c r="UQY662" s="3"/>
      <c r="UQZ662" s="3"/>
      <c r="URA662" s="3"/>
      <c r="URB662" s="3"/>
      <c r="URC662" s="3"/>
      <c r="URD662" s="3"/>
      <c r="URE662" s="3"/>
      <c r="URF662" s="3"/>
      <c r="URG662" s="3"/>
      <c r="URH662" s="3"/>
      <c r="URI662" s="3"/>
      <c r="URJ662" s="3"/>
      <c r="URK662" s="3"/>
      <c r="URL662" s="3"/>
      <c r="URM662" s="3"/>
      <c r="URN662" s="3"/>
      <c r="URO662" s="3"/>
      <c r="URP662" s="3"/>
      <c r="URQ662" s="3"/>
      <c r="URR662" s="3"/>
      <c r="URS662" s="3"/>
      <c r="URT662" s="3"/>
      <c r="URU662" s="3"/>
      <c r="URV662" s="3"/>
      <c r="URW662" s="3"/>
      <c r="URX662" s="3"/>
      <c r="URY662" s="3"/>
      <c r="URZ662" s="3"/>
      <c r="USA662" s="3"/>
      <c r="USB662" s="3"/>
      <c r="USC662" s="3"/>
      <c r="USD662" s="3"/>
      <c r="USE662" s="3"/>
      <c r="USF662" s="3"/>
      <c r="USG662" s="3"/>
      <c r="USH662" s="3"/>
      <c r="USI662" s="3"/>
      <c r="USJ662" s="3"/>
      <c r="USK662" s="3"/>
      <c r="USL662" s="3"/>
      <c r="USM662" s="3"/>
      <c r="USN662" s="3"/>
      <c r="USO662" s="3"/>
      <c r="USP662" s="3"/>
      <c r="USQ662" s="3"/>
      <c r="USR662" s="3"/>
      <c r="USS662" s="3"/>
      <c r="UST662" s="3"/>
      <c r="USU662" s="3"/>
      <c r="USV662" s="3"/>
      <c r="USW662" s="3"/>
      <c r="USX662" s="3"/>
      <c r="USY662" s="3"/>
      <c r="USZ662" s="3"/>
      <c r="UTA662" s="3"/>
      <c r="UTB662" s="3"/>
      <c r="UTC662" s="3"/>
      <c r="UTD662" s="3"/>
      <c r="UTE662" s="3"/>
      <c r="UTF662" s="3"/>
      <c r="UTG662" s="3"/>
      <c r="UTH662" s="3"/>
      <c r="UTI662" s="3"/>
      <c r="UTJ662" s="3"/>
      <c r="UTK662" s="3"/>
      <c r="UTL662" s="3"/>
      <c r="UTM662" s="3"/>
      <c r="UTN662" s="3"/>
      <c r="UTO662" s="3"/>
      <c r="UTP662" s="3"/>
      <c r="UTQ662" s="3"/>
      <c r="UTR662" s="3"/>
      <c r="UTS662" s="3"/>
      <c r="UTT662" s="3"/>
      <c r="UTU662" s="3"/>
      <c r="UTV662" s="3"/>
      <c r="UTW662" s="3"/>
      <c r="UTX662" s="3"/>
      <c r="UTY662" s="3"/>
      <c r="UTZ662" s="3"/>
      <c r="UUA662" s="3"/>
      <c r="UUB662" s="3"/>
      <c r="UUC662" s="3"/>
      <c r="UUD662" s="3"/>
      <c r="UUE662" s="3"/>
      <c r="UUF662" s="3"/>
      <c r="UUG662" s="3"/>
      <c r="UUH662" s="3"/>
      <c r="UUI662" s="3"/>
      <c r="UUJ662" s="3"/>
      <c r="UUK662" s="3"/>
      <c r="UUL662" s="3"/>
      <c r="UUM662" s="3"/>
      <c r="UUN662" s="3"/>
      <c r="UUO662" s="3"/>
      <c r="UUP662" s="3"/>
      <c r="UUQ662" s="3"/>
      <c r="UUR662" s="3"/>
      <c r="UUS662" s="3"/>
      <c r="UUT662" s="3"/>
      <c r="UUU662" s="3"/>
      <c r="UUV662" s="3"/>
      <c r="UUW662" s="3"/>
      <c r="UUX662" s="3"/>
      <c r="UUY662" s="3"/>
      <c r="UUZ662" s="3"/>
      <c r="UVA662" s="3"/>
      <c r="UVB662" s="3"/>
      <c r="UVC662" s="3"/>
      <c r="UVD662" s="3"/>
      <c r="UVE662" s="3"/>
      <c r="UVF662" s="3"/>
      <c r="UVG662" s="3"/>
      <c r="UVH662" s="3"/>
      <c r="UVI662" s="3"/>
      <c r="UVJ662" s="3"/>
      <c r="UVK662" s="3"/>
      <c r="UVL662" s="3"/>
      <c r="UVM662" s="3"/>
      <c r="UVN662" s="3"/>
      <c r="UVO662" s="3"/>
      <c r="UVP662" s="3"/>
      <c r="UVQ662" s="3"/>
      <c r="UVR662" s="3"/>
      <c r="UVS662" s="3"/>
      <c r="UVT662" s="3"/>
      <c r="UVU662" s="3"/>
      <c r="UVV662" s="3"/>
      <c r="UVW662" s="3"/>
      <c r="UVX662" s="3"/>
      <c r="UVY662" s="3"/>
      <c r="UVZ662" s="3"/>
      <c r="UWA662" s="3"/>
      <c r="UWB662" s="3"/>
      <c r="UWC662" s="3"/>
      <c r="UWD662" s="3"/>
      <c r="UWE662" s="3"/>
      <c r="UWF662" s="3"/>
      <c r="UWG662" s="3"/>
      <c r="UWH662" s="3"/>
      <c r="UWI662" s="3"/>
      <c r="UWJ662" s="3"/>
      <c r="UWK662" s="3"/>
      <c r="UWL662" s="3"/>
      <c r="UWM662" s="3"/>
      <c r="UWN662" s="3"/>
      <c r="UWO662" s="3"/>
      <c r="UWP662" s="3"/>
      <c r="UWQ662" s="3"/>
      <c r="UWR662" s="3"/>
      <c r="UWS662" s="3"/>
      <c r="UWT662" s="3"/>
      <c r="UWU662" s="3"/>
      <c r="UWV662" s="3"/>
      <c r="UWW662" s="3"/>
      <c r="UWX662" s="3"/>
      <c r="UWY662" s="3"/>
      <c r="UWZ662" s="3"/>
      <c r="UXA662" s="3"/>
      <c r="UXB662" s="3"/>
      <c r="UXC662" s="3"/>
      <c r="UXD662" s="3"/>
      <c r="UXE662" s="3"/>
      <c r="UXF662" s="3"/>
      <c r="UXG662" s="3"/>
      <c r="UXH662" s="3"/>
      <c r="UXI662" s="3"/>
      <c r="UXJ662" s="3"/>
      <c r="UXK662" s="3"/>
      <c r="UXL662" s="3"/>
      <c r="UXM662" s="3"/>
      <c r="UXN662" s="3"/>
      <c r="UXO662" s="3"/>
      <c r="UXP662" s="3"/>
      <c r="UXQ662" s="3"/>
      <c r="UXR662" s="3"/>
      <c r="UXS662" s="3"/>
      <c r="UXT662" s="3"/>
      <c r="UXU662" s="3"/>
      <c r="UXV662" s="3"/>
      <c r="UXW662" s="3"/>
      <c r="UXX662" s="3"/>
      <c r="UXY662" s="3"/>
      <c r="UXZ662" s="3"/>
      <c r="UYA662" s="3"/>
      <c r="UYB662" s="3"/>
      <c r="UYC662" s="3"/>
      <c r="UYD662" s="3"/>
      <c r="UYE662" s="3"/>
      <c r="UYF662" s="3"/>
      <c r="UYG662" s="3"/>
      <c r="UYH662" s="3"/>
      <c r="UYI662" s="3"/>
      <c r="UYJ662" s="3"/>
      <c r="UYK662" s="3"/>
      <c r="UYL662" s="3"/>
      <c r="UYM662" s="3"/>
      <c r="UYN662" s="3"/>
      <c r="UYO662" s="3"/>
      <c r="UYP662" s="3"/>
      <c r="UYQ662" s="3"/>
      <c r="UYR662" s="3"/>
      <c r="UYS662" s="3"/>
      <c r="UYT662" s="3"/>
      <c r="UYU662" s="3"/>
      <c r="UYV662" s="3"/>
      <c r="UYW662" s="3"/>
      <c r="UYX662" s="3"/>
      <c r="UYY662" s="3"/>
      <c r="UYZ662" s="3"/>
      <c r="UZA662" s="3"/>
      <c r="UZB662" s="3"/>
      <c r="UZC662" s="3"/>
      <c r="UZD662" s="3"/>
      <c r="UZE662" s="3"/>
      <c r="UZF662" s="3"/>
      <c r="UZG662" s="3"/>
      <c r="UZH662" s="3"/>
      <c r="UZI662" s="3"/>
      <c r="UZJ662" s="3"/>
      <c r="UZK662" s="3"/>
      <c r="UZL662" s="3"/>
      <c r="UZM662" s="3"/>
      <c r="UZN662" s="3"/>
      <c r="UZO662" s="3"/>
      <c r="UZP662" s="3"/>
      <c r="UZQ662" s="3"/>
      <c r="UZR662" s="3"/>
      <c r="UZS662" s="3"/>
      <c r="UZT662" s="3"/>
      <c r="UZU662" s="3"/>
      <c r="UZV662" s="3"/>
      <c r="UZW662" s="3"/>
      <c r="UZX662" s="3"/>
      <c r="UZY662" s="3"/>
      <c r="UZZ662" s="3"/>
      <c r="VAA662" s="3"/>
      <c r="VAB662" s="3"/>
      <c r="VAC662" s="3"/>
      <c r="VAD662" s="3"/>
      <c r="VAE662" s="3"/>
      <c r="VAF662" s="3"/>
      <c r="VAG662" s="3"/>
      <c r="VAH662" s="3"/>
      <c r="VAI662" s="3"/>
      <c r="VAJ662" s="3"/>
      <c r="VAK662" s="3"/>
      <c r="VAL662" s="3"/>
      <c r="VAM662" s="3"/>
      <c r="VAN662" s="3"/>
      <c r="VAO662" s="3"/>
      <c r="VAP662" s="3"/>
      <c r="VAQ662" s="3"/>
      <c r="VAR662" s="3"/>
      <c r="VAS662" s="3"/>
      <c r="VAT662" s="3"/>
      <c r="VAU662" s="3"/>
      <c r="VAV662" s="3"/>
      <c r="VAW662" s="3"/>
      <c r="VAX662" s="3"/>
      <c r="VAY662" s="3"/>
      <c r="VAZ662" s="3"/>
      <c r="VBA662" s="3"/>
      <c r="VBB662" s="3"/>
      <c r="VBC662" s="3"/>
      <c r="VBD662" s="3"/>
      <c r="VBE662" s="3"/>
      <c r="VBF662" s="3"/>
      <c r="VBG662" s="3"/>
      <c r="VBH662" s="3"/>
      <c r="VBI662" s="3"/>
      <c r="VBJ662" s="3"/>
      <c r="VBK662" s="3"/>
      <c r="VBL662" s="3"/>
      <c r="VBM662" s="3"/>
      <c r="VBN662" s="3"/>
      <c r="VBO662" s="3"/>
      <c r="VBP662" s="3"/>
      <c r="VBQ662" s="3"/>
      <c r="VBR662" s="3"/>
      <c r="VBS662" s="3"/>
      <c r="VBT662" s="3"/>
      <c r="VBU662" s="3"/>
      <c r="VBV662" s="3"/>
      <c r="VBW662" s="3"/>
      <c r="VBX662" s="3"/>
      <c r="VBY662" s="3"/>
      <c r="VBZ662" s="3"/>
      <c r="VCA662" s="3"/>
      <c r="VCB662" s="3"/>
      <c r="VCC662" s="3"/>
      <c r="VCD662" s="3"/>
      <c r="VCE662" s="3"/>
      <c r="VCF662" s="3"/>
      <c r="VCG662" s="3"/>
      <c r="VCH662" s="3"/>
      <c r="VCI662" s="3"/>
      <c r="VCJ662" s="3"/>
      <c r="VCK662" s="3"/>
      <c r="VCL662" s="3"/>
      <c r="VCM662" s="3"/>
      <c r="VCN662" s="3"/>
      <c r="VCO662" s="3"/>
      <c r="VCP662" s="3"/>
      <c r="VCQ662" s="3"/>
      <c r="VCR662" s="3"/>
      <c r="VCS662" s="3"/>
      <c r="VCT662" s="3"/>
      <c r="VCU662" s="3"/>
      <c r="VCV662" s="3"/>
      <c r="VCW662" s="3"/>
      <c r="VCX662" s="3"/>
      <c r="VCY662" s="3"/>
      <c r="VCZ662" s="3"/>
      <c r="VDA662" s="3"/>
      <c r="VDB662" s="3"/>
      <c r="VDC662" s="3"/>
      <c r="VDD662" s="3"/>
      <c r="VDE662" s="3"/>
      <c r="VDF662" s="3"/>
      <c r="VDG662" s="3"/>
      <c r="VDH662" s="3"/>
      <c r="VDI662" s="3"/>
      <c r="VDJ662" s="3"/>
      <c r="VDK662" s="3"/>
      <c r="VDL662" s="3"/>
      <c r="VDM662" s="3"/>
      <c r="VDN662" s="3"/>
      <c r="VDO662" s="3"/>
      <c r="VDP662" s="3"/>
      <c r="VDQ662" s="3"/>
      <c r="VDR662" s="3"/>
      <c r="VDS662" s="3"/>
      <c r="VDT662" s="3"/>
      <c r="VDU662" s="3"/>
      <c r="VDV662" s="3"/>
      <c r="VDW662" s="3"/>
      <c r="VDX662" s="3"/>
      <c r="VDY662" s="3"/>
      <c r="VDZ662" s="3"/>
      <c r="VEA662" s="3"/>
      <c r="VEB662" s="3"/>
      <c r="VEC662" s="3"/>
      <c r="VED662" s="3"/>
      <c r="VEE662" s="3"/>
      <c r="VEF662" s="3"/>
      <c r="VEG662" s="3"/>
      <c r="VEH662" s="3"/>
      <c r="VEI662" s="3"/>
      <c r="VEJ662" s="3"/>
      <c r="VEK662" s="3"/>
      <c r="VEL662" s="3"/>
      <c r="VEM662" s="3"/>
      <c r="VEN662" s="3"/>
      <c r="VEO662" s="3"/>
      <c r="VEP662" s="3"/>
      <c r="VEQ662" s="3"/>
      <c r="VER662" s="3"/>
      <c r="VES662" s="3"/>
      <c r="VET662" s="3"/>
      <c r="VEU662" s="3"/>
      <c r="VEV662" s="3"/>
      <c r="VEW662" s="3"/>
      <c r="VEX662" s="3"/>
      <c r="VEY662" s="3"/>
      <c r="VEZ662" s="3"/>
      <c r="VFA662" s="3"/>
      <c r="VFB662" s="3"/>
      <c r="VFC662" s="3"/>
      <c r="VFD662" s="3"/>
      <c r="VFE662" s="3"/>
      <c r="VFF662" s="3"/>
      <c r="VFG662" s="3"/>
      <c r="VFH662" s="3"/>
      <c r="VFI662" s="3"/>
      <c r="VFJ662" s="3"/>
      <c r="VFK662" s="3"/>
      <c r="VFL662" s="3"/>
      <c r="VFM662" s="3"/>
      <c r="VFN662" s="3"/>
      <c r="VFO662" s="3"/>
      <c r="VFP662" s="3"/>
      <c r="VFQ662" s="3"/>
      <c r="VFR662" s="3"/>
      <c r="VFS662" s="3"/>
      <c r="VFT662" s="3"/>
      <c r="VFU662" s="3"/>
      <c r="VFV662" s="3"/>
      <c r="VFW662" s="3"/>
      <c r="VFX662" s="3"/>
      <c r="VFY662" s="3"/>
      <c r="VFZ662" s="3"/>
      <c r="VGA662" s="3"/>
      <c r="VGB662" s="3"/>
      <c r="VGC662" s="3"/>
      <c r="VGD662" s="3"/>
      <c r="VGE662" s="3"/>
      <c r="VGF662" s="3"/>
      <c r="VGG662" s="3"/>
      <c r="VGH662" s="3"/>
      <c r="VGI662" s="3"/>
      <c r="VGJ662" s="3"/>
      <c r="VGK662" s="3"/>
      <c r="VGL662" s="3"/>
      <c r="VGM662" s="3"/>
      <c r="VGN662" s="3"/>
      <c r="VGO662" s="3"/>
      <c r="VGP662" s="3"/>
      <c r="VGQ662" s="3"/>
      <c r="VGR662" s="3"/>
      <c r="VGS662" s="3"/>
      <c r="VGT662" s="3"/>
      <c r="VGU662" s="3"/>
      <c r="VGV662" s="3"/>
      <c r="VGW662" s="3"/>
      <c r="VGX662" s="3"/>
      <c r="VGY662" s="3"/>
      <c r="VGZ662" s="3"/>
      <c r="VHA662" s="3"/>
      <c r="VHB662" s="3"/>
      <c r="VHC662" s="3"/>
      <c r="VHD662" s="3"/>
      <c r="VHE662" s="3"/>
      <c r="VHF662" s="3"/>
      <c r="VHG662" s="3"/>
      <c r="VHH662" s="3"/>
      <c r="VHI662" s="3"/>
      <c r="VHJ662" s="3"/>
      <c r="VHK662" s="3"/>
      <c r="VHL662" s="3"/>
      <c r="VHM662" s="3"/>
      <c r="VHN662" s="3"/>
      <c r="VHO662" s="3"/>
      <c r="VHP662" s="3"/>
      <c r="VHQ662" s="3"/>
      <c r="VHR662" s="3"/>
      <c r="VHS662" s="3"/>
      <c r="VHT662" s="3"/>
      <c r="VHU662" s="3"/>
      <c r="VHV662" s="3"/>
      <c r="VHW662" s="3"/>
      <c r="VHX662" s="3"/>
      <c r="VHY662" s="3"/>
      <c r="VHZ662" s="3"/>
      <c r="VIA662" s="3"/>
      <c r="VIB662" s="3"/>
      <c r="VIC662" s="3"/>
      <c r="VID662" s="3"/>
      <c r="VIE662" s="3"/>
      <c r="VIF662" s="3"/>
      <c r="VIG662" s="3"/>
      <c r="VIH662" s="3"/>
      <c r="VII662" s="3"/>
      <c r="VIJ662" s="3"/>
      <c r="VIK662" s="3"/>
      <c r="VIL662" s="3"/>
      <c r="VIM662" s="3"/>
      <c r="VIN662" s="3"/>
      <c r="VIO662" s="3"/>
      <c r="VIP662" s="3"/>
      <c r="VIQ662" s="3"/>
      <c r="VIR662" s="3"/>
      <c r="VIS662" s="3"/>
      <c r="VIT662" s="3"/>
      <c r="VIU662" s="3"/>
      <c r="VIV662" s="3"/>
      <c r="VIW662" s="3"/>
      <c r="VIX662" s="3"/>
      <c r="VIY662" s="3"/>
      <c r="VIZ662" s="3"/>
      <c r="VJA662" s="3"/>
      <c r="VJB662" s="3"/>
      <c r="VJC662" s="3"/>
      <c r="VJD662" s="3"/>
      <c r="VJE662" s="3"/>
      <c r="VJF662" s="3"/>
      <c r="VJG662" s="3"/>
      <c r="VJH662" s="3"/>
      <c r="VJI662" s="3"/>
      <c r="VJJ662" s="3"/>
      <c r="VJK662" s="3"/>
      <c r="VJL662" s="3"/>
      <c r="VJM662" s="3"/>
      <c r="VJN662" s="3"/>
      <c r="VJO662" s="3"/>
      <c r="VJP662" s="3"/>
      <c r="VJQ662" s="3"/>
      <c r="VJR662" s="3"/>
      <c r="VJS662" s="3"/>
      <c r="VJT662" s="3"/>
      <c r="VJU662" s="3"/>
      <c r="VJV662" s="3"/>
      <c r="VJW662" s="3"/>
      <c r="VJX662" s="3"/>
      <c r="VJY662" s="3"/>
      <c r="VJZ662" s="3"/>
      <c r="VKA662" s="3"/>
      <c r="VKB662" s="3"/>
      <c r="VKC662" s="3"/>
      <c r="VKD662" s="3"/>
      <c r="VKE662" s="3"/>
      <c r="VKF662" s="3"/>
      <c r="VKG662" s="3"/>
      <c r="VKH662" s="3"/>
      <c r="VKI662" s="3"/>
      <c r="VKJ662" s="3"/>
      <c r="VKK662" s="3"/>
      <c r="VKL662" s="3"/>
      <c r="VKM662" s="3"/>
      <c r="VKN662" s="3"/>
      <c r="VKO662" s="3"/>
      <c r="VKP662" s="3"/>
      <c r="VKQ662" s="3"/>
      <c r="VKR662" s="3"/>
      <c r="VKS662" s="3"/>
      <c r="VKT662" s="3"/>
      <c r="VKU662" s="3"/>
      <c r="VKV662" s="3"/>
      <c r="VKW662" s="3"/>
      <c r="VKX662" s="3"/>
      <c r="VKY662" s="3"/>
      <c r="VKZ662" s="3"/>
      <c r="VLA662" s="3"/>
      <c r="VLB662" s="3"/>
      <c r="VLC662" s="3"/>
      <c r="VLD662" s="3"/>
      <c r="VLE662" s="3"/>
      <c r="VLF662" s="3"/>
      <c r="VLG662" s="3"/>
      <c r="VLH662" s="3"/>
      <c r="VLI662" s="3"/>
      <c r="VLJ662" s="3"/>
      <c r="VLK662" s="3"/>
      <c r="VLL662" s="3"/>
      <c r="VLM662" s="3"/>
      <c r="VLN662" s="3"/>
      <c r="VLO662" s="3"/>
      <c r="VLP662" s="3"/>
      <c r="VLQ662" s="3"/>
      <c r="VLR662" s="3"/>
      <c r="VLS662" s="3"/>
      <c r="VLT662" s="3"/>
      <c r="VLU662" s="3"/>
      <c r="VLV662" s="3"/>
      <c r="VLW662" s="3"/>
      <c r="VLX662" s="3"/>
      <c r="VLY662" s="3"/>
      <c r="VLZ662" s="3"/>
      <c r="VMA662" s="3"/>
      <c r="VMB662" s="3"/>
      <c r="VMC662" s="3"/>
      <c r="VMD662" s="3"/>
      <c r="VME662" s="3"/>
      <c r="VMF662" s="3"/>
      <c r="VMG662" s="3"/>
      <c r="VMH662" s="3"/>
      <c r="VMI662" s="3"/>
      <c r="VMJ662" s="3"/>
      <c r="VMK662" s="3"/>
      <c r="VML662" s="3"/>
      <c r="VMM662" s="3"/>
      <c r="VMN662" s="3"/>
      <c r="VMO662" s="3"/>
      <c r="VMP662" s="3"/>
      <c r="VMQ662" s="3"/>
      <c r="VMR662" s="3"/>
      <c r="VMS662" s="3"/>
      <c r="VMT662" s="3"/>
      <c r="VMU662" s="3"/>
      <c r="VMV662" s="3"/>
      <c r="VMW662" s="3"/>
      <c r="VMX662" s="3"/>
      <c r="VMY662" s="3"/>
      <c r="VMZ662" s="3"/>
      <c r="VNA662" s="3"/>
      <c r="VNB662" s="3"/>
      <c r="VNC662" s="3"/>
      <c r="VND662" s="3"/>
      <c r="VNE662" s="3"/>
      <c r="VNF662" s="3"/>
      <c r="VNG662" s="3"/>
      <c r="VNH662" s="3"/>
      <c r="VNI662" s="3"/>
      <c r="VNJ662" s="3"/>
      <c r="VNK662" s="3"/>
      <c r="VNL662" s="3"/>
      <c r="VNM662" s="3"/>
      <c r="VNN662" s="3"/>
      <c r="VNO662" s="3"/>
      <c r="VNP662" s="3"/>
      <c r="VNQ662" s="3"/>
      <c r="VNR662" s="3"/>
      <c r="VNS662" s="3"/>
      <c r="VNT662" s="3"/>
      <c r="VNU662" s="3"/>
      <c r="VNV662" s="3"/>
      <c r="VNW662" s="3"/>
      <c r="VNX662" s="3"/>
      <c r="VNY662" s="3"/>
      <c r="VNZ662" s="3"/>
      <c r="VOA662" s="3"/>
      <c r="VOB662" s="3"/>
      <c r="VOC662" s="3"/>
      <c r="VOD662" s="3"/>
      <c r="VOE662" s="3"/>
      <c r="VOF662" s="3"/>
      <c r="VOG662" s="3"/>
      <c r="VOH662" s="3"/>
      <c r="VOI662" s="3"/>
      <c r="VOJ662" s="3"/>
      <c r="VOK662" s="3"/>
      <c r="VOL662" s="3"/>
      <c r="VOM662" s="3"/>
      <c r="VON662" s="3"/>
      <c r="VOO662" s="3"/>
      <c r="VOP662" s="3"/>
      <c r="VOQ662" s="3"/>
      <c r="VOR662" s="3"/>
      <c r="VOS662" s="3"/>
      <c r="VOT662" s="3"/>
      <c r="VOU662" s="3"/>
      <c r="VOV662" s="3"/>
      <c r="VOW662" s="3"/>
      <c r="VOX662" s="3"/>
      <c r="VOY662" s="3"/>
      <c r="VOZ662" s="3"/>
      <c r="VPA662" s="3"/>
      <c r="VPB662" s="3"/>
      <c r="VPC662" s="3"/>
      <c r="VPD662" s="3"/>
      <c r="VPE662" s="3"/>
      <c r="VPF662" s="3"/>
      <c r="VPG662" s="3"/>
      <c r="VPH662" s="3"/>
      <c r="VPI662" s="3"/>
      <c r="VPJ662" s="3"/>
      <c r="VPK662" s="3"/>
      <c r="VPL662" s="3"/>
      <c r="VPM662" s="3"/>
      <c r="VPN662" s="3"/>
      <c r="VPO662" s="3"/>
      <c r="VPP662" s="3"/>
      <c r="VPQ662" s="3"/>
      <c r="VPR662" s="3"/>
      <c r="VPS662" s="3"/>
      <c r="VPT662" s="3"/>
      <c r="VPU662" s="3"/>
      <c r="VPV662" s="3"/>
      <c r="VPW662" s="3"/>
      <c r="VPX662" s="3"/>
      <c r="VPY662" s="3"/>
      <c r="VPZ662" s="3"/>
      <c r="VQA662" s="3"/>
      <c r="VQB662" s="3"/>
      <c r="VQC662" s="3"/>
      <c r="VQD662" s="3"/>
      <c r="VQE662" s="3"/>
      <c r="VQF662" s="3"/>
      <c r="VQG662" s="3"/>
      <c r="VQH662" s="3"/>
      <c r="VQI662" s="3"/>
      <c r="VQJ662" s="3"/>
      <c r="VQK662" s="3"/>
      <c r="VQL662" s="3"/>
      <c r="VQM662" s="3"/>
      <c r="VQN662" s="3"/>
      <c r="VQO662" s="3"/>
      <c r="VQP662" s="3"/>
      <c r="VQQ662" s="3"/>
      <c r="VQR662" s="3"/>
      <c r="VQS662" s="3"/>
      <c r="VQT662" s="3"/>
      <c r="VQU662" s="3"/>
      <c r="VQV662" s="3"/>
      <c r="VQW662" s="3"/>
      <c r="VQX662" s="3"/>
      <c r="VQY662" s="3"/>
      <c r="VQZ662" s="3"/>
      <c r="VRA662" s="3"/>
      <c r="VRB662" s="3"/>
      <c r="VRC662" s="3"/>
      <c r="VRD662" s="3"/>
      <c r="VRE662" s="3"/>
      <c r="VRF662" s="3"/>
      <c r="VRG662" s="3"/>
      <c r="VRH662" s="3"/>
      <c r="VRI662" s="3"/>
      <c r="VRJ662" s="3"/>
      <c r="VRK662" s="3"/>
      <c r="VRL662" s="3"/>
      <c r="VRM662" s="3"/>
      <c r="VRN662" s="3"/>
      <c r="VRO662" s="3"/>
      <c r="VRP662" s="3"/>
      <c r="VRQ662" s="3"/>
      <c r="VRR662" s="3"/>
      <c r="VRS662" s="3"/>
      <c r="VRT662" s="3"/>
      <c r="VRU662" s="3"/>
      <c r="VRV662" s="3"/>
      <c r="VRW662" s="3"/>
      <c r="VRX662" s="3"/>
      <c r="VRY662" s="3"/>
      <c r="VRZ662" s="3"/>
      <c r="VSA662" s="3"/>
      <c r="VSB662" s="3"/>
      <c r="VSC662" s="3"/>
      <c r="VSD662" s="3"/>
      <c r="VSE662" s="3"/>
      <c r="VSF662" s="3"/>
      <c r="VSG662" s="3"/>
      <c r="VSH662" s="3"/>
      <c r="VSI662" s="3"/>
      <c r="VSJ662" s="3"/>
      <c r="VSK662" s="3"/>
      <c r="VSL662" s="3"/>
      <c r="VSM662" s="3"/>
      <c r="VSN662" s="3"/>
      <c r="VSO662" s="3"/>
      <c r="VSP662" s="3"/>
      <c r="VSQ662" s="3"/>
      <c r="VSR662" s="3"/>
      <c r="VSS662" s="3"/>
      <c r="VST662" s="3"/>
      <c r="VSU662" s="3"/>
      <c r="VSV662" s="3"/>
      <c r="VSW662" s="3"/>
      <c r="VSX662" s="3"/>
      <c r="VSY662" s="3"/>
      <c r="VSZ662" s="3"/>
      <c r="VTA662" s="3"/>
      <c r="VTB662" s="3"/>
      <c r="VTC662" s="3"/>
      <c r="VTD662" s="3"/>
      <c r="VTE662" s="3"/>
      <c r="VTF662" s="3"/>
      <c r="VTG662" s="3"/>
      <c r="VTH662" s="3"/>
      <c r="VTI662" s="3"/>
      <c r="VTJ662" s="3"/>
      <c r="VTK662" s="3"/>
      <c r="VTL662" s="3"/>
      <c r="VTM662" s="3"/>
      <c r="VTN662" s="3"/>
      <c r="VTO662" s="3"/>
      <c r="VTP662" s="3"/>
      <c r="VTQ662" s="3"/>
      <c r="VTR662" s="3"/>
      <c r="VTS662" s="3"/>
      <c r="VTT662" s="3"/>
      <c r="VTU662" s="3"/>
      <c r="VTV662" s="3"/>
      <c r="VTW662" s="3"/>
      <c r="VTX662" s="3"/>
      <c r="VTY662" s="3"/>
      <c r="VTZ662" s="3"/>
      <c r="VUA662" s="3"/>
      <c r="VUB662" s="3"/>
      <c r="VUC662" s="3"/>
      <c r="VUD662" s="3"/>
      <c r="VUE662" s="3"/>
      <c r="VUF662" s="3"/>
      <c r="VUG662" s="3"/>
      <c r="VUH662" s="3"/>
      <c r="VUI662" s="3"/>
      <c r="VUJ662" s="3"/>
      <c r="VUK662" s="3"/>
      <c r="VUL662" s="3"/>
      <c r="VUM662" s="3"/>
      <c r="VUN662" s="3"/>
      <c r="VUO662" s="3"/>
      <c r="VUP662" s="3"/>
      <c r="VUQ662" s="3"/>
      <c r="VUR662" s="3"/>
      <c r="VUS662" s="3"/>
      <c r="VUT662" s="3"/>
      <c r="VUU662" s="3"/>
      <c r="VUV662" s="3"/>
      <c r="VUW662" s="3"/>
      <c r="VUX662" s="3"/>
      <c r="VUY662" s="3"/>
      <c r="VUZ662" s="3"/>
      <c r="VVA662" s="3"/>
      <c r="VVB662" s="3"/>
      <c r="VVC662" s="3"/>
      <c r="VVD662" s="3"/>
      <c r="VVE662" s="3"/>
      <c r="VVF662" s="3"/>
      <c r="VVG662" s="3"/>
      <c r="VVH662" s="3"/>
      <c r="VVI662" s="3"/>
      <c r="VVJ662" s="3"/>
      <c r="VVK662" s="3"/>
      <c r="VVL662" s="3"/>
      <c r="VVM662" s="3"/>
      <c r="VVN662" s="3"/>
      <c r="VVO662" s="3"/>
      <c r="VVP662" s="3"/>
      <c r="VVQ662" s="3"/>
      <c r="VVR662" s="3"/>
      <c r="VVS662" s="3"/>
      <c r="VVT662" s="3"/>
      <c r="VVU662" s="3"/>
      <c r="VVV662" s="3"/>
      <c r="VVW662" s="3"/>
      <c r="VVX662" s="3"/>
      <c r="VVY662" s="3"/>
      <c r="VVZ662" s="3"/>
      <c r="VWA662" s="3"/>
      <c r="VWB662" s="3"/>
      <c r="VWC662" s="3"/>
      <c r="VWD662" s="3"/>
      <c r="VWE662" s="3"/>
      <c r="VWF662" s="3"/>
      <c r="VWG662" s="3"/>
      <c r="VWH662" s="3"/>
      <c r="VWI662" s="3"/>
      <c r="VWJ662" s="3"/>
      <c r="VWK662" s="3"/>
      <c r="VWL662" s="3"/>
      <c r="VWM662" s="3"/>
      <c r="VWN662" s="3"/>
      <c r="VWO662" s="3"/>
      <c r="VWP662" s="3"/>
      <c r="VWQ662" s="3"/>
      <c r="VWR662" s="3"/>
      <c r="VWS662" s="3"/>
      <c r="VWT662" s="3"/>
      <c r="VWU662" s="3"/>
      <c r="VWV662" s="3"/>
      <c r="VWW662" s="3"/>
      <c r="VWX662" s="3"/>
      <c r="VWY662" s="3"/>
      <c r="VWZ662" s="3"/>
      <c r="VXA662" s="3"/>
      <c r="VXB662" s="3"/>
      <c r="VXC662" s="3"/>
      <c r="VXD662" s="3"/>
      <c r="VXE662" s="3"/>
      <c r="VXF662" s="3"/>
      <c r="VXG662" s="3"/>
      <c r="VXH662" s="3"/>
      <c r="VXI662" s="3"/>
      <c r="VXJ662" s="3"/>
      <c r="VXK662" s="3"/>
      <c r="VXL662" s="3"/>
      <c r="VXM662" s="3"/>
      <c r="VXN662" s="3"/>
      <c r="VXO662" s="3"/>
      <c r="VXP662" s="3"/>
      <c r="VXQ662" s="3"/>
      <c r="VXR662" s="3"/>
      <c r="VXS662" s="3"/>
      <c r="VXT662" s="3"/>
      <c r="VXU662" s="3"/>
      <c r="VXV662" s="3"/>
      <c r="VXW662" s="3"/>
      <c r="VXX662" s="3"/>
      <c r="VXY662" s="3"/>
      <c r="VXZ662" s="3"/>
      <c r="VYA662" s="3"/>
      <c r="VYB662" s="3"/>
      <c r="VYC662" s="3"/>
      <c r="VYD662" s="3"/>
      <c r="VYE662" s="3"/>
      <c r="VYF662" s="3"/>
      <c r="VYG662" s="3"/>
      <c r="VYH662" s="3"/>
      <c r="VYI662" s="3"/>
      <c r="VYJ662" s="3"/>
      <c r="VYK662" s="3"/>
      <c r="VYL662" s="3"/>
      <c r="VYM662" s="3"/>
      <c r="VYN662" s="3"/>
      <c r="VYO662" s="3"/>
      <c r="VYP662" s="3"/>
      <c r="VYQ662" s="3"/>
      <c r="VYR662" s="3"/>
      <c r="VYS662" s="3"/>
      <c r="VYT662" s="3"/>
      <c r="VYU662" s="3"/>
      <c r="VYV662" s="3"/>
      <c r="VYW662" s="3"/>
      <c r="VYX662" s="3"/>
      <c r="VYY662" s="3"/>
      <c r="VYZ662" s="3"/>
      <c r="VZA662" s="3"/>
      <c r="VZB662" s="3"/>
      <c r="VZC662" s="3"/>
      <c r="VZD662" s="3"/>
      <c r="VZE662" s="3"/>
      <c r="VZF662" s="3"/>
      <c r="VZG662" s="3"/>
      <c r="VZH662" s="3"/>
      <c r="VZI662" s="3"/>
      <c r="VZJ662" s="3"/>
      <c r="VZK662" s="3"/>
      <c r="VZL662" s="3"/>
      <c r="VZM662" s="3"/>
      <c r="VZN662" s="3"/>
      <c r="VZO662" s="3"/>
      <c r="VZP662" s="3"/>
      <c r="VZQ662" s="3"/>
      <c r="VZR662" s="3"/>
      <c r="VZS662" s="3"/>
      <c r="VZT662" s="3"/>
      <c r="VZU662" s="3"/>
      <c r="VZV662" s="3"/>
      <c r="VZW662" s="3"/>
      <c r="VZX662" s="3"/>
      <c r="VZY662" s="3"/>
      <c r="VZZ662" s="3"/>
      <c r="WAA662" s="3"/>
      <c r="WAB662" s="3"/>
      <c r="WAC662" s="3"/>
      <c r="WAD662" s="3"/>
      <c r="WAE662" s="3"/>
      <c r="WAF662" s="3"/>
      <c r="WAG662" s="3"/>
      <c r="WAH662" s="3"/>
      <c r="WAI662" s="3"/>
      <c r="WAJ662" s="3"/>
      <c r="WAK662" s="3"/>
      <c r="WAL662" s="3"/>
      <c r="WAM662" s="3"/>
      <c r="WAN662" s="3"/>
      <c r="WAO662" s="3"/>
      <c r="WAP662" s="3"/>
      <c r="WAQ662" s="3"/>
      <c r="WAR662" s="3"/>
      <c r="WAS662" s="3"/>
      <c r="WAT662" s="3"/>
      <c r="WAU662" s="3"/>
      <c r="WAV662" s="3"/>
      <c r="WAW662" s="3"/>
      <c r="WAX662" s="3"/>
      <c r="WAY662" s="3"/>
      <c r="WAZ662" s="3"/>
      <c r="WBA662" s="3"/>
      <c r="WBB662" s="3"/>
      <c r="WBC662" s="3"/>
      <c r="WBD662" s="3"/>
      <c r="WBE662" s="3"/>
      <c r="WBF662" s="3"/>
      <c r="WBG662" s="3"/>
      <c r="WBH662" s="3"/>
      <c r="WBI662" s="3"/>
      <c r="WBJ662" s="3"/>
      <c r="WBK662" s="3"/>
      <c r="WBL662" s="3"/>
      <c r="WBM662" s="3"/>
      <c r="WBN662" s="3"/>
      <c r="WBO662" s="3"/>
      <c r="WBP662" s="3"/>
      <c r="WBQ662" s="3"/>
      <c r="WBR662" s="3"/>
      <c r="WBS662" s="3"/>
      <c r="WBT662" s="3"/>
      <c r="WBU662" s="3"/>
      <c r="WBV662" s="3"/>
      <c r="WBW662" s="3"/>
      <c r="WBX662" s="3"/>
      <c r="WBY662" s="3"/>
      <c r="WBZ662" s="3"/>
      <c r="WCA662" s="3"/>
      <c r="WCB662" s="3"/>
      <c r="WCC662" s="3"/>
      <c r="WCD662" s="3"/>
      <c r="WCE662" s="3"/>
      <c r="WCF662" s="3"/>
      <c r="WCG662" s="3"/>
      <c r="WCH662" s="3"/>
      <c r="WCI662" s="3"/>
      <c r="WCJ662" s="3"/>
      <c r="WCK662" s="3"/>
      <c r="WCL662" s="3"/>
      <c r="WCM662" s="3"/>
      <c r="WCN662" s="3"/>
      <c r="WCO662" s="3"/>
      <c r="WCP662" s="3"/>
      <c r="WCQ662" s="3"/>
      <c r="WCR662" s="3"/>
      <c r="WCS662" s="3"/>
      <c r="WCT662" s="3"/>
      <c r="WCU662" s="3"/>
      <c r="WCV662" s="3"/>
      <c r="WCW662" s="3"/>
      <c r="WCX662" s="3"/>
      <c r="WCY662" s="3"/>
      <c r="WCZ662" s="3"/>
      <c r="WDA662" s="3"/>
      <c r="WDB662" s="3"/>
      <c r="WDC662" s="3"/>
      <c r="WDD662" s="3"/>
      <c r="WDE662" s="3"/>
      <c r="WDF662" s="3"/>
      <c r="WDG662" s="3"/>
      <c r="WDH662" s="3"/>
      <c r="WDI662" s="3"/>
      <c r="WDJ662" s="3"/>
      <c r="WDK662" s="3"/>
      <c r="WDL662" s="3"/>
      <c r="WDM662" s="3"/>
      <c r="WDN662" s="3"/>
      <c r="WDO662" s="3"/>
      <c r="WDP662" s="3"/>
      <c r="WDQ662" s="3"/>
      <c r="WDR662" s="3"/>
      <c r="WDS662" s="3"/>
      <c r="WDT662" s="3"/>
      <c r="WDU662" s="3"/>
      <c r="WDV662" s="3"/>
      <c r="WDW662" s="3"/>
      <c r="WDX662" s="3"/>
      <c r="WDY662" s="3"/>
      <c r="WDZ662" s="3"/>
      <c r="WEA662" s="3"/>
      <c r="WEB662" s="3"/>
      <c r="WEC662" s="3"/>
      <c r="WED662" s="3"/>
      <c r="WEE662" s="3"/>
      <c r="WEF662" s="3"/>
      <c r="WEG662" s="3"/>
      <c r="WEH662" s="3"/>
      <c r="WEI662" s="3"/>
      <c r="WEJ662" s="3"/>
      <c r="WEK662" s="3"/>
      <c r="WEL662" s="3"/>
      <c r="WEM662" s="3"/>
      <c r="WEN662" s="3"/>
      <c r="WEO662" s="3"/>
      <c r="WEP662" s="3"/>
      <c r="WEQ662" s="3"/>
      <c r="WER662" s="3"/>
      <c r="WES662" s="3"/>
      <c r="WET662" s="3"/>
      <c r="WEU662" s="3"/>
      <c r="WEV662" s="3"/>
      <c r="WEW662" s="3"/>
      <c r="WEX662" s="3"/>
      <c r="WEY662" s="3"/>
      <c r="WEZ662" s="3"/>
      <c r="WFA662" s="3"/>
      <c r="WFB662" s="3"/>
      <c r="WFC662" s="3"/>
      <c r="WFD662" s="3"/>
      <c r="WFE662" s="3"/>
      <c r="WFF662" s="3"/>
      <c r="WFG662" s="3"/>
      <c r="WFH662" s="3"/>
      <c r="WFI662" s="3"/>
      <c r="WFJ662" s="3"/>
      <c r="WFK662" s="3"/>
      <c r="WFL662" s="3"/>
      <c r="WFM662" s="3"/>
      <c r="WFN662" s="3"/>
      <c r="WFO662" s="3"/>
      <c r="WFP662" s="3"/>
      <c r="WFQ662" s="3"/>
      <c r="WFR662" s="3"/>
      <c r="WFS662" s="3"/>
      <c r="WFT662" s="3"/>
      <c r="WFU662" s="3"/>
      <c r="WFV662" s="3"/>
      <c r="WFW662" s="3"/>
      <c r="WFX662" s="3"/>
      <c r="WFY662" s="3"/>
      <c r="WFZ662" s="3"/>
      <c r="WGA662" s="3"/>
      <c r="WGB662" s="3"/>
      <c r="WGC662" s="3"/>
      <c r="WGD662" s="3"/>
      <c r="WGE662" s="3"/>
      <c r="WGF662" s="3"/>
      <c r="WGG662" s="3"/>
      <c r="WGH662" s="3"/>
      <c r="WGI662" s="3"/>
      <c r="WGJ662" s="3"/>
      <c r="WGK662" s="3"/>
      <c r="WGL662" s="3"/>
      <c r="WGM662" s="3"/>
      <c r="WGN662" s="3"/>
      <c r="WGO662" s="3"/>
      <c r="WGP662" s="3"/>
      <c r="WGQ662" s="3"/>
      <c r="WGR662" s="3"/>
      <c r="WGS662" s="3"/>
      <c r="WGT662" s="3"/>
      <c r="WGU662" s="3"/>
      <c r="WGV662" s="3"/>
      <c r="WGW662" s="3"/>
      <c r="WGX662" s="3"/>
      <c r="WGY662" s="3"/>
      <c r="WGZ662" s="3"/>
      <c r="WHA662" s="3"/>
      <c r="WHB662" s="3"/>
      <c r="WHC662" s="3"/>
      <c r="WHD662" s="3"/>
      <c r="WHE662" s="3"/>
      <c r="WHF662" s="3"/>
      <c r="WHG662" s="3"/>
      <c r="WHH662" s="3"/>
      <c r="WHI662" s="3"/>
      <c r="WHJ662" s="3"/>
      <c r="WHK662" s="3"/>
      <c r="WHL662" s="3"/>
      <c r="WHM662" s="3"/>
      <c r="WHN662" s="3"/>
      <c r="WHO662" s="3"/>
      <c r="WHP662" s="3"/>
      <c r="WHQ662" s="3"/>
      <c r="WHR662" s="3"/>
      <c r="WHS662" s="3"/>
      <c r="WHT662" s="3"/>
      <c r="WHU662" s="3"/>
      <c r="WHV662" s="3"/>
      <c r="WHW662" s="3"/>
      <c r="WHX662" s="3"/>
      <c r="WHY662" s="3"/>
      <c r="WHZ662" s="3"/>
      <c r="WIA662" s="3"/>
      <c r="WIB662" s="3"/>
      <c r="WIC662" s="3"/>
      <c r="WID662" s="3"/>
      <c r="WIE662" s="3"/>
      <c r="WIF662" s="3"/>
      <c r="WIG662" s="3"/>
      <c r="WIH662" s="3"/>
      <c r="WII662" s="3"/>
      <c r="WIJ662" s="3"/>
      <c r="WIK662" s="3"/>
      <c r="WIL662" s="3"/>
      <c r="WIM662" s="3"/>
      <c r="WIN662" s="3"/>
      <c r="WIO662" s="3"/>
      <c r="WIP662" s="3"/>
      <c r="WIQ662" s="3"/>
      <c r="WIR662" s="3"/>
      <c r="WIS662" s="3"/>
      <c r="WIT662" s="3"/>
      <c r="WIU662" s="3"/>
      <c r="WIV662" s="3"/>
      <c r="WIW662" s="3"/>
      <c r="WIX662" s="3"/>
      <c r="WIY662" s="3"/>
      <c r="WIZ662" s="3"/>
      <c r="WJA662" s="3"/>
      <c r="WJB662" s="3"/>
      <c r="WJC662" s="3"/>
      <c r="WJD662" s="3"/>
      <c r="WJE662" s="3"/>
      <c r="WJF662" s="3"/>
      <c r="WJG662" s="3"/>
      <c r="WJH662" s="3"/>
      <c r="WJI662" s="3"/>
      <c r="WJJ662" s="3"/>
      <c r="WJK662" s="3"/>
      <c r="WJL662" s="3"/>
      <c r="WJM662" s="3"/>
      <c r="WJN662" s="3"/>
      <c r="WJO662" s="3"/>
      <c r="WJP662" s="3"/>
      <c r="WJQ662" s="3"/>
      <c r="WJR662" s="3"/>
      <c r="WJS662" s="3"/>
      <c r="WJT662" s="3"/>
      <c r="WJU662" s="3"/>
      <c r="WJV662" s="3"/>
      <c r="WJW662" s="3"/>
      <c r="WJX662" s="3"/>
      <c r="WJY662" s="3"/>
      <c r="WJZ662" s="3"/>
      <c r="WKA662" s="3"/>
      <c r="WKB662" s="3"/>
      <c r="WKC662" s="3"/>
      <c r="WKD662" s="3"/>
      <c r="WKE662" s="3"/>
      <c r="WKF662" s="3"/>
      <c r="WKG662" s="3"/>
      <c r="WKH662" s="3"/>
      <c r="WKI662" s="3"/>
      <c r="WKJ662" s="3"/>
      <c r="WKK662" s="3"/>
      <c r="WKL662" s="3"/>
      <c r="WKM662" s="3"/>
      <c r="WKN662" s="3"/>
      <c r="WKO662" s="3"/>
      <c r="WKP662" s="3"/>
      <c r="WKQ662" s="3"/>
      <c r="WKR662" s="3"/>
      <c r="WKS662" s="3"/>
      <c r="WKT662" s="3"/>
      <c r="WKU662" s="3"/>
      <c r="WKV662" s="3"/>
      <c r="WKW662" s="3"/>
      <c r="WKX662" s="3"/>
      <c r="WKY662" s="3"/>
      <c r="WKZ662" s="3"/>
      <c r="WLA662" s="3"/>
      <c r="WLB662" s="3"/>
      <c r="WLC662" s="3"/>
      <c r="WLD662" s="3"/>
      <c r="WLE662" s="3"/>
      <c r="WLF662" s="3"/>
      <c r="WLG662" s="3"/>
      <c r="WLH662" s="3"/>
      <c r="WLI662" s="3"/>
      <c r="WLJ662" s="3"/>
      <c r="WLK662" s="3"/>
      <c r="WLL662" s="3"/>
      <c r="WLM662" s="3"/>
      <c r="WLN662" s="3"/>
      <c r="WLO662" s="3"/>
      <c r="WLP662" s="3"/>
      <c r="WLQ662" s="3"/>
      <c r="WLR662" s="3"/>
      <c r="WLS662" s="3"/>
      <c r="WLT662" s="3"/>
      <c r="WLU662" s="3"/>
      <c r="WLV662" s="3"/>
      <c r="WLW662" s="3"/>
      <c r="WLX662" s="3"/>
      <c r="WLY662" s="3"/>
      <c r="WLZ662" s="3"/>
      <c r="WMA662" s="3"/>
      <c r="WMB662" s="3"/>
      <c r="WMC662" s="3"/>
      <c r="WMD662" s="3"/>
      <c r="WME662" s="3"/>
      <c r="WMF662" s="3"/>
      <c r="WMG662" s="3"/>
      <c r="WMH662" s="3"/>
      <c r="WMI662" s="3"/>
      <c r="WMJ662" s="3"/>
      <c r="WMK662" s="3"/>
      <c r="WML662" s="3"/>
      <c r="WMM662" s="3"/>
      <c r="WMN662" s="3"/>
      <c r="WMO662" s="3"/>
      <c r="WMP662" s="3"/>
      <c r="WMQ662" s="3"/>
      <c r="WMR662" s="3"/>
      <c r="WMS662" s="3"/>
      <c r="WMT662" s="3"/>
      <c r="WMU662" s="3"/>
      <c r="WMV662" s="3"/>
      <c r="WMW662" s="3"/>
      <c r="WMX662" s="3"/>
      <c r="WMY662" s="3"/>
      <c r="WMZ662" s="3"/>
      <c r="WNA662" s="3"/>
      <c r="WNB662" s="3"/>
      <c r="WNC662" s="3"/>
      <c r="WND662" s="3"/>
      <c r="WNE662" s="3"/>
      <c r="WNF662" s="3"/>
      <c r="WNG662" s="3"/>
      <c r="WNH662" s="3"/>
      <c r="WNI662" s="3"/>
      <c r="WNJ662" s="3"/>
      <c r="WNK662" s="3"/>
      <c r="WNL662" s="3"/>
      <c r="WNM662" s="3"/>
      <c r="WNN662" s="3"/>
      <c r="WNO662" s="3"/>
      <c r="WNP662" s="3"/>
      <c r="WNQ662" s="3"/>
      <c r="WNR662" s="3"/>
      <c r="WNS662" s="3"/>
      <c r="WNT662" s="3"/>
      <c r="WNU662" s="3"/>
      <c r="WNV662" s="3"/>
      <c r="WNW662" s="3"/>
      <c r="WNX662" s="3"/>
      <c r="WNY662" s="3"/>
      <c r="WNZ662" s="3"/>
      <c r="WOA662" s="3"/>
      <c r="WOB662" s="3"/>
      <c r="WOC662" s="3"/>
      <c r="WOD662" s="3"/>
      <c r="WOE662" s="3"/>
      <c r="WOF662" s="3"/>
      <c r="WOG662" s="3"/>
      <c r="WOH662" s="3"/>
      <c r="WOI662" s="3"/>
      <c r="WOJ662" s="3"/>
      <c r="WOK662" s="3"/>
      <c r="WOL662" s="3"/>
      <c r="WOM662" s="3"/>
      <c r="WON662" s="3"/>
      <c r="WOO662" s="3"/>
      <c r="WOP662" s="3"/>
      <c r="WOQ662" s="3"/>
      <c r="WOR662" s="3"/>
      <c r="WOS662" s="3"/>
      <c r="WOT662" s="3"/>
      <c r="WOU662" s="3"/>
      <c r="WOV662" s="3"/>
      <c r="WOW662" s="3"/>
      <c r="WOX662" s="3"/>
      <c r="WOY662" s="3"/>
      <c r="WOZ662" s="3"/>
      <c r="WPA662" s="3"/>
      <c r="WPB662" s="3"/>
      <c r="WPC662" s="3"/>
      <c r="WPD662" s="3"/>
      <c r="WPE662" s="3"/>
      <c r="WPF662" s="3"/>
      <c r="WPG662" s="3"/>
      <c r="WPH662" s="3"/>
      <c r="WPI662" s="3"/>
      <c r="WPJ662" s="3"/>
      <c r="WPK662" s="3"/>
      <c r="WPL662" s="3"/>
      <c r="WPM662" s="3"/>
      <c r="WPN662" s="3"/>
      <c r="WPO662" s="3"/>
      <c r="WPP662" s="3"/>
      <c r="WPQ662" s="3"/>
      <c r="WPR662" s="3"/>
      <c r="WPS662" s="3"/>
      <c r="WPT662" s="3"/>
      <c r="WPU662" s="3"/>
      <c r="WPV662" s="3"/>
      <c r="WPW662" s="3"/>
      <c r="WPX662" s="3"/>
      <c r="WPY662" s="3"/>
      <c r="WPZ662" s="3"/>
      <c r="WQA662" s="3"/>
      <c r="WQB662" s="3"/>
      <c r="WQC662" s="3"/>
      <c r="WQD662" s="3"/>
      <c r="WQE662" s="3"/>
      <c r="WQF662" s="3"/>
      <c r="WQG662" s="3"/>
      <c r="WQH662" s="3"/>
      <c r="WQI662" s="3"/>
      <c r="WQJ662" s="3"/>
      <c r="WQK662" s="3"/>
      <c r="WQL662" s="3"/>
      <c r="WQM662" s="3"/>
      <c r="WQN662" s="3"/>
      <c r="WQO662" s="3"/>
      <c r="WQP662" s="3"/>
      <c r="WQQ662" s="3"/>
      <c r="WQR662" s="3"/>
      <c r="WQS662" s="3"/>
      <c r="WQT662" s="3"/>
      <c r="WQU662" s="3"/>
      <c r="WQV662" s="3"/>
      <c r="WQW662" s="3"/>
      <c r="WQX662" s="3"/>
      <c r="WQY662" s="3"/>
      <c r="WQZ662" s="3"/>
      <c r="WRA662" s="3"/>
      <c r="WRB662" s="3"/>
      <c r="WRC662" s="3"/>
      <c r="WRD662" s="3"/>
      <c r="WRE662" s="3"/>
      <c r="WRF662" s="3"/>
      <c r="WRG662" s="3"/>
      <c r="WRH662" s="3"/>
      <c r="WRI662" s="3"/>
      <c r="WRJ662" s="3"/>
      <c r="WRK662" s="3"/>
      <c r="WRL662" s="3"/>
      <c r="WRM662" s="3"/>
      <c r="WRN662" s="3"/>
      <c r="WRO662" s="3"/>
      <c r="WRP662" s="3"/>
      <c r="WRQ662" s="3"/>
      <c r="WRR662" s="3"/>
      <c r="WRS662" s="3"/>
      <c r="WRT662" s="3"/>
      <c r="WRU662" s="3"/>
      <c r="WRV662" s="3"/>
      <c r="WRW662" s="3"/>
      <c r="WRX662" s="3"/>
      <c r="WRY662" s="3"/>
      <c r="WRZ662" s="3"/>
      <c r="WSA662" s="3"/>
      <c r="WSB662" s="3"/>
      <c r="WSC662" s="3"/>
      <c r="WSD662" s="3"/>
      <c r="WSE662" s="3"/>
      <c r="WSF662" s="3"/>
      <c r="WSG662" s="3"/>
      <c r="WSH662" s="3"/>
      <c r="WSI662" s="3"/>
      <c r="WSJ662" s="3"/>
      <c r="WSK662" s="3"/>
      <c r="WSL662" s="3"/>
      <c r="WSM662" s="3"/>
      <c r="WSN662" s="3"/>
      <c r="WSO662" s="3"/>
      <c r="WSP662" s="3"/>
      <c r="WSQ662" s="3"/>
      <c r="WSR662" s="3"/>
      <c r="WSS662" s="3"/>
      <c r="WST662" s="3"/>
      <c r="WSU662" s="3"/>
      <c r="WSV662" s="3"/>
      <c r="WSW662" s="3"/>
      <c r="WSX662" s="3"/>
      <c r="WSY662" s="3"/>
      <c r="WSZ662" s="3"/>
      <c r="WTA662" s="3"/>
      <c r="WTB662" s="3"/>
      <c r="WTC662" s="3"/>
      <c r="WTD662" s="3"/>
      <c r="WTE662" s="3"/>
      <c r="WTF662" s="3"/>
      <c r="WTG662" s="3"/>
      <c r="WTH662" s="3"/>
      <c r="WTI662" s="3"/>
      <c r="WTJ662" s="3"/>
      <c r="WTK662" s="3"/>
      <c r="WTL662" s="3"/>
      <c r="WTM662" s="3"/>
      <c r="WTN662" s="3"/>
      <c r="WTO662" s="3"/>
      <c r="WTP662" s="3"/>
      <c r="WTQ662" s="3"/>
      <c r="WTR662" s="3"/>
      <c r="WTS662" s="3"/>
      <c r="WTT662" s="3"/>
      <c r="WTU662" s="3"/>
      <c r="WTV662" s="3"/>
      <c r="WTW662" s="3"/>
      <c r="WTX662" s="3"/>
      <c r="WTY662" s="3"/>
      <c r="WTZ662" s="3"/>
      <c r="WUA662" s="3"/>
      <c r="WUB662" s="3"/>
      <c r="WUC662" s="3"/>
      <c r="WUD662" s="3"/>
      <c r="WUE662" s="3"/>
      <c r="WUF662" s="3"/>
      <c r="WUG662" s="3"/>
      <c r="WUH662" s="3"/>
      <c r="WUI662" s="3"/>
      <c r="WUJ662" s="3"/>
      <c r="WUK662" s="3"/>
      <c r="WUL662" s="3"/>
      <c r="WUM662" s="3"/>
      <c r="WUN662" s="3"/>
      <c r="WUO662" s="3"/>
      <c r="WUP662" s="3"/>
      <c r="WUQ662" s="3"/>
      <c r="WUR662" s="3"/>
      <c r="WUS662" s="3"/>
      <c r="WUT662" s="3"/>
      <c r="WUU662" s="3"/>
      <c r="WUV662" s="3"/>
      <c r="WUW662" s="3"/>
      <c r="WUX662" s="3"/>
      <c r="WUY662" s="3"/>
      <c r="WUZ662" s="3"/>
      <c r="WVA662" s="3"/>
      <c r="WVB662" s="3"/>
      <c r="WVC662" s="3"/>
      <c r="WVD662" s="3"/>
      <c r="WVE662" s="3"/>
      <c r="WVF662" s="3"/>
      <c r="WVG662" s="3"/>
      <c r="WVH662" s="3"/>
      <c r="WVI662" s="3"/>
      <c r="WVJ662" s="3"/>
      <c r="WVK662" s="3"/>
      <c r="WVL662" s="3"/>
      <c r="WVM662" s="3"/>
      <c r="WVN662" s="3"/>
      <c r="WVO662" s="3"/>
      <c r="WVP662" s="3"/>
      <c r="WVQ662" s="3"/>
      <c r="WVR662" s="3"/>
      <c r="WVS662" s="3"/>
      <c r="WVT662" s="3"/>
      <c r="WVU662" s="3"/>
      <c r="WVV662" s="3"/>
      <c r="WVW662" s="3"/>
      <c r="WVX662" s="3"/>
      <c r="WVY662" s="3"/>
      <c r="WVZ662" s="3"/>
      <c r="WWA662" s="3"/>
      <c r="WWB662" s="3"/>
      <c r="WWC662" s="3"/>
      <c r="WWD662" s="3"/>
      <c r="WWE662" s="3"/>
      <c r="WWF662" s="3"/>
      <c r="WWG662" s="3"/>
      <c r="WWH662" s="3"/>
      <c r="WWI662" s="3"/>
      <c r="WWJ662" s="3"/>
      <c r="WWK662" s="3"/>
      <c r="WWL662" s="3"/>
      <c r="WWM662" s="3"/>
      <c r="WWN662" s="3"/>
      <c r="WWO662" s="3"/>
      <c r="WWP662" s="3"/>
      <c r="WWQ662" s="3"/>
      <c r="WWR662" s="3"/>
      <c r="WWS662" s="3"/>
      <c r="WWT662" s="3"/>
      <c r="WWU662" s="3"/>
      <c r="WWV662" s="3"/>
      <c r="WWW662" s="3"/>
      <c r="WWX662" s="3"/>
      <c r="WWY662" s="3"/>
      <c r="WWZ662" s="3"/>
      <c r="WXA662" s="3"/>
      <c r="WXB662" s="3"/>
      <c r="WXC662" s="3"/>
      <c r="WXD662" s="3"/>
      <c r="WXE662" s="3"/>
      <c r="WXF662" s="3"/>
      <c r="WXG662" s="3"/>
      <c r="WXH662" s="3"/>
      <c r="WXI662" s="3"/>
      <c r="WXJ662" s="3"/>
      <c r="WXK662" s="3"/>
      <c r="WXL662" s="3"/>
      <c r="WXM662" s="3"/>
      <c r="WXN662" s="3"/>
      <c r="WXO662" s="3"/>
      <c r="WXP662" s="3"/>
      <c r="WXQ662" s="3"/>
      <c r="WXR662" s="3"/>
      <c r="WXS662" s="3"/>
      <c r="WXT662" s="3"/>
      <c r="WXU662" s="3"/>
      <c r="WXV662" s="3"/>
      <c r="WXW662" s="3"/>
      <c r="WXX662" s="3"/>
      <c r="WXY662" s="3"/>
      <c r="WXZ662" s="3"/>
      <c r="WYA662" s="3"/>
      <c r="WYB662" s="3"/>
      <c r="WYC662" s="3"/>
      <c r="WYD662" s="3"/>
      <c r="WYE662" s="3"/>
      <c r="WYF662" s="3"/>
      <c r="WYG662" s="3"/>
      <c r="WYH662" s="3"/>
      <c r="WYI662" s="3"/>
      <c r="WYJ662" s="3"/>
      <c r="WYK662" s="3"/>
      <c r="WYL662" s="3"/>
      <c r="WYM662" s="3"/>
      <c r="WYN662" s="3"/>
      <c r="WYO662" s="3"/>
      <c r="WYP662" s="3"/>
      <c r="WYQ662" s="3"/>
      <c r="WYR662" s="3"/>
      <c r="WYS662" s="3"/>
      <c r="WYT662" s="3"/>
      <c r="WYU662" s="3"/>
      <c r="WYV662" s="3"/>
      <c r="WYW662" s="3"/>
      <c r="WYX662" s="3"/>
      <c r="WYY662" s="3"/>
      <c r="WYZ662" s="3"/>
      <c r="WZA662" s="3"/>
      <c r="WZB662" s="3"/>
      <c r="WZC662" s="3"/>
      <c r="WZD662" s="3"/>
      <c r="WZE662" s="3"/>
      <c r="WZF662" s="3"/>
      <c r="WZG662" s="3"/>
      <c r="WZH662" s="3"/>
      <c r="WZI662" s="3"/>
      <c r="WZJ662" s="3"/>
      <c r="WZK662" s="3"/>
      <c r="WZL662" s="3"/>
      <c r="WZM662" s="3"/>
      <c r="WZN662" s="3"/>
      <c r="WZO662" s="3"/>
      <c r="WZP662" s="3"/>
      <c r="WZQ662" s="3"/>
      <c r="WZR662" s="3"/>
      <c r="WZS662" s="3"/>
      <c r="WZT662" s="3"/>
      <c r="WZU662" s="3"/>
      <c r="WZV662" s="3"/>
      <c r="WZW662" s="3"/>
      <c r="WZX662" s="3"/>
      <c r="WZY662" s="3"/>
      <c r="WZZ662" s="3"/>
      <c r="XAA662" s="3"/>
      <c r="XAB662" s="3"/>
      <c r="XAC662" s="3"/>
      <c r="XAD662" s="3"/>
      <c r="XAE662" s="3"/>
      <c r="XAF662" s="3"/>
      <c r="XAG662" s="3"/>
      <c r="XAH662" s="3"/>
      <c r="XAI662" s="3"/>
      <c r="XAJ662" s="3"/>
      <c r="XAK662" s="3"/>
      <c r="XAL662" s="3"/>
      <c r="XAM662" s="3"/>
      <c r="XAN662" s="3"/>
      <c r="XAO662" s="3"/>
      <c r="XAP662" s="3"/>
      <c r="XAQ662" s="3"/>
      <c r="XAR662" s="3"/>
      <c r="XAS662" s="3"/>
      <c r="XAT662" s="3"/>
      <c r="XAU662" s="3"/>
      <c r="XAV662" s="3"/>
      <c r="XAW662" s="3"/>
      <c r="XAX662" s="3"/>
      <c r="XAY662" s="3"/>
      <c r="XAZ662" s="3"/>
      <c r="XBA662" s="3"/>
      <c r="XBB662" s="3"/>
      <c r="XBC662" s="3"/>
      <c r="XBD662" s="3"/>
      <c r="XBE662" s="3"/>
      <c r="XBF662" s="3"/>
      <c r="XBG662" s="3"/>
      <c r="XBH662" s="3"/>
      <c r="XBI662" s="3"/>
      <c r="XBJ662" s="3"/>
      <c r="XBK662" s="3"/>
      <c r="XBL662" s="3"/>
      <c r="XBM662" s="3"/>
      <c r="XBN662" s="3"/>
      <c r="XBO662" s="3"/>
      <c r="XBP662" s="3"/>
      <c r="XBQ662" s="3"/>
      <c r="XBR662" s="3"/>
      <c r="XBS662" s="3"/>
      <c r="XBT662" s="3"/>
      <c r="XBU662" s="3"/>
      <c r="XBV662" s="3"/>
      <c r="XBW662" s="3"/>
      <c r="XBX662" s="3"/>
      <c r="XBY662" s="3"/>
      <c r="XBZ662" s="3"/>
      <c r="XCA662" s="3"/>
      <c r="XCB662" s="3"/>
      <c r="XCC662" s="3"/>
      <c r="XCD662" s="3"/>
      <c r="XCE662" s="3"/>
      <c r="XCF662" s="3"/>
      <c r="XCG662" s="3"/>
      <c r="XCH662" s="3"/>
      <c r="XCI662" s="3"/>
      <c r="XCJ662" s="3"/>
      <c r="XCK662" s="3"/>
      <c r="XCL662" s="3"/>
      <c r="XCM662" s="3"/>
      <c r="XCN662" s="3"/>
      <c r="XCO662" s="3"/>
      <c r="XCP662" s="3"/>
      <c r="XCQ662" s="3"/>
      <c r="XCR662" s="3"/>
      <c r="XCS662" s="3"/>
      <c r="XCT662" s="3"/>
      <c r="XCU662" s="3"/>
      <c r="XCV662" s="3"/>
      <c r="XCW662" s="3"/>
      <c r="XCX662" s="3"/>
      <c r="XCY662" s="3"/>
      <c r="XCZ662" s="3"/>
      <c r="XDA662" s="3"/>
      <c r="XDB662" s="3"/>
      <c r="XDC662" s="3"/>
      <c r="XDD662" s="3"/>
      <c r="XDE662" s="3"/>
      <c r="XDF662" s="3"/>
      <c r="XDG662" s="3"/>
      <c r="XDH662" s="3"/>
      <c r="XDI662" s="3"/>
      <c r="XDJ662" s="3"/>
      <c r="XDK662" s="3"/>
      <c r="XDL662" s="3"/>
      <c r="XDM662" s="3"/>
      <c r="XDN662" s="3"/>
      <c r="XDO662" s="3"/>
      <c r="XDP662" s="3"/>
      <c r="XDQ662" s="3"/>
      <c r="XDR662" s="3"/>
      <c r="XDS662" s="3"/>
      <c r="XDT662" s="3"/>
      <c r="XDU662" s="3"/>
      <c r="XDV662" s="3"/>
      <c r="XDW662" s="3"/>
      <c r="XDX662" s="3"/>
      <c r="XDY662" s="3"/>
      <c r="XDZ662" s="3"/>
      <c r="XEA662" s="3"/>
      <c r="XEB662" s="3"/>
      <c r="XEC662" s="3"/>
      <c r="XED662" s="3"/>
      <c r="XEE662" s="3"/>
      <c r="XEF662" s="3"/>
      <c r="XEG662" s="3"/>
      <c r="XEH662" s="3"/>
      <c r="XEI662" s="3"/>
      <c r="XEJ662" s="3"/>
      <c r="XEK662" s="3"/>
      <c r="XEL662" s="3"/>
      <c r="XEM662" s="3"/>
      <c r="XEN662" s="3"/>
      <c r="XEO662" s="3"/>
      <c r="XEP662" s="3"/>
      <c r="XEQ662" s="3"/>
      <c r="XER662" s="3"/>
      <c r="XES662" s="3"/>
      <c r="XET662" s="3"/>
      <c r="XEU662" s="3"/>
      <c r="XEV662" s="3"/>
      <c r="XEW662" s="3"/>
      <c r="XEX662" s="3"/>
      <c r="XEY662" s="3"/>
      <c r="XEZ662" s="3"/>
      <c r="XFA662" s="3"/>
      <c r="XFB662" s="3"/>
      <c r="XFC662" s="3"/>
      <c r="XFD662" s="3"/>
    </row>
    <row r="663" spans="1:16384" s="137" customFormat="1" x14ac:dyDescent="0.3">
      <c r="A663" s="496">
        <v>663</v>
      </c>
      <c r="B663" s="386" t="s">
        <v>259</v>
      </c>
      <c r="C663" s="372" t="s">
        <v>669</v>
      </c>
      <c r="D663" s="373">
        <v>43709</v>
      </c>
      <c r="E663" s="1058">
        <v>9575</v>
      </c>
      <c r="F663" s="896">
        <v>1422</v>
      </c>
      <c r="G663" s="993">
        <f t="shared" si="1435"/>
        <v>6.1142881713032636E-2</v>
      </c>
      <c r="H663" s="593" t="s">
        <v>211</v>
      </c>
      <c r="I663" s="375">
        <f>LARGE(BV663:CL663,1)</f>
        <v>0.12757731958762886</v>
      </c>
      <c r="J663" s="375">
        <f>SMALL(BV663:CL663,1)</f>
        <v>3.2890704800817162E-2</v>
      </c>
      <c r="K663" s="896">
        <v>78</v>
      </c>
      <c r="L663" s="995">
        <f>K663/$K$651</f>
        <v>5.2208835341365459E-2</v>
      </c>
      <c r="M663" s="593">
        <f>L663/$G663</f>
        <v>0.85388247787210725</v>
      </c>
      <c r="N663" s="896">
        <v>62</v>
      </c>
      <c r="O663" s="995">
        <f t="shared" si="1436"/>
        <v>6.0903732809430254E-2</v>
      </c>
      <c r="P663" s="593">
        <f>O663/$G663</f>
        <v>0.99608868772779147</v>
      </c>
      <c r="Q663" s="896">
        <v>49</v>
      </c>
      <c r="R663" s="441">
        <f t="shared" si="1437"/>
        <v>8.153078202995008E-2</v>
      </c>
      <c r="S663" s="378">
        <f>R663/$G663</f>
        <v>1.3334468338048868</v>
      </c>
      <c r="T663" s="896">
        <v>76</v>
      </c>
      <c r="U663" s="441">
        <f t="shared" si="1438"/>
        <v>5.5596196049743966E-2</v>
      </c>
      <c r="V663" s="481">
        <f>U663/$G663</f>
        <v>0.90928321485857622</v>
      </c>
      <c r="W663" s="896">
        <v>75</v>
      </c>
      <c r="X663" s="995">
        <f t="shared" si="1439"/>
        <v>8.8652482269503549E-2</v>
      </c>
      <c r="Y663" s="378">
        <f>X663/$G663</f>
        <v>1.4499231927861069</v>
      </c>
      <c r="Z663" s="896">
        <v>63</v>
      </c>
      <c r="AA663" s="995">
        <f t="shared" si="1440"/>
        <v>0.10210696920583469</v>
      </c>
      <c r="AB663" s="378">
        <f>AA663/$G663</f>
        <v>1.66997312434606</v>
      </c>
      <c r="AC663" s="896">
        <v>95</v>
      </c>
      <c r="AD663" s="995">
        <f t="shared" si="1441"/>
        <v>6.2335958005249346E-2</v>
      </c>
      <c r="AE663" s="378">
        <f>AD663/$G663</f>
        <v>1.0195129221716484</v>
      </c>
      <c r="AF663" s="896">
        <v>63</v>
      </c>
      <c r="AG663" s="995">
        <f>AF663/$AF$651</f>
        <v>0.1065989847715736</v>
      </c>
      <c r="AH663" s="378">
        <f>AG663/$G663</f>
        <v>1.7434406391227055</v>
      </c>
      <c r="AI663" s="896">
        <v>65</v>
      </c>
      <c r="AJ663" s="995">
        <f t="shared" si="1442"/>
        <v>7.7565632458233891E-2</v>
      </c>
      <c r="AK663" s="378">
        <f>AJ663/$G663</f>
        <v>1.2685962827574864</v>
      </c>
      <c r="AL663" s="896">
        <v>99</v>
      </c>
      <c r="AM663" s="995">
        <f t="shared" si="1443"/>
        <v>0.12757731958762886</v>
      </c>
      <c r="AN663" s="378">
        <f>AM663/$G663</f>
        <v>2.0865441080516769</v>
      </c>
      <c r="AO663" s="896">
        <v>161</v>
      </c>
      <c r="AP663" s="995">
        <f t="shared" si="1444"/>
        <v>3.2890704800817162E-2</v>
      </c>
      <c r="AQ663" s="378">
        <f>AP663/$G663</f>
        <v>0.53793187169662782</v>
      </c>
      <c r="AR663" s="896">
        <v>60</v>
      </c>
      <c r="AS663" s="995">
        <f t="shared" si="1445"/>
        <v>4.7244094488188976E-2</v>
      </c>
      <c r="AT663" s="378">
        <f>AS663/$G663</f>
        <v>0.77268347785640712</v>
      </c>
      <c r="AU663" s="896">
        <v>56</v>
      </c>
      <c r="AV663" s="995">
        <f t="shared" si="1446"/>
        <v>3.6601307189542485E-2</v>
      </c>
      <c r="AW663" s="378">
        <f>AV663/$G663</f>
        <v>0.59861926955498568</v>
      </c>
      <c r="AX663" s="896">
        <v>66</v>
      </c>
      <c r="AY663" s="995">
        <f t="shared" si="1447"/>
        <v>5.5276381909547742E-2</v>
      </c>
      <c r="AZ663" s="378">
        <f>AY663/$G663</f>
        <v>0.9040526118638198</v>
      </c>
      <c r="BA663" s="896">
        <v>121</v>
      </c>
      <c r="BB663" s="995">
        <f t="shared" si="1448"/>
        <v>7.423312883435583E-2</v>
      </c>
      <c r="BC663" s="378">
        <f>BB663/$G663</f>
        <v>1.2140927407177311</v>
      </c>
      <c r="BD663" s="896">
        <v>116</v>
      </c>
      <c r="BE663" s="995">
        <f t="shared" si="1449"/>
        <v>8.221119773210489E-2</v>
      </c>
      <c r="BF663" s="378">
        <f>BE663/$G663</f>
        <v>1.3445751235271191</v>
      </c>
      <c r="BG663" s="896">
        <v>117</v>
      </c>
      <c r="BH663" s="995">
        <f t="shared" si="1450"/>
        <v>7.0694864048338371E-2</v>
      </c>
      <c r="BI663" s="378">
        <f>BH663/$G663</f>
        <v>1.1562239473784848</v>
      </c>
      <c r="BJ663" s="896">
        <f t="shared" si="1429"/>
        <v>341</v>
      </c>
      <c r="BK663" s="441">
        <f t="shared" si="1451"/>
        <v>6.9238578680203042E-2</v>
      </c>
      <c r="BL663" s="378">
        <f>BK663/$G663</f>
        <v>1.1324062056016049</v>
      </c>
      <c r="BM663" s="896">
        <f t="shared" si="1430"/>
        <v>299</v>
      </c>
      <c r="BN663" s="441">
        <f t="shared" si="1452"/>
        <v>5.2929722074703485E-2</v>
      </c>
      <c r="BO663" s="378">
        <f>BN663/$G663</f>
        <v>0.86567267671686288</v>
      </c>
      <c r="BP663" s="896">
        <f t="shared" si="1415"/>
        <v>497</v>
      </c>
      <c r="BQ663" s="441">
        <f t="shared" si="1453"/>
        <v>5.7047750229568414E-2</v>
      </c>
      <c r="BR663" s="378">
        <f>BQ663/$G663</f>
        <v>0.93302357741847586</v>
      </c>
      <c r="BS663" s="896">
        <f t="shared" ref="BS663:BS664" si="1469">AI663+AF663+AC663+N663</f>
        <v>285</v>
      </c>
      <c r="BT663" s="441">
        <f t="shared" si="1454"/>
        <v>7.1770334928229665E-2</v>
      </c>
      <c r="BU663" s="383">
        <f>BT663/$G663</f>
        <v>1.1738134173177477</v>
      </c>
      <c r="BV663" s="900">
        <f>L663</f>
        <v>5.2208835341365459E-2</v>
      </c>
      <c r="BW663" s="900">
        <f>O663</f>
        <v>6.0903732809430254E-2</v>
      </c>
      <c r="BX663" s="900">
        <f>R663</f>
        <v>8.153078202995008E-2</v>
      </c>
      <c r="BY663" s="900">
        <f>U663</f>
        <v>5.5596196049743966E-2</v>
      </c>
      <c r="BZ663" s="900">
        <f>X663</f>
        <v>8.8652482269503549E-2</v>
      </c>
      <c r="CA663" s="900">
        <f>AA663</f>
        <v>0.10210696920583469</v>
      </c>
      <c r="CB663" s="900">
        <f>AD663</f>
        <v>6.2335958005249346E-2</v>
      </c>
      <c r="CC663" s="900">
        <f>AG663</f>
        <v>0.1065989847715736</v>
      </c>
      <c r="CD663" s="900">
        <f>AJ663</f>
        <v>7.7565632458233891E-2</v>
      </c>
      <c r="CE663" s="900">
        <f>AM663</f>
        <v>0.12757731958762886</v>
      </c>
      <c r="CF663" s="900">
        <f>AP663</f>
        <v>3.2890704800817162E-2</v>
      </c>
      <c r="CG663" s="900">
        <f>AS663</f>
        <v>4.7244094488188976E-2</v>
      </c>
      <c r="CH663" s="900">
        <f>AV663</f>
        <v>3.6601307189542485E-2</v>
      </c>
      <c r="CI663" s="900">
        <f>AY663</f>
        <v>5.5276381909547742E-2</v>
      </c>
      <c r="CJ663" s="900">
        <f>BB663</f>
        <v>7.423312883435583E-2</v>
      </c>
      <c r="CK663" s="900">
        <f>BE663</f>
        <v>8.221119773210489E-2</v>
      </c>
      <c r="CL663" s="900">
        <f>BH663</f>
        <v>7.0694864048338371E-2</v>
      </c>
      <c r="CM663" s="739"/>
      <c r="CN663" s="739"/>
      <c r="CO663" s="739"/>
      <c r="CP663" s="739"/>
      <c r="CQ663" s="739"/>
      <c r="CR663" s="739"/>
      <c r="CS663" s="739"/>
      <c r="CT663" s="739"/>
    </row>
    <row r="664" spans="1:16384" x14ac:dyDescent="0.3">
      <c r="A664" s="496">
        <v>664</v>
      </c>
      <c r="B664" s="386" t="s">
        <v>260</v>
      </c>
      <c r="C664" s="372" t="s">
        <v>669</v>
      </c>
      <c r="D664" s="373">
        <v>43709</v>
      </c>
      <c r="E664" s="1058">
        <v>23781</v>
      </c>
      <c r="F664" s="896">
        <v>3169</v>
      </c>
      <c r="G664" s="993">
        <f t="shared" si="1435"/>
        <v>0.1362600507374124</v>
      </c>
      <c r="H664" s="593" t="s">
        <v>211</v>
      </c>
      <c r="I664" s="375">
        <f>LARGE(BV664:CL664,1)</f>
        <v>0.20543806646525681</v>
      </c>
      <c r="J664" s="375">
        <f>SMALL(BV664:CL664,1)</f>
        <v>4.6168958742632611E-2</v>
      </c>
      <c r="K664" s="898">
        <v>80</v>
      </c>
      <c r="L664" s="995">
        <f>K664/$K$651</f>
        <v>5.3547523427041499E-2</v>
      </c>
      <c r="M664" s="593">
        <f>L664/$G664</f>
        <v>0.39298035731861913</v>
      </c>
      <c r="N664" s="898">
        <v>47</v>
      </c>
      <c r="O664" s="995">
        <f t="shared" si="1436"/>
        <v>4.6168958742632611E-2</v>
      </c>
      <c r="P664" s="593">
        <f>O664/$G664</f>
        <v>0.33882974865175342</v>
      </c>
      <c r="Q664" s="898">
        <v>86</v>
      </c>
      <c r="R664" s="441">
        <f t="shared" si="1437"/>
        <v>0.14309484193011648</v>
      </c>
      <c r="S664" s="378">
        <f>R664/$G664</f>
        <v>1.0501599049443733</v>
      </c>
      <c r="T664" s="898">
        <v>124</v>
      </c>
      <c r="U664" s="441">
        <f t="shared" si="1438"/>
        <v>9.0709583028529633E-2</v>
      </c>
      <c r="V664" s="481">
        <f>U664/$G664</f>
        <v>0.66570930025071429</v>
      </c>
      <c r="W664" s="898">
        <v>125</v>
      </c>
      <c r="X664" s="995">
        <f t="shared" si="1439"/>
        <v>0.14775413711583923</v>
      </c>
      <c r="Y664" s="378">
        <f>X664/$G664</f>
        <v>1.0843540444629451</v>
      </c>
      <c r="Z664" s="898">
        <v>114</v>
      </c>
      <c r="AA664" s="995">
        <f t="shared" si="1440"/>
        <v>0.1847649918962723</v>
      </c>
      <c r="AB664" s="378">
        <f>AA664/$G664</f>
        <v>1.3559733090980135</v>
      </c>
      <c r="AC664" s="898">
        <v>197</v>
      </c>
      <c r="AD664" s="995">
        <f t="shared" si="1441"/>
        <v>0.12926509186351706</v>
      </c>
      <c r="AE664" s="378">
        <f>AD664/$G664</f>
        <v>0.94866463915109378</v>
      </c>
      <c r="AF664" s="898">
        <v>77</v>
      </c>
      <c r="AG664" s="995">
        <f>AF664/$AF$651</f>
        <v>0.13028764805414553</v>
      </c>
      <c r="AH664" s="378">
        <f>AG664/$G664</f>
        <v>0.95616908513577226</v>
      </c>
      <c r="AI664" s="898">
        <v>154</v>
      </c>
      <c r="AJ664" s="995">
        <f t="shared" si="1442"/>
        <v>0.18377088305489261</v>
      </c>
      <c r="AK664" s="378">
        <f>AJ664/$G664</f>
        <v>1.3486776355972347</v>
      </c>
      <c r="AL664" s="898">
        <v>69</v>
      </c>
      <c r="AM664" s="995">
        <f t="shared" si="1443"/>
        <v>8.891752577319588E-2</v>
      </c>
      <c r="AN664" s="378">
        <f>AM664/$G664</f>
        <v>0.65255755661319548</v>
      </c>
      <c r="AO664" s="898">
        <v>991</v>
      </c>
      <c r="AP664" s="995">
        <f t="shared" si="1444"/>
        <v>0.20245148110316649</v>
      </c>
      <c r="AQ664" s="378">
        <f>AP664/$G664</f>
        <v>1.4857728292888428</v>
      </c>
      <c r="AR664" s="898">
        <v>115</v>
      </c>
      <c r="AS664" s="995">
        <f t="shared" si="1445"/>
        <v>9.055118110236221E-2</v>
      </c>
      <c r="AT664" s="378">
        <f>AS664/$G664</f>
        <v>0.66454680306015712</v>
      </c>
      <c r="AU664" s="898">
        <v>271</v>
      </c>
      <c r="AV664" s="995">
        <f t="shared" si="1446"/>
        <v>0.17712418300653596</v>
      </c>
      <c r="AW664" s="378">
        <f>AV664/$G664</f>
        <v>1.2998981142893677</v>
      </c>
      <c r="AX664" s="898">
        <v>111</v>
      </c>
      <c r="AY664" s="995">
        <f t="shared" si="1447"/>
        <v>9.2964824120603015E-2</v>
      </c>
      <c r="AZ664" s="378">
        <f>AY664/$G664</f>
        <v>0.6822603075332484</v>
      </c>
      <c r="BA664" s="898">
        <v>117</v>
      </c>
      <c r="BB664" s="995">
        <f t="shared" si="1448"/>
        <v>7.177914110429448E-2</v>
      </c>
      <c r="BC664" s="378">
        <f>BB664/$G664</f>
        <v>0.52678052529585884</v>
      </c>
      <c r="BD664" s="898">
        <v>151</v>
      </c>
      <c r="BE664" s="995">
        <f t="shared" si="1449"/>
        <v>0.10701630049610206</v>
      </c>
      <c r="BF664" s="378">
        <f>BE664/$G664</f>
        <v>0.78538280234706381</v>
      </c>
      <c r="BG664" s="898">
        <v>340</v>
      </c>
      <c r="BH664" s="995">
        <f t="shared" si="1450"/>
        <v>0.20543806646525681</v>
      </c>
      <c r="BI664" s="378">
        <f>BH664/$G664</f>
        <v>1.5076911050118262</v>
      </c>
      <c r="BJ664" s="898">
        <f t="shared" si="1429"/>
        <v>529</v>
      </c>
      <c r="BK664" s="441">
        <f t="shared" si="1451"/>
        <v>0.10741116751269035</v>
      </c>
      <c r="BL664" s="378">
        <f>BK664/$G664</f>
        <v>0.78828069512232224</v>
      </c>
      <c r="BM664" s="898">
        <f t="shared" si="1430"/>
        <v>837</v>
      </c>
      <c r="BN664" s="441">
        <f t="shared" si="1452"/>
        <v>0.14816781731279874</v>
      </c>
      <c r="BO664" s="378">
        <f>BN664/$G664</f>
        <v>1.0873900054413885</v>
      </c>
      <c r="BP664" s="898">
        <f t="shared" si="1415"/>
        <v>1328</v>
      </c>
      <c r="BQ664" s="441">
        <f t="shared" si="1453"/>
        <v>0.15243342516069788</v>
      </c>
      <c r="BR664" s="378">
        <f>BQ664/$G664</f>
        <v>1.1186949097388295</v>
      </c>
      <c r="BS664" s="898">
        <f t="shared" si="1469"/>
        <v>475</v>
      </c>
      <c r="BT664" s="441">
        <f t="shared" si="1454"/>
        <v>0.11961722488038277</v>
      </c>
      <c r="BU664" s="383">
        <f>BT664/$G664</f>
        <v>0.87785982929727424</v>
      </c>
      <c r="BV664" s="900">
        <f>L664</f>
        <v>5.3547523427041499E-2</v>
      </c>
      <c r="BW664" s="900">
        <f>O664</f>
        <v>4.6168958742632611E-2</v>
      </c>
      <c r="BX664" s="900">
        <f>R664</f>
        <v>0.14309484193011648</v>
      </c>
      <c r="BY664" s="900">
        <f>U664</f>
        <v>9.0709583028529633E-2</v>
      </c>
      <c r="BZ664" s="900">
        <f>X664</f>
        <v>0.14775413711583923</v>
      </c>
      <c r="CA664" s="900">
        <f>AA664</f>
        <v>0.1847649918962723</v>
      </c>
      <c r="CB664" s="900">
        <f>AD664</f>
        <v>0.12926509186351706</v>
      </c>
      <c r="CC664" s="900">
        <f>AG664</f>
        <v>0.13028764805414553</v>
      </c>
      <c r="CD664" s="900">
        <f>AJ664</f>
        <v>0.18377088305489261</v>
      </c>
      <c r="CE664" s="900">
        <f>AM664</f>
        <v>8.891752577319588E-2</v>
      </c>
      <c r="CF664" s="900">
        <f>AP664</f>
        <v>0.20245148110316649</v>
      </c>
      <c r="CG664" s="900">
        <f>AS664</f>
        <v>9.055118110236221E-2</v>
      </c>
      <c r="CH664" s="900">
        <f>AV664</f>
        <v>0.17712418300653596</v>
      </c>
      <c r="CI664" s="900">
        <f>AY664</f>
        <v>9.2964824120603015E-2</v>
      </c>
      <c r="CJ664" s="900">
        <f>BB664</f>
        <v>7.177914110429448E-2</v>
      </c>
      <c r="CK664" s="900">
        <f>BE664</f>
        <v>0.10701630049610206</v>
      </c>
      <c r="CL664" s="900">
        <f>BH664</f>
        <v>0.20543806646525681</v>
      </c>
    </row>
    <row r="665" spans="1:16384" s="137" customFormat="1" x14ac:dyDescent="0.3">
      <c r="A665" s="496">
        <v>665</v>
      </c>
      <c r="B665" s="988" t="s">
        <v>665</v>
      </c>
      <c r="C665" s="12"/>
      <c r="D665" s="2"/>
      <c r="E665" s="192"/>
      <c r="F665" s="192"/>
      <c r="G665" s="193"/>
      <c r="H665" s="190"/>
      <c r="I665" s="190"/>
      <c r="J665" s="190"/>
      <c r="K665" s="192"/>
      <c r="L665" s="190"/>
      <c r="M665" s="190"/>
      <c r="N665" s="192"/>
      <c r="O665" s="190"/>
      <c r="P665" s="190"/>
      <c r="Q665" s="192"/>
      <c r="R665" s="190"/>
      <c r="S665" s="190"/>
      <c r="T665" s="192"/>
      <c r="U665" s="190"/>
      <c r="V665" s="996"/>
      <c r="W665" s="192"/>
      <c r="X665" s="194"/>
      <c r="Y665" s="190"/>
      <c r="Z665" s="192"/>
      <c r="AA665" s="194"/>
      <c r="AB665" s="190"/>
      <c r="AC665" s="157"/>
      <c r="AD665" s="193"/>
      <c r="AE665" s="190"/>
      <c r="AF665" s="192"/>
      <c r="AG665" s="194"/>
      <c r="AH665" s="190"/>
      <c r="AI665" s="192"/>
      <c r="AJ665" s="194"/>
      <c r="AK665" s="190"/>
      <c r="AL665" s="192"/>
      <c r="AM665" s="194"/>
      <c r="AN665" s="190"/>
      <c r="AO665" s="192"/>
      <c r="AP665" s="194"/>
      <c r="AQ665" s="190"/>
      <c r="AR665" s="192"/>
      <c r="AS665" s="194"/>
      <c r="AT665" s="190"/>
      <c r="AU665" s="180"/>
      <c r="AV665" s="194"/>
      <c r="AW665" s="190"/>
      <c r="AX665" s="192"/>
      <c r="AY665" s="194"/>
      <c r="AZ665" s="190"/>
      <c r="BA665" s="192"/>
      <c r="BB665" s="194"/>
      <c r="BC665" s="190"/>
      <c r="BD665" s="192"/>
      <c r="BE665" s="194"/>
      <c r="BF665" s="190"/>
      <c r="BG665" s="192"/>
      <c r="BH665" s="194"/>
      <c r="BI665" s="190"/>
      <c r="BJ665" s="190"/>
      <c r="BK665" s="190"/>
      <c r="BL665" s="190"/>
      <c r="BM665" s="190"/>
      <c r="BN665" s="190"/>
      <c r="BO665" s="190"/>
      <c r="BP665" s="190"/>
      <c r="BQ665" s="190"/>
      <c r="BR665" s="190"/>
      <c r="BS665" s="343"/>
      <c r="BT665" s="333"/>
      <c r="BU665" s="190"/>
      <c r="BV665" s="282"/>
      <c r="BW665" s="282"/>
      <c r="BX665" s="282"/>
      <c r="BY665" s="282"/>
      <c r="BZ665" s="282"/>
      <c r="CA665" s="282"/>
      <c r="CB665" s="282"/>
      <c r="CC665" s="282"/>
      <c r="CD665" s="282"/>
      <c r="CE665" s="282"/>
      <c r="CF665" s="282"/>
      <c r="CG665" s="282"/>
      <c r="CH665" s="282"/>
      <c r="CI665" s="282"/>
      <c r="CJ665" s="282"/>
      <c r="CK665" s="282"/>
      <c r="CL665" s="282"/>
      <c r="CM665" s="739"/>
      <c r="CN665" s="739"/>
      <c r="CO665" s="739"/>
      <c r="CP665" s="739"/>
      <c r="CQ665" s="739"/>
      <c r="CR665" s="739"/>
      <c r="CS665" s="739"/>
      <c r="CT665" s="739"/>
    </row>
    <row r="666" spans="1:16384" x14ac:dyDescent="0.3">
      <c r="A666" s="496">
        <v>666</v>
      </c>
      <c r="B666" s="386" t="s">
        <v>261</v>
      </c>
      <c r="C666" s="372" t="s">
        <v>669</v>
      </c>
      <c r="D666" s="373">
        <v>43709</v>
      </c>
      <c r="E666" s="1058">
        <v>2102</v>
      </c>
      <c r="F666" s="896">
        <v>156</v>
      </c>
      <c r="G666" s="993">
        <f t="shared" si="1435"/>
        <v>6.7076579094466184E-3</v>
      </c>
      <c r="H666" s="593" t="s">
        <v>211</v>
      </c>
      <c r="I666" s="375">
        <f>LARGE(BV666:CL666,1)</f>
        <v>1.1480362537764351E-2</v>
      </c>
      <c r="J666" s="375">
        <f>SMALL(BV666:CL666,1)</f>
        <v>2.1838898594459401E-5</v>
      </c>
      <c r="K666" s="896">
        <v>12</v>
      </c>
      <c r="L666" s="995">
        <f>K666/$K$651</f>
        <v>8.0321285140562242E-3</v>
      </c>
      <c r="M666" s="593">
        <f>L666/$G666</f>
        <v>1.1974564926372153</v>
      </c>
      <c r="N666" s="896">
        <v>15</v>
      </c>
      <c r="O666" s="995">
        <f t="shared" si="1436"/>
        <v>1.4734774066797643E-2</v>
      </c>
      <c r="P666" s="593">
        <f>O666/$G666</f>
        <v>2.1967092337917484</v>
      </c>
      <c r="Q666" s="896">
        <v>4</v>
      </c>
      <c r="R666" s="441">
        <f t="shared" si="1437"/>
        <v>6.6555740432612314E-3</v>
      </c>
      <c r="S666" s="378">
        <f>R666/$G666</f>
        <v>0.99223516361619524</v>
      </c>
      <c r="T666" s="896">
        <v>15</v>
      </c>
      <c r="U666" s="441">
        <f t="shared" si="1438"/>
        <v>1.0972933430870519E-2</v>
      </c>
      <c r="V666" s="481">
        <f>U666/$G666</f>
        <v>1.6358814923189464</v>
      </c>
      <c r="W666" s="896">
        <v>7</v>
      </c>
      <c r="X666" s="995">
        <f t="shared" si="1439"/>
        <v>8.2742316784869974E-3</v>
      </c>
      <c r="Y666" s="378">
        <f>X666/$G666</f>
        <v>1.2335500394011032</v>
      </c>
      <c r="Z666" s="896">
        <v>6</v>
      </c>
      <c r="AA666" s="995">
        <f t="shared" si="1440"/>
        <v>9.7244732576985422E-3</v>
      </c>
      <c r="AB666" s="378">
        <f>AA666/$G666</f>
        <v>1.4497568881685576</v>
      </c>
      <c r="AC666" s="896">
        <v>6</v>
      </c>
      <c r="AD666" s="995">
        <f t="shared" si="1441"/>
        <v>3.937007874015748E-3</v>
      </c>
      <c r="AE666" s="378">
        <f>AD666/$G666</f>
        <v>0.58694225721784776</v>
      </c>
      <c r="AF666" s="896">
        <v>6</v>
      </c>
      <c r="AG666" s="995">
        <f>AF666/$AF$651</f>
        <v>1.015228426395939E-2</v>
      </c>
      <c r="AH666" s="378">
        <f>AG666/$G666</f>
        <v>1.5135363790186123</v>
      </c>
      <c r="AI666" s="896">
        <v>3</v>
      </c>
      <c r="AJ666" s="995">
        <f t="shared" si="1442"/>
        <v>3.5799522673031028E-3</v>
      </c>
      <c r="AK666" s="378">
        <f>AJ666/$G666</f>
        <v>0.5337112171837709</v>
      </c>
      <c r="AL666" s="896">
        <v>1</v>
      </c>
      <c r="AM666" s="995">
        <f t="shared" si="1443"/>
        <v>1.288659793814433E-3</v>
      </c>
      <c r="AN666" s="378">
        <f>AM666/$G666</f>
        <v>0.1921176975945017</v>
      </c>
      <c r="AO666" s="896">
        <v>12</v>
      </c>
      <c r="AP666" s="995">
        <f t="shared" si="1444"/>
        <v>2.4514811031664963E-3</v>
      </c>
      <c r="AQ666" s="378">
        <f>AP666/$G666</f>
        <v>0.3654749744637385</v>
      </c>
      <c r="AR666" s="896">
        <v>11</v>
      </c>
      <c r="AS666" s="995">
        <f t="shared" si="1445"/>
        <v>8.6614173228346455E-3</v>
      </c>
      <c r="AT666" s="378">
        <f>AS666/$G666</f>
        <v>1.291272965879265</v>
      </c>
      <c r="AU666" s="896">
        <v>13</v>
      </c>
      <c r="AV666" s="995">
        <f t="shared" si="1446"/>
        <v>8.4967320261437902E-3</v>
      </c>
      <c r="AW666" s="378">
        <f>AV666/$G666</f>
        <v>1.2667211328976034</v>
      </c>
      <c r="AX666" s="896">
        <v>5</v>
      </c>
      <c r="AY666" s="995">
        <f t="shared" si="1447"/>
        <v>4.1876046901172526E-3</v>
      </c>
      <c r="AZ666" s="378">
        <f>AY666/$G666</f>
        <v>0.62430206588498038</v>
      </c>
      <c r="BA666" s="896">
        <v>5</v>
      </c>
      <c r="BB666" s="995">
        <f t="shared" si="1448"/>
        <v>3.0674846625766872E-3</v>
      </c>
      <c r="BC666" s="378">
        <f>BB666/$G666</f>
        <v>0.45731083844580778</v>
      </c>
      <c r="BD666" s="896">
        <v>16</v>
      </c>
      <c r="BE666" s="995">
        <f t="shared" si="1449"/>
        <v>1.1339475549255847E-2</v>
      </c>
      <c r="BF666" s="378">
        <f>BE666/$G666</f>
        <v>1.6905268131348925</v>
      </c>
      <c r="BG666" s="896">
        <v>19</v>
      </c>
      <c r="BH666" s="995">
        <f t="shared" si="1450"/>
        <v>1.1480362537764351E-2</v>
      </c>
      <c r="BI666" s="378">
        <f>BH666/$G666</f>
        <v>1.7115307150050354</v>
      </c>
      <c r="BJ666" s="896">
        <f t="shared" si="1429"/>
        <v>44</v>
      </c>
      <c r="BK666" s="441">
        <f t="shared" si="1451"/>
        <v>8.9340101522842642E-3</v>
      </c>
      <c r="BL666" s="378">
        <f>BK666/$G666</f>
        <v>1.3319120135363791</v>
      </c>
      <c r="BM666" s="896">
        <f t="shared" si="1430"/>
        <v>48</v>
      </c>
      <c r="BN666" s="441">
        <f t="shared" si="1452"/>
        <v>8.4970791290493886E-3</v>
      </c>
      <c r="BO666" s="378">
        <f>BN666/$G666</f>
        <v>1.2667728801557796</v>
      </c>
      <c r="BP666" s="896">
        <f t="shared" si="1415"/>
        <v>34</v>
      </c>
      <c r="BQ666" s="441">
        <f t="shared" si="1453"/>
        <v>3.9026629935720843E-3</v>
      </c>
      <c r="BR666" s="378">
        <f>BQ666/$G666</f>
        <v>0.58182200795837158</v>
      </c>
      <c r="BS666" s="896">
        <f t="shared" ref="BS666:BS667" si="1470">AI666+AF666+AC666+N666</f>
        <v>30</v>
      </c>
      <c r="BT666" s="441">
        <f t="shared" si="1454"/>
        <v>7.554772097708386E-3</v>
      </c>
      <c r="BU666" s="383">
        <f>BT666/$G666</f>
        <v>1.1262906069000251</v>
      </c>
      <c r="BV666" s="382">
        <f>L666</f>
        <v>8.0321285140562242E-3</v>
      </c>
      <c r="BW666" s="441">
        <f>BV666/(BV$2/10000)/100</f>
        <v>2.1838898594459401E-5</v>
      </c>
      <c r="BX666" s="900">
        <f>R666</f>
        <v>6.6555740432612314E-3</v>
      </c>
      <c r="BY666" s="900">
        <f>U666</f>
        <v>1.0972933430870519E-2</v>
      </c>
      <c r="BZ666" s="900">
        <f>X666</f>
        <v>8.2742316784869974E-3</v>
      </c>
      <c r="CA666" s="900">
        <f>AA666</f>
        <v>9.7244732576985422E-3</v>
      </c>
      <c r="CB666" s="900">
        <f>AD666</f>
        <v>3.937007874015748E-3</v>
      </c>
      <c r="CC666" s="900">
        <f>AG666</f>
        <v>1.015228426395939E-2</v>
      </c>
      <c r="CD666" s="900">
        <f>AJ666</f>
        <v>3.5799522673031028E-3</v>
      </c>
      <c r="CE666" s="900">
        <f>AM666</f>
        <v>1.288659793814433E-3</v>
      </c>
      <c r="CF666" s="900">
        <f>AP666</f>
        <v>2.4514811031664963E-3</v>
      </c>
      <c r="CG666" s="900">
        <f>AS666</f>
        <v>8.6614173228346455E-3</v>
      </c>
      <c r="CH666" s="900">
        <f>AV666</f>
        <v>8.4967320261437902E-3</v>
      </c>
      <c r="CI666" s="900">
        <f>AY666</f>
        <v>4.1876046901172526E-3</v>
      </c>
      <c r="CJ666" s="900">
        <f>BB666</f>
        <v>3.0674846625766872E-3</v>
      </c>
      <c r="CK666" s="900">
        <f>BE666</f>
        <v>1.1339475549255847E-2</v>
      </c>
      <c r="CL666" s="900">
        <f>BH666</f>
        <v>1.1480362537764351E-2</v>
      </c>
    </row>
    <row r="667" spans="1:16384" s="137" customFormat="1" x14ac:dyDescent="0.3">
      <c r="A667" s="496">
        <v>667</v>
      </c>
      <c r="B667" s="386" t="s">
        <v>662</v>
      </c>
      <c r="C667" s="372" t="s">
        <v>669</v>
      </c>
      <c r="D667" s="373">
        <v>43709</v>
      </c>
      <c r="E667" s="1058">
        <v>32348</v>
      </c>
      <c r="F667" s="896">
        <v>3483</v>
      </c>
      <c r="G667" s="993">
        <f t="shared" si="1435"/>
        <v>0.14976136217052929</v>
      </c>
      <c r="H667" s="593" t="s">
        <v>211</v>
      </c>
      <c r="I667" s="375">
        <f>LARGE(BV667:CL667,1)</f>
        <v>0.21799561082662766</v>
      </c>
      <c r="J667" s="375">
        <f>SMALL(BV667:CL667,1)</f>
        <v>3.4578256107894057E-4</v>
      </c>
      <c r="K667" s="896">
        <v>190</v>
      </c>
      <c r="L667" s="995">
        <f>K667/$K$651</f>
        <v>0.12717536813922356</v>
      </c>
      <c r="M667" s="593">
        <f>L667/$G667</f>
        <v>0.8491867748532651</v>
      </c>
      <c r="N667" s="896">
        <v>174</v>
      </c>
      <c r="O667" s="995">
        <f t="shared" si="1436"/>
        <v>0.17092337917485265</v>
      </c>
      <c r="P667" s="593">
        <f>O667/$G667</f>
        <v>1.1413049180216905</v>
      </c>
      <c r="Q667" s="896">
        <v>119</v>
      </c>
      <c r="R667" s="441">
        <f t="shared" si="1437"/>
        <v>0.19800332778702162</v>
      </c>
      <c r="S667" s="378">
        <f>R667/$G667</f>
        <v>1.322125579771106</v>
      </c>
      <c r="T667" s="896">
        <v>298</v>
      </c>
      <c r="U667" s="441">
        <f t="shared" si="1438"/>
        <v>0.21799561082662766</v>
      </c>
      <c r="V667" s="481">
        <f>U667/$G667</f>
        <v>1.4556198452468792</v>
      </c>
      <c r="W667" s="896">
        <v>139</v>
      </c>
      <c r="X667" s="995">
        <f t="shared" si="1439"/>
        <v>0.16430260047281323</v>
      </c>
      <c r="Y667" s="378">
        <f>X667/$G667</f>
        <v>1.0970960606362956</v>
      </c>
      <c r="Z667" s="896">
        <v>100</v>
      </c>
      <c r="AA667" s="995">
        <f t="shared" si="1440"/>
        <v>0.16207455429497569</v>
      </c>
      <c r="AB667" s="378">
        <f>AA667/$G667</f>
        <v>1.0822187508579528</v>
      </c>
      <c r="AC667" s="896">
        <v>234</v>
      </c>
      <c r="AD667" s="995">
        <f t="shared" si="1441"/>
        <v>0.15354330708661418</v>
      </c>
      <c r="AE667" s="378">
        <f>AD667/$G667</f>
        <v>1.0252531418068866</v>
      </c>
      <c r="AF667" s="896">
        <v>110</v>
      </c>
      <c r="AG667" s="995">
        <f>AF667/$AF$651</f>
        <v>0.18612521150592218</v>
      </c>
      <c r="AH667" s="378">
        <f>AG667/$G667</f>
        <v>1.2428119563575173</v>
      </c>
      <c r="AI667" s="896">
        <v>132</v>
      </c>
      <c r="AJ667" s="995">
        <f t="shared" si="1442"/>
        <v>0.15751789976133651</v>
      </c>
      <c r="AK667" s="378">
        <f>AJ667/$G667</f>
        <v>1.0517926485068629</v>
      </c>
      <c r="AL667" s="896">
        <v>142</v>
      </c>
      <c r="AM667" s="995">
        <f t="shared" si="1443"/>
        <v>0.18298969072164947</v>
      </c>
      <c r="AN667" s="378">
        <f>AM667/$G667</f>
        <v>1.221875175743153</v>
      </c>
      <c r="AO667" s="896">
        <v>410</v>
      </c>
      <c r="AP667" s="995">
        <f t="shared" si="1444"/>
        <v>8.3758937691521956E-2</v>
      </c>
      <c r="AQ667" s="378">
        <f>AP667/$G667</f>
        <v>0.55928269132693831</v>
      </c>
      <c r="AR667" s="896">
        <v>204</v>
      </c>
      <c r="AS667" s="995">
        <f t="shared" si="1445"/>
        <v>0.16062992125984252</v>
      </c>
      <c r="AT667" s="378">
        <f>AS667/$G667</f>
        <v>1.0725725175825891</v>
      </c>
      <c r="AU667" s="896">
        <v>227</v>
      </c>
      <c r="AV667" s="995">
        <f t="shared" si="1446"/>
        <v>0.14836601307189543</v>
      </c>
      <c r="AW667" s="378">
        <f>AV667/$G667</f>
        <v>0.99068284984584332</v>
      </c>
      <c r="AX667" s="896">
        <v>225</v>
      </c>
      <c r="AY667" s="995">
        <f t="shared" si="1447"/>
        <v>0.18844221105527639</v>
      </c>
      <c r="AZ667" s="378">
        <f>AY667/$G667</f>
        <v>1.2582832335666274</v>
      </c>
      <c r="BA667" s="896">
        <v>207</v>
      </c>
      <c r="BB667" s="995">
        <f t="shared" si="1448"/>
        <v>0.12699386503067484</v>
      </c>
      <c r="BC667" s="378">
        <f>BB667/$G667</f>
        <v>0.84797482601734275</v>
      </c>
      <c r="BD667" s="896">
        <v>272</v>
      </c>
      <c r="BE667" s="995">
        <f t="shared" si="1449"/>
        <v>0.19277108433734941</v>
      </c>
      <c r="BF667" s="378">
        <f>BE667/$G667</f>
        <v>1.287188374514423</v>
      </c>
      <c r="BG667" s="896">
        <v>300</v>
      </c>
      <c r="BH667" s="995">
        <f t="shared" si="1450"/>
        <v>0.18126888217522658</v>
      </c>
      <c r="BI667" s="378">
        <f>BH667/$G667</f>
        <v>1.2103848385728524</v>
      </c>
      <c r="BJ667" s="896">
        <f t="shared" si="1429"/>
        <v>846</v>
      </c>
      <c r="BK667" s="441">
        <f t="shared" si="1451"/>
        <v>0.17177664974619289</v>
      </c>
      <c r="BL667" s="378">
        <f>BK667/$G667</f>
        <v>1.1470024528128648</v>
      </c>
      <c r="BM667" s="896">
        <f t="shared" si="1430"/>
        <v>956</v>
      </c>
      <c r="BN667" s="441">
        <f t="shared" si="1452"/>
        <v>0.16923349265356699</v>
      </c>
      <c r="BO667" s="378">
        <f>BN667/$G667</f>
        <v>1.130021056171119</v>
      </c>
      <c r="BP667" s="896">
        <f t="shared" si="1415"/>
        <v>1031</v>
      </c>
      <c r="BQ667" s="441">
        <f t="shared" si="1453"/>
        <v>0.11834251606978879</v>
      </c>
      <c r="BR667" s="378">
        <f>BQ667/$G667</f>
        <v>0.79020726277205799</v>
      </c>
      <c r="BS667" s="896">
        <f t="shared" si="1470"/>
        <v>650</v>
      </c>
      <c r="BT667" s="441">
        <f t="shared" si="1454"/>
        <v>0.16368672878368168</v>
      </c>
      <c r="BU667" s="383">
        <f>BT667/$G667</f>
        <v>1.0929837069543742</v>
      </c>
      <c r="BV667" s="382">
        <f>L667</f>
        <v>0.12717536813922356</v>
      </c>
      <c r="BW667" s="441">
        <f>BV667/(BV$2/10000)/100</f>
        <v>3.4578256107894057E-4</v>
      </c>
      <c r="BX667" s="900">
        <f>R667</f>
        <v>0.19800332778702162</v>
      </c>
      <c r="BY667" s="900">
        <f>U667</f>
        <v>0.21799561082662766</v>
      </c>
      <c r="BZ667" s="900">
        <f>X667</f>
        <v>0.16430260047281323</v>
      </c>
      <c r="CA667" s="900">
        <f>AA667</f>
        <v>0.16207455429497569</v>
      </c>
      <c r="CB667" s="900">
        <f>AD667</f>
        <v>0.15354330708661418</v>
      </c>
      <c r="CC667" s="900">
        <f>AG667</f>
        <v>0.18612521150592218</v>
      </c>
      <c r="CD667" s="900">
        <f>AJ667</f>
        <v>0.15751789976133651</v>
      </c>
      <c r="CE667" s="900">
        <f>AM667</f>
        <v>0.18298969072164947</v>
      </c>
      <c r="CF667" s="900">
        <f>AP667</f>
        <v>8.3758937691521956E-2</v>
      </c>
      <c r="CG667" s="900">
        <f>AS667</f>
        <v>0.16062992125984252</v>
      </c>
      <c r="CH667" s="900">
        <f>AV667</f>
        <v>0.14836601307189543</v>
      </c>
      <c r="CI667" s="900">
        <f>AY667</f>
        <v>0.18844221105527639</v>
      </c>
      <c r="CJ667" s="900">
        <f>BB667</f>
        <v>0.12699386503067484</v>
      </c>
      <c r="CK667" s="900">
        <f>BE667</f>
        <v>0.19277108433734941</v>
      </c>
      <c r="CL667" s="900">
        <f>BH667</f>
        <v>0.18126888217522658</v>
      </c>
      <c r="CM667" s="739"/>
      <c r="CN667" s="739"/>
      <c r="CO667" s="739"/>
      <c r="CP667" s="739"/>
      <c r="CQ667" s="739"/>
      <c r="CR667" s="739"/>
      <c r="CS667" s="739"/>
      <c r="CT667" s="739"/>
    </row>
    <row r="668" spans="1:16384" x14ac:dyDescent="0.3">
      <c r="A668" s="496">
        <v>668</v>
      </c>
      <c r="B668" s="988" t="s">
        <v>667</v>
      </c>
      <c r="C668" s="137"/>
      <c r="D668" s="137"/>
      <c r="E668" s="137"/>
      <c r="F668" s="137"/>
      <c r="G668" s="994"/>
      <c r="H668" s="137"/>
      <c r="I668" s="137"/>
      <c r="J668" s="137"/>
      <c r="K668" s="137"/>
      <c r="L668" s="137"/>
      <c r="M668" s="137"/>
      <c r="N668" s="137"/>
      <c r="O668" s="137"/>
      <c r="P668" s="137"/>
      <c r="Q668" s="137"/>
      <c r="R668" s="137"/>
      <c r="S668" s="137"/>
      <c r="T668" s="137"/>
      <c r="U668" s="137"/>
      <c r="V668" s="25"/>
      <c r="W668" s="137"/>
      <c r="X668" s="159"/>
      <c r="Y668" s="137"/>
      <c r="Z668" s="137"/>
      <c r="AA668" s="159"/>
      <c r="AB668" s="137"/>
      <c r="AC668" s="137"/>
      <c r="AD668" s="159"/>
      <c r="AE668" s="137"/>
      <c r="AF668" s="137"/>
      <c r="AG668" s="159"/>
      <c r="AH668" s="137"/>
      <c r="AI668" s="137"/>
      <c r="AJ668" s="159"/>
      <c r="AK668" s="137"/>
      <c r="AL668" s="137"/>
      <c r="AM668" s="159"/>
      <c r="AN668" s="137"/>
      <c r="AO668" s="137"/>
      <c r="AP668" s="159"/>
      <c r="AQ668" s="137"/>
      <c r="AR668" s="137"/>
      <c r="AS668" s="159"/>
      <c r="AT668" s="137"/>
      <c r="AU668" s="137"/>
      <c r="AV668" s="159"/>
      <c r="AW668" s="137"/>
      <c r="AX668" s="137"/>
      <c r="AY668" s="159"/>
      <c r="AZ668" s="137"/>
      <c r="BA668" s="137"/>
      <c r="BB668" s="159"/>
      <c r="BC668" s="137"/>
      <c r="BD668" s="137"/>
      <c r="BE668" s="159"/>
      <c r="BF668" s="137"/>
      <c r="BG668" s="137"/>
      <c r="BH668" s="159"/>
      <c r="BI668" s="137"/>
      <c r="BJ668" s="137"/>
      <c r="BK668" s="137"/>
      <c r="BL668" s="137"/>
      <c r="BM668" s="137"/>
      <c r="BN668" s="13"/>
      <c r="BO668" s="137"/>
      <c r="BP668" s="137"/>
      <c r="BQ668" s="137"/>
      <c r="BR668" s="137"/>
      <c r="BS668" s="137"/>
      <c r="BT668" s="137"/>
      <c r="BU668" s="137"/>
      <c r="BV668" s="137"/>
      <c r="BW668" s="137"/>
      <c r="BX668" s="137"/>
      <c r="BY668" s="137"/>
      <c r="BZ668" s="137"/>
      <c r="CA668" s="137"/>
      <c r="CB668" s="137"/>
      <c r="CC668" s="137"/>
      <c r="CD668" s="137"/>
      <c r="CE668" s="137"/>
      <c r="CF668" s="137"/>
      <c r="CG668" s="137"/>
      <c r="CH668" s="137"/>
      <c r="CI668" s="137"/>
      <c r="CJ668" s="137"/>
      <c r="CK668" s="137"/>
      <c r="CL668" s="137"/>
      <c r="CM668" s="739"/>
      <c r="CN668" s="739"/>
      <c r="CO668" s="739"/>
      <c r="CP668" s="739"/>
      <c r="CQ668" s="739"/>
      <c r="CR668" s="739"/>
      <c r="CS668" s="739"/>
      <c r="CT668" s="739"/>
      <c r="CU668" s="137"/>
      <c r="CV668" s="137"/>
      <c r="CW668" s="137"/>
      <c r="CX668" s="137"/>
      <c r="CY668" s="137"/>
      <c r="CZ668" s="137"/>
      <c r="DA668" s="137"/>
      <c r="DB668" s="137"/>
      <c r="DC668" s="137"/>
      <c r="DD668" s="137"/>
      <c r="DE668" s="137"/>
      <c r="DF668" s="137"/>
      <c r="DG668" s="137"/>
      <c r="DH668" s="137"/>
      <c r="DI668" s="137"/>
      <c r="DJ668" s="137"/>
      <c r="DK668" s="137"/>
      <c r="DL668" s="137"/>
      <c r="DM668" s="137"/>
      <c r="DN668" s="137"/>
      <c r="DO668" s="137"/>
      <c r="DP668" s="137"/>
      <c r="DQ668" s="137"/>
      <c r="DR668" s="137"/>
      <c r="DS668" s="137"/>
      <c r="DT668" s="137"/>
      <c r="DU668" s="137"/>
      <c r="DV668" s="137"/>
      <c r="DW668" s="137"/>
      <c r="DX668" s="137"/>
      <c r="DY668" s="137"/>
      <c r="DZ668" s="137"/>
      <c r="EA668" s="137"/>
      <c r="EB668" s="137"/>
      <c r="EC668" s="137"/>
      <c r="ED668" s="137"/>
      <c r="EE668" s="137"/>
      <c r="EF668" s="137"/>
      <c r="EG668" s="137"/>
      <c r="EH668" s="137"/>
      <c r="EI668" s="137"/>
      <c r="EJ668" s="137"/>
      <c r="EK668" s="137"/>
      <c r="EL668" s="137"/>
      <c r="EM668" s="137"/>
      <c r="EN668" s="137"/>
      <c r="EO668" s="137"/>
      <c r="EP668" s="137"/>
      <c r="EQ668" s="137"/>
      <c r="ER668" s="137"/>
      <c r="ES668" s="137"/>
      <c r="ET668" s="137"/>
      <c r="EU668" s="137"/>
      <c r="EV668" s="137"/>
      <c r="EW668" s="137"/>
      <c r="EX668" s="137"/>
      <c r="EY668" s="137"/>
      <c r="EZ668" s="137"/>
      <c r="FA668" s="137"/>
      <c r="FB668" s="137"/>
      <c r="FC668" s="137"/>
      <c r="FD668" s="137"/>
      <c r="FE668" s="137"/>
      <c r="FF668" s="137"/>
      <c r="FG668" s="137"/>
      <c r="FH668" s="137"/>
      <c r="FI668" s="137"/>
      <c r="FJ668" s="137"/>
      <c r="FK668" s="137"/>
      <c r="FL668" s="137"/>
      <c r="FM668" s="137"/>
      <c r="FN668" s="137"/>
      <c r="FO668" s="137"/>
      <c r="FP668" s="137"/>
      <c r="FQ668" s="137"/>
      <c r="FR668" s="137"/>
      <c r="FS668" s="137"/>
      <c r="FT668" s="137"/>
      <c r="FU668" s="137"/>
      <c r="FV668" s="137"/>
      <c r="FW668" s="137"/>
      <c r="FX668" s="137"/>
      <c r="FY668" s="137"/>
      <c r="FZ668" s="137"/>
      <c r="GA668" s="137"/>
      <c r="GB668" s="137"/>
      <c r="GC668" s="137"/>
      <c r="GD668" s="137"/>
      <c r="GE668" s="137"/>
      <c r="GF668" s="137"/>
      <c r="GG668" s="137"/>
      <c r="GH668" s="137"/>
      <c r="GI668" s="137"/>
      <c r="GJ668" s="137"/>
      <c r="GK668" s="137"/>
      <c r="GL668" s="137"/>
      <c r="GM668" s="137"/>
      <c r="GN668" s="137"/>
      <c r="GO668" s="137"/>
      <c r="GP668" s="137"/>
      <c r="GQ668" s="137"/>
      <c r="GR668" s="137"/>
      <c r="GS668" s="137"/>
      <c r="GT668" s="137"/>
      <c r="GU668" s="137"/>
      <c r="GV668" s="137"/>
      <c r="GW668" s="137"/>
      <c r="GX668" s="137"/>
      <c r="GY668" s="137"/>
      <c r="GZ668" s="137"/>
      <c r="HA668" s="137"/>
      <c r="HB668" s="137"/>
      <c r="HC668" s="137"/>
      <c r="HD668" s="137"/>
      <c r="HE668" s="137"/>
      <c r="HF668" s="137"/>
      <c r="HG668" s="137"/>
      <c r="HH668" s="137"/>
      <c r="HI668" s="137"/>
      <c r="HJ668" s="137"/>
      <c r="HK668" s="137"/>
      <c r="HL668" s="137"/>
      <c r="HM668" s="137"/>
      <c r="HN668" s="137"/>
      <c r="HO668" s="137"/>
      <c r="HP668" s="137"/>
      <c r="HQ668" s="137"/>
      <c r="HR668" s="137"/>
      <c r="HS668" s="137"/>
      <c r="HT668" s="137"/>
      <c r="HU668" s="137"/>
      <c r="HV668" s="137"/>
      <c r="HW668" s="137"/>
      <c r="HX668" s="137"/>
      <c r="HY668" s="137"/>
      <c r="HZ668" s="137"/>
      <c r="IA668" s="137"/>
      <c r="IB668" s="137"/>
      <c r="IC668" s="137"/>
      <c r="ID668" s="137"/>
      <c r="IE668" s="137"/>
      <c r="IF668" s="137"/>
      <c r="IG668" s="137"/>
      <c r="IH668" s="137"/>
      <c r="II668" s="137"/>
      <c r="IJ668" s="137"/>
      <c r="IK668" s="137"/>
      <c r="IL668" s="137"/>
      <c r="IM668" s="137"/>
      <c r="IN668" s="137"/>
      <c r="IO668" s="137"/>
      <c r="IP668" s="137"/>
      <c r="IQ668" s="137"/>
      <c r="IR668" s="137"/>
      <c r="IS668" s="137"/>
      <c r="IT668" s="137"/>
      <c r="IU668" s="137"/>
      <c r="IV668" s="137"/>
      <c r="IW668" s="137"/>
      <c r="IX668" s="137"/>
      <c r="IY668" s="137"/>
      <c r="IZ668" s="137"/>
      <c r="JA668" s="137"/>
      <c r="JB668" s="137"/>
      <c r="JC668" s="137"/>
      <c r="JD668" s="137"/>
      <c r="JE668" s="137"/>
      <c r="JF668" s="137"/>
      <c r="JG668" s="137"/>
      <c r="JH668" s="137"/>
      <c r="JI668" s="137"/>
      <c r="JJ668" s="137"/>
      <c r="JK668" s="137"/>
      <c r="JL668" s="137"/>
      <c r="JM668" s="137"/>
      <c r="JN668" s="137"/>
      <c r="JO668" s="137"/>
      <c r="JP668" s="137"/>
      <c r="JQ668" s="137"/>
      <c r="JR668" s="137"/>
      <c r="JS668" s="137"/>
      <c r="JT668" s="137"/>
      <c r="JU668" s="137"/>
      <c r="JV668" s="137"/>
      <c r="JW668" s="137"/>
      <c r="JX668" s="137"/>
      <c r="JY668" s="137"/>
      <c r="JZ668" s="137"/>
      <c r="KA668" s="137"/>
      <c r="KB668" s="137"/>
      <c r="KC668" s="137"/>
      <c r="KD668" s="137"/>
      <c r="KE668" s="137"/>
      <c r="KF668" s="137"/>
      <c r="KG668" s="137"/>
      <c r="KH668" s="137"/>
      <c r="KI668" s="137"/>
      <c r="KJ668" s="137"/>
      <c r="KK668" s="137"/>
      <c r="KL668" s="137"/>
      <c r="KM668" s="137"/>
      <c r="KN668" s="137"/>
      <c r="KO668" s="137"/>
      <c r="KP668" s="137"/>
      <c r="KQ668" s="137"/>
      <c r="KR668" s="137"/>
      <c r="KS668" s="137"/>
      <c r="KT668" s="137"/>
      <c r="KU668" s="137"/>
      <c r="KV668" s="137"/>
      <c r="KW668" s="137"/>
      <c r="KX668" s="137"/>
      <c r="KY668" s="137"/>
      <c r="KZ668" s="137"/>
      <c r="LA668" s="137"/>
      <c r="LB668" s="137"/>
      <c r="LC668" s="137"/>
      <c r="LD668" s="137"/>
      <c r="LE668" s="137"/>
      <c r="LF668" s="137"/>
      <c r="LG668" s="137"/>
      <c r="LH668" s="137"/>
      <c r="LI668" s="137"/>
      <c r="LJ668" s="137"/>
      <c r="LK668" s="137"/>
      <c r="LL668" s="137"/>
      <c r="LM668" s="137"/>
      <c r="LN668" s="137"/>
      <c r="LO668" s="137"/>
      <c r="LP668" s="137"/>
      <c r="LQ668" s="137"/>
      <c r="LR668" s="137"/>
      <c r="LS668" s="137"/>
      <c r="LT668" s="137"/>
      <c r="LU668" s="137"/>
      <c r="LV668" s="137"/>
      <c r="LW668" s="137"/>
      <c r="LX668" s="137"/>
      <c r="LY668" s="137"/>
      <c r="LZ668" s="137"/>
      <c r="MA668" s="137"/>
      <c r="MB668" s="137"/>
      <c r="MC668" s="137"/>
      <c r="MD668" s="137"/>
      <c r="ME668" s="137"/>
      <c r="MF668" s="137"/>
      <c r="MG668" s="137"/>
      <c r="MH668" s="137"/>
      <c r="MI668" s="137"/>
      <c r="MJ668" s="137"/>
      <c r="MK668" s="137"/>
      <c r="ML668" s="137"/>
      <c r="MM668" s="137"/>
      <c r="MN668" s="137"/>
      <c r="MO668" s="137"/>
      <c r="MP668" s="137"/>
      <c r="MQ668" s="137"/>
      <c r="MR668" s="137"/>
      <c r="MS668" s="137"/>
      <c r="MT668" s="137"/>
      <c r="MU668" s="137"/>
      <c r="MV668" s="137"/>
      <c r="MW668" s="137"/>
      <c r="MX668" s="137"/>
      <c r="MY668" s="137"/>
      <c r="MZ668" s="137"/>
      <c r="NA668" s="137"/>
      <c r="NB668" s="137"/>
      <c r="NC668" s="137"/>
      <c r="ND668" s="137"/>
      <c r="NE668" s="137"/>
      <c r="NF668" s="137"/>
      <c r="NG668" s="137"/>
      <c r="NH668" s="137"/>
      <c r="NI668" s="137"/>
      <c r="NJ668" s="137"/>
      <c r="NK668" s="137"/>
      <c r="NL668" s="137"/>
      <c r="NM668" s="137"/>
      <c r="NN668" s="137"/>
      <c r="NO668" s="137"/>
      <c r="NP668" s="137"/>
      <c r="NQ668" s="137"/>
      <c r="NR668" s="137"/>
      <c r="NS668" s="137"/>
      <c r="NT668" s="137"/>
      <c r="NU668" s="137"/>
      <c r="NV668" s="137"/>
      <c r="NW668" s="137"/>
      <c r="NX668" s="137"/>
      <c r="NY668" s="137"/>
      <c r="NZ668" s="137"/>
      <c r="OA668" s="137"/>
      <c r="OB668" s="137"/>
      <c r="OC668" s="137"/>
      <c r="OD668" s="137"/>
      <c r="OE668" s="137"/>
      <c r="OF668" s="137"/>
      <c r="OG668" s="137"/>
      <c r="OH668" s="137"/>
      <c r="OI668" s="137"/>
      <c r="OJ668" s="137"/>
      <c r="OK668" s="137"/>
      <c r="OL668" s="137"/>
      <c r="OM668" s="137"/>
      <c r="ON668" s="137"/>
      <c r="OO668" s="137"/>
      <c r="OP668" s="137"/>
      <c r="OQ668" s="137"/>
      <c r="OR668" s="137"/>
      <c r="OS668" s="137"/>
      <c r="OT668" s="137"/>
      <c r="OU668" s="137"/>
      <c r="OV668" s="137"/>
      <c r="OW668" s="137"/>
      <c r="OX668" s="137"/>
      <c r="OY668" s="137"/>
      <c r="OZ668" s="137"/>
      <c r="PA668" s="137"/>
      <c r="PB668" s="137"/>
      <c r="PC668" s="137"/>
      <c r="PD668" s="137"/>
      <c r="PE668" s="137"/>
      <c r="PF668" s="137"/>
      <c r="PG668" s="137"/>
      <c r="PH668" s="137"/>
      <c r="PI668" s="137"/>
      <c r="PJ668" s="137"/>
      <c r="PK668" s="137"/>
      <c r="PL668" s="137"/>
      <c r="PM668" s="137"/>
      <c r="PN668" s="137"/>
      <c r="PO668" s="137"/>
      <c r="PP668" s="137"/>
      <c r="PQ668" s="137"/>
      <c r="PR668" s="137"/>
      <c r="PS668" s="137"/>
      <c r="PT668" s="137"/>
      <c r="PU668" s="137"/>
      <c r="PV668" s="137"/>
      <c r="PW668" s="137"/>
      <c r="PX668" s="137"/>
      <c r="PY668" s="137"/>
      <c r="PZ668" s="137"/>
      <c r="QA668" s="137"/>
      <c r="QB668" s="137"/>
      <c r="QC668" s="137"/>
      <c r="QD668" s="137"/>
      <c r="QE668" s="137"/>
      <c r="QF668" s="137"/>
      <c r="QG668" s="137"/>
      <c r="QH668" s="137"/>
      <c r="QI668" s="137"/>
      <c r="QJ668" s="137"/>
      <c r="QK668" s="137"/>
      <c r="QL668" s="137"/>
      <c r="QM668" s="137"/>
      <c r="QN668" s="137"/>
      <c r="QO668" s="137"/>
      <c r="QP668" s="137"/>
      <c r="QQ668" s="137"/>
      <c r="QR668" s="137"/>
      <c r="QS668" s="137"/>
      <c r="QT668" s="137"/>
      <c r="QU668" s="137"/>
      <c r="QV668" s="137"/>
      <c r="QW668" s="137"/>
      <c r="QX668" s="137"/>
      <c r="QY668" s="137"/>
      <c r="QZ668" s="137"/>
      <c r="RA668" s="137"/>
      <c r="RB668" s="137"/>
      <c r="RC668" s="137"/>
      <c r="RD668" s="137"/>
      <c r="RE668" s="137"/>
      <c r="RF668" s="137"/>
      <c r="RG668" s="137"/>
      <c r="RH668" s="137"/>
      <c r="RI668" s="137"/>
      <c r="RJ668" s="137"/>
      <c r="RK668" s="137"/>
      <c r="RL668" s="137"/>
      <c r="RM668" s="137"/>
      <c r="RN668" s="137"/>
      <c r="RO668" s="137"/>
      <c r="RP668" s="137"/>
      <c r="RQ668" s="137"/>
      <c r="RR668" s="137"/>
      <c r="RS668" s="137"/>
      <c r="RT668" s="137"/>
      <c r="RU668" s="137"/>
      <c r="RV668" s="137"/>
      <c r="RW668" s="137"/>
      <c r="RX668" s="137"/>
      <c r="RY668" s="137"/>
      <c r="RZ668" s="137"/>
      <c r="SA668" s="137"/>
      <c r="SB668" s="137"/>
      <c r="SC668" s="137"/>
      <c r="SD668" s="137"/>
      <c r="SE668" s="137"/>
      <c r="SF668" s="137"/>
      <c r="SG668" s="137"/>
      <c r="SH668" s="137"/>
      <c r="SI668" s="137"/>
      <c r="SJ668" s="137"/>
      <c r="SK668" s="137"/>
      <c r="SL668" s="137"/>
      <c r="SM668" s="137"/>
      <c r="SN668" s="137"/>
      <c r="SO668" s="137"/>
      <c r="SP668" s="137"/>
      <c r="SQ668" s="137"/>
      <c r="SR668" s="137"/>
      <c r="SS668" s="137"/>
      <c r="ST668" s="137"/>
      <c r="SU668" s="137"/>
      <c r="SV668" s="137"/>
      <c r="SW668" s="137"/>
      <c r="SX668" s="137"/>
      <c r="SY668" s="137"/>
      <c r="SZ668" s="137"/>
      <c r="TA668" s="137"/>
      <c r="TB668" s="137"/>
      <c r="TC668" s="137"/>
      <c r="TD668" s="137"/>
      <c r="TE668" s="137"/>
      <c r="TF668" s="137"/>
      <c r="TG668" s="137"/>
      <c r="TH668" s="137"/>
      <c r="TI668" s="137"/>
      <c r="TJ668" s="137"/>
      <c r="TK668" s="137"/>
      <c r="TL668" s="137"/>
      <c r="TM668" s="137"/>
      <c r="TN668" s="137"/>
      <c r="TO668" s="137"/>
      <c r="TP668" s="137"/>
      <c r="TQ668" s="137"/>
      <c r="TR668" s="137"/>
      <c r="TS668" s="137"/>
      <c r="TT668" s="137"/>
      <c r="TU668" s="137"/>
      <c r="TV668" s="137"/>
      <c r="TW668" s="137"/>
      <c r="TX668" s="137"/>
      <c r="TY668" s="137"/>
      <c r="TZ668" s="137"/>
      <c r="UA668" s="137"/>
      <c r="UB668" s="137"/>
      <c r="UC668" s="137"/>
      <c r="UD668" s="137"/>
      <c r="UE668" s="137"/>
      <c r="UF668" s="137"/>
      <c r="UG668" s="137"/>
      <c r="UH668" s="137"/>
      <c r="UI668" s="137"/>
      <c r="UJ668" s="137"/>
      <c r="UK668" s="137"/>
      <c r="UL668" s="137"/>
      <c r="UM668" s="137"/>
      <c r="UN668" s="137"/>
      <c r="UO668" s="137"/>
      <c r="UP668" s="137"/>
      <c r="UQ668" s="137"/>
      <c r="UR668" s="137"/>
      <c r="US668" s="137"/>
      <c r="UT668" s="137"/>
      <c r="UU668" s="137"/>
      <c r="UV668" s="137"/>
      <c r="UW668" s="137"/>
      <c r="UX668" s="137"/>
      <c r="UY668" s="137"/>
      <c r="UZ668" s="137"/>
      <c r="VA668" s="137"/>
      <c r="VB668" s="137"/>
      <c r="VC668" s="137"/>
      <c r="VD668" s="137"/>
      <c r="VE668" s="137"/>
      <c r="VF668" s="137"/>
      <c r="VG668" s="137"/>
      <c r="VH668" s="137"/>
      <c r="VI668" s="137"/>
      <c r="VJ668" s="137"/>
      <c r="VK668" s="137"/>
      <c r="VL668" s="137"/>
      <c r="VM668" s="137"/>
      <c r="VN668" s="137"/>
      <c r="VO668" s="137"/>
      <c r="VP668" s="137"/>
      <c r="VQ668" s="137"/>
      <c r="VR668" s="137"/>
      <c r="VS668" s="137"/>
      <c r="VT668" s="137"/>
      <c r="VU668" s="137"/>
      <c r="VV668" s="137"/>
      <c r="VW668" s="137"/>
      <c r="VX668" s="137"/>
      <c r="VY668" s="137"/>
      <c r="VZ668" s="137"/>
      <c r="WA668" s="137"/>
      <c r="WB668" s="137"/>
      <c r="WC668" s="137"/>
      <c r="WD668" s="137"/>
      <c r="WE668" s="137"/>
      <c r="WF668" s="137"/>
      <c r="WG668" s="137"/>
      <c r="WH668" s="137"/>
      <c r="WI668" s="137"/>
      <c r="WJ668" s="137"/>
      <c r="WK668" s="137"/>
      <c r="WL668" s="137"/>
      <c r="WM668" s="137"/>
      <c r="WN668" s="137"/>
      <c r="WO668" s="137"/>
      <c r="WP668" s="137"/>
      <c r="WQ668" s="137"/>
      <c r="WR668" s="137"/>
      <c r="WS668" s="137"/>
      <c r="WT668" s="137"/>
      <c r="WU668" s="137"/>
      <c r="WV668" s="137"/>
      <c r="WW668" s="137"/>
      <c r="WX668" s="137"/>
      <c r="WY668" s="137"/>
      <c r="WZ668" s="137"/>
      <c r="XA668" s="137"/>
      <c r="XB668" s="137"/>
      <c r="XC668" s="137"/>
      <c r="XD668" s="137"/>
      <c r="XE668" s="137"/>
      <c r="XF668" s="137"/>
      <c r="XG668" s="137"/>
      <c r="XH668" s="137"/>
      <c r="XI668" s="137"/>
      <c r="XJ668" s="137"/>
      <c r="XK668" s="137"/>
      <c r="XL668" s="137"/>
      <c r="XM668" s="137"/>
      <c r="XN668" s="137"/>
      <c r="XO668" s="137"/>
      <c r="XP668" s="137"/>
      <c r="XQ668" s="137"/>
      <c r="XR668" s="137"/>
      <c r="XS668" s="137"/>
      <c r="XT668" s="137"/>
      <c r="XU668" s="137"/>
      <c r="XV668" s="137"/>
      <c r="XW668" s="137"/>
      <c r="XX668" s="137"/>
      <c r="XY668" s="137"/>
      <c r="XZ668" s="137"/>
      <c r="YA668" s="137"/>
      <c r="YB668" s="137"/>
      <c r="YC668" s="137"/>
      <c r="YD668" s="137"/>
      <c r="YE668" s="137"/>
      <c r="YF668" s="137"/>
      <c r="YG668" s="137"/>
      <c r="YH668" s="137"/>
      <c r="YI668" s="137"/>
      <c r="YJ668" s="137"/>
      <c r="YK668" s="137"/>
      <c r="YL668" s="137"/>
      <c r="YM668" s="137"/>
      <c r="YN668" s="137"/>
      <c r="YO668" s="137"/>
      <c r="YP668" s="137"/>
      <c r="YQ668" s="137"/>
      <c r="YR668" s="137"/>
      <c r="YS668" s="137"/>
      <c r="YT668" s="137"/>
      <c r="YU668" s="137"/>
      <c r="YV668" s="137"/>
      <c r="YW668" s="137"/>
      <c r="YX668" s="137"/>
      <c r="YY668" s="137"/>
      <c r="YZ668" s="137"/>
      <c r="ZA668" s="137"/>
      <c r="ZB668" s="137"/>
      <c r="ZC668" s="137"/>
      <c r="ZD668" s="137"/>
      <c r="ZE668" s="137"/>
      <c r="ZF668" s="137"/>
      <c r="ZG668" s="137"/>
      <c r="ZH668" s="137"/>
      <c r="ZI668" s="137"/>
      <c r="ZJ668" s="137"/>
      <c r="ZK668" s="137"/>
      <c r="ZL668" s="137"/>
      <c r="ZM668" s="137"/>
      <c r="ZN668" s="137"/>
      <c r="ZO668" s="137"/>
      <c r="ZP668" s="137"/>
      <c r="ZQ668" s="137"/>
      <c r="ZR668" s="137"/>
      <c r="ZS668" s="137"/>
      <c r="ZT668" s="137"/>
      <c r="ZU668" s="137"/>
      <c r="ZV668" s="137"/>
      <c r="ZW668" s="137"/>
      <c r="ZX668" s="137"/>
      <c r="ZY668" s="137"/>
      <c r="ZZ668" s="137"/>
      <c r="AAA668" s="137"/>
      <c r="AAB668" s="137"/>
      <c r="AAC668" s="137"/>
      <c r="AAD668" s="137"/>
      <c r="AAE668" s="137"/>
      <c r="AAF668" s="137"/>
      <c r="AAG668" s="137"/>
      <c r="AAH668" s="137"/>
      <c r="AAI668" s="137"/>
      <c r="AAJ668" s="137"/>
      <c r="AAK668" s="137"/>
      <c r="AAL668" s="137"/>
      <c r="AAM668" s="137"/>
      <c r="AAN668" s="137"/>
      <c r="AAO668" s="137"/>
      <c r="AAP668" s="137"/>
      <c r="AAQ668" s="137"/>
      <c r="AAR668" s="137"/>
      <c r="AAS668" s="137"/>
      <c r="AAT668" s="137"/>
      <c r="AAU668" s="137"/>
      <c r="AAV668" s="137"/>
      <c r="AAW668" s="137"/>
      <c r="AAX668" s="137"/>
      <c r="AAY668" s="137"/>
      <c r="AAZ668" s="137"/>
      <c r="ABA668" s="137"/>
      <c r="ABB668" s="137"/>
      <c r="ABC668" s="137"/>
      <c r="ABD668" s="137"/>
      <c r="ABE668" s="137"/>
      <c r="ABF668" s="137"/>
      <c r="ABG668" s="137"/>
      <c r="ABH668" s="137"/>
      <c r="ABI668" s="137"/>
      <c r="ABJ668" s="137"/>
      <c r="ABK668" s="137"/>
      <c r="ABL668" s="137"/>
      <c r="ABM668" s="137"/>
      <c r="ABN668" s="137"/>
      <c r="ABO668" s="137"/>
      <c r="ABP668" s="137"/>
      <c r="ABQ668" s="137"/>
      <c r="ABR668" s="137"/>
      <c r="ABS668" s="137"/>
      <c r="ABT668" s="137"/>
      <c r="ABU668" s="137"/>
      <c r="ABV668" s="137"/>
      <c r="ABW668" s="137"/>
      <c r="ABX668" s="137"/>
      <c r="ABY668" s="137"/>
      <c r="ABZ668" s="137"/>
      <c r="ACA668" s="137"/>
      <c r="ACB668" s="137"/>
      <c r="ACC668" s="137"/>
      <c r="ACD668" s="137"/>
      <c r="ACE668" s="137"/>
      <c r="ACF668" s="137"/>
      <c r="ACG668" s="137"/>
      <c r="ACH668" s="137"/>
      <c r="ACI668" s="137"/>
      <c r="ACJ668" s="137"/>
      <c r="ACK668" s="137"/>
      <c r="ACL668" s="137"/>
      <c r="ACM668" s="137"/>
      <c r="ACN668" s="137"/>
      <c r="ACO668" s="137"/>
      <c r="ACP668" s="137"/>
      <c r="ACQ668" s="137"/>
      <c r="ACR668" s="137"/>
      <c r="ACS668" s="137"/>
      <c r="ACT668" s="137"/>
      <c r="ACU668" s="137"/>
      <c r="ACV668" s="137"/>
      <c r="ACW668" s="137"/>
      <c r="ACX668" s="137"/>
      <c r="ACY668" s="137"/>
      <c r="ACZ668" s="137"/>
      <c r="ADA668" s="137"/>
      <c r="ADB668" s="137"/>
      <c r="ADC668" s="137"/>
      <c r="ADD668" s="137"/>
      <c r="ADE668" s="137"/>
      <c r="ADF668" s="137"/>
      <c r="ADG668" s="137"/>
      <c r="ADH668" s="137"/>
      <c r="ADI668" s="137"/>
      <c r="ADJ668" s="137"/>
      <c r="ADK668" s="137"/>
      <c r="ADL668" s="137"/>
      <c r="ADM668" s="137"/>
      <c r="ADN668" s="137"/>
      <c r="ADO668" s="137"/>
      <c r="ADP668" s="137"/>
      <c r="ADQ668" s="137"/>
      <c r="ADR668" s="137"/>
      <c r="ADS668" s="137"/>
      <c r="ADT668" s="137"/>
      <c r="ADU668" s="137"/>
      <c r="ADV668" s="137"/>
      <c r="ADW668" s="137"/>
      <c r="ADX668" s="137"/>
      <c r="ADY668" s="137"/>
      <c r="ADZ668" s="137"/>
      <c r="AEA668" s="137"/>
      <c r="AEB668" s="137"/>
      <c r="AEC668" s="137"/>
      <c r="AED668" s="137"/>
      <c r="AEE668" s="137"/>
      <c r="AEF668" s="137"/>
      <c r="AEG668" s="137"/>
      <c r="AEH668" s="137"/>
      <c r="AEI668" s="137"/>
      <c r="AEJ668" s="137"/>
      <c r="AEK668" s="137"/>
      <c r="AEL668" s="137"/>
      <c r="AEM668" s="137"/>
      <c r="AEN668" s="137"/>
      <c r="AEO668" s="137"/>
      <c r="AEP668" s="137"/>
      <c r="AEQ668" s="137"/>
      <c r="AER668" s="137"/>
      <c r="AES668" s="137"/>
      <c r="AET668" s="137"/>
      <c r="AEU668" s="137"/>
      <c r="AEV668" s="137"/>
      <c r="AEW668" s="137"/>
      <c r="AEX668" s="137"/>
      <c r="AEY668" s="137"/>
      <c r="AEZ668" s="137"/>
      <c r="AFA668" s="137"/>
      <c r="AFB668" s="137"/>
      <c r="AFC668" s="137"/>
      <c r="AFD668" s="137"/>
      <c r="AFE668" s="137"/>
      <c r="AFF668" s="137"/>
      <c r="AFG668" s="137"/>
      <c r="AFH668" s="137"/>
      <c r="AFI668" s="137"/>
      <c r="AFJ668" s="137"/>
      <c r="AFK668" s="137"/>
      <c r="AFL668" s="137"/>
      <c r="AFM668" s="137"/>
      <c r="AFN668" s="137"/>
      <c r="AFO668" s="137"/>
      <c r="AFP668" s="137"/>
      <c r="AFQ668" s="137"/>
      <c r="AFR668" s="137"/>
      <c r="AFS668" s="137"/>
      <c r="AFT668" s="137"/>
      <c r="AFU668" s="137"/>
      <c r="AFV668" s="137"/>
      <c r="AFW668" s="137"/>
      <c r="AFX668" s="137"/>
      <c r="AFY668" s="137"/>
      <c r="AFZ668" s="137"/>
      <c r="AGA668" s="137"/>
      <c r="AGB668" s="137"/>
      <c r="AGC668" s="137"/>
      <c r="AGD668" s="137"/>
      <c r="AGE668" s="137"/>
      <c r="AGF668" s="137"/>
      <c r="AGG668" s="137"/>
      <c r="AGH668" s="137"/>
      <c r="AGI668" s="137"/>
      <c r="AGJ668" s="137"/>
      <c r="AGK668" s="137"/>
      <c r="AGL668" s="137"/>
      <c r="AGM668" s="137"/>
      <c r="AGN668" s="137"/>
      <c r="AGO668" s="137"/>
      <c r="AGP668" s="137"/>
      <c r="AGQ668" s="137"/>
      <c r="AGR668" s="137"/>
      <c r="AGS668" s="137"/>
      <c r="AGT668" s="137"/>
      <c r="AGU668" s="137"/>
      <c r="AGV668" s="137"/>
      <c r="AGW668" s="137"/>
      <c r="AGX668" s="137"/>
      <c r="AGY668" s="137"/>
      <c r="AGZ668" s="137"/>
      <c r="AHA668" s="137"/>
      <c r="AHB668" s="137"/>
      <c r="AHC668" s="137"/>
      <c r="AHD668" s="137"/>
      <c r="AHE668" s="137"/>
      <c r="AHF668" s="137"/>
      <c r="AHG668" s="137"/>
      <c r="AHH668" s="137"/>
      <c r="AHI668" s="137"/>
      <c r="AHJ668" s="137"/>
      <c r="AHK668" s="137"/>
      <c r="AHL668" s="137"/>
      <c r="AHM668" s="137"/>
      <c r="AHN668" s="137"/>
      <c r="AHO668" s="137"/>
      <c r="AHP668" s="137"/>
      <c r="AHQ668" s="137"/>
      <c r="AHR668" s="137"/>
      <c r="AHS668" s="137"/>
      <c r="AHT668" s="137"/>
      <c r="AHU668" s="137"/>
      <c r="AHV668" s="137"/>
      <c r="AHW668" s="137"/>
      <c r="AHX668" s="137"/>
      <c r="AHY668" s="137"/>
      <c r="AHZ668" s="137"/>
      <c r="AIA668" s="137"/>
      <c r="AIB668" s="137"/>
      <c r="AIC668" s="137"/>
      <c r="AID668" s="137"/>
      <c r="AIE668" s="137"/>
      <c r="AIF668" s="137"/>
      <c r="AIG668" s="137"/>
      <c r="AIH668" s="137"/>
      <c r="AII668" s="137"/>
      <c r="AIJ668" s="137"/>
      <c r="AIK668" s="137"/>
      <c r="AIL668" s="137"/>
      <c r="AIM668" s="137"/>
      <c r="AIN668" s="137"/>
      <c r="AIO668" s="137"/>
      <c r="AIP668" s="137"/>
      <c r="AIQ668" s="137"/>
      <c r="AIR668" s="137"/>
      <c r="AIS668" s="137"/>
      <c r="AIT668" s="137"/>
      <c r="AIU668" s="137"/>
      <c r="AIV668" s="137"/>
      <c r="AIW668" s="137"/>
      <c r="AIX668" s="137"/>
      <c r="AIY668" s="137"/>
      <c r="AIZ668" s="137"/>
      <c r="AJA668" s="137"/>
      <c r="AJB668" s="137"/>
      <c r="AJC668" s="137"/>
      <c r="AJD668" s="137"/>
      <c r="AJE668" s="137"/>
      <c r="AJF668" s="137"/>
      <c r="AJG668" s="137"/>
      <c r="AJH668" s="137"/>
      <c r="AJI668" s="137"/>
      <c r="AJJ668" s="137"/>
      <c r="AJK668" s="137"/>
      <c r="AJL668" s="137"/>
      <c r="AJM668" s="137"/>
      <c r="AJN668" s="137"/>
      <c r="AJO668" s="137"/>
      <c r="AJP668" s="137"/>
      <c r="AJQ668" s="137"/>
      <c r="AJR668" s="137"/>
      <c r="AJS668" s="137"/>
      <c r="AJT668" s="137"/>
      <c r="AJU668" s="137"/>
      <c r="AJV668" s="137"/>
      <c r="AJW668" s="137"/>
      <c r="AJX668" s="137"/>
      <c r="AJY668" s="137"/>
      <c r="AJZ668" s="137"/>
      <c r="AKA668" s="137"/>
      <c r="AKB668" s="137"/>
      <c r="AKC668" s="137"/>
      <c r="AKD668" s="137"/>
      <c r="AKE668" s="137"/>
      <c r="AKF668" s="137"/>
      <c r="AKG668" s="137"/>
      <c r="AKH668" s="137"/>
      <c r="AKI668" s="137"/>
      <c r="AKJ668" s="137"/>
      <c r="AKK668" s="137"/>
      <c r="AKL668" s="137"/>
      <c r="AKM668" s="137"/>
      <c r="AKN668" s="137"/>
      <c r="AKO668" s="137"/>
      <c r="AKP668" s="137"/>
      <c r="AKQ668" s="137"/>
      <c r="AKR668" s="137"/>
      <c r="AKS668" s="137"/>
      <c r="AKT668" s="137"/>
      <c r="AKU668" s="137"/>
      <c r="AKV668" s="137"/>
      <c r="AKW668" s="137"/>
      <c r="AKX668" s="137"/>
      <c r="AKY668" s="137"/>
      <c r="AKZ668" s="137"/>
      <c r="ALA668" s="137"/>
      <c r="ALB668" s="137"/>
      <c r="ALC668" s="137"/>
      <c r="ALD668" s="137"/>
      <c r="ALE668" s="137"/>
      <c r="ALF668" s="137"/>
      <c r="ALG668" s="137"/>
      <c r="ALH668" s="137"/>
      <c r="ALI668" s="137"/>
      <c r="ALJ668" s="137"/>
      <c r="ALK668" s="137"/>
      <c r="ALL668" s="137"/>
      <c r="ALM668" s="137"/>
      <c r="ALN668" s="137"/>
      <c r="ALO668" s="137"/>
      <c r="ALP668" s="137"/>
      <c r="ALQ668" s="137"/>
      <c r="ALR668" s="137"/>
      <c r="ALS668" s="137"/>
      <c r="ALT668" s="137"/>
      <c r="ALU668" s="137"/>
      <c r="ALV668" s="137"/>
      <c r="ALW668" s="137"/>
      <c r="ALX668" s="137"/>
      <c r="ALY668" s="137"/>
      <c r="ALZ668" s="137"/>
      <c r="AMA668" s="137"/>
      <c r="AMB668" s="137"/>
      <c r="AMC668" s="137"/>
      <c r="AMD668" s="137"/>
      <c r="AME668" s="137"/>
      <c r="AMF668" s="137"/>
      <c r="AMG668" s="137"/>
      <c r="AMH668" s="137"/>
      <c r="AMI668" s="137"/>
      <c r="AMJ668" s="137"/>
      <c r="AMK668" s="137"/>
      <c r="AML668" s="137"/>
      <c r="AMM668" s="137"/>
      <c r="AMN668" s="137"/>
      <c r="AMO668" s="137"/>
      <c r="AMP668" s="137"/>
      <c r="AMQ668" s="137"/>
      <c r="AMR668" s="137"/>
      <c r="AMS668" s="137"/>
      <c r="AMT668" s="137"/>
      <c r="AMU668" s="137"/>
      <c r="AMV668" s="137"/>
      <c r="AMW668" s="137"/>
      <c r="AMX668" s="137"/>
      <c r="AMY668" s="137"/>
      <c r="AMZ668" s="137"/>
      <c r="ANA668" s="137"/>
      <c r="ANB668" s="137"/>
      <c r="ANC668" s="137"/>
      <c r="AND668" s="137"/>
      <c r="ANE668" s="137"/>
      <c r="ANF668" s="137"/>
      <c r="ANG668" s="137"/>
      <c r="ANH668" s="137"/>
      <c r="ANI668" s="137"/>
      <c r="ANJ668" s="137"/>
      <c r="ANK668" s="137"/>
      <c r="ANL668" s="137"/>
      <c r="ANM668" s="137"/>
      <c r="ANN668" s="137"/>
      <c r="ANO668" s="137"/>
      <c r="ANP668" s="137"/>
      <c r="ANQ668" s="137"/>
      <c r="ANR668" s="137"/>
      <c r="ANS668" s="137"/>
      <c r="ANT668" s="137"/>
      <c r="ANU668" s="137"/>
      <c r="ANV668" s="137"/>
      <c r="ANW668" s="137"/>
      <c r="ANX668" s="137"/>
      <c r="ANY668" s="137"/>
      <c r="ANZ668" s="137"/>
      <c r="AOA668" s="137"/>
      <c r="AOB668" s="137"/>
      <c r="AOC668" s="137"/>
      <c r="AOD668" s="137"/>
      <c r="AOE668" s="137"/>
      <c r="AOF668" s="137"/>
      <c r="AOG668" s="137"/>
      <c r="AOH668" s="137"/>
      <c r="AOI668" s="137"/>
      <c r="AOJ668" s="137"/>
      <c r="AOK668" s="137"/>
      <c r="AOL668" s="137"/>
      <c r="AOM668" s="137"/>
      <c r="AON668" s="137"/>
      <c r="AOO668" s="137"/>
      <c r="AOP668" s="137"/>
      <c r="AOQ668" s="137"/>
      <c r="AOR668" s="137"/>
      <c r="AOS668" s="137"/>
      <c r="AOT668" s="137"/>
      <c r="AOU668" s="137"/>
      <c r="AOV668" s="137"/>
      <c r="AOW668" s="137"/>
      <c r="AOX668" s="137"/>
      <c r="AOY668" s="137"/>
      <c r="AOZ668" s="137"/>
      <c r="APA668" s="137"/>
      <c r="APB668" s="137"/>
      <c r="APC668" s="137"/>
      <c r="APD668" s="137"/>
      <c r="APE668" s="137"/>
      <c r="APF668" s="137"/>
      <c r="APG668" s="137"/>
      <c r="APH668" s="137"/>
      <c r="API668" s="137"/>
      <c r="APJ668" s="137"/>
      <c r="APK668" s="137"/>
      <c r="APL668" s="137"/>
      <c r="APM668" s="137"/>
      <c r="APN668" s="137"/>
      <c r="APO668" s="137"/>
      <c r="APP668" s="137"/>
      <c r="APQ668" s="137"/>
      <c r="APR668" s="137"/>
      <c r="APS668" s="137"/>
      <c r="APT668" s="137"/>
      <c r="APU668" s="137"/>
      <c r="APV668" s="137"/>
      <c r="APW668" s="137"/>
      <c r="APX668" s="137"/>
      <c r="APY668" s="137"/>
      <c r="APZ668" s="137"/>
      <c r="AQA668" s="137"/>
      <c r="AQB668" s="137"/>
      <c r="AQC668" s="137"/>
      <c r="AQD668" s="137"/>
      <c r="AQE668" s="137"/>
      <c r="AQF668" s="137"/>
      <c r="AQG668" s="137"/>
      <c r="AQH668" s="137"/>
      <c r="AQI668" s="137"/>
      <c r="AQJ668" s="137"/>
      <c r="AQK668" s="137"/>
      <c r="AQL668" s="137"/>
      <c r="AQM668" s="137"/>
      <c r="AQN668" s="137"/>
      <c r="AQO668" s="137"/>
      <c r="AQP668" s="137"/>
      <c r="AQQ668" s="137"/>
      <c r="AQR668" s="137"/>
      <c r="AQS668" s="137"/>
      <c r="AQT668" s="137"/>
      <c r="AQU668" s="137"/>
      <c r="AQV668" s="137"/>
      <c r="AQW668" s="137"/>
      <c r="AQX668" s="137"/>
      <c r="AQY668" s="137"/>
      <c r="AQZ668" s="137"/>
      <c r="ARA668" s="137"/>
      <c r="ARB668" s="137"/>
      <c r="ARC668" s="137"/>
      <c r="ARD668" s="137"/>
      <c r="ARE668" s="137"/>
      <c r="ARF668" s="137"/>
      <c r="ARG668" s="137"/>
      <c r="ARH668" s="137"/>
      <c r="ARI668" s="137"/>
      <c r="ARJ668" s="137"/>
      <c r="ARK668" s="137"/>
      <c r="ARL668" s="137"/>
      <c r="ARM668" s="137"/>
      <c r="ARN668" s="137"/>
      <c r="ARO668" s="137"/>
      <c r="ARP668" s="137"/>
      <c r="ARQ668" s="137"/>
      <c r="ARR668" s="137"/>
      <c r="ARS668" s="137"/>
      <c r="ART668" s="137"/>
      <c r="ARU668" s="137"/>
      <c r="ARV668" s="137"/>
      <c r="ARW668" s="137"/>
      <c r="ARX668" s="137"/>
      <c r="ARY668" s="137"/>
      <c r="ARZ668" s="137"/>
      <c r="ASA668" s="137"/>
      <c r="ASB668" s="137"/>
      <c r="ASC668" s="137"/>
      <c r="ASD668" s="137"/>
      <c r="ASE668" s="137"/>
      <c r="ASF668" s="137"/>
      <c r="ASG668" s="137"/>
      <c r="ASH668" s="137"/>
      <c r="ASI668" s="137"/>
      <c r="ASJ668" s="137"/>
      <c r="ASK668" s="137"/>
      <c r="ASL668" s="137"/>
      <c r="ASM668" s="137"/>
      <c r="ASN668" s="137"/>
      <c r="ASO668" s="137"/>
      <c r="ASP668" s="137"/>
      <c r="ASQ668" s="137"/>
      <c r="ASR668" s="137"/>
      <c r="ASS668" s="137"/>
      <c r="AST668" s="137"/>
      <c r="ASU668" s="137"/>
      <c r="ASV668" s="137"/>
      <c r="ASW668" s="137"/>
      <c r="ASX668" s="137"/>
      <c r="ASY668" s="137"/>
      <c r="ASZ668" s="137"/>
      <c r="ATA668" s="137"/>
      <c r="ATB668" s="137"/>
      <c r="ATC668" s="137"/>
      <c r="ATD668" s="137"/>
      <c r="ATE668" s="137"/>
      <c r="ATF668" s="137"/>
      <c r="ATG668" s="137"/>
      <c r="ATH668" s="137"/>
      <c r="ATI668" s="137"/>
      <c r="ATJ668" s="137"/>
      <c r="ATK668" s="137"/>
      <c r="ATL668" s="137"/>
      <c r="ATM668" s="137"/>
      <c r="ATN668" s="137"/>
      <c r="ATO668" s="137"/>
      <c r="ATP668" s="137"/>
      <c r="ATQ668" s="137"/>
      <c r="ATR668" s="137"/>
      <c r="ATS668" s="137"/>
      <c r="ATT668" s="137"/>
      <c r="ATU668" s="137"/>
      <c r="ATV668" s="137"/>
      <c r="ATW668" s="137"/>
      <c r="ATX668" s="137"/>
      <c r="ATY668" s="137"/>
      <c r="ATZ668" s="137"/>
      <c r="AUA668" s="137"/>
      <c r="AUB668" s="137"/>
      <c r="AUC668" s="137"/>
      <c r="AUD668" s="137"/>
      <c r="AUE668" s="137"/>
      <c r="AUF668" s="137"/>
      <c r="AUG668" s="137"/>
      <c r="AUH668" s="137"/>
      <c r="AUI668" s="137"/>
      <c r="AUJ668" s="137"/>
      <c r="AUK668" s="137"/>
      <c r="AUL668" s="137"/>
      <c r="AUM668" s="137"/>
      <c r="AUN668" s="137"/>
      <c r="AUO668" s="137"/>
      <c r="AUP668" s="137"/>
      <c r="AUQ668" s="137"/>
      <c r="AUR668" s="137"/>
      <c r="AUS668" s="137"/>
      <c r="AUT668" s="137"/>
      <c r="AUU668" s="137"/>
      <c r="AUV668" s="137"/>
      <c r="AUW668" s="137"/>
      <c r="AUX668" s="137"/>
      <c r="AUY668" s="137"/>
      <c r="AUZ668" s="137"/>
      <c r="AVA668" s="137"/>
      <c r="AVB668" s="137"/>
      <c r="AVC668" s="137"/>
      <c r="AVD668" s="137"/>
      <c r="AVE668" s="137"/>
      <c r="AVF668" s="137"/>
      <c r="AVG668" s="137"/>
      <c r="AVH668" s="137"/>
      <c r="AVI668" s="137"/>
      <c r="AVJ668" s="137"/>
      <c r="AVK668" s="137"/>
      <c r="AVL668" s="137"/>
      <c r="AVM668" s="137"/>
      <c r="AVN668" s="137"/>
      <c r="AVO668" s="137"/>
      <c r="AVP668" s="137"/>
      <c r="AVQ668" s="137"/>
      <c r="AVR668" s="137"/>
      <c r="AVS668" s="137"/>
      <c r="AVT668" s="137"/>
      <c r="AVU668" s="137"/>
      <c r="AVV668" s="137"/>
      <c r="AVW668" s="137"/>
      <c r="AVX668" s="137"/>
      <c r="AVY668" s="137"/>
      <c r="AVZ668" s="137"/>
      <c r="AWA668" s="137"/>
      <c r="AWB668" s="137"/>
      <c r="AWC668" s="137"/>
      <c r="AWD668" s="137"/>
      <c r="AWE668" s="137"/>
      <c r="AWF668" s="137"/>
      <c r="AWG668" s="137"/>
      <c r="AWH668" s="137"/>
      <c r="AWI668" s="137"/>
      <c r="AWJ668" s="137"/>
      <c r="AWK668" s="137"/>
      <c r="AWL668" s="137"/>
      <c r="AWM668" s="137"/>
      <c r="AWN668" s="137"/>
      <c r="AWO668" s="137"/>
      <c r="AWP668" s="137"/>
      <c r="AWQ668" s="137"/>
      <c r="AWR668" s="137"/>
      <c r="AWS668" s="137"/>
      <c r="AWT668" s="137"/>
      <c r="AWU668" s="137"/>
      <c r="AWV668" s="137"/>
      <c r="AWW668" s="137"/>
      <c r="AWX668" s="137"/>
      <c r="AWY668" s="137"/>
      <c r="AWZ668" s="137"/>
      <c r="AXA668" s="137"/>
      <c r="AXB668" s="137"/>
      <c r="AXC668" s="137"/>
      <c r="AXD668" s="137"/>
      <c r="AXE668" s="137"/>
      <c r="AXF668" s="137"/>
      <c r="AXG668" s="137"/>
      <c r="AXH668" s="137"/>
      <c r="AXI668" s="137"/>
      <c r="AXJ668" s="137"/>
      <c r="AXK668" s="137"/>
      <c r="AXL668" s="137"/>
      <c r="AXM668" s="137"/>
      <c r="AXN668" s="137"/>
      <c r="AXO668" s="137"/>
      <c r="AXP668" s="137"/>
      <c r="AXQ668" s="137"/>
      <c r="AXR668" s="137"/>
      <c r="AXS668" s="137"/>
      <c r="AXT668" s="137"/>
      <c r="AXU668" s="137"/>
      <c r="AXV668" s="137"/>
      <c r="AXW668" s="137"/>
      <c r="AXX668" s="137"/>
      <c r="AXY668" s="137"/>
      <c r="AXZ668" s="137"/>
      <c r="AYA668" s="137"/>
      <c r="AYB668" s="137"/>
      <c r="AYC668" s="137"/>
      <c r="AYD668" s="137"/>
      <c r="AYE668" s="137"/>
      <c r="AYF668" s="137"/>
      <c r="AYG668" s="137"/>
      <c r="AYH668" s="137"/>
      <c r="AYI668" s="137"/>
      <c r="AYJ668" s="137"/>
      <c r="AYK668" s="137"/>
      <c r="AYL668" s="137"/>
      <c r="AYM668" s="137"/>
      <c r="AYN668" s="137"/>
      <c r="AYO668" s="137"/>
      <c r="AYP668" s="137"/>
      <c r="AYQ668" s="137"/>
      <c r="AYR668" s="137"/>
      <c r="AYS668" s="137"/>
      <c r="AYT668" s="137"/>
      <c r="AYU668" s="137"/>
      <c r="AYV668" s="137"/>
      <c r="AYW668" s="137"/>
      <c r="AYX668" s="137"/>
      <c r="AYY668" s="137"/>
      <c r="AYZ668" s="137"/>
      <c r="AZA668" s="137"/>
      <c r="AZB668" s="137"/>
      <c r="AZC668" s="137"/>
      <c r="AZD668" s="137"/>
      <c r="AZE668" s="137"/>
      <c r="AZF668" s="137"/>
      <c r="AZG668" s="137"/>
      <c r="AZH668" s="137"/>
      <c r="AZI668" s="137"/>
      <c r="AZJ668" s="137"/>
      <c r="AZK668" s="137"/>
      <c r="AZL668" s="137"/>
      <c r="AZM668" s="137"/>
      <c r="AZN668" s="137"/>
      <c r="AZO668" s="137"/>
      <c r="AZP668" s="137"/>
      <c r="AZQ668" s="137"/>
      <c r="AZR668" s="137"/>
      <c r="AZS668" s="137"/>
      <c r="AZT668" s="137"/>
      <c r="AZU668" s="137"/>
      <c r="AZV668" s="137"/>
      <c r="AZW668" s="137"/>
      <c r="AZX668" s="137"/>
      <c r="AZY668" s="137"/>
      <c r="AZZ668" s="137"/>
      <c r="BAA668" s="137"/>
      <c r="BAB668" s="137"/>
      <c r="BAC668" s="137"/>
      <c r="BAD668" s="137"/>
      <c r="BAE668" s="137"/>
      <c r="BAF668" s="137"/>
      <c r="BAG668" s="137"/>
      <c r="BAH668" s="137"/>
      <c r="BAI668" s="137"/>
      <c r="BAJ668" s="137"/>
      <c r="BAK668" s="137"/>
      <c r="BAL668" s="137"/>
      <c r="BAM668" s="137"/>
      <c r="BAN668" s="137"/>
      <c r="BAO668" s="137"/>
      <c r="BAP668" s="137"/>
      <c r="BAQ668" s="137"/>
      <c r="BAR668" s="137"/>
      <c r="BAS668" s="137"/>
      <c r="BAT668" s="137"/>
      <c r="BAU668" s="137"/>
      <c r="BAV668" s="137"/>
      <c r="BAW668" s="137"/>
      <c r="BAX668" s="137"/>
      <c r="BAY668" s="137"/>
      <c r="BAZ668" s="137"/>
      <c r="BBA668" s="137"/>
      <c r="BBB668" s="137"/>
      <c r="BBC668" s="137"/>
      <c r="BBD668" s="137"/>
      <c r="BBE668" s="137"/>
      <c r="BBF668" s="137"/>
      <c r="BBG668" s="137"/>
      <c r="BBH668" s="137"/>
      <c r="BBI668" s="137"/>
      <c r="BBJ668" s="137"/>
      <c r="BBK668" s="137"/>
      <c r="BBL668" s="137"/>
      <c r="BBM668" s="137"/>
      <c r="BBN668" s="137"/>
      <c r="BBO668" s="137"/>
      <c r="BBP668" s="137"/>
      <c r="BBQ668" s="137"/>
      <c r="BBR668" s="137"/>
      <c r="BBS668" s="137"/>
      <c r="BBT668" s="137"/>
      <c r="BBU668" s="137"/>
      <c r="BBV668" s="137"/>
      <c r="BBW668" s="137"/>
      <c r="BBX668" s="137"/>
      <c r="BBY668" s="137"/>
      <c r="BBZ668" s="137"/>
      <c r="BCA668" s="137"/>
      <c r="BCB668" s="137"/>
      <c r="BCC668" s="137"/>
      <c r="BCD668" s="137"/>
      <c r="BCE668" s="137"/>
      <c r="BCF668" s="137"/>
      <c r="BCG668" s="137"/>
      <c r="BCH668" s="137"/>
      <c r="BCI668" s="137"/>
      <c r="BCJ668" s="137"/>
      <c r="BCK668" s="137"/>
      <c r="BCL668" s="137"/>
      <c r="BCM668" s="137"/>
      <c r="BCN668" s="137"/>
      <c r="BCO668" s="137"/>
      <c r="BCP668" s="137"/>
      <c r="BCQ668" s="137"/>
      <c r="BCR668" s="137"/>
      <c r="BCS668" s="137"/>
      <c r="BCT668" s="137"/>
      <c r="BCU668" s="137"/>
      <c r="BCV668" s="137"/>
      <c r="BCW668" s="137"/>
      <c r="BCX668" s="137"/>
      <c r="BCY668" s="137"/>
      <c r="BCZ668" s="137"/>
      <c r="BDA668" s="137"/>
      <c r="BDB668" s="137"/>
      <c r="BDC668" s="137"/>
      <c r="BDD668" s="137"/>
      <c r="BDE668" s="137"/>
      <c r="BDF668" s="137"/>
      <c r="BDG668" s="137"/>
      <c r="BDH668" s="137"/>
      <c r="BDI668" s="137"/>
      <c r="BDJ668" s="137"/>
      <c r="BDK668" s="137"/>
      <c r="BDL668" s="137"/>
      <c r="BDM668" s="137"/>
      <c r="BDN668" s="137"/>
      <c r="BDO668" s="137"/>
      <c r="BDP668" s="137"/>
      <c r="BDQ668" s="137"/>
      <c r="BDR668" s="137"/>
      <c r="BDS668" s="137"/>
      <c r="BDT668" s="137"/>
      <c r="BDU668" s="137"/>
      <c r="BDV668" s="137"/>
      <c r="BDW668" s="137"/>
      <c r="BDX668" s="137"/>
      <c r="BDY668" s="137"/>
      <c r="BDZ668" s="137"/>
      <c r="BEA668" s="137"/>
      <c r="BEB668" s="137"/>
      <c r="BEC668" s="137"/>
      <c r="BED668" s="137"/>
      <c r="BEE668" s="137"/>
      <c r="BEF668" s="137"/>
      <c r="BEG668" s="137"/>
      <c r="BEH668" s="137"/>
      <c r="BEI668" s="137"/>
      <c r="BEJ668" s="137"/>
      <c r="BEK668" s="137"/>
      <c r="BEL668" s="137"/>
      <c r="BEM668" s="137"/>
      <c r="BEN668" s="137"/>
      <c r="BEO668" s="137"/>
      <c r="BEP668" s="137"/>
      <c r="BEQ668" s="137"/>
      <c r="BER668" s="137"/>
      <c r="BES668" s="137"/>
      <c r="BET668" s="137"/>
      <c r="BEU668" s="137"/>
      <c r="BEV668" s="137"/>
      <c r="BEW668" s="137"/>
      <c r="BEX668" s="137"/>
      <c r="BEY668" s="137"/>
      <c r="BEZ668" s="137"/>
      <c r="BFA668" s="137"/>
      <c r="BFB668" s="137"/>
      <c r="BFC668" s="137"/>
      <c r="BFD668" s="137"/>
      <c r="BFE668" s="137"/>
      <c r="BFF668" s="137"/>
      <c r="BFG668" s="137"/>
      <c r="BFH668" s="137"/>
      <c r="BFI668" s="137"/>
      <c r="BFJ668" s="137"/>
      <c r="BFK668" s="137"/>
      <c r="BFL668" s="137"/>
      <c r="BFM668" s="137"/>
      <c r="BFN668" s="137"/>
      <c r="BFO668" s="137"/>
      <c r="BFP668" s="137"/>
      <c r="BFQ668" s="137"/>
      <c r="BFR668" s="137"/>
      <c r="BFS668" s="137"/>
      <c r="BFT668" s="137"/>
      <c r="BFU668" s="137"/>
      <c r="BFV668" s="137"/>
      <c r="BFW668" s="137"/>
      <c r="BFX668" s="137"/>
      <c r="BFY668" s="137"/>
      <c r="BFZ668" s="137"/>
      <c r="BGA668" s="137"/>
      <c r="BGB668" s="137"/>
      <c r="BGC668" s="137"/>
      <c r="BGD668" s="137"/>
      <c r="BGE668" s="137"/>
      <c r="BGF668" s="137"/>
      <c r="BGG668" s="137"/>
      <c r="BGH668" s="137"/>
      <c r="BGI668" s="137"/>
      <c r="BGJ668" s="137"/>
      <c r="BGK668" s="137"/>
      <c r="BGL668" s="137"/>
      <c r="BGM668" s="137"/>
      <c r="BGN668" s="137"/>
      <c r="BGO668" s="137"/>
      <c r="BGP668" s="137"/>
      <c r="BGQ668" s="137"/>
      <c r="BGR668" s="137"/>
      <c r="BGS668" s="137"/>
      <c r="BGT668" s="137"/>
      <c r="BGU668" s="137"/>
      <c r="BGV668" s="137"/>
      <c r="BGW668" s="137"/>
      <c r="BGX668" s="137"/>
      <c r="BGY668" s="137"/>
      <c r="BGZ668" s="137"/>
      <c r="BHA668" s="137"/>
      <c r="BHB668" s="137"/>
      <c r="BHC668" s="137"/>
      <c r="BHD668" s="137"/>
      <c r="BHE668" s="137"/>
      <c r="BHF668" s="137"/>
      <c r="BHG668" s="137"/>
      <c r="BHH668" s="137"/>
      <c r="BHI668" s="137"/>
      <c r="BHJ668" s="137"/>
      <c r="BHK668" s="137"/>
      <c r="BHL668" s="137"/>
      <c r="BHM668" s="137"/>
      <c r="BHN668" s="137"/>
      <c r="BHO668" s="137"/>
      <c r="BHP668" s="137"/>
      <c r="BHQ668" s="137"/>
      <c r="BHR668" s="137"/>
      <c r="BHS668" s="137"/>
      <c r="BHT668" s="137"/>
      <c r="BHU668" s="137"/>
      <c r="BHV668" s="137"/>
      <c r="BHW668" s="137"/>
      <c r="BHX668" s="137"/>
      <c r="BHY668" s="137"/>
      <c r="BHZ668" s="137"/>
      <c r="BIA668" s="137"/>
      <c r="BIB668" s="137"/>
      <c r="BIC668" s="137"/>
      <c r="BID668" s="137"/>
      <c r="BIE668" s="137"/>
      <c r="BIF668" s="137"/>
      <c r="BIG668" s="137"/>
      <c r="BIH668" s="137"/>
      <c r="BII668" s="137"/>
      <c r="BIJ668" s="137"/>
      <c r="BIK668" s="137"/>
      <c r="BIL668" s="137"/>
      <c r="BIM668" s="137"/>
      <c r="BIN668" s="137"/>
      <c r="BIO668" s="137"/>
      <c r="BIP668" s="137"/>
      <c r="BIQ668" s="137"/>
      <c r="BIR668" s="137"/>
      <c r="BIS668" s="137"/>
      <c r="BIT668" s="137"/>
      <c r="BIU668" s="137"/>
      <c r="BIV668" s="137"/>
      <c r="BIW668" s="137"/>
      <c r="BIX668" s="137"/>
      <c r="BIY668" s="137"/>
      <c r="BIZ668" s="137"/>
      <c r="BJA668" s="137"/>
      <c r="BJB668" s="137"/>
      <c r="BJC668" s="137"/>
      <c r="BJD668" s="137"/>
      <c r="BJE668" s="137"/>
      <c r="BJF668" s="137"/>
      <c r="BJG668" s="137"/>
      <c r="BJH668" s="137"/>
      <c r="BJI668" s="137"/>
      <c r="BJJ668" s="137"/>
      <c r="BJK668" s="137"/>
      <c r="BJL668" s="137"/>
      <c r="BJM668" s="137"/>
      <c r="BJN668" s="137"/>
      <c r="BJO668" s="137"/>
      <c r="BJP668" s="137"/>
      <c r="BJQ668" s="137"/>
      <c r="BJR668" s="137"/>
      <c r="BJS668" s="137"/>
      <c r="BJT668" s="137"/>
      <c r="BJU668" s="137"/>
      <c r="BJV668" s="137"/>
      <c r="BJW668" s="137"/>
      <c r="BJX668" s="137"/>
      <c r="BJY668" s="137"/>
      <c r="BJZ668" s="137"/>
      <c r="BKA668" s="137"/>
      <c r="BKB668" s="137"/>
      <c r="BKC668" s="137"/>
      <c r="BKD668" s="137"/>
      <c r="BKE668" s="137"/>
      <c r="BKF668" s="137"/>
      <c r="BKG668" s="137"/>
      <c r="BKH668" s="137"/>
      <c r="BKI668" s="137"/>
      <c r="BKJ668" s="137"/>
      <c r="BKK668" s="137"/>
      <c r="BKL668" s="137"/>
      <c r="BKM668" s="137"/>
      <c r="BKN668" s="137"/>
      <c r="BKO668" s="137"/>
      <c r="BKP668" s="137"/>
      <c r="BKQ668" s="137"/>
      <c r="BKR668" s="137"/>
      <c r="BKS668" s="137"/>
      <c r="BKT668" s="137"/>
      <c r="BKU668" s="137"/>
      <c r="BKV668" s="137"/>
      <c r="BKW668" s="137"/>
      <c r="BKX668" s="137"/>
      <c r="BKY668" s="137"/>
      <c r="BKZ668" s="137"/>
      <c r="BLA668" s="137"/>
      <c r="BLB668" s="137"/>
      <c r="BLC668" s="137"/>
      <c r="BLD668" s="137"/>
      <c r="BLE668" s="137"/>
      <c r="BLF668" s="137"/>
      <c r="BLG668" s="137"/>
      <c r="BLH668" s="137"/>
      <c r="BLI668" s="137"/>
      <c r="BLJ668" s="137"/>
      <c r="BLK668" s="137"/>
      <c r="BLL668" s="137"/>
      <c r="BLM668" s="137"/>
      <c r="BLN668" s="137"/>
      <c r="BLO668" s="137"/>
      <c r="BLP668" s="137"/>
      <c r="BLQ668" s="137"/>
      <c r="BLR668" s="137"/>
      <c r="BLS668" s="137"/>
      <c r="BLT668" s="137"/>
      <c r="BLU668" s="137"/>
      <c r="BLV668" s="137"/>
      <c r="BLW668" s="137"/>
      <c r="BLX668" s="137"/>
      <c r="BLY668" s="137"/>
      <c r="BLZ668" s="137"/>
      <c r="BMA668" s="137"/>
      <c r="BMB668" s="137"/>
      <c r="BMC668" s="137"/>
      <c r="BMD668" s="137"/>
      <c r="BME668" s="137"/>
      <c r="BMF668" s="137"/>
      <c r="BMG668" s="137"/>
      <c r="BMH668" s="137"/>
      <c r="BMI668" s="137"/>
      <c r="BMJ668" s="137"/>
      <c r="BMK668" s="137"/>
      <c r="BML668" s="137"/>
      <c r="BMM668" s="137"/>
      <c r="BMN668" s="137"/>
      <c r="BMO668" s="137"/>
      <c r="BMP668" s="137"/>
      <c r="BMQ668" s="137"/>
      <c r="BMR668" s="137"/>
      <c r="BMS668" s="137"/>
      <c r="BMT668" s="137"/>
      <c r="BMU668" s="137"/>
      <c r="BMV668" s="137"/>
      <c r="BMW668" s="137"/>
      <c r="BMX668" s="137"/>
      <c r="BMY668" s="137"/>
      <c r="BMZ668" s="137"/>
      <c r="BNA668" s="137"/>
      <c r="BNB668" s="137"/>
      <c r="BNC668" s="137"/>
      <c r="BND668" s="137"/>
      <c r="BNE668" s="137"/>
      <c r="BNF668" s="137"/>
      <c r="BNG668" s="137"/>
      <c r="BNH668" s="137"/>
      <c r="BNI668" s="137"/>
      <c r="BNJ668" s="137"/>
      <c r="BNK668" s="137"/>
      <c r="BNL668" s="137"/>
      <c r="BNM668" s="137"/>
      <c r="BNN668" s="137"/>
      <c r="BNO668" s="137"/>
      <c r="BNP668" s="137"/>
      <c r="BNQ668" s="137"/>
      <c r="BNR668" s="137"/>
      <c r="BNS668" s="137"/>
      <c r="BNT668" s="137"/>
      <c r="BNU668" s="137"/>
      <c r="BNV668" s="137"/>
      <c r="BNW668" s="137"/>
      <c r="BNX668" s="137"/>
      <c r="BNY668" s="137"/>
      <c r="BNZ668" s="137"/>
      <c r="BOA668" s="137"/>
      <c r="BOB668" s="137"/>
      <c r="BOC668" s="137"/>
      <c r="BOD668" s="137"/>
      <c r="BOE668" s="137"/>
      <c r="BOF668" s="137"/>
      <c r="BOG668" s="137"/>
      <c r="BOH668" s="137"/>
      <c r="BOI668" s="137"/>
      <c r="BOJ668" s="137"/>
      <c r="BOK668" s="137"/>
      <c r="BOL668" s="137"/>
      <c r="BOM668" s="137"/>
      <c r="BON668" s="137"/>
      <c r="BOO668" s="137"/>
      <c r="BOP668" s="137"/>
      <c r="BOQ668" s="137"/>
      <c r="BOR668" s="137"/>
      <c r="BOS668" s="137"/>
      <c r="BOT668" s="137"/>
      <c r="BOU668" s="137"/>
      <c r="BOV668" s="137"/>
      <c r="BOW668" s="137"/>
      <c r="BOX668" s="137"/>
      <c r="BOY668" s="137"/>
      <c r="BOZ668" s="137"/>
      <c r="BPA668" s="137"/>
      <c r="BPB668" s="137"/>
      <c r="BPC668" s="137"/>
      <c r="BPD668" s="137"/>
      <c r="BPE668" s="137"/>
      <c r="BPF668" s="137"/>
      <c r="BPG668" s="137"/>
      <c r="BPH668" s="137"/>
      <c r="BPI668" s="137"/>
      <c r="BPJ668" s="137"/>
      <c r="BPK668" s="137"/>
      <c r="BPL668" s="137"/>
      <c r="BPM668" s="137"/>
      <c r="BPN668" s="137"/>
      <c r="BPO668" s="137"/>
      <c r="BPP668" s="137"/>
      <c r="BPQ668" s="137"/>
      <c r="BPR668" s="137"/>
      <c r="BPS668" s="137"/>
      <c r="BPT668" s="137"/>
      <c r="BPU668" s="137"/>
      <c r="BPV668" s="137"/>
      <c r="BPW668" s="137"/>
      <c r="BPX668" s="137"/>
      <c r="BPY668" s="137"/>
      <c r="BPZ668" s="137"/>
      <c r="BQA668" s="137"/>
      <c r="BQB668" s="137"/>
      <c r="BQC668" s="137"/>
      <c r="BQD668" s="137"/>
      <c r="BQE668" s="137"/>
      <c r="BQF668" s="137"/>
      <c r="BQG668" s="137"/>
      <c r="BQH668" s="137"/>
      <c r="BQI668" s="137"/>
      <c r="BQJ668" s="137"/>
      <c r="BQK668" s="137"/>
      <c r="BQL668" s="137"/>
      <c r="BQM668" s="137"/>
      <c r="BQN668" s="137"/>
      <c r="BQO668" s="137"/>
      <c r="BQP668" s="137"/>
      <c r="BQQ668" s="137"/>
      <c r="BQR668" s="137"/>
      <c r="BQS668" s="137"/>
      <c r="BQT668" s="137"/>
      <c r="BQU668" s="137"/>
      <c r="BQV668" s="137"/>
      <c r="BQW668" s="137"/>
      <c r="BQX668" s="137"/>
      <c r="BQY668" s="137"/>
      <c r="BQZ668" s="137"/>
      <c r="BRA668" s="137"/>
      <c r="BRB668" s="137"/>
      <c r="BRC668" s="137"/>
      <c r="BRD668" s="137"/>
      <c r="BRE668" s="137"/>
      <c r="BRF668" s="137"/>
      <c r="BRG668" s="137"/>
      <c r="BRH668" s="137"/>
      <c r="BRI668" s="137"/>
      <c r="BRJ668" s="137"/>
      <c r="BRK668" s="137"/>
      <c r="BRL668" s="137"/>
      <c r="BRM668" s="137"/>
      <c r="BRN668" s="137"/>
      <c r="BRO668" s="137"/>
      <c r="BRP668" s="137"/>
      <c r="BRQ668" s="137"/>
      <c r="BRR668" s="137"/>
      <c r="BRS668" s="137"/>
      <c r="BRT668" s="137"/>
      <c r="BRU668" s="137"/>
      <c r="BRV668" s="137"/>
      <c r="BRW668" s="137"/>
      <c r="BRX668" s="137"/>
      <c r="BRY668" s="137"/>
      <c r="BRZ668" s="137"/>
      <c r="BSA668" s="137"/>
      <c r="BSB668" s="137"/>
      <c r="BSC668" s="137"/>
      <c r="BSD668" s="137"/>
      <c r="BSE668" s="137"/>
      <c r="BSF668" s="137"/>
      <c r="BSG668" s="137"/>
      <c r="BSH668" s="137"/>
      <c r="BSI668" s="137"/>
      <c r="BSJ668" s="137"/>
      <c r="BSK668" s="137"/>
      <c r="BSL668" s="137"/>
      <c r="BSM668" s="137"/>
      <c r="BSN668" s="137"/>
      <c r="BSO668" s="137"/>
      <c r="BSP668" s="137"/>
      <c r="BSQ668" s="137"/>
      <c r="BSR668" s="137"/>
      <c r="BSS668" s="137"/>
      <c r="BST668" s="137"/>
      <c r="BSU668" s="137"/>
      <c r="BSV668" s="137"/>
      <c r="BSW668" s="137"/>
      <c r="BSX668" s="137"/>
      <c r="BSY668" s="137"/>
      <c r="BSZ668" s="137"/>
      <c r="BTA668" s="137"/>
      <c r="BTB668" s="137"/>
      <c r="BTC668" s="137"/>
      <c r="BTD668" s="137"/>
      <c r="BTE668" s="137"/>
      <c r="BTF668" s="137"/>
      <c r="BTG668" s="137"/>
      <c r="BTH668" s="137"/>
      <c r="BTI668" s="137"/>
      <c r="BTJ668" s="137"/>
      <c r="BTK668" s="137"/>
      <c r="BTL668" s="137"/>
      <c r="BTM668" s="137"/>
      <c r="BTN668" s="137"/>
      <c r="BTO668" s="137"/>
      <c r="BTP668" s="137"/>
      <c r="BTQ668" s="137"/>
      <c r="BTR668" s="137"/>
      <c r="BTS668" s="137"/>
      <c r="BTT668" s="137"/>
      <c r="BTU668" s="137"/>
      <c r="BTV668" s="137"/>
      <c r="BTW668" s="137"/>
      <c r="BTX668" s="137"/>
      <c r="BTY668" s="137"/>
      <c r="BTZ668" s="137"/>
      <c r="BUA668" s="137"/>
      <c r="BUB668" s="137"/>
      <c r="BUC668" s="137"/>
      <c r="BUD668" s="137"/>
      <c r="BUE668" s="137"/>
      <c r="BUF668" s="137"/>
      <c r="BUG668" s="137"/>
      <c r="BUH668" s="137"/>
      <c r="BUI668" s="137"/>
      <c r="BUJ668" s="137"/>
      <c r="BUK668" s="137"/>
      <c r="BUL668" s="137"/>
      <c r="BUM668" s="137"/>
      <c r="BUN668" s="137"/>
      <c r="BUO668" s="137"/>
      <c r="BUP668" s="137"/>
      <c r="BUQ668" s="137"/>
      <c r="BUR668" s="137"/>
      <c r="BUS668" s="137"/>
      <c r="BUT668" s="137"/>
      <c r="BUU668" s="137"/>
      <c r="BUV668" s="137"/>
      <c r="BUW668" s="137"/>
      <c r="BUX668" s="137"/>
      <c r="BUY668" s="137"/>
      <c r="BUZ668" s="137"/>
      <c r="BVA668" s="137"/>
      <c r="BVB668" s="137"/>
      <c r="BVC668" s="137"/>
      <c r="BVD668" s="137"/>
      <c r="BVE668" s="137"/>
      <c r="BVF668" s="137"/>
      <c r="BVG668" s="137"/>
      <c r="BVH668" s="137"/>
      <c r="BVI668" s="137"/>
      <c r="BVJ668" s="137"/>
      <c r="BVK668" s="137"/>
      <c r="BVL668" s="137"/>
      <c r="BVM668" s="137"/>
      <c r="BVN668" s="137"/>
      <c r="BVO668" s="137"/>
      <c r="BVP668" s="137"/>
      <c r="BVQ668" s="137"/>
      <c r="BVR668" s="137"/>
      <c r="BVS668" s="137"/>
      <c r="BVT668" s="137"/>
      <c r="BVU668" s="137"/>
      <c r="BVV668" s="137"/>
      <c r="BVW668" s="137"/>
      <c r="BVX668" s="137"/>
      <c r="BVY668" s="137"/>
      <c r="BVZ668" s="137"/>
      <c r="BWA668" s="137"/>
      <c r="BWB668" s="137"/>
      <c r="BWC668" s="137"/>
      <c r="BWD668" s="137"/>
      <c r="BWE668" s="137"/>
      <c r="BWF668" s="137"/>
      <c r="BWG668" s="137"/>
      <c r="BWH668" s="137"/>
      <c r="BWI668" s="137"/>
      <c r="BWJ668" s="137"/>
      <c r="BWK668" s="137"/>
      <c r="BWL668" s="137"/>
      <c r="BWM668" s="137"/>
      <c r="BWN668" s="137"/>
      <c r="BWO668" s="137"/>
      <c r="BWP668" s="137"/>
      <c r="BWQ668" s="137"/>
      <c r="BWR668" s="137"/>
      <c r="BWS668" s="137"/>
      <c r="BWT668" s="137"/>
      <c r="BWU668" s="137"/>
      <c r="BWV668" s="137"/>
      <c r="BWW668" s="137"/>
      <c r="BWX668" s="137"/>
      <c r="BWY668" s="137"/>
      <c r="BWZ668" s="137"/>
      <c r="BXA668" s="137"/>
      <c r="BXB668" s="137"/>
      <c r="BXC668" s="137"/>
      <c r="BXD668" s="137"/>
      <c r="BXE668" s="137"/>
      <c r="BXF668" s="137"/>
      <c r="BXG668" s="137"/>
      <c r="BXH668" s="137"/>
      <c r="BXI668" s="137"/>
      <c r="BXJ668" s="137"/>
      <c r="BXK668" s="137"/>
      <c r="BXL668" s="137"/>
      <c r="BXM668" s="137"/>
      <c r="BXN668" s="137"/>
      <c r="BXO668" s="137"/>
      <c r="BXP668" s="137"/>
      <c r="BXQ668" s="137"/>
      <c r="BXR668" s="137"/>
      <c r="BXS668" s="137"/>
      <c r="BXT668" s="137"/>
      <c r="BXU668" s="137"/>
      <c r="BXV668" s="137"/>
      <c r="BXW668" s="137"/>
      <c r="BXX668" s="137"/>
      <c r="BXY668" s="137"/>
      <c r="BXZ668" s="137"/>
      <c r="BYA668" s="137"/>
      <c r="BYB668" s="137"/>
      <c r="BYC668" s="137"/>
      <c r="BYD668" s="137"/>
      <c r="BYE668" s="137"/>
      <c r="BYF668" s="137"/>
      <c r="BYG668" s="137"/>
      <c r="BYH668" s="137"/>
      <c r="BYI668" s="137"/>
      <c r="BYJ668" s="137"/>
      <c r="BYK668" s="137"/>
      <c r="BYL668" s="137"/>
      <c r="BYM668" s="137"/>
      <c r="BYN668" s="137"/>
      <c r="BYO668" s="137"/>
      <c r="BYP668" s="137"/>
      <c r="BYQ668" s="137"/>
      <c r="BYR668" s="137"/>
      <c r="BYS668" s="137"/>
      <c r="BYT668" s="137"/>
      <c r="BYU668" s="137"/>
      <c r="BYV668" s="137"/>
      <c r="BYW668" s="137"/>
      <c r="BYX668" s="137"/>
      <c r="BYY668" s="137"/>
      <c r="BYZ668" s="137"/>
      <c r="BZA668" s="137"/>
      <c r="BZB668" s="137"/>
      <c r="BZC668" s="137"/>
      <c r="BZD668" s="137"/>
      <c r="BZE668" s="137"/>
      <c r="BZF668" s="137"/>
      <c r="BZG668" s="137"/>
      <c r="BZH668" s="137"/>
      <c r="BZI668" s="137"/>
      <c r="BZJ668" s="137"/>
      <c r="BZK668" s="137"/>
      <c r="BZL668" s="137"/>
      <c r="BZM668" s="137"/>
      <c r="BZN668" s="137"/>
      <c r="BZO668" s="137"/>
      <c r="BZP668" s="137"/>
      <c r="BZQ668" s="137"/>
      <c r="BZR668" s="137"/>
      <c r="BZS668" s="137"/>
      <c r="BZT668" s="137"/>
      <c r="BZU668" s="137"/>
      <c r="BZV668" s="137"/>
      <c r="BZW668" s="137"/>
      <c r="BZX668" s="137"/>
      <c r="BZY668" s="137"/>
      <c r="BZZ668" s="137"/>
      <c r="CAA668" s="137"/>
      <c r="CAB668" s="137"/>
      <c r="CAC668" s="137"/>
      <c r="CAD668" s="137"/>
      <c r="CAE668" s="137"/>
      <c r="CAF668" s="137"/>
      <c r="CAG668" s="137"/>
      <c r="CAH668" s="137"/>
      <c r="CAI668" s="137"/>
      <c r="CAJ668" s="137"/>
      <c r="CAK668" s="137"/>
      <c r="CAL668" s="137"/>
      <c r="CAM668" s="137"/>
      <c r="CAN668" s="137"/>
      <c r="CAO668" s="137"/>
      <c r="CAP668" s="137"/>
      <c r="CAQ668" s="137"/>
      <c r="CAR668" s="137"/>
      <c r="CAS668" s="137"/>
      <c r="CAT668" s="137"/>
      <c r="CAU668" s="137"/>
      <c r="CAV668" s="137"/>
      <c r="CAW668" s="137"/>
      <c r="CAX668" s="137"/>
      <c r="CAY668" s="137"/>
      <c r="CAZ668" s="137"/>
      <c r="CBA668" s="137"/>
      <c r="CBB668" s="137"/>
      <c r="CBC668" s="137"/>
      <c r="CBD668" s="137"/>
      <c r="CBE668" s="137"/>
      <c r="CBF668" s="137"/>
      <c r="CBG668" s="137"/>
      <c r="CBH668" s="137"/>
      <c r="CBI668" s="137"/>
      <c r="CBJ668" s="137"/>
      <c r="CBK668" s="137"/>
      <c r="CBL668" s="137"/>
      <c r="CBM668" s="137"/>
      <c r="CBN668" s="137"/>
      <c r="CBO668" s="137"/>
      <c r="CBP668" s="137"/>
      <c r="CBQ668" s="137"/>
      <c r="CBR668" s="137"/>
      <c r="CBS668" s="137"/>
      <c r="CBT668" s="137"/>
      <c r="CBU668" s="137"/>
      <c r="CBV668" s="137"/>
      <c r="CBW668" s="137"/>
      <c r="CBX668" s="137"/>
      <c r="CBY668" s="137"/>
      <c r="CBZ668" s="137"/>
      <c r="CCA668" s="137"/>
      <c r="CCB668" s="137"/>
      <c r="CCC668" s="137"/>
      <c r="CCD668" s="137"/>
      <c r="CCE668" s="137"/>
      <c r="CCF668" s="137"/>
      <c r="CCG668" s="137"/>
      <c r="CCH668" s="137"/>
      <c r="CCI668" s="137"/>
      <c r="CCJ668" s="137"/>
      <c r="CCK668" s="137"/>
      <c r="CCL668" s="137"/>
      <c r="CCM668" s="137"/>
      <c r="CCN668" s="137"/>
      <c r="CCO668" s="137"/>
      <c r="CCP668" s="137"/>
      <c r="CCQ668" s="137"/>
      <c r="CCR668" s="137"/>
      <c r="CCS668" s="137"/>
      <c r="CCT668" s="137"/>
      <c r="CCU668" s="137"/>
      <c r="CCV668" s="137"/>
      <c r="CCW668" s="137"/>
      <c r="CCX668" s="137"/>
      <c r="CCY668" s="137"/>
      <c r="CCZ668" s="137"/>
      <c r="CDA668" s="137"/>
      <c r="CDB668" s="137"/>
      <c r="CDC668" s="137"/>
      <c r="CDD668" s="137"/>
      <c r="CDE668" s="137"/>
      <c r="CDF668" s="137"/>
      <c r="CDG668" s="137"/>
      <c r="CDH668" s="137"/>
      <c r="CDI668" s="137"/>
      <c r="CDJ668" s="137"/>
      <c r="CDK668" s="137"/>
      <c r="CDL668" s="137"/>
      <c r="CDM668" s="137"/>
      <c r="CDN668" s="137"/>
      <c r="CDO668" s="137"/>
      <c r="CDP668" s="137"/>
      <c r="CDQ668" s="137"/>
      <c r="CDR668" s="137"/>
      <c r="CDS668" s="137"/>
      <c r="CDT668" s="137"/>
      <c r="CDU668" s="137"/>
      <c r="CDV668" s="137"/>
      <c r="CDW668" s="137"/>
      <c r="CDX668" s="137"/>
      <c r="CDY668" s="137"/>
      <c r="CDZ668" s="137"/>
      <c r="CEA668" s="137"/>
      <c r="CEB668" s="137"/>
      <c r="CEC668" s="137"/>
      <c r="CED668" s="137"/>
      <c r="CEE668" s="137"/>
      <c r="CEF668" s="137"/>
      <c r="CEG668" s="137"/>
      <c r="CEH668" s="137"/>
      <c r="CEI668" s="137"/>
      <c r="CEJ668" s="137"/>
      <c r="CEK668" s="137"/>
      <c r="CEL668" s="137"/>
      <c r="CEM668" s="137"/>
      <c r="CEN668" s="137"/>
      <c r="CEO668" s="137"/>
      <c r="CEP668" s="137"/>
      <c r="CEQ668" s="137"/>
      <c r="CER668" s="137"/>
      <c r="CES668" s="137"/>
      <c r="CET668" s="137"/>
      <c r="CEU668" s="137"/>
      <c r="CEV668" s="137"/>
      <c r="CEW668" s="137"/>
      <c r="CEX668" s="137"/>
      <c r="CEY668" s="137"/>
      <c r="CEZ668" s="137"/>
      <c r="CFA668" s="137"/>
      <c r="CFB668" s="137"/>
      <c r="CFC668" s="137"/>
      <c r="CFD668" s="137"/>
      <c r="CFE668" s="137"/>
      <c r="CFF668" s="137"/>
      <c r="CFG668" s="137"/>
      <c r="CFH668" s="137"/>
      <c r="CFI668" s="137"/>
      <c r="CFJ668" s="137"/>
      <c r="CFK668" s="137"/>
      <c r="CFL668" s="137"/>
      <c r="CFM668" s="137"/>
      <c r="CFN668" s="137"/>
      <c r="CFO668" s="137"/>
      <c r="CFP668" s="137"/>
      <c r="CFQ668" s="137"/>
      <c r="CFR668" s="137"/>
      <c r="CFS668" s="137"/>
      <c r="CFT668" s="137"/>
      <c r="CFU668" s="137"/>
      <c r="CFV668" s="137"/>
      <c r="CFW668" s="137"/>
      <c r="CFX668" s="137"/>
      <c r="CFY668" s="137"/>
      <c r="CFZ668" s="137"/>
      <c r="CGA668" s="137"/>
      <c r="CGB668" s="137"/>
      <c r="CGC668" s="137"/>
      <c r="CGD668" s="137"/>
      <c r="CGE668" s="137"/>
      <c r="CGF668" s="137"/>
      <c r="CGG668" s="137"/>
      <c r="CGH668" s="137"/>
      <c r="CGI668" s="137"/>
      <c r="CGJ668" s="137"/>
      <c r="CGK668" s="137"/>
      <c r="CGL668" s="137"/>
      <c r="CGM668" s="137"/>
      <c r="CGN668" s="137"/>
      <c r="CGO668" s="137"/>
      <c r="CGP668" s="137"/>
      <c r="CGQ668" s="137"/>
      <c r="CGR668" s="137"/>
      <c r="CGS668" s="137"/>
      <c r="CGT668" s="137"/>
      <c r="CGU668" s="137"/>
      <c r="CGV668" s="137"/>
      <c r="CGW668" s="137"/>
      <c r="CGX668" s="137"/>
      <c r="CGY668" s="137"/>
      <c r="CGZ668" s="137"/>
      <c r="CHA668" s="137"/>
      <c r="CHB668" s="137"/>
      <c r="CHC668" s="137"/>
      <c r="CHD668" s="137"/>
      <c r="CHE668" s="137"/>
      <c r="CHF668" s="137"/>
      <c r="CHG668" s="137"/>
      <c r="CHH668" s="137"/>
      <c r="CHI668" s="137"/>
      <c r="CHJ668" s="137"/>
      <c r="CHK668" s="137"/>
      <c r="CHL668" s="137"/>
      <c r="CHM668" s="137"/>
      <c r="CHN668" s="137"/>
      <c r="CHO668" s="137"/>
      <c r="CHP668" s="137"/>
      <c r="CHQ668" s="137"/>
      <c r="CHR668" s="137"/>
      <c r="CHS668" s="137"/>
      <c r="CHT668" s="137"/>
      <c r="CHU668" s="137"/>
      <c r="CHV668" s="137"/>
      <c r="CHW668" s="137"/>
      <c r="CHX668" s="137"/>
      <c r="CHY668" s="137"/>
      <c r="CHZ668" s="137"/>
      <c r="CIA668" s="137"/>
      <c r="CIB668" s="137"/>
      <c r="CIC668" s="137"/>
      <c r="CID668" s="137"/>
      <c r="CIE668" s="137"/>
      <c r="CIF668" s="137"/>
      <c r="CIG668" s="137"/>
      <c r="CIH668" s="137"/>
      <c r="CII668" s="137"/>
      <c r="CIJ668" s="137"/>
      <c r="CIK668" s="137"/>
      <c r="CIL668" s="137"/>
      <c r="CIM668" s="137"/>
      <c r="CIN668" s="137"/>
      <c r="CIO668" s="137"/>
      <c r="CIP668" s="137"/>
      <c r="CIQ668" s="137"/>
      <c r="CIR668" s="137"/>
      <c r="CIS668" s="137"/>
      <c r="CIT668" s="137"/>
      <c r="CIU668" s="137"/>
      <c r="CIV668" s="137"/>
      <c r="CIW668" s="137"/>
      <c r="CIX668" s="137"/>
      <c r="CIY668" s="137"/>
      <c r="CIZ668" s="137"/>
      <c r="CJA668" s="137"/>
      <c r="CJB668" s="137"/>
      <c r="CJC668" s="137"/>
      <c r="CJD668" s="137"/>
      <c r="CJE668" s="137"/>
      <c r="CJF668" s="137"/>
      <c r="CJG668" s="137"/>
      <c r="CJH668" s="137"/>
      <c r="CJI668" s="137"/>
      <c r="CJJ668" s="137"/>
      <c r="CJK668" s="137"/>
      <c r="CJL668" s="137"/>
      <c r="CJM668" s="137"/>
      <c r="CJN668" s="137"/>
      <c r="CJO668" s="137"/>
      <c r="CJP668" s="137"/>
      <c r="CJQ668" s="137"/>
      <c r="CJR668" s="137"/>
      <c r="CJS668" s="137"/>
      <c r="CJT668" s="137"/>
      <c r="CJU668" s="137"/>
      <c r="CJV668" s="137"/>
      <c r="CJW668" s="137"/>
      <c r="CJX668" s="137"/>
      <c r="CJY668" s="137"/>
      <c r="CJZ668" s="137"/>
      <c r="CKA668" s="137"/>
      <c r="CKB668" s="137"/>
      <c r="CKC668" s="137"/>
      <c r="CKD668" s="137"/>
      <c r="CKE668" s="137"/>
      <c r="CKF668" s="137"/>
      <c r="CKG668" s="137"/>
      <c r="CKH668" s="137"/>
      <c r="CKI668" s="137"/>
      <c r="CKJ668" s="137"/>
      <c r="CKK668" s="137"/>
      <c r="CKL668" s="137"/>
      <c r="CKM668" s="137"/>
      <c r="CKN668" s="137"/>
      <c r="CKO668" s="137"/>
      <c r="CKP668" s="137"/>
      <c r="CKQ668" s="137"/>
      <c r="CKR668" s="137"/>
      <c r="CKS668" s="137"/>
      <c r="CKT668" s="137"/>
      <c r="CKU668" s="137"/>
      <c r="CKV668" s="137"/>
      <c r="CKW668" s="137"/>
      <c r="CKX668" s="137"/>
      <c r="CKY668" s="137"/>
      <c r="CKZ668" s="137"/>
      <c r="CLA668" s="137"/>
      <c r="CLB668" s="137"/>
      <c r="CLC668" s="137"/>
      <c r="CLD668" s="137"/>
      <c r="CLE668" s="137"/>
      <c r="CLF668" s="137"/>
      <c r="CLG668" s="137"/>
      <c r="CLH668" s="137"/>
      <c r="CLI668" s="137"/>
      <c r="CLJ668" s="137"/>
      <c r="CLK668" s="137"/>
      <c r="CLL668" s="137"/>
      <c r="CLM668" s="137"/>
      <c r="CLN668" s="137"/>
      <c r="CLO668" s="137"/>
      <c r="CLP668" s="137"/>
      <c r="CLQ668" s="137"/>
      <c r="CLR668" s="137"/>
      <c r="CLS668" s="137"/>
      <c r="CLT668" s="137"/>
      <c r="CLU668" s="137"/>
      <c r="CLV668" s="137"/>
      <c r="CLW668" s="137"/>
      <c r="CLX668" s="137"/>
      <c r="CLY668" s="137"/>
      <c r="CLZ668" s="137"/>
      <c r="CMA668" s="137"/>
      <c r="CMB668" s="137"/>
      <c r="CMC668" s="137"/>
      <c r="CMD668" s="137"/>
      <c r="CME668" s="137"/>
      <c r="CMF668" s="137"/>
      <c r="CMG668" s="137"/>
      <c r="CMH668" s="137"/>
      <c r="CMI668" s="137"/>
      <c r="CMJ668" s="137"/>
      <c r="CMK668" s="137"/>
      <c r="CML668" s="137"/>
      <c r="CMM668" s="137"/>
      <c r="CMN668" s="137"/>
      <c r="CMO668" s="137"/>
      <c r="CMP668" s="137"/>
      <c r="CMQ668" s="137"/>
      <c r="CMR668" s="137"/>
      <c r="CMS668" s="137"/>
      <c r="CMT668" s="137"/>
      <c r="CMU668" s="137"/>
      <c r="CMV668" s="137"/>
      <c r="CMW668" s="137"/>
      <c r="CMX668" s="137"/>
      <c r="CMY668" s="137"/>
      <c r="CMZ668" s="137"/>
      <c r="CNA668" s="137"/>
      <c r="CNB668" s="137"/>
      <c r="CNC668" s="137"/>
      <c r="CND668" s="137"/>
      <c r="CNE668" s="137"/>
      <c r="CNF668" s="137"/>
      <c r="CNG668" s="137"/>
      <c r="CNH668" s="137"/>
      <c r="CNI668" s="137"/>
      <c r="CNJ668" s="137"/>
      <c r="CNK668" s="137"/>
      <c r="CNL668" s="137"/>
      <c r="CNM668" s="137"/>
      <c r="CNN668" s="137"/>
      <c r="CNO668" s="137"/>
      <c r="CNP668" s="137"/>
      <c r="CNQ668" s="137"/>
      <c r="CNR668" s="137"/>
      <c r="CNS668" s="137"/>
      <c r="CNT668" s="137"/>
      <c r="CNU668" s="137"/>
      <c r="CNV668" s="137"/>
      <c r="CNW668" s="137"/>
      <c r="CNX668" s="137"/>
      <c r="CNY668" s="137"/>
      <c r="CNZ668" s="137"/>
      <c r="COA668" s="137"/>
      <c r="COB668" s="137"/>
      <c r="COC668" s="137"/>
      <c r="COD668" s="137"/>
      <c r="COE668" s="137"/>
      <c r="COF668" s="137"/>
      <c r="COG668" s="137"/>
      <c r="COH668" s="137"/>
      <c r="COI668" s="137"/>
      <c r="COJ668" s="137"/>
      <c r="COK668" s="137"/>
      <c r="COL668" s="137"/>
      <c r="COM668" s="137"/>
      <c r="CON668" s="137"/>
      <c r="COO668" s="137"/>
      <c r="COP668" s="137"/>
      <c r="COQ668" s="137"/>
      <c r="COR668" s="137"/>
      <c r="COS668" s="137"/>
      <c r="COT668" s="137"/>
      <c r="COU668" s="137"/>
      <c r="COV668" s="137"/>
      <c r="COW668" s="137"/>
      <c r="COX668" s="137"/>
      <c r="COY668" s="137"/>
      <c r="COZ668" s="137"/>
      <c r="CPA668" s="137"/>
      <c r="CPB668" s="137"/>
      <c r="CPC668" s="137"/>
      <c r="CPD668" s="137"/>
      <c r="CPE668" s="137"/>
      <c r="CPF668" s="137"/>
      <c r="CPG668" s="137"/>
      <c r="CPH668" s="137"/>
      <c r="CPI668" s="137"/>
      <c r="CPJ668" s="137"/>
      <c r="CPK668" s="137"/>
      <c r="CPL668" s="137"/>
      <c r="CPM668" s="137"/>
      <c r="CPN668" s="137"/>
      <c r="CPO668" s="137"/>
      <c r="CPP668" s="137"/>
      <c r="CPQ668" s="137"/>
      <c r="CPR668" s="137"/>
      <c r="CPS668" s="137"/>
      <c r="CPT668" s="137"/>
      <c r="CPU668" s="137"/>
      <c r="CPV668" s="137"/>
      <c r="CPW668" s="137"/>
      <c r="CPX668" s="137"/>
      <c r="CPY668" s="137"/>
      <c r="CPZ668" s="137"/>
      <c r="CQA668" s="137"/>
      <c r="CQB668" s="137"/>
      <c r="CQC668" s="137"/>
      <c r="CQD668" s="137"/>
      <c r="CQE668" s="137"/>
      <c r="CQF668" s="137"/>
      <c r="CQG668" s="137"/>
      <c r="CQH668" s="137"/>
      <c r="CQI668" s="137"/>
      <c r="CQJ668" s="137"/>
      <c r="CQK668" s="137"/>
      <c r="CQL668" s="137"/>
      <c r="CQM668" s="137"/>
      <c r="CQN668" s="137"/>
      <c r="CQO668" s="137"/>
      <c r="CQP668" s="137"/>
      <c r="CQQ668" s="137"/>
      <c r="CQR668" s="137"/>
      <c r="CQS668" s="137"/>
      <c r="CQT668" s="137"/>
      <c r="CQU668" s="137"/>
      <c r="CQV668" s="137"/>
      <c r="CQW668" s="137"/>
      <c r="CQX668" s="137"/>
      <c r="CQY668" s="137"/>
      <c r="CQZ668" s="137"/>
      <c r="CRA668" s="137"/>
      <c r="CRB668" s="137"/>
      <c r="CRC668" s="137"/>
      <c r="CRD668" s="137"/>
      <c r="CRE668" s="137"/>
      <c r="CRF668" s="137"/>
      <c r="CRG668" s="137"/>
      <c r="CRH668" s="137"/>
      <c r="CRI668" s="137"/>
      <c r="CRJ668" s="137"/>
      <c r="CRK668" s="137"/>
      <c r="CRL668" s="137"/>
      <c r="CRM668" s="137"/>
      <c r="CRN668" s="137"/>
      <c r="CRO668" s="137"/>
      <c r="CRP668" s="137"/>
      <c r="CRQ668" s="137"/>
      <c r="CRR668" s="137"/>
      <c r="CRS668" s="137"/>
      <c r="CRT668" s="137"/>
      <c r="CRU668" s="137"/>
      <c r="CRV668" s="137"/>
      <c r="CRW668" s="137"/>
      <c r="CRX668" s="137"/>
      <c r="CRY668" s="137"/>
      <c r="CRZ668" s="137"/>
      <c r="CSA668" s="137"/>
      <c r="CSB668" s="137"/>
      <c r="CSC668" s="137"/>
      <c r="CSD668" s="137"/>
      <c r="CSE668" s="137"/>
      <c r="CSF668" s="137"/>
      <c r="CSG668" s="137"/>
      <c r="CSH668" s="137"/>
      <c r="CSI668" s="137"/>
      <c r="CSJ668" s="137"/>
      <c r="CSK668" s="137"/>
      <c r="CSL668" s="137"/>
      <c r="CSM668" s="137"/>
      <c r="CSN668" s="137"/>
      <c r="CSO668" s="137"/>
      <c r="CSP668" s="137"/>
      <c r="CSQ668" s="137"/>
      <c r="CSR668" s="137"/>
      <c r="CSS668" s="137"/>
      <c r="CST668" s="137"/>
      <c r="CSU668" s="137"/>
      <c r="CSV668" s="137"/>
      <c r="CSW668" s="137"/>
      <c r="CSX668" s="137"/>
      <c r="CSY668" s="137"/>
      <c r="CSZ668" s="137"/>
      <c r="CTA668" s="137"/>
      <c r="CTB668" s="137"/>
      <c r="CTC668" s="137"/>
      <c r="CTD668" s="137"/>
      <c r="CTE668" s="137"/>
      <c r="CTF668" s="137"/>
      <c r="CTG668" s="137"/>
      <c r="CTH668" s="137"/>
      <c r="CTI668" s="137"/>
      <c r="CTJ668" s="137"/>
      <c r="CTK668" s="137"/>
      <c r="CTL668" s="137"/>
      <c r="CTM668" s="137"/>
      <c r="CTN668" s="137"/>
      <c r="CTO668" s="137"/>
      <c r="CTP668" s="137"/>
      <c r="CTQ668" s="137"/>
      <c r="CTR668" s="137"/>
      <c r="CTS668" s="137"/>
      <c r="CTT668" s="137"/>
      <c r="CTU668" s="137"/>
      <c r="CTV668" s="137"/>
      <c r="CTW668" s="137"/>
      <c r="CTX668" s="137"/>
      <c r="CTY668" s="137"/>
      <c r="CTZ668" s="137"/>
      <c r="CUA668" s="137"/>
      <c r="CUB668" s="137"/>
      <c r="CUC668" s="137"/>
      <c r="CUD668" s="137"/>
      <c r="CUE668" s="137"/>
      <c r="CUF668" s="137"/>
      <c r="CUG668" s="137"/>
      <c r="CUH668" s="137"/>
      <c r="CUI668" s="137"/>
      <c r="CUJ668" s="137"/>
      <c r="CUK668" s="137"/>
      <c r="CUL668" s="137"/>
      <c r="CUM668" s="137"/>
      <c r="CUN668" s="137"/>
      <c r="CUO668" s="137"/>
      <c r="CUP668" s="137"/>
      <c r="CUQ668" s="137"/>
      <c r="CUR668" s="137"/>
      <c r="CUS668" s="137"/>
      <c r="CUT668" s="137"/>
      <c r="CUU668" s="137"/>
      <c r="CUV668" s="137"/>
      <c r="CUW668" s="137"/>
      <c r="CUX668" s="137"/>
      <c r="CUY668" s="137"/>
      <c r="CUZ668" s="137"/>
      <c r="CVA668" s="137"/>
      <c r="CVB668" s="137"/>
      <c r="CVC668" s="137"/>
      <c r="CVD668" s="137"/>
      <c r="CVE668" s="137"/>
      <c r="CVF668" s="137"/>
      <c r="CVG668" s="137"/>
      <c r="CVH668" s="137"/>
      <c r="CVI668" s="137"/>
      <c r="CVJ668" s="137"/>
      <c r="CVK668" s="137"/>
      <c r="CVL668" s="137"/>
      <c r="CVM668" s="137"/>
      <c r="CVN668" s="137"/>
      <c r="CVO668" s="137"/>
      <c r="CVP668" s="137"/>
      <c r="CVQ668" s="137"/>
      <c r="CVR668" s="137"/>
      <c r="CVS668" s="137"/>
      <c r="CVT668" s="137"/>
      <c r="CVU668" s="137"/>
      <c r="CVV668" s="137"/>
      <c r="CVW668" s="137"/>
      <c r="CVX668" s="137"/>
      <c r="CVY668" s="137"/>
      <c r="CVZ668" s="137"/>
      <c r="CWA668" s="137"/>
      <c r="CWB668" s="137"/>
      <c r="CWC668" s="137"/>
      <c r="CWD668" s="137"/>
      <c r="CWE668" s="137"/>
      <c r="CWF668" s="137"/>
      <c r="CWG668" s="137"/>
      <c r="CWH668" s="137"/>
      <c r="CWI668" s="137"/>
      <c r="CWJ668" s="137"/>
      <c r="CWK668" s="137"/>
      <c r="CWL668" s="137"/>
      <c r="CWM668" s="137"/>
      <c r="CWN668" s="137"/>
      <c r="CWO668" s="137"/>
      <c r="CWP668" s="137"/>
      <c r="CWQ668" s="137"/>
      <c r="CWR668" s="137"/>
      <c r="CWS668" s="137"/>
      <c r="CWT668" s="137"/>
      <c r="CWU668" s="137"/>
      <c r="CWV668" s="137"/>
      <c r="CWW668" s="137"/>
      <c r="CWX668" s="137"/>
      <c r="CWY668" s="137"/>
      <c r="CWZ668" s="137"/>
      <c r="CXA668" s="137"/>
      <c r="CXB668" s="137"/>
      <c r="CXC668" s="137"/>
      <c r="CXD668" s="137"/>
      <c r="CXE668" s="137"/>
      <c r="CXF668" s="137"/>
      <c r="CXG668" s="137"/>
      <c r="CXH668" s="137"/>
      <c r="CXI668" s="137"/>
      <c r="CXJ668" s="137"/>
      <c r="CXK668" s="137"/>
      <c r="CXL668" s="137"/>
      <c r="CXM668" s="137"/>
      <c r="CXN668" s="137"/>
      <c r="CXO668" s="137"/>
      <c r="CXP668" s="137"/>
      <c r="CXQ668" s="137"/>
      <c r="CXR668" s="137"/>
      <c r="CXS668" s="137"/>
      <c r="CXT668" s="137"/>
      <c r="CXU668" s="137"/>
      <c r="CXV668" s="137"/>
      <c r="CXW668" s="137"/>
      <c r="CXX668" s="137"/>
      <c r="CXY668" s="137"/>
      <c r="CXZ668" s="137"/>
      <c r="CYA668" s="137"/>
      <c r="CYB668" s="137"/>
      <c r="CYC668" s="137"/>
      <c r="CYD668" s="137"/>
      <c r="CYE668" s="137"/>
      <c r="CYF668" s="137"/>
      <c r="CYG668" s="137"/>
      <c r="CYH668" s="137"/>
      <c r="CYI668" s="137"/>
      <c r="CYJ668" s="137"/>
      <c r="CYK668" s="137"/>
      <c r="CYL668" s="137"/>
      <c r="CYM668" s="137"/>
      <c r="CYN668" s="137"/>
      <c r="CYO668" s="137"/>
      <c r="CYP668" s="137"/>
      <c r="CYQ668" s="137"/>
      <c r="CYR668" s="137"/>
      <c r="CYS668" s="137"/>
      <c r="CYT668" s="137"/>
      <c r="CYU668" s="137"/>
      <c r="CYV668" s="137"/>
      <c r="CYW668" s="137"/>
      <c r="CYX668" s="137"/>
      <c r="CYY668" s="137"/>
      <c r="CYZ668" s="137"/>
      <c r="CZA668" s="137"/>
      <c r="CZB668" s="137"/>
      <c r="CZC668" s="137"/>
      <c r="CZD668" s="137"/>
      <c r="CZE668" s="137"/>
      <c r="CZF668" s="137"/>
      <c r="CZG668" s="137"/>
      <c r="CZH668" s="137"/>
      <c r="CZI668" s="137"/>
      <c r="CZJ668" s="137"/>
      <c r="CZK668" s="137"/>
      <c r="CZL668" s="137"/>
      <c r="CZM668" s="137"/>
      <c r="CZN668" s="137"/>
      <c r="CZO668" s="137"/>
      <c r="CZP668" s="137"/>
      <c r="CZQ668" s="137"/>
      <c r="CZR668" s="137"/>
      <c r="CZS668" s="137"/>
      <c r="CZT668" s="137"/>
      <c r="CZU668" s="137"/>
      <c r="CZV668" s="137"/>
      <c r="CZW668" s="137"/>
      <c r="CZX668" s="137"/>
      <c r="CZY668" s="137"/>
      <c r="CZZ668" s="137"/>
      <c r="DAA668" s="137"/>
      <c r="DAB668" s="137"/>
      <c r="DAC668" s="137"/>
      <c r="DAD668" s="137"/>
      <c r="DAE668" s="137"/>
      <c r="DAF668" s="137"/>
      <c r="DAG668" s="137"/>
      <c r="DAH668" s="137"/>
      <c r="DAI668" s="137"/>
      <c r="DAJ668" s="137"/>
      <c r="DAK668" s="137"/>
      <c r="DAL668" s="137"/>
      <c r="DAM668" s="137"/>
      <c r="DAN668" s="137"/>
      <c r="DAO668" s="137"/>
      <c r="DAP668" s="137"/>
      <c r="DAQ668" s="137"/>
      <c r="DAR668" s="137"/>
      <c r="DAS668" s="137"/>
      <c r="DAT668" s="137"/>
      <c r="DAU668" s="137"/>
      <c r="DAV668" s="137"/>
      <c r="DAW668" s="137"/>
      <c r="DAX668" s="137"/>
      <c r="DAY668" s="137"/>
      <c r="DAZ668" s="137"/>
      <c r="DBA668" s="137"/>
      <c r="DBB668" s="137"/>
      <c r="DBC668" s="137"/>
      <c r="DBD668" s="137"/>
      <c r="DBE668" s="137"/>
      <c r="DBF668" s="137"/>
      <c r="DBG668" s="137"/>
      <c r="DBH668" s="137"/>
      <c r="DBI668" s="137"/>
      <c r="DBJ668" s="137"/>
      <c r="DBK668" s="137"/>
      <c r="DBL668" s="137"/>
      <c r="DBM668" s="137"/>
      <c r="DBN668" s="137"/>
      <c r="DBO668" s="137"/>
      <c r="DBP668" s="137"/>
      <c r="DBQ668" s="137"/>
      <c r="DBR668" s="137"/>
      <c r="DBS668" s="137"/>
      <c r="DBT668" s="137"/>
      <c r="DBU668" s="137"/>
      <c r="DBV668" s="137"/>
      <c r="DBW668" s="137"/>
      <c r="DBX668" s="137"/>
      <c r="DBY668" s="137"/>
      <c r="DBZ668" s="137"/>
      <c r="DCA668" s="137"/>
      <c r="DCB668" s="137"/>
      <c r="DCC668" s="137"/>
      <c r="DCD668" s="137"/>
      <c r="DCE668" s="137"/>
      <c r="DCF668" s="137"/>
      <c r="DCG668" s="137"/>
      <c r="DCH668" s="137"/>
      <c r="DCI668" s="137"/>
      <c r="DCJ668" s="137"/>
      <c r="DCK668" s="137"/>
      <c r="DCL668" s="137"/>
      <c r="DCM668" s="137"/>
      <c r="DCN668" s="137"/>
      <c r="DCO668" s="137"/>
      <c r="DCP668" s="137"/>
      <c r="DCQ668" s="137"/>
      <c r="DCR668" s="137"/>
      <c r="DCS668" s="137"/>
      <c r="DCT668" s="137"/>
      <c r="DCU668" s="137"/>
      <c r="DCV668" s="137"/>
      <c r="DCW668" s="137"/>
      <c r="DCX668" s="137"/>
      <c r="DCY668" s="137"/>
      <c r="DCZ668" s="137"/>
      <c r="DDA668" s="137"/>
      <c r="DDB668" s="137"/>
      <c r="DDC668" s="137"/>
      <c r="DDD668" s="137"/>
      <c r="DDE668" s="137"/>
      <c r="DDF668" s="137"/>
      <c r="DDG668" s="137"/>
      <c r="DDH668" s="137"/>
      <c r="DDI668" s="137"/>
      <c r="DDJ668" s="137"/>
      <c r="DDK668" s="137"/>
      <c r="DDL668" s="137"/>
      <c r="DDM668" s="137"/>
      <c r="DDN668" s="137"/>
      <c r="DDO668" s="137"/>
      <c r="DDP668" s="137"/>
      <c r="DDQ668" s="137"/>
      <c r="DDR668" s="137"/>
      <c r="DDS668" s="137"/>
      <c r="DDT668" s="137"/>
      <c r="DDU668" s="137"/>
      <c r="DDV668" s="137"/>
      <c r="DDW668" s="137"/>
      <c r="DDX668" s="137"/>
      <c r="DDY668" s="137"/>
      <c r="DDZ668" s="137"/>
      <c r="DEA668" s="137"/>
      <c r="DEB668" s="137"/>
      <c r="DEC668" s="137"/>
      <c r="DED668" s="137"/>
      <c r="DEE668" s="137"/>
      <c r="DEF668" s="137"/>
      <c r="DEG668" s="137"/>
      <c r="DEH668" s="137"/>
      <c r="DEI668" s="137"/>
      <c r="DEJ668" s="137"/>
      <c r="DEK668" s="137"/>
      <c r="DEL668" s="137"/>
      <c r="DEM668" s="137"/>
      <c r="DEN668" s="137"/>
      <c r="DEO668" s="137"/>
      <c r="DEP668" s="137"/>
      <c r="DEQ668" s="137"/>
      <c r="DER668" s="137"/>
      <c r="DES668" s="137"/>
      <c r="DET668" s="137"/>
      <c r="DEU668" s="137"/>
      <c r="DEV668" s="137"/>
      <c r="DEW668" s="137"/>
      <c r="DEX668" s="137"/>
      <c r="DEY668" s="137"/>
      <c r="DEZ668" s="137"/>
      <c r="DFA668" s="137"/>
      <c r="DFB668" s="137"/>
      <c r="DFC668" s="137"/>
      <c r="DFD668" s="137"/>
      <c r="DFE668" s="137"/>
      <c r="DFF668" s="137"/>
      <c r="DFG668" s="137"/>
      <c r="DFH668" s="137"/>
      <c r="DFI668" s="137"/>
      <c r="DFJ668" s="137"/>
      <c r="DFK668" s="137"/>
      <c r="DFL668" s="137"/>
      <c r="DFM668" s="137"/>
      <c r="DFN668" s="137"/>
      <c r="DFO668" s="137"/>
      <c r="DFP668" s="137"/>
      <c r="DFQ668" s="137"/>
      <c r="DFR668" s="137"/>
      <c r="DFS668" s="137"/>
      <c r="DFT668" s="137"/>
      <c r="DFU668" s="137"/>
      <c r="DFV668" s="137"/>
      <c r="DFW668" s="137"/>
      <c r="DFX668" s="137"/>
      <c r="DFY668" s="137"/>
      <c r="DFZ668" s="137"/>
      <c r="DGA668" s="137"/>
      <c r="DGB668" s="137"/>
      <c r="DGC668" s="137"/>
      <c r="DGD668" s="137"/>
      <c r="DGE668" s="137"/>
      <c r="DGF668" s="137"/>
      <c r="DGG668" s="137"/>
      <c r="DGH668" s="137"/>
      <c r="DGI668" s="137"/>
      <c r="DGJ668" s="137"/>
      <c r="DGK668" s="137"/>
      <c r="DGL668" s="137"/>
      <c r="DGM668" s="137"/>
      <c r="DGN668" s="137"/>
      <c r="DGO668" s="137"/>
      <c r="DGP668" s="137"/>
      <c r="DGQ668" s="137"/>
      <c r="DGR668" s="137"/>
      <c r="DGS668" s="137"/>
      <c r="DGT668" s="137"/>
      <c r="DGU668" s="137"/>
      <c r="DGV668" s="137"/>
      <c r="DGW668" s="137"/>
      <c r="DGX668" s="137"/>
      <c r="DGY668" s="137"/>
      <c r="DGZ668" s="137"/>
      <c r="DHA668" s="137"/>
      <c r="DHB668" s="137"/>
      <c r="DHC668" s="137"/>
      <c r="DHD668" s="137"/>
      <c r="DHE668" s="137"/>
      <c r="DHF668" s="137"/>
      <c r="DHG668" s="137"/>
      <c r="DHH668" s="137"/>
      <c r="DHI668" s="137"/>
      <c r="DHJ668" s="137"/>
      <c r="DHK668" s="137"/>
      <c r="DHL668" s="137"/>
      <c r="DHM668" s="137"/>
      <c r="DHN668" s="137"/>
      <c r="DHO668" s="137"/>
      <c r="DHP668" s="137"/>
      <c r="DHQ668" s="137"/>
      <c r="DHR668" s="137"/>
      <c r="DHS668" s="137"/>
      <c r="DHT668" s="137"/>
      <c r="DHU668" s="137"/>
      <c r="DHV668" s="137"/>
      <c r="DHW668" s="137"/>
      <c r="DHX668" s="137"/>
      <c r="DHY668" s="137"/>
      <c r="DHZ668" s="137"/>
      <c r="DIA668" s="137"/>
      <c r="DIB668" s="137"/>
      <c r="DIC668" s="137"/>
      <c r="DID668" s="137"/>
      <c r="DIE668" s="137"/>
      <c r="DIF668" s="137"/>
      <c r="DIG668" s="137"/>
      <c r="DIH668" s="137"/>
      <c r="DII668" s="137"/>
      <c r="DIJ668" s="137"/>
      <c r="DIK668" s="137"/>
      <c r="DIL668" s="137"/>
      <c r="DIM668" s="137"/>
      <c r="DIN668" s="137"/>
      <c r="DIO668" s="137"/>
      <c r="DIP668" s="137"/>
      <c r="DIQ668" s="137"/>
      <c r="DIR668" s="137"/>
      <c r="DIS668" s="137"/>
      <c r="DIT668" s="137"/>
      <c r="DIU668" s="137"/>
      <c r="DIV668" s="137"/>
      <c r="DIW668" s="137"/>
      <c r="DIX668" s="137"/>
      <c r="DIY668" s="137"/>
      <c r="DIZ668" s="137"/>
      <c r="DJA668" s="137"/>
      <c r="DJB668" s="137"/>
      <c r="DJC668" s="137"/>
      <c r="DJD668" s="137"/>
      <c r="DJE668" s="137"/>
      <c r="DJF668" s="137"/>
      <c r="DJG668" s="137"/>
      <c r="DJH668" s="137"/>
      <c r="DJI668" s="137"/>
      <c r="DJJ668" s="137"/>
      <c r="DJK668" s="137"/>
      <c r="DJL668" s="137"/>
      <c r="DJM668" s="137"/>
      <c r="DJN668" s="137"/>
      <c r="DJO668" s="137"/>
      <c r="DJP668" s="137"/>
      <c r="DJQ668" s="137"/>
      <c r="DJR668" s="137"/>
      <c r="DJS668" s="137"/>
      <c r="DJT668" s="137"/>
      <c r="DJU668" s="137"/>
      <c r="DJV668" s="137"/>
      <c r="DJW668" s="137"/>
      <c r="DJX668" s="137"/>
      <c r="DJY668" s="137"/>
      <c r="DJZ668" s="137"/>
      <c r="DKA668" s="137"/>
      <c r="DKB668" s="137"/>
      <c r="DKC668" s="137"/>
      <c r="DKD668" s="137"/>
      <c r="DKE668" s="137"/>
      <c r="DKF668" s="137"/>
      <c r="DKG668" s="137"/>
      <c r="DKH668" s="137"/>
      <c r="DKI668" s="137"/>
      <c r="DKJ668" s="137"/>
      <c r="DKK668" s="137"/>
      <c r="DKL668" s="137"/>
      <c r="DKM668" s="137"/>
      <c r="DKN668" s="137"/>
      <c r="DKO668" s="137"/>
      <c r="DKP668" s="137"/>
      <c r="DKQ668" s="137"/>
      <c r="DKR668" s="137"/>
      <c r="DKS668" s="137"/>
      <c r="DKT668" s="137"/>
      <c r="DKU668" s="137"/>
      <c r="DKV668" s="137"/>
      <c r="DKW668" s="137"/>
      <c r="DKX668" s="137"/>
      <c r="DKY668" s="137"/>
      <c r="DKZ668" s="137"/>
      <c r="DLA668" s="137"/>
      <c r="DLB668" s="137"/>
      <c r="DLC668" s="137"/>
      <c r="DLD668" s="137"/>
      <c r="DLE668" s="137"/>
      <c r="DLF668" s="137"/>
      <c r="DLG668" s="137"/>
      <c r="DLH668" s="137"/>
      <c r="DLI668" s="137"/>
      <c r="DLJ668" s="137"/>
      <c r="DLK668" s="137"/>
      <c r="DLL668" s="137"/>
      <c r="DLM668" s="137"/>
      <c r="DLN668" s="137"/>
      <c r="DLO668" s="137"/>
      <c r="DLP668" s="137"/>
      <c r="DLQ668" s="137"/>
      <c r="DLR668" s="137"/>
      <c r="DLS668" s="137"/>
      <c r="DLT668" s="137"/>
      <c r="DLU668" s="137"/>
      <c r="DLV668" s="137"/>
      <c r="DLW668" s="137"/>
      <c r="DLX668" s="137"/>
      <c r="DLY668" s="137"/>
      <c r="DLZ668" s="137"/>
      <c r="DMA668" s="137"/>
      <c r="DMB668" s="137"/>
      <c r="DMC668" s="137"/>
      <c r="DMD668" s="137"/>
      <c r="DME668" s="137"/>
      <c r="DMF668" s="137"/>
      <c r="DMG668" s="137"/>
      <c r="DMH668" s="137"/>
      <c r="DMI668" s="137"/>
      <c r="DMJ668" s="137"/>
      <c r="DMK668" s="137"/>
      <c r="DML668" s="137"/>
      <c r="DMM668" s="137"/>
      <c r="DMN668" s="137"/>
      <c r="DMO668" s="137"/>
      <c r="DMP668" s="137"/>
      <c r="DMQ668" s="137"/>
      <c r="DMR668" s="137"/>
      <c r="DMS668" s="137"/>
      <c r="DMT668" s="137"/>
      <c r="DMU668" s="137"/>
      <c r="DMV668" s="137"/>
      <c r="DMW668" s="137"/>
      <c r="DMX668" s="137"/>
      <c r="DMY668" s="137"/>
      <c r="DMZ668" s="137"/>
      <c r="DNA668" s="137"/>
      <c r="DNB668" s="137"/>
      <c r="DNC668" s="137"/>
      <c r="DND668" s="137"/>
      <c r="DNE668" s="137"/>
      <c r="DNF668" s="137"/>
      <c r="DNG668" s="137"/>
      <c r="DNH668" s="137"/>
      <c r="DNI668" s="137"/>
      <c r="DNJ668" s="137"/>
      <c r="DNK668" s="137"/>
      <c r="DNL668" s="137"/>
      <c r="DNM668" s="137"/>
      <c r="DNN668" s="137"/>
      <c r="DNO668" s="137"/>
      <c r="DNP668" s="137"/>
      <c r="DNQ668" s="137"/>
      <c r="DNR668" s="137"/>
      <c r="DNS668" s="137"/>
      <c r="DNT668" s="137"/>
      <c r="DNU668" s="137"/>
      <c r="DNV668" s="137"/>
      <c r="DNW668" s="137"/>
      <c r="DNX668" s="137"/>
      <c r="DNY668" s="137"/>
      <c r="DNZ668" s="137"/>
      <c r="DOA668" s="137"/>
      <c r="DOB668" s="137"/>
      <c r="DOC668" s="137"/>
      <c r="DOD668" s="137"/>
      <c r="DOE668" s="137"/>
      <c r="DOF668" s="137"/>
      <c r="DOG668" s="137"/>
      <c r="DOH668" s="137"/>
      <c r="DOI668" s="137"/>
      <c r="DOJ668" s="137"/>
      <c r="DOK668" s="137"/>
      <c r="DOL668" s="137"/>
      <c r="DOM668" s="137"/>
      <c r="DON668" s="137"/>
      <c r="DOO668" s="137"/>
      <c r="DOP668" s="137"/>
      <c r="DOQ668" s="137"/>
      <c r="DOR668" s="137"/>
      <c r="DOS668" s="137"/>
      <c r="DOT668" s="137"/>
      <c r="DOU668" s="137"/>
      <c r="DOV668" s="137"/>
      <c r="DOW668" s="137"/>
      <c r="DOX668" s="137"/>
      <c r="DOY668" s="137"/>
      <c r="DOZ668" s="137"/>
      <c r="DPA668" s="137"/>
      <c r="DPB668" s="137"/>
      <c r="DPC668" s="137"/>
      <c r="DPD668" s="137"/>
      <c r="DPE668" s="137"/>
      <c r="DPF668" s="137"/>
      <c r="DPG668" s="137"/>
      <c r="DPH668" s="137"/>
      <c r="DPI668" s="137"/>
      <c r="DPJ668" s="137"/>
      <c r="DPK668" s="137"/>
      <c r="DPL668" s="137"/>
      <c r="DPM668" s="137"/>
      <c r="DPN668" s="137"/>
      <c r="DPO668" s="137"/>
      <c r="DPP668" s="137"/>
      <c r="DPQ668" s="137"/>
      <c r="DPR668" s="137"/>
      <c r="DPS668" s="137"/>
      <c r="DPT668" s="137"/>
      <c r="DPU668" s="137"/>
      <c r="DPV668" s="137"/>
      <c r="DPW668" s="137"/>
      <c r="DPX668" s="137"/>
      <c r="DPY668" s="137"/>
      <c r="DPZ668" s="137"/>
      <c r="DQA668" s="137"/>
      <c r="DQB668" s="137"/>
      <c r="DQC668" s="137"/>
      <c r="DQD668" s="137"/>
      <c r="DQE668" s="137"/>
      <c r="DQF668" s="137"/>
      <c r="DQG668" s="137"/>
      <c r="DQH668" s="137"/>
      <c r="DQI668" s="137"/>
      <c r="DQJ668" s="137"/>
      <c r="DQK668" s="137"/>
      <c r="DQL668" s="137"/>
      <c r="DQM668" s="137"/>
      <c r="DQN668" s="137"/>
      <c r="DQO668" s="137"/>
      <c r="DQP668" s="137"/>
      <c r="DQQ668" s="137"/>
      <c r="DQR668" s="137"/>
      <c r="DQS668" s="137"/>
      <c r="DQT668" s="137"/>
      <c r="DQU668" s="137"/>
      <c r="DQV668" s="137"/>
      <c r="DQW668" s="137"/>
      <c r="DQX668" s="137"/>
      <c r="DQY668" s="137"/>
      <c r="DQZ668" s="137"/>
      <c r="DRA668" s="137"/>
      <c r="DRB668" s="137"/>
      <c r="DRC668" s="137"/>
      <c r="DRD668" s="137"/>
      <c r="DRE668" s="137"/>
      <c r="DRF668" s="137"/>
      <c r="DRG668" s="137"/>
      <c r="DRH668" s="137"/>
      <c r="DRI668" s="137"/>
      <c r="DRJ668" s="137"/>
      <c r="DRK668" s="137"/>
      <c r="DRL668" s="137"/>
      <c r="DRM668" s="137"/>
      <c r="DRN668" s="137"/>
      <c r="DRO668" s="137"/>
      <c r="DRP668" s="137"/>
      <c r="DRQ668" s="137"/>
      <c r="DRR668" s="137"/>
      <c r="DRS668" s="137"/>
      <c r="DRT668" s="137"/>
      <c r="DRU668" s="137"/>
      <c r="DRV668" s="137"/>
      <c r="DRW668" s="137"/>
      <c r="DRX668" s="137"/>
      <c r="DRY668" s="137"/>
      <c r="DRZ668" s="137"/>
      <c r="DSA668" s="137"/>
      <c r="DSB668" s="137"/>
      <c r="DSC668" s="137"/>
      <c r="DSD668" s="137"/>
      <c r="DSE668" s="137"/>
      <c r="DSF668" s="137"/>
      <c r="DSG668" s="137"/>
      <c r="DSH668" s="137"/>
      <c r="DSI668" s="137"/>
      <c r="DSJ668" s="137"/>
      <c r="DSK668" s="137"/>
      <c r="DSL668" s="137"/>
      <c r="DSM668" s="137"/>
      <c r="DSN668" s="137"/>
      <c r="DSO668" s="137"/>
      <c r="DSP668" s="137"/>
      <c r="DSQ668" s="137"/>
      <c r="DSR668" s="137"/>
      <c r="DSS668" s="137"/>
      <c r="DST668" s="137"/>
      <c r="DSU668" s="137"/>
      <c r="DSV668" s="137"/>
      <c r="DSW668" s="137"/>
      <c r="DSX668" s="137"/>
      <c r="DSY668" s="137"/>
      <c r="DSZ668" s="137"/>
      <c r="DTA668" s="137"/>
      <c r="DTB668" s="137"/>
      <c r="DTC668" s="137"/>
      <c r="DTD668" s="137"/>
      <c r="DTE668" s="137"/>
      <c r="DTF668" s="137"/>
      <c r="DTG668" s="137"/>
      <c r="DTH668" s="137"/>
      <c r="DTI668" s="137"/>
      <c r="DTJ668" s="137"/>
      <c r="DTK668" s="137"/>
      <c r="DTL668" s="137"/>
      <c r="DTM668" s="137"/>
      <c r="DTN668" s="137"/>
      <c r="DTO668" s="137"/>
      <c r="DTP668" s="137"/>
      <c r="DTQ668" s="137"/>
      <c r="DTR668" s="137"/>
      <c r="DTS668" s="137"/>
      <c r="DTT668" s="137"/>
      <c r="DTU668" s="137"/>
      <c r="DTV668" s="137"/>
      <c r="DTW668" s="137"/>
      <c r="DTX668" s="137"/>
      <c r="DTY668" s="137"/>
      <c r="DTZ668" s="137"/>
      <c r="DUA668" s="137"/>
      <c r="DUB668" s="137"/>
      <c r="DUC668" s="137"/>
      <c r="DUD668" s="137"/>
      <c r="DUE668" s="137"/>
      <c r="DUF668" s="137"/>
      <c r="DUG668" s="137"/>
      <c r="DUH668" s="137"/>
      <c r="DUI668" s="137"/>
      <c r="DUJ668" s="137"/>
      <c r="DUK668" s="137"/>
      <c r="DUL668" s="137"/>
      <c r="DUM668" s="137"/>
      <c r="DUN668" s="137"/>
      <c r="DUO668" s="137"/>
      <c r="DUP668" s="137"/>
      <c r="DUQ668" s="137"/>
      <c r="DUR668" s="137"/>
      <c r="DUS668" s="137"/>
      <c r="DUT668" s="137"/>
      <c r="DUU668" s="137"/>
      <c r="DUV668" s="137"/>
      <c r="DUW668" s="137"/>
      <c r="DUX668" s="137"/>
      <c r="DUY668" s="137"/>
      <c r="DUZ668" s="137"/>
      <c r="DVA668" s="137"/>
      <c r="DVB668" s="137"/>
      <c r="DVC668" s="137"/>
      <c r="DVD668" s="137"/>
      <c r="DVE668" s="137"/>
      <c r="DVF668" s="137"/>
      <c r="DVG668" s="137"/>
      <c r="DVH668" s="137"/>
      <c r="DVI668" s="137"/>
      <c r="DVJ668" s="137"/>
      <c r="DVK668" s="137"/>
      <c r="DVL668" s="137"/>
      <c r="DVM668" s="137"/>
      <c r="DVN668" s="137"/>
      <c r="DVO668" s="137"/>
      <c r="DVP668" s="137"/>
      <c r="DVQ668" s="137"/>
      <c r="DVR668" s="137"/>
      <c r="DVS668" s="137"/>
      <c r="DVT668" s="137"/>
      <c r="DVU668" s="137"/>
      <c r="DVV668" s="137"/>
      <c r="DVW668" s="137"/>
      <c r="DVX668" s="137"/>
      <c r="DVY668" s="137"/>
      <c r="DVZ668" s="137"/>
      <c r="DWA668" s="137"/>
      <c r="DWB668" s="137"/>
      <c r="DWC668" s="137"/>
      <c r="DWD668" s="137"/>
      <c r="DWE668" s="137"/>
      <c r="DWF668" s="137"/>
      <c r="DWG668" s="137"/>
      <c r="DWH668" s="137"/>
      <c r="DWI668" s="137"/>
      <c r="DWJ668" s="137"/>
      <c r="DWK668" s="137"/>
      <c r="DWL668" s="137"/>
      <c r="DWM668" s="137"/>
      <c r="DWN668" s="137"/>
      <c r="DWO668" s="137"/>
      <c r="DWP668" s="137"/>
      <c r="DWQ668" s="137"/>
      <c r="DWR668" s="137"/>
      <c r="DWS668" s="137"/>
      <c r="DWT668" s="137"/>
      <c r="DWU668" s="137"/>
      <c r="DWV668" s="137"/>
      <c r="DWW668" s="137"/>
      <c r="DWX668" s="137"/>
      <c r="DWY668" s="137"/>
      <c r="DWZ668" s="137"/>
      <c r="DXA668" s="137"/>
      <c r="DXB668" s="137"/>
      <c r="DXC668" s="137"/>
      <c r="DXD668" s="137"/>
      <c r="DXE668" s="137"/>
      <c r="DXF668" s="137"/>
      <c r="DXG668" s="137"/>
      <c r="DXH668" s="137"/>
      <c r="DXI668" s="137"/>
      <c r="DXJ668" s="137"/>
      <c r="DXK668" s="137"/>
      <c r="DXL668" s="137"/>
      <c r="DXM668" s="137"/>
      <c r="DXN668" s="137"/>
      <c r="DXO668" s="137"/>
      <c r="DXP668" s="137"/>
      <c r="DXQ668" s="137"/>
      <c r="DXR668" s="137"/>
      <c r="DXS668" s="137"/>
      <c r="DXT668" s="137"/>
      <c r="DXU668" s="137"/>
      <c r="DXV668" s="137"/>
      <c r="DXW668" s="137"/>
      <c r="DXX668" s="137"/>
      <c r="DXY668" s="137"/>
      <c r="DXZ668" s="137"/>
      <c r="DYA668" s="137"/>
      <c r="DYB668" s="137"/>
      <c r="DYC668" s="137"/>
      <c r="DYD668" s="137"/>
      <c r="DYE668" s="137"/>
      <c r="DYF668" s="137"/>
      <c r="DYG668" s="137"/>
      <c r="DYH668" s="137"/>
      <c r="DYI668" s="137"/>
      <c r="DYJ668" s="137"/>
      <c r="DYK668" s="137"/>
      <c r="DYL668" s="137"/>
      <c r="DYM668" s="137"/>
      <c r="DYN668" s="137"/>
      <c r="DYO668" s="137"/>
      <c r="DYP668" s="137"/>
      <c r="DYQ668" s="137"/>
      <c r="DYR668" s="137"/>
      <c r="DYS668" s="137"/>
      <c r="DYT668" s="137"/>
      <c r="DYU668" s="137"/>
      <c r="DYV668" s="137"/>
      <c r="DYW668" s="137"/>
      <c r="DYX668" s="137"/>
      <c r="DYY668" s="137"/>
      <c r="DYZ668" s="137"/>
      <c r="DZA668" s="137"/>
      <c r="DZB668" s="137"/>
      <c r="DZC668" s="137"/>
      <c r="DZD668" s="137"/>
      <c r="DZE668" s="137"/>
      <c r="DZF668" s="137"/>
      <c r="DZG668" s="137"/>
      <c r="DZH668" s="137"/>
      <c r="DZI668" s="137"/>
      <c r="DZJ668" s="137"/>
      <c r="DZK668" s="137"/>
      <c r="DZL668" s="137"/>
      <c r="DZM668" s="137"/>
      <c r="DZN668" s="137"/>
      <c r="DZO668" s="137"/>
      <c r="DZP668" s="137"/>
      <c r="DZQ668" s="137"/>
      <c r="DZR668" s="137"/>
      <c r="DZS668" s="137"/>
      <c r="DZT668" s="137"/>
      <c r="DZU668" s="137"/>
      <c r="DZV668" s="137"/>
      <c r="DZW668" s="137"/>
      <c r="DZX668" s="137"/>
      <c r="DZY668" s="137"/>
      <c r="DZZ668" s="137"/>
      <c r="EAA668" s="137"/>
      <c r="EAB668" s="137"/>
      <c r="EAC668" s="137"/>
      <c r="EAD668" s="137"/>
      <c r="EAE668" s="137"/>
      <c r="EAF668" s="137"/>
      <c r="EAG668" s="137"/>
      <c r="EAH668" s="137"/>
      <c r="EAI668" s="137"/>
      <c r="EAJ668" s="137"/>
      <c r="EAK668" s="137"/>
      <c r="EAL668" s="137"/>
      <c r="EAM668" s="137"/>
      <c r="EAN668" s="137"/>
      <c r="EAO668" s="137"/>
      <c r="EAP668" s="137"/>
      <c r="EAQ668" s="137"/>
      <c r="EAR668" s="137"/>
      <c r="EAS668" s="137"/>
      <c r="EAT668" s="137"/>
      <c r="EAU668" s="137"/>
      <c r="EAV668" s="137"/>
      <c r="EAW668" s="137"/>
      <c r="EAX668" s="137"/>
      <c r="EAY668" s="137"/>
      <c r="EAZ668" s="137"/>
      <c r="EBA668" s="137"/>
      <c r="EBB668" s="137"/>
      <c r="EBC668" s="137"/>
      <c r="EBD668" s="137"/>
      <c r="EBE668" s="137"/>
      <c r="EBF668" s="137"/>
      <c r="EBG668" s="137"/>
      <c r="EBH668" s="137"/>
      <c r="EBI668" s="137"/>
      <c r="EBJ668" s="137"/>
      <c r="EBK668" s="137"/>
      <c r="EBL668" s="137"/>
      <c r="EBM668" s="137"/>
      <c r="EBN668" s="137"/>
      <c r="EBO668" s="137"/>
      <c r="EBP668" s="137"/>
      <c r="EBQ668" s="137"/>
      <c r="EBR668" s="137"/>
      <c r="EBS668" s="137"/>
      <c r="EBT668" s="137"/>
      <c r="EBU668" s="137"/>
      <c r="EBV668" s="137"/>
      <c r="EBW668" s="137"/>
      <c r="EBX668" s="137"/>
      <c r="EBY668" s="137"/>
      <c r="EBZ668" s="137"/>
      <c r="ECA668" s="137"/>
      <c r="ECB668" s="137"/>
      <c r="ECC668" s="137"/>
      <c r="ECD668" s="137"/>
      <c r="ECE668" s="137"/>
      <c r="ECF668" s="137"/>
      <c r="ECG668" s="137"/>
      <c r="ECH668" s="137"/>
      <c r="ECI668" s="137"/>
      <c r="ECJ668" s="137"/>
      <c r="ECK668" s="137"/>
      <c r="ECL668" s="137"/>
      <c r="ECM668" s="137"/>
      <c r="ECN668" s="137"/>
      <c r="ECO668" s="137"/>
      <c r="ECP668" s="137"/>
      <c r="ECQ668" s="137"/>
      <c r="ECR668" s="137"/>
      <c r="ECS668" s="137"/>
      <c r="ECT668" s="137"/>
      <c r="ECU668" s="137"/>
      <c r="ECV668" s="137"/>
      <c r="ECW668" s="137"/>
      <c r="ECX668" s="137"/>
      <c r="ECY668" s="137"/>
      <c r="ECZ668" s="137"/>
      <c r="EDA668" s="137"/>
      <c r="EDB668" s="137"/>
      <c r="EDC668" s="137"/>
      <c r="EDD668" s="137"/>
      <c r="EDE668" s="137"/>
      <c r="EDF668" s="137"/>
      <c r="EDG668" s="137"/>
      <c r="EDH668" s="137"/>
      <c r="EDI668" s="137"/>
      <c r="EDJ668" s="137"/>
      <c r="EDK668" s="137"/>
      <c r="EDL668" s="137"/>
      <c r="EDM668" s="137"/>
      <c r="EDN668" s="137"/>
      <c r="EDO668" s="137"/>
      <c r="EDP668" s="137"/>
      <c r="EDQ668" s="137"/>
      <c r="EDR668" s="137"/>
      <c r="EDS668" s="137"/>
      <c r="EDT668" s="137"/>
      <c r="EDU668" s="137"/>
      <c r="EDV668" s="137"/>
      <c r="EDW668" s="137"/>
      <c r="EDX668" s="137"/>
      <c r="EDY668" s="137"/>
      <c r="EDZ668" s="137"/>
      <c r="EEA668" s="137"/>
      <c r="EEB668" s="137"/>
      <c r="EEC668" s="137"/>
      <c r="EED668" s="137"/>
      <c r="EEE668" s="137"/>
      <c r="EEF668" s="137"/>
      <c r="EEG668" s="137"/>
      <c r="EEH668" s="137"/>
      <c r="EEI668" s="137"/>
      <c r="EEJ668" s="137"/>
      <c r="EEK668" s="137"/>
      <c r="EEL668" s="137"/>
      <c r="EEM668" s="137"/>
      <c r="EEN668" s="137"/>
      <c r="EEO668" s="137"/>
      <c r="EEP668" s="137"/>
      <c r="EEQ668" s="137"/>
      <c r="EER668" s="137"/>
      <c r="EES668" s="137"/>
      <c r="EET668" s="137"/>
      <c r="EEU668" s="137"/>
      <c r="EEV668" s="137"/>
      <c r="EEW668" s="137"/>
      <c r="EEX668" s="137"/>
      <c r="EEY668" s="137"/>
      <c r="EEZ668" s="137"/>
      <c r="EFA668" s="137"/>
      <c r="EFB668" s="137"/>
      <c r="EFC668" s="137"/>
      <c r="EFD668" s="137"/>
      <c r="EFE668" s="137"/>
      <c r="EFF668" s="137"/>
      <c r="EFG668" s="137"/>
      <c r="EFH668" s="137"/>
      <c r="EFI668" s="137"/>
      <c r="EFJ668" s="137"/>
      <c r="EFK668" s="137"/>
      <c r="EFL668" s="137"/>
      <c r="EFM668" s="137"/>
      <c r="EFN668" s="137"/>
      <c r="EFO668" s="137"/>
      <c r="EFP668" s="137"/>
      <c r="EFQ668" s="137"/>
      <c r="EFR668" s="137"/>
      <c r="EFS668" s="137"/>
      <c r="EFT668" s="137"/>
      <c r="EFU668" s="137"/>
      <c r="EFV668" s="137"/>
      <c r="EFW668" s="137"/>
      <c r="EFX668" s="137"/>
      <c r="EFY668" s="137"/>
      <c r="EFZ668" s="137"/>
      <c r="EGA668" s="137"/>
      <c r="EGB668" s="137"/>
      <c r="EGC668" s="137"/>
      <c r="EGD668" s="137"/>
      <c r="EGE668" s="137"/>
      <c r="EGF668" s="137"/>
      <c r="EGG668" s="137"/>
      <c r="EGH668" s="137"/>
      <c r="EGI668" s="137"/>
      <c r="EGJ668" s="137"/>
      <c r="EGK668" s="137"/>
      <c r="EGL668" s="137"/>
      <c r="EGM668" s="137"/>
      <c r="EGN668" s="137"/>
      <c r="EGO668" s="137"/>
      <c r="EGP668" s="137"/>
      <c r="EGQ668" s="137"/>
      <c r="EGR668" s="137"/>
      <c r="EGS668" s="137"/>
      <c r="EGT668" s="137"/>
      <c r="EGU668" s="137"/>
      <c r="EGV668" s="137"/>
      <c r="EGW668" s="137"/>
      <c r="EGX668" s="137"/>
      <c r="EGY668" s="137"/>
      <c r="EGZ668" s="137"/>
      <c r="EHA668" s="137"/>
      <c r="EHB668" s="137"/>
      <c r="EHC668" s="137"/>
      <c r="EHD668" s="137"/>
      <c r="EHE668" s="137"/>
      <c r="EHF668" s="137"/>
      <c r="EHG668" s="137"/>
      <c r="EHH668" s="137"/>
      <c r="EHI668" s="137"/>
      <c r="EHJ668" s="137"/>
      <c r="EHK668" s="137"/>
      <c r="EHL668" s="137"/>
      <c r="EHM668" s="137"/>
      <c r="EHN668" s="137"/>
      <c r="EHO668" s="137"/>
      <c r="EHP668" s="137"/>
      <c r="EHQ668" s="137"/>
      <c r="EHR668" s="137"/>
      <c r="EHS668" s="137"/>
      <c r="EHT668" s="137"/>
      <c r="EHU668" s="137"/>
      <c r="EHV668" s="137"/>
      <c r="EHW668" s="137"/>
      <c r="EHX668" s="137"/>
      <c r="EHY668" s="137"/>
      <c r="EHZ668" s="137"/>
      <c r="EIA668" s="137"/>
      <c r="EIB668" s="137"/>
      <c r="EIC668" s="137"/>
      <c r="EID668" s="137"/>
      <c r="EIE668" s="137"/>
      <c r="EIF668" s="137"/>
      <c r="EIG668" s="137"/>
      <c r="EIH668" s="137"/>
      <c r="EII668" s="137"/>
      <c r="EIJ668" s="137"/>
      <c r="EIK668" s="137"/>
      <c r="EIL668" s="137"/>
      <c r="EIM668" s="137"/>
      <c r="EIN668" s="137"/>
      <c r="EIO668" s="137"/>
      <c r="EIP668" s="137"/>
      <c r="EIQ668" s="137"/>
      <c r="EIR668" s="137"/>
      <c r="EIS668" s="137"/>
      <c r="EIT668" s="137"/>
      <c r="EIU668" s="137"/>
      <c r="EIV668" s="137"/>
      <c r="EIW668" s="137"/>
      <c r="EIX668" s="137"/>
      <c r="EIY668" s="137"/>
      <c r="EIZ668" s="137"/>
      <c r="EJA668" s="137"/>
      <c r="EJB668" s="137"/>
      <c r="EJC668" s="137"/>
      <c r="EJD668" s="137"/>
      <c r="EJE668" s="137"/>
      <c r="EJF668" s="137"/>
      <c r="EJG668" s="137"/>
      <c r="EJH668" s="137"/>
      <c r="EJI668" s="137"/>
      <c r="EJJ668" s="137"/>
      <c r="EJK668" s="137"/>
      <c r="EJL668" s="137"/>
      <c r="EJM668" s="137"/>
      <c r="EJN668" s="137"/>
      <c r="EJO668" s="137"/>
      <c r="EJP668" s="137"/>
      <c r="EJQ668" s="137"/>
      <c r="EJR668" s="137"/>
      <c r="EJS668" s="137"/>
      <c r="EJT668" s="137"/>
      <c r="EJU668" s="137"/>
      <c r="EJV668" s="137"/>
      <c r="EJW668" s="137"/>
      <c r="EJX668" s="137"/>
      <c r="EJY668" s="137"/>
      <c r="EJZ668" s="137"/>
      <c r="EKA668" s="137"/>
      <c r="EKB668" s="137"/>
      <c r="EKC668" s="137"/>
      <c r="EKD668" s="137"/>
      <c r="EKE668" s="137"/>
      <c r="EKF668" s="137"/>
      <c r="EKG668" s="137"/>
      <c r="EKH668" s="137"/>
      <c r="EKI668" s="137"/>
      <c r="EKJ668" s="137"/>
      <c r="EKK668" s="137"/>
      <c r="EKL668" s="137"/>
      <c r="EKM668" s="137"/>
      <c r="EKN668" s="137"/>
      <c r="EKO668" s="137"/>
      <c r="EKP668" s="137"/>
      <c r="EKQ668" s="137"/>
      <c r="EKR668" s="137"/>
      <c r="EKS668" s="137"/>
      <c r="EKT668" s="137"/>
      <c r="EKU668" s="137"/>
      <c r="EKV668" s="137"/>
      <c r="EKW668" s="137"/>
      <c r="EKX668" s="137"/>
      <c r="EKY668" s="137"/>
      <c r="EKZ668" s="137"/>
      <c r="ELA668" s="137"/>
      <c r="ELB668" s="137"/>
      <c r="ELC668" s="137"/>
      <c r="ELD668" s="137"/>
      <c r="ELE668" s="137"/>
      <c r="ELF668" s="137"/>
      <c r="ELG668" s="137"/>
      <c r="ELH668" s="137"/>
      <c r="ELI668" s="137"/>
      <c r="ELJ668" s="137"/>
      <c r="ELK668" s="137"/>
      <c r="ELL668" s="137"/>
      <c r="ELM668" s="137"/>
      <c r="ELN668" s="137"/>
      <c r="ELO668" s="137"/>
      <c r="ELP668" s="137"/>
      <c r="ELQ668" s="137"/>
      <c r="ELR668" s="137"/>
      <c r="ELS668" s="137"/>
      <c r="ELT668" s="137"/>
      <c r="ELU668" s="137"/>
      <c r="ELV668" s="137"/>
      <c r="ELW668" s="137"/>
      <c r="ELX668" s="137"/>
      <c r="ELY668" s="137"/>
      <c r="ELZ668" s="137"/>
      <c r="EMA668" s="137"/>
      <c r="EMB668" s="137"/>
      <c r="EMC668" s="137"/>
      <c r="EMD668" s="137"/>
      <c r="EME668" s="137"/>
      <c r="EMF668" s="137"/>
      <c r="EMG668" s="137"/>
      <c r="EMH668" s="137"/>
      <c r="EMI668" s="137"/>
      <c r="EMJ668" s="137"/>
      <c r="EMK668" s="137"/>
      <c r="EML668" s="137"/>
      <c r="EMM668" s="137"/>
      <c r="EMN668" s="137"/>
      <c r="EMO668" s="137"/>
      <c r="EMP668" s="137"/>
      <c r="EMQ668" s="137"/>
      <c r="EMR668" s="137"/>
      <c r="EMS668" s="137"/>
      <c r="EMT668" s="137"/>
      <c r="EMU668" s="137"/>
      <c r="EMV668" s="137"/>
      <c r="EMW668" s="137"/>
      <c r="EMX668" s="137"/>
      <c r="EMY668" s="137"/>
      <c r="EMZ668" s="137"/>
      <c r="ENA668" s="137"/>
      <c r="ENB668" s="137"/>
      <c r="ENC668" s="137"/>
      <c r="END668" s="137"/>
      <c r="ENE668" s="137"/>
      <c r="ENF668" s="137"/>
      <c r="ENG668" s="137"/>
      <c r="ENH668" s="137"/>
      <c r="ENI668" s="137"/>
      <c r="ENJ668" s="137"/>
      <c r="ENK668" s="137"/>
      <c r="ENL668" s="137"/>
      <c r="ENM668" s="137"/>
      <c r="ENN668" s="137"/>
      <c r="ENO668" s="137"/>
      <c r="ENP668" s="137"/>
      <c r="ENQ668" s="137"/>
      <c r="ENR668" s="137"/>
      <c r="ENS668" s="137"/>
      <c r="ENT668" s="137"/>
      <c r="ENU668" s="137"/>
      <c r="ENV668" s="137"/>
      <c r="ENW668" s="137"/>
      <c r="ENX668" s="137"/>
      <c r="ENY668" s="137"/>
      <c r="ENZ668" s="137"/>
      <c r="EOA668" s="137"/>
      <c r="EOB668" s="137"/>
      <c r="EOC668" s="137"/>
      <c r="EOD668" s="137"/>
      <c r="EOE668" s="137"/>
      <c r="EOF668" s="137"/>
      <c r="EOG668" s="137"/>
      <c r="EOH668" s="137"/>
      <c r="EOI668" s="137"/>
      <c r="EOJ668" s="137"/>
      <c r="EOK668" s="137"/>
      <c r="EOL668" s="137"/>
      <c r="EOM668" s="137"/>
      <c r="EON668" s="137"/>
      <c r="EOO668" s="137"/>
      <c r="EOP668" s="137"/>
      <c r="EOQ668" s="137"/>
      <c r="EOR668" s="137"/>
      <c r="EOS668" s="137"/>
      <c r="EOT668" s="137"/>
      <c r="EOU668" s="137"/>
      <c r="EOV668" s="137"/>
      <c r="EOW668" s="137"/>
      <c r="EOX668" s="137"/>
      <c r="EOY668" s="137"/>
      <c r="EOZ668" s="137"/>
      <c r="EPA668" s="137"/>
      <c r="EPB668" s="137"/>
      <c r="EPC668" s="137"/>
      <c r="EPD668" s="137"/>
      <c r="EPE668" s="137"/>
      <c r="EPF668" s="137"/>
      <c r="EPG668" s="137"/>
      <c r="EPH668" s="137"/>
      <c r="EPI668" s="137"/>
      <c r="EPJ668" s="137"/>
      <c r="EPK668" s="137"/>
      <c r="EPL668" s="137"/>
      <c r="EPM668" s="137"/>
      <c r="EPN668" s="137"/>
      <c r="EPO668" s="137"/>
      <c r="EPP668" s="137"/>
      <c r="EPQ668" s="137"/>
      <c r="EPR668" s="137"/>
      <c r="EPS668" s="137"/>
      <c r="EPT668" s="137"/>
      <c r="EPU668" s="137"/>
      <c r="EPV668" s="137"/>
      <c r="EPW668" s="137"/>
      <c r="EPX668" s="137"/>
      <c r="EPY668" s="137"/>
      <c r="EPZ668" s="137"/>
      <c r="EQA668" s="137"/>
      <c r="EQB668" s="137"/>
      <c r="EQC668" s="137"/>
      <c r="EQD668" s="137"/>
      <c r="EQE668" s="137"/>
      <c r="EQF668" s="137"/>
      <c r="EQG668" s="137"/>
      <c r="EQH668" s="137"/>
      <c r="EQI668" s="137"/>
      <c r="EQJ668" s="137"/>
      <c r="EQK668" s="137"/>
      <c r="EQL668" s="137"/>
      <c r="EQM668" s="137"/>
      <c r="EQN668" s="137"/>
      <c r="EQO668" s="137"/>
      <c r="EQP668" s="137"/>
      <c r="EQQ668" s="137"/>
      <c r="EQR668" s="137"/>
      <c r="EQS668" s="137"/>
      <c r="EQT668" s="137"/>
      <c r="EQU668" s="137"/>
      <c r="EQV668" s="137"/>
      <c r="EQW668" s="137"/>
      <c r="EQX668" s="137"/>
      <c r="EQY668" s="137"/>
      <c r="EQZ668" s="137"/>
      <c r="ERA668" s="137"/>
      <c r="ERB668" s="137"/>
      <c r="ERC668" s="137"/>
      <c r="ERD668" s="137"/>
      <c r="ERE668" s="137"/>
      <c r="ERF668" s="137"/>
      <c r="ERG668" s="137"/>
      <c r="ERH668" s="137"/>
      <c r="ERI668" s="137"/>
      <c r="ERJ668" s="137"/>
      <c r="ERK668" s="137"/>
      <c r="ERL668" s="137"/>
      <c r="ERM668" s="137"/>
      <c r="ERN668" s="137"/>
      <c r="ERO668" s="137"/>
      <c r="ERP668" s="137"/>
      <c r="ERQ668" s="137"/>
      <c r="ERR668" s="137"/>
      <c r="ERS668" s="137"/>
      <c r="ERT668" s="137"/>
      <c r="ERU668" s="137"/>
      <c r="ERV668" s="137"/>
      <c r="ERW668" s="137"/>
      <c r="ERX668" s="137"/>
      <c r="ERY668" s="137"/>
      <c r="ERZ668" s="137"/>
      <c r="ESA668" s="137"/>
      <c r="ESB668" s="137"/>
      <c r="ESC668" s="137"/>
      <c r="ESD668" s="137"/>
      <c r="ESE668" s="137"/>
      <c r="ESF668" s="137"/>
      <c r="ESG668" s="137"/>
      <c r="ESH668" s="137"/>
      <c r="ESI668" s="137"/>
      <c r="ESJ668" s="137"/>
      <c r="ESK668" s="137"/>
      <c r="ESL668" s="137"/>
      <c r="ESM668" s="137"/>
      <c r="ESN668" s="137"/>
      <c r="ESO668" s="137"/>
      <c r="ESP668" s="137"/>
      <c r="ESQ668" s="137"/>
      <c r="ESR668" s="137"/>
      <c r="ESS668" s="137"/>
      <c r="EST668" s="137"/>
      <c r="ESU668" s="137"/>
      <c r="ESV668" s="137"/>
      <c r="ESW668" s="137"/>
      <c r="ESX668" s="137"/>
      <c r="ESY668" s="137"/>
      <c r="ESZ668" s="137"/>
      <c r="ETA668" s="137"/>
      <c r="ETB668" s="137"/>
      <c r="ETC668" s="137"/>
      <c r="ETD668" s="137"/>
      <c r="ETE668" s="137"/>
      <c r="ETF668" s="137"/>
      <c r="ETG668" s="137"/>
      <c r="ETH668" s="137"/>
      <c r="ETI668" s="137"/>
      <c r="ETJ668" s="137"/>
      <c r="ETK668" s="137"/>
      <c r="ETL668" s="137"/>
      <c r="ETM668" s="137"/>
      <c r="ETN668" s="137"/>
      <c r="ETO668" s="137"/>
      <c r="ETP668" s="137"/>
      <c r="ETQ668" s="137"/>
      <c r="ETR668" s="137"/>
      <c r="ETS668" s="137"/>
      <c r="ETT668" s="137"/>
      <c r="ETU668" s="137"/>
      <c r="ETV668" s="137"/>
      <c r="ETW668" s="137"/>
      <c r="ETX668" s="137"/>
      <c r="ETY668" s="137"/>
      <c r="ETZ668" s="137"/>
      <c r="EUA668" s="137"/>
      <c r="EUB668" s="137"/>
      <c r="EUC668" s="137"/>
      <c r="EUD668" s="137"/>
      <c r="EUE668" s="137"/>
      <c r="EUF668" s="137"/>
      <c r="EUG668" s="137"/>
      <c r="EUH668" s="137"/>
      <c r="EUI668" s="137"/>
      <c r="EUJ668" s="137"/>
      <c r="EUK668" s="137"/>
      <c r="EUL668" s="137"/>
      <c r="EUM668" s="137"/>
      <c r="EUN668" s="137"/>
      <c r="EUO668" s="137"/>
      <c r="EUP668" s="137"/>
      <c r="EUQ668" s="137"/>
      <c r="EUR668" s="137"/>
      <c r="EUS668" s="137"/>
      <c r="EUT668" s="137"/>
      <c r="EUU668" s="137"/>
      <c r="EUV668" s="137"/>
      <c r="EUW668" s="137"/>
      <c r="EUX668" s="137"/>
      <c r="EUY668" s="137"/>
      <c r="EUZ668" s="137"/>
      <c r="EVA668" s="137"/>
      <c r="EVB668" s="137"/>
      <c r="EVC668" s="137"/>
      <c r="EVD668" s="137"/>
      <c r="EVE668" s="137"/>
      <c r="EVF668" s="137"/>
      <c r="EVG668" s="137"/>
      <c r="EVH668" s="137"/>
      <c r="EVI668" s="137"/>
      <c r="EVJ668" s="137"/>
      <c r="EVK668" s="137"/>
      <c r="EVL668" s="137"/>
      <c r="EVM668" s="137"/>
      <c r="EVN668" s="137"/>
      <c r="EVO668" s="137"/>
      <c r="EVP668" s="137"/>
      <c r="EVQ668" s="137"/>
      <c r="EVR668" s="137"/>
      <c r="EVS668" s="137"/>
      <c r="EVT668" s="137"/>
      <c r="EVU668" s="137"/>
      <c r="EVV668" s="137"/>
      <c r="EVW668" s="137"/>
      <c r="EVX668" s="137"/>
      <c r="EVY668" s="137"/>
      <c r="EVZ668" s="137"/>
      <c r="EWA668" s="137"/>
      <c r="EWB668" s="137"/>
      <c r="EWC668" s="137"/>
      <c r="EWD668" s="137"/>
      <c r="EWE668" s="137"/>
      <c r="EWF668" s="137"/>
      <c r="EWG668" s="137"/>
      <c r="EWH668" s="137"/>
      <c r="EWI668" s="137"/>
      <c r="EWJ668" s="137"/>
      <c r="EWK668" s="137"/>
      <c r="EWL668" s="137"/>
      <c r="EWM668" s="137"/>
      <c r="EWN668" s="137"/>
      <c r="EWO668" s="137"/>
      <c r="EWP668" s="137"/>
      <c r="EWQ668" s="137"/>
      <c r="EWR668" s="137"/>
      <c r="EWS668" s="137"/>
      <c r="EWT668" s="137"/>
      <c r="EWU668" s="137"/>
      <c r="EWV668" s="137"/>
      <c r="EWW668" s="137"/>
      <c r="EWX668" s="137"/>
      <c r="EWY668" s="137"/>
      <c r="EWZ668" s="137"/>
      <c r="EXA668" s="137"/>
      <c r="EXB668" s="137"/>
      <c r="EXC668" s="137"/>
      <c r="EXD668" s="137"/>
      <c r="EXE668" s="137"/>
      <c r="EXF668" s="137"/>
      <c r="EXG668" s="137"/>
      <c r="EXH668" s="137"/>
      <c r="EXI668" s="137"/>
      <c r="EXJ668" s="137"/>
      <c r="EXK668" s="137"/>
      <c r="EXL668" s="137"/>
      <c r="EXM668" s="137"/>
      <c r="EXN668" s="137"/>
      <c r="EXO668" s="137"/>
      <c r="EXP668" s="137"/>
      <c r="EXQ668" s="137"/>
      <c r="EXR668" s="137"/>
      <c r="EXS668" s="137"/>
      <c r="EXT668" s="137"/>
      <c r="EXU668" s="137"/>
      <c r="EXV668" s="137"/>
      <c r="EXW668" s="137"/>
      <c r="EXX668" s="137"/>
      <c r="EXY668" s="137"/>
      <c r="EXZ668" s="137"/>
      <c r="EYA668" s="137"/>
      <c r="EYB668" s="137"/>
      <c r="EYC668" s="137"/>
      <c r="EYD668" s="137"/>
      <c r="EYE668" s="137"/>
      <c r="EYF668" s="137"/>
      <c r="EYG668" s="137"/>
      <c r="EYH668" s="137"/>
      <c r="EYI668" s="137"/>
      <c r="EYJ668" s="137"/>
      <c r="EYK668" s="137"/>
      <c r="EYL668" s="137"/>
      <c r="EYM668" s="137"/>
      <c r="EYN668" s="137"/>
      <c r="EYO668" s="137"/>
      <c r="EYP668" s="137"/>
      <c r="EYQ668" s="137"/>
      <c r="EYR668" s="137"/>
      <c r="EYS668" s="137"/>
      <c r="EYT668" s="137"/>
      <c r="EYU668" s="137"/>
      <c r="EYV668" s="137"/>
      <c r="EYW668" s="137"/>
      <c r="EYX668" s="137"/>
      <c r="EYY668" s="137"/>
      <c r="EYZ668" s="137"/>
      <c r="EZA668" s="137"/>
      <c r="EZB668" s="137"/>
      <c r="EZC668" s="137"/>
      <c r="EZD668" s="137"/>
      <c r="EZE668" s="137"/>
      <c r="EZF668" s="137"/>
      <c r="EZG668" s="137"/>
      <c r="EZH668" s="137"/>
      <c r="EZI668" s="137"/>
      <c r="EZJ668" s="137"/>
      <c r="EZK668" s="137"/>
      <c r="EZL668" s="137"/>
      <c r="EZM668" s="137"/>
      <c r="EZN668" s="137"/>
      <c r="EZO668" s="137"/>
      <c r="EZP668" s="137"/>
      <c r="EZQ668" s="137"/>
      <c r="EZR668" s="137"/>
      <c r="EZS668" s="137"/>
      <c r="EZT668" s="137"/>
      <c r="EZU668" s="137"/>
      <c r="EZV668" s="137"/>
      <c r="EZW668" s="137"/>
      <c r="EZX668" s="137"/>
      <c r="EZY668" s="137"/>
      <c r="EZZ668" s="137"/>
      <c r="FAA668" s="137"/>
      <c r="FAB668" s="137"/>
      <c r="FAC668" s="137"/>
      <c r="FAD668" s="137"/>
      <c r="FAE668" s="137"/>
      <c r="FAF668" s="137"/>
      <c r="FAG668" s="137"/>
      <c r="FAH668" s="137"/>
      <c r="FAI668" s="137"/>
      <c r="FAJ668" s="137"/>
      <c r="FAK668" s="137"/>
      <c r="FAL668" s="137"/>
      <c r="FAM668" s="137"/>
      <c r="FAN668" s="137"/>
      <c r="FAO668" s="137"/>
      <c r="FAP668" s="137"/>
      <c r="FAQ668" s="137"/>
      <c r="FAR668" s="137"/>
      <c r="FAS668" s="137"/>
      <c r="FAT668" s="137"/>
      <c r="FAU668" s="137"/>
      <c r="FAV668" s="137"/>
      <c r="FAW668" s="137"/>
      <c r="FAX668" s="137"/>
      <c r="FAY668" s="137"/>
      <c r="FAZ668" s="137"/>
      <c r="FBA668" s="137"/>
      <c r="FBB668" s="137"/>
      <c r="FBC668" s="137"/>
      <c r="FBD668" s="137"/>
      <c r="FBE668" s="137"/>
      <c r="FBF668" s="137"/>
      <c r="FBG668" s="137"/>
      <c r="FBH668" s="137"/>
      <c r="FBI668" s="137"/>
      <c r="FBJ668" s="137"/>
      <c r="FBK668" s="137"/>
      <c r="FBL668" s="137"/>
      <c r="FBM668" s="137"/>
      <c r="FBN668" s="137"/>
      <c r="FBO668" s="137"/>
      <c r="FBP668" s="137"/>
      <c r="FBQ668" s="137"/>
      <c r="FBR668" s="137"/>
      <c r="FBS668" s="137"/>
      <c r="FBT668" s="137"/>
      <c r="FBU668" s="137"/>
      <c r="FBV668" s="137"/>
      <c r="FBW668" s="137"/>
      <c r="FBX668" s="137"/>
      <c r="FBY668" s="137"/>
      <c r="FBZ668" s="137"/>
      <c r="FCA668" s="137"/>
      <c r="FCB668" s="137"/>
      <c r="FCC668" s="137"/>
      <c r="FCD668" s="137"/>
      <c r="FCE668" s="137"/>
      <c r="FCF668" s="137"/>
      <c r="FCG668" s="137"/>
      <c r="FCH668" s="137"/>
      <c r="FCI668" s="137"/>
      <c r="FCJ668" s="137"/>
      <c r="FCK668" s="137"/>
      <c r="FCL668" s="137"/>
      <c r="FCM668" s="137"/>
      <c r="FCN668" s="137"/>
      <c r="FCO668" s="137"/>
      <c r="FCP668" s="137"/>
      <c r="FCQ668" s="137"/>
      <c r="FCR668" s="137"/>
      <c r="FCS668" s="137"/>
      <c r="FCT668" s="137"/>
      <c r="FCU668" s="137"/>
      <c r="FCV668" s="137"/>
      <c r="FCW668" s="137"/>
      <c r="FCX668" s="137"/>
      <c r="FCY668" s="137"/>
      <c r="FCZ668" s="137"/>
      <c r="FDA668" s="137"/>
      <c r="FDB668" s="137"/>
      <c r="FDC668" s="137"/>
      <c r="FDD668" s="137"/>
      <c r="FDE668" s="137"/>
      <c r="FDF668" s="137"/>
      <c r="FDG668" s="137"/>
      <c r="FDH668" s="137"/>
      <c r="FDI668" s="137"/>
      <c r="FDJ668" s="137"/>
      <c r="FDK668" s="137"/>
      <c r="FDL668" s="137"/>
      <c r="FDM668" s="137"/>
      <c r="FDN668" s="137"/>
      <c r="FDO668" s="137"/>
      <c r="FDP668" s="137"/>
      <c r="FDQ668" s="137"/>
      <c r="FDR668" s="137"/>
      <c r="FDS668" s="137"/>
      <c r="FDT668" s="137"/>
      <c r="FDU668" s="137"/>
      <c r="FDV668" s="137"/>
      <c r="FDW668" s="137"/>
      <c r="FDX668" s="137"/>
      <c r="FDY668" s="137"/>
      <c r="FDZ668" s="137"/>
      <c r="FEA668" s="137"/>
      <c r="FEB668" s="137"/>
      <c r="FEC668" s="137"/>
      <c r="FED668" s="137"/>
      <c r="FEE668" s="137"/>
      <c r="FEF668" s="137"/>
      <c r="FEG668" s="137"/>
      <c r="FEH668" s="137"/>
      <c r="FEI668" s="137"/>
      <c r="FEJ668" s="137"/>
      <c r="FEK668" s="137"/>
      <c r="FEL668" s="137"/>
      <c r="FEM668" s="137"/>
      <c r="FEN668" s="137"/>
      <c r="FEO668" s="137"/>
      <c r="FEP668" s="137"/>
      <c r="FEQ668" s="137"/>
      <c r="FER668" s="137"/>
      <c r="FES668" s="137"/>
      <c r="FET668" s="137"/>
      <c r="FEU668" s="137"/>
      <c r="FEV668" s="137"/>
      <c r="FEW668" s="137"/>
      <c r="FEX668" s="137"/>
      <c r="FEY668" s="137"/>
      <c r="FEZ668" s="137"/>
      <c r="FFA668" s="137"/>
      <c r="FFB668" s="137"/>
      <c r="FFC668" s="137"/>
      <c r="FFD668" s="137"/>
      <c r="FFE668" s="137"/>
      <c r="FFF668" s="137"/>
      <c r="FFG668" s="137"/>
      <c r="FFH668" s="137"/>
      <c r="FFI668" s="137"/>
      <c r="FFJ668" s="137"/>
      <c r="FFK668" s="137"/>
      <c r="FFL668" s="137"/>
      <c r="FFM668" s="137"/>
      <c r="FFN668" s="137"/>
      <c r="FFO668" s="137"/>
      <c r="FFP668" s="137"/>
      <c r="FFQ668" s="137"/>
      <c r="FFR668" s="137"/>
      <c r="FFS668" s="137"/>
      <c r="FFT668" s="137"/>
      <c r="FFU668" s="137"/>
      <c r="FFV668" s="137"/>
      <c r="FFW668" s="137"/>
      <c r="FFX668" s="137"/>
      <c r="FFY668" s="137"/>
      <c r="FFZ668" s="137"/>
      <c r="FGA668" s="137"/>
      <c r="FGB668" s="137"/>
      <c r="FGC668" s="137"/>
      <c r="FGD668" s="137"/>
      <c r="FGE668" s="137"/>
      <c r="FGF668" s="137"/>
      <c r="FGG668" s="137"/>
      <c r="FGH668" s="137"/>
      <c r="FGI668" s="137"/>
      <c r="FGJ668" s="137"/>
      <c r="FGK668" s="137"/>
      <c r="FGL668" s="137"/>
      <c r="FGM668" s="137"/>
      <c r="FGN668" s="137"/>
      <c r="FGO668" s="137"/>
      <c r="FGP668" s="137"/>
      <c r="FGQ668" s="137"/>
      <c r="FGR668" s="137"/>
      <c r="FGS668" s="137"/>
      <c r="FGT668" s="137"/>
      <c r="FGU668" s="137"/>
      <c r="FGV668" s="137"/>
      <c r="FGW668" s="137"/>
      <c r="FGX668" s="137"/>
      <c r="FGY668" s="137"/>
      <c r="FGZ668" s="137"/>
      <c r="FHA668" s="137"/>
      <c r="FHB668" s="137"/>
      <c r="FHC668" s="137"/>
      <c r="FHD668" s="137"/>
      <c r="FHE668" s="137"/>
      <c r="FHF668" s="137"/>
      <c r="FHG668" s="137"/>
      <c r="FHH668" s="137"/>
      <c r="FHI668" s="137"/>
      <c r="FHJ668" s="137"/>
      <c r="FHK668" s="137"/>
      <c r="FHL668" s="137"/>
      <c r="FHM668" s="137"/>
      <c r="FHN668" s="137"/>
      <c r="FHO668" s="137"/>
      <c r="FHP668" s="137"/>
      <c r="FHQ668" s="137"/>
      <c r="FHR668" s="137"/>
      <c r="FHS668" s="137"/>
      <c r="FHT668" s="137"/>
      <c r="FHU668" s="137"/>
      <c r="FHV668" s="137"/>
      <c r="FHW668" s="137"/>
      <c r="FHX668" s="137"/>
      <c r="FHY668" s="137"/>
      <c r="FHZ668" s="137"/>
      <c r="FIA668" s="137"/>
      <c r="FIB668" s="137"/>
      <c r="FIC668" s="137"/>
      <c r="FID668" s="137"/>
      <c r="FIE668" s="137"/>
      <c r="FIF668" s="137"/>
      <c r="FIG668" s="137"/>
      <c r="FIH668" s="137"/>
      <c r="FII668" s="137"/>
      <c r="FIJ668" s="137"/>
      <c r="FIK668" s="137"/>
      <c r="FIL668" s="137"/>
      <c r="FIM668" s="137"/>
      <c r="FIN668" s="137"/>
      <c r="FIO668" s="137"/>
      <c r="FIP668" s="137"/>
      <c r="FIQ668" s="137"/>
      <c r="FIR668" s="137"/>
      <c r="FIS668" s="137"/>
      <c r="FIT668" s="137"/>
      <c r="FIU668" s="137"/>
      <c r="FIV668" s="137"/>
      <c r="FIW668" s="137"/>
      <c r="FIX668" s="137"/>
      <c r="FIY668" s="137"/>
      <c r="FIZ668" s="137"/>
      <c r="FJA668" s="137"/>
      <c r="FJB668" s="137"/>
      <c r="FJC668" s="137"/>
      <c r="FJD668" s="137"/>
      <c r="FJE668" s="137"/>
      <c r="FJF668" s="137"/>
      <c r="FJG668" s="137"/>
      <c r="FJH668" s="137"/>
      <c r="FJI668" s="137"/>
      <c r="FJJ668" s="137"/>
      <c r="FJK668" s="137"/>
      <c r="FJL668" s="137"/>
      <c r="FJM668" s="137"/>
      <c r="FJN668" s="137"/>
      <c r="FJO668" s="137"/>
      <c r="FJP668" s="137"/>
      <c r="FJQ668" s="137"/>
      <c r="FJR668" s="137"/>
      <c r="FJS668" s="137"/>
      <c r="FJT668" s="137"/>
      <c r="FJU668" s="137"/>
      <c r="FJV668" s="137"/>
      <c r="FJW668" s="137"/>
      <c r="FJX668" s="137"/>
      <c r="FJY668" s="137"/>
      <c r="FJZ668" s="137"/>
      <c r="FKA668" s="137"/>
      <c r="FKB668" s="137"/>
      <c r="FKC668" s="137"/>
      <c r="FKD668" s="137"/>
      <c r="FKE668" s="137"/>
      <c r="FKF668" s="137"/>
      <c r="FKG668" s="137"/>
      <c r="FKH668" s="137"/>
      <c r="FKI668" s="137"/>
      <c r="FKJ668" s="137"/>
      <c r="FKK668" s="137"/>
      <c r="FKL668" s="137"/>
      <c r="FKM668" s="137"/>
      <c r="FKN668" s="137"/>
      <c r="FKO668" s="137"/>
      <c r="FKP668" s="137"/>
      <c r="FKQ668" s="137"/>
      <c r="FKR668" s="137"/>
      <c r="FKS668" s="137"/>
      <c r="FKT668" s="137"/>
      <c r="FKU668" s="137"/>
      <c r="FKV668" s="137"/>
      <c r="FKW668" s="137"/>
      <c r="FKX668" s="137"/>
      <c r="FKY668" s="137"/>
      <c r="FKZ668" s="137"/>
      <c r="FLA668" s="137"/>
      <c r="FLB668" s="137"/>
      <c r="FLC668" s="137"/>
      <c r="FLD668" s="137"/>
      <c r="FLE668" s="137"/>
      <c r="FLF668" s="137"/>
      <c r="FLG668" s="137"/>
      <c r="FLH668" s="137"/>
      <c r="FLI668" s="137"/>
      <c r="FLJ668" s="137"/>
      <c r="FLK668" s="137"/>
      <c r="FLL668" s="137"/>
      <c r="FLM668" s="137"/>
      <c r="FLN668" s="137"/>
      <c r="FLO668" s="137"/>
      <c r="FLP668" s="137"/>
      <c r="FLQ668" s="137"/>
      <c r="FLR668" s="137"/>
      <c r="FLS668" s="137"/>
      <c r="FLT668" s="137"/>
      <c r="FLU668" s="137"/>
      <c r="FLV668" s="137"/>
      <c r="FLW668" s="137"/>
      <c r="FLX668" s="137"/>
      <c r="FLY668" s="137"/>
      <c r="FLZ668" s="137"/>
      <c r="FMA668" s="137"/>
      <c r="FMB668" s="137"/>
      <c r="FMC668" s="137"/>
      <c r="FMD668" s="137"/>
      <c r="FME668" s="137"/>
      <c r="FMF668" s="137"/>
      <c r="FMG668" s="137"/>
      <c r="FMH668" s="137"/>
      <c r="FMI668" s="137"/>
      <c r="FMJ668" s="137"/>
      <c r="FMK668" s="137"/>
      <c r="FML668" s="137"/>
      <c r="FMM668" s="137"/>
      <c r="FMN668" s="137"/>
      <c r="FMO668" s="137"/>
      <c r="FMP668" s="137"/>
      <c r="FMQ668" s="137"/>
      <c r="FMR668" s="137"/>
      <c r="FMS668" s="137"/>
      <c r="FMT668" s="137"/>
      <c r="FMU668" s="137"/>
      <c r="FMV668" s="137"/>
      <c r="FMW668" s="137"/>
      <c r="FMX668" s="137"/>
      <c r="FMY668" s="137"/>
      <c r="FMZ668" s="137"/>
      <c r="FNA668" s="137"/>
      <c r="FNB668" s="137"/>
      <c r="FNC668" s="137"/>
      <c r="FND668" s="137"/>
      <c r="FNE668" s="137"/>
      <c r="FNF668" s="137"/>
      <c r="FNG668" s="137"/>
      <c r="FNH668" s="137"/>
      <c r="FNI668" s="137"/>
      <c r="FNJ668" s="137"/>
      <c r="FNK668" s="137"/>
      <c r="FNL668" s="137"/>
      <c r="FNM668" s="137"/>
      <c r="FNN668" s="137"/>
      <c r="FNO668" s="137"/>
      <c r="FNP668" s="137"/>
      <c r="FNQ668" s="137"/>
      <c r="FNR668" s="137"/>
      <c r="FNS668" s="137"/>
      <c r="FNT668" s="137"/>
      <c r="FNU668" s="137"/>
      <c r="FNV668" s="137"/>
      <c r="FNW668" s="137"/>
      <c r="FNX668" s="137"/>
      <c r="FNY668" s="137"/>
      <c r="FNZ668" s="137"/>
      <c r="FOA668" s="137"/>
      <c r="FOB668" s="137"/>
      <c r="FOC668" s="137"/>
      <c r="FOD668" s="137"/>
      <c r="FOE668" s="137"/>
      <c r="FOF668" s="137"/>
      <c r="FOG668" s="137"/>
      <c r="FOH668" s="137"/>
      <c r="FOI668" s="137"/>
      <c r="FOJ668" s="137"/>
      <c r="FOK668" s="137"/>
      <c r="FOL668" s="137"/>
      <c r="FOM668" s="137"/>
      <c r="FON668" s="137"/>
      <c r="FOO668" s="137"/>
      <c r="FOP668" s="137"/>
      <c r="FOQ668" s="137"/>
      <c r="FOR668" s="137"/>
      <c r="FOS668" s="137"/>
      <c r="FOT668" s="137"/>
      <c r="FOU668" s="137"/>
      <c r="FOV668" s="137"/>
      <c r="FOW668" s="137"/>
      <c r="FOX668" s="137"/>
      <c r="FOY668" s="137"/>
      <c r="FOZ668" s="137"/>
      <c r="FPA668" s="137"/>
      <c r="FPB668" s="137"/>
      <c r="FPC668" s="137"/>
      <c r="FPD668" s="137"/>
      <c r="FPE668" s="137"/>
      <c r="FPF668" s="137"/>
      <c r="FPG668" s="137"/>
      <c r="FPH668" s="137"/>
      <c r="FPI668" s="137"/>
      <c r="FPJ668" s="137"/>
      <c r="FPK668" s="137"/>
      <c r="FPL668" s="137"/>
      <c r="FPM668" s="137"/>
      <c r="FPN668" s="137"/>
      <c r="FPO668" s="137"/>
      <c r="FPP668" s="137"/>
      <c r="FPQ668" s="137"/>
      <c r="FPR668" s="137"/>
      <c r="FPS668" s="137"/>
      <c r="FPT668" s="137"/>
      <c r="FPU668" s="137"/>
      <c r="FPV668" s="137"/>
      <c r="FPW668" s="137"/>
      <c r="FPX668" s="137"/>
      <c r="FPY668" s="137"/>
      <c r="FPZ668" s="137"/>
      <c r="FQA668" s="137"/>
      <c r="FQB668" s="137"/>
      <c r="FQC668" s="137"/>
      <c r="FQD668" s="137"/>
      <c r="FQE668" s="137"/>
      <c r="FQF668" s="137"/>
      <c r="FQG668" s="137"/>
      <c r="FQH668" s="137"/>
      <c r="FQI668" s="137"/>
      <c r="FQJ668" s="137"/>
      <c r="FQK668" s="137"/>
      <c r="FQL668" s="137"/>
      <c r="FQM668" s="137"/>
      <c r="FQN668" s="137"/>
      <c r="FQO668" s="137"/>
      <c r="FQP668" s="137"/>
      <c r="FQQ668" s="137"/>
      <c r="FQR668" s="137"/>
      <c r="FQS668" s="137"/>
      <c r="FQT668" s="137"/>
      <c r="FQU668" s="137"/>
      <c r="FQV668" s="137"/>
      <c r="FQW668" s="137"/>
      <c r="FQX668" s="137"/>
      <c r="FQY668" s="137"/>
      <c r="FQZ668" s="137"/>
      <c r="FRA668" s="137"/>
      <c r="FRB668" s="137"/>
      <c r="FRC668" s="137"/>
      <c r="FRD668" s="137"/>
      <c r="FRE668" s="137"/>
      <c r="FRF668" s="137"/>
      <c r="FRG668" s="137"/>
      <c r="FRH668" s="137"/>
      <c r="FRI668" s="137"/>
      <c r="FRJ668" s="137"/>
      <c r="FRK668" s="137"/>
      <c r="FRL668" s="137"/>
      <c r="FRM668" s="137"/>
      <c r="FRN668" s="137"/>
      <c r="FRO668" s="137"/>
      <c r="FRP668" s="137"/>
      <c r="FRQ668" s="137"/>
      <c r="FRR668" s="137"/>
      <c r="FRS668" s="137"/>
      <c r="FRT668" s="137"/>
      <c r="FRU668" s="137"/>
      <c r="FRV668" s="137"/>
      <c r="FRW668" s="137"/>
      <c r="FRX668" s="137"/>
      <c r="FRY668" s="137"/>
      <c r="FRZ668" s="137"/>
      <c r="FSA668" s="137"/>
      <c r="FSB668" s="137"/>
      <c r="FSC668" s="137"/>
      <c r="FSD668" s="137"/>
      <c r="FSE668" s="137"/>
      <c r="FSF668" s="137"/>
      <c r="FSG668" s="137"/>
      <c r="FSH668" s="137"/>
      <c r="FSI668" s="137"/>
      <c r="FSJ668" s="137"/>
      <c r="FSK668" s="137"/>
      <c r="FSL668" s="137"/>
      <c r="FSM668" s="137"/>
      <c r="FSN668" s="137"/>
      <c r="FSO668" s="137"/>
      <c r="FSP668" s="137"/>
      <c r="FSQ668" s="137"/>
      <c r="FSR668" s="137"/>
      <c r="FSS668" s="137"/>
      <c r="FST668" s="137"/>
      <c r="FSU668" s="137"/>
      <c r="FSV668" s="137"/>
      <c r="FSW668" s="137"/>
      <c r="FSX668" s="137"/>
      <c r="FSY668" s="137"/>
      <c r="FSZ668" s="137"/>
      <c r="FTA668" s="137"/>
      <c r="FTB668" s="137"/>
      <c r="FTC668" s="137"/>
      <c r="FTD668" s="137"/>
      <c r="FTE668" s="137"/>
      <c r="FTF668" s="137"/>
      <c r="FTG668" s="137"/>
      <c r="FTH668" s="137"/>
      <c r="FTI668" s="137"/>
      <c r="FTJ668" s="137"/>
      <c r="FTK668" s="137"/>
      <c r="FTL668" s="137"/>
      <c r="FTM668" s="137"/>
      <c r="FTN668" s="137"/>
      <c r="FTO668" s="137"/>
      <c r="FTP668" s="137"/>
      <c r="FTQ668" s="137"/>
      <c r="FTR668" s="137"/>
      <c r="FTS668" s="137"/>
      <c r="FTT668" s="137"/>
      <c r="FTU668" s="137"/>
      <c r="FTV668" s="137"/>
      <c r="FTW668" s="137"/>
      <c r="FTX668" s="137"/>
      <c r="FTY668" s="137"/>
      <c r="FTZ668" s="137"/>
      <c r="FUA668" s="137"/>
      <c r="FUB668" s="137"/>
      <c r="FUC668" s="137"/>
      <c r="FUD668" s="137"/>
      <c r="FUE668" s="137"/>
      <c r="FUF668" s="137"/>
      <c r="FUG668" s="137"/>
      <c r="FUH668" s="137"/>
      <c r="FUI668" s="137"/>
      <c r="FUJ668" s="137"/>
      <c r="FUK668" s="137"/>
      <c r="FUL668" s="137"/>
      <c r="FUM668" s="137"/>
      <c r="FUN668" s="137"/>
      <c r="FUO668" s="137"/>
      <c r="FUP668" s="137"/>
      <c r="FUQ668" s="137"/>
      <c r="FUR668" s="137"/>
      <c r="FUS668" s="137"/>
      <c r="FUT668" s="137"/>
      <c r="FUU668" s="137"/>
      <c r="FUV668" s="137"/>
      <c r="FUW668" s="137"/>
      <c r="FUX668" s="137"/>
      <c r="FUY668" s="137"/>
      <c r="FUZ668" s="137"/>
      <c r="FVA668" s="137"/>
      <c r="FVB668" s="137"/>
      <c r="FVC668" s="137"/>
      <c r="FVD668" s="137"/>
      <c r="FVE668" s="137"/>
      <c r="FVF668" s="137"/>
      <c r="FVG668" s="137"/>
      <c r="FVH668" s="137"/>
      <c r="FVI668" s="137"/>
      <c r="FVJ668" s="137"/>
      <c r="FVK668" s="137"/>
      <c r="FVL668" s="137"/>
      <c r="FVM668" s="137"/>
      <c r="FVN668" s="137"/>
      <c r="FVO668" s="137"/>
      <c r="FVP668" s="137"/>
      <c r="FVQ668" s="137"/>
      <c r="FVR668" s="137"/>
      <c r="FVS668" s="137"/>
      <c r="FVT668" s="137"/>
      <c r="FVU668" s="137"/>
      <c r="FVV668" s="137"/>
      <c r="FVW668" s="137"/>
      <c r="FVX668" s="137"/>
      <c r="FVY668" s="137"/>
      <c r="FVZ668" s="137"/>
      <c r="FWA668" s="137"/>
      <c r="FWB668" s="137"/>
      <c r="FWC668" s="137"/>
      <c r="FWD668" s="137"/>
      <c r="FWE668" s="137"/>
      <c r="FWF668" s="137"/>
      <c r="FWG668" s="137"/>
      <c r="FWH668" s="137"/>
      <c r="FWI668" s="137"/>
      <c r="FWJ668" s="137"/>
      <c r="FWK668" s="137"/>
      <c r="FWL668" s="137"/>
      <c r="FWM668" s="137"/>
      <c r="FWN668" s="137"/>
      <c r="FWO668" s="137"/>
      <c r="FWP668" s="137"/>
      <c r="FWQ668" s="137"/>
      <c r="FWR668" s="137"/>
      <c r="FWS668" s="137"/>
      <c r="FWT668" s="137"/>
      <c r="FWU668" s="137"/>
      <c r="FWV668" s="137"/>
      <c r="FWW668" s="137"/>
      <c r="FWX668" s="137"/>
      <c r="FWY668" s="137"/>
      <c r="FWZ668" s="137"/>
      <c r="FXA668" s="137"/>
      <c r="FXB668" s="137"/>
      <c r="FXC668" s="137"/>
      <c r="FXD668" s="137"/>
      <c r="FXE668" s="137"/>
      <c r="FXF668" s="137"/>
      <c r="FXG668" s="137"/>
      <c r="FXH668" s="137"/>
      <c r="FXI668" s="137"/>
      <c r="FXJ668" s="137"/>
      <c r="FXK668" s="137"/>
      <c r="FXL668" s="137"/>
      <c r="FXM668" s="137"/>
      <c r="FXN668" s="137"/>
      <c r="FXO668" s="137"/>
      <c r="FXP668" s="137"/>
      <c r="FXQ668" s="137"/>
      <c r="FXR668" s="137"/>
      <c r="FXS668" s="137"/>
      <c r="FXT668" s="137"/>
      <c r="FXU668" s="137"/>
      <c r="FXV668" s="137"/>
      <c r="FXW668" s="137"/>
      <c r="FXX668" s="137"/>
      <c r="FXY668" s="137"/>
      <c r="FXZ668" s="137"/>
      <c r="FYA668" s="137"/>
      <c r="FYB668" s="137"/>
      <c r="FYC668" s="137"/>
      <c r="FYD668" s="137"/>
      <c r="FYE668" s="137"/>
      <c r="FYF668" s="137"/>
      <c r="FYG668" s="137"/>
      <c r="FYH668" s="137"/>
      <c r="FYI668" s="137"/>
      <c r="FYJ668" s="137"/>
      <c r="FYK668" s="137"/>
      <c r="FYL668" s="137"/>
      <c r="FYM668" s="137"/>
      <c r="FYN668" s="137"/>
      <c r="FYO668" s="137"/>
      <c r="FYP668" s="137"/>
      <c r="FYQ668" s="137"/>
      <c r="FYR668" s="137"/>
      <c r="FYS668" s="137"/>
      <c r="FYT668" s="137"/>
      <c r="FYU668" s="137"/>
      <c r="FYV668" s="137"/>
      <c r="FYW668" s="137"/>
      <c r="FYX668" s="137"/>
      <c r="FYY668" s="137"/>
      <c r="FYZ668" s="137"/>
      <c r="FZA668" s="137"/>
      <c r="FZB668" s="137"/>
      <c r="FZC668" s="137"/>
      <c r="FZD668" s="137"/>
      <c r="FZE668" s="137"/>
      <c r="FZF668" s="137"/>
      <c r="FZG668" s="137"/>
      <c r="FZH668" s="137"/>
      <c r="FZI668" s="137"/>
      <c r="FZJ668" s="137"/>
      <c r="FZK668" s="137"/>
      <c r="FZL668" s="137"/>
      <c r="FZM668" s="137"/>
      <c r="FZN668" s="137"/>
      <c r="FZO668" s="137"/>
      <c r="FZP668" s="137"/>
      <c r="FZQ668" s="137"/>
      <c r="FZR668" s="137"/>
      <c r="FZS668" s="137"/>
      <c r="FZT668" s="137"/>
      <c r="FZU668" s="137"/>
      <c r="FZV668" s="137"/>
      <c r="FZW668" s="137"/>
      <c r="FZX668" s="137"/>
      <c r="FZY668" s="137"/>
      <c r="FZZ668" s="137"/>
      <c r="GAA668" s="137"/>
      <c r="GAB668" s="137"/>
      <c r="GAC668" s="137"/>
      <c r="GAD668" s="137"/>
      <c r="GAE668" s="137"/>
      <c r="GAF668" s="137"/>
      <c r="GAG668" s="137"/>
      <c r="GAH668" s="137"/>
      <c r="GAI668" s="137"/>
      <c r="GAJ668" s="137"/>
      <c r="GAK668" s="137"/>
      <c r="GAL668" s="137"/>
      <c r="GAM668" s="137"/>
      <c r="GAN668" s="137"/>
      <c r="GAO668" s="137"/>
      <c r="GAP668" s="137"/>
      <c r="GAQ668" s="137"/>
      <c r="GAR668" s="137"/>
      <c r="GAS668" s="137"/>
      <c r="GAT668" s="137"/>
      <c r="GAU668" s="137"/>
      <c r="GAV668" s="137"/>
      <c r="GAW668" s="137"/>
      <c r="GAX668" s="137"/>
      <c r="GAY668" s="137"/>
      <c r="GAZ668" s="137"/>
      <c r="GBA668" s="137"/>
      <c r="GBB668" s="137"/>
      <c r="GBC668" s="137"/>
      <c r="GBD668" s="137"/>
      <c r="GBE668" s="137"/>
      <c r="GBF668" s="137"/>
      <c r="GBG668" s="137"/>
      <c r="GBH668" s="137"/>
      <c r="GBI668" s="137"/>
      <c r="GBJ668" s="137"/>
      <c r="GBK668" s="137"/>
      <c r="GBL668" s="137"/>
      <c r="GBM668" s="137"/>
      <c r="GBN668" s="137"/>
      <c r="GBO668" s="137"/>
      <c r="GBP668" s="137"/>
      <c r="GBQ668" s="137"/>
      <c r="GBR668" s="137"/>
      <c r="GBS668" s="137"/>
      <c r="GBT668" s="137"/>
      <c r="GBU668" s="137"/>
      <c r="GBV668" s="137"/>
      <c r="GBW668" s="137"/>
      <c r="GBX668" s="137"/>
      <c r="GBY668" s="137"/>
      <c r="GBZ668" s="137"/>
      <c r="GCA668" s="137"/>
      <c r="GCB668" s="137"/>
      <c r="GCC668" s="137"/>
      <c r="GCD668" s="137"/>
      <c r="GCE668" s="137"/>
      <c r="GCF668" s="137"/>
      <c r="GCG668" s="137"/>
      <c r="GCH668" s="137"/>
      <c r="GCI668" s="137"/>
      <c r="GCJ668" s="137"/>
      <c r="GCK668" s="137"/>
      <c r="GCL668" s="137"/>
      <c r="GCM668" s="137"/>
      <c r="GCN668" s="137"/>
      <c r="GCO668" s="137"/>
      <c r="GCP668" s="137"/>
      <c r="GCQ668" s="137"/>
      <c r="GCR668" s="137"/>
      <c r="GCS668" s="137"/>
      <c r="GCT668" s="137"/>
      <c r="GCU668" s="137"/>
      <c r="GCV668" s="137"/>
      <c r="GCW668" s="137"/>
      <c r="GCX668" s="137"/>
      <c r="GCY668" s="137"/>
      <c r="GCZ668" s="137"/>
      <c r="GDA668" s="137"/>
      <c r="GDB668" s="137"/>
      <c r="GDC668" s="137"/>
      <c r="GDD668" s="137"/>
      <c r="GDE668" s="137"/>
      <c r="GDF668" s="137"/>
      <c r="GDG668" s="137"/>
      <c r="GDH668" s="137"/>
      <c r="GDI668" s="137"/>
      <c r="GDJ668" s="137"/>
      <c r="GDK668" s="137"/>
      <c r="GDL668" s="137"/>
      <c r="GDM668" s="137"/>
      <c r="GDN668" s="137"/>
      <c r="GDO668" s="137"/>
      <c r="GDP668" s="137"/>
      <c r="GDQ668" s="137"/>
      <c r="GDR668" s="137"/>
      <c r="GDS668" s="137"/>
      <c r="GDT668" s="137"/>
      <c r="GDU668" s="137"/>
      <c r="GDV668" s="137"/>
      <c r="GDW668" s="137"/>
      <c r="GDX668" s="137"/>
      <c r="GDY668" s="137"/>
      <c r="GDZ668" s="137"/>
      <c r="GEA668" s="137"/>
      <c r="GEB668" s="137"/>
      <c r="GEC668" s="137"/>
      <c r="GED668" s="137"/>
      <c r="GEE668" s="137"/>
      <c r="GEF668" s="137"/>
      <c r="GEG668" s="137"/>
      <c r="GEH668" s="137"/>
      <c r="GEI668" s="137"/>
      <c r="GEJ668" s="137"/>
      <c r="GEK668" s="137"/>
      <c r="GEL668" s="137"/>
      <c r="GEM668" s="137"/>
      <c r="GEN668" s="137"/>
      <c r="GEO668" s="137"/>
      <c r="GEP668" s="137"/>
      <c r="GEQ668" s="137"/>
      <c r="GER668" s="137"/>
      <c r="GES668" s="137"/>
      <c r="GET668" s="137"/>
      <c r="GEU668" s="137"/>
      <c r="GEV668" s="137"/>
      <c r="GEW668" s="137"/>
      <c r="GEX668" s="137"/>
      <c r="GEY668" s="137"/>
      <c r="GEZ668" s="137"/>
      <c r="GFA668" s="137"/>
      <c r="GFB668" s="137"/>
      <c r="GFC668" s="137"/>
      <c r="GFD668" s="137"/>
      <c r="GFE668" s="137"/>
      <c r="GFF668" s="137"/>
      <c r="GFG668" s="137"/>
      <c r="GFH668" s="137"/>
      <c r="GFI668" s="137"/>
      <c r="GFJ668" s="137"/>
      <c r="GFK668" s="137"/>
      <c r="GFL668" s="137"/>
      <c r="GFM668" s="137"/>
      <c r="GFN668" s="137"/>
      <c r="GFO668" s="137"/>
      <c r="GFP668" s="137"/>
      <c r="GFQ668" s="137"/>
      <c r="GFR668" s="137"/>
      <c r="GFS668" s="137"/>
      <c r="GFT668" s="137"/>
      <c r="GFU668" s="137"/>
      <c r="GFV668" s="137"/>
      <c r="GFW668" s="137"/>
      <c r="GFX668" s="137"/>
      <c r="GFY668" s="137"/>
      <c r="GFZ668" s="137"/>
      <c r="GGA668" s="137"/>
      <c r="GGB668" s="137"/>
      <c r="GGC668" s="137"/>
      <c r="GGD668" s="137"/>
      <c r="GGE668" s="137"/>
      <c r="GGF668" s="137"/>
      <c r="GGG668" s="137"/>
      <c r="GGH668" s="137"/>
      <c r="GGI668" s="137"/>
      <c r="GGJ668" s="137"/>
      <c r="GGK668" s="137"/>
      <c r="GGL668" s="137"/>
      <c r="GGM668" s="137"/>
      <c r="GGN668" s="137"/>
      <c r="GGO668" s="137"/>
      <c r="GGP668" s="137"/>
      <c r="GGQ668" s="137"/>
      <c r="GGR668" s="137"/>
      <c r="GGS668" s="137"/>
      <c r="GGT668" s="137"/>
      <c r="GGU668" s="137"/>
      <c r="GGV668" s="137"/>
      <c r="GGW668" s="137"/>
      <c r="GGX668" s="137"/>
      <c r="GGY668" s="137"/>
      <c r="GGZ668" s="137"/>
      <c r="GHA668" s="137"/>
      <c r="GHB668" s="137"/>
      <c r="GHC668" s="137"/>
      <c r="GHD668" s="137"/>
      <c r="GHE668" s="137"/>
      <c r="GHF668" s="137"/>
      <c r="GHG668" s="137"/>
      <c r="GHH668" s="137"/>
      <c r="GHI668" s="137"/>
      <c r="GHJ668" s="137"/>
      <c r="GHK668" s="137"/>
      <c r="GHL668" s="137"/>
      <c r="GHM668" s="137"/>
      <c r="GHN668" s="137"/>
      <c r="GHO668" s="137"/>
      <c r="GHP668" s="137"/>
      <c r="GHQ668" s="137"/>
      <c r="GHR668" s="137"/>
      <c r="GHS668" s="137"/>
      <c r="GHT668" s="137"/>
      <c r="GHU668" s="137"/>
      <c r="GHV668" s="137"/>
      <c r="GHW668" s="137"/>
      <c r="GHX668" s="137"/>
      <c r="GHY668" s="137"/>
      <c r="GHZ668" s="137"/>
      <c r="GIA668" s="137"/>
      <c r="GIB668" s="137"/>
      <c r="GIC668" s="137"/>
      <c r="GID668" s="137"/>
      <c r="GIE668" s="137"/>
      <c r="GIF668" s="137"/>
      <c r="GIG668" s="137"/>
      <c r="GIH668" s="137"/>
      <c r="GII668" s="137"/>
      <c r="GIJ668" s="137"/>
      <c r="GIK668" s="137"/>
      <c r="GIL668" s="137"/>
      <c r="GIM668" s="137"/>
      <c r="GIN668" s="137"/>
      <c r="GIO668" s="137"/>
      <c r="GIP668" s="137"/>
      <c r="GIQ668" s="137"/>
      <c r="GIR668" s="137"/>
      <c r="GIS668" s="137"/>
      <c r="GIT668" s="137"/>
      <c r="GIU668" s="137"/>
      <c r="GIV668" s="137"/>
      <c r="GIW668" s="137"/>
      <c r="GIX668" s="137"/>
      <c r="GIY668" s="137"/>
      <c r="GIZ668" s="137"/>
      <c r="GJA668" s="137"/>
      <c r="GJB668" s="137"/>
      <c r="GJC668" s="137"/>
      <c r="GJD668" s="137"/>
      <c r="GJE668" s="137"/>
      <c r="GJF668" s="137"/>
      <c r="GJG668" s="137"/>
      <c r="GJH668" s="137"/>
      <c r="GJI668" s="137"/>
      <c r="GJJ668" s="137"/>
      <c r="GJK668" s="137"/>
      <c r="GJL668" s="137"/>
      <c r="GJM668" s="137"/>
      <c r="GJN668" s="137"/>
      <c r="GJO668" s="137"/>
      <c r="GJP668" s="137"/>
      <c r="GJQ668" s="137"/>
      <c r="GJR668" s="137"/>
      <c r="GJS668" s="137"/>
      <c r="GJT668" s="137"/>
      <c r="GJU668" s="137"/>
      <c r="GJV668" s="137"/>
      <c r="GJW668" s="137"/>
      <c r="GJX668" s="137"/>
      <c r="GJY668" s="137"/>
      <c r="GJZ668" s="137"/>
      <c r="GKA668" s="137"/>
      <c r="GKB668" s="137"/>
      <c r="GKC668" s="137"/>
      <c r="GKD668" s="137"/>
      <c r="GKE668" s="137"/>
      <c r="GKF668" s="137"/>
      <c r="GKG668" s="137"/>
      <c r="GKH668" s="137"/>
      <c r="GKI668" s="137"/>
      <c r="GKJ668" s="137"/>
      <c r="GKK668" s="137"/>
      <c r="GKL668" s="137"/>
      <c r="GKM668" s="137"/>
      <c r="GKN668" s="137"/>
      <c r="GKO668" s="137"/>
      <c r="GKP668" s="137"/>
      <c r="GKQ668" s="137"/>
      <c r="GKR668" s="137"/>
      <c r="GKS668" s="137"/>
      <c r="GKT668" s="137"/>
      <c r="GKU668" s="137"/>
      <c r="GKV668" s="137"/>
      <c r="GKW668" s="137"/>
      <c r="GKX668" s="137"/>
      <c r="GKY668" s="137"/>
      <c r="GKZ668" s="137"/>
      <c r="GLA668" s="137"/>
      <c r="GLB668" s="137"/>
      <c r="GLC668" s="137"/>
      <c r="GLD668" s="137"/>
      <c r="GLE668" s="137"/>
      <c r="GLF668" s="137"/>
      <c r="GLG668" s="137"/>
      <c r="GLH668" s="137"/>
      <c r="GLI668" s="137"/>
      <c r="GLJ668" s="137"/>
      <c r="GLK668" s="137"/>
      <c r="GLL668" s="137"/>
      <c r="GLM668" s="137"/>
      <c r="GLN668" s="137"/>
      <c r="GLO668" s="137"/>
      <c r="GLP668" s="137"/>
      <c r="GLQ668" s="137"/>
      <c r="GLR668" s="137"/>
      <c r="GLS668" s="137"/>
      <c r="GLT668" s="137"/>
      <c r="GLU668" s="137"/>
      <c r="GLV668" s="137"/>
      <c r="GLW668" s="137"/>
      <c r="GLX668" s="137"/>
      <c r="GLY668" s="137"/>
      <c r="GLZ668" s="137"/>
      <c r="GMA668" s="137"/>
      <c r="GMB668" s="137"/>
      <c r="GMC668" s="137"/>
      <c r="GMD668" s="137"/>
      <c r="GME668" s="137"/>
      <c r="GMF668" s="137"/>
      <c r="GMG668" s="137"/>
      <c r="GMH668" s="137"/>
      <c r="GMI668" s="137"/>
      <c r="GMJ668" s="137"/>
      <c r="GMK668" s="137"/>
      <c r="GML668" s="137"/>
      <c r="GMM668" s="137"/>
      <c r="GMN668" s="137"/>
      <c r="GMO668" s="137"/>
      <c r="GMP668" s="137"/>
      <c r="GMQ668" s="137"/>
      <c r="GMR668" s="137"/>
      <c r="GMS668" s="137"/>
      <c r="GMT668" s="137"/>
      <c r="GMU668" s="137"/>
      <c r="GMV668" s="137"/>
      <c r="GMW668" s="137"/>
      <c r="GMX668" s="137"/>
      <c r="GMY668" s="137"/>
      <c r="GMZ668" s="137"/>
      <c r="GNA668" s="137"/>
      <c r="GNB668" s="137"/>
      <c r="GNC668" s="137"/>
      <c r="GND668" s="137"/>
      <c r="GNE668" s="137"/>
      <c r="GNF668" s="137"/>
      <c r="GNG668" s="137"/>
      <c r="GNH668" s="137"/>
      <c r="GNI668" s="137"/>
      <c r="GNJ668" s="137"/>
      <c r="GNK668" s="137"/>
      <c r="GNL668" s="137"/>
      <c r="GNM668" s="137"/>
      <c r="GNN668" s="137"/>
      <c r="GNO668" s="137"/>
      <c r="GNP668" s="137"/>
      <c r="GNQ668" s="137"/>
      <c r="GNR668" s="137"/>
      <c r="GNS668" s="137"/>
      <c r="GNT668" s="137"/>
      <c r="GNU668" s="137"/>
      <c r="GNV668" s="137"/>
      <c r="GNW668" s="137"/>
      <c r="GNX668" s="137"/>
      <c r="GNY668" s="137"/>
      <c r="GNZ668" s="137"/>
      <c r="GOA668" s="137"/>
      <c r="GOB668" s="137"/>
      <c r="GOC668" s="137"/>
      <c r="GOD668" s="137"/>
      <c r="GOE668" s="137"/>
      <c r="GOF668" s="137"/>
      <c r="GOG668" s="137"/>
      <c r="GOH668" s="137"/>
      <c r="GOI668" s="137"/>
      <c r="GOJ668" s="137"/>
      <c r="GOK668" s="137"/>
      <c r="GOL668" s="137"/>
      <c r="GOM668" s="137"/>
      <c r="GON668" s="137"/>
      <c r="GOO668" s="137"/>
      <c r="GOP668" s="137"/>
      <c r="GOQ668" s="137"/>
      <c r="GOR668" s="137"/>
      <c r="GOS668" s="137"/>
      <c r="GOT668" s="137"/>
      <c r="GOU668" s="137"/>
      <c r="GOV668" s="137"/>
      <c r="GOW668" s="137"/>
      <c r="GOX668" s="137"/>
      <c r="GOY668" s="137"/>
      <c r="GOZ668" s="137"/>
      <c r="GPA668" s="137"/>
      <c r="GPB668" s="137"/>
      <c r="GPC668" s="137"/>
      <c r="GPD668" s="137"/>
      <c r="GPE668" s="137"/>
      <c r="GPF668" s="137"/>
      <c r="GPG668" s="137"/>
      <c r="GPH668" s="137"/>
      <c r="GPI668" s="137"/>
      <c r="GPJ668" s="137"/>
      <c r="GPK668" s="137"/>
      <c r="GPL668" s="137"/>
      <c r="GPM668" s="137"/>
      <c r="GPN668" s="137"/>
      <c r="GPO668" s="137"/>
      <c r="GPP668" s="137"/>
      <c r="GPQ668" s="137"/>
      <c r="GPR668" s="137"/>
      <c r="GPS668" s="137"/>
      <c r="GPT668" s="137"/>
      <c r="GPU668" s="137"/>
      <c r="GPV668" s="137"/>
      <c r="GPW668" s="137"/>
      <c r="GPX668" s="137"/>
      <c r="GPY668" s="137"/>
      <c r="GPZ668" s="137"/>
      <c r="GQA668" s="137"/>
      <c r="GQB668" s="137"/>
      <c r="GQC668" s="137"/>
      <c r="GQD668" s="137"/>
      <c r="GQE668" s="137"/>
      <c r="GQF668" s="137"/>
      <c r="GQG668" s="137"/>
      <c r="GQH668" s="137"/>
      <c r="GQI668" s="137"/>
      <c r="GQJ668" s="137"/>
      <c r="GQK668" s="137"/>
      <c r="GQL668" s="137"/>
      <c r="GQM668" s="137"/>
      <c r="GQN668" s="137"/>
      <c r="GQO668" s="137"/>
      <c r="GQP668" s="137"/>
      <c r="GQQ668" s="137"/>
      <c r="GQR668" s="137"/>
      <c r="GQS668" s="137"/>
      <c r="GQT668" s="137"/>
      <c r="GQU668" s="137"/>
      <c r="GQV668" s="137"/>
      <c r="GQW668" s="137"/>
      <c r="GQX668" s="137"/>
      <c r="GQY668" s="137"/>
      <c r="GQZ668" s="137"/>
      <c r="GRA668" s="137"/>
      <c r="GRB668" s="137"/>
      <c r="GRC668" s="137"/>
      <c r="GRD668" s="137"/>
      <c r="GRE668" s="137"/>
      <c r="GRF668" s="137"/>
      <c r="GRG668" s="137"/>
      <c r="GRH668" s="137"/>
      <c r="GRI668" s="137"/>
      <c r="GRJ668" s="137"/>
      <c r="GRK668" s="137"/>
      <c r="GRL668" s="137"/>
      <c r="GRM668" s="137"/>
      <c r="GRN668" s="137"/>
      <c r="GRO668" s="137"/>
      <c r="GRP668" s="137"/>
      <c r="GRQ668" s="137"/>
      <c r="GRR668" s="137"/>
      <c r="GRS668" s="137"/>
      <c r="GRT668" s="137"/>
      <c r="GRU668" s="137"/>
      <c r="GRV668" s="137"/>
      <c r="GRW668" s="137"/>
      <c r="GRX668" s="137"/>
      <c r="GRY668" s="137"/>
      <c r="GRZ668" s="137"/>
      <c r="GSA668" s="137"/>
      <c r="GSB668" s="137"/>
      <c r="GSC668" s="137"/>
      <c r="GSD668" s="137"/>
      <c r="GSE668" s="137"/>
      <c r="GSF668" s="137"/>
      <c r="GSG668" s="137"/>
      <c r="GSH668" s="137"/>
      <c r="GSI668" s="137"/>
      <c r="GSJ668" s="137"/>
      <c r="GSK668" s="137"/>
      <c r="GSL668" s="137"/>
      <c r="GSM668" s="137"/>
      <c r="GSN668" s="137"/>
      <c r="GSO668" s="137"/>
      <c r="GSP668" s="137"/>
      <c r="GSQ668" s="137"/>
      <c r="GSR668" s="137"/>
      <c r="GSS668" s="137"/>
      <c r="GST668" s="137"/>
      <c r="GSU668" s="137"/>
      <c r="GSV668" s="137"/>
      <c r="GSW668" s="137"/>
      <c r="GSX668" s="137"/>
      <c r="GSY668" s="137"/>
      <c r="GSZ668" s="137"/>
      <c r="GTA668" s="137"/>
      <c r="GTB668" s="137"/>
      <c r="GTC668" s="137"/>
      <c r="GTD668" s="137"/>
      <c r="GTE668" s="137"/>
      <c r="GTF668" s="137"/>
      <c r="GTG668" s="137"/>
      <c r="GTH668" s="137"/>
      <c r="GTI668" s="137"/>
      <c r="GTJ668" s="137"/>
      <c r="GTK668" s="137"/>
      <c r="GTL668" s="137"/>
      <c r="GTM668" s="137"/>
      <c r="GTN668" s="137"/>
      <c r="GTO668" s="137"/>
      <c r="GTP668" s="137"/>
      <c r="GTQ668" s="137"/>
      <c r="GTR668" s="137"/>
      <c r="GTS668" s="137"/>
      <c r="GTT668" s="137"/>
      <c r="GTU668" s="137"/>
      <c r="GTV668" s="137"/>
      <c r="GTW668" s="137"/>
      <c r="GTX668" s="137"/>
      <c r="GTY668" s="137"/>
      <c r="GTZ668" s="137"/>
      <c r="GUA668" s="137"/>
      <c r="GUB668" s="137"/>
      <c r="GUC668" s="137"/>
      <c r="GUD668" s="137"/>
      <c r="GUE668" s="137"/>
      <c r="GUF668" s="137"/>
      <c r="GUG668" s="137"/>
      <c r="GUH668" s="137"/>
      <c r="GUI668" s="137"/>
      <c r="GUJ668" s="137"/>
      <c r="GUK668" s="137"/>
      <c r="GUL668" s="137"/>
      <c r="GUM668" s="137"/>
      <c r="GUN668" s="137"/>
      <c r="GUO668" s="137"/>
      <c r="GUP668" s="137"/>
      <c r="GUQ668" s="137"/>
      <c r="GUR668" s="137"/>
      <c r="GUS668" s="137"/>
      <c r="GUT668" s="137"/>
      <c r="GUU668" s="137"/>
      <c r="GUV668" s="137"/>
      <c r="GUW668" s="137"/>
      <c r="GUX668" s="137"/>
      <c r="GUY668" s="137"/>
      <c r="GUZ668" s="137"/>
      <c r="GVA668" s="137"/>
      <c r="GVB668" s="137"/>
      <c r="GVC668" s="137"/>
      <c r="GVD668" s="137"/>
      <c r="GVE668" s="137"/>
      <c r="GVF668" s="137"/>
      <c r="GVG668" s="137"/>
      <c r="GVH668" s="137"/>
      <c r="GVI668" s="137"/>
      <c r="GVJ668" s="137"/>
      <c r="GVK668" s="137"/>
      <c r="GVL668" s="137"/>
      <c r="GVM668" s="137"/>
      <c r="GVN668" s="137"/>
      <c r="GVO668" s="137"/>
      <c r="GVP668" s="137"/>
      <c r="GVQ668" s="137"/>
      <c r="GVR668" s="137"/>
      <c r="GVS668" s="137"/>
      <c r="GVT668" s="137"/>
      <c r="GVU668" s="137"/>
      <c r="GVV668" s="137"/>
      <c r="GVW668" s="137"/>
      <c r="GVX668" s="137"/>
      <c r="GVY668" s="137"/>
      <c r="GVZ668" s="137"/>
      <c r="GWA668" s="137"/>
      <c r="GWB668" s="137"/>
      <c r="GWC668" s="137"/>
      <c r="GWD668" s="137"/>
      <c r="GWE668" s="137"/>
      <c r="GWF668" s="137"/>
      <c r="GWG668" s="137"/>
      <c r="GWH668" s="137"/>
      <c r="GWI668" s="137"/>
      <c r="GWJ668" s="137"/>
      <c r="GWK668" s="137"/>
      <c r="GWL668" s="137"/>
      <c r="GWM668" s="137"/>
      <c r="GWN668" s="137"/>
      <c r="GWO668" s="137"/>
      <c r="GWP668" s="137"/>
      <c r="GWQ668" s="137"/>
      <c r="GWR668" s="137"/>
      <c r="GWS668" s="137"/>
      <c r="GWT668" s="137"/>
      <c r="GWU668" s="137"/>
      <c r="GWV668" s="137"/>
      <c r="GWW668" s="137"/>
      <c r="GWX668" s="137"/>
      <c r="GWY668" s="137"/>
      <c r="GWZ668" s="137"/>
      <c r="GXA668" s="137"/>
      <c r="GXB668" s="137"/>
      <c r="GXC668" s="137"/>
      <c r="GXD668" s="137"/>
      <c r="GXE668" s="137"/>
      <c r="GXF668" s="137"/>
      <c r="GXG668" s="137"/>
      <c r="GXH668" s="137"/>
      <c r="GXI668" s="137"/>
      <c r="GXJ668" s="137"/>
      <c r="GXK668" s="137"/>
      <c r="GXL668" s="137"/>
      <c r="GXM668" s="137"/>
      <c r="GXN668" s="137"/>
      <c r="GXO668" s="137"/>
      <c r="GXP668" s="137"/>
      <c r="GXQ668" s="137"/>
      <c r="GXR668" s="137"/>
      <c r="GXS668" s="137"/>
      <c r="GXT668" s="137"/>
      <c r="GXU668" s="137"/>
      <c r="GXV668" s="137"/>
      <c r="GXW668" s="137"/>
      <c r="GXX668" s="137"/>
      <c r="GXY668" s="137"/>
      <c r="GXZ668" s="137"/>
      <c r="GYA668" s="137"/>
      <c r="GYB668" s="137"/>
      <c r="GYC668" s="137"/>
      <c r="GYD668" s="137"/>
      <c r="GYE668" s="137"/>
      <c r="GYF668" s="137"/>
      <c r="GYG668" s="137"/>
      <c r="GYH668" s="137"/>
      <c r="GYI668" s="137"/>
      <c r="GYJ668" s="137"/>
      <c r="GYK668" s="137"/>
      <c r="GYL668" s="137"/>
      <c r="GYM668" s="137"/>
      <c r="GYN668" s="137"/>
      <c r="GYO668" s="137"/>
      <c r="GYP668" s="137"/>
      <c r="GYQ668" s="137"/>
      <c r="GYR668" s="137"/>
      <c r="GYS668" s="137"/>
      <c r="GYT668" s="137"/>
      <c r="GYU668" s="137"/>
      <c r="GYV668" s="137"/>
      <c r="GYW668" s="137"/>
      <c r="GYX668" s="137"/>
      <c r="GYY668" s="137"/>
      <c r="GYZ668" s="137"/>
      <c r="GZA668" s="137"/>
      <c r="GZB668" s="137"/>
      <c r="GZC668" s="137"/>
      <c r="GZD668" s="137"/>
      <c r="GZE668" s="137"/>
      <c r="GZF668" s="137"/>
      <c r="GZG668" s="137"/>
      <c r="GZH668" s="137"/>
      <c r="GZI668" s="137"/>
      <c r="GZJ668" s="137"/>
      <c r="GZK668" s="137"/>
      <c r="GZL668" s="137"/>
      <c r="GZM668" s="137"/>
      <c r="GZN668" s="137"/>
      <c r="GZO668" s="137"/>
      <c r="GZP668" s="137"/>
      <c r="GZQ668" s="137"/>
      <c r="GZR668" s="137"/>
      <c r="GZS668" s="137"/>
      <c r="GZT668" s="137"/>
      <c r="GZU668" s="137"/>
      <c r="GZV668" s="137"/>
      <c r="GZW668" s="137"/>
      <c r="GZX668" s="137"/>
      <c r="GZY668" s="137"/>
      <c r="GZZ668" s="137"/>
      <c r="HAA668" s="137"/>
      <c r="HAB668" s="137"/>
      <c r="HAC668" s="137"/>
      <c r="HAD668" s="137"/>
      <c r="HAE668" s="137"/>
      <c r="HAF668" s="137"/>
      <c r="HAG668" s="137"/>
      <c r="HAH668" s="137"/>
      <c r="HAI668" s="137"/>
      <c r="HAJ668" s="137"/>
      <c r="HAK668" s="137"/>
      <c r="HAL668" s="137"/>
      <c r="HAM668" s="137"/>
      <c r="HAN668" s="137"/>
      <c r="HAO668" s="137"/>
      <c r="HAP668" s="137"/>
      <c r="HAQ668" s="137"/>
      <c r="HAR668" s="137"/>
      <c r="HAS668" s="137"/>
      <c r="HAT668" s="137"/>
      <c r="HAU668" s="137"/>
      <c r="HAV668" s="137"/>
      <c r="HAW668" s="137"/>
      <c r="HAX668" s="137"/>
      <c r="HAY668" s="137"/>
      <c r="HAZ668" s="137"/>
      <c r="HBA668" s="137"/>
      <c r="HBB668" s="137"/>
      <c r="HBC668" s="137"/>
      <c r="HBD668" s="137"/>
      <c r="HBE668" s="137"/>
      <c r="HBF668" s="137"/>
      <c r="HBG668" s="137"/>
      <c r="HBH668" s="137"/>
      <c r="HBI668" s="137"/>
      <c r="HBJ668" s="137"/>
      <c r="HBK668" s="137"/>
      <c r="HBL668" s="137"/>
      <c r="HBM668" s="137"/>
      <c r="HBN668" s="137"/>
      <c r="HBO668" s="137"/>
      <c r="HBP668" s="137"/>
      <c r="HBQ668" s="137"/>
      <c r="HBR668" s="137"/>
      <c r="HBS668" s="137"/>
      <c r="HBT668" s="137"/>
      <c r="HBU668" s="137"/>
      <c r="HBV668" s="137"/>
      <c r="HBW668" s="137"/>
      <c r="HBX668" s="137"/>
      <c r="HBY668" s="137"/>
      <c r="HBZ668" s="137"/>
      <c r="HCA668" s="137"/>
      <c r="HCB668" s="137"/>
      <c r="HCC668" s="137"/>
      <c r="HCD668" s="137"/>
      <c r="HCE668" s="137"/>
      <c r="HCF668" s="137"/>
      <c r="HCG668" s="137"/>
      <c r="HCH668" s="137"/>
      <c r="HCI668" s="137"/>
      <c r="HCJ668" s="137"/>
      <c r="HCK668" s="137"/>
      <c r="HCL668" s="137"/>
      <c r="HCM668" s="137"/>
      <c r="HCN668" s="137"/>
      <c r="HCO668" s="137"/>
      <c r="HCP668" s="137"/>
      <c r="HCQ668" s="137"/>
      <c r="HCR668" s="137"/>
      <c r="HCS668" s="137"/>
      <c r="HCT668" s="137"/>
      <c r="HCU668" s="137"/>
      <c r="HCV668" s="137"/>
      <c r="HCW668" s="137"/>
      <c r="HCX668" s="137"/>
      <c r="HCY668" s="137"/>
      <c r="HCZ668" s="137"/>
      <c r="HDA668" s="137"/>
      <c r="HDB668" s="137"/>
      <c r="HDC668" s="137"/>
      <c r="HDD668" s="137"/>
      <c r="HDE668" s="137"/>
      <c r="HDF668" s="137"/>
      <c r="HDG668" s="137"/>
      <c r="HDH668" s="137"/>
      <c r="HDI668" s="137"/>
      <c r="HDJ668" s="137"/>
      <c r="HDK668" s="137"/>
      <c r="HDL668" s="137"/>
      <c r="HDM668" s="137"/>
      <c r="HDN668" s="137"/>
      <c r="HDO668" s="137"/>
      <c r="HDP668" s="137"/>
      <c r="HDQ668" s="137"/>
      <c r="HDR668" s="137"/>
      <c r="HDS668" s="137"/>
      <c r="HDT668" s="137"/>
      <c r="HDU668" s="137"/>
      <c r="HDV668" s="137"/>
      <c r="HDW668" s="137"/>
      <c r="HDX668" s="137"/>
      <c r="HDY668" s="137"/>
      <c r="HDZ668" s="137"/>
      <c r="HEA668" s="137"/>
      <c r="HEB668" s="137"/>
      <c r="HEC668" s="137"/>
      <c r="HED668" s="137"/>
      <c r="HEE668" s="137"/>
      <c r="HEF668" s="137"/>
      <c r="HEG668" s="137"/>
      <c r="HEH668" s="137"/>
      <c r="HEI668" s="137"/>
      <c r="HEJ668" s="137"/>
      <c r="HEK668" s="137"/>
      <c r="HEL668" s="137"/>
      <c r="HEM668" s="137"/>
      <c r="HEN668" s="137"/>
      <c r="HEO668" s="137"/>
      <c r="HEP668" s="137"/>
      <c r="HEQ668" s="137"/>
      <c r="HER668" s="137"/>
      <c r="HES668" s="137"/>
      <c r="HET668" s="137"/>
      <c r="HEU668" s="137"/>
      <c r="HEV668" s="137"/>
      <c r="HEW668" s="137"/>
      <c r="HEX668" s="137"/>
      <c r="HEY668" s="137"/>
      <c r="HEZ668" s="137"/>
      <c r="HFA668" s="137"/>
      <c r="HFB668" s="137"/>
      <c r="HFC668" s="137"/>
      <c r="HFD668" s="137"/>
      <c r="HFE668" s="137"/>
      <c r="HFF668" s="137"/>
      <c r="HFG668" s="137"/>
      <c r="HFH668" s="137"/>
      <c r="HFI668" s="137"/>
      <c r="HFJ668" s="137"/>
      <c r="HFK668" s="137"/>
      <c r="HFL668" s="137"/>
      <c r="HFM668" s="137"/>
      <c r="HFN668" s="137"/>
      <c r="HFO668" s="137"/>
      <c r="HFP668" s="137"/>
      <c r="HFQ668" s="137"/>
      <c r="HFR668" s="137"/>
      <c r="HFS668" s="137"/>
      <c r="HFT668" s="137"/>
      <c r="HFU668" s="137"/>
      <c r="HFV668" s="137"/>
      <c r="HFW668" s="137"/>
      <c r="HFX668" s="137"/>
      <c r="HFY668" s="137"/>
      <c r="HFZ668" s="137"/>
      <c r="HGA668" s="137"/>
      <c r="HGB668" s="137"/>
      <c r="HGC668" s="137"/>
      <c r="HGD668" s="137"/>
      <c r="HGE668" s="137"/>
      <c r="HGF668" s="137"/>
      <c r="HGG668" s="137"/>
      <c r="HGH668" s="137"/>
      <c r="HGI668" s="137"/>
      <c r="HGJ668" s="137"/>
      <c r="HGK668" s="137"/>
      <c r="HGL668" s="137"/>
      <c r="HGM668" s="137"/>
      <c r="HGN668" s="137"/>
      <c r="HGO668" s="137"/>
      <c r="HGP668" s="137"/>
      <c r="HGQ668" s="137"/>
      <c r="HGR668" s="137"/>
      <c r="HGS668" s="137"/>
      <c r="HGT668" s="137"/>
      <c r="HGU668" s="137"/>
      <c r="HGV668" s="137"/>
      <c r="HGW668" s="137"/>
      <c r="HGX668" s="137"/>
      <c r="HGY668" s="137"/>
      <c r="HGZ668" s="137"/>
      <c r="HHA668" s="137"/>
      <c r="HHB668" s="137"/>
      <c r="HHC668" s="137"/>
      <c r="HHD668" s="137"/>
      <c r="HHE668" s="137"/>
      <c r="HHF668" s="137"/>
      <c r="HHG668" s="137"/>
      <c r="HHH668" s="137"/>
      <c r="HHI668" s="137"/>
      <c r="HHJ668" s="137"/>
      <c r="HHK668" s="137"/>
      <c r="HHL668" s="137"/>
      <c r="HHM668" s="137"/>
      <c r="HHN668" s="137"/>
      <c r="HHO668" s="137"/>
      <c r="HHP668" s="137"/>
      <c r="HHQ668" s="137"/>
      <c r="HHR668" s="137"/>
      <c r="HHS668" s="137"/>
      <c r="HHT668" s="137"/>
      <c r="HHU668" s="137"/>
      <c r="HHV668" s="137"/>
      <c r="HHW668" s="137"/>
      <c r="HHX668" s="137"/>
      <c r="HHY668" s="137"/>
      <c r="HHZ668" s="137"/>
      <c r="HIA668" s="137"/>
      <c r="HIB668" s="137"/>
      <c r="HIC668" s="137"/>
      <c r="HID668" s="137"/>
      <c r="HIE668" s="137"/>
      <c r="HIF668" s="137"/>
      <c r="HIG668" s="137"/>
      <c r="HIH668" s="137"/>
      <c r="HII668" s="137"/>
      <c r="HIJ668" s="137"/>
      <c r="HIK668" s="137"/>
      <c r="HIL668" s="137"/>
      <c r="HIM668" s="137"/>
      <c r="HIN668" s="137"/>
      <c r="HIO668" s="137"/>
      <c r="HIP668" s="137"/>
      <c r="HIQ668" s="137"/>
      <c r="HIR668" s="137"/>
      <c r="HIS668" s="137"/>
      <c r="HIT668" s="137"/>
      <c r="HIU668" s="137"/>
      <c r="HIV668" s="137"/>
      <c r="HIW668" s="137"/>
      <c r="HIX668" s="137"/>
      <c r="HIY668" s="137"/>
      <c r="HIZ668" s="137"/>
      <c r="HJA668" s="137"/>
      <c r="HJB668" s="137"/>
      <c r="HJC668" s="137"/>
      <c r="HJD668" s="137"/>
      <c r="HJE668" s="137"/>
      <c r="HJF668" s="137"/>
      <c r="HJG668" s="137"/>
      <c r="HJH668" s="137"/>
      <c r="HJI668" s="137"/>
      <c r="HJJ668" s="137"/>
      <c r="HJK668" s="137"/>
      <c r="HJL668" s="137"/>
      <c r="HJM668" s="137"/>
      <c r="HJN668" s="137"/>
      <c r="HJO668" s="137"/>
      <c r="HJP668" s="137"/>
      <c r="HJQ668" s="137"/>
      <c r="HJR668" s="137"/>
      <c r="HJS668" s="137"/>
      <c r="HJT668" s="137"/>
      <c r="HJU668" s="137"/>
      <c r="HJV668" s="137"/>
      <c r="HJW668" s="137"/>
      <c r="HJX668" s="137"/>
      <c r="HJY668" s="137"/>
      <c r="HJZ668" s="137"/>
      <c r="HKA668" s="137"/>
      <c r="HKB668" s="137"/>
      <c r="HKC668" s="137"/>
      <c r="HKD668" s="137"/>
      <c r="HKE668" s="137"/>
      <c r="HKF668" s="137"/>
      <c r="HKG668" s="137"/>
      <c r="HKH668" s="137"/>
      <c r="HKI668" s="137"/>
      <c r="HKJ668" s="137"/>
      <c r="HKK668" s="137"/>
      <c r="HKL668" s="137"/>
      <c r="HKM668" s="137"/>
      <c r="HKN668" s="137"/>
      <c r="HKO668" s="137"/>
      <c r="HKP668" s="137"/>
      <c r="HKQ668" s="137"/>
      <c r="HKR668" s="137"/>
      <c r="HKS668" s="137"/>
      <c r="HKT668" s="137"/>
      <c r="HKU668" s="137"/>
      <c r="HKV668" s="137"/>
      <c r="HKW668" s="137"/>
      <c r="HKX668" s="137"/>
      <c r="HKY668" s="137"/>
      <c r="HKZ668" s="137"/>
      <c r="HLA668" s="137"/>
      <c r="HLB668" s="137"/>
      <c r="HLC668" s="137"/>
      <c r="HLD668" s="137"/>
      <c r="HLE668" s="137"/>
      <c r="HLF668" s="137"/>
      <c r="HLG668" s="137"/>
      <c r="HLH668" s="137"/>
      <c r="HLI668" s="137"/>
      <c r="HLJ668" s="137"/>
      <c r="HLK668" s="137"/>
      <c r="HLL668" s="137"/>
      <c r="HLM668" s="137"/>
      <c r="HLN668" s="137"/>
      <c r="HLO668" s="137"/>
      <c r="HLP668" s="137"/>
      <c r="HLQ668" s="137"/>
      <c r="HLR668" s="137"/>
      <c r="HLS668" s="137"/>
      <c r="HLT668" s="137"/>
      <c r="HLU668" s="137"/>
      <c r="HLV668" s="137"/>
      <c r="HLW668" s="137"/>
      <c r="HLX668" s="137"/>
      <c r="HLY668" s="137"/>
      <c r="HLZ668" s="137"/>
      <c r="HMA668" s="137"/>
      <c r="HMB668" s="137"/>
      <c r="HMC668" s="137"/>
      <c r="HMD668" s="137"/>
      <c r="HME668" s="137"/>
      <c r="HMF668" s="137"/>
      <c r="HMG668" s="137"/>
      <c r="HMH668" s="137"/>
      <c r="HMI668" s="137"/>
      <c r="HMJ668" s="137"/>
      <c r="HMK668" s="137"/>
      <c r="HML668" s="137"/>
      <c r="HMM668" s="137"/>
      <c r="HMN668" s="137"/>
      <c r="HMO668" s="137"/>
      <c r="HMP668" s="137"/>
      <c r="HMQ668" s="137"/>
      <c r="HMR668" s="137"/>
      <c r="HMS668" s="137"/>
      <c r="HMT668" s="137"/>
      <c r="HMU668" s="137"/>
      <c r="HMV668" s="137"/>
      <c r="HMW668" s="137"/>
      <c r="HMX668" s="137"/>
      <c r="HMY668" s="137"/>
      <c r="HMZ668" s="137"/>
      <c r="HNA668" s="137"/>
      <c r="HNB668" s="137"/>
      <c r="HNC668" s="137"/>
      <c r="HND668" s="137"/>
      <c r="HNE668" s="137"/>
      <c r="HNF668" s="137"/>
      <c r="HNG668" s="137"/>
      <c r="HNH668" s="137"/>
      <c r="HNI668" s="137"/>
      <c r="HNJ668" s="137"/>
      <c r="HNK668" s="137"/>
      <c r="HNL668" s="137"/>
      <c r="HNM668" s="137"/>
      <c r="HNN668" s="137"/>
      <c r="HNO668" s="137"/>
      <c r="HNP668" s="137"/>
      <c r="HNQ668" s="137"/>
      <c r="HNR668" s="137"/>
      <c r="HNS668" s="137"/>
      <c r="HNT668" s="137"/>
      <c r="HNU668" s="137"/>
      <c r="HNV668" s="137"/>
      <c r="HNW668" s="137"/>
      <c r="HNX668" s="137"/>
      <c r="HNY668" s="137"/>
      <c r="HNZ668" s="137"/>
      <c r="HOA668" s="137"/>
      <c r="HOB668" s="137"/>
      <c r="HOC668" s="137"/>
      <c r="HOD668" s="137"/>
      <c r="HOE668" s="137"/>
      <c r="HOF668" s="137"/>
      <c r="HOG668" s="137"/>
      <c r="HOH668" s="137"/>
      <c r="HOI668" s="137"/>
      <c r="HOJ668" s="137"/>
      <c r="HOK668" s="137"/>
      <c r="HOL668" s="137"/>
      <c r="HOM668" s="137"/>
      <c r="HON668" s="137"/>
      <c r="HOO668" s="137"/>
      <c r="HOP668" s="137"/>
      <c r="HOQ668" s="137"/>
      <c r="HOR668" s="137"/>
      <c r="HOS668" s="137"/>
      <c r="HOT668" s="137"/>
      <c r="HOU668" s="137"/>
      <c r="HOV668" s="137"/>
      <c r="HOW668" s="137"/>
      <c r="HOX668" s="137"/>
      <c r="HOY668" s="137"/>
      <c r="HOZ668" s="137"/>
      <c r="HPA668" s="137"/>
      <c r="HPB668" s="137"/>
      <c r="HPC668" s="137"/>
      <c r="HPD668" s="137"/>
      <c r="HPE668" s="137"/>
      <c r="HPF668" s="137"/>
      <c r="HPG668" s="137"/>
      <c r="HPH668" s="137"/>
      <c r="HPI668" s="137"/>
      <c r="HPJ668" s="137"/>
      <c r="HPK668" s="137"/>
      <c r="HPL668" s="137"/>
      <c r="HPM668" s="137"/>
      <c r="HPN668" s="137"/>
      <c r="HPO668" s="137"/>
      <c r="HPP668" s="137"/>
      <c r="HPQ668" s="137"/>
      <c r="HPR668" s="137"/>
      <c r="HPS668" s="137"/>
      <c r="HPT668" s="137"/>
      <c r="HPU668" s="137"/>
      <c r="HPV668" s="137"/>
      <c r="HPW668" s="137"/>
      <c r="HPX668" s="137"/>
      <c r="HPY668" s="137"/>
      <c r="HPZ668" s="137"/>
      <c r="HQA668" s="137"/>
      <c r="HQB668" s="137"/>
      <c r="HQC668" s="137"/>
      <c r="HQD668" s="137"/>
      <c r="HQE668" s="137"/>
      <c r="HQF668" s="137"/>
      <c r="HQG668" s="137"/>
      <c r="HQH668" s="137"/>
      <c r="HQI668" s="137"/>
      <c r="HQJ668" s="137"/>
      <c r="HQK668" s="137"/>
      <c r="HQL668" s="137"/>
      <c r="HQM668" s="137"/>
      <c r="HQN668" s="137"/>
      <c r="HQO668" s="137"/>
      <c r="HQP668" s="137"/>
      <c r="HQQ668" s="137"/>
      <c r="HQR668" s="137"/>
      <c r="HQS668" s="137"/>
      <c r="HQT668" s="137"/>
      <c r="HQU668" s="137"/>
      <c r="HQV668" s="137"/>
      <c r="HQW668" s="137"/>
      <c r="HQX668" s="137"/>
      <c r="HQY668" s="137"/>
      <c r="HQZ668" s="137"/>
      <c r="HRA668" s="137"/>
      <c r="HRB668" s="137"/>
      <c r="HRC668" s="137"/>
      <c r="HRD668" s="137"/>
      <c r="HRE668" s="137"/>
      <c r="HRF668" s="137"/>
      <c r="HRG668" s="137"/>
      <c r="HRH668" s="137"/>
      <c r="HRI668" s="137"/>
      <c r="HRJ668" s="137"/>
      <c r="HRK668" s="137"/>
      <c r="HRL668" s="137"/>
      <c r="HRM668" s="137"/>
      <c r="HRN668" s="137"/>
      <c r="HRO668" s="137"/>
      <c r="HRP668" s="137"/>
      <c r="HRQ668" s="137"/>
      <c r="HRR668" s="137"/>
      <c r="HRS668" s="137"/>
      <c r="HRT668" s="137"/>
      <c r="HRU668" s="137"/>
      <c r="HRV668" s="137"/>
      <c r="HRW668" s="137"/>
      <c r="HRX668" s="137"/>
      <c r="HRY668" s="137"/>
      <c r="HRZ668" s="137"/>
      <c r="HSA668" s="137"/>
      <c r="HSB668" s="137"/>
      <c r="HSC668" s="137"/>
      <c r="HSD668" s="137"/>
      <c r="HSE668" s="137"/>
      <c r="HSF668" s="137"/>
      <c r="HSG668" s="137"/>
      <c r="HSH668" s="137"/>
      <c r="HSI668" s="137"/>
      <c r="HSJ668" s="137"/>
      <c r="HSK668" s="137"/>
      <c r="HSL668" s="137"/>
      <c r="HSM668" s="137"/>
      <c r="HSN668" s="137"/>
      <c r="HSO668" s="137"/>
      <c r="HSP668" s="137"/>
      <c r="HSQ668" s="137"/>
      <c r="HSR668" s="137"/>
      <c r="HSS668" s="137"/>
      <c r="HST668" s="137"/>
      <c r="HSU668" s="137"/>
      <c r="HSV668" s="137"/>
      <c r="HSW668" s="137"/>
      <c r="HSX668" s="137"/>
      <c r="HSY668" s="137"/>
      <c r="HSZ668" s="137"/>
      <c r="HTA668" s="137"/>
      <c r="HTB668" s="137"/>
      <c r="HTC668" s="137"/>
      <c r="HTD668" s="137"/>
      <c r="HTE668" s="137"/>
      <c r="HTF668" s="137"/>
      <c r="HTG668" s="137"/>
      <c r="HTH668" s="137"/>
      <c r="HTI668" s="137"/>
      <c r="HTJ668" s="137"/>
      <c r="HTK668" s="137"/>
      <c r="HTL668" s="137"/>
      <c r="HTM668" s="137"/>
      <c r="HTN668" s="137"/>
      <c r="HTO668" s="137"/>
      <c r="HTP668" s="137"/>
      <c r="HTQ668" s="137"/>
      <c r="HTR668" s="137"/>
      <c r="HTS668" s="137"/>
      <c r="HTT668" s="137"/>
      <c r="HTU668" s="137"/>
      <c r="HTV668" s="137"/>
      <c r="HTW668" s="137"/>
      <c r="HTX668" s="137"/>
      <c r="HTY668" s="137"/>
      <c r="HTZ668" s="137"/>
      <c r="HUA668" s="137"/>
      <c r="HUB668" s="137"/>
      <c r="HUC668" s="137"/>
      <c r="HUD668" s="137"/>
      <c r="HUE668" s="137"/>
      <c r="HUF668" s="137"/>
      <c r="HUG668" s="137"/>
      <c r="HUH668" s="137"/>
      <c r="HUI668" s="137"/>
      <c r="HUJ668" s="137"/>
      <c r="HUK668" s="137"/>
      <c r="HUL668" s="137"/>
      <c r="HUM668" s="137"/>
      <c r="HUN668" s="137"/>
      <c r="HUO668" s="137"/>
      <c r="HUP668" s="137"/>
      <c r="HUQ668" s="137"/>
      <c r="HUR668" s="137"/>
      <c r="HUS668" s="137"/>
      <c r="HUT668" s="137"/>
      <c r="HUU668" s="137"/>
      <c r="HUV668" s="137"/>
      <c r="HUW668" s="137"/>
      <c r="HUX668" s="137"/>
      <c r="HUY668" s="137"/>
      <c r="HUZ668" s="137"/>
      <c r="HVA668" s="137"/>
      <c r="HVB668" s="137"/>
      <c r="HVC668" s="137"/>
      <c r="HVD668" s="137"/>
      <c r="HVE668" s="137"/>
      <c r="HVF668" s="137"/>
      <c r="HVG668" s="137"/>
      <c r="HVH668" s="137"/>
      <c r="HVI668" s="137"/>
      <c r="HVJ668" s="137"/>
      <c r="HVK668" s="137"/>
      <c r="HVL668" s="137"/>
      <c r="HVM668" s="137"/>
      <c r="HVN668" s="137"/>
      <c r="HVO668" s="137"/>
      <c r="HVP668" s="137"/>
      <c r="HVQ668" s="137"/>
      <c r="HVR668" s="137"/>
      <c r="HVS668" s="137"/>
      <c r="HVT668" s="137"/>
      <c r="HVU668" s="137"/>
      <c r="HVV668" s="137"/>
      <c r="HVW668" s="137"/>
      <c r="HVX668" s="137"/>
      <c r="HVY668" s="137"/>
      <c r="HVZ668" s="137"/>
      <c r="HWA668" s="137"/>
      <c r="HWB668" s="137"/>
      <c r="HWC668" s="137"/>
      <c r="HWD668" s="137"/>
      <c r="HWE668" s="137"/>
      <c r="HWF668" s="137"/>
      <c r="HWG668" s="137"/>
      <c r="HWH668" s="137"/>
      <c r="HWI668" s="137"/>
      <c r="HWJ668" s="137"/>
      <c r="HWK668" s="137"/>
      <c r="HWL668" s="137"/>
      <c r="HWM668" s="137"/>
      <c r="HWN668" s="137"/>
      <c r="HWO668" s="137"/>
      <c r="HWP668" s="137"/>
      <c r="HWQ668" s="137"/>
      <c r="HWR668" s="137"/>
      <c r="HWS668" s="137"/>
      <c r="HWT668" s="137"/>
      <c r="HWU668" s="137"/>
      <c r="HWV668" s="137"/>
      <c r="HWW668" s="137"/>
      <c r="HWX668" s="137"/>
      <c r="HWY668" s="137"/>
      <c r="HWZ668" s="137"/>
      <c r="HXA668" s="137"/>
      <c r="HXB668" s="137"/>
      <c r="HXC668" s="137"/>
      <c r="HXD668" s="137"/>
      <c r="HXE668" s="137"/>
      <c r="HXF668" s="137"/>
      <c r="HXG668" s="137"/>
      <c r="HXH668" s="137"/>
      <c r="HXI668" s="137"/>
      <c r="HXJ668" s="137"/>
      <c r="HXK668" s="137"/>
      <c r="HXL668" s="137"/>
      <c r="HXM668" s="137"/>
      <c r="HXN668" s="137"/>
      <c r="HXO668" s="137"/>
      <c r="HXP668" s="137"/>
      <c r="HXQ668" s="137"/>
      <c r="HXR668" s="137"/>
      <c r="HXS668" s="137"/>
      <c r="HXT668" s="137"/>
      <c r="HXU668" s="137"/>
      <c r="HXV668" s="137"/>
      <c r="HXW668" s="137"/>
      <c r="HXX668" s="137"/>
      <c r="HXY668" s="137"/>
      <c r="HXZ668" s="137"/>
      <c r="HYA668" s="137"/>
      <c r="HYB668" s="137"/>
      <c r="HYC668" s="137"/>
      <c r="HYD668" s="137"/>
      <c r="HYE668" s="137"/>
      <c r="HYF668" s="137"/>
      <c r="HYG668" s="137"/>
      <c r="HYH668" s="137"/>
      <c r="HYI668" s="137"/>
      <c r="HYJ668" s="137"/>
      <c r="HYK668" s="137"/>
      <c r="HYL668" s="137"/>
      <c r="HYM668" s="137"/>
      <c r="HYN668" s="137"/>
      <c r="HYO668" s="137"/>
      <c r="HYP668" s="137"/>
      <c r="HYQ668" s="137"/>
      <c r="HYR668" s="137"/>
      <c r="HYS668" s="137"/>
      <c r="HYT668" s="137"/>
      <c r="HYU668" s="137"/>
      <c r="HYV668" s="137"/>
      <c r="HYW668" s="137"/>
      <c r="HYX668" s="137"/>
      <c r="HYY668" s="137"/>
      <c r="HYZ668" s="137"/>
      <c r="HZA668" s="137"/>
      <c r="HZB668" s="137"/>
      <c r="HZC668" s="137"/>
      <c r="HZD668" s="137"/>
      <c r="HZE668" s="137"/>
      <c r="HZF668" s="137"/>
      <c r="HZG668" s="137"/>
      <c r="HZH668" s="137"/>
      <c r="HZI668" s="137"/>
      <c r="HZJ668" s="137"/>
      <c r="HZK668" s="137"/>
      <c r="HZL668" s="137"/>
      <c r="HZM668" s="137"/>
      <c r="HZN668" s="137"/>
      <c r="HZO668" s="137"/>
      <c r="HZP668" s="137"/>
      <c r="HZQ668" s="137"/>
      <c r="HZR668" s="137"/>
      <c r="HZS668" s="137"/>
      <c r="HZT668" s="137"/>
      <c r="HZU668" s="137"/>
      <c r="HZV668" s="137"/>
      <c r="HZW668" s="137"/>
      <c r="HZX668" s="137"/>
      <c r="HZY668" s="137"/>
      <c r="HZZ668" s="137"/>
      <c r="IAA668" s="137"/>
      <c r="IAB668" s="137"/>
      <c r="IAC668" s="137"/>
      <c r="IAD668" s="137"/>
      <c r="IAE668" s="137"/>
      <c r="IAF668" s="137"/>
      <c r="IAG668" s="137"/>
      <c r="IAH668" s="137"/>
      <c r="IAI668" s="137"/>
      <c r="IAJ668" s="137"/>
      <c r="IAK668" s="137"/>
      <c r="IAL668" s="137"/>
      <c r="IAM668" s="137"/>
      <c r="IAN668" s="137"/>
      <c r="IAO668" s="137"/>
      <c r="IAP668" s="137"/>
      <c r="IAQ668" s="137"/>
      <c r="IAR668" s="137"/>
      <c r="IAS668" s="137"/>
      <c r="IAT668" s="137"/>
      <c r="IAU668" s="137"/>
      <c r="IAV668" s="137"/>
      <c r="IAW668" s="137"/>
      <c r="IAX668" s="137"/>
      <c r="IAY668" s="137"/>
      <c r="IAZ668" s="137"/>
      <c r="IBA668" s="137"/>
      <c r="IBB668" s="137"/>
      <c r="IBC668" s="137"/>
      <c r="IBD668" s="137"/>
      <c r="IBE668" s="137"/>
      <c r="IBF668" s="137"/>
      <c r="IBG668" s="137"/>
      <c r="IBH668" s="137"/>
      <c r="IBI668" s="137"/>
      <c r="IBJ668" s="137"/>
      <c r="IBK668" s="137"/>
      <c r="IBL668" s="137"/>
      <c r="IBM668" s="137"/>
      <c r="IBN668" s="137"/>
      <c r="IBO668" s="137"/>
      <c r="IBP668" s="137"/>
      <c r="IBQ668" s="137"/>
      <c r="IBR668" s="137"/>
      <c r="IBS668" s="137"/>
      <c r="IBT668" s="137"/>
      <c r="IBU668" s="137"/>
      <c r="IBV668" s="137"/>
      <c r="IBW668" s="137"/>
      <c r="IBX668" s="137"/>
      <c r="IBY668" s="137"/>
      <c r="IBZ668" s="137"/>
      <c r="ICA668" s="137"/>
      <c r="ICB668" s="137"/>
      <c r="ICC668" s="137"/>
      <c r="ICD668" s="137"/>
      <c r="ICE668" s="137"/>
      <c r="ICF668" s="137"/>
      <c r="ICG668" s="137"/>
      <c r="ICH668" s="137"/>
      <c r="ICI668" s="137"/>
      <c r="ICJ668" s="137"/>
      <c r="ICK668" s="137"/>
      <c r="ICL668" s="137"/>
      <c r="ICM668" s="137"/>
      <c r="ICN668" s="137"/>
      <c r="ICO668" s="137"/>
      <c r="ICP668" s="137"/>
      <c r="ICQ668" s="137"/>
      <c r="ICR668" s="137"/>
      <c r="ICS668" s="137"/>
      <c r="ICT668" s="137"/>
      <c r="ICU668" s="137"/>
      <c r="ICV668" s="137"/>
      <c r="ICW668" s="137"/>
      <c r="ICX668" s="137"/>
      <c r="ICY668" s="137"/>
      <c r="ICZ668" s="137"/>
      <c r="IDA668" s="137"/>
      <c r="IDB668" s="137"/>
      <c r="IDC668" s="137"/>
      <c r="IDD668" s="137"/>
      <c r="IDE668" s="137"/>
      <c r="IDF668" s="137"/>
      <c r="IDG668" s="137"/>
      <c r="IDH668" s="137"/>
      <c r="IDI668" s="137"/>
      <c r="IDJ668" s="137"/>
      <c r="IDK668" s="137"/>
      <c r="IDL668" s="137"/>
      <c r="IDM668" s="137"/>
      <c r="IDN668" s="137"/>
      <c r="IDO668" s="137"/>
      <c r="IDP668" s="137"/>
      <c r="IDQ668" s="137"/>
      <c r="IDR668" s="137"/>
      <c r="IDS668" s="137"/>
      <c r="IDT668" s="137"/>
      <c r="IDU668" s="137"/>
      <c r="IDV668" s="137"/>
      <c r="IDW668" s="137"/>
      <c r="IDX668" s="137"/>
      <c r="IDY668" s="137"/>
      <c r="IDZ668" s="137"/>
      <c r="IEA668" s="137"/>
      <c r="IEB668" s="137"/>
      <c r="IEC668" s="137"/>
      <c r="IED668" s="137"/>
      <c r="IEE668" s="137"/>
      <c r="IEF668" s="137"/>
      <c r="IEG668" s="137"/>
      <c r="IEH668" s="137"/>
      <c r="IEI668" s="137"/>
      <c r="IEJ668" s="137"/>
      <c r="IEK668" s="137"/>
      <c r="IEL668" s="137"/>
      <c r="IEM668" s="137"/>
      <c r="IEN668" s="137"/>
      <c r="IEO668" s="137"/>
      <c r="IEP668" s="137"/>
      <c r="IEQ668" s="137"/>
      <c r="IER668" s="137"/>
      <c r="IES668" s="137"/>
      <c r="IET668" s="137"/>
      <c r="IEU668" s="137"/>
      <c r="IEV668" s="137"/>
      <c r="IEW668" s="137"/>
      <c r="IEX668" s="137"/>
      <c r="IEY668" s="137"/>
      <c r="IEZ668" s="137"/>
      <c r="IFA668" s="137"/>
      <c r="IFB668" s="137"/>
      <c r="IFC668" s="137"/>
      <c r="IFD668" s="137"/>
      <c r="IFE668" s="137"/>
      <c r="IFF668" s="137"/>
      <c r="IFG668" s="137"/>
      <c r="IFH668" s="137"/>
      <c r="IFI668" s="137"/>
      <c r="IFJ668" s="137"/>
      <c r="IFK668" s="137"/>
      <c r="IFL668" s="137"/>
      <c r="IFM668" s="137"/>
      <c r="IFN668" s="137"/>
      <c r="IFO668" s="137"/>
      <c r="IFP668" s="137"/>
      <c r="IFQ668" s="137"/>
      <c r="IFR668" s="137"/>
      <c r="IFS668" s="137"/>
      <c r="IFT668" s="137"/>
      <c r="IFU668" s="137"/>
      <c r="IFV668" s="137"/>
      <c r="IFW668" s="137"/>
      <c r="IFX668" s="137"/>
      <c r="IFY668" s="137"/>
      <c r="IFZ668" s="137"/>
      <c r="IGA668" s="137"/>
      <c r="IGB668" s="137"/>
      <c r="IGC668" s="137"/>
      <c r="IGD668" s="137"/>
      <c r="IGE668" s="137"/>
      <c r="IGF668" s="137"/>
      <c r="IGG668" s="137"/>
      <c r="IGH668" s="137"/>
      <c r="IGI668" s="137"/>
      <c r="IGJ668" s="137"/>
      <c r="IGK668" s="137"/>
      <c r="IGL668" s="137"/>
      <c r="IGM668" s="137"/>
      <c r="IGN668" s="137"/>
      <c r="IGO668" s="137"/>
      <c r="IGP668" s="137"/>
      <c r="IGQ668" s="137"/>
      <c r="IGR668" s="137"/>
      <c r="IGS668" s="137"/>
      <c r="IGT668" s="137"/>
      <c r="IGU668" s="137"/>
      <c r="IGV668" s="137"/>
      <c r="IGW668" s="137"/>
      <c r="IGX668" s="137"/>
      <c r="IGY668" s="137"/>
      <c r="IGZ668" s="137"/>
      <c r="IHA668" s="137"/>
      <c r="IHB668" s="137"/>
      <c r="IHC668" s="137"/>
      <c r="IHD668" s="137"/>
      <c r="IHE668" s="137"/>
      <c r="IHF668" s="137"/>
      <c r="IHG668" s="137"/>
      <c r="IHH668" s="137"/>
      <c r="IHI668" s="137"/>
      <c r="IHJ668" s="137"/>
      <c r="IHK668" s="137"/>
      <c r="IHL668" s="137"/>
      <c r="IHM668" s="137"/>
      <c r="IHN668" s="137"/>
      <c r="IHO668" s="137"/>
      <c r="IHP668" s="137"/>
      <c r="IHQ668" s="137"/>
      <c r="IHR668" s="137"/>
      <c r="IHS668" s="137"/>
      <c r="IHT668" s="137"/>
      <c r="IHU668" s="137"/>
      <c r="IHV668" s="137"/>
      <c r="IHW668" s="137"/>
      <c r="IHX668" s="137"/>
      <c r="IHY668" s="137"/>
      <c r="IHZ668" s="137"/>
      <c r="IIA668" s="137"/>
      <c r="IIB668" s="137"/>
      <c r="IIC668" s="137"/>
      <c r="IID668" s="137"/>
      <c r="IIE668" s="137"/>
      <c r="IIF668" s="137"/>
      <c r="IIG668" s="137"/>
      <c r="IIH668" s="137"/>
      <c r="III668" s="137"/>
      <c r="IIJ668" s="137"/>
      <c r="IIK668" s="137"/>
      <c r="IIL668" s="137"/>
      <c r="IIM668" s="137"/>
      <c r="IIN668" s="137"/>
      <c r="IIO668" s="137"/>
      <c r="IIP668" s="137"/>
      <c r="IIQ668" s="137"/>
      <c r="IIR668" s="137"/>
      <c r="IIS668" s="137"/>
      <c r="IIT668" s="137"/>
      <c r="IIU668" s="137"/>
      <c r="IIV668" s="137"/>
      <c r="IIW668" s="137"/>
      <c r="IIX668" s="137"/>
      <c r="IIY668" s="137"/>
      <c r="IIZ668" s="137"/>
      <c r="IJA668" s="137"/>
      <c r="IJB668" s="137"/>
      <c r="IJC668" s="137"/>
      <c r="IJD668" s="137"/>
      <c r="IJE668" s="137"/>
      <c r="IJF668" s="137"/>
      <c r="IJG668" s="137"/>
      <c r="IJH668" s="137"/>
      <c r="IJI668" s="137"/>
      <c r="IJJ668" s="137"/>
      <c r="IJK668" s="137"/>
      <c r="IJL668" s="137"/>
      <c r="IJM668" s="137"/>
      <c r="IJN668" s="137"/>
      <c r="IJO668" s="137"/>
      <c r="IJP668" s="137"/>
      <c r="IJQ668" s="137"/>
      <c r="IJR668" s="137"/>
      <c r="IJS668" s="137"/>
      <c r="IJT668" s="137"/>
      <c r="IJU668" s="137"/>
      <c r="IJV668" s="137"/>
      <c r="IJW668" s="137"/>
      <c r="IJX668" s="137"/>
      <c r="IJY668" s="137"/>
      <c r="IJZ668" s="137"/>
      <c r="IKA668" s="137"/>
      <c r="IKB668" s="137"/>
      <c r="IKC668" s="137"/>
      <c r="IKD668" s="137"/>
      <c r="IKE668" s="137"/>
      <c r="IKF668" s="137"/>
      <c r="IKG668" s="137"/>
      <c r="IKH668" s="137"/>
      <c r="IKI668" s="137"/>
      <c r="IKJ668" s="137"/>
      <c r="IKK668" s="137"/>
      <c r="IKL668" s="137"/>
      <c r="IKM668" s="137"/>
      <c r="IKN668" s="137"/>
      <c r="IKO668" s="137"/>
      <c r="IKP668" s="137"/>
      <c r="IKQ668" s="137"/>
      <c r="IKR668" s="137"/>
      <c r="IKS668" s="137"/>
      <c r="IKT668" s="137"/>
      <c r="IKU668" s="137"/>
      <c r="IKV668" s="137"/>
      <c r="IKW668" s="137"/>
      <c r="IKX668" s="137"/>
      <c r="IKY668" s="137"/>
      <c r="IKZ668" s="137"/>
      <c r="ILA668" s="137"/>
      <c r="ILB668" s="137"/>
      <c r="ILC668" s="137"/>
      <c r="ILD668" s="137"/>
      <c r="ILE668" s="137"/>
      <c r="ILF668" s="137"/>
      <c r="ILG668" s="137"/>
      <c r="ILH668" s="137"/>
      <c r="ILI668" s="137"/>
      <c r="ILJ668" s="137"/>
      <c r="ILK668" s="137"/>
      <c r="ILL668" s="137"/>
      <c r="ILM668" s="137"/>
      <c r="ILN668" s="137"/>
      <c r="ILO668" s="137"/>
      <c r="ILP668" s="137"/>
      <c r="ILQ668" s="137"/>
      <c r="ILR668" s="137"/>
      <c r="ILS668" s="137"/>
      <c r="ILT668" s="137"/>
      <c r="ILU668" s="137"/>
      <c r="ILV668" s="137"/>
      <c r="ILW668" s="137"/>
      <c r="ILX668" s="137"/>
      <c r="ILY668" s="137"/>
      <c r="ILZ668" s="137"/>
      <c r="IMA668" s="137"/>
      <c r="IMB668" s="137"/>
      <c r="IMC668" s="137"/>
      <c r="IMD668" s="137"/>
      <c r="IME668" s="137"/>
      <c r="IMF668" s="137"/>
      <c r="IMG668" s="137"/>
      <c r="IMH668" s="137"/>
      <c r="IMI668" s="137"/>
      <c r="IMJ668" s="137"/>
      <c r="IMK668" s="137"/>
      <c r="IML668" s="137"/>
      <c r="IMM668" s="137"/>
      <c r="IMN668" s="137"/>
      <c r="IMO668" s="137"/>
      <c r="IMP668" s="137"/>
      <c r="IMQ668" s="137"/>
      <c r="IMR668" s="137"/>
      <c r="IMS668" s="137"/>
      <c r="IMT668" s="137"/>
      <c r="IMU668" s="137"/>
      <c r="IMV668" s="137"/>
      <c r="IMW668" s="137"/>
      <c r="IMX668" s="137"/>
      <c r="IMY668" s="137"/>
      <c r="IMZ668" s="137"/>
      <c r="INA668" s="137"/>
      <c r="INB668" s="137"/>
      <c r="INC668" s="137"/>
      <c r="IND668" s="137"/>
      <c r="INE668" s="137"/>
      <c r="INF668" s="137"/>
      <c r="ING668" s="137"/>
      <c r="INH668" s="137"/>
      <c r="INI668" s="137"/>
      <c r="INJ668" s="137"/>
      <c r="INK668" s="137"/>
      <c r="INL668" s="137"/>
      <c r="INM668" s="137"/>
      <c r="INN668" s="137"/>
      <c r="INO668" s="137"/>
      <c r="INP668" s="137"/>
      <c r="INQ668" s="137"/>
      <c r="INR668" s="137"/>
      <c r="INS668" s="137"/>
      <c r="INT668" s="137"/>
      <c r="INU668" s="137"/>
      <c r="INV668" s="137"/>
      <c r="INW668" s="137"/>
      <c r="INX668" s="137"/>
      <c r="INY668" s="137"/>
      <c r="INZ668" s="137"/>
      <c r="IOA668" s="137"/>
      <c r="IOB668" s="137"/>
      <c r="IOC668" s="137"/>
      <c r="IOD668" s="137"/>
      <c r="IOE668" s="137"/>
      <c r="IOF668" s="137"/>
      <c r="IOG668" s="137"/>
      <c r="IOH668" s="137"/>
      <c r="IOI668" s="137"/>
      <c r="IOJ668" s="137"/>
      <c r="IOK668" s="137"/>
      <c r="IOL668" s="137"/>
      <c r="IOM668" s="137"/>
      <c r="ION668" s="137"/>
      <c r="IOO668" s="137"/>
      <c r="IOP668" s="137"/>
      <c r="IOQ668" s="137"/>
      <c r="IOR668" s="137"/>
      <c r="IOS668" s="137"/>
      <c r="IOT668" s="137"/>
      <c r="IOU668" s="137"/>
      <c r="IOV668" s="137"/>
      <c r="IOW668" s="137"/>
      <c r="IOX668" s="137"/>
      <c r="IOY668" s="137"/>
      <c r="IOZ668" s="137"/>
      <c r="IPA668" s="137"/>
      <c r="IPB668" s="137"/>
      <c r="IPC668" s="137"/>
      <c r="IPD668" s="137"/>
      <c r="IPE668" s="137"/>
      <c r="IPF668" s="137"/>
      <c r="IPG668" s="137"/>
      <c r="IPH668" s="137"/>
      <c r="IPI668" s="137"/>
      <c r="IPJ668" s="137"/>
      <c r="IPK668" s="137"/>
      <c r="IPL668" s="137"/>
      <c r="IPM668" s="137"/>
      <c r="IPN668" s="137"/>
      <c r="IPO668" s="137"/>
      <c r="IPP668" s="137"/>
      <c r="IPQ668" s="137"/>
      <c r="IPR668" s="137"/>
      <c r="IPS668" s="137"/>
      <c r="IPT668" s="137"/>
      <c r="IPU668" s="137"/>
      <c r="IPV668" s="137"/>
      <c r="IPW668" s="137"/>
      <c r="IPX668" s="137"/>
      <c r="IPY668" s="137"/>
      <c r="IPZ668" s="137"/>
      <c r="IQA668" s="137"/>
      <c r="IQB668" s="137"/>
      <c r="IQC668" s="137"/>
      <c r="IQD668" s="137"/>
      <c r="IQE668" s="137"/>
      <c r="IQF668" s="137"/>
      <c r="IQG668" s="137"/>
      <c r="IQH668" s="137"/>
      <c r="IQI668" s="137"/>
      <c r="IQJ668" s="137"/>
      <c r="IQK668" s="137"/>
      <c r="IQL668" s="137"/>
      <c r="IQM668" s="137"/>
      <c r="IQN668" s="137"/>
      <c r="IQO668" s="137"/>
      <c r="IQP668" s="137"/>
      <c r="IQQ668" s="137"/>
      <c r="IQR668" s="137"/>
      <c r="IQS668" s="137"/>
      <c r="IQT668" s="137"/>
      <c r="IQU668" s="137"/>
      <c r="IQV668" s="137"/>
      <c r="IQW668" s="137"/>
      <c r="IQX668" s="137"/>
      <c r="IQY668" s="137"/>
      <c r="IQZ668" s="137"/>
      <c r="IRA668" s="137"/>
      <c r="IRB668" s="137"/>
      <c r="IRC668" s="137"/>
      <c r="IRD668" s="137"/>
      <c r="IRE668" s="137"/>
      <c r="IRF668" s="137"/>
      <c r="IRG668" s="137"/>
      <c r="IRH668" s="137"/>
      <c r="IRI668" s="137"/>
      <c r="IRJ668" s="137"/>
      <c r="IRK668" s="137"/>
      <c r="IRL668" s="137"/>
      <c r="IRM668" s="137"/>
      <c r="IRN668" s="137"/>
      <c r="IRO668" s="137"/>
      <c r="IRP668" s="137"/>
      <c r="IRQ668" s="137"/>
      <c r="IRR668" s="137"/>
      <c r="IRS668" s="137"/>
      <c r="IRT668" s="137"/>
      <c r="IRU668" s="137"/>
      <c r="IRV668" s="137"/>
      <c r="IRW668" s="137"/>
      <c r="IRX668" s="137"/>
      <c r="IRY668" s="137"/>
      <c r="IRZ668" s="137"/>
      <c r="ISA668" s="137"/>
      <c r="ISB668" s="137"/>
      <c r="ISC668" s="137"/>
      <c r="ISD668" s="137"/>
      <c r="ISE668" s="137"/>
      <c r="ISF668" s="137"/>
      <c r="ISG668" s="137"/>
      <c r="ISH668" s="137"/>
      <c r="ISI668" s="137"/>
      <c r="ISJ668" s="137"/>
      <c r="ISK668" s="137"/>
      <c r="ISL668" s="137"/>
      <c r="ISM668" s="137"/>
      <c r="ISN668" s="137"/>
      <c r="ISO668" s="137"/>
      <c r="ISP668" s="137"/>
      <c r="ISQ668" s="137"/>
      <c r="ISR668" s="137"/>
      <c r="ISS668" s="137"/>
      <c r="IST668" s="137"/>
      <c r="ISU668" s="137"/>
      <c r="ISV668" s="137"/>
      <c r="ISW668" s="137"/>
      <c r="ISX668" s="137"/>
      <c r="ISY668" s="137"/>
      <c r="ISZ668" s="137"/>
      <c r="ITA668" s="137"/>
      <c r="ITB668" s="137"/>
      <c r="ITC668" s="137"/>
      <c r="ITD668" s="137"/>
      <c r="ITE668" s="137"/>
      <c r="ITF668" s="137"/>
      <c r="ITG668" s="137"/>
      <c r="ITH668" s="137"/>
      <c r="ITI668" s="137"/>
      <c r="ITJ668" s="137"/>
      <c r="ITK668" s="137"/>
      <c r="ITL668" s="137"/>
      <c r="ITM668" s="137"/>
      <c r="ITN668" s="137"/>
      <c r="ITO668" s="137"/>
      <c r="ITP668" s="137"/>
      <c r="ITQ668" s="137"/>
      <c r="ITR668" s="137"/>
      <c r="ITS668" s="137"/>
      <c r="ITT668" s="137"/>
      <c r="ITU668" s="137"/>
      <c r="ITV668" s="137"/>
      <c r="ITW668" s="137"/>
      <c r="ITX668" s="137"/>
      <c r="ITY668" s="137"/>
      <c r="ITZ668" s="137"/>
      <c r="IUA668" s="137"/>
      <c r="IUB668" s="137"/>
      <c r="IUC668" s="137"/>
      <c r="IUD668" s="137"/>
      <c r="IUE668" s="137"/>
      <c r="IUF668" s="137"/>
      <c r="IUG668" s="137"/>
      <c r="IUH668" s="137"/>
      <c r="IUI668" s="137"/>
      <c r="IUJ668" s="137"/>
      <c r="IUK668" s="137"/>
      <c r="IUL668" s="137"/>
      <c r="IUM668" s="137"/>
      <c r="IUN668" s="137"/>
      <c r="IUO668" s="137"/>
      <c r="IUP668" s="137"/>
      <c r="IUQ668" s="137"/>
      <c r="IUR668" s="137"/>
      <c r="IUS668" s="137"/>
      <c r="IUT668" s="137"/>
      <c r="IUU668" s="137"/>
      <c r="IUV668" s="137"/>
      <c r="IUW668" s="137"/>
      <c r="IUX668" s="137"/>
      <c r="IUY668" s="137"/>
      <c r="IUZ668" s="137"/>
      <c r="IVA668" s="137"/>
      <c r="IVB668" s="137"/>
      <c r="IVC668" s="137"/>
      <c r="IVD668" s="137"/>
      <c r="IVE668" s="137"/>
      <c r="IVF668" s="137"/>
      <c r="IVG668" s="137"/>
      <c r="IVH668" s="137"/>
      <c r="IVI668" s="137"/>
      <c r="IVJ668" s="137"/>
      <c r="IVK668" s="137"/>
      <c r="IVL668" s="137"/>
      <c r="IVM668" s="137"/>
      <c r="IVN668" s="137"/>
      <c r="IVO668" s="137"/>
      <c r="IVP668" s="137"/>
      <c r="IVQ668" s="137"/>
      <c r="IVR668" s="137"/>
      <c r="IVS668" s="137"/>
      <c r="IVT668" s="137"/>
      <c r="IVU668" s="137"/>
      <c r="IVV668" s="137"/>
      <c r="IVW668" s="137"/>
      <c r="IVX668" s="137"/>
      <c r="IVY668" s="137"/>
      <c r="IVZ668" s="137"/>
      <c r="IWA668" s="137"/>
      <c r="IWB668" s="137"/>
      <c r="IWC668" s="137"/>
      <c r="IWD668" s="137"/>
      <c r="IWE668" s="137"/>
      <c r="IWF668" s="137"/>
      <c r="IWG668" s="137"/>
      <c r="IWH668" s="137"/>
      <c r="IWI668" s="137"/>
      <c r="IWJ668" s="137"/>
      <c r="IWK668" s="137"/>
      <c r="IWL668" s="137"/>
      <c r="IWM668" s="137"/>
      <c r="IWN668" s="137"/>
      <c r="IWO668" s="137"/>
      <c r="IWP668" s="137"/>
      <c r="IWQ668" s="137"/>
      <c r="IWR668" s="137"/>
      <c r="IWS668" s="137"/>
      <c r="IWT668" s="137"/>
      <c r="IWU668" s="137"/>
      <c r="IWV668" s="137"/>
      <c r="IWW668" s="137"/>
      <c r="IWX668" s="137"/>
      <c r="IWY668" s="137"/>
      <c r="IWZ668" s="137"/>
      <c r="IXA668" s="137"/>
      <c r="IXB668" s="137"/>
      <c r="IXC668" s="137"/>
      <c r="IXD668" s="137"/>
      <c r="IXE668" s="137"/>
      <c r="IXF668" s="137"/>
      <c r="IXG668" s="137"/>
      <c r="IXH668" s="137"/>
      <c r="IXI668" s="137"/>
      <c r="IXJ668" s="137"/>
      <c r="IXK668" s="137"/>
      <c r="IXL668" s="137"/>
      <c r="IXM668" s="137"/>
      <c r="IXN668" s="137"/>
      <c r="IXO668" s="137"/>
      <c r="IXP668" s="137"/>
      <c r="IXQ668" s="137"/>
      <c r="IXR668" s="137"/>
      <c r="IXS668" s="137"/>
      <c r="IXT668" s="137"/>
      <c r="IXU668" s="137"/>
      <c r="IXV668" s="137"/>
      <c r="IXW668" s="137"/>
      <c r="IXX668" s="137"/>
      <c r="IXY668" s="137"/>
      <c r="IXZ668" s="137"/>
      <c r="IYA668" s="137"/>
      <c r="IYB668" s="137"/>
      <c r="IYC668" s="137"/>
      <c r="IYD668" s="137"/>
      <c r="IYE668" s="137"/>
      <c r="IYF668" s="137"/>
      <c r="IYG668" s="137"/>
      <c r="IYH668" s="137"/>
      <c r="IYI668" s="137"/>
      <c r="IYJ668" s="137"/>
      <c r="IYK668" s="137"/>
      <c r="IYL668" s="137"/>
      <c r="IYM668" s="137"/>
      <c r="IYN668" s="137"/>
      <c r="IYO668" s="137"/>
      <c r="IYP668" s="137"/>
      <c r="IYQ668" s="137"/>
      <c r="IYR668" s="137"/>
      <c r="IYS668" s="137"/>
      <c r="IYT668" s="137"/>
      <c r="IYU668" s="137"/>
      <c r="IYV668" s="137"/>
      <c r="IYW668" s="137"/>
      <c r="IYX668" s="137"/>
      <c r="IYY668" s="137"/>
      <c r="IYZ668" s="137"/>
      <c r="IZA668" s="137"/>
      <c r="IZB668" s="137"/>
      <c r="IZC668" s="137"/>
      <c r="IZD668" s="137"/>
      <c r="IZE668" s="137"/>
      <c r="IZF668" s="137"/>
      <c r="IZG668" s="137"/>
      <c r="IZH668" s="137"/>
      <c r="IZI668" s="137"/>
      <c r="IZJ668" s="137"/>
      <c r="IZK668" s="137"/>
      <c r="IZL668" s="137"/>
      <c r="IZM668" s="137"/>
      <c r="IZN668" s="137"/>
      <c r="IZO668" s="137"/>
      <c r="IZP668" s="137"/>
      <c r="IZQ668" s="137"/>
      <c r="IZR668" s="137"/>
      <c r="IZS668" s="137"/>
      <c r="IZT668" s="137"/>
      <c r="IZU668" s="137"/>
      <c r="IZV668" s="137"/>
      <c r="IZW668" s="137"/>
      <c r="IZX668" s="137"/>
      <c r="IZY668" s="137"/>
      <c r="IZZ668" s="137"/>
      <c r="JAA668" s="137"/>
      <c r="JAB668" s="137"/>
      <c r="JAC668" s="137"/>
      <c r="JAD668" s="137"/>
      <c r="JAE668" s="137"/>
      <c r="JAF668" s="137"/>
      <c r="JAG668" s="137"/>
      <c r="JAH668" s="137"/>
      <c r="JAI668" s="137"/>
      <c r="JAJ668" s="137"/>
      <c r="JAK668" s="137"/>
      <c r="JAL668" s="137"/>
      <c r="JAM668" s="137"/>
      <c r="JAN668" s="137"/>
      <c r="JAO668" s="137"/>
      <c r="JAP668" s="137"/>
      <c r="JAQ668" s="137"/>
      <c r="JAR668" s="137"/>
      <c r="JAS668" s="137"/>
      <c r="JAT668" s="137"/>
      <c r="JAU668" s="137"/>
      <c r="JAV668" s="137"/>
      <c r="JAW668" s="137"/>
      <c r="JAX668" s="137"/>
      <c r="JAY668" s="137"/>
      <c r="JAZ668" s="137"/>
      <c r="JBA668" s="137"/>
      <c r="JBB668" s="137"/>
      <c r="JBC668" s="137"/>
      <c r="JBD668" s="137"/>
      <c r="JBE668" s="137"/>
      <c r="JBF668" s="137"/>
      <c r="JBG668" s="137"/>
      <c r="JBH668" s="137"/>
      <c r="JBI668" s="137"/>
      <c r="JBJ668" s="137"/>
      <c r="JBK668" s="137"/>
      <c r="JBL668" s="137"/>
      <c r="JBM668" s="137"/>
      <c r="JBN668" s="137"/>
      <c r="JBO668" s="137"/>
      <c r="JBP668" s="137"/>
      <c r="JBQ668" s="137"/>
      <c r="JBR668" s="137"/>
      <c r="JBS668" s="137"/>
      <c r="JBT668" s="137"/>
      <c r="JBU668" s="137"/>
      <c r="JBV668" s="137"/>
      <c r="JBW668" s="137"/>
      <c r="JBX668" s="137"/>
      <c r="JBY668" s="137"/>
      <c r="JBZ668" s="137"/>
      <c r="JCA668" s="137"/>
      <c r="JCB668" s="137"/>
      <c r="JCC668" s="137"/>
      <c r="JCD668" s="137"/>
      <c r="JCE668" s="137"/>
      <c r="JCF668" s="137"/>
      <c r="JCG668" s="137"/>
      <c r="JCH668" s="137"/>
      <c r="JCI668" s="137"/>
      <c r="JCJ668" s="137"/>
      <c r="JCK668" s="137"/>
      <c r="JCL668" s="137"/>
      <c r="JCM668" s="137"/>
      <c r="JCN668" s="137"/>
      <c r="JCO668" s="137"/>
      <c r="JCP668" s="137"/>
      <c r="JCQ668" s="137"/>
      <c r="JCR668" s="137"/>
      <c r="JCS668" s="137"/>
      <c r="JCT668" s="137"/>
      <c r="JCU668" s="137"/>
      <c r="JCV668" s="137"/>
      <c r="JCW668" s="137"/>
      <c r="JCX668" s="137"/>
      <c r="JCY668" s="137"/>
      <c r="JCZ668" s="137"/>
      <c r="JDA668" s="137"/>
      <c r="JDB668" s="137"/>
      <c r="JDC668" s="137"/>
      <c r="JDD668" s="137"/>
      <c r="JDE668" s="137"/>
      <c r="JDF668" s="137"/>
      <c r="JDG668" s="137"/>
      <c r="JDH668" s="137"/>
      <c r="JDI668" s="137"/>
      <c r="JDJ668" s="137"/>
      <c r="JDK668" s="137"/>
      <c r="JDL668" s="137"/>
      <c r="JDM668" s="137"/>
      <c r="JDN668" s="137"/>
      <c r="JDO668" s="137"/>
      <c r="JDP668" s="137"/>
      <c r="JDQ668" s="137"/>
      <c r="JDR668" s="137"/>
      <c r="JDS668" s="137"/>
      <c r="JDT668" s="137"/>
      <c r="JDU668" s="137"/>
      <c r="JDV668" s="137"/>
      <c r="JDW668" s="137"/>
      <c r="JDX668" s="137"/>
      <c r="JDY668" s="137"/>
      <c r="JDZ668" s="137"/>
      <c r="JEA668" s="137"/>
      <c r="JEB668" s="137"/>
      <c r="JEC668" s="137"/>
      <c r="JED668" s="137"/>
      <c r="JEE668" s="137"/>
      <c r="JEF668" s="137"/>
      <c r="JEG668" s="137"/>
      <c r="JEH668" s="137"/>
      <c r="JEI668" s="137"/>
      <c r="JEJ668" s="137"/>
      <c r="JEK668" s="137"/>
      <c r="JEL668" s="137"/>
      <c r="JEM668" s="137"/>
      <c r="JEN668" s="137"/>
      <c r="JEO668" s="137"/>
      <c r="JEP668" s="137"/>
      <c r="JEQ668" s="137"/>
      <c r="JER668" s="137"/>
      <c r="JES668" s="137"/>
      <c r="JET668" s="137"/>
      <c r="JEU668" s="137"/>
      <c r="JEV668" s="137"/>
      <c r="JEW668" s="137"/>
      <c r="JEX668" s="137"/>
      <c r="JEY668" s="137"/>
      <c r="JEZ668" s="137"/>
      <c r="JFA668" s="137"/>
      <c r="JFB668" s="137"/>
      <c r="JFC668" s="137"/>
      <c r="JFD668" s="137"/>
      <c r="JFE668" s="137"/>
      <c r="JFF668" s="137"/>
      <c r="JFG668" s="137"/>
      <c r="JFH668" s="137"/>
      <c r="JFI668" s="137"/>
      <c r="JFJ668" s="137"/>
      <c r="JFK668" s="137"/>
      <c r="JFL668" s="137"/>
      <c r="JFM668" s="137"/>
      <c r="JFN668" s="137"/>
      <c r="JFO668" s="137"/>
      <c r="JFP668" s="137"/>
      <c r="JFQ668" s="137"/>
      <c r="JFR668" s="137"/>
      <c r="JFS668" s="137"/>
      <c r="JFT668" s="137"/>
      <c r="JFU668" s="137"/>
      <c r="JFV668" s="137"/>
      <c r="JFW668" s="137"/>
      <c r="JFX668" s="137"/>
      <c r="JFY668" s="137"/>
      <c r="JFZ668" s="137"/>
      <c r="JGA668" s="137"/>
      <c r="JGB668" s="137"/>
      <c r="JGC668" s="137"/>
      <c r="JGD668" s="137"/>
      <c r="JGE668" s="137"/>
      <c r="JGF668" s="137"/>
      <c r="JGG668" s="137"/>
      <c r="JGH668" s="137"/>
      <c r="JGI668" s="137"/>
      <c r="JGJ668" s="137"/>
      <c r="JGK668" s="137"/>
      <c r="JGL668" s="137"/>
      <c r="JGM668" s="137"/>
      <c r="JGN668" s="137"/>
      <c r="JGO668" s="137"/>
      <c r="JGP668" s="137"/>
      <c r="JGQ668" s="137"/>
      <c r="JGR668" s="137"/>
      <c r="JGS668" s="137"/>
      <c r="JGT668" s="137"/>
      <c r="JGU668" s="137"/>
      <c r="JGV668" s="137"/>
      <c r="JGW668" s="137"/>
      <c r="JGX668" s="137"/>
      <c r="JGY668" s="137"/>
      <c r="JGZ668" s="137"/>
      <c r="JHA668" s="137"/>
      <c r="JHB668" s="137"/>
      <c r="JHC668" s="137"/>
      <c r="JHD668" s="137"/>
      <c r="JHE668" s="137"/>
      <c r="JHF668" s="137"/>
      <c r="JHG668" s="137"/>
      <c r="JHH668" s="137"/>
      <c r="JHI668" s="137"/>
      <c r="JHJ668" s="137"/>
      <c r="JHK668" s="137"/>
      <c r="JHL668" s="137"/>
      <c r="JHM668" s="137"/>
      <c r="JHN668" s="137"/>
      <c r="JHO668" s="137"/>
      <c r="JHP668" s="137"/>
      <c r="JHQ668" s="137"/>
      <c r="JHR668" s="137"/>
      <c r="JHS668" s="137"/>
      <c r="JHT668" s="137"/>
      <c r="JHU668" s="137"/>
      <c r="JHV668" s="137"/>
      <c r="JHW668" s="137"/>
      <c r="JHX668" s="137"/>
      <c r="JHY668" s="137"/>
      <c r="JHZ668" s="137"/>
      <c r="JIA668" s="137"/>
      <c r="JIB668" s="137"/>
      <c r="JIC668" s="137"/>
      <c r="JID668" s="137"/>
      <c r="JIE668" s="137"/>
      <c r="JIF668" s="137"/>
      <c r="JIG668" s="137"/>
      <c r="JIH668" s="137"/>
      <c r="JII668" s="137"/>
      <c r="JIJ668" s="137"/>
      <c r="JIK668" s="137"/>
      <c r="JIL668" s="137"/>
      <c r="JIM668" s="137"/>
      <c r="JIN668" s="137"/>
      <c r="JIO668" s="137"/>
      <c r="JIP668" s="137"/>
      <c r="JIQ668" s="137"/>
      <c r="JIR668" s="137"/>
      <c r="JIS668" s="137"/>
      <c r="JIT668" s="137"/>
      <c r="JIU668" s="137"/>
      <c r="JIV668" s="137"/>
      <c r="JIW668" s="137"/>
      <c r="JIX668" s="137"/>
      <c r="JIY668" s="137"/>
      <c r="JIZ668" s="137"/>
      <c r="JJA668" s="137"/>
      <c r="JJB668" s="137"/>
      <c r="JJC668" s="137"/>
      <c r="JJD668" s="137"/>
      <c r="JJE668" s="137"/>
      <c r="JJF668" s="137"/>
      <c r="JJG668" s="137"/>
      <c r="JJH668" s="137"/>
      <c r="JJI668" s="137"/>
      <c r="JJJ668" s="137"/>
      <c r="JJK668" s="137"/>
      <c r="JJL668" s="137"/>
      <c r="JJM668" s="137"/>
      <c r="JJN668" s="137"/>
      <c r="JJO668" s="137"/>
      <c r="JJP668" s="137"/>
      <c r="JJQ668" s="137"/>
      <c r="JJR668" s="137"/>
      <c r="JJS668" s="137"/>
      <c r="JJT668" s="137"/>
      <c r="JJU668" s="137"/>
      <c r="JJV668" s="137"/>
      <c r="JJW668" s="137"/>
      <c r="JJX668" s="137"/>
      <c r="JJY668" s="137"/>
      <c r="JJZ668" s="137"/>
      <c r="JKA668" s="137"/>
      <c r="JKB668" s="137"/>
      <c r="JKC668" s="137"/>
      <c r="JKD668" s="137"/>
      <c r="JKE668" s="137"/>
      <c r="JKF668" s="137"/>
      <c r="JKG668" s="137"/>
      <c r="JKH668" s="137"/>
      <c r="JKI668" s="137"/>
      <c r="JKJ668" s="137"/>
      <c r="JKK668" s="137"/>
      <c r="JKL668" s="137"/>
      <c r="JKM668" s="137"/>
      <c r="JKN668" s="137"/>
      <c r="JKO668" s="137"/>
      <c r="JKP668" s="137"/>
      <c r="JKQ668" s="137"/>
      <c r="JKR668" s="137"/>
      <c r="JKS668" s="137"/>
      <c r="JKT668" s="137"/>
      <c r="JKU668" s="137"/>
      <c r="JKV668" s="137"/>
      <c r="JKW668" s="137"/>
      <c r="JKX668" s="137"/>
      <c r="JKY668" s="137"/>
      <c r="JKZ668" s="137"/>
      <c r="JLA668" s="137"/>
      <c r="JLB668" s="137"/>
      <c r="JLC668" s="137"/>
      <c r="JLD668" s="137"/>
      <c r="JLE668" s="137"/>
      <c r="JLF668" s="137"/>
      <c r="JLG668" s="137"/>
      <c r="JLH668" s="137"/>
      <c r="JLI668" s="137"/>
      <c r="JLJ668" s="137"/>
      <c r="JLK668" s="137"/>
      <c r="JLL668" s="137"/>
      <c r="JLM668" s="137"/>
      <c r="JLN668" s="137"/>
      <c r="JLO668" s="137"/>
      <c r="JLP668" s="137"/>
      <c r="JLQ668" s="137"/>
      <c r="JLR668" s="137"/>
      <c r="JLS668" s="137"/>
      <c r="JLT668" s="137"/>
      <c r="JLU668" s="137"/>
      <c r="JLV668" s="137"/>
      <c r="JLW668" s="137"/>
      <c r="JLX668" s="137"/>
      <c r="JLY668" s="137"/>
      <c r="JLZ668" s="137"/>
      <c r="JMA668" s="137"/>
      <c r="JMB668" s="137"/>
      <c r="JMC668" s="137"/>
      <c r="JMD668" s="137"/>
      <c r="JME668" s="137"/>
      <c r="JMF668" s="137"/>
      <c r="JMG668" s="137"/>
      <c r="JMH668" s="137"/>
      <c r="JMI668" s="137"/>
      <c r="JMJ668" s="137"/>
      <c r="JMK668" s="137"/>
      <c r="JML668" s="137"/>
      <c r="JMM668" s="137"/>
      <c r="JMN668" s="137"/>
      <c r="JMO668" s="137"/>
      <c r="JMP668" s="137"/>
      <c r="JMQ668" s="137"/>
      <c r="JMR668" s="137"/>
      <c r="JMS668" s="137"/>
      <c r="JMT668" s="137"/>
      <c r="JMU668" s="137"/>
      <c r="JMV668" s="137"/>
      <c r="JMW668" s="137"/>
      <c r="JMX668" s="137"/>
      <c r="JMY668" s="137"/>
      <c r="JMZ668" s="137"/>
      <c r="JNA668" s="137"/>
      <c r="JNB668" s="137"/>
      <c r="JNC668" s="137"/>
      <c r="JND668" s="137"/>
      <c r="JNE668" s="137"/>
      <c r="JNF668" s="137"/>
      <c r="JNG668" s="137"/>
      <c r="JNH668" s="137"/>
      <c r="JNI668" s="137"/>
      <c r="JNJ668" s="137"/>
      <c r="JNK668" s="137"/>
      <c r="JNL668" s="137"/>
      <c r="JNM668" s="137"/>
      <c r="JNN668" s="137"/>
      <c r="JNO668" s="137"/>
      <c r="JNP668" s="137"/>
      <c r="JNQ668" s="137"/>
      <c r="JNR668" s="137"/>
      <c r="JNS668" s="137"/>
      <c r="JNT668" s="137"/>
      <c r="JNU668" s="137"/>
      <c r="JNV668" s="137"/>
      <c r="JNW668" s="137"/>
      <c r="JNX668" s="137"/>
      <c r="JNY668" s="137"/>
      <c r="JNZ668" s="137"/>
      <c r="JOA668" s="137"/>
      <c r="JOB668" s="137"/>
      <c r="JOC668" s="137"/>
      <c r="JOD668" s="137"/>
      <c r="JOE668" s="137"/>
      <c r="JOF668" s="137"/>
      <c r="JOG668" s="137"/>
      <c r="JOH668" s="137"/>
      <c r="JOI668" s="137"/>
      <c r="JOJ668" s="137"/>
      <c r="JOK668" s="137"/>
      <c r="JOL668" s="137"/>
      <c r="JOM668" s="137"/>
      <c r="JON668" s="137"/>
      <c r="JOO668" s="137"/>
      <c r="JOP668" s="137"/>
      <c r="JOQ668" s="137"/>
      <c r="JOR668" s="137"/>
      <c r="JOS668" s="137"/>
      <c r="JOT668" s="137"/>
      <c r="JOU668" s="137"/>
      <c r="JOV668" s="137"/>
      <c r="JOW668" s="137"/>
      <c r="JOX668" s="137"/>
      <c r="JOY668" s="137"/>
      <c r="JOZ668" s="137"/>
      <c r="JPA668" s="137"/>
      <c r="JPB668" s="137"/>
      <c r="JPC668" s="137"/>
      <c r="JPD668" s="137"/>
      <c r="JPE668" s="137"/>
      <c r="JPF668" s="137"/>
      <c r="JPG668" s="137"/>
      <c r="JPH668" s="137"/>
      <c r="JPI668" s="137"/>
      <c r="JPJ668" s="137"/>
      <c r="JPK668" s="137"/>
      <c r="JPL668" s="137"/>
      <c r="JPM668" s="137"/>
      <c r="JPN668" s="137"/>
      <c r="JPO668" s="137"/>
      <c r="JPP668" s="137"/>
      <c r="JPQ668" s="137"/>
      <c r="JPR668" s="137"/>
      <c r="JPS668" s="137"/>
      <c r="JPT668" s="137"/>
      <c r="JPU668" s="137"/>
      <c r="JPV668" s="137"/>
      <c r="JPW668" s="137"/>
      <c r="JPX668" s="137"/>
      <c r="JPY668" s="137"/>
      <c r="JPZ668" s="137"/>
      <c r="JQA668" s="137"/>
      <c r="JQB668" s="137"/>
      <c r="JQC668" s="137"/>
      <c r="JQD668" s="137"/>
      <c r="JQE668" s="137"/>
      <c r="JQF668" s="137"/>
      <c r="JQG668" s="137"/>
      <c r="JQH668" s="137"/>
      <c r="JQI668" s="137"/>
      <c r="JQJ668" s="137"/>
      <c r="JQK668" s="137"/>
      <c r="JQL668" s="137"/>
      <c r="JQM668" s="137"/>
      <c r="JQN668" s="137"/>
      <c r="JQO668" s="137"/>
      <c r="JQP668" s="137"/>
      <c r="JQQ668" s="137"/>
      <c r="JQR668" s="137"/>
      <c r="JQS668" s="137"/>
      <c r="JQT668" s="137"/>
      <c r="JQU668" s="137"/>
      <c r="JQV668" s="137"/>
      <c r="JQW668" s="137"/>
      <c r="JQX668" s="137"/>
      <c r="JQY668" s="137"/>
      <c r="JQZ668" s="137"/>
      <c r="JRA668" s="137"/>
      <c r="JRB668" s="137"/>
      <c r="JRC668" s="137"/>
      <c r="JRD668" s="137"/>
      <c r="JRE668" s="137"/>
      <c r="JRF668" s="137"/>
      <c r="JRG668" s="137"/>
      <c r="JRH668" s="137"/>
      <c r="JRI668" s="137"/>
      <c r="JRJ668" s="137"/>
      <c r="JRK668" s="137"/>
      <c r="JRL668" s="137"/>
      <c r="JRM668" s="137"/>
      <c r="JRN668" s="137"/>
      <c r="JRO668" s="137"/>
      <c r="JRP668" s="137"/>
      <c r="JRQ668" s="137"/>
      <c r="JRR668" s="137"/>
      <c r="JRS668" s="137"/>
      <c r="JRT668" s="137"/>
      <c r="JRU668" s="137"/>
      <c r="JRV668" s="137"/>
      <c r="JRW668" s="137"/>
      <c r="JRX668" s="137"/>
      <c r="JRY668" s="137"/>
      <c r="JRZ668" s="137"/>
      <c r="JSA668" s="137"/>
      <c r="JSB668" s="137"/>
      <c r="JSC668" s="137"/>
      <c r="JSD668" s="137"/>
      <c r="JSE668" s="137"/>
      <c r="JSF668" s="137"/>
      <c r="JSG668" s="137"/>
      <c r="JSH668" s="137"/>
      <c r="JSI668" s="137"/>
      <c r="JSJ668" s="137"/>
      <c r="JSK668" s="137"/>
      <c r="JSL668" s="137"/>
      <c r="JSM668" s="137"/>
      <c r="JSN668" s="137"/>
      <c r="JSO668" s="137"/>
      <c r="JSP668" s="137"/>
      <c r="JSQ668" s="137"/>
      <c r="JSR668" s="137"/>
      <c r="JSS668" s="137"/>
      <c r="JST668" s="137"/>
      <c r="JSU668" s="137"/>
      <c r="JSV668" s="137"/>
      <c r="JSW668" s="137"/>
      <c r="JSX668" s="137"/>
      <c r="JSY668" s="137"/>
      <c r="JSZ668" s="137"/>
      <c r="JTA668" s="137"/>
      <c r="JTB668" s="137"/>
      <c r="JTC668" s="137"/>
      <c r="JTD668" s="137"/>
      <c r="JTE668" s="137"/>
      <c r="JTF668" s="137"/>
      <c r="JTG668" s="137"/>
      <c r="JTH668" s="137"/>
      <c r="JTI668" s="137"/>
      <c r="JTJ668" s="137"/>
      <c r="JTK668" s="137"/>
      <c r="JTL668" s="137"/>
      <c r="JTM668" s="137"/>
      <c r="JTN668" s="137"/>
      <c r="JTO668" s="137"/>
      <c r="JTP668" s="137"/>
      <c r="JTQ668" s="137"/>
      <c r="JTR668" s="137"/>
      <c r="JTS668" s="137"/>
      <c r="JTT668" s="137"/>
      <c r="JTU668" s="137"/>
      <c r="JTV668" s="137"/>
      <c r="JTW668" s="137"/>
      <c r="JTX668" s="137"/>
      <c r="JTY668" s="137"/>
      <c r="JTZ668" s="137"/>
      <c r="JUA668" s="137"/>
      <c r="JUB668" s="137"/>
      <c r="JUC668" s="137"/>
      <c r="JUD668" s="137"/>
      <c r="JUE668" s="137"/>
      <c r="JUF668" s="137"/>
      <c r="JUG668" s="137"/>
      <c r="JUH668" s="137"/>
      <c r="JUI668" s="137"/>
      <c r="JUJ668" s="137"/>
      <c r="JUK668" s="137"/>
      <c r="JUL668" s="137"/>
      <c r="JUM668" s="137"/>
      <c r="JUN668" s="137"/>
      <c r="JUO668" s="137"/>
      <c r="JUP668" s="137"/>
      <c r="JUQ668" s="137"/>
      <c r="JUR668" s="137"/>
      <c r="JUS668" s="137"/>
      <c r="JUT668" s="137"/>
      <c r="JUU668" s="137"/>
      <c r="JUV668" s="137"/>
      <c r="JUW668" s="137"/>
      <c r="JUX668" s="137"/>
      <c r="JUY668" s="137"/>
      <c r="JUZ668" s="137"/>
      <c r="JVA668" s="137"/>
      <c r="JVB668" s="137"/>
      <c r="JVC668" s="137"/>
      <c r="JVD668" s="137"/>
      <c r="JVE668" s="137"/>
      <c r="JVF668" s="137"/>
      <c r="JVG668" s="137"/>
      <c r="JVH668" s="137"/>
      <c r="JVI668" s="137"/>
      <c r="JVJ668" s="137"/>
      <c r="JVK668" s="137"/>
      <c r="JVL668" s="137"/>
      <c r="JVM668" s="137"/>
      <c r="JVN668" s="137"/>
      <c r="JVO668" s="137"/>
      <c r="JVP668" s="137"/>
      <c r="JVQ668" s="137"/>
      <c r="JVR668" s="137"/>
      <c r="JVS668" s="137"/>
      <c r="JVT668" s="137"/>
      <c r="JVU668" s="137"/>
      <c r="JVV668" s="137"/>
      <c r="JVW668" s="137"/>
      <c r="JVX668" s="137"/>
      <c r="JVY668" s="137"/>
      <c r="JVZ668" s="137"/>
      <c r="JWA668" s="137"/>
      <c r="JWB668" s="137"/>
      <c r="JWC668" s="137"/>
      <c r="JWD668" s="137"/>
      <c r="JWE668" s="137"/>
      <c r="JWF668" s="137"/>
      <c r="JWG668" s="137"/>
      <c r="JWH668" s="137"/>
      <c r="JWI668" s="137"/>
      <c r="JWJ668" s="137"/>
      <c r="JWK668" s="137"/>
      <c r="JWL668" s="137"/>
      <c r="JWM668" s="137"/>
      <c r="JWN668" s="137"/>
      <c r="JWO668" s="137"/>
      <c r="JWP668" s="137"/>
      <c r="JWQ668" s="137"/>
      <c r="JWR668" s="137"/>
      <c r="JWS668" s="137"/>
      <c r="JWT668" s="137"/>
      <c r="JWU668" s="137"/>
      <c r="JWV668" s="137"/>
      <c r="JWW668" s="137"/>
      <c r="JWX668" s="137"/>
      <c r="JWY668" s="137"/>
      <c r="JWZ668" s="137"/>
      <c r="JXA668" s="137"/>
      <c r="JXB668" s="137"/>
      <c r="JXC668" s="137"/>
      <c r="JXD668" s="137"/>
      <c r="JXE668" s="137"/>
      <c r="JXF668" s="137"/>
      <c r="JXG668" s="137"/>
      <c r="JXH668" s="137"/>
      <c r="JXI668" s="137"/>
      <c r="JXJ668" s="137"/>
      <c r="JXK668" s="137"/>
      <c r="JXL668" s="137"/>
      <c r="JXM668" s="137"/>
      <c r="JXN668" s="137"/>
      <c r="JXO668" s="137"/>
      <c r="JXP668" s="137"/>
      <c r="JXQ668" s="137"/>
      <c r="JXR668" s="137"/>
      <c r="JXS668" s="137"/>
      <c r="JXT668" s="137"/>
      <c r="JXU668" s="137"/>
      <c r="JXV668" s="137"/>
      <c r="JXW668" s="137"/>
      <c r="JXX668" s="137"/>
      <c r="JXY668" s="137"/>
      <c r="JXZ668" s="137"/>
      <c r="JYA668" s="137"/>
      <c r="JYB668" s="137"/>
      <c r="JYC668" s="137"/>
      <c r="JYD668" s="137"/>
      <c r="JYE668" s="137"/>
      <c r="JYF668" s="137"/>
      <c r="JYG668" s="137"/>
      <c r="JYH668" s="137"/>
      <c r="JYI668" s="137"/>
      <c r="JYJ668" s="137"/>
      <c r="JYK668" s="137"/>
      <c r="JYL668" s="137"/>
      <c r="JYM668" s="137"/>
      <c r="JYN668" s="137"/>
      <c r="JYO668" s="137"/>
      <c r="JYP668" s="137"/>
      <c r="JYQ668" s="137"/>
      <c r="JYR668" s="137"/>
      <c r="JYS668" s="137"/>
      <c r="JYT668" s="137"/>
      <c r="JYU668" s="137"/>
      <c r="JYV668" s="137"/>
      <c r="JYW668" s="137"/>
      <c r="JYX668" s="137"/>
      <c r="JYY668" s="137"/>
      <c r="JYZ668" s="137"/>
      <c r="JZA668" s="137"/>
      <c r="JZB668" s="137"/>
      <c r="JZC668" s="137"/>
      <c r="JZD668" s="137"/>
      <c r="JZE668" s="137"/>
      <c r="JZF668" s="137"/>
      <c r="JZG668" s="137"/>
      <c r="JZH668" s="137"/>
      <c r="JZI668" s="137"/>
      <c r="JZJ668" s="137"/>
      <c r="JZK668" s="137"/>
      <c r="JZL668" s="137"/>
      <c r="JZM668" s="137"/>
      <c r="JZN668" s="137"/>
      <c r="JZO668" s="137"/>
      <c r="JZP668" s="137"/>
      <c r="JZQ668" s="137"/>
      <c r="JZR668" s="137"/>
      <c r="JZS668" s="137"/>
      <c r="JZT668" s="137"/>
      <c r="JZU668" s="137"/>
      <c r="JZV668" s="137"/>
      <c r="JZW668" s="137"/>
      <c r="JZX668" s="137"/>
      <c r="JZY668" s="137"/>
      <c r="JZZ668" s="137"/>
      <c r="KAA668" s="137"/>
      <c r="KAB668" s="137"/>
      <c r="KAC668" s="137"/>
      <c r="KAD668" s="137"/>
      <c r="KAE668" s="137"/>
      <c r="KAF668" s="137"/>
      <c r="KAG668" s="137"/>
      <c r="KAH668" s="137"/>
      <c r="KAI668" s="137"/>
      <c r="KAJ668" s="137"/>
      <c r="KAK668" s="137"/>
      <c r="KAL668" s="137"/>
      <c r="KAM668" s="137"/>
      <c r="KAN668" s="137"/>
      <c r="KAO668" s="137"/>
      <c r="KAP668" s="137"/>
      <c r="KAQ668" s="137"/>
      <c r="KAR668" s="137"/>
      <c r="KAS668" s="137"/>
      <c r="KAT668" s="137"/>
      <c r="KAU668" s="137"/>
      <c r="KAV668" s="137"/>
      <c r="KAW668" s="137"/>
      <c r="KAX668" s="137"/>
      <c r="KAY668" s="137"/>
      <c r="KAZ668" s="137"/>
      <c r="KBA668" s="137"/>
      <c r="KBB668" s="137"/>
      <c r="KBC668" s="137"/>
      <c r="KBD668" s="137"/>
      <c r="KBE668" s="137"/>
      <c r="KBF668" s="137"/>
      <c r="KBG668" s="137"/>
      <c r="KBH668" s="137"/>
      <c r="KBI668" s="137"/>
      <c r="KBJ668" s="137"/>
      <c r="KBK668" s="137"/>
      <c r="KBL668" s="137"/>
      <c r="KBM668" s="137"/>
      <c r="KBN668" s="137"/>
      <c r="KBO668" s="137"/>
      <c r="KBP668" s="137"/>
      <c r="KBQ668" s="137"/>
      <c r="KBR668" s="137"/>
      <c r="KBS668" s="137"/>
      <c r="KBT668" s="137"/>
      <c r="KBU668" s="137"/>
      <c r="KBV668" s="137"/>
      <c r="KBW668" s="137"/>
      <c r="KBX668" s="137"/>
      <c r="KBY668" s="137"/>
      <c r="KBZ668" s="137"/>
      <c r="KCA668" s="137"/>
      <c r="KCB668" s="137"/>
      <c r="KCC668" s="137"/>
      <c r="KCD668" s="137"/>
      <c r="KCE668" s="137"/>
      <c r="KCF668" s="137"/>
      <c r="KCG668" s="137"/>
      <c r="KCH668" s="137"/>
      <c r="KCI668" s="137"/>
      <c r="KCJ668" s="137"/>
      <c r="KCK668" s="137"/>
      <c r="KCL668" s="137"/>
      <c r="KCM668" s="137"/>
      <c r="KCN668" s="137"/>
      <c r="KCO668" s="137"/>
      <c r="KCP668" s="137"/>
      <c r="KCQ668" s="137"/>
      <c r="KCR668" s="137"/>
      <c r="KCS668" s="137"/>
      <c r="KCT668" s="137"/>
      <c r="KCU668" s="137"/>
      <c r="KCV668" s="137"/>
      <c r="KCW668" s="137"/>
      <c r="KCX668" s="137"/>
      <c r="KCY668" s="137"/>
      <c r="KCZ668" s="137"/>
      <c r="KDA668" s="137"/>
      <c r="KDB668" s="137"/>
      <c r="KDC668" s="137"/>
      <c r="KDD668" s="137"/>
      <c r="KDE668" s="137"/>
      <c r="KDF668" s="137"/>
      <c r="KDG668" s="137"/>
      <c r="KDH668" s="137"/>
      <c r="KDI668" s="137"/>
      <c r="KDJ668" s="137"/>
      <c r="KDK668" s="137"/>
      <c r="KDL668" s="137"/>
      <c r="KDM668" s="137"/>
      <c r="KDN668" s="137"/>
      <c r="KDO668" s="137"/>
      <c r="KDP668" s="137"/>
      <c r="KDQ668" s="137"/>
      <c r="KDR668" s="137"/>
      <c r="KDS668" s="137"/>
      <c r="KDT668" s="137"/>
      <c r="KDU668" s="137"/>
      <c r="KDV668" s="137"/>
      <c r="KDW668" s="137"/>
      <c r="KDX668" s="137"/>
      <c r="KDY668" s="137"/>
      <c r="KDZ668" s="137"/>
      <c r="KEA668" s="137"/>
      <c r="KEB668" s="137"/>
      <c r="KEC668" s="137"/>
      <c r="KED668" s="137"/>
      <c r="KEE668" s="137"/>
      <c r="KEF668" s="137"/>
      <c r="KEG668" s="137"/>
      <c r="KEH668" s="137"/>
      <c r="KEI668" s="137"/>
      <c r="KEJ668" s="137"/>
      <c r="KEK668" s="137"/>
      <c r="KEL668" s="137"/>
      <c r="KEM668" s="137"/>
      <c r="KEN668" s="137"/>
      <c r="KEO668" s="137"/>
      <c r="KEP668" s="137"/>
      <c r="KEQ668" s="137"/>
      <c r="KER668" s="137"/>
      <c r="KES668" s="137"/>
      <c r="KET668" s="137"/>
      <c r="KEU668" s="137"/>
      <c r="KEV668" s="137"/>
      <c r="KEW668" s="137"/>
      <c r="KEX668" s="137"/>
      <c r="KEY668" s="137"/>
      <c r="KEZ668" s="137"/>
      <c r="KFA668" s="137"/>
      <c r="KFB668" s="137"/>
      <c r="KFC668" s="137"/>
      <c r="KFD668" s="137"/>
      <c r="KFE668" s="137"/>
      <c r="KFF668" s="137"/>
      <c r="KFG668" s="137"/>
      <c r="KFH668" s="137"/>
      <c r="KFI668" s="137"/>
      <c r="KFJ668" s="137"/>
      <c r="KFK668" s="137"/>
      <c r="KFL668" s="137"/>
      <c r="KFM668" s="137"/>
      <c r="KFN668" s="137"/>
      <c r="KFO668" s="137"/>
      <c r="KFP668" s="137"/>
      <c r="KFQ668" s="137"/>
      <c r="KFR668" s="137"/>
      <c r="KFS668" s="137"/>
      <c r="KFT668" s="137"/>
      <c r="KFU668" s="137"/>
      <c r="KFV668" s="137"/>
      <c r="KFW668" s="137"/>
      <c r="KFX668" s="137"/>
      <c r="KFY668" s="137"/>
      <c r="KFZ668" s="137"/>
      <c r="KGA668" s="137"/>
      <c r="KGB668" s="137"/>
      <c r="KGC668" s="137"/>
      <c r="KGD668" s="137"/>
      <c r="KGE668" s="137"/>
      <c r="KGF668" s="137"/>
      <c r="KGG668" s="137"/>
      <c r="KGH668" s="137"/>
      <c r="KGI668" s="137"/>
      <c r="KGJ668" s="137"/>
      <c r="KGK668" s="137"/>
      <c r="KGL668" s="137"/>
      <c r="KGM668" s="137"/>
      <c r="KGN668" s="137"/>
      <c r="KGO668" s="137"/>
      <c r="KGP668" s="137"/>
      <c r="KGQ668" s="137"/>
      <c r="KGR668" s="137"/>
      <c r="KGS668" s="137"/>
      <c r="KGT668" s="137"/>
      <c r="KGU668" s="137"/>
      <c r="KGV668" s="137"/>
      <c r="KGW668" s="137"/>
      <c r="KGX668" s="137"/>
      <c r="KGY668" s="137"/>
      <c r="KGZ668" s="137"/>
      <c r="KHA668" s="137"/>
      <c r="KHB668" s="137"/>
      <c r="KHC668" s="137"/>
      <c r="KHD668" s="137"/>
      <c r="KHE668" s="137"/>
      <c r="KHF668" s="137"/>
      <c r="KHG668" s="137"/>
      <c r="KHH668" s="137"/>
      <c r="KHI668" s="137"/>
      <c r="KHJ668" s="137"/>
      <c r="KHK668" s="137"/>
      <c r="KHL668" s="137"/>
      <c r="KHM668" s="137"/>
      <c r="KHN668" s="137"/>
      <c r="KHO668" s="137"/>
      <c r="KHP668" s="137"/>
      <c r="KHQ668" s="137"/>
      <c r="KHR668" s="137"/>
      <c r="KHS668" s="137"/>
      <c r="KHT668" s="137"/>
      <c r="KHU668" s="137"/>
      <c r="KHV668" s="137"/>
      <c r="KHW668" s="137"/>
      <c r="KHX668" s="137"/>
      <c r="KHY668" s="137"/>
      <c r="KHZ668" s="137"/>
      <c r="KIA668" s="137"/>
      <c r="KIB668" s="137"/>
      <c r="KIC668" s="137"/>
      <c r="KID668" s="137"/>
      <c r="KIE668" s="137"/>
      <c r="KIF668" s="137"/>
      <c r="KIG668" s="137"/>
      <c r="KIH668" s="137"/>
      <c r="KII668" s="137"/>
      <c r="KIJ668" s="137"/>
      <c r="KIK668" s="137"/>
      <c r="KIL668" s="137"/>
      <c r="KIM668" s="137"/>
      <c r="KIN668" s="137"/>
      <c r="KIO668" s="137"/>
      <c r="KIP668" s="137"/>
      <c r="KIQ668" s="137"/>
      <c r="KIR668" s="137"/>
      <c r="KIS668" s="137"/>
      <c r="KIT668" s="137"/>
      <c r="KIU668" s="137"/>
      <c r="KIV668" s="137"/>
      <c r="KIW668" s="137"/>
      <c r="KIX668" s="137"/>
      <c r="KIY668" s="137"/>
      <c r="KIZ668" s="137"/>
      <c r="KJA668" s="137"/>
      <c r="KJB668" s="137"/>
      <c r="KJC668" s="137"/>
      <c r="KJD668" s="137"/>
      <c r="KJE668" s="137"/>
      <c r="KJF668" s="137"/>
      <c r="KJG668" s="137"/>
      <c r="KJH668" s="137"/>
      <c r="KJI668" s="137"/>
      <c r="KJJ668" s="137"/>
      <c r="KJK668" s="137"/>
      <c r="KJL668" s="137"/>
      <c r="KJM668" s="137"/>
      <c r="KJN668" s="137"/>
      <c r="KJO668" s="137"/>
      <c r="KJP668" s="137"/>
      <c r="KJQ668" s="137"/>
      <c r="KJR668" s="137"/>
      <c r="KJS668" s="137"/>
      <c r="KJT668" s="137"/>
      <c r="KJU668" s="137"/>
      <c r="KJV668" s="137"/>
      <c r="KJW668" s="137"/>
      <c r="KJX668" s="137"/>
      <c r="KJY668" s="137"/>
      <c r="KJZ668" s="137"/>
      <c r="KKA668" s="137"/>
      <c r="KKB668" s="137"/>
      <c r="KKC668" s="137"/>
      <c r="KKD668" s="137"/>
      <c r="KKE668" s="137"/>
      <c r="KKF668" s="137"/>
      <c r="KKG668" s="137"/>
      <c r="KKH668" s="137"/>
      <c r="KKI668" s="137"/>
      <c r="KKJ668" s="137"/>
      <c r="KKK668" s="137"/>
      <c r="KKL668" s="137"/>
      <c r="KKM668" s="137"/>
      <c r="KKN668" s="137"/>
      <c r="KKO668" s="137"/>
      <c r="KKP668" s="137"/>
      <c r="KKQ668" s="137"/>
      <c r="KKR668" s="137"/>
      <c r="KKS668" s="137"/>
      <c r="KKT668" s="137"/>
      <c r="KKU668" s="137"/>
      <c r="KKV668" s="137"/>
      <c r="KKW668" s="137"/>
      <c r="KKX668" s="137"/>
      <c r="KKY668" s="137"/>
      <c r="KKZ668" s="137"/>
      <c r="KLA668" s="137"/>
      <c r="KLB668" s="137"/>
      <c r="KLC668" s="137"/>
      <c r="KLD668" s="137"/>
      <c r="KLE668" s="137"/>
      <c r="KLF668" s="137"/>
      <c r="KLG668" s="137"/>
      <c r="KLH668" s="137"/>
      <c r="KLI668" s="137"/>
      <c r="KLJ668" s="137"/>
      <c r="KLK668" s="137"/>
      <c r="KLL668" s="137"/>
      <c r="KLM668" s="137"/>
      <c r="KLN668" s="137"/>
      <c r="KLO668" s="137"/>
      <c r="KLP668" s="137"/>
      <c r="KLQ668" s="137"/>
      <c r="KLR668" s="137"/>
      <c r="KLS668" s="137"/>
      <c r="KLT668" s="137"/>
      <c r="KLU668" s="137"/>
      <c r="KLV668" s="137"/>
      <c r="KLW668" s="137"/>
      <c r="KLX668" s="137"/>
      <c r="KLY668" s="137"/>
      <c r="KLZ668" s="137"/>
      <c r="KMA668" s="137"/>
      <c r="KMB668" s="137"/>
      <c r="KMC668" s="137"/>
      <c r="KMD668" s="137"/>
      <c r="KME668" s="137"/>
      <c r="KMF668" s="137"/>
      <c r="KMG668" s="137"/>
      <c r="KMH668" s="137"/>
      <c r="KMI668" s="137"/>
      <c r="KMJ668" s="137"/>
      <c r="KMK668" s="137"/>
      <c r="KML668" s="137"/>
      <c r="KMM668" s="137"/>
      <c r="KMN668" s="137"/>
      <c r="KMO668" s="137"/>
      <c r="KMP668" s="137"/>
      <c r="KMQ668" s="137"/>
      <c r="KMR668" s="137"/>
      <c r="KMS668" s="137"/>
      <c r="KMT668" s="137"/>
      <c r="KMU668" s="137"/>
      <c r="KMV668" s="137"/>
      <c r="KMW668" s="137"/>
      <c r="KMX668" s="137"/>
      <c r="KMY668" s="137"/>
      <c r="KMZ668" s="137"/>
      <c r="KNA668" s="137"/>
      <c r="KNB668" s="137"/>
      <c r="KNC668" s="137"/>
      <c r="KND668" s="137"/>
      <c r="KNE668" s="137"/>
      <c r="KNF668" s="137"/>
      <c r="KNG668" s="137"/>
      <c r="KNH668" s="137"/>
      <c r="KNI668" s="137"/>
      <c r="KNJ668" s="137"/>
      <c r="KNK668" s="137"/>
      <c r="KNL668" s="137"/>
      <c r="KNM668" s="137"/>
      <c r="KNN668" s="137"/>
      <c r="KNO668" s="137"/>
      <c r="KNP668" s="137"/>
      <c r="KNQ668" s="137"/>
      <c r="KNR668" s="137"/>
      <c r="KNS668" s="137"/>
      <c r="KNT668" s="137"/>
      <c r="KNU668" s="137"/>
      <c r="KNV668" s="137"/>
      <c r="KNW668" s="137"/>
      <c r="KNX668" s="137"/>
      <c r="KNY668" s="137"/>
      <c r="KNZ668" s="137"/>
      <c r="KOA668" s="137"/>
      <c r="KOB668" s="137"/>
      <c r="KOC668" s="137"/>
      <c r="KOD668" s="137"/>
      <c r="KOE668" s="137"/>
      <c r="KOF668" s="137"/>
      <c r="KOG668" s="137"/>
      <c r="KOH668" s="137"/>
      <c r="KOI668" s="137"/>
      <c r="KOJ668" s="137"/>
      <c r="KOK668" s="137"/>
      <c r="KOL668" s="137"/>
      <c r="KOM668" s="137"/>
      <c r="KON668" s="137"/>
      <c r="KOO668" s="137"/>
      <c r="KOP668" s="137"/>
      <c r="KOQ668" s="137"/>
      <c r="KOR668" s="137"/>
      <c r="KOS668" s="137"/>
      <c r="KOT668" s="137"/>
      <c r="KOU668" s="137"/>
      <c r="KOV668" s="137"/>
      <c r="KOW668" s="137"/>
      <c r="KOX668" s="137"/>
      <c r="KOY668" s="137"/>
      <c r="KOZ668" s="137"/>
      <c r="KPA668" s="137"/>
      <c r="KPB668" s="137"/>
      <c r="KPC668" s="137"/>
      <c r="KPD668" s="137"/>
      <c r="KPE668" s="137"/>
      <c r="KPF668" s="137"/>
      <c r="KPG668" s="137"/>
      <c r="KPH668" s="137"/>
      <c r="KPI668" s="137"/>
      <c r="KPJ668" s="137"/>
      <c r="KPK668" s="137"/>
      <c r="KPL668" s="137"/>
      <c r="KPM668" s="137"/>
      <c r="KPN668" s="137"/>
      <c r="KPO668" s="137"/>
      <c r="KPP668" s="137"/>
      <c r="KPQ668" s="137"/>
      <c r="KPR668" s="137"/>
      <c r="KPS668" s="137"/>
      <c r="KPT668" s="137"/>
      <c r="KPU668" s="137"/>
      <c r="KPV668" s="137"/>
      <c r="KPW668" s="137"/>
      <c r="KPX668" s="137"/>
      <c r="KPY668" s="137"/>
      <c r="KPZ668" s="137"/>
      <c r="KQA668" s="137"/>
      <c r="KQB668" s="137"/>
      <c r="KQC668" s="137"/>
      <c r="KQD668" s="137"/>
      <c r="KQE668" s="137"/>
      <c r="KQF668" s="137"/>
      <c r="KQG668" s="137"/>
      <c r="KQH668" s="137"/>
      <c r="KQI668" s="137"/>
      <c r="KQJ668" s="137"/>
      <c r="KQK668" s="137"/>
      <c r="KQL668" s="137"/>
      <c r="KQM668" s="137"/>
      <c r="KQN668" s="137"/>
      <c r="KQO668" s="137"/>
      <c r="KQP668" s="137"/>
      <c r="KQQ668" s="137"/>
      <c r="KQR668" s="137"/>
      <c r="KQS668" s="137"/>
      <c r="KQT668" s="137"/>
      <c r="KQU668" s="137"/>
      <c r="KQV668" s="137"/>
      <c r="KQW668" s="137"/>
      <c r="KQX668" s="137"/>
      <c r="KQY668" s="137"/>
      <c r="KQZ668" s="137"/>
      <c r="KRA668" s="137"/>
      <c r="KRB668" s="137"/>
      <c r="KRC668" s="137"/>
      <c r="KRD668" s="137"/>
      <c r="KRE668" s="137"/>
      <c r="KRF668" s="137"/>
      <c r="KRG668" s="137"/>
      <c r="KRH668" s="137"/>
      <c r="KRI668" s="137"/>
      <c r="KRJ668" s="137"/>
      <c r="KRK668" s="137"/>
      <c r="KRL668" s="137"/>
      <c r="KRM668" s="137"/>
      <c r="KRN668" s="137"/>
      <c r="KRO668" s="137"/>
      <c r="KRP668" s="137"/>
      <c r="KRQ668" s="137"/>
      <c r="KRR668" s="137"/>
      <c r="KRS668" s="137"/>
      <c r="KRT668" s="137"/>
      <c r="KRU668" s="137"/>
      <c r="KRV668" s="137"/>
      <c r="KRW668" s="137"/>
      <c r="KRX668" s="137"/>
      <c r="KRY668" s="137"/>
      <c r="KRZ668" s="137"/>
      <c r="KSA668" s="137"/>
      <c r="KSB668" s="137"/>
      <c r="KSC668" s="137"/>
      <c r="KSD668" s="137"/>
      <c r="KSE668" s="137"/>
      <c r="KSF668" s="137"/>
      <c r="KSG668" s="137"/>
      <c r="KSH668" s="137"/>
      <c r="KSI668" s="137"/>
      <c r="KSJ668" s="137"/>
      <c r="KSK668" s="137"/>
      <c r="KSL668" s="137"/>
      <c r="KSM668" s="137"/>
      <c r="KSN668" s="137"/>
      <c r="KSO668" s="137"/>
      <c r="KSP668" s="137"/>
      <c r="KSQ668" s="137"/>
      <c r="KSR668" s="137"/>
      <c r="KSS668" s="137"/>
      <c r="KST668" s="137"/>
      <c r="KSU668" s="137"/>
      <c r="KSV668" s="137"/>
      <c r="KSW668" s="137"/>
      <c r="KSX668" s="137"/>
      <c r="KSY668" s="137"/>
      <c r="KSZ668" s="137"/>
      <c r="KTA668" s="137"/>
      <c r="KTB668" s="137"/>
      <c r="KTC668" s="137"/>
      <c r="KTD668" s="137"/>
      <c r="KTE668" s="137"/>
      <c r="KTF668" s="137"/>
      <c r="KTG668" s="137"/>
      <c r="KTH668" s="137"/>
      <c r="KTI668" s="137"/>
      <c r="KTJ668" s="137"/>
      <c r="KTK668" s="137"/>
      <c r="KTL668" s="137"/>
      <c r="KTM668" s="137"/>
      <c r="KTN668" s="137"/>
      <c r="KTO668" s="137"/>
      <c r="KTP668" s="137"/>
      <c r="KTQ668" s="137"/>
      <c r="KTR668" s="137"/>
      <c r="KTS668" s="137"/>
      <c r="KTT668" s="137"/>
      <c r="KTU668" s="137"/>
      <c r="KTV668" s="137"/>
      <c r="KTW668" s="137"/>
      <c r="KTX668" s="137"/>
      <c r="KTY668" s="137"/>
      <c r="KTZ668" s="137"/>
      <c r="KUA668" s="137"/>
      <c r="KUB668" s="137"/>
      <c r="KUC668" s="137"/>
      <c r="KUD668" s="137"/>
      <c r="KUE668" s="137"/>
      <c r="KUF668" s="137"/>
      <c r="KUG668" s="137"/>
      <c r="KUH668" s="137"/>
      <c r="KUI668" s="137"/>
      <c r="KUJ668" s="137"/>
      <c r="KUK668" s="137"/>
      <c r="KUL668" s="137"/>
      <c r="KUM668" s="137"/>
      <c r="KUN668" s="137"/>
      <c r="KUO668" s="137"/>
      <c r="KUP668" s="137"/>
      <c r="KUQ668" s="137"/>
      <c r="KUR668" s="137"/>
      <c r="KUS668" s="137"/>
      <c r="KUT668" s="137"/>
      <c r="KUU668" s="137"/>
      <c r="KUV668" s="137"/>
      <c r="KUW668" s="137"/>
      <c r="KUX668" s="137"/>
      <c r="KUY668" s="137"/>
      <c r="KUZ668" s="137"/>
      <c r="KVA668" s="137"/>
      <c r="KVB668" s="137"/>
      <c r="KVC668" s="137"/>
      <c r="KVD668" s="137"/>
      <c r="KVE668" s="137"/>
      <c r="KVF668" s="137"/>
      <c r="KVG668" s="137"/>
      <c r="KVH668" s="137"/>
      <c r="KVI668" s="137"/>
      <c r="KVJ668" s="137"/>
      <c r="KVK668" s="137"/>
      <c r="KVL668" s="137"/>
      <c r="KVM668" s="137"/>
      <c r="KVN668" s="137"/>
      <c r="KVO668" s="137"/>
      <c r="KVP668" s="137"/>
      <c r="KVQ668" s="137"/>
      <c r="KVR668" s="137"/>
      <c r="KVS668" s="137"/>
      <c r="KVT668" s="137"/>
      <c r="KVU668" s="137"/>
      <c r="KVV668" s="137"/>
      <c r="KVW668" s="137"/>
      <c r="KVX668" s="137"/>
      <c r="KVY668" s="137"/>
      <c r="KVZ668" s="137"/>
      <c r="KWA668" s="137"/>
      <c r="KWB668" s="137"/>
      <c r="KWC668" s="137"/>
      <c r="KWD668" s="137"/>
      <c r="KWE668" s="137"/>
      <c r="KWF668" s="137"/>
      <c r="KWG668" s="137"/>
      <c r="KWH668" s="137"/>
      <c r="KWI668" s="137"/>
      <c r="KWJ668" s="137"/>
      <c r="KWK668" s="137"/>
      <c r="KWL668" s="137"/>
      <c r="KWM668" s="137"/>
      <c r="KWN668" s="137"/>
      <c r="KWO668" s="137"/>
      <c r="KWP668" s="137"/>
      <c r="KWQ668" s="137"/>
      <c r="KWR668" s="137"/>
      <c r="KWS668" s="137"/>
      <c r="KWT668" s="137"/>
      <c r="KWU668" s="137"/>
      <c r="KWV668" s="137"/>
      <c r="KWW668" s="137"/>
      <c r="KWX668" s="137"/>
      <c r="KWY668" s="137"/>
      <c r="KWZ668" s="137"/>
      <c r="KXA668" s="137"/>
      <c r="KXB668" s="137"/>
      <c r="KXC668" s="137"/>
      <c r="KXD668" s="137"/>
      <c r="KXE668" s="137"/>
      <c r="KXF668" s="137"/>
      <c r="KXG668" s="137"/>
      <c r="KXH668" s="137"/>
      <c r="KXI668" s="137"/>
      <c r="KXJ668" s="137"/>
      <c r="KXK668" s="137"/>
      <c r="KXL668" s="137"/>
      <c r="KXM668" s="137"/>
      <c r="KXN668" s="137"/>
      <c r="KXO668" s="137"/>
      <c r="KXP668" s="137"/>
      <c r="KXQ668" s="137"/>
      <c r="KXR668" s="137"/>
      <c r="KXS668" s="137"/>
      <c r="KXT668" s="137"/>
      <c r="KXU668" s="137"/>
      <c r="KXV668" s="137"/>
      <c r="KXW668" s="137"/>
      <c r="KXX668" s="137"/>
      <c r="KXY668" s="137"/>
      <c r="KXZ668" s="137"/>
      <c r="KYA668" s="137"/>
      <c r="KYB668" s="137"/>
      <c r="KYC668" s="137"/>
      <c r="KYD668" s="137"/>
      <c r="KYE668" s="137"/>
      <c r="KYF668" s="137"/>
      <c r="KYG668" s="137"/>
      <c r="KYH668" s="137"/>
      <c r="KYI668" s="137"/>
      <c r="KYJ668" s="137"/>
      <c r="KYK668" s="137"/>
      <c r="KYL668" s="137"/>
      <c r="KYM668" s="137"/>
      <c r="KYN668" s="137"/>
      <c r="KYO668" s="137"/>
      <c r="KYP668" s="137"/>
      <c r="KYQ668" s="137"/>
      <c r="KYR668" s="137"/>
      <c r="KYS668" s="137"/>
      <c r="KYT668" s="137"/>
      <c r="KYU668" s="137"/>
      <c r="KYV668" s="137"/>
      <c r="KYW668" s="137"/>
      <c r="KYX668" s="137"/>
      <c r="KYY668" s="137"/>
      <c r="KYZ668" s="137"/>
      <c r="KZA668" s="137"/>
      <c r="KZB668" s="137"/>
      <c r="KZC668" s="137"/>
      <c r="KZD668" s="137"/>
      <c r="KZE668" s="137"/>
      <c r="KZF668" s="137"/>
      <c r="KZG668" s="137"/>
      <c r="KZH668" s="137"/>
      <c r="KZI668" s="137"/>
      <c r="KZJ668" s="137"/>
      <c r="KZK668" s="137"/>
      <c r="KZL668" s="137"/>
      <c r="KZM668" s="137"/>
      <c r="KZN668" s="137"/>
      <c r="KZO668" s="137"/>
      <c r="KZP668" s="137"/>
      <c r="KZQ668" s="137"/>
      <c r="KZR668" s="137"/>
      <c r="KZS668" s="137"/>
      <c r="KZT668" s="137"/>
      <c r="KZU668" s="137"/>
      <c r="KZV668" s="137"/>
      <c r="KZW668" s="137"/>
      <c r="KZX668" s="137"/>
      <c r="KZY668" s="137"/>
      <c r="KZZ668" s="137"/>
      <c r="LAA668" s="137"/>
      <c r="LAB668" s="137"/>
      <c r="LAC668" s="137"/>
      <c r="LAD668" s="137"/>
      <c r="LAE668" s="137"/>
      <c r="LAF668" s="137"/>
      <c r="LAG668" s="137"/>
      <c r="LAH668" s="137"/>
      <c r="LAI668" s="137"/>
      <c r="LAJ668" s="137"/>
      <c r="LAK668" s="137"/>
      <c r="LAL668" s="137"/>
      <c r="LAM668" s="137"/>
      <c r="LAN668" s="137"/>
      <c r="LAO668" s="137"/>
      <c r="LAP668" s="137"/>
      <c r="LAQ668" s="137"/>
      <c r="LAR668" s="137"/>
      <c r="LAS668" s="137"/>
      <c r="LAT668" s="137"/>
      <c r="LAU668" s="137"/>
      <c r="LAV668" s="137"/>
      <c r="LAW668" s="137"/>
      <c r="LAX668" s="137"/>
      <c r="LAY668" s="137"/>
      <c r="LAZ668" s="137"/>
      <c r="LBA668" s="137"/>
      <c r="LBB668" s="137"/>
      <c r="LBC668" s="137"/>
      <c r="LBD668" s="137"/>
      <c r="LBE668" s="137"/>
      <c r="LBF668" s="137"/>
      <c r="LBG668" s="137"/>
      <c r="LBH668" s="137"/>
      <c r="LBI668" s="137"/>
      <c r="LBJ668" s="137"/>
      <c r="LBK668" s="137"/>
      <c r="LBL668" s="137"/>
      <c r="LBM668" s="137"/>
      <c r="LBN668" s="137"/>
      <c r="LBO668" s="137"/>
      <c r="LBP668" s="137"/>
      <c r="LBQ668" s="137"/>
      <c r="LBR668" s="137"/>
      <c r="LBS668" s="137"/>
      <c r="LBT668" s="137"/>
      <c r="LBU668" s="137"/>
      <c r="LBV668" s="137"/>
      <c r="LBW668" s="137"/>
      <c r="LBX668" s="137"/>
      <c r="LBY668" s="137"/>
      <c r="LBZ668" s="137"/>
      <c r="LCA668" s="137"/>
      <c r="LCB668" s="137"/>
      <c r="LCC668" s="137"/>
      <c r="LCD668" s="137"/>
      <c r="LCE668" s="137"/>
      <c r="LCF668" s="137"/>
      <c r="LCG668" s="137"/>
      <c r="LCH668" s="137"/>
      <c r="LCI668" s="137"/>
      <c r="LCJ668" s="137"/>
      <c r="LCK668" s="137"/>
      <c r="LCL668" s="137"/>
      <c r="LCM668" s="137"/>
      <c r="LCN668" s="137"/>
      <c r="LCO668" s="137"/>
      <c r="LCP668" s="137"/>
      <c r="LCQ668" s="137"/>
      <c r="LCR668" s="137"/>
      <c r="LCS668" s="137"/>
      <c r="LCT668" s="137"/>
      <c r="LCU668" s="137"/>
      <c r="LCV668" s="137"/>
      <c r="LCW668" s="137"/>
      <c r="LCX668" s="137"/>
      <c r="LCY668" s="137"/>
      <c r="LCZ668" s="137"/>
      <c r="LDA668" s="137"/>
      <c r="LDB668" s="137"/>
      <c r="LDC668" s="137"/>
      <c r="LDD668" s="137"/>
      <c r="LDE668" s="137"/>
      <c r="LDF668" s="137"/>
      <c r="LDG668" s="137"/>
      <c r="LDH668" s="137"/>
      <c r="LDI668" s="137"/>
      <c r="LDJ668" s="137"/>
      <c r="LDK668" s="137"/>
      <c r="LDL668" s="137"/>
      <c r="LDM668" s="137"/>
      <c r="LDN668" s="137"/>
      <c r="LDO668" s="137"/>
      <c r="LDP668" s="137"/>
      <c r="LDQ668" s="137"/>
      <c r="LDR668" s="137"/>
      <c r="LDS668" s="137"/>
      <c r="LDT668" s="137"/>
      <c r="LDU668" s="137"/>
      <c r="LDV668" s="137"/>
      <c r="LDW668" s="137"/>
      <c r="LDX668" s="137"/>
      <c r="LDY668" s="137"/>
      <c r="LDZ668" s="137"/>
      <c r="LEA668" s="137"/>
      <c r="LEB668" s="137"/>
      <c r="LEC668" s="137"/>
      <c r="LED668" s="137"/>
      <c r="LEE668" s="137"/>
      <c r="LEF668" s="137"/>
      <c r="LEG668" s="137"/>
      <c r="LEH668" s="137"/>
      <c r="LEI668" s="137"/>
      <c r="LEJ668" s="137"/>
      <c r="LEK668" s="137"/>
      <c r="LEL668" s="137"/>
      <c r="LEM668" s="137"/>
      <c r="LEN668" s="137"/>
      <c r="LEO668" s="137"/>
      <c r="LEP668" s="137"/>
      <c r="LEQ668" s="137"/>
      <c r="LER668" s="137"/>
      <c r="LES668" s="137"/>
      <c r="LET668" s="137"/>
      <c r="LEU668" s="137"/>
      <c r="LEV668" s="137"/>
      <c r="LEW668" s="137"/>
      <c r="LEX668" s="137"/>
      <c r="LEY668" s="137"/>
      <c r="LEZ668" s="137"/>
      <c r="LFA668" s="137"/>
      <c r="LFB668" s="137"/>
      <c r="LFC668" s="137"/>
      <c r="LFD668" s="137"/>
      <c r="LFE668" s="137"/>
      <c r="LFF668" s="137"/>
      <c r="LFG668" s="137"/>
      <c r="LFH668" s="137"/>
      <c r="LFI668" s="137"/>
      <c r="LFJ668" s="137"/>
      <c r="LFK668" s="137"/>
      <c r="LFL668" s="137"/>
      <c r="LFM668" s="137"/>
      <c r="LFN668" s="137"/>
      <c r="LFO668" s="137"/>
      <c r="LFP668" s="137"/>
      <c r="LFQ668" s="137"/>
      <c r="LFR668" s="137"/>
      <c r="LFS668" s="137"/>
      <c r="LFT668" s="137"/>
      <c r="LFU668" s="137"/>
      <c r="LFV668" s="137"/>
      <c r="LFW668" s="137"/>
      <c r="LFX668" s="137"/>
      <c r="LFY668" s="137"/>
      <c r="LFZ668" s="137"/>
      <c r="LGA668" s="137"/>
      <c r="LGB668" s="137"/>
      <c r="LGC668" s="137"/>
      <c r="LGD668" s="137"/>
      <c r="LGE668" s="137"/>
      <c r="LGF668" s="137"/>
      <c r="LGG668" s="137"/>
      <c r="LGH668" s="137"/>
      <c r="LGI668" s="137"/>
      <c r="LGJ668" s="137"/>
      <c r="LGK668" s="137"/>
      <c r="LGL668" s="137"/>
      <c r="LGM668" s="137"/>
      <c r="LGN668" s="137"/>
      <c r="LGO668" s="137"/>
      <c r="LGP668" s="137"/>
      <c r="LGQ668" s="137"/>
      <c r="LGR668" s="137"/>
      <c r="LGS668" s="137"/>
      <c r="LGT668" s="137"/>
      <c r="LGU668" s="137"/>
      <c r="LGV668" s="137"/>
      <c r="LGW668" s="137"/>
      <c r="LGX668" s="137"/>
      <c r="LGY668" s="137"/>
      <c r="LGZ668" s="137"/>
      <c r="LHA668" s="137"/>
      <c r="LHB668" s="137"/>
      <c r="LHC668" s="137"/>
      <c r="LHD668" s="137"/>
      <c r="LHE668" s="137"/>
      <c r="LHF668" s="137"/>
      <c r="LHG668" s="137"/>
      <c r="LHH668" s="137"/>
      <c r="LHI668" s="137"/>
      <c r="LHJ668" s="137"/>
      <c r="LHK668" s="137"/>
      <c r="LHL668" s="137"/>
      <c r="LHM668" s="137"/>
      <c r="LHN668" s="137"/>
      <c r="LHO668" s="137"/>
      <c r="LHP668" s="137"/>
      <c r="LHQ668" s="137"/>
      <c r="LHR668" s="137"/>
      <c r="LHS668" s="137"/>
      <c r="LHT668" s="137"/>
      <c r="LHU668" s="137"/>
      <c r="LHV668" s="137"/>
      <c r="LHW668" s="137"/>
      <c r="LHX668" s="137"/>
      <c r="LHY668" s="137"/>
      <c r="LHZ668" s="137"/>
      <c r="LIA668" s="137"/>
      <c r="LIB668" s="137"/>
      <c r="LIC668" s="137"/>
      <c r="LID668" s="137"/>
      <c r="LIE668" s="137"/>
      <c r="LIF668" s="137"/>
      <c r="LIG668" s="137"/>
      <c r="LIH668" s="137"/>
      <c r="LII668" s="137"/>
      <c r="LIJ668" s="137"/>
      <c r="LIK668" s="137"/>
      <c r="LIL668" s="137"/>
      <c r="LIM668" s="137"/>
      <c r="LIN668" s="137"/>
      <c r="LIO668" s="137"/>
      <c r="LIP668" s="137"/>
      <c r="LIQ668" s="137"/>
      <c r="LIR668" s="137"/>
      <c r="LIS668" s="137"/>
      <c r="LIT668" s="137"/>
      <c r="LIU668" s="137"/>
      <c r="LIV668" s="137"/>
      <c r="LIW668" s="137"/>
      <c r="LIX668" s="137"/>
      <c r="LIY668" s="137"/>
      <c r="LIZ668" s="137"/>
      <c r="LJA668" s="137"/>
      <c r="LJB668" s="137"/>
      <c r="LJC668" s="137"/>
      <c r="LJD668" s="137"/>
      <c r="LJE668" s="137"/>
      <c r="LJF668" s="137"/>
      <c r="LJG668" s="137"/>
      <c r="LJH668" s="137"/>
      <c r="LJI668" s="137"/>
      <c r="LJJ668" s="137"/>
      <c r="LJK668" s="137"/>
      <c r="LJL668" s="137"/>
      <c r="LJM668" s="137"/>
      <c r="LJN668" s="137"/>
      <c r="LJO668" s="137"/>
      <c r="LJP668" s="137"/>
      <c r="LJQ668" s="137"/>
      <c r="LJR668" s="137"/>
      <c r="LJS668" s="137"/>
      <c r="LJT668" s="137"/>
      <c r="LJU668" s="137"/>
      <c r="LJV668" s="137"/>
      <c r="LJW668" s="137"/>
      <c r="LJX668" s="137"/>
      <c r="LJY668" s="137"/>
      <c r="LJZ668" s="137"/>
      <c r="LKA668" s="137"/>
      <c r="LKB668" s="137"/>
      <c r="LKC668" s="137"/>
      <c r="LKD668" s="137"/>
      <c r="LKE668" s="137"/>
      <c r="LKF668" s="137"/>
      <c r="LKG668" s="137"/>
      <c r="LKH668" s="137"/>
      <c r="LKI668" s="137"/>
      <c r="LKJ668" s="137"/>
      <c r="LKK668" s="137"/>
      <c r="LKL668" s="137"/>
      <c r="LKM668" s="137"/>
      <c r="LKN668" s="137"/>
      <c r="LKO668" s="137"/>
      <c r="LKP668" s="137"/>
      <c r="LKQ668" s="137"/>
      <c r="LKR668" s="137"/>
      <c r="LKS668" s="137"/>
      <c r="LKT668" s="137"/>
      <c r="LKU668" s="137"/>
      <c r="LKV668" s="137"/>
      <c r="LKW668" s="137"/>
      <c r="LKX668" s="137"/>
      <c r="LKY668" s="137"/>
      <c r="LKZ668" s="137"/>
      <c r="LLA668" s="137"/>
      <c r="LLB668" s="137"/>
      <c r="LLC668" s="137"/>
      <c r="LLD668" s="137"/>
      <c r="LLE668" s="137"/>
      <c r="LLF668" s="137"/>
      <c r="LLG668" s="137"/>
      <c r="LLH668" s="137"/>
      <c r="LLI668" s="137"/>
      <c r="LLJ668" s="137"/>
      <c r="LLK668" s="137"/>
      <c r="LLL668" s="137"/>
      <c r="LLM668" s="137"/>
      <c r="LLN668" s="137"/>
      <c r="LLO668" s="137"/>
      <c r="LLP668" s="137"/>
      <c r="LLQ668" s="137"/>
      <c r="LLR668" s="137"/>
      <c r="LLS668" s="137"/>
      <c r="LLT668" s="137"/>
      <c r="LLU668" s="137"/>
      <c r="LLV668" s="137"/>
      <c r="LLW668" s="137"/>
      <c r="LLX668" s="137"/>
      <c r="LLY668" s="137"/>
      <c r="LLZ668" s="137"/>
      <c r="LMA668" s="137"/>
      <c r="LMB668" s="137"/>
      <c r="LMC668" s="137"/>
      <c r="LMD668" s="137"/>
      <c r="LME668" s="137"/>
      <c r="LMF668" s="137"/>
      <c r="LMG668" s="137"/>
      <c r="LMH668" s="137"/>
      <c r="LMI668" s="137"/>
      <c r="LMJ668" s="137"/>
      <c r="LMK668" s="137"/>
      <c r="LML668" s="137"/>
      <c r="LMM668" s="137"/>
      <c r="LMN668" s="137"/>
      <c r="LMO668" s="137"/>
      <c r="LMP668" s="137"/>
      <c r="LMQ668" s="137"/>
      <c r="LMR668" s="137"/>
      <c r="LMS668" s="137"/>
      <c r="LMT668" s="137"/>
      <c r="LMU668" s="137"/>
      <c r="LMV668" s="137"/>
      <c r="LMW668" s="137"/>
      <c r="LMX668" s="137"/>
      <c r="LMY668" s="137"/>
      <c r="LMZ668" s="137"/>
      <c r="LNA668" s="137"/>
      <c r="LNB668" s="137"/>
      <c r="LNC668" s="137"/>
      <c r="LND668" s="137"/>
      <c r="LNE668" s="137"/>
      <c r="LNF668" s="137"/>
      <c r="LNG668" s="137"/>
      <c r="LNH668" s="137"/>
      <c r="LNI668" s="137"/>
      <c r="LNJ668" s="137"/>
      <c r="LNK668" s="137"/>
      <c r="LNL668" s="137"/>
      <c r="LNM668" s="137"/>
      <c r="LNN668" s="137"/>
      <c r="LNO668" s="137"/>
      <c r="LNP668" s="137"/>
      <c r="LNQ668" s="137"/>
      <c r="LNR668" s="137"/>
      <c r="LNS668" s="137"/>
      <c r="LNT668" s="137"/>
      <c r="LNU668" s="137"/>
      <c r="LNV668" s="137"/>
      <c r="LNW668" s="137"/>
      <c r="LNX668" s="137"/>
      <c r="LNY668" s="137"/>
      <c r="LNZ668" s="137"/>
      <c r="LOA668" s="137"/>
      <c r="LOB668" s="137"/>
      <c r="LOC668" s="137"/>
      <c r="LOD668" s="137"/>
      <c r="LOE668" s="137"/>
      <c r="LOF668" s="137"/>
      <c r="LOG668" s="137"/>
      <c r="LOH668" s="137"/>
      <c r="LOI668" s="137"/>
      <c r="LOJ668" s="137"/>
      <c r="LOK668" s="137"/>
      <c r="LOL668" s="137"/>
      <c r="LOM668" s="137"/>
      <c r="LON668" s="137"/>
      <c r="LOO668" s="137"/>
      <c r="LOP668" s="137"/>
      <c r="LOQ668" s="137"/>
      <c r="LOR668" s="137"/>
      <c r="LOS668" s="137"/>
      <c r="LOT668" s="137"/>
      <c r="LOU668" s="137"/>
      <c r="LOV668" s="137"/>
      <c r="LOW668" s="137"/>
      <c r="LOX668" s="137"/>
      <c r="LOY668" s="137"/>
      <c r="LOZ668" s="137"/>
      <c r="LPA668" s="137"/>
      <c r="LPB668" s="137"/>
      <c r="LPC668" s="137"/>
      <c r="LPD668" s="137"/>
      <c r="LPE668" s="137"/>
      <c r="LPF668" s="137"/>
      <c r="LPG668" s="137"/>
      <c r="LPH668" s="137"/>
      <c r="LPI668" s="137"/>
      <c r="LPJ668" s="137"/>
      <c r="LPK668" s="137"/>
      <c r="LPL668" s="137"/>
      <c r="LPM668" s="137"/>
      <c r="LPN668" s="137"/>
      <c r="LPO668" s="137"/>
      <c r="LPP668" s="137"/>
      <c r="LPQ668" s="137"/>
      <c r="LPR668" s="137"/>
      <c r="LPS668" s="137"/>
      <c r="LPT668" s="137"/>
      <c r="LPU668" s="137"/>
      <c r="LPV668" s="137"/>
      <c r="LPW668" s="137"/>
      <c r="LPX668" s="137"/>
      <c r="LPY668" s="137"/>
      <c r="LPZ668" s="137"/>
      <c r="LQA668" s="137"/>
      <c r="LQB668" s="137"/>
      <c r="LQC668" s="137"/>
      <c r="LQD668" s="137"/>
      <c r="LQE668" s="137"/>
      <c r="LQF668" s="137"/>
      <c r="LQG668" s="137"/>
      <c r="LQH668" s="137"/>
      <c r="LQI668" s="137"/>
      <c r="LQJ668" s="137"/>
      <c r="LQK668" s="137"/>
      <c r="LQL668" s="137"/>
      <c r="LQM668" s="137"/>
      <c r="LQN668" s="137"/>
      <c r="LQO668" s="137"/>
      <c r="LQP668" s="137"/>
      <c r="LQQ668" s="137"/>
      <c r="LQR668" s="137"/>
      <c r="LQS668" s="137"/>
      <c r="LQT668" s="137"/>
      <c r="LQU668" s="137"/>
      <c r="LQV668" s="137"/>
      <c r="LQW668" s="137"/>
      <c r="LQX668" s="137"/>
      <c r="LQY668" s="137"/>
      <c r="LQZ668" s="137"/>
      <c r="LRA668" s="137"/>
      <c r="LRB668" s="137"/>
      <c r="LRC668" s="137"/>
      <c r="LRD668" s="137"/>
      <c r="LRE668" s="137"/>
      <c r="LRF668" s="137"/>
      <c r="LRG668" s="137"/>
      <c r="LRH668" s="137"/>
      <c r="LRI668" s="137"/>
      <c r="LRJ668" s="137"/>
      <c r="LRK668" s="137"/>
      <c r="LRL668" s="137"/>
      <c r="LRM668" s="137"/>
      <c r="LRN668" s="137"/>
      <c r="LRO668" s="137"/>
      <c r="LRP668" s="137"/>
      <c r="LRQ668" s="137"/>
      <c r="LRR668" s="137"/>
      <c r="LRS668" s="137"/>
      <c r="LRT668" s="137"/>
      <c r="LRU668" s="137"/>
      <c r="LRV668" s="137"/>
      <c r="LRW668" s="137"/>
      <c r="LRX668" s="137"/>
      <c r="LRY668" s="137"/>
      <c r="LRZ668" s="137"/>
      <c r="LSA668" s="137"/>
      <c r="LSB668" s="137"/>
      <c r="LSC668" s="137"/>
      <c r="LSD668" s="137"/>
      <c r="LSE668" s="137"/>
      <c r="LSF668" s="137"/>
      <c r="LSG668" s="137"/>
      <c r="LSH668" s="137"/>
      <c r="LSI668" s="137"/>
      <c r="LSJ668" s="137"/>
      <c r="LSK668" s="137"/>
      <c r="LSL668" s="137"/>
      <c r="LSM668" s="137"/>
      <c r="LSN668" s="137"/>
      <c r="LSO668" s="137"/>
      <c r="LSP668" s="137"/>
      <c r="LSQ668" s="137"/>
      <c r="LSR668" s="137"/>
      <c r="LSS668" s="137"/>
      <c r="LST668" s="137"/>
      <c r="LSU668" s="137"/>
      <c r="LSV668" s="137"/>
      <c r="LSW668" s="137"/>
      <c r="LSX668" s="137"/>
      <c r="LSY668" s="137"/>
      <c r="LSZ668" s="137"/>
      <c r="LTA668" s="137"/>
      <c r="LTB668" s="137"/>
      <c r="LTC668" s="137"/>
      <c r="LTD668" s="137"/>
      <c r="LTE668" s="137"/>
      <c r="LTF668" s="137"/>
      <c r="LTG668" s="137"/>
      <c r="LTH668" s="137"/>
      <c r="LTI668" s="137"/>
      <c r="LTJ668" s="137"/>
      <c r="LTK668" s="137"/>
      <c r="LTL668" s="137"/>
      <c r="LTM668" s="137"/>
      <c r="LTN668" s="137"/>
      <c r="LTO668" s="137"/>
      <c r="LTP668" s="137"/>
      <c r="LTQ668" s="137"/>
      <c r="LTR668" s="137"/>
      <c r="LTS668" s="137"/>
      <c r="LTT668" s="137"/>
      <c r="LTU668" s="137"/>
      <c r="LTV668" s="137"/>
      <c r="LTW668" s="137"/>
      <c r="LTX668" s="137"/>
      <c r="LTY668" s="137"/>
      <c r="LTZ668" s="137"/>
      <c r="LUA668" s="137"/>
      <c r="LUB668" s="137"/>
      <c r="LUC668" s="137"/>
      <c r="LUD668" s="137"/>
      <c r="LUE668" s="137"/>
      <c r="LUF668" s="137"/>
      <c r="LUG668" s="137"/>
      <c r="LUH668" s="137"/>
      <c r="LUI668" s="137"/>
      <c r="LUJ668" s="137"/>
      <c r="LUK668" s="137"/>
      <c r="LUL668" s="137"/>
      <c r="LUM668" s="137"/>
      <c r="LUN668" s="137"/>
      <c r="LUO668" s="137"/>
      <c r="LUP668" s="137"/>
      <c r="LUQ668" s="137"/>
      <c r="LUR668" s="137"/>
      <c r="LUS668" s="137"/>
      <c r="LUT668" s="137"/>
      <c r="LUU668" s="137"/>
      <c r="LUV668" s="137"/>
      <c r="LUW668" s="137"/>
      <c r="LUX668" s="137"/>
      <c r="LUY668" s="137"/>
      <c r="LUZ668" s="137"/>
      <c r="LVA668" s="137"/>
      <c r="LVB668" s="137"/>
      <c r="LVC668" s="137"/>
      <c r="LVD668" s="137"/>
      <c r="LVE668" s="137"/>
      <c r="LVF668" s="137"/>
      <c r="LVG668" s="137"/>
      <c r="LVH668" s="137"/>
      <c r="LVI668" s="137"/>
      <c r="LVJ668" s="137"/>
      <c r="LVK668" s="137"/>
      <c r="LVL668" s="137"/>
      <c r="LVM668" s="137"/>
      <c r="LVN668" s="137"/>
      <c r="LVO668" s="137"/>
      <c r="LVP668" s="137"/>
      <c r="LVQ668" s="137"/>
      <c r="LVR668" s="137"/>
      <c r="LVS668" s="137"/>
      <c r="LVT668" s="137"/>
      <c r="LVU668" s="137"/>
      <c r="LVV668" s="137"/>
      <c r="LVW668" s="137"/>
      <c r="LVX668" s="137"/>
      <c r="LVY668" s="137"/>
      <c r="LVZ668" s="137"/>
      <c r="LWA668" s="137"/>
      <c r="LWB668" s="137"/>
      <c r="LWC668" s="137"/>
      <c r="LWD668" s="137"/>
      <c r="LWE668" s="137"/>
      <c r="LWF668" s="137"/>
      <c r="LWG668" s="137"/>
      <c r="LWH668" s="137"/>
      <c r="LWI668" s="137"/>
      <c r="LWJ668" s="137"/>
      <c r="LWK668" s="137"/>
      <c r="LWL668" s="137"/>
      <c r="LWM668" s="137"/>
      <c r="LWN668" s="137"/>
      <c r="LWO668" s="137"/>
      <c r="LWP668" s="137"/>
      <c r="LWQ668" s="137"/>
      <c r="LWR668" s="137"/>
      <c r="LWS668" s="137"/>
      <c r="LWT668" s="137"/>
      <c r="LWU668" s="137"/>
      <c r="LWV668" s="137"/>
      <c r="LWW668" s="137"/>
      <c r="LWX668" s="137"/>
      <c r="LWY668" s="137"/>
      <c r="LWZ668" s="137"/>
      <c r="LXA668" s="137"/>
      <c r="LXB668" s="137"/>
      <c r="LXC668" s="137"/>
      <c r="LXD668" s="137"/>
      <c r="LXE668" s="137"/>
      <c r="LXF668" s="137"/>
      <c r="LXG668" s="137"/>
      <c r="LXH668" s="137"/>
      <c r="LXI668" s="137"/>
      <c r="LXJ668" s="137"/>
      <c r="LXK668" s="137"/>
      <c r="LXL668" s="137"/>
      <c r="LXM668" s="137"/>
      <c r="LXN668" s="137"/>
      <c r="LXO668" s="137"/>
      <c r="LXP668" s="137"/>
      <c r="LXQ668" s="137"/>
      <c r="LXR668" s="137"/>
      <c r="LXS668" s="137"/>
      <c r="LXT668" s="137"/>
      <c r="LXU668" s="137"/>
      <c r="LXV668" s="137"/>
      <c r="LXW668" s="137"/>
      <c r="LXX668" s="137"/>
      <c r="LXY668" s="137"/>
      <c r="LXZ668" s="137"/>
      <c r="LYA668" s="137"/>
      <c r="LYB668" s="137"/>
      <c r="LYC668" s="137"/>
      <c r="LYD668" s="137"/>
      <c r="LYE668" s="137"/>
      <c r="LYF668" s="137"/>
      <c r="LYG668" s="137"/>
      <c r="LYH668" s="137"/>
      <c r="LYI668" s="137"/>
      <c r="LYJ668" s="137"/>
      <c r="LYK668" s="137"/>
      <c r="LYL668" s="137"/>
      <c r="LYM668" s="137"/>
      <c r="LYN668" s="137"/>
      <c r="LYO668" s="137"/>
      <c r="LYP668" s="137"/>
      <c r="LYQ668" s="137"/>
      <c r="LYR668" s="137"/>
      <c r="LYS668" s="137"/>
      <c r="LYT668" s="137"/>
      <c r="LYU668" s="137"/>
      <c r="LYV668" s="137"/>
      <c r="LYW668" s="137"/>
      <c r="LYX668" s="137"/>
      <c r="LYY668" s="137"/>
      <c r="LYZ668" s="137"/>
      <c r="LZA668" s="137"/>
      <c r="LZB668" s="137"/>
      <c r="LZC668" s="137"/>
      <c r="LZD668" s="137"/>
      <c r="LZE668" s="137"/>
      <c r="LZF668" s="137"/>
      <c r="LZG668" s="137"/>
      <c r="LZH668" s="137"/>
      <c r="LZI668" s="137"/>
      <c r="LZJ668" s="137"/>
      <c r="LZK668" s="137"/>
      <c r="LZL668" s="137"/>
      <c r="LZM668" s="137"/>
      <c r="LZN668" s="137"/>
      <c r="LZO668" s="137"/>
      <c r="LZP668" s="137"/>
      <c r="LZQ668" s="137"/>
      <c r="LZR668" s="137"/>
      <c r="LZS668" s="137"/>
      <c r="LZT668" s="137"/>
      <c r="LZU668" s="137"/>
      <c r="LZV668" s="137"/>
      <c r="LZW668" s="137"/>
      <c r="LZX668" s="137"/>
      <c r="LZY668" s="137"/>
      <c r="LZZ668" s="137"/>
      <c r="MAA668" s="137"/>
      <c r="MAB668" s="137"/>
      <c r="MAC668" s="137"/>
      <c r="MAD668" s="137"/>
      <c r="MAE668" s="137"/>
      <c r="MAF668" s="137"/>
      <c r="MAG668" s="137"/>
      <c r="MAH668" s="137"/>
      <c r="MAI668" s="137"/>
      <c r="MAJ668" s="137"/>
      <c r="MAK668" s="137"/>
      <c r="MAL668" s="137"/>
      <c r="MAM668" s="137"/>
      <c r="MAN668" s="137"/>
      <c r="MAO668" s="137"/>
      <c r="MAP668" s="137"/>
      <c r="MAQ668" s="137"/>
      <c r="MAR668" s="137"/>
      <c r="MAS668" s="137"/>
      <c r="MAT668" s="137"/>
      <c r="MAU668" s="137"/>
      <c r="MAV668" s="137"/>
      <c r="MAW668" s="137"/>
      <c r="MAX668" s="137"/>
      <c r="MAY668" s="137"/>
      <c r="MAZ668" s="137"/>
      <c r="MBA668" s="137"/>
      <c r="MBB668" s="137"/>
      <c r="MBC668" s="137"/>
      <c r="MBD668" s="137"/>
      <c r="MBE668" s="137"/>
      <c r="MBF668" s="137"/>
      <c r="MBG668" s="137"/>
      <c r="MBH668" s="137"/>
      <c r="MBI668" s="137"/>
      <c r="MBJ668" s="137"/>
      <c r="MBK668" s="137"/>
      <c r="MBL668" s="137"/>
      <c r="MBM668" s="137"/>
      <c r="MBN668" s="137"/>
      <c r="MBO668" s="137"/>
      <c r="MBP668" s="137"/>
      <c r="MBQ668" s="137"/>
      <c r="MBR668" s="137"/>
      <c r="MBS668" s="137"/>
      <c r="MBT668" s="137"/>
      <c r="MBU668" s="137"/>
      <c r="MBV668" s="137"/>
      <c r="MBW668" s="137"/>
      <c r="MBX668" s="137"/>
      <c r="MBY668" s="137"/>
      <c r="MBZ668" s="137"/>
      <c r="MCA668" s="137"/>
      <c r="MCB668" s="137"/>
      <c r="MCC668" s="137"/>
      <c r="MCD668" s="137"/>
      <c r="MCE668" s="137"/>
      <c r="MCF668" s="137"/>
      <c r="MCG668" s="137"/>
      <c r="MCH668" s="137"/>
      <c r="MCI668" s="137"/>
      <c r="MCJ668" s="137"/>
      <c r="MCK668" s="137"/>
      <c r="MCL668" s="137"/>
      <c r="MCM668" s="137"/>
      <c r="MCN668" s="137"/>
      <c r="MCO668" s="137"/>
      <c r="MCP668" s="137"/>
      <c r="MCQ668" s="137"/>
      <c r="MCR668" s="137"/>
      <c r="MCS668" s="137"/>
      <c r="MCT668" s="137"/>
      <c r="MCU668" s="137"/>
      <c r="MCV668" s="137"/>
      <c r="MCW668" s="137"/>
      <c r="MCX668" s="137"/>
      <c r="MCY668" s="137"/>
      <c r="MCZ668" s="137"/>
      <c r="MDA668" s="137"/>
      <c r="MDB668" s="137"/>
      <c r="MDC668" s="137"/>
      <c r="MDD668" s="137"/>
      <c r="MDE668" s="137"/>
      <c r="MDF668" s="137"/>
      <c r="MDG668" s="137"/>
      <c r="MDH668" s="137"/>
      <c r="MDI668" s="137"/>
      <c r="MDJ668" s="137"/>
      <c r="MDK668" s="137"/>
      <c r="MDL668" s="137"/>
      <c r="MDM668" s="137"/>
      <c r="MDN668" s="137"/>
      <c r="MDO668" s="137"/>
      <c r="MDP668" s="137"/>
      <c r="MDQ668" s="137"/>
      <c r="MDR668" s="137"/>
      <c r="MDS668" s="137"/>
      <c r="MDT668" s="137"/>
      <c r="MDU668" s="137"/>
      <c r="MDV668" s="137"/>
      <c r="MDW668" s="137"/>
      <c r="MDX668" s="137"/>
      <c r="MDY668" s="137"/>
      <c r="MDZ668" s="137"/>
      <c r="MEA668" s="137"/>
      <c r="MEB668" s="137"/>
      <c r="MEC668" s="137"/>
      <c r="MED668" s="137"/>
      <c r="MEE668" s="137"/>
      <c r="MEF668" s="137"/>
      <c r="MEG668" s="137"/>
      <c r="MEH668" s="137"/>
      <c r="MEI668" s="137"/>
      <c r="MEJ668" s="137"/>
      <c r="MEK668" s="137"/>
      <c r="MEL668" s="137"/>
      <c r="MEM668" s="137"/>
      <c r="MEN668" s="137"/>
      <c r="MEO668" s="137"/>
      <c r="MEP668" s="137"/>
      <c r="MEQ668" s="137"/>
      <c r="MER668" s="137"/>
      <c r="MES668" s="137"/>
      <c r="MET668" s="137"/>
      <c r="MEU668" s="137"/>
      <c r="MEV668" s="137"/>
      <c r="MEW668" s="137"/>
      <c r="MEX668" s="137"/>
      <c r="MEY668" s="137"/>
      <c r="MEZ668" s="137"/>
      <c r="MFA668" s="137"/>
      <c r="MFB668" s="137"/>
      <c r="MFC668" s="137"/>
      <c r="MFD668" s="137"/>
      <c r="MFE668" s="137"/>
      <c r="MFF668" s="137"/>
      <c r="MFG668" s="137"/>
      <c r="MFH668" s="137"/>
      <c r="MFI668" s="137"/>
      <c r="MFJ668" s="137"/>
      <c r="MFK668" s="137"/>
      <c r="MFL668" s="137"/>
      <c r="MFM668" s="137"/>
      <c r="MFN668" s="137"/>
      <c r="MFO668" s="137"/>
      <c r="MFP668" s="137"/>
      <c r="MFQ668" s="137"/>
      <c r="MFR668" s="137"/>
      <c r="MFS668" s="137"/>
      <c r="MFT668" s="137"/>
      <c r="MFU668" s="137"/>
      <c r="MFV668" s="137"/>
      <c r="MFW668" s="137"/>
      <c r="MFX668" s="137"/>
      <c r="MFY668" s="137"/>
      <c r="MFZ668" s="137"/>
      <c r="MGA668" s="137"/>
      <c r="MGB668" s="137"/>
      <c r="MGC668" s="137"/>
      <c r="MGD668" s="137"/>
      <c r="MGE668" s="137"/>
      <c r="MGF668" s="137"/>
      <c r="MGG668" s="137"/>
      <c r="MGH668" s="137"/>
      <c r="MGI668" s="137"/>
      <c r="MGJ668" s="137"/>
      <c r="MGK668" s="137"/>
      <c r="MGL668" s="137"/>
      <c r="MGM668" s="137"/>
      <c r="MGN668" s="137"/>
      <c r="MGO668" s="137"/>
      <c r="MGP668" s="137"/>
      <c r="MGQ668" s="137"/>
      <c r="MGR668" s="137"/>
      <c r="MGS668" s="137"/>
      <c r="MGT668" s="137"/>
      <c r="MGU668" s="137"/>
      <c r="MGV668" s="137"/>
      <c r="MGW668" s="137"/>
      <c r="MGX668" s="137"/>
      <c r="MGY668" s="137"/>
      <c r="MGZ668" s="137"/>
      <c r="MHA668" s="137"/>
      <c r="MHB668" s="137"/>
      <c r="MHC668" s="137"/>
      <c r="MHD668" s="137"/>
      <c r="MHE668" s="137"/>
      <c r="MHF668" s="137"/>
      <c r="MHG668" s="137"/>
      <c r="MHH668" s="137"/>
      <c r="MHI668" s="137"/>
      <c r="MHJ668" s="137"/>
      <c r="MHK668" s="137"/>
      <c r="MHL668" s="137"/>
      <c r="MHM668" s="137"/>
      <c r="MHN668" s="137"/>
      <c r="MHO668" s="137"/>
      <c r="MHP668" s="137"/>
      <c r="MHQ668" s="137"/>
      <c r="MHR668" s="137"/>
      <c r="MHS668" s="137"/>
      <c r="MHT668" s="137"/>
      <c r="MHU668" s="137"/>
      <c r="MHV668" s="137"/>
      <c r="MHW668" s="137"/>
      <c r="MHX668" s="137"/>
      <c r="MHY668" s="137"/>
      <c r="MHZ668" s="137"/>
      <c r="MIA668" s="137"/>
      <c r="MIB668" s="137"/>
      <c r="MIC668" s="137"/>
      <c r="MID668" s="137"/>
      <c r="MIE668" s="137"/>
      <c r="MIF668" s="137"/>
      <c r="MIG668" s="137"/>
      <c r="MIH668" s="137"/>
      <c r="MII668" s="137"/>
      <c r="MIJ668" s="137"/>
      <c r="MIK668" s="137"/>
      <c r="MIL668" s="137"/>
      <c r="MIM668" s="137"/>
      <c r="MIN668" s="137"/>
      <c r="MIO668" s="137"/>
      <c r="MIP668" s="137"/>
      <c r="MIQ668" s="137"/>
      <c r="MIR668" s="137"/>
      <c r="MIS668" s="137"/>
      <c r="MIT668" s="137"/>
      <c r="MIU668" s="137"/>
      <c r="MIV668" s="137"/>
      <c r="MIW668" s="137"/>
      <c r="MIX668" s="137"/>
      <c r="MIY668" s="137"/>
      <c r="MIZ668" s="137"/>
      <c r="MJA668" s="137"/>
      <c r="MJB668" s="137"/>
      <c r="MJC668" s="137"/>
      <c r="MJD668" s="137"/>
      <c r="MJE668" s="137"/>
      <c r="MJF668" s="137"/>
      <c r="MJG668" s="137"/>
      <c r="MJH668" s="137"/>
      <c r="MJI668" s="137"/>
      <c r="MJJ668" s="137"/>
      <c r="MJK668" s="137"/>
      <c r="MJL668" s="137"/>
      <c r="MJM668" s="137"/>
      <c r="MJN668" s="137"/>
      <c r="MJO668" s="137"/>
      <c r="MJP668" s="137"/>
      <c r="MJQ668" s="137"/>
      <c r="MJR668" s="137"/>
      <c r="MJS668" s="137"/>
      <c r="MJT668" s="137"/>
      <c r="MJU668" s="137"/>
      <c r="MJV668" s="137"/>
      <c r="MJW668" s="137"/>
      <c r="MJX668" s="137"/>
      <c r="MJY668" s="137"/>
      <c r="MJZ668" s="137"/>
      <c r="MKA668" s="137"/>
      <c r="MKB668" s="137"/>
      <c r="MKC668" s="137"/>
      <c r="MKD668" s="137"/>
      <c r="MKE668" s="137"/>
      <c r="MKF668" s="137"/>
      <c r="MKG668" s="137"/>
      <c r="MKH668" s="137"/>
      <c r="MKI668" s="137"/>
      <c r="MKJ668" s="137"/>
      <c r="MKK668" s="137"/>
      <c r="MKL668" s="137"/>
      <c r="MKM668" s="137"/>
      <c r="MKN668" s="137"/>
      <c r="MKO668" s="137"/>
      <c r="MKP668" s="137"/>
      <c r="MKQ668" s="137"/>
      <c r="MKR668" s="137"/>
      <c r="MKS668" s="137"/>
      <c r="MKT668" s="137"/>
      <c r="MKU668" s="137"/>
      <c r="MKV668" s="137"/>
      <c r="MKW668" s="137"/>
      <c r="MKX668" s="137"/>
      <c r="MKY668" s="137"/>
      <c r="MKZ668" s="137"/>
      <c r="MLA668" s="137"/>
      <c r="MLB668" s="137"/>
      <c r="MLC668" s="137"/>
      <c r="MLD668" s="137"/>
      <c r="MLE668" s="137"/>
      <c r="MLF668" s="137"/>
      <c r="MLG668" s="137"/>
      <c r="MLH668" s="137"/>
      <c r="MLI668" s="137"/>
      <c r="MLJ668" s="137"/>
      <c r="MLK668" s="137"/>
      <c r="MLL668" s="137"/>
      <c r="MLM668" s="137"/>
      <c r="MLN668" s="137"/>
      <c r="MLO668" s="137"/>
      <c r="MLP668" s="137"/>
      <c r="MLQ668" s="137"/>
      <c r="MLR668" s="137"/>
      <c r="MLS668" s="137"/>
      <c r="MLT668" s="137"/>
      <c r="MLU668" s="137"/>
      <c r="MLV668" s="137"/>
      <c r="MLW668" s="137"/>
      <c r="MLX668" s="137"/>
      <c r="MLY668" s="137"/>
      <c r="MLZ668" s="137"/>
      <c r="MMA668" s="137"/>
      <c r="MMB668" s="137"/>
      <c r="MMC668" s="137"/>
      <c r="MMD668" s="137"/>
      <c r="MME668" s="137"/>
      <c r="MMF668" s="137"/>
      <c r="MMG668" s="137"/>
      <c r="MMH668" s="137"/>
      <c r="MMI668" s="137"/>
      <c r="MMJ668" s="137"/>
      <c r="MMK668" s="137"/>
      <c r="MML668" s="137"/>
      <c r="MMM668" s="137"/>
      <c r="MMN668" s="137"/>
      <c r="MMO668" s="137"/>
      <c r="MMP668" s="137"/>
      <c r="MMQ668" s="137"/>
      <c r="MMR668" s="137"/>
      <c r="MMS668" s="137"/>
      <c r="MMT668" s="137"/>
      <c r="MMU668" s="137"/>
      <c r="MMV668" s="137"/>
      <c r="MMW668" s="137"/>
      <c r="MMX668" s="137"/>
      <c r="MMY668" s="137"/>
      <c r="MMZ668" s="137"/>
      <c r="MNA668" s="137"/>
      <c r="MNB668" s="137"/>
      <c r="MNC668" s="137"/>
      <c r="MND668" s="137"/>
      <c r="MNE668" s="137"/>
      <c r="MNF668" s="137"/>
      <c r="MNG668" s="137"/>
      <c r="MNH668" s="137"/>
      <c r="MNI668" s="137"/>
      <c r="MNJ668" s="137"/>
      <c r="MNK668" s="137"/>
      <c r="MNL668" s="137"/>
      <c r="MNM668" s="137"/>
      <c r="MNN668" s="137"/>
      <c r="MNO668" s="137"/>
      <c r="MNP668" s="137"/>
      <c r="MNQ668" s="137"/>
      <c r="MNR668" s="137"/>
      <c r="MNS668" s="137"/>
      <c r="MNT668" s="137"/>
      <c r="MNU668" s="137"/>
      <c r="MNV668" s="137"/>
      <c r="MNW668" s="137"/>
      <c r="MNX668" s="137"/>
      <c r="MNY668" s="137"/>
      <c r="MNZ668" s="137"/>
      <c r="MOA668" s="137"/>
      <c r="MOB668" s="137"/>
      <c r="MOC668" s="137"/>
      <c r="MOD668" s="137"/>
      <c r="MOE668" s="137"/>
      <c r="MOF668" s="137"/>
      <c r="MOG668" s="137"/>
      <c r="MOH668" s="137"/>
      <c r="MOI668" s="137"/>
      <c r="MOJ668" s="137"/>
      <c r="MOK668" s="137"/>
      <c r="MOL668" s="137"/>
      <c r="MOM668" s="137"/>
      <c r="MON668" s="137"/>
      <c r="MOO668" s="137"/>
      <c r="MOP668" s="137"/>
      <c r="MOQ668" s="137"/>
      <c r="MOR668" s="137"/>
      <c r="MOS668" s="137"/>
      <c r="MOT668" s="137"/>
      <c r="MOU668" s="137"/>
      <c r="MOV668" s="137"/>
      <c r="MOW668" s="137"/>
      <c r="MOX668" s="137"/>
      <c r="MOY668" s="137"/>
      <c r="MOZ668" s="137"/>
      <c r="MPA668" s="137"/>
      <c r="MPB668" s="137"/>
      <c r="MPC668" s="137"/>
      <c r="MPD668" s="137"/>
      <c r="MPE668" s="137"/>
      <c r="MPF668" s="137"/>
      <c r="MPG668" s="137"/>
      <c r="MPH668" s="137"/>
      <c r="MPI668" s="137"/>
      <c r="MPJ668" s="137"/>
      <c r="MPK668" s="137"/>
      <c r="MPL668" s="137"/>
      <c r="MPM668" s="137"/>
      <c r="MPN668" s="137"/>
      <c r="MPO668" s="137"/>
      <c r="MPP668" s="137"/>
      <c r="MPQ668" s="137"/>
      <c r="MPR668" s="137"/>
      <c r="MPS668" s="137"/>
      <c r="MPT668" s="137"/>
      <c r="MPU668" s="137"/>
      <c r="MPV668" s="137"/>
      <c r="MPW668" s="137"/>
      <c r="MPX668" s="137"/>
      <c r="MPY668" s="137"/>
      <c r="MPZ668" s="137"/>
      <c r="MQA668" s="137"/>
      <c r="MQB668" s="137"/>
      <c r="MQC668" s="137"/>
      <c r="MQD668" s="137"/>
      <c r="MQE668" s="137"/>
      <c r="MQF668" s="137"/>
      <c r="MQG668" s="137"/>
      <c r="MQH668" s="137"/>
      <c r="MQI668" s="137"/>
      <c r="MQJ668" s="137"/>
      <c r="MQK668" s="137"/>
      <c r="MQL668" s="137"/>
      <c r="MQM668" s="137"/>
      <c r="MQN668" s="137"/>
      <c r="MQO668" s="137"/>
      <c r="MQP668" s="137"/>
      <c r="MQQ668" s="137"/>
      <c r="MQR668" s="137"/>
      <c r="MQS668" s="137"/>
      <c r="MQT668" s="137"/>
      <c r="MQU668" s="137"/>
      <c r="MQV668" s="137"/>
      <c r="MQW668" s="137"/>
      <c r="MQX668" s="137"/>
      <c r="MQY668" s="137"/>
      <c r="MQZ668" s="137"/>
      <c r="MRA668" s="137"/>
      <c r="MRB668" s="137"/>
      <c r="MRC668" s="137"/>
      <c r="MRD668" s="137"/>
      <c r="MRE668" s="137"/>
      <c r="MRF668" s="137"/>
      <c r="MRG668" s="137"/>
      <c r="MRH668" s="137"/>
      <c r="MRI668" s="137"/>
      <c r="MRJ668" s="137"/>
      <c r="MRK668" s="137"/>
      <c r="MRL668" s="137"/>
      <c r="MRM668" s="137"/>
      <c r="MRN668" s="137"/>
      <c r="MRO668" s="137"/>
      <c r="MRP668" s="137"/>
      <c r="MRQ668" s="137"/>
      <c r="MRR668" s="137"/>
      <c r="MRS668" s="137"/>
      <c r="MRT668" s="137"/>
      <c r="MRU668" s="137"/>
      <c r="MRV668" s="137"/>
      <c r="MRW668" s="137"/>
      <c r="MRX668" s="137"/>
      <c r="MRY668" s="137"/>
      <c r="MRZ668" s="137"/>
      <c r="MSA668" s="137"/>
      <c r="MSB668" s="137"/>
      <c r="MSC668" s="137"/>
      <c r="MSD668" s="137"/>
      <c r="MSE668" s="137"/>
      <c r="MSF668" s="137"/>
      <c r="MSG668" s="137"/>
      <c r="MSH668" s="137"/>
      <c r="MSI668" s="137"/>
      <c r="MSJ668" s="137"/>
      <c r="MSK668" s="137"/>
      <c r="MSL668" s="137"/>
      <c r="MSM668" s="137"/>
      <c r="MSN668" s="137"/>
      <c r="MSO668" s="137"/>
      <c r="MSP668" s="137"/>
      <c r="MSQ668" s="137"/>
      <c r="MSR668" s="137"/>
      <c r="MSS668" s="137"/>
      <c r="MST668" s="137"/>
      <c r="MSU668" s="137"/>
      <c r="MSV668" s="137"/>
      <c r="MSW668" s="137"/>
      <c r="MSX668" s="137"/>
      <c r="MSY668" s="137"/>
      <c r="MSZ668" s="137"/>
      <c r="MTA668" s="137"/>
      <c r="MTB668" s="137"/>
      <c r="MTC668" s="137"/>
      <c r="MTD668" s="137"/>
      <c r="MTE668" s="137"/>
      <c r="MTF668" s="137"/>
      <c r="MTG668" s="137"/>
      <c r="MTH668" s="137"/>
      <c r="MTI668" s="137"/>
      <c r="MTJ668" s="137"/>
      <c r="MTK668" s="137"/>
      <c r="MTL668" s="137"/>
      <c r="MTM668" s="137"/>
      <c r="MTN668" s="137"/>
      <c r="MTO668" s="137"/>
      <c r="MTP668" s="137"/>
      <c r="MTQ668" s="137"/>
      <c r="MTR668" s="137"/>
      <c r="MTS668" s="137"/>
      <c r="MTT668" s="137"/>
      <c r="MTU668" s="137"/>
      <c r="MTV668" s="137"/>
      <c r="MTW668" s="137"/>
      <c r="MTX668" s="137"/>
      <c r="MTY668" s="137"/>
      <c r="MTZ668" s="137"/>
      <c r="MUA668" s="137"/>
      <c r="MUB668" s="137"/>
      <c r="MUC668" s="137"/>
      <c r="MUD668" s="137"/>
      <c r="MUE668" s="137"/>
      <c r="MUF668" s="137"/>
      <c r="MUG668" s="137"/>
      <c r="MUH668" s="137"/>
      <c r="MUI668" s="137"/>
      <c r="MUJ668" s="137"/>
      <c r="MUK668" s="137"/>
      <c r="MUL668" s="137"/>
      <c r="MUM668" s="137"/>
      <c r="MUN668" s="137"/>
      <c r="MUO668" s="137"/>
      <c r="MUP668" s="137"/>
      <c r="MUQ668" s="137"/>
      <c r="MUR668" s="137"/>
      <c r="MUS668" s="137"/>
      <c r="MUT668" s="137"/>
      <c r="MUU668" s="137"/>
      <c r="MUV668" s="137"/>
      <c r="MUW668" s="137"/>
      <c r="MUX668" s="137"/>
      <c r="MUY668" s="137"/>
      <c r="MUZ668" s="137"/>
      <c r="MVA668" s="137"/>
      <c r="MVB668" s="137"/>
      <c r="MVC668" s="137"/>
      <c r="MVD668" s="137"/>
      <c r="MVE668" s="137"/>
      <c r="MVF668" s="137"/>
      <c r="MVG668" s="137"/>
      <c r="MVH668" s="137"/>
      <c r="MVI668" s="137"/>
      <c r="MVJ668" s="137"/>
      <c r="MVK668" s="137"/>
      <c r="MVL668" s="137"/>
      <c r="MVM668" s="137"/>
      <c r="MVN668" s="137"/>
      <c r="MVO668" s="137"/>
      <c r="MVP668" s="137"/>
      <c r="MVQ668" s="137"/>
      <c r="MVR668" s="137"/>
      <c r="MVS668" s="137"/>
      <c r="MVT668" s="137"/>
      <c r="MVU668" s="137"/>
      <c r="MVV668" s="137"/>
      <c r="MVW668" s="137"/>
      <c r="MVX668" s="137"/>
      <c r="MVY668" s="137"/>
      <c r="MVZ668" s="137"/>
      <c r="MWA668" s="137"/>
      <c r="MWB668" s="137"/>
      <c r="MWC668" s="137"/>
      <c r="MWD668" s="137"/>
      <c r="MWE668" s="137"/>
      <c r="MWF668" s="137"/>
      <c r="MWG668" s="137"/>
      <c r="MWH668" s="137"/>
      <c r="MWI668" s="137"/>
      <c r="MWJ668" s="137"/>
      <c r="MWK668" s="137"/>
      <c r="MWL668" s="137"/>
      <c r="MWM668" s="137"/>
      <c r="MWN668" s="137"/>
      <c r="MWO668" s="137"/>
      <c r="MWP668" s="137"/>
      <c r="MWQ668" s="137"/>
      <c r="MWR668" s="137"/>
      <c r="MWS668" s="137"/>
      <c r="MWT668" s="137"/>
      <c r="MWU668" s="137"/>
      <c r="MWV668" s="137"/>
      <c r="MWW668" s="137"/>
      <c r="MWX668" s="137"/>
      <c r="MWY668" s="137"/>
      <c r="MWZ668" s="137"/>
      <c r="MXA668" s="137"/>
      <c r="MXB668" s="137"/>
      <c r="MXC668" s="137"/>
      <c r="MXD668" s="137"/>
      <c r="MXE668" s="137"/>
      <c r="MXF668" s="137"/>
      <c r="MXG668" s="137"/>
      <c r="MXH668" s="137"/>
      <c r="MXI668" s="137"/>
      <c r="MXJ668" s="137"/>
      <c r="MXK668" s="137"/>
      <c r="MXL668" s="137"/>
      <c r="MXM668" s="137"/>
      <c r="MXN668" s="137"/>
      <c r="MXO668" s="137"/>
      <c r="MXP668" s="137"/>
      <c r="MXQ668" s="137"/>
      <c r="MXR668" s="137"/>
      <c r="MXS668" s="137"/>
      <c r="MXT668" s="137"/>
      <c r="MXU668" s="137"/>
      <c r="MXV668" s="137"/>
      <c r="MXW668" s="137"/>
      <c r="MXX668" s="137"/>
      <c r="MXY668" s="137"/>
      <c r="MXZ668" s="137"/>
      <c r="MYA668" s="137"/>
      <c r="MYB668" s="137"/>
      <c r="MYC668" s="137"/>
      <c r="MYD668" s="137"/>
      <c r="MYE668" s="137"/>
      <c r="MYF668" s="137"/>
      <c r="MYG668" s="137"/>
      <c r="MYH668" s="137"/>
      <c r="MYI668" s="137"/>
      <c r="MYJ668" s="137"/>
      <c r="MYK668" s="137"/>
      <c r="MYL668" s="137"/>
      <c r="MYM668" s="137"/>
      <c r="MYN668" s="137"/>
      <c r="MYO668" s="137"/>
      <c r="MYP668" s="137"/>
      <c r="MYQ668" s="137"/>
      <c r="MYR668" s="137"/>
      <c r="MYS668" s="137"/>
      <c r="MYT668" s="137"/>
      <c r="MYU668" s="137"/>
      <c r="MYV668" s="137"/>
      <c r="MYW668" s="137"/>
      <c r="MYX668" s="137"/>
      <c r="MYY668" s="137"/>
      <c r="MYZ668" s="137"/>
      <c r="MZA668" s="137"/>
      <c r="MZB668" s="137"/>
      <c r="MZC668" s="137"/>
      <c r="MZD668" s="137"/>
      <c r="MZE668" s="137"/>
      <c r="MZF668" s="137"/>
      <c r="MZG668" s="137"/>
      <c r="MZH668" s="137"/>
      <c r="MZI668" s="137"/>
      <c r="MZJ668" s="137"/>
      <c r="MZK668" s="137"/>
      <c r="MZL668" s="137"/>
      <c r="MZM668" s="137"/>
      <c r="MZN668" s="137"/>
      <c r="MZO668" s="137"/>
      <c r="MZP668" s="137"/>
      <c r="MZQ668" s="137"/>
      <c r="MZR668" s="137"/>
      <c r="MZS668" s="137"/>
      <c r="MZT668" s="137"/>
      <c r="MZU668" s="137"/>
      <c r="MZV668" s="137"/>
      <c r="MZW668" s="137"/>
      <c r="MZX668" s="137"/>
      <c r="MZY668" s="137"/>
      <c r="MZZ668" s="137"/>
      <c r="NAA668" s="137"/>
      <c r="NAB668" s="137"/>
      <c r="NAC668" s="137"/>
      <c r="NAD668" s="137"/>
      <c r="NAE668" s="137"/>
      <c r="NAF668" s="137"/>
      <c r="NAG668" s="137"/>
      <c r="NAH668" s="137"/>
      <c r="NAI668" s="137"/>
      <c r="NAJ668" s="137"/>
      <c r="NAK668" s="137"/>
      <c r="NAL668" s="137"/>
      <c r="NAM668" s="137"/>
      <c r="NAN668" s="137"/>
      <c r="NAO668" s="137"/>
      <c r="NAP668" s="137"/>
      <c r="NAQ668" s="137"/>
      <c r="NAR668" s="137"/>
      <c r="NAS668" s="137"/>
      <c r="NAT668" s="137"/>
      <c r="NAU668" s="137"/>
      <c r="NAV668" s="137"/>
      <c r="NAW668" s="137"/>
      <c r="NAX668" s="137"/>
      <c r="NAY668" s="137"/>
      <c r="NAZ668" s="137"/>
      <c r="NBA668" s="137"/>
      <c r="NBB668" s="137"/>
      <c r="NBC668" s="137"/>
      <c r="NBD668" s="137"/>
      <c r="NBE668" s="137"/>
      <c r="NBF668" s="137"/>
      <c r="NBG668" s="137"/>
      <c r="NBH668" s="137"/>
      <c r="NBI668" s="137"/>
      <c r="NBJ668" s="137"/>
      <c r="NBK668" s="137"/>
      <c r="NBL668" s="137"/>
      <c r="NBM668" s="137"/>
      <c r="NBN668" s="137"/>
      <c r="NBO668" s="137"/>
      <c r="NBP668" s="137"/>
      <c r="NBQ668" s="137"/>
      <c r="NBR668" s="137"/>
      <c r="NBS668" s="137"/>
      <c r="NBT668" s="137"/>
      <c r="NBU668" s="137"/>
      <c r="NBV668" s="137"/>
      <c r="NBW668" s="137"/>
      <c r="NBX668" s="137"/>
      <c r="NBY668" s="137"/>
      <c r="NBZ668" s="137"/>
      <c r="NCA668" s="137"/>
      <c r="NCB668" s="137"/>
      <c r="NCC668" s="137"/>
      <c r="NCD668" s="137"/>
      <c r="NCE668" s="137"/>
      <c r="NCF668" s="137"/>
      <c r="NCG668" s="137"/>
      <c r="NCH668" s="137"/>
      <c r="NCI668" s="137"/>
      <c r="NCJ668" s="137"/>
      <c r="NCK668" s="137"/>
      <c r="NCL668" s="137"/>
      <c r="NCM668" s="137"/>
      <c r="NCN668" s="137"/>
      <c r="NCO668" s="137"/>
      <c r="NCP668" s="137"/>
      <c r="NCQ668" s="137"/>
      <c r="NCR668" s="137"/>
      <c r="NCS668" s="137"/>
      <c r="NCT668" s="137"/>
      <c r="NCU668" s="137"/>
      <c r="NCV668" s="137"/>
      <c r="NCW668" s="137"/>
      <c r="NCX668" s="137"/>
      <c r="NCY668" s="137"/>
      <c r="NCZ668" s="137"/>
      <c r="NDA668" s="137"/>
      <c r="NDB668" s="137"/>
      <c r="NDC668" s="137"/>
      <c r="NDD668" s="137"/>
      <c r="NDE668" s="137"/>
      <c r="NDF668" s="137"/>
      <c r="NDG668" s="137"/>
      <c r="NDH668" s="137"/>
      <c r="NDI668" s="137"/>
      <c r="NDJ668" s="137"/>
      <c r="NDK668" s="137"/>
      <c r="NDL668" s="137"/>
      <c r="NDM668" s="137"/>
      <c r="NDN668" s="137"/>
      <c r="NDO668" s="137"/>
      <c r="NDP668" s="137"/>
      <c r="NDQ668" s="137"/>
      <c r="NDR668" s="137"/>
      <c r="NDS668" s="137"/>
      <c r="NDT668" s="137"/>
      <c r="NDU668" s="137"/>
      <c r="NDV668" s="137"/>
      <c r="NDW668" s="137"/>
      <c r="NDX668" s="137"/>
      <c r="NDY668" s="137"/>
      <c r="NDZ668" s="137"/>
      <c r="NEA668" s="137"/>
      <c r="NEB668" s="137"/>
      <c r="NEC668" s="137"/>
      <c r="NED668" s="137"/>
      <c r="NEE668" s="137"/>
      <c r="NEF668" s="137"/>
      <c r="NEG668" s="137"/>
      <c r="NEH668" s="137"/>
      <c r="NEI668" s="137"/>
      <c r="NEJ668" s="137"/>
      <c r="NEK668" s="137"/>
      <c r="NEL668" s="137"/>
      <c r="NEM668" s="137"/>
      <c r="NEN668" s="137"/>
      <c r="NEO668" s="137"/>
      <c r="NEP668" s="137"/>
      <c r="NEQ668" s="137"/>
      <c r="NER668" s="137"/>
      <c r="NES668" s="137"/>
      <c r="NET668" s="137"/>
      <c r="NEU668" s="137"/>
      <c r="NEV668" s="137"/>
      <c r="NEW668" s="137"/>
      <c r="NEX668" s="137"/>
      <c r="NEY668" s="137"/>
      <c r="NEZ668" s="137"/>
      <c r="NFA668" s="137"/>
      <c r="NFB668" s="137"/>
      <c r="NFC668" s="137"/>
      <c r="NFD668" s="137"/>
      <c r="NFE668" s="137"/>
      <c r="NFF668" s="137"/>
      <c r="NFG668" s="137"/>
      <c r="NFH668" s="137"/>
      <c r="NFI668" s="137"/>
      <c r="NFJ668" s="137"/>
      <c r="NFK668" s="137"/>
      <c r="NFL668" s="137"/>
      <c r="NFM668" s="137"/>
      <c r="NFN668" s="137"/>
      <c r="NFO668" s="137"/>
      <c r="NFP668" s="137"/>
      <c r="NFQ668" s="137"/>
      <c r="NFR668" s="137"/>
      <c r="NFS668" s="137"/>
      <c r="NFT668" s="137"/>
      <c r="NFU668" s="137"/>
      <c r="NFV668" s="137"/>
      <c r="NFW668" s="137"/>
      <c r="NFX668" s="137"/>
      <c r="NFY668" s="137"/>
      <c r="NFZ668" s="137"/>
      <c r="NGA668" s="137"/>
      <c r="NGB668" s="137"/>
      <c r="NGC668" s="137"/>
      <c r="NGD668" s="137"/>
      <c r="NGE668" s="137"/>
      <c r="NGF668" s="137"/>
      <c r="NGG668" s="137"/>
      <c r="NGH668" s="137"/>
      <c r="NGI668" s="137"/>
      <c r="NGJ668" s="137"/>
      <c r="NGK668" s="137"/>
      <c r="NGL668" s="137"/>
      <c r="NGM668" s="137"/>
      <c r="NGN668" s="137"/>
      <c r="NGO668" s="137"/>
      <c r="NGP668" s="137"/>
      <c r="NGQ668" s="137"/>
      <c r="NGR668" s="137"/>
      <c r="NGS668" s="137"/>
      <c r="NGT668" s="137"/>
      <c r="NGU668" s="137"/>
      <c r="NGV668" s="137"/>
      <c r="NGW668" s="137"/>
      <c r="NGX668" s="137"/>
      <c r="NGY668" s="137"/>
      <c r="NGZ668" s="137"/>
      <c r="NHA668" s="137"/>
      <c r="NHB668" s="137"/>
      <c r="NHC668" s="137"/>
      <c r="NHD668" s="137"/>
      <c r="NHE668" s="137"/>
      <c r="NHF668" s="137"/>
      <c r="NHG668" s="137"/>
      <c r="NHH668" s="137"/>
      <c r="NHI668" s="137"/>
      <c r="NHJ668" s="137"/>
      <c r="NHK668" s="137"/>
      <c r="NHL668" s="137"/>
      <c r="NHM668" s="137"/>
      <c r="NHN668" s="137"/>
      <c r="NHO668" s="137"/>
      <c r="NHP668" s="137"/>
      <c r="NHQ668" s="137"/>
      <c r="NHR668" s="137"/>
      <c r="NHS668" s="137"/>
      <c r="NHT668" s="137"/>
      <c r="NHU668" s="137"/>
      <c r="NHV668" s="137"/>
      <c r="NHW668" s="137"/>
      <c r="NHX668" s="137"/>
      <c r="NHY668" s="137"/>
      <c r="NHZ668" s="137"/>
      <c r="NIA668" s="137"/>
      <c r="NIB668" s="137"/>
      <c r="NIC668" s="137"/>
      <c r="NID668" s="137"/>
      <c r="NIE668" s="137"/>
      <c r="NIF668" s="137"/>
      <c r="NIG668" s="137"/>
      <c r="NIH668" s="137"/>
      <c r="NII668" s="137"/>
      <c r="NIJ668" s="137"/>
      <c r="NIK668" s="137"/>
      <c r="NIL668" s="137"/>
      <c r="NIM668" s="137"/>
      <c r="NIN668" s="137"/>
      <c r="NIO668" s="137"/>
      <c r="NIP668" s="137"/>
      <c r="NIQ668" s="137"/>
      <c r="NIR668" s="137"/>
      <c r="NIS668" s="137"/>
      <c r="NIT668" s="137"/>
      <c r="NIU668" s="137"/>
      <c r="NIV668" s="137"/>
      <c r="NIW668" s="137"/>
      <c r="NIX668" s="137"/>
      <c r="NIY668" s="137"/>
      <c r="NIZ668" s="137"/>
      <c r="NJA668" s="137"/>
      <c r="NJB668" s="137"/>
      <c r="NJC668" s="137"/>
      <c r="NJD668" s="137"/>
      <c r="NJE668" s="137"/>
      <c r="NJF668" s="137"/>
      <c r="NJG668" s="137"/>
      <c r="NJH668" s="137"/>
      <c r="NJI668" s="137"/>
      <c r="NJJ668" s="137"/>
      <c r="NJK668" s="137"/>
      <c r="NJL668" s="137"/>
      <c r="NJM668" s="137"/>
      <c r="NJN668" s="137"/>
      <c r="NJO668" s="137"/>
      <c r="NJP668" s="137"/>
      <c r="NJQ668" s="137"/>
      <c r="NJR668" s="137"/>
      <c r="NJS668" s="137"/>
      <c r="NJT668" s="137"/>
      <c r="NJU668" s="137"/>
      <c r="NJV668" s="137"/>
      <c r="NJW668" s="137"/>
      <c r="NJX668" s="137"/>
      <c r="NJY668" s="137"/>
      <c r="NJZ668" s="137"/>
      <c r="NKA668" s="137"/>
      <c r="NKB668" s="137"/>
      <c r="NKC668" s="137"/>
      <c r="NKD668" s="137"/>
      <c r="NKE668" s="137"/>
      <c r="NKF668" s="137"/>
      <c r="NKG668" s="137"/>
      <c r="NKH668" s="137"/>
      <c r="NKI668" s="137"/>
      <c r="NKJ668" s="137"/>
      <c r="NKK668" s="137"/>
      <c r="NKL668" s="137"/>
      <c r="NKM668" s="137"/>
      <c r="NKN668" s="137"/>
      <c r="NKO668" s="137"/>
      <c r="NKP668" s="137"/>
      <c r="NKQ668" s="137"/>
      <c r="NKR668" s="137"/>
      <c r="NKS668" s="137"/>
      <c r="NKT668" s="137"/>
      <c r="NKU668" s="137"/>
      <c r="NKV668" s="137"/>
      <c r="NKW668" s="137"/>
      <c r="NKX668" s="137"/>
      <c r="NKY668" s="137"/>
      <c r="NKZ668" s="137"/>
      <c r="NLA668" s="137"/>
      <c r="NLB668" s="137"/>
      <c r="NLC668" s="137"/>
      <c r="NLD668" s="137"/>
      <c r="NLE668" s="137"/>
      <c r="NLF668" s="137"/>
      <c r="NLG668" s="137"/>
      <c r="NLH668" s="137"/>
      <c r="NLI668" s="137"/>
      <c r="NLJ668" s="137"/>
      <c r="NLK668" s="137"/>
      <c r="NLL668" s="137"/>
      <c r="NLM668" s="137"/>
      <c r="NLN668" s="137"/>
      <c r="NLO668" s="137"/>
      <c r="NLP668" s="137"/>
      <c r="NLQ668" s="137"/>
      <c r="NLR668" s="137"/>
      <c r="NLS668" s="137"/>
      <c r="NLT668" s="137"/>
      <c r="NLU668" s="137"/>
      <c r="NLV668" s="137"/>
      <c r="NLW668" s="137"/>
      <c r="NLX668" s="137"/>
      <c r="NLY668" s="137"/>
      <c r="NLZ668" s="137"/>
      <c r="NMA668" s="137"/>
      <c r="NMB668" s="137"/>
      <c r="NMC668" s="137"/>
      <c r="NMD668" s="137"/>
      <c r="NME668" s="137"/>
      <c r="NMF668" s="137"/>
      <c r="NMG668" s="137"/>
      <c r="NMH668" s="137"/>
      <c r="NMI668" s="137"/>
      <c r="NMJ668" s="137"/>
      <c r="NMK668" s="137"/>
      <c r="NML668" s="137"/>
      <c r="NMM668" s="137"/>
      <c r="NMN668" s="137"/>
      <c r="NMO668" s="137"/>
      <c r="NMP668" s="137"/>
      <c r="NMQ668" s="137"/>
      <c r="NMR668" s="137"/>
      <c r="NMS668" s="137"/>
      <c r="NMT668" s="137"/>
      <c r="NMU668" s="137"/>
      <c r="NMV668" s="137"/>
      <c r="NMW668" s="137"/>
      <c r="NMX668" s="137"/>
      <c r="NMY668" s="137"/>
      <c r="NMZ668" s="137"/>
      <c r="NNA668" s="137"/>
      <c r="NNB668" s="137"/>
      <c r="NNC668" s="137"/>
      <c r="NND668" s="137"/>
      <c r="NNE668" s="137"/>
      <c r="NNF668" s="137"/>
      <c r="NNG668" s="137"/>
      <c r="NNH668" s="137"/>
      <c r="NNI668" s="137"/>
      <c r="NNJ668" s="137"/>
      <c r="NNK668" s="137"/>
      <c r="NNL668" s="137"/>
      <c r="NNM668" s="137"/>
      <c r="NNN668" s="137"/>
      <c r="NNO668" s="137"/>
      <c r="NNP668" s="137"/>
      <c r="NNQ668" s="137"/>
      <c r="NNR668" s="137"/>
      <c r="NNS668" s="137"/>
      <c r="NNT668" s="137"/>
      <c r="NNU668" s="137"/>
      <c r="NNV668" s="137"/>
      <c r="NNW668" s="137"/>
      <c r="NNX668" s="137"/>
      <c r="NNY668" s="137"/>
      <c r="NNZ668" s="137"/>
      <c r="NOA668" s="137"/>
      <c r="NOB668" s="137"/>
      <c r="NOC668" s="137"/>
      <c r="NOD668" s="137"/>
      <c r="NOE668" s="137"/>
      <c r="NOF668" s="137"/>
      <c r="NOG668" s="137"/>
      <c r="NOH668" s="137"/>
      <c r="NOI668" s="137"/>
      <c r="NOJ668" s="137"/>
      <c r="NOK668" s="137"/>
      <c r="NOL668" s="137"/>
      <c r="NOM668" s="137"/>
      <c r="NON668" s="137"/>
      <c r="NOO668" s="137"/>
      <c r="NOP668" s="137"/>
      <c r="NOQ668" s="137"/>
      <c r="NOR668" s="137"/>
      <c r="NOS668" s="137"/>
      <c r="NOT668" s="137"/>
      <c r="NOU668" s="137"/>
      <c r="NOV668" s="137"/>
      <c r="NOW668" s="137"/>
      <c r="NOX668" s="137"/>
      <c r="NOY668" s="137"/>
      <c r="NOZ668" s="137"/>
      <c r="NPA668" s="137"/>
      <c r="NPB668" s="137"/>
      <c r="NPC668" s="137"/>
      <c r="NPD668" s="137"/>
      <c r="NPE668" s="137"/>
      <c r="NPF668" s="137"/>
      <c r="NPG668" s="137"/>
      <c r="NPH668" s="137"/>
      <c r="NPI668" s="137"/>
      <c r="NPJ668" s="137"/>
      <c r="NPK668" s="137"/>
      <c r="NPL668" s="137"/>
      <c r="NPM668" s="137"/>
      <c r="NPN668" s="137"/>
      <c r="NPO668" s="137"/>
      <c r="NPP668" s="137"/>
      <c r="NPQ668" s="137"/>
      <c r="NPR668" s="137"/>
      <c r="NPS668" s="137"/>
      <c r="NPT668" s="137"/>
      <c r="NPU668" s="137"/>
      <c r="NPV668" s="137"/>
      <c r="NPW668" s="137"/>
      <c r="NPX668" s="137"/>
      <c r="NPY668" s="137"/>
      <c r="NPZ668" s="137"/>
      <c r="NQA668" s="137"/>
      <c r="NQB668" s="137"/>
      <c r="NQC668" s="137"/>
      <c r="NQD668" s="137"/>
      <c r="NQE668" s="137"/>
      <c r="NQF668" s="137"/>
      <c r="NQG668" s="137"/>
      <c r="NQH668" s="137"/>
      <c r="NQI668" s="137"/>
      <c r="NQJ668" s="137"/>
      <c r="NQK668" s="137"/>
      <c r="NQL668" s="137"/>
      <c r="NQM668" s="137"/>
      <c r="NQN668" s="137"/>
      <c r="NQO668" s="137"/>
      <c r="NQP668" s="137"/>
      <c r="NQQ668" s="137"/>
      <c r="NQR668" s="137"/>
      <c r="NQS668" s="137"/>
      <c r="NQT668" s="137"/>
      <c r="NQU668" s="137"/>
      <c r="NQV668" s="137"/>
      <c r="NQW668" s="137"/>
      <c r="NQX668" s="137"/>
      <c r="NQY668" s="137"/>
      <c r="NQZ668" s="137"/>
      <c r="NRA668" s="137"/>
      <c r="NRB668" s="137"/>
      <c r="NRC668" s="137"/>
      <c r="NRD668" s="137"/>
      <c r="NRE668" s="137"/>
      <c r="NRF668" s="137"/>
      <c r="NRG668" s="137"/>
      <c r="NRH668" s="137"/>
      <c r="NRI668" s="137"/>
      <c r="NRJ668" s="137"/>
      <c r="NRK668" s="137"/>
      <c r="NRL668" s="137"/>
      <c r="NRM668" s="137"/>
      <c r="NRN668" s="137"/>
      <c r="NRO668" s="137"/>
      <c r="NRP668" s="137"/>
      <c r="NRQ668" s="137"/>
      <c r="NRR668" s="137"/>
      <c r="NRS668" s="137"/>
      <c r="NRT668" s="137"/>
      <c r="NRU668" s="137"/>
      <c r="NRV668" s="137"/>
      <c r="NRW668" s="137"/>
      <c r="NRX668" s="137"/>
      <c r="NRY668" s="137"/>
      <c r="NRZ668" s="137"/>
      <c r="NSA668" s="137"/>
      <c r="NSB668" s="137"/>
      <c r="NSC668" s="137"/>
      <c r="NSD668" s="137"/>
      <c r="NSE668" s="137"/>
      <c r="NSF668" s="137"/>
      <c r="NSG668" s="137"/>
      <c r="NSH668" s="137"/>
      <c r="NSI668" s="137"/>
      <c r="NSJ668" s="137"/>
      <c r="NSK668" s="137"/>
      <c r="NSL668" s="137"/>
      <c r="NSM668" s="137"/>
      <c r="NSN668" s="137"/>
      <c r="NSO668" s="137"/>
      <c r="NSP668" s="137"/>
      <c r="NSQ668" s="137"/>
      <c r="NSR668" s="137"/>
      <c r="NSS668" s="137"/>
      <c r="NST668" s="137"/>
      <c r="NSU668" s="137"/>
      <c r="NSV668" s="137"/>
      <c r="NSW668" s="137"/>
      <c r="NSX668" s="137"/>
      <c r="NSY668" s="137"/>
      <c r="NSZ668" s="137"/>
      <c r="NTA668" s="137"/>
      <c r="NTB668" s="137"/>
      <c r="NTC668" s="137"/>
      <c r="NTD668" s="137"/>
      <c r="NTE668" s="137"/>
      <c r="NTF668" s="137"/>
      <c r="NTG668" s="137"/>
      <c r="NTH668" s="137"/>
      <c r="NTI668" s="137"/>
      <c r="NTJ668" s="137"/>
      <c r="NTK668" s="137"/>
      <c r="NTL668" s="137"/>
      <c r="NTM668" s="137"/>
      <c r="NTN668" s="137"/>
      <c r="NTO668" s="137"/>
      <c r="NTP668" s="137"/>
      <c r="NTQ668" s="137"/>
      <c r="NTR668" s="137"/>
      <c r="NTS668" s="137"/>
      <c r="NTT668" s="137"/>
      <c r="NTU668" s="137"/>
      <c r="NTV668" s="137"/>
      <c r="NTW668" s="137"/>
      <c r="NTX668" s="137"/>
      <c r="NTY668" s="137"/>
      <c r="NTZ668" s="137"/>
      <c r="NUA668" s="137"/>
      <c r="NUB668" s="137"/>
      <c r="NUC668" s="137"/>
      <c r="NUD668" s="137"/>
      <c r="NUE668" s="137"/>
      <c r="NUF668" s="137"/>
      <c r="NUG668" s="137"/>
      <c r="NUH668" s="137"/>
      <c r="NUI668" s="137"/>
      <c r="NUJ668" s="137"/>
      <c r="NUK668" s="137"/>
      <c r="NUL668" s="137"/>
      <c r="NUM668" s="137"/>
      <c r="NUN668" s="137"/>
      <c r="NUO668" s="137"/>
      <c r="NUP668" s="137"/>
      <c r="NUQ668" s="137"/>
      <c r="NUR668" s="137"/>
      <c r="NUS668" s="137"/>
      <c r="NUT668" s="137"/>
      <c r="NUU668" s="137"/>
      <c r="NUV668" s="137"/>
      <c r="NUW668" s="137"/>
      <c r="NUX668" s="137"/>
      <c r="NUY668" s="137"/>
      <c r="NUZ668" s="137"/>
      <c r="NVA668" s="137"/>
      <c r="NVB668" s="137"/>
      <c r="NVC668" s="137"/>
      <c r="NVD668" s="137"/>
      <c r="NVE668" s="137"/>
      <c r="NVF668" s="137"/>
      <c r="NVG668" s="137"/>
      <c r="NVH668" s="137"/>
      <c r="NVI668" s="137"/>
      <c r="NVJ668" s="137"/>
      <c r="NVK668" s="137"/>
      <c r="NVL668" s="137"/>
      <c r="NVM668" s="137"/>
      <c r="NVN668" s="137"/>
      <c r="NVO668" s="137"/>
      <c r="NVP668" s="137"/>
      <c r="NVQ668" s="137"/>
      <c r="NVR668" s="137"/>
      <c r="NVS668" s="137"/>
      <c r="NVT668" s="137"/>
      <c r="NVU668" s="137"/>
      <c r="NVV668" s="137"/>
      <c r="NVW668" s="137"/>
      <c r="NVX668" s="137"/>
      <c r="NVY668" s="137"/>
      <c r="NVZ668" s="137"/>
      <c r="NWA668" s="137"/>
      <c r="NWB668" s="137"/>
      <c r="NWC668" s="137"/>
      <c r="NWD668" s="137"/>
      <c r="NWE668" s="137"/>
      <c r="NWF668" s="137"/>
      <c r="NWG668" s="137"/>
      <c r="NWH668" s="137"/>
      <c r="NWI668" s="137"/>
      <c r="NWJ668" s="137"/>
      <c r="NWK668" s="137"/>
      <c r="NWL668" s="137"/>
      <c r="NWM668" s="137"/>
      <c r="NWN668" s="137"/>
      <c r="NWO668" s="137"/>
      <c r="NWP668" s="137"/>
      <c r="NWQ668" s="137"/>
      <c r="NWR668" s="137"/>
      <c r="NWS668" s="137"/>
      <c r="NWT668" s="137"/>
      <c r="NWU668" s="137"/>
      <c r="NWV668" s="137"/>
      <c r="NWW668" s="137"/>
      <c r="NWX668" s="137"/>
      <c r="NWY668" s="137"/>
      <c r="NWZ668" s="137"/>
      <c r="NXA668" s="137"/>
      <c r="NXB668" s="137"/>
      <c r="NXC668" s="137"/>
      <c r="NXD668" s="137"/>
      <c r="NXE668" s="137"/>
      <c r="NXF668" s="137"/>
      <c r="NXG668" s="137"/>
      <c r="NXH668" s="137"/>
      <c r="NXI668" s="137"/>
      <c r="NXJ668" s="137"/>
      <c r="NXK668" s="137"/>
      <c r="NXL668" s="137"/>
      <c r="NXM668" s="137"/>
      <c r="NXN668" s="137"/>
      <c r="NXO668" s="137"/>
      <c r="NXP668" s="137"/>
      <c r="NXQ668" s="137"/>
      <c r="NXR668" s="137"/>
      <c r="NXS668" s="137"/>
      <c r="NXT668" s="137"/>
      <c r="NXU668" s="137"/>
      <c r="NXV668" s="137"/>
      <c r="NXW668" s="137"/>
      <c r="NXX668" s="137"/>
      <c r="NXY668" s="137"/>
      <c r="NXZ668" s="137"/>
      <c r="NYA668" s="137"/>
      <c r="NYB668" s="137"/>
      <c r="NYC668" s="137"/>
      <c r="NYD668" s="137"/>
      <c r="NYE668" s="137"/>
      <c r="NYF668" s="137"/>
      <c r="NYG668" s="137"/>
      <c r="NYH668" s="137"/>
      <c r="NYI668" s="137"/>
      <c r="NYJ668" s="137"/>
      <c r="NYK668" s="137"/>
      <c r="NYL668" s="137"/>
      <c r="NYM668" s="137"/>
      <c r="NYN668" s="137"/>
      <c r="NYO668" s="137"/>
      <c r="NYP668" s="137"/>
      <c r="NYQ668" s="137"/>
      <c r="NYR668" s="137"/>
      <c r="NYS668" s="137"/>
      <c r="NYT668" s="137"/>
      <c r="NYU668" s="137"/>
      <c r="NYV668" s="137"/>
      <c r="NYW668" s="137"/>
      <c r="NYX668" s="137"/>
      <c r="NYY668" s="137"/>
      <c r="NYZ668" s="137"/>
      <c r="NZA668" s="137"/>
      <c r="NZB668" s="137"/>
      <c r="NZC668" s="137"/>
      <c r="NZD668" s="137"/>
      <c r="NZE668" s="137"/>
      <c r="NZF668" s="137"/>
      <c r="NZG668" s="137"/>
      <c r="NZH668" s="137"/>
      <c r="NZI668" s="137"/>
      <c r="NZJ668" s="137"/>
      <c r="NZK668" s="137"/>
      <c r="NZL668" s="137"/>
      <c r="NZM668" s="137"/>
      <c r="NZN668" s="137"/>
      <c r="NZO668" s="137"/>
      <c r="NZP668" s="137"/>
      <c r="NZQ668" s="137"/>
      <c r="NZR668" s="137"/>
      <c r="NZS668" s="137"/>
      <c r="NZT668" s="137"/>
      <c r="NZU668" s="137"/>
      <c r="NZV668" s="137"/>
      <c r="NZW668" s="137"/>
      <c r="NZX668" s="137"/>
      <c r="NZY668" s="137"/>
      <c r="NZZ668" s="137"/>
      <c r="OAA668" s="137"/>
      <c r="OAB668" s="137"/>
      <c r="OAC668" s="137"/>
      <c r="OAD668" s="137"/>
      <c r="OAE668" s="137"/>
      <c r="OAF668" s="137"/>
      <c r="OAG668" s="137"/>
      <c r="OAH668" s="137"/>
      <c r="OAI668" s="137"/>
      <c r="OAJ668" s="137"/>
      <c r="OAK668" s="137"/>
      <c r="OAL668" s="137"/>
      <c r="OAM668" s="137"/>
      <c r="OAN668" s="137"/>
      <c r="OAO668" s="137"/>
      <c r="OAP668" s="137"/>
      <c r="OAQ668" s="137"/>
      <c r="OAR668" s="137"/>
      <c r="OAS668" s="137"/>
      <c r="OAT668" s="137"/>
      <c r="OAU668" s="137"/>
      <c r="OAV668" s="137"/>
      <c r="OAW668" s="137"/>
      <c r="OAX668" s="137"/>
      <c r="OAY668" s="137"/>
      <c r="OAZ668" s="137"/>
      <c r="OBA668" s="137"/>
      <c r="OBB668" s="137"/>
      <c r="OBC668" s="137"/>
      <c r="OBD668" s="137"/>
      <c r="OBE668" s="137"/>
      <c r="OBF668" s="137"/>
      <c r="OBG668" s="137"/>
      <c r="OBH668" s="137"/>
      <c r="OBI668" s="137"/>
      <c r="OBJ668" s="137"/>
      <c r="OBK668" s="137"/>
      <c r="OBL668" s="137"/>
      <c r="OBM668" s="137"/>
      <c r="OBN668" s="137"/>
      <c r="OBO668" s="137"/>
      <c r="OBP668" s="137"/>
      <c r="OBQ668" s="137"/>
      <c r="OBR668" s="137"/>
      <c r="OBS668" s="137"/>
      <c r="OBT668" s="137"/>
      <c r="OBU668" s="137"/>
      <c r="OBV668" s="137"/>
      <c r="OBW668" s="137"/>
      <c r="OBX668" s="137"/>
      <c r="OBY668" s="137"/>
      <c r="OBZ668" s="137"/>
      <c r="OCA668" s="137"/>
      <c r="OCB668" s="137"/>
      <c r="OCC668" s="137"/>
      <c r="OCD668" s="137"/>
      <c r="OCE668" s="137"/>
      <c r="OCF668" s="137"/>
      <c r="OCG668" s="137"/>
      <c r="OCH668" s="137"/>
      <c r="OCI668" s="137"/>
      <c r="OCJ668" s="137"/>
      <c r="OCK668" s="137"/>
      <c r="OCL668" s="137"/>
      <c r="OCM668" s="137"/>
      <c r="OCN668" s="137"/>
      <c r="OCO668" s="137"/>
      <c r="OCP668" s="137"/>
      <c r="OCQ668" s="137"/>
      <c r="OCR668" s="137"/>
      <c r="OCS668" s="137"/>
      <c r="OCT668" s="137"/>
      <c r="OCU668" s="137"/>
      <c r="OCV668" s="137"/>
      <c r="OCW668" s="137"/>
      <c r="OCX668" s="137"/>
      <c r="OCY668" s="137"/>
      <c r="OCZ668" s="137"/>
      <c r="ODA668" s="137"/>
      <c r="ODB668" s="137"/>
      <c r="ODC668" s="137"/>
      <c r="ODD668" s="137"/>
      <c r="ODE668" s="137"/>
      <c r="ODF668" s="137"/>
      <c r="ODG668" s="137"/>
      <c r="ODH668" s="137"/>
      <c r="ODI668" s="137"/>
      <c r="ODJ668" s="137"/>
      <c r="ODK668" s="137"/>
      <c r="ODL668" s="137"/>
      <c r="ODM668" s="137"/>
      <c r="ODN668" s="137"/>
      <c r="ODO668" s="137"/>
      <c r="ODP668" s="137"/>
      <c r="ODQ668" s="137"/>
      <c r="ODR668" s="137"/>
      <c r="ODS668" s="137"/>
      <c r="ODT668" s="137"/>
      <c r="ODU668" s="137"/>
      <c r="ODV668" s="137"/>
      <c r="ODW668" s="137"/>
      <c r="ODX668" s="137"/>
      <c r="ODY668" s="137"/>
      <c r="ODZ668" s="137"/>
      <c r="OEA668" s="137"/>
      <c r="OEB668" s="137"/>
      <c r="OEC668" s="137"/>
      <c r="OED668" s="137"/>
      <c r="OEE668" s="137"/>
      <c r="OEF668" s="137"/>
      <c r="OEG668" s="137"/>
      <c r="OEH668" s="137"/>
      <c r="OEI668" s="137"/>
      <c r="OEJ668" s="137"/>
      <c r="OEK668" s="137"/>
      <c r="OEL668" s="137"/>
      <c r="OEM668" s="137"/>
      <c r="OEN668" s="137"/>
      <c r="OEO668" s="137"/>
      <c r="OEP668" s="137"/>
      <c r="OEQ668" s="137"/>
      <c r="OER668" s="137"/>
      <c r="OES668" s="137"/>
      <c r="OET668" s="137"/>
      <c r="OEU668" s="137"/>
      <c r="OEV668" s="137"/>
      <c r="OEW668" s="137"/>
      <c r="OEX668" s="137"/>
      <c r="OEY668" s="137"/>
      <c r="OEZ668" s="137"/>
      <c r="OFA668" s="137"/>
      <c r="OFB668" s="137"/>
      <c r="OFC668" s="137"/>
      <c r="OFD668" s="137"/>
      <c r="OFE668" s="137"/>
      <c r="OFF668" s="137"/>
      <c r="OFG668" s="137"/>
      <c r="OFH668" s="137"/>
      <c r="OFI668" s="137"/>
      <c r="OFJ668" s="137"/>
      <c r="OFK668" s="137"/>
      <c r="OFL668" s="137"/>
      <c r="OFM668" s="137"/>
      <c r="OFN668" s="137"/>
      <c r="OFO668" s="137"/>
      <c r="OFP668" s="137"/>
      <c r="OFQ668" s="137"/>
      <c r="OFR668" s="137"/>
      <c r="OFS668" s="137"/>
      <c r="OFT668" s="137"/>
      <c r="OFU668" s="137"/>
      <c r="OFV668" s="137"/>
      <c r="OFW668" s="137"/>
      <c r="OFX668" s="137"/>
      <c r="OFY668" s="137"/>
      <c r="OFZ668" s="137"/>
      <c r="OGA668" s="137"/>
      <c r="OGB668" s="137"/>
      <c r="OGC668" s="137"/>
      <c r="OGD668" s="137"/>
      <c r="OGE668" s="137"/>
      <c r="OGF668" s="137"/>
      <c r="OGG668" s="137"/>
      <c r="OGH668" s="137"/>
      <c r="OGI668" s="137"/>
      <c r="OGJ668" s="137"/>
      <c r="OGK668" s="137"/>
      <c r="OGL668" s="137"/>
      <c r="OGM668" s="137"/>
      <c r="OGN668" s="137"/>
      <c r="OGO668" s="137"/>
      <c r="OGP668" s="137"/>
      <c r="OGQ668" s="137"/>
      <c r="OGR668" s="137"/>
      <c r="OGS668" s="137"/>
      <c r="OGT668" s="137"/>
      <c r="OGU668" s="137"/>
      <c r="OGV668" s="137"/>
      <c r="OGW668" s="137"/>
      <c r="OGX668" s="137"/>
      <c r="OGY668" s="137"/>
      <c r="OGZ668" s="137"/>
      <c r="OHA668" s="137"/>
      <c r="OHB668" s="137"/>
      <c r="OHC668" s="137"/>
      <c r="OHD668" s="137"/>
      <c r="OHE668" s="137"/>
      <c r="OHF668" s="137"/>
      <c r="OHG668" s="137"/>
      <c r="OHH668" s="137"/>
      <c r="OHI668" s="137"/>
      <c r="OHJ668" s="137"/>
      <c r="OHK668" s="137"/>
      <c r="OHL668" s="137"/>
      <c r="OHM668" s="137"/>
      <c r="OHN668" s="137"/>
      <c r="OHO668" s="137"/>
      <c r="OHP668" s="137"/>
      <c r="OHQ668" s="137"/>
      <c r="OHR668" s="137"/>
      <c r="OHS668" s="137"/>
      <c r="OHT668" s="137"/>
      <c r="OHU668" s="137"/>
      <c r="OHV668" s="137"/>
      <c r="OHW668" s="137"/>
      <c r="OHX668" s="137"/>
      <c r="OHY668" s="137"/>
      <c r="OHZ668" s="137"/>
      <c r="OIA668" s="137"/>
      <c r="OIB668" s="137"/>
      <c r="OIC668" s="137"/>
      <c r="OID668" s="137"/>
      <c r="OIE668" s="137"/>
      <c r="OIF668" s="137"/>
      <c r="OIG668" s="137"/>
      <c r="OIH668" s="137"/>
      <c r="OII668" s="137"/>
      <c r="OIJ668" s="137"/>
      <c r="OIK668" s="137"/>
      <c r="OIL668" s="137"/>
      <c r="OIM668" s="137"/>
      <c r="OIN668" s="137"/>
      <c r="OIO668" s="137"/>
      <c r="OIP668" s="137"/>
      <c r="OIQ668" s="137"/>
      <c r="OIR668" s="137"/>
      <c r="OIS668" s="137"/>
      <c r="OIT668" s="137"/>
      <c r="OIU668" s="137"/>
      <c r="OIV668" s="137"/>
      <c r="OIW668" s="137"/>
      <c r="OIX668" s="137"/>
      <c r="OIY668" s="137"/>
      <c r="OIZ668" s="137"/>
      <c r="OJA668" s="137"/>
      <c r="OJB668" s="137"/>
      <c r="OJC668" s="137"/>
      <c r="OJD668" s="137"/>
      <c r="OJE668" s="137"/>
      <c r="OJF668" s="137"/>
      <c r="OJG668" s="137"/>
      <c r="OJH668" s="137"/>
      <c r="OJI668" s="137"/>
      <c r="OJJ668" s="137"/>
      <c r="OJK668" s="137"/>
      <c r="OJL668" s="137"/>
      <c r="OJM668" s="137"/>
      <c r="OJN668" s="137"/>
      <c r="OJO668" s="137"/>
      <c r="OJP668" s="137"/>
      <c r="OJQ668" s="137"/>
      <c r="OJR668" s="137"/>
      <c r="OJS668" s="137"/>
      <c r="OJT668" s="137"/>
      <c r="OJU668" s="137"/>
      <c r="OJV668" s="137"/>
      <c r="OJW668" s="137"/>
      <c r="OJX668" s="137"/>
      <c r="OJY668" s="137"/>
      <c r="OJZ668" s="137"/>
      <c r="OKA668" s="137"/>
      <c r="OKB668" s="137"/>
      <c r="OKC668" s="137"/>
      <c r="OKD668" s="137"/>
      <c r="OKE668" s="137"/>
      <c r="OKF668" s="137"/>
      <c r="OKG668" s="137"/>
      <c r="OKH668" s="137"/>
      <c r="OKI668" s="137"/>
      <c r="OKJ668" s="137"/>
      <c r="OKK668" s="137"/>
      <c r="OKL668" s="137"/>
      <c r="OKM668" s="137"/>
      <c r="OKN668" s="137"/>
      <c r="OKO668" s="137"/>
      <c r="OKP668" s="137"/>
      <c r="OKQ668" s="137"/>
      <c r="OKR668" s="137"/>
      <c r="OKS668" s="137"/>
      <c r="OKT668" s="137"/>
      <c r="OKU668" s="137"/>
      <c r="OKV668" s="137"/>
      <c r="OKW668" s="137"/>
      <c r="OKX668" s="137"/>
      <c r="OKY668" s="137"/>
      <c r="OKZ668" s="137"/>
      <c r="OLA668" s="137"/>
      <c r="OLB668" s="137"/>
      <c r="OLC668" s="137"/>
      <c r="OLD668" s="137"/>
      <c r="OLE668" s="137"/>
      <c r="OLF668" s="137"/>
      <c r="OLG668" s="137"/>
      <c r="OLH668" s="137"/>
      <c r="OLI668" s="137"/>
      <c r="OLJ668" s="137"/>
      <c r="OLK668" s="137"/>
      <c r="OLL668" s="137"/>
      <c r="OLM668" s="137"/>
      <c r="OLN668" s="137"/>
      <c r="OLO668" s="137"/>
      <c r="OLP668" s="137"/>
      <c r="OLQ668" s="137"/>
      <c r="OLR668" s="137"/>
      <c r="OLS668" s="137"/>
      <c r="OLT668" s="137"/>
      <c r="OLU668" s="137"/>
      <c r="OLV668" s="137"/>
      <c r="OLW668" s="137"/>
      <c r="OLX668" s="137"/>
      <c r="OLY668" s="137"/>
      <c r="OLZ668" s="137"/>
      <c r="OMA668" s="137"/>
      <c r="OMB668" s="137"/>
      <c r="OMC668" s="137"/>
      <c r="OMD668" s="137"/>
      <c r="OME668" s="137"/>
      <c r="OMF668" s="137"/>
      <c r="OMG668" s="137"/>
      <c r="OMH668" s="137"/>
      <c r="OMI668" s="137"/>
      <c r="OMJ668" s="137"/>
      <c r="OMK668" s="137"/>
      <c r="OML668" s="137"/>
      <c r="OMM668" s="137"/>
      <c r="OMN668" s="137"/>
      <c r="OMO668" s="137"/>
      <c r="OMP668" s="137"/>
      <c r="OMQ668" s="137"/>
      <c r="OMR668" s="137"/>
      <c r="OMS668" s="137"/>
      <c r="OMT668" s="137"/>
      <c r="OMU668" s="137"/>
      <c r="OMV668" s="137"/>
      <c r="OMW668" s="137"/>
      <c r="OMX668" s="137"/>
      <c r="OMY668" s="137"/>
      <c r="OMZ668" s="137"/>
      <c r="ONA668" s="137"/>
      <c r="ONB668" s="137"/>
      <c r="ONC668" s="137"/>
      <c r="OND668" s="137"/>
      <c r="ONE668" s="137"/>
      <c r="ONF668" s="137"/>
      <c r="ONG668" s="137"/>
      <c r="ONH668" s="137"/>
      <c r="ONI668" s="137"/>
      <c r="ONJ668" s="137"/>
      <c r="ONK668" s="137"/>
      <c r="ONL668" s="137"/>
      <c r="ONM668" s="137"/>
      <c r="ONN668" s="137"/>
      <c r="ONO668" s="137"/>
      <c r="ONP668" s="137"/>
      <c r="ONQ668" s="137"/>
      <c r="ONR668" s="137"/>
      <c r="ONS668" s="137"/>
      <c r="ONT668" s="137"/>
      <c r="ONU668" s="137"/>
      <c r="ONV668" s="137"/>
      <c r="ONW668" s="137"/>
      <c r="ONX668" s="137"/>
      <c r="ONY668" s="137"/>
      <c r="ONZ668" s="137"/>
      <c r="OOA668" s="137"/>
      <c r="OOB668" s="137"/>
      <c r="OOC668" s="137"/>
      <c r="OOD668" s="137"/>
      <c r="OOE668" s="137"/>
      <c r="OOF668" s="137"/>
      <c r="OOG668" s="137"/>
      <c r="OOH668" s="137"/>
      <c r="OOI668" s="137"/>
      <c r="OOJ668" s="137"/>
      <c r="OOK668" s="137"/>
      <c r="OOL668" s="137"/>
      <c r="OOM668" s="137"/>
      <c r="OON668" s="137"/>
      <c r="OOO668" s="137"/>
      <c r="OOP668" s="137"/>
      <c r="OOQ668" s="137"/>
      <c r="OOR668" s="137"/>
      <c r="OOS668" s="137"/>
      <c r="OOT668" s="137"/>
      <c r="OOU668" s="137"/>
      <c r="OOV668" s="137"/>
      <c r="OOW668" s="137"/>
      <c r="OOX668" s="137"/>
      <c r="OOY668" s="137"/>
      <c r="OOZ668" s="137"/>
      <c r="OPA668" s="137"/>
      <c r="OPB668" s="137"/>
      <c r="OPC668" s="137"/>
      <c r="OPD668" s="137"/>
      <c r="OPE668" s="137"/>
      <c r="OPF668" s="137"/>
      <c r="OPG668" s="137"/>
      <c r="OPH668" s="137"/>
      <c r="OPI668" s="137"/>
      <c r="OPJ668" s="137"/>
      <c r="OPK668" s="137"/>
      <c r="OPL668" s="137"/>
      <c r="OPM668" s="137"/>
      <c r="OPN668" s="137"/>
      <c r="OPO668" s="137"/>
      <c r="OPP668" s="137"/>
      <c r="OPQ668" s="137"/>
      <c r="OPR668" s="137"/>
      <c r="OPS668" s="137"/>
      <c r="OPT668" s="137"/>
      <c r="OPU668" s="137"/>
      <c r="OPV668" s="137"/>
      <c r="OPW668" s="137"/>
      <c r="OPX668" s="137"/>
      <c r="OPY668" s="137"/>
      <c r="OPZ668" s="137"/>
      <c r="OQA668" s="137"/>
      <c r="OQB668" s="137"/>
      <c r="OQC668" s="137"/>
      <c r="OQD668" s="137"/>
      <c r="OQE668" s="137"/>
      <c r="OQF668" s="137"/>
      <c r="OQG668" s="137"/>
      <c r="OQH668" s="137"/>
      <c r="OQI668" s="137"/>
      <c r="OQJ668" s="137"/>
      <c r="OQK668" s="137"/>
      <c r="OQL668" s="137"/>
      <c r="OQM668" s="137"/>
      <c r="OQN668" s="137"/>
      <c r="OQO668" s="137"/>
      <c r="OQP668" s="137"/>
      <c r="OQQ668" s="137"/>
      <c r="OQR668" s="137"/>
      <c r="OQS668" s="137"/>
      <c r="OQT668" s="137"/>
      <c r="OQU668" s="137"/>
      <c r="OQV668" s="137"/>
      <c r="OQW668" s="137"/>
      <c r="OQX668" s="137"/>
      <c r="OQY668" s="137"/>
      <c r="OQZ668" s="137"/>
      <c r="ORA668" s="137"/>
      <c r="ORB668" s="137"/>
      <c r="ORC668" s="137"/>
      <c r="ORD668" s="137"/>
      <c r="ORE668" s="137"/>
      <c r="ORF668" s="137"/>
      <c r="ORG668" s="137"/>
      <c r="ORH668" s="137"/>
      <c r="ORI668" s="137"/>
      <c r="ORJ668" s="137"/>
      <c r="ORK668" s="137"/>
      <c r="ORL668" s="137"/>
      <c r="ORM668" s="137"/>
      <c r="ORN668" s="137"/>
      <c r="ORO668" s="137"/>
      <c r="ORP668" s="137"/>
      <c r="ORQ668" s="137"/>
      <c r="ORR668" s="137"/>
      <c r="ORS668" s="137"/>
      <c r="ORT668" s="137"/>
      <c r="ORU668" s="137"/>
      <c r="ORV668" s="137"/>
      <c r="ORW668" s="137"/>
      <c r="ORX668" s="137"/>
      <c r="ORY668" s="137"/>
      <c r="ORZ668" s="137"/>
      <c r="OSA668" s="137"/>
      <c r="OSB668" s="137"/>
      <c r="OSC668" s="137"/>
      <c r="OSD668" s="137"/>
      <c r="OSE668" s="137"/>
      <c r="OSF668" s="137"/>
      <c r="OSG668" s="137"/>
      <c r="OSH668" s="137"/>
      <c r="OSI668" s="137"/>
      <c r="OSJ668" s="137"/>
      <c r="OSK668" s="137"/>
      <c r="OSL668" s="137"/>
      <c r="OSM668" s="137"/>
      <c r="OSN668" s="137"/>
      <c r="OSO668" s="137"/>
      <c r="OSP668" s="137"/>
      <c r="OSQ668" s="137"/>
      <c r="OSR668" s="137"/>
      <c r="OSS668" s="137"/>
      <c r="OST668" s="137"/>
      <c r="OSU668" s="137"/>
      <c r="OSV668" s="137"/>
      <c r="OSW668" s="137"/>
      <c r="OSX668" s="137"/>
      <c r="OSY668" s="137"/>
      <c r="OSZ668" s="137"/>
      <c r="OTA668" s="137"/>
      <c r="OTB668" s="137"/>
      <c r="OTC668" s="137"/>
      <c r="OTD668" s="137"/>
      <c r="OTE668" s="137"/>
      <c r="OTF668" s="137"/>
      <c r="OTG668" s="137"/>
      <c r="OTH668" s="137"/>
      <c r="OTI668" s="137"/>
      <c r="OTJ668" s="137"/>
      <c r="OTK668" s="137"/>
      <c r="OTL668" s="137"/>
      <c r="OTM668" s="137"/>
      <c r="OTN668" s="137"/>
      <c r="OTO668" s="137"/>
      <c r="OTP668" s="137"/>
      <c r="OTQ668" s="137"/>
      <c r="OTR668" s="137"/>
      <c r="OTS668" s="137"/>
      <c r="OTT668" s="137"/>
      <c r="OTU668" s="137"/>
      <c r="OTV668" s="137"/>
      <c r="OTW668" s="137"/>
      <c r="OTX668" s="137"/>
      <c r="OTY668" s="137"/>
      <c r="OTZ668" s="137"/>
      <c r="OUA668" s="137"/>
      <c r="OUB668" s="137"/>
      <c r="OUC668" s="137"/>
      <c r="OUD668" s="137"/>
      <c r="OUE668" s="137"/>
      <c r="OUF668" s="137"/>
      <c r="OUG668" s="137"/>
      <c r="OUH668" s="137"/>
      <c r="OUI668" s="137"/>
      <c r="OUJ668" s="137"/>
      <c r="OUK668" s="137"/>
      <c r="OUL668" s="137"/>
      <c r="OUM668" s="137"/>
      <c r="OUN668" s="137"/>
      <c r="OUO668" s="137"/>
      <c r="OUP668" s="137"/>
      <c r="OUQ668" s="137"/>
      <c r="OUR668" s="137"/>
      <c r="OUS668" s="137"/>
      <c r="OUT668" s="137"/>
      <c r="OUU668" s="137"/>
      <c r="OUV668" s="137"/>
      <c r="OUW668" s="137"/>
      <c r="OUX668" s="137"/>
      <c r="OUY668" s="137"/>
      <c r="OUZ668" s="137"/>
      <c r="OVA668" s="137"/>
      <c r="OVB668" s="137"/>
      <c r="OVC668" s="137"/>
      <c r="OVD668" s="137"/>
      <c r="OVE668" s="137"/>
      <c r="OVF668" s="137"/>
      <c r="OVG668" s="137"/>
      <c r="OVH668" s="137"/>
      <c r="OVI668" s="137"/>
      <c r="OVJ668" s="137"/>
      <c r="OVK668" s="137"/>
      <c r="OVL668" s="137"/>
      <c r="OVM668" s="137"/>
      <c r="OVN668" s="137"/>
      <c r="OVO668" s="137"/>
      <c r="OVP668" s="137"/>
      <c r="OVQ668" s="137"/>
      <c r="OVR668" s="137"/>
      <c r="OVS668" s="137"/>
      <c r="OVT668" s="137"/>
      <c r="OVU668" s="137"/>
      <c r="OVV668" s="137"/>
      <c r="OVW668" s="137"/>
      <c r="OVX668" s="137"/>
      <c r="OVY668" s="137"/>
      <c r="OVZ668" s="137"/>
      <c r="OWA668" s="137"/>
      <c r="OWB668" s="137"/>
      <c r="OWC668" s="137"/>
      <c r="OWD668" s="137"/>
      <c r="OWE668" s="137"/>
      <c r="OWF668" s="137"/>
      <c r="OWG668" s="137"/>
      <c r="OWH668" s="137"/>
      <c r="OWI668" s="137"/>
      <c r="OWJ668" s="137"/>
      <c r="OWK668" s="137"/>
      <c r="OWL668" s="137"/>
      <c r="OWM668" s="137"/>
      <c r="OWN668" s="137"/>
      <c r="OWO668" s="137"/>
      <c r="OWP668" s="137"/>
      <c r="OWQ668" s="137"/>
      <c r="OWR668" s="137"/>
      <c r="OWS668" s="137"/>
      <c r="OWT668" s="137"/>
      <c r="OWU668" s="137"/>
      <c r="OWV668" s="137"/>
      <c r="OWW668" s="137"/>
      <c r="OWX668" s="137"/>
      <c r="OWY668" s="137"/>
      <c r="OWZ668" s="137"/>
      <c r="OXA668" s="137"/>
      <c r="OXB668" s="137"/>
      <c r="OXC668" s="137"/>
      <c r="OXD668" s="137"/>
      <c r="OXE668" s="137"/>
      <c r="OXF668" s="137"/>
      <c r="OXG668" s="137"/>
      <c r="OXH668" s="137"/>
      <c r="OXI668" s="137"/>
      <c r="OXJ668" s="137"/>
      <c r="OXK668" s="137"/>
      <c r="OXL668" s="137"/>
      <c r="OXM668" s="137"/>
      <c r="OXN668" s="137"/>
      <c r="OXO668" s="137"/>
      <c r="OXP668" s="137"/>
      <c r="OXQ668" s="137"/>
      <c r="OXR668" s="137"/>
      <c r="OXS668" s="137"/>
      <c r="OXT668" s="137"/>
      <c r="OXU668" s="137"/>
      <c r="OXV668" s="137"/>
      <c r="OXW668" s="137"/>
      <c r="OXX668" s="137"/>
      <c r="OXY668" s="137"/>
      <c r="OXZ668" s="137"/>
      <c r="OYA668" s="137"/>
      <c r="OYB668" s="137"/>
      <c r="OYC668" s="137"/>
      <c r="OYD668" s="137"/>
      <c r="OYE668" s="137"/>
      <c r="OYF668" s="137"/>
      <c r="OYG668" s="137"/>
      <c r="OYH668" s="137"/>
      <c r="OYI668" s="137"/>
      <c r="OYJ668" s="137"/>
      <c r="OYK668" s="137"/>
      <c r="OYL668" s="137"/>
      <c r="OYM668" s="137"/>
      <c r="OYN668" s="137"/>
      <c r="OYO668" s="137"/>
      <c r="OYP668" s="137"/>
      <c r="OYQ668" s="137"/>
      <c r="OYR668" s="137"/>
      <c r="OYS668" s="137"/>
      <c r="OYT668" s="137"/>
      <c r="OYU668" s="137"/>
      <c r="OYV668" s="137"/>
      <c r="OYW668" s="137"/>
      <c r="OYX668" s="137"/>
      <c r="OYY668" s="137"/>
      <c r="OYZ668" s="137"/>
      <c r="OZA668" s="137"/>
      <c r="OZB668" s="137"/>
      <c r="OZC668" s="137"/>
      <c r="OZD668" s="137"/>
      <c r="OZE668" s="137"/>
      <c r="OZF668" s="137"/>
      <c r="OZG668" s="137"/>
      <c r="OZH668" s="137"/>
      <c r="OZI668" s="137"/>
      <c r="OZJ668" s="137"/>
      <c r="OZK668" s="137"/>
      <c r="OZL668" s="137"/>
      <c r="OZM668" s="137"/>
      <c r="OZN668" s="137"/>
      <c r="OZO668" s="137"/>
      <c r="OZP668" s="137"/>
      <c r="OZQ668" s="137"/>
      <c r="OZR668" s="137"/>
      <c r="OZS668" s="137"/>
      <c r="OZT668" s="137"/>
      <c r="OZU668" s="137"/>
      <c r="OZV668" s="137"/>
      <c r="OZW668" s="137"/>
      <c r="OZX668" s="137"/>
      <c r="OZY668" s="137"/>
      <c r="OZZ668" s="137"/>
      <c r="PAA668" s="137"/>
      <c r="PAB668" s="137"/>
      <c r="PAC668" s="137"/>
      <c r="PAD668" s="137"/>
      <c r="PAE668" s="137"/>
      <c r="PAF668" s="137"/>
      <c r="PAG668" s="137"/>
      <c r="PAH668" s="137"/>
      <c r="PAI668" s="137"/>
      <c r="PAJ668" s="137"/>
      <c r="PAK668" s="137"/>
      <c r="PAL668" s="137"/>
      <c r="PAM668" s="137"/>
      <c r="PAN668" s="137"/>
      <c r="PAO668" s="137"/>
      <c r="PAP668" s="137"/>
      <c r="PAQ668" s="137"/>
      <c r="PAR668" s="137"/>
      <c r="PAS668" s="137"/>
      <c r="PAT668" s="137"/>
      <c r="PAU668" s="137"/>
      <c r="PAV668" s="137"/>
      <c r="PAW668" s="137"/>
      <c r="PAX668" s="137"/>
      <c r="PAY668" s="137"/>
      <c r="PAZ668" s="137"/>
      <c r="PBA668" s="137"/>
      <c r="PBB668" s="137"/>
      <c r="PBC668" s="137"/>
      <c r="PBD668" s="137"/>
      <c r="PBE668" s="137"/>
      <c r="PBF668" s="137"/>
      <c r="PBG668" s="137"/>
      <c r="PBH668" s="137"/>
      <c r="PBI668" s="137"/>
      <c r="PBJ668" s="137"/>
      <c r="PBK668" s="137"/>
      <c r="PBL668" s="137"/>
      <c r="PBM668" s="137"/>
      <c r="PBN668" s="137"/>
      <c r="PBO668" s="137"/>
      <c r="PBP668" s="137"/>
      <c r="PBQ668" s="137"/>
      <c r="PBR668" s="137"/>
      <c r="PBS668" s="137"/>
      <c r="PBT668" s="137"/>
      <c r="PBU668" s="137"/>
      <c r="PBV668" s="137"/>
      <c r="PBW668" s="137"/>
      <c r="PBX668" s="137"/>
      <c r="PBY668" s="137"/>
      <c r="PBZ668" s="137"/>
      <c r="PCA668" s="137"/>
      <c r="PCB668" s="137"/>
      <c r="PCC668" s="137"/>
      <c r="PCD668" s="137"/>
      <c r="PCE668" s="137"/>
      <c r="PCF668" s="137"/>
      <c r="PCG668" s="137"/>
      <c r="PCH668" s="137"/>
      <c r="PCI668" s="137"/>
      <c r="PCJ668" s="137"/>
      <c r="PCK668" s="137"/>
      <c r="PCL668" s="137"/>
      <c r="PCM668" s="137"/>
      <c r="PCN668" s="137"/>
      <c r="PCO668" s="137"/>
      <c r="PCP668" s="137"/>
      <c r="PCQ668" s="137"/>
      <c r="PCR668" s="137"/>
      <c r="PCS668" s="137"/>
      <c r="PCT668" s="137"/>
      <c r="PCU668" s="137"/>
      <c r="PCV668" s="137"/>
      <c r="PCW668" s="137"/>
      <c r="PCX668" s="137"/>
      <c r="PCY668" s="137"/>
      <c r="PCZ668" s="137"/>
      <c r="PDA668" s="137"/>
      <c r="PDB668" s="137"/>
      <c r="PDC668" s="137"/>
      <c r="PDD668" s="137"/>
      <c r="PDE668" s="137"/>
      <c r="PDF668" s="137"/>
      <c r="PDG668" s="137"/>
      <c r="PDH668" s="137"/>
      <c r="PDI668" s="137"/>
      <c r="PDJ668" s="137"/>
      <c r="PDK668" s="137"/>
      <c r="PDL668" s="137"/>
      <c r="PDM668" s="137"/>
      <c r="PDN668" s="137"/>
      <c r="PDO668" s="137"/>
      <c r="PDP668" s="137"/>
      <c r="PDQ668" s="137"/>
      <c r="PDR668" s="137"/>
      <c r="PDS668" s="137"/>
      <c r="PDT668" s="137"/>
      <c r="PDU668" s="137"/>
      <c r="PDV668" s="137"/>
      <c r="PDW668" s="137"/>
      <c r="PDX668" s="137"/>
      <c r="PDY668" s="137"/>
      <c r="PDZ668" s="137"/>
      <c r="PEA668" s="137"/>
      <c r="PEB668" s="137"/>
      <c r="PEC668" s="137"/>
      <c r="PED668" s="137"/>
      <c r="PEE668" s="137"/>
      <c r="PEF668" s="137"/>
      <c r="PEG668" s="137"/>
      <c r="PEH668" s="137"/>
      <c r="PEI668" s="137"/>
      <c r="PEJ668" s="137"/>
      <c r="PEK668" s="137"/>
      <c r="PEL668" s="137"/>
      <c r="PEM668" s="137"/>
      <c r="PEN668" s="137"/>
      <c r="PEO668" s="137"/>
      <c r="PEP668" s="137"/>
      <c r="PEQ668" s="137"/>
      <c r="PER668" s="137"/>
      <c r="PES668" s="137"/>
      <c r="PET668" s="137"/>
      <c r="PEU668" s="137"/>
      <c r="PEV668" s="137"/>
      <c r="PEW668" s="137"/>
      <c r="PEX668" s="137"/>
      <c r="PEY668" s="137"/>
      <c r="PEZ668" s="137"/>
      <c r="PFA668" s="137"/>
      <c r="PFB668" s="137"/>
      <c r="PFC668" s="137"/>
      <c r="PFD668" s="137"/>
      <c r="PFE668" s="137"/>
      <c r="PFF668" s="137"/>
      <c r="PFG668" s="137"/>
      <c r="PFH668" s="137"/>
      <c r="PFI668" s="137"/>
      <c r="PFJ668" s="137"/>
      <c r="PFK668" s="137"/>
      <c r="PFL668" s="137"/>
      <c r="PFM668" s="137"/>
      <c r="PFN668" s="137"/>
      <c r="PFO668" s="137"/>
      <c r="PFP668" s="137"/>
      <c r="PFQ668" s="137"/>
      <c r="PFR668" s="137"/>
      <c r="PFS668" s="137"/>
      <c r="PFT668" s="137"/>
      <c r="PFU668" s="137"/>
      <c r="PFV668" s="137"/>
      <c r="PFW668" s="137"/>
      <c r="PFX668" s="137"/>
      <c r="PFY668" s="137"/>
      <c r="PFZ668" s="137"/>
      <c r="PGA668" s="137"/>
      <c r="PGB668" s="137"/>
      <c r="PGC668" s="137"/>
      <c r="PGD668" s="137"/>
      <c r="PGE668" s="137"/>
      <c r="PGF668" s="137"/>
      <c r="PGG668" s="137"/>
      <c r="PGH668" s="137"/>
      <c r="PGI668" s="137"/>
      <c r="PGJ668" s="137"/>
      <c r="PGK668" s="137"/>
      <c r="PGL668" s="137"/>
      <c r="PGM668" s="137"/>
      <c r="PGN668" s="137"/>
      <c r="PGO668" s="137"/>
      <c r="PGP668" s="137"/>
      <c r="PGQ668" s="137"/>
      <c r="PGR668" s="137"/>
      <c r="PGS668" s="137"/>
      <c r="PGT668" s="137"/>
      <c r="PGU668" s="137"/>
      <c r="PGV668" s="137"/>
      <c r="PGW668" s="137"/>
      <c r="PGX668" s="137"/>
      <c r="PGY668" s="137"/>
      <c r="PGZ668" s="137"/>
      <c r="PHA668" s="137"/>
      <c r="PHB668" s="137"/>
      <c r="PHC668" s="137"/>
      <c r="PHD668" s="137"/>
      <c r="PHE668" s="137"/>
      <c r="PHF668" s="137"/>
      <c r="PHG668" s="137"/>
      <c r="PHH668" s="137"/>
      <c r="PHI668" s="137"/>
      <c r="PHJ668" s="137"/>
      <c r="PHK668" s="137"/>
      <c r="PHL668" s="137"/>
      <c r="PHM668" s="137"/>
      <c r="PHN668" s="137"/>
      <c r="PHO668" s="137"/>
      <c r="PHP668" s="137"/>
      <c r="PHQ668" s="137"/>
      <c r="PHR668" s="137"/>
      <c r="PHS668" s="137"/>
      <c r="PHT668" s="137"/>
      <c r="PHU668" s="137"/>
      <c r="PHV668" s="137"/>
      <c r="PHW668" s="137"/>
      <c r="PHX668" s="137"/>
      <c r="PHY668" s="137"/>
      <c r="PHZ668" s="137"/>
      <c r="PIA668" s="137"/>
      <c r="PIB668" s="137"/>
      <c r="PIC668" s="137"/>
      <c r="PID668" s="137"/>
      <c r="PIE668" s="137"/>
      <c r="PIF668" s="137"/>
      <c r="PIG668" s="137"/>
      <c r="PIH668" s="137"/>
      <c r="PII668" s="137"/>
      <c r="PIJ668" s="137"/>
      <c r="PIK668" s="137"/>
      <c r="PIL668" s="137"/>
      <c r="PIM668" s="137"/>
      <c r="PIN668" s="137"/>
      <c r="PIO668" s="137"/>
      <c r="PIP668" s="137"/>
      <c r="PIQ668" s="137"/>
      <c r="PIR668" s="137"/>
      <c r="PIS668" s="137"/>
      <c r="PIT668" s="137"/>
      <c r="PIU668" s="137"/>
      <c r="PIV668" s="137"/>
      <c r="PIW668" s="137"/>
      <c r="PIX668" s="137"/>
      <c r="PIY668" s="137"/>
      <c r="PIZ668" s="137"/>
      <c r="PJA668" s="137"/>
      <c r="PJB668" s="137"/>
      <c r="PJC668" s="137"/>
      <c r="PJD668" s="137"/>
      <c r="PJE668" s="137"/>
      <c r="PJF668" s="137"/>
      <c r="PJG668" s="137"/>
      <c r="PJH668" s="137"/>
      <c r="PJI668" s="137"/>
      <c r="PJJ668" s="137"/>
      <c r="PJK668" s="137"/>
      <c r="PJL668" s="137"/>
      <c r="PJM668" s="137"/>
      <c r="PJN668" s="137"/>
      <c r="PJO668" s="137"/>
      <c r="PJP668" s="137"/>
      <c r="PJQ668" s="137"/>
      <c r="PJR668" s="137"/>
      <c r="PJS668" s="137"/>
      <c r="PJT668" s="137"/>
      <c r="PJU668" s="137"/>
      <c r="PJV668" s="137"/>
      <c r="PJW668" s="137"/>
      <c r="PJX668" s="137"/>
      <c r="PJY668" s="137"/>
      <c r="PJZ668" s="137"/>
      <c r="PKA668" s="137"/>
      <c r="PKB668" s="137"/>
      <c r="PKC668" s="137"/>
      <c r="PKD668" s="137"/>
      <c r="PKE668" s="137"/>
      <c r="PKF668" s="137"/>
      <c r="PKG668" s="137"/>
      <c r="PKH668" s="137"/>
      <c r="PKI668" s="137"/>
      <c r="PKJ668" s="137"/>
      <c r="PKK668" s="137"/>
      <c r="PKL668" s="137"/>
      <c r="PKM668" s="137"/>
      <c r="PKN668" s="137"/>
      <c r="PKO668" s="137"/>
      <c r="PKP668" s="137"/>
      <c r="PKQ668" s="137"/>
      <c r="PKR668" s="137"/>
      <c r="PKS668" s="137"/>
      <c r="PKT668" s="137"/>
      <c r="PKU668" s="137"/>
      <c r="PKV668" s="137"/>
      <c r="PKW668" s="137"/>
      <c r="PKX668" s="137"/>
      <c r="PKY668" s="137"/>
      <c r="PKZ668" s="137"/>
      <c r="PLA668" s="137"/>
      <c r="PLB668" s="137"/>
      <c r="PLC668" s="137"/>
      <c r="PLD668" s="137"/>
      <c r="PLE668" s="137"/>
      <c r="PLF668" s="137"/>
      <c r="PLG668" s="137"/>
      <c r="PLH668" s="137"/>
      <c r="PLI668" s="137"/>
      <c r="PLJ668" s="137"/>
      <c r="PLK668" s="137"/>
      <c r="PLL668" s="137"/>
      <c r="PLM668" s="137"/>
      <c r="PLN668" s="137"/>
      <c r="PLO668" s="137"/>
      <c r="PLP668" s="137"/>
      <c r="PLQ668" s="137"/>
      <c r="PLR668" s="137"/>
      <c r="PLS668" s="137"/>
      <c r="PLT668" s="137"/>
      <c r="PLU668" s="137"/>
      <c r="PLV668" s="137"/>
      <c r="PLW668" s="137"/>
      <c r="PLX668" s="137"/>
      <c r="PLY668" s="137"/>
      <c r="PLZ668" s="137"/>
      <c r="PMA668" s="137"/>
      <c r="PMB668" s="137"/>
      <c r="PMC668" s="137"/>
      <c r="PMD668" s="137"/>
      <c r="PME668" s="137"/>
      <c r="PMF668" s="137"/>
      <c r="PMG668" s="137"/>
      <c r="PMH668" s="137"/>
      <c r="PMI668" s="137"/>
      <c r="PMJ668" s="137"/>
      <c r="PMK668" s="137"/>
      <c r="PML668" s="137"/>
      <c r="PMM668" s="137"/>
      <c r="PMN668" s="137"/>
      <c r="PMO668" s="137"/>
      <c r="PMP668" s="137"/>
      <c r="PMQ668" s="137"/>
      <c r="PMR668" s="137"/>
      <c r="PMS668" s="137"/>
      <c r="PMT668" s="137"/>
      <c r="PMU668" s="137"/>
      <c r="PMV668" s="137"/>
      <c r="PMW668" s="137"/>
      <c r="PMX668" s="137"/>
      <c r="PMY668" s="137"/>
      <c r="PMZ668" s="137"/>
      <c r="PNA668" s="137"/>
      <c r="PNB668" s="137"/>
      <c r="PNC668" s="137"/>
      <c r="PND668" s="137"/>
      <c r="PNE668" s="137"/>
      <c r="PNF668" s="137"/>
      <c r="PNG668" s="137"/>
      <c r="PNH668" s="137"/>
      <c r="PNI668" s="137"/>
      <c r="PNJ668" s="137"/>
      <c r="PNK668" s="137"/>
      <c r="PNL668" s="137"/>
      <c r="PNM668" s="137"/>
      <c r="PNN668" s="137"/>
      <c r="PNO668" s="137"/>
      <c r="PNP668" s="137"/>
      <c r="PNQ668" s="137"/>
      <c r="PNR668" s="137"/>
      <c r="PNS668" s="137"/>
      <c r="PNT668" s="137"/>
      <c r="PNU668" s="137"/>
      <c r="PNV668" s="137"/>
      <c r="PNW668" s="137"/>
      <c r="PNX668" s="137"/>
      <c r="PNY668" s="137"/>
      <c r="PNZ668" s="137"/>
      <c r="POA668" s="137"/>
      <c r="POB668" s="137"/>
      <c r="POC668" s="137"/>
      <c r="POD668" s="137"/>
      <c r="POE668" s="137"/>
      <c r="POF668" s="137"/>
      <c r="POG668" s="137"/>
      <c r="POH668" s="137"/>
      <c r="POI668" s="137"/>
      <c r="POJ668" s="137"/>
      <c r="POK668" s="137"/>
      <c r="POL668" s="137"/>
      <c r="POM668" s="137"/>
      <c r="PON668" s="137"/>
      <c r="POO668" s="137"/>
      <c r="POP668" s="137"/>
      <c r="POQ668" s="137"/>
      <c r="POR668" s="137"/>
      <c r="POS668" s="137"/>
      <c r="POT668" s="137"/>
      <c r="POU668" s="137"/>
      <c r="POV668" s="137"/>
      <c r="POW668" s="137"/>
      <c r="POX668" s="137"/>
      <c r="POY668" s="137"/>
      <c r="POZ668" s="137"/>
      <c r="PPA668" s="137"/>
      <c r="PPB668" s="137"/>
      <c r="PPC668" s="137"/>
      <c r="PPD668" s="137"/>
      <c r="PPE668" s="137"/>
      <c r="PPF668" s="137"/>
      <c r="PPG668" s="137"/>
      <c r="PPH668" s="137"/>
      <c r="PPI668" s="137"/>
      <c r="PPJ668" s="137"/>
      <c r="PPK668" s="137"/>
      <c r="PPL668" s="137"/>
      <c r="PPM668" s="137"/>
      <c r="PPN668" s="137"/>
      <c r="PPO668" s="137"/>
      <c r="PPP668" s="137"/>
      <c r="PPQ668" s="137"/>
      <c r="PPR668" s="137"/>
      <c r="PPS668" s="137"/>
      <c r="PPT668" s="137"/>
      <c r="PPU668" s="137"/>
      <c r="PPV668" s="137"/>
      <c r="PPW668" s="137"/>
      <c r="PPX668" s="137"/>
      <c r="PPY668" s="137"/>
      <c r="PPZ668" s="137"/>
      <c r="PQA668" s="137"/>
      <c r="PQB668" s="137"/>
      <c r="PQC668" s="137"/>
      <c r="PQD668" s="137"/>
      <c r="PQE668" s="137"/>
      <c r="PQF668" s="137"/>
      <c r="PQG668" s="137"/>
      <c r="PQH668" s="137"/>
      <c r="PQI668" s="137"/>
      <c r="PQJ668" s="137"/>
      <c r="PQK668" s="137"/>
      <c r="PQL668" s="137"/>
      <c r="PQM668" s="137"/>
      <c r="PQN668" s="137"/>
      <c r="PQO668" s="137"/>
      <c r="PQP668" s="137"/>
      <c r="PQQ668" s="137"/>
      <c r="PQR668" s="137"/>
      <c r="PQS668" s="137"/>
      <c r="PQT668" s="137"/>
      <c r="PQU668" s="137"/>
      <c r="PQV668" s="137"/>
      <c r="PQW668" s="137"/>
      <c r="PQX668" s="137"/>
      <c r="PQY668" s="137"/>
      <c r="PQZ668" s="137"/>
      <c r="PRA668" s="137"/>
      <c r="PRB668" s="137"/>
      <c r="PRC668" s="137"/>
      <c r="PRD668" s="137"/>
      <c r="PRE668" s="137"/>
      <c r="PRF668" s="137"/>
      <c r="PRG668" s="137"/>
      <c r="PRH668" s="137"/>
      <c r="PRI668" s="137"/>
      <c r="PRJ668" s="137"/>
      <c r="PRK668" s="137"/>
      <c r="PRL668" s="137"/>
      <c r="PRM668" s="137"/>
      <c r="PRN668" s="137"/>
      <c r="PRO668" s="137"/>
      <c r="PRP668" s="137"/>
      <c r="PRQ668" s="137"/>
      <c r="PRR668" s="137"/>
      <c r="PRS668" s="137"/>
      <c r="PRT668" s="137"/>
      <c r="PRU668" s="137"/>
      <c r="PRV668" s="137"/>
      <c r="PRW668" s="137"/>
      <c r="PRX668" s="137"/>
      <c r="PRY668" s="137"/>
      <c r="PRZ668" s="137"/>
      <c r="PSA668" s="137"/>
      <c r="PSB668" s="137"/>
      <c r="PSC668" s="137"/>
      <c r="PSD668" s="137"/>
      <c r="PSE668" s="137"/>
      <c r="PSF668" s="137"/>
      <c r="PSG668" s="137"/>
      <c r="PSH668" s="137"/>
      <c r="PSI668" s="137"/>
      <c r="PSJ668" s="137"/>
      <c r="PSK668" s="137"/>
      <c r="PSL668" s="137"/>
      <c r="PSM668" s="137"/>
      <c r="PSN668" s="137"/>
      <c r="PSO668" s="137"/>
      <c r="PSP668" s="137"/>
      <c r="PSQ668" s="137"/>
      <c r="PSR668" s="137"/>
      <c r="PSS668" s="137"/>
      <c r="PST668" s="137"/>
      <c r="PSU668" s="137"/>
      <c r="PSV668" s="137"/>
      <c r="PSW668" s="137"/>
      <c r="PSX668" s="137"/>
      <c r="PSY668" s="137"/>
      <c r="PSZ668" s="137"/>
      <c r="PTA668" s="137"/>
      <c r="PTB668" s="137"/>
      <c r="PTC668" s="137"/>
      <c r="PTD668" s="137"/>
      <c r="PTE668" s="137"/>
      <c r="PTF668" s="137"/>
      <c r="PTG668" s="137"/>
      <c r="PTH668" s="137"/>
      <c r="PTI668" s="137"/>
      <c r="PTJ668" s="137"/>
      <c r="PTK668" s="137"/>
      <c r="PTL668" s="137"/>
      <c r="PTM668" s="137"/>
      <c r="PTN668" s="137"/>
      <c r="PTO668" s="137"/>
      <c r="PTP668" s="137"/>
      <c r="PTQ668" s="137"/>
      <c r="PTR668" s="137"/>
      <c r="PTS668" s="137"/>
      <c r="PTT668" s="137"/>
      <c r="PTU668" s="137"/>
      <c r="PTV668" s="137"/>
      <c r="PTW668" s="137"/>
      <c r="PTX668" s="137"/>
      <c r="PTY668" s="137"/>
      <c r="PTZ668" s="137"/>
      <c r="PUA668" s="137"/>
      <c r="PUB668" s="137"/>
      <c r="PUC668" s="137"/>
      <c r="PUD668" s="137"/>
      <c r="PUE668" s="137"/>
      <c r="PUF668" s="137"/>
      <c r="PUG668" s="137"/>
      <c r="PUH668" s="137"/>
      <c r="PUI668" s="137"/>
      <c r="PUJ668" s="137"/>
      <c r="PUK668" s="137"/>
      <c r="PUL668" s="137"/>
      <c r="PUM668" s="137"/>
      <c r="PUN668" s="137"/>
      <c r="PUO668" s="137"/>
      <c r="PUP668" s="137"/>
      <c r="PUQ668" s="137"/>
      <c r="PUR668" s="137"/>
      <c r="PUS668" s="137"/>
      <c r="PUT668" s="137"/>
      <c r="PUU668" s="137"/>
      <c r="PUV668" s="137"/>
      <c r="PUW668" s="137"/>
      <c r="PUX668" s="137"/>
      <c r="PUY668" s="137"/>
      <c r="PUZ668" s="137"/>
      <c r="PVA668" s="137"/>
      <c r="PVB668" s="137"/>
      <c r="PVC668" s="137"/>
      <c r="PVD668" s="137"/>
      <c r="PVE668" s="137"/>
      <c r="PVF668" s="137"/>
      <c r="PVG668" s="137"/>
      <c r="PVH668" s="137"/>
      <c r="PVI668" s="137"/>
      <c r="PVJ668" s="137"/>
      <c r="PVK668" s="137"/>
      <c r="PVL668" s="137"/>
      <c r="PVM668" s="137"/>
      <c r="PVN668" s="137"/>
      <c r="PVO668" s="137"/>
      <c r="PVP668" s="137"/>
      <c r="PVQ668" s="137"/>
      <c r="PVR668" s="137"/>
      <c r="PVS668" s="137"/>
      <c r="PVT668" s="137"/>
      <c r="PVU668" s="137"/>
      <c r="PVV668" s="137"/>
      <c r="PVW668" s="137"/>
      <c r="PVX668" s="137"/>
      <c r="PVY668" s="137"/>
      <c r="PVZ668" s="137"/>
      <c r="PWA668" s="137"/>
      <c r="PWB668" s="137"/>
      <c r="PWC668" s="137"/>
      <c r="PWD668" s="137"/>
      <c r="PWE668" s="137"/>
      <c r="PWF668" s="137"/>
      <c r="PWG668" s="137"/>
      <c r="PWH668" s="137"/>
      <c r="PWI668" s="137"/>
      <c r="PWJ668" s="137"/>
      <c r="PWK668" s="137"/>
      <c r="PWL668" s="137"/>
      <c r="PWM668" s="137"/>
      <c r="PWN668" s="137"/>
      <c r="PWO668" s="137"/>
      <c r="PWP668" s="137"/>
      <c r="PWQ668" s="137"/>
      <c r="PWR668" s="137"/>
      <c r="PWS668" s="137"/>
      <c r="PWT668" s="137"/>
      <c r="PWU668" s="137"/>
      <c r="PWV668" s="137"/>
      <c r="PWW668" s="137"/>
      <c r="PWX668" s="137"/>
      <c r="PWY668" s="137"/>
      <c r="PWZ668" s="137"/>
      <c r="PXA668" s="137"/>
      <c r="PXB668" s="137"/>
      <c r="PXC668" s="137"/>
      <c r="PXD668" s="137"/>
      <c r="PXE668" s="137"/>
      <c r="PXF668" s="137"/>
      <c r="PXG668" s="137"/>
      <c r="PXH668" s="137"/>
      <c r="PXI668" s="137"/>
      <c r="PXJ668" s="137"/>
      <c r="PXK668" s="137"/>
      <c r="PXL668" s="137"/>
      <c r="PXM668" s="137"/>
      <c r="PXN668" s="137"/>
      <c r="PXO668" s="137"/>
      <c r="PXP668" s="137"/>
      <c r="PXQ668" s="137"/>
      <c r="PXR668" s="137"/>
      <c r="PXS668" s="137"/>
      <c r="PXT668" s="137"/>
      <c r="PXU668" s="137"/>
      <c r="PXV668" s="137"/>
      <c r="PXW668" s="137"/>
      <c r="PXX668" s="137"/>
      <c r="PXY668" s="137"/>
      <c r="PXZ668" s="137"/>
      <c r="PYA668" s="137"/>
      <c r="PYB668" s="137"/>
      <c r="PYC668" s="137"/>
      <c r="PYD668" s="137"/>
      <c r="PYE668" s="137"/>
      <c r="PYF668" s="137"/>
      <c r="PYG668" s="137"/>
      <c r="PYH668" s="137"/>
      <c r="PYI668" s="137"/>
      <c r="PYJ668" s="137"/>
      <c r="PYK668" s="137"/>
      <c r="PYL668" s="137"/>
      <c r="PYM668" s="137"/>
      <c r="PYN668" s="137"/>
      <c r="PYO668" s="137"/>
      <c r="PYP668" s="137"/>
      <c r="PYQ668" s="137"/>
      <c r="PYR668" s="137"/>
      <c r="PYS668" s="137"/>
      <c r="PYT668" s="137"/>
      <c r="PYU668" s="137"/>
      <c r="PYV668" s="137"/>
      <c r="PYW668" s="137"/>
      <c r="PYX668" s="137"/>
      <c r="PYY668" s="137"/>
      <c r="PYZ668" s="137"/>
      <c r="PZA668" s="137"/>
      <c r="PZB668" s="137"/>
      <c r="PZC668" s="137"/>
      <c r="PZD668" s="137"/>
      <c r="PZE668" s="137"/>
      <c r="PZF668" s="137"/>
      <c r="PZG668" s="137"/>
      <c r="PZH668" s="137"/>
      <c r="PZI668" s="137"/>
      <c r="PZJ668" s="137"/>
      <c r="PZK668" s="137"/>
      <c r="PZL668" s="137"/>
      <c r="PZM668" s="137"/>
      <c r="PZN668" s="137"/>
      <c r="PZO668" s="137"/>
      <c r="PZP668" s="137"/>
      <c r="PZQ668" s="137"/>
      <c r="PZR668" s="137"/>
      <c r="PZS668" s="137"/>
      <c r="PZT668" s="137"/>
      <c r="PZU668" s="137"/>
      <c r="PZV668" s="137"/>
      <c r="PZW668" s="137"/>
      <c r="PZX668" s="137"/>
      <c r="PZY668" s="137"/>
      <c r="PZZ668" s="137"/>
      <c r="QAA668" s="137"/>
      <c r="QAB668" s="137"/>
      <c r="QAC668" s="137"/>
      <c r="QAD668" s="137"/>
      <c r="QAE668" s="137"/>
      <c r="QAF668" s="137"/>
      <c r="QAG668" s="137"/>
      <c r="QAH668" s="137"/>
      <c r="QAI668" s="137"/>
      <c r="QAJ668" s="137"/>
      <c r="QAK668" s="137"/>
      <c r="QAL668" s="137"/>
      <c r="QAM668" s="137"/>
      <c r="QAN668" s="137"/>
      <c r="QAO668" s="137"/>
      <c r="QAP668" s="137"/>
      <c r="QAQ668" s="137"/>
      <c r="QAR668" s="137"/>
      <c r="QAS668" s="137"/>
      <c r="QAT668" s="137"/>
      <c r="QAU668" s="137"/>
      <c r="QAV668" s="137"/>
      <c r="QAW668" s="137"/>
      <c r="QAX668" s="137"/>
      <c r="QAY668" s="137"/>
      <c r="QAZ668" s="137"/>
      <c r="QBA668" s="137"/>
      <c r="QBB668" s="137"/>
      <c r="QBC668" s="137"/>
      <c r="QBD668" s="137"/>
      <c r="QBE668" s="137"/>
      <c r="QBF668" s="137"/>
      <c r="QBG668" s="137"/>
      <c r="QBH668" s="137"/>
      <c r="QBI668" s="137"/>
      <c r="QBJ668" s="137"/>
      <c r="QBK668" s="137"/>
      <c r="QBL668" s="137"/>
      <c r="QBM668" s="137"/>
      <c r="QBN668" s="137"/>
      <c r="QBO668" s="137"/>
      <c r="QBP668" s="137"/>
      <c r="QBQ668" s="137"/>
      <c r="QBR668" s="137"/>
      <c r="QBS668" s="137"/>
      <c r="QBT668" s="137"/>
      <c r="QBU668" s="137"/>
      <c r="QBV668" s="137"/>
      <c r="QBW668" s="137"/>
      <c r="QBX668" s="137"/>
      <c r="QBY668" s="137"/>
      <c r="QBZ668" s="137"/>
      <c r="QCA668" s="137"/>
      <c r="QCB668" s="137"/>
      <c r="QCC668" s="137"/>
      <c r="QCD668" s="137"/>
      <c r="QCE668" s="137"/>
      <c r="QCF668" s="137"/>
      <c r="QCG668" s="137"/>
      <c r="QCH668" s="137"/>
      <c r="QCI668" s="137"/>
      <c r="QCJ668" s="137"/>
      <c r="QCK668" s="137"/>
      <c r="QCL668" s="137"/>
      <c r="QCM668" s="137"/>
      <c r="QCN668" s="137"/>
      <c r="QCO668" s="137"/>
      <c r="QCP668" s="137"/>
      <c r="QCQ668" s="137"/>
      <c r="QCR668" s="137"/>
      <c r="QCS668" s="137"/>
      <c r="QCT668" s="137"/>
      <c r="QCU668" s="137"/>
      <c r="QCV668" s="137"/>
      <c r="QCW668" s="137"/>
      <c r="QCX668" s="137"/>
      <c r="QCY668" s="137"/>
      <c r="QCZ668" s="137"/>
      <c r="QDA668" s="137"/>
      <c r="QDB668" s="137"/>
      <c r="QDC668" s="137"/>
      <c r="QDD668" s="137"/>
      <c r="QDE668" s="137"/>
      <c r="QDF668" s="137"/>
      <c r="QDG668" s="137"/>
      <c r="QDH668" s="137"/>
      <c r="QDI668" s="137"/>
      <c r="QDJ668" s="137"/>
      <c r="QDK668" s="137"/>
      <c r="QDL668" s="137"/>
      <c r="QDM668" s="137"/>
      <c r="QDN668" s="137"/>
      <c r="QDO668" s="137"/>
      <c r="QDP668" s="137"/>
      <c r="QDQ668" s="137"/>
      <c r="QDR668" s="137"/>
      <c r="QDS668" s="137"/>
      <c r="QDT668" s="137"/>
      <c r="QDU668" s="137"/>
      <c r="QDV668" s="137"/>
      <c r="QDW668" s="137"/>
      <c r="QDX668" s="137"/>
      <c r="QDY668" s="137"/>
      <c r="QDZ668" s="137"/>
      <c r="QEA668" s="137"/>
      <c r="QEB668" s="137"/>
      <c r="QEC668" s="137"/>
      <c r="QED668" s="137"/>
      <c r="QEE668" s="137"/>
      <c r="QEF668" s="137"/>
      <c r="QEG668" s="137"/>
      <c r="QEH668" s="137"/>
      <c r="QEI668" s="137"/>
      <c r="QEJ668" s="137"/>
      <c r="QEK668" s="137"/>
      <c r="QEL668" s="137"/>
      <c r="QEM668" s="137"/>
      <c r="QEN668" s="137"/>
      <c r="QEO668" s="137"/>
      <c r="QEP668" s="137"/>
      <c r="QEQ668" s="137"/>
      <c r="QER668" s="137"/>
      <c r="QES668" s="137"/>
      <c r="QET668" s="137"/>
      <c r="QEU668" s="137"/>
      <c r="QEV668" s="137"/>
      <c r="QEW668" s="137"/>
      <c r="QEX668" s="137"/>
      <c r="QEY668" s="137"/>
      <c r="QEZ668" s="137"/>
      <c r="QFA668" s="137"/>
      <c r="QFB668" s="137"/>
      <c r="QFC668" s="137"/>
      <c r="QFD668" s="137"/>
      <c r="QFE668" s="137"/>
      <c r="QFF668" s="137"/>
      <c r="QFG668" s="137"/>
      <c r="QFH668" s="137"/>
      <c r="QFI668" s="137"/>
      <c r="QFJ668" s="137"/>
      <c r="QFK668" s="137"/>
      <c r="QFL668" s="137"/>
      <c r="QFM668" s="137"/>
      <c r="QFN668" s="137"/>
      <c r="QFO668" s="137"/>
      <c r="QFP668" s="137"/>
      <c r="QFQ668" s="137"/>
      <c r="QFR668" s="137"/>
      <c r="QFS668" s="137"/>
      <c r="QFT668" s="137"/>
      <c r="QFU668" s="137"/>
      <c r="QFV668" s="137"/>
      <c r="QFW668" s="137"/>
      <c r="QFX668" s="137"/>
      <c r="QFY668" s="137"/>
      <c r="QFZ668" s="137"/>
      <c r="QGA668" s="137"/>
      <c r="QGB668" s="137"/>
      <c r="QGC668" s="137"/>
      <c r="QGD668" s="137"/>
      <c r="QGE668" s="137"/>
      <c r="QGF668" s="137"/>
      <c r="QGG668" s="137"/>
      <c r="QGH668" s="137"/>
      <c r="QGI668" s="137"/>
      <c r="QGJ668" s="137"/>
      <c r="QGK668" s="137"/>
      <c r="QGL668" s="137"/>
      <c r="QGM668" s="137"/>
      <c r="QGN668" s="137"/>
      <c r="QGO668" s="137"/>
      <c r="QGP668" s="137"/>
      <c r="QGQ668" s="137"/>
      <c r="QGR668" s="137"/>
      <c r="QGS668" s="137"/>
      <c r="QGT668" s="137"/>
      <c r="QGU668" s="137"/>
      <c r="QGV668" s="137"/>
      <c r="QGW668" s="137"/>
      <c r="QGX668" s="137"/>
      <c r="QGY668" s="137"/>
      <c r="QGZ668" s="137"/>
      <c r="QHA668" s="137"/>
      <c r="QHB668" s="137"/>
      <c r="QHC668" s="137"/>
      <c r="QHD668" s="137"/>
      <c r="QHE668" s="137"/>
      <c r="QHF668" s="137"/>
      <c r="QHG668" s="137"/>
      <c r="QHH668" s="137"/>
      <c r="QHI668" s="137"/>
      <c r="QHJ668" s="137"/>
      <c r="QHK668" s="137"/>
      <c r="QHL668" s="137"/>
      <c r="QHM668" s="137"/>
      <c r="QHN668" s="137"/>
      <c r="QHO668" s="137"/>
      <c r="QHP668" s="137"/>
      <c r="QHQ668" s="137"/>
      <c r="QHR668" s="137"/>
      <c r="QHS668" s="137"/>
      <c r="QHT668" s="137"/>
      <c r="QHU668" s="137"/>
      <c r="QHV668" s="137"/>
      <c r="QHW668" s="137"/>
      <c r="QHX668" s="137"/>
      <c r="QHY668" s="137"/>
      <c r="QHZ668" s="137"/>
      <c r="QIA668" s="137"/>
      <c r="QIB668" s="137"/>
      <c r="QIC668" s="137"/>
      <c r="QID668" s="137"/>
      <c r="QIE668" s="137"/>
      <c r="QIF668" s="137"/>
      <c r="QIG668" s="137"/>
      <c r="QIH668" s="137"/>
      <c r="QII668" s="137"/>
      <c r="QIJ668" s="137"/>
      <c r="QIK668" s="137"/>
      <c r="QIL668" s="137"/>
      <c r="QIM668" s="137"/>
      <c r="QIN668" s="137"/>
      <c r="QIO668" s="137"/>
      <c r="QIP668" s="137"/>
      <c r="QIQ668" s="137"/>
      <c r="QIR668" s="137"/>
      <c r="QIS668" s="137"/>
      <c r="QIT668" s="137"/>
      <c r="QIU668" s="137"/>
      <c r="QIV668" s="137"/>
      <c r="QIW668" s="137"/>
      <c r="QIX668" s="137"/>
      <c r="QIY668" s="137"/>
      <c r="QIZ668" s="137"/>
      <c r="QJA668" s="137"/>
      <c r="QJB668" s="137"/>
      <c r="QJC668" s="137"/>
      <c r="QJD668" s="137"/>
      <c r="QJE668" s="137"/>
      <c r="QJF668" s="137"/>
      <c r="QJG668" s="137"/>
      <c r="QJH668" s="137"/>
      <c r="QJI668" s="137"/>
      <c r="QJJ668" s="137"/>
      <c r="QJK668" s="137"/>
      <c r="QJL668" s="137"/>
      <c r="QJM668" s="137"/>
      <c r="QJN668" s="137"/>
      <c r="QJO668" s="137"/>
      <c r="QJP668" s="137"/>
      <c r="QJQ668" s="137"/>
      <c r="QJR668" s="137"/>
      <c r="QJS668" s="137"/>
      <c r="QJT668" s="137"/>
      <c r="QJU668" s="137"/>
      <c r="QJV668" s="137"/>
      <c r="QJW668" s="137"/>
      <c r="QJX668" s="137"/>
      <c r="QJY668" s="137"/>
      <c r="QJZ668" s="137"/>
      <c r="QKA668" s="137"/>
      <c r="QKB668" s="137"/>
      <c r="QKC668" s="137"/>
      <c r="QKD668" s="137"/>
      <c r="QKE668" s="137"/>
      <c r="QKF668" s="137"/>
      <c r="QKG668" s="137"/>
      <c r="QKH668" s="137"/>
      <c r="QKI668" s="137"/>
      <c r="QKJ668" s="137"/>
      <c r="QKK668" s="137"/>
      <c r="QKL668" s="137"/>
      <c r="QKM668" s="137"/>
      <c r="QKN668" s="137"/>
      <c r="QKO668" s="137"/>
      <c r="QKP668" s="137"/>
      <c r="QKQ668" s="137"/>
      <c r="QKR668" s="137"/>
      <c r="QKS668" s="137"/>
      <c r="QKT668" s="137"/>
      <c r="QKU668" s="137"/>
      <c r="QKV668" s="137"/>
      <c r="QKW668" s="137"/>
      <c r="QKX668" s="137"/>
      <c r="QKY668" s="137"/>
      <c r="QKZ668" s="137"/>
      <c r="QLA668" s="137"/>
      <c r="QLB668" s="137"/>
      <c r="QLC668" s="137"/>
      <c r="QLD668" s="137"/>
      <c r="QLE668" s="137"/>
      <c r="QLF668" s="137"/>
      <c r="QLG668" s="137"/>
      <c r="QLH668" s="137"/>
      <c r="QLI668" s="137"/>
      <c r="QLJ668" s="137"/>
      <c r="QLK668" s="137"/>
      <c r="QLL668" s="137"/>
      <c r="QLM668" s="137"/>
      <c r="QLN668" s="137"/>
      <c r="QLO668" s="137"/>
      <c r="QLP668" s="137"/>
      <c r="QLQ668" s="137"/>
      <c r="QLR668" s="137"/>
      <c r="QLS668" s="137"/>
      <c r="QLT668" s="137"/>
      <c r="QLU668" s="137"/>
      <c r="QLV668" s="137"/>
      <c r="QLW668" s="137"/>
      <c r="QLX668" s="137"/>
      <c r="QLY668" s="137"/>
      <c r="QLZ668" s="137"/>
      <c r="QMA668" s="137"/>
      <c r="QMB668" s="137"/>
      <c r="QMC668" s="137"/>
      <c r="QMD668" s="137"/>
      <c r="QME668" s="137"/>
      <c r="QMF668" s="137"/>
      <c r="QMG668" s="137"/>
      <c r="QMH668" s="137"/>
      <c r="QMI668" s="137"/>
      <c r="QMJ668" s="137"/>
      <c r="QMK668" s="137"/>
      <c r="QML668" s="137"/>
      <c r="QMM668" s="137"/>
      <c r="QMN668" s="137"/>
      <c r="QMO668" s="137"/>
      <c r="QMP668" s="137"/>
      <c r="QMQ668" s="137"/>
      <c r="QMR668" s="137"/>
      <c r="QMS668" s="137"/>
      <c r="QMT668" s="137"/>
      <c r="QMU668" s="137"/>
      <c r="QMV668" s="137"/>
      <c r="QMW668" s="137"/>
      <c r="QMX668" s="137"/>
      <c r="QMY668" s="137"/>
      <c r="QMZ668" s="137"/>
      <c r="QNA668" s="137"/>
      <c r="QNB668" s="137"/>
      <c r="QNC668" s="137"/>
      <c r="QND668" s="137"/>
      <c r="QNE668" s="137"/>
      <c r="QNF668" s="137"/>
      <c r="QNG668" s="137"/>
      <c r="QNH668" s="137"/>
      <c r="QNI668" s="137"/>
      <c r="QNJ668" s="137"/>
      <c r="QNK668" s="137"/>
      <c r="QNL668" s="137"/>
      <c r="QNM668" s="137"/>
      <c r="QNN668" s="137"/>
      <c r="QNO668" s="137"/>
      <c r="QNP668" s="137"/>
      <c r="QNQ668" s="137"/>
      <c r="QNR668" s="137"/>
      <c r="QNS668" s="137"/>
      <c r="QNT668" s="137"/>
      <c r="QNU668" s="137"/>
      <c r="QNV668" s="137"/>
      <c r="QNW668" s="137"/>
      <c r="QNX668" s="137"/>
      <c r="QNY668" s="137"/>
      <c r="QNZ668" s="137"/>
      <c r="QOA668" s="137"/>
      <c r="QOB668" s="137"/>
      <c r="QOC668" s="137"/>
      <c r="QOD668" s="137"/>
      <c r="QOE668" s="137"/>
      <c r="QOF668" s="137"/>
      <c r="QOG668" s="137"/>
      <c r="QOH668" s="137"/>
      <c r="QOI668" s="137"/>
      <c r="QOJ668" s="137"/>
      <c r="QOK668" s="137"/>
      <c r="QOL668" s="137"/>
      <c r="QOM668" s="137"/>
      <c r="QON668" s="137"/>
      <c r="QOO668" s="137"/>
      <c r="QOP668" s="137"/>
      <c r="QOQ668" s="137"/>
      <c r="QOR668" s="137"/>
      <c r="QOS668" s="137"/>
      <c r="QOT668" s="137"/>
      <c r="QOU668" s="137"/>
      <c r="QOV668" s="137"/>
      <c r="QOW668" s="137"/>
      <c r="QOX668" s="137"/>
      <c r="QOY668" s="137"/>
      <c r="QOZ668" s="137"/>
      <c r="QPA668" s="137"/>
      <c r="QPB668" s="137"/>
      <c r="QPC668" s="137"/>
      <c r="QPD668" s="137"/>
      <c r="QPE668" s="137"/>
      <c r="QPF668" s="137"/>
      <c r="QPG668" s="137"/>
      <c r="QPH668" s="137"/>
      <c r="QPI668" s="137"/>
      <c r="QPJ668" s="137"/>
      <c r="QPK668" s="137"/>
      <c r="QPL668" s="137"/>
      <c r="QPM668" s="137"/>
      <c r="QPN668" s="137"/>
      <c r="QPO668" s="137"/>
      <c r="QPP668" s="137"/>
      <c r="QPQ668" s="137"/>
      <c r="QPR668" s="137"/>
      <c r="QPS668" s="137"/>
      <c r="QPT668" s="137"/>
      <c r="QPU668" s="137"/>
      <c r="QPV668" s="137"/>
      <c r="QPW668" s="137"/>
      <c r="QPX668" s="137"/>
      <c r="QPY668" s="137"/>
      <c r="QPZ668" s="137"/>
      <c r="QQA668" s="137"/>
      <c r="QQB668" s="137"/>
      <c r="QQC668" s="137"/>
      <c r="QQD668" s="137"/>
      <c r="QQE668" s="137"/>
      <c r="QQF668" s="137"/>
      <c r="QQG668" s="137"/>
      <c r="QQH668" s="137"/>
      <c r="QQI668" s="137"/>
      <c r="QQJ668" s="137"/>
      <c r="QQK668" s="137"/>
      <c r="QQL668" s="137"/>
      <c r="QQM668" s="137"/>
      <c r="QQN668" s="137"/>
      <c r="QQO668" s="137"/>
      <c r="QQP668" s="137"/>
      <c r="QQQ668" s="137"/>
      <c r="QQR668" s="137"/>
      <c r="QQS668" s="137"/>
      <c r="QQT668" s="137"/>
      <c r="QQU668" s="137"/>
      <c r="QQV668" s="137"/>
      <c r="QQW668" s="137"/>
      <c r="QQX668" s="137"/>
      <c r="QQY668" s="137"/>
      <c r="QQZ668" s="137"/>
      <c r="QRA668" s="137"/>
      <c r="QRB668" s="137"/>
      <c r="QRC668" s="137"/>
      <c r="QRD668" s="137"/>
      <c r="QRE668" s="137"/>
      <c r="QRF668" s="137"/>
      <c r="QRG668" s="137"/>
      <c r="QRH668" s="137"/>
      <c r="QRI668" s="137"/>
      <c r="QRJ668" s="137"/>
      <c r="QRK668" s="137"/>
      <c r="QRL668" s="137"/>
      <c r="QRM668" s="137"/>
      <c r="QRN668" s="137"/>
      <c r="QRO668" s="137"/>
      <c r="QRP668" s="137"/>
      <c r="QRQ668" s="137"/>
      <c r="QRR668" s="137"/>
      <c r="QRS668" s="137"/>
      <c r="QRT668" s="137"/>
      <c r="QRU668" s="137"/>
      <c r="QRV668" s="137"/>
      <c r="QRW668" s="137"/>
      <c r="QRX668" s="137"/>
      <c r="QRY668" s="137"/>
      <c r="QRZ668" s="137"/>
      <c r="QSA668" s="137"/>
      <c r="QSB668" s="137"/>
      <c r="QSC668" s="137"/>
      <c r="QSD668" s="137"/>
      <c r="QSE668" s="137"/>
      <c r="QSF668" s="137"/>
      <c r="QSG668" s="137"/>
      <c r="QSH668" s="137"/>
      <c r="QSI668" s="137"/>
      <c r="QSJ668" s="137"/>
      <c r="QSK668" s="137"/>
      <c r="QSL668" s="137"/>
      <c r="QSM668" s="137"/>
      <c r="QSN668" s="137"/>
      <c r="QSO668" s="137"/>
      <c r="QSP668" s="137"/>
      <c r="QSQ668" s="137"/>
      <c r="QSR668" s="137"/>
      <c r="QSS668" s="137"/>
      <c r="QST668" s="137"/>
      <c r="QSU668" s="137"/>
      <c r="QSV668" s="137"/>
      <c r="QSW668" s="137"/>
      <c r="QSX668" s="137"/>
      <c r="QSY668" s="137"/>
      <c r="QSZ668" s="137"/>
      <c r="QTA668" s="137"/>
      <c r="QTB668" s="137"/>
      <c r="QTC668" s="137"/>
      <c r="QTD668" s="137"/>
      <c r="QTE668" s="137"/>
      <c r="QTF668" s="137"/>
      <c r="QTG668" s="137"/>
      <c r="QTH668" s="137"/>
      <c r="QTI668" s="137"/>
      <c r="QTJ668" s="137"/>
      <c r="QTK668" s="137"/>
      <c r="QTL668" s="137"/>
      <c r="QTM668" s="137"/>
      <c r="QTN668" s="137"/>
      <c r="QTO668" s="137"/>
      <c r="QTP668" s="137"/>
      <c r="QTQ668" s="137"/>
      <c r="QTR668" s="137"/>
      <c r="QTS668" s="137"/>
      <c r="QTT668" s="137"/>
      <c r="QTU668" s="137"/>
      <c r="QTV668" s="137"/>
      <c r="QTW668" s="137"/>
      <c r="QTX668" s="137"/>
      <c r="QTY668" s="137"/>
      <c r="QTZ668" s="137"/>
      <c r="QUA668" s="137"/>
      <c r="QUB668" s="137"/>
      <c r="QUC668" s="137"/>
      <c r="QUD668" s="137"/>
      <c r="QUE668" s="137"/>
      <c r="QUF668" s="137"/>
      <c r="QUG668" s="137"/>
      <c r="QUH668" s="137"/>
      <c r="QUI668" s="137"/>
      <c r="QUJ668" s="137"/>
      <c r="QUK668" s="137"/>
      <c r="QUL668" s="137"/>
      <c r="QUM668" s="137"/>
      <c r="QUN668" s="137"/>
      <c r="QUO668" s="137"/>
      <c r="QUP668" s="137"/>
      <c r="QUQ668" s="137"/>
      <c r="QUR668" s="137"/>
      <c r="QUS668" s="137"/>
      <c r="QUT668" s="137"/>
      <c r="QUU668" s="137"/>
      <c r="QUV668" s="137"/>
      <c r="QUW668" s="137"/>
      <c r="QUX668" s="137"/>
      <c r="QUY668" s="137"/>
      <c r="QUZ668" s="137"/>
      <c r="QVA668" s="137"/>
      <c r="QVB668" s="137"/>
      <c r="QVC668" s="137"/>
      <c r="QVD668" s="137"/>
      <c r="QVE668" s="137"/>
      <c r="QVF668" s="137"/>
      <c r="QVG668" s="137"/>
      <c r="QVH668" s="137"/>
      <c r="QVI668" s="137"/>
      <c r="QVJ668" s="137"/>
      <c r="QVK668" s="137"/>
      <c r="QVL668" s="137"/>
      <c r="QVM668" s="137"/>
      <c r="QVN668" s="137"/>
      <c r="QVO668" s="137"/>
      <c r="QVP668" s="137"/>
      <c r="QVQ668" s="137"/>
      <c r="QVR668" s="137"/>
      <c r="QVS668" s="137"/>
      <c r="QVT668" s="137"/>
      <c r="QVU668" s="137"/>
      <c r="QVV668" s="137"/>
      <c r="QVW668" s="137"/>
      <c r="QVX668" s="137"/>
      <c r="QVY668" s="137"/>
      <c r="QVZ668" s="137"/>
      <c r="QWA668" s="137"/>
      <c r="QWB668" s="137"/>
      <c r="QWC668" s="137"/>
      <c r="QWD668" s="137"/>
      <c r="QWE668" s="137"/>
      <c r="QWF668" s="137"/>
      <c r="QWG668" s="137"/>
      <c r="QWH668" s="137"/>
      <c r="QWI668" s="137"/>
      <c r="QWJ668" s="137"/>
      <c r="QWK668" s="137"/>
      <c r="QWL668" s="137"/>
      <c r="QWM668" s="137"/>
      <c r="QWN668" s="137"/>
      <c r="QWO668" s="137"/>
      <c r="QWP668" s="137"/>
      <c r="QWQ668" s="137"/>
      <c r="QWR668" s="137"/>
      <c r="QWS668" s="137"/>
      <c r="QWT668" s="137"/>
      <c r="QWU668" s="137"/>
      <c r="QWV668" s="137"/>
      <c r="QWW668" s="137"/>
      <c r="QWX668" s="137"/>
      <c r="QWY668" s="137"/>
      <c r="QWZ668" s="137"/>
      <c r="QXA668" s="137"/>
      <c r="QXB668" s="137"/>
      <c r="QXC668" s="137"/>
      <c r="QXD668" s="137"/>
      <c r="QXE668" s="137"/>
      <c r="QXF668" s="137"/>
      <c r="QXG668" s="137"/>
      <c r="QXH668" s="137"/>
      <c r="QXI668" s="137"/>
      <c r="QXJ668" s="137"/>
      <c r="QXK668" s="137"/>
      <c r="QXL668" s="137"/>
      <c r="QXM668" s="137"/>
      <c r="QXN668" s="137"/>
      <c r="QXO668" s="137"/>
      <c r="QXP668" s="137"/>
      <c r="QXQ668" s="137"/>
      <c r="QXR668" s="137"/>
      <c r="QXS668" s="137"/>
      <c r="QXT668" s="137"/>
      <c r="QXU668" s="137"/>
      <c r="QXV668" s="137"/>
      <c r="QXW668" s="137"/>
      <c r="QXX668" s="137"/>
      <c r="QXY668" s="137"/>
      <c r="QXZ668" s="137"/>
      <c r="QYA668" s="137"/>
      <c r="QYB668" s="137"/>
      <c r="QYC668" s="137"/>
      <c r="QYD668" s="137"/>
      <c r="QYE668" s="137"/>
      <c r="QYF668" s="137"/>
      <c r="QYG668" s="137"/>
      <c r="QYH668" s="137"/>
      <c r="QYI668" s="137"/>
      <c r="QYJ668" s="137"/>
      <c r="QYK668" s="137"/>
      <c r="QYL668" s="137"/>
      <c r="QYM668" s="137"/>
      <c r="QYN668" s="137"/>
      <c r="QYO668" s="137"/>
      <c r="QYP668" s="137"/>
      <c r="QYQ668" s="137"/>
      <c r="QYR668" s="137"/>
      <c r="QYS668" s="137"/>
      <c r="QYT668" s="137"/>
      <c r="QYU668" s="137"/>
      <c r="QYV668" s="137"/>
      <c r="QYW668" s="137"/>
      <c r="QYX668" s="137"/>
      <c r="QYY668" s="137"/>
      <c r="QYZ668" s="137"/>
      <c r="QZA668" s="137"/>
      <c r="QZB668" s="137"/>
      <c r="QZC668" s="137"/>
      <c r="QZD668" s="137"/>
      <c r="QZE668" s="137"/>
      <c r="QZF668" s="137"/>
      <c r="QZG668" s="137"/>
      <c r="QZH668" s="137"/>
      <c r="QZI668" s="137"/>
      <c r="QZJ668" s="137"/>
      <c r="QZK668" s="137"/>
      <c r="QZL668" s="137"/>
      <c r="QZM668" s="137"/>
      <c r="QZN668" s="137"/>
      <c r="QZO668" s="137"/>
      <c r="QZP668" s="137"/>
      <c r="QZQ668" s="137"/>
      <c r="QZR668" s="137"/>
      <c r="QZS668" s="137"/>
      <c r="QZT668" s="137"/>
      <c r="QZU668" s="137"/>
      <c r="QZV668" s="137"/>
      <c r="QZW668" s="137"/>
      <c r="QZX668" s="137"/>
      <c r="QZY668" s="137"/>
      <c r="QZZ668" s="137"/>
      <c r="RAA668" s="137"/>
      <c r="RAB668" s="137"/>
      <c r="RAC668" s="137"/>
      <c r="RAD668" s="137"/>
      <c r="RAE668" s="137"/>
      <c r="RAF668" s="137"/>
      <c r="RAG668" s="137"/>
      <c r="RAH668" s="137"/>
      <c r="RAI668" s="137"/>
      <c r="RAJ668" s="137"/>
      <c r="RAK668" s="137"/>
      <c r="RAL668" s="137"/>
      <c r="RAM668" s="137"/>
      <c r="RAN668" s="137"/>
      <c r="RAO668" s="137"/>
      <c r="RAP668" s="137"/>
      <c r="RAQ668" s="137"/>
      <c r="RAR668" s="137"/>
      <c r="RAS668" s="137"/>
      <c r="RAT668" s="137"/>
      <c r="RAU668" s="137"/>
      <c r="RAV668" s="137"/>
      <c r="RAW668" s="137"/>
      <c r="RAX668" s="137"/>
      <c r="RAY668" s="137"/>
      <c r="RAZ668" s="137"/>
      <c r="RBA668" s="137"/>
      <c r="RBB668" s="137"/>
      <c r="RBC668" s="137"/>
      <c r="RBD668" s="137"/>
      <c r="RBE668" s="137"/>
      <c r="RBF668" s="137"/>
      <c r="RBG668" s="137"/>
      <c r="RBH668" s="137"/>
      <c r="RBI668" s="137"/>
      <c r="RBJ668" s="137"/>
      <c r="RBK668" s="137"/>
      <c r="RBL668" s="137"/>
      <c r="RBM668" s="137"/>
      <c r="RBN668" s="137"/>
      <c r="RBO668" s="137"/>
      <c r="RBP668" s="137"/>
      <c r="RBQ668" s="137"/>
      <c r="RBR668" s="137"/>
      <c r="RBS668" s="137"/>
      <c r="RBT668" s="137"/>
      <c r="RBU668" s="137"/>
      <c r="RBV668" s="137"/>
      <c r="RBW668" s="137"/>
      <c r="RBX668" s="137"/>
      <c r="RBY668" s="137"/>
      <c r="RBZ668" s="137"/>
      <c r="RCA668" s="137"/>
      <c r="RCB668" s="137"/>
      <c r="RCC668" s="137"/>
      <c r="RCD668" s="137"/>
      <c r="RCE668" s="137"/>
      <c r="RCF668" s="137"/>
      <c r="RCG668" s="137"/>
      <c r="RCH668" s="137"/>
      <c r="RCI668" s="137"/>
      <c r="RCJ668" s="137"/>
      <c r="RCK668" s="137"/>
      <c r="RCL668" s="137"/>
      <c r="RCM668" s="137"/>
      <c r="RCN668" s="137"/>
      <c r="RCO668" s="137"/>
      <c r="RCP668" s="137"/>
      <c r="RCQ668" s="137"/>
      <c r="RCR668" s="137"/>
      <c r="RCS668" s="137"/>
      <c r="RCT668" s="137"/>
      <c r="RCU668" s="137"/>
      <c r="RCV668" s="137"/>
      <c r="RCW668" s="137"/>
      <c r="RCX668" s="137"/>
      <c r="RCY668" s="137"/>
      <c r="RCZ668" s="137"/>
      <c r="RDA668" s="137"/>
      <c r="RDB668" s="137"/>
      <c r="RDC668" s="137"/>
      <c r="RDD668" s="137"/>
      <c r="RDE668" s="137"/>
      <c r="RDF668" s="137"/>
      <c r="RDG668" s="137"/>
      <c r="RDH668" s="137"/>
      <c r="RDI668" s="137"/>
      <c r="RDJ668" s="137"/>
      <c r="RDK668" s="137"/>
      <c r="RDL668" s="137"/>
      <c r="RDM668" s="137"/>
      <c r="RDN668" s="137"/>
      <c r="RDO668" s="137"/>
      <c r="RDP668" s="137"/>
      <c r="RDQ668" s="137"/>
      <c r="RDR668" s="137"/>
      <c r="RDS668" s="137"/>
      <c r="RDT668" s="137"/>
      <c r="RDU668" s="137"/>
      <c r="RDV668" s="137"/>
      <c r="RDW668" s="137"/>
      <c r="RDX668" s="137"/>
      <c r="RDY668" s="137"/>
      <c r="RDZ668" s="137"/>
      <c r="REA668" s="137"/>
      <c r="REB668" s="137"/>
      <c r="REC668" s="137"/>
      <c r="RED668" s="137"/>
      <c r="REE668" s="137"/>
      <c r="REF668" s="137"/>
      <c r="REG668" s="137"/>
      <c r="REH668" s="137"/>
      <c r="REI668" s="137"/>
      <c r="REJ668" s="137"/>
      <c r="REK668" s="137"/>
      <c r="REL668" s="137"/>
      <c r="REM668" s="137"/>
      <c r="REN668" s="137"/>
      <c r="REO668" s="137"/>
      <c r="REP668" s="137"/>
      <c r="REQ668" s="137"/>
      <c r="RER668" s="137"/>
      <c r="RES668" s="137"/>
      <c r="RET668" s="137"/>
      <c r="REU668" s="137"/>
      <c r="REV668" s="137"/>
      <c r="REW668" s="137"/>
      <c r="REX668" s="137"/>
      <c r="REY668" s="137"/>
      <c r="REZ668" s="137"/>
      <c r="RFA668" s="137"/>
      <c r="RFB668" s="137"/>
      <c r="RFC668" s="137"/>
      <c r="RFD668" s="137"/>
      <c r="RFE668" s="137"/>
      <c r="RFF668" s="137"/>
      <c r="RFG668" s="137"/>
      <c r="RFH668" s="137"/>
      <c r="RFI668" s="137"/>
      <c r="RFJ668" s="137"/>
      <c r="RFK668" s="137"/>
      <c r="RFL668" s="137"/>
      <c r="RFM668" s="137"/>
      <c r="RFN668" s="137"/>
      <c r="RFO668" s="137"/>
      <c r="RFP668" s="137"/>
      <c r="RFQ668" s="137"/>
      <c r="RFR668" s="137"/>
      <c r="RFS668" s="137"/>
      <c r="RFT668" s="137"/>
      <c r="RFU668" s="137"/>
      <c r="RFV668" s="137"/>
      <c r="RFW668" s="137"/>
      <c r="RFX668" s="137"/>
      <c r="RFY668" s="137"/>
      <c r="RFZ668" s="137"/>
      <c r="RGA668" s="137"/>
      <c r="RGB668" s="137"/>
      <c r="RGC668" s="137"/>
      <c r="RGD668" s="137"/>
      <c r="RGE668" s="137"/>
      <c r="RGF668" s="137"/>
      <c r="RGG668" s="137"/>
      <c r="RGH668" s="137"/>
      <c r="RGI668" s="137"/>
      <c r="RGJ668" s="137"/>
      <c r="RGK668" s="137"/>
      <c r="RGL668" s="137"/>
      <c r="RGM668" s="137"/>
      <c r="RGN668" s="137"/>
      <c r="RGO668" s="137"/>
      <c r="RGP668" s="137"/>
      <c r="RGQ668" s="137"/>
      <c r="RGR668" s="137"/>
      <c r="RGS668" s="137"/>
      <c r="RGT668" s="137"/>
      <c r="RGU668" s="137"/>
      <c r="RGV668" s="137"/>
      <c r="RGW668" s="137"/>
      <c r="RGX668" s="137"/>
      <c r="RGY668" s="137"/>
      <c r="RGZ668" s="137"/>
      <c r="RHA668" s="137"/>
      <c r="RHB668" s="137"/>
      <c r="RHC668" s="137"/>
      <c r="RHD668" s="137"/>
      <c r="RHE668" s="137"/>
      <c r="RHF668" s="137"/>
      <c r="RHG668" s="137"/>
      <c r="RHH668" s="137"/>
      <c r="RHI668" s="137"/>
      <c r="RHJ668" s="137"/>
      <c r="RHK668" s="137"/>
      <c r="RHL668" s="137"/>
      <c r="RHM668" s="137"/>
      <c r="RHN668" s="137"/>
      <c r="RHO668" s="137"/>
      <c r="RHP668" s="137"/>
      <c r="RHQ668" s="137"/>
      <c r="RHR668" s="137"/>
      <c r="RHS668" s="137"/>
      <c r="RHT668" s="137"/>
      <c r="RHU668" s="137"/>
      <c r="RHV668" s="137"/>
      <c r="RHW668" s="137"/>
      <c r="RHX668" s="137"/>
      <c r="RHY668" s="137"/>
      <c r="RHZ668" s="137"/>
      <c r="RIA668" s="137"/>
      <c r="RIB668" s="137"/>
      <c r="RIC668" s="137"/>
      <c r="RID668" s="137"/>
      <c r="RIE668" s="137"/>
      <c r="RIF668" s="137"/>
      <c r="RIG668" s="137"/>
      <c r="RIH668" s="137"/>
      <c r="RII668" s="137"/>
      <c r="RIJ668" s="137"/>
      <c r="RIK668" s="137"/>
      <c r="RIL668" s="137"/>
      <c r="RIM668" s="137"/>
      <c r="RIN668" s="137"/>
      <c r="RIO668" s="137"/>
      <c r="RIP668" s="137"/>
      <c r="RIQ668" s="137"/>
      <c r="RIR668" s="137"/>
      <c r="RIS668" s="137"/>
      <c r="RIT668" s="137"/>
      <c r="RIU668" s="137"/>
      <c r="RIV668" s="137"/>
      <c r="RIW668" s="137"/>
      <c r="RIX668" s="137"/>
      <c r="RIY668" s="137"/>
      <c r="RIZ668" s="137"/>
      <c r="RJA668" s="137"/>
      <c r="RJB668" s="137"/>
      <c r="RJC668" s="137"/>
      <c r="RJD668" s="137"/>
      <c r="RJE668" s="137"/>
      <c r="RJF668" s="137"/>
      <c r="RJG668" s="137"/>
      <c r="RJH668" s="137"/>
      <c r="RJI668" s="137"/>
      <c r="RJJ668" s="137"/>
      <c r="RJK668" s="137"/>
      <c r="RJL668" s="137"/>
      <c r="RJM668" s="137"/>
      <c r="RJN668" s="137"/>
      <c r="RJO668" s="137"/>
      <c r="RJP668" s="137"/>
      <c r="RJQ668" s="137"/>
      <c r="RJR668" s="137"/>
      <c r="RJS668" s="137"/>
      <c r="RJT668" s="137"/>
      <c r="RJU668" s="137"/>
      <c r="RJV668" s="137"/>
      <c r="RJW668" s="137"/>
      <c r="RJX668" s="137"/>
      <c r="RJY668" s="137"/>
      <c r="RJZ668" s="137"/>
      <c r="RKA668" s="137"/>
      <c r="RKB668" s="137"/>
      <c r="RKC668" s="137"/>
      <c r="RKD668" s="137"/>
      <c r="RKE668" s="137"/>
      <c r="RKF668" s="137"/>
      <c r="RKG668" s="137"/>
      <c r="RKH668" s="137"/>
      <c r="RKI668" s="137"/>
      <c r="RKJ668" s="137"/>
      <c r="RKK668" s="137"/>
      <c r="RKL668" s="137"/>
      <c r="RKM668" s="137"/>
      <c r="RKN668" s="137"/>
      <c r="RKO668" s="137"/>
      <c r="RKP668" s="137"/>
      <c r="RKQ668" s="137"/>
      <c r="RKR668" s="137"/>
      <c r="RKS668" s="137"/>
      <c r="RKT668" s="137"/>
      <c r="RKU668" s="137"/>
      <c r="RKV668" s="137"/>
      <c r="RKW668" s="137"/>
      <c r="RKX668" s="137"/>
      <c r="RKY668" s="137"/>
      <c r="RKZ668" s="137"/>
      <c r="RLA668" s="137"/>
      <c r="RLB668" s="137"/>
      <c r="RLC668" s="137"/>
      <c r="RLD668" s="137"/>
      <c r="RLE668" s="137"/>
      <c r="RLF668" s="137"/>
      <c r="RLG668" s="137"/>
      <c r="RLH668" s="137"/>
      <c r="RLI668" s="137"/>
      <c r="RLJ668" s="137"/>
      <c r="RLK668" s="137"/>
      <c r="RLL668" s="137"/>
      <c r="RLM668" s="137"/>
      <c r="RLN668" s="137"/>
      <c r="RLO668" s="137"/>
      <c r="RLP668" s="137"/>
      <c r="RLQ668" s="137"/>
      <c r="RLR668" s="137"/>
      <c r="RLS668" s="137"/>
      <c r="RLT668" s="137"/>
      <c r="RLU668" s="137"/>
      <c r="RLV668" s="137"/>
      <c r="RLW668" s="137"/>
      <c r="RLX668" s="137"/>
      <c r="RLY668" s="137"/>
      <c r="RLZ668" s="137"/>
      <c r="RMA668" s="137"/>
      <c r="RMB668" s="137"/>
      <c r="RMC668" s="137"/>
      <c r="RMD668" s="137"/>
      <c r="RME668" s="137"/>
      <c r="RMF668" s="137"/>
      <c r="RMG668" s="137"/>
      <c r="RMH668" s="137"/>
      <c r="RMI668" s="137"/>
      <c r="RMJ668" s="137"/>
      <c r="RMK668" s="137"/>
      <c r="RML668" s="137"/>
      <c r="RMM668" s="137"/>
      <c r="RMN668" s="137"/>
      <c r="RMO668" s="137"/>
      <c r="RMP668" s="137"/>
      <c r="RMQ668" s="137"/>
      <c r="RMR668" s="137"/>
      <c r="RMS668" s="137"/>
      <c r="RMT668" s="137"/>
      <c r="RMU668" s="137"/>
      <c r="RMV668" s="137"/>
      <c r="RMW668" s="137"/>
      <c r="RMX668" s="137"/>
      <c r="RMY668" s="137"/>
      <c r="RMZ668" s="137"/>
      <c r="RNA668" s="137"/>
      <c r="RNB668" s="137"/>
      <c r="RNC668" s="137"/>
      <c r="RND668" s="137"/>
      <c r="RNE668" s="137"/>
      <c r="RNF668" s="137"/>
      <c r="RNG668" s="137"/>
      <c r="RNH668" s="137"/>
      <c r="RNI668" s="137"/>
      <c r="RNJ668" s="137"/>
      <c r="RNK668" s="137"/>
      <c r="RNL668" s="137"/>
      <c r="RNM668" s="137"/>
      <c r="RNN668" s="137"/>
      <c r="RNO668" s="137"/>
      <c r="RNP668" s="137"/>
      <c r="RNQ668" s="137"/>
      <c r="RNR668" s="137"/>
      <c r="RNS668" s="137"/>
      <c r="RNT668" s="137"/>
      <c r="RNU668" s="137"/>
      <c r="RNV668" s="137"/>
      <c r="RNW668" s="137"/>
      <c r="RNX668" s="137"/>
      <c r="RNY668" s="137"/>
      <c r="RNZ668" s="137"/>
      <c r="ROA668" s="137"/>
      <c r="ROB668" s="137"/>
      <c r="ROC668" s="137"/>
      <c r="ROD668" s="137"/>
      <c r="ROE668" s="137"/>
      <c r="ROF668" s="137"/>
      <c r="ROG668" s="137"/>
      <c r="ROH668" s="137"/>
      <c r="ROI668" s="137"/>
      <c r="ROJ668" s="137"/>
      <c r="ROK668" s="137"/>
      <c r="ROL668" s="137"/>
      <c r="ROM668" s="137"/>
      <c r="RON668" s="137"/>
      <c r="ROO668" s="137"/>
      <c r="ROP668" s="137"/>
      <c r="ROQ668" s="137"/>
      <c r="ROR668" s="137"/>
      <c r="ROS668" s="137"/>
      <c r="ROT668" s="137"/>
      <c r="ROU668" s="137"/>
      <c r="ROV668" s="137"/>
      <c r="ROW668" s="137"/>
      <c r="ROX668" s="137"/>
      <c r="ROY668" s="137"/>
      <c r="ROZ668" s="137"/>
      <c r="RPA668" s="137"/>
      <c r="RPB668" s="137"/>
      <c r="RPC668" s="137"/>
      <c r="RPD668" s="137"/>
      <c r="RPE668" s="137"/>
      <c r="RPF668" s="137"/>
      <c r="RPG668" s="137"/>
      <c r="RPH668" s="137"/>
      <c r="RPI668" s="137"/>
      <c r="RPJ668" s="137"/>
      <c r="RPK668" s="137"/>
      <c r="RPL668" s="137"/>
      <c r="RPM668" s="137"/>
      <c r="RPN668" s="137"/>
      <c r="RPO668" s="137"/>
      <c r="RPP668" s="137"/>
      <c r="RPQ668" s="137"/>
      <c r="RPR668" s="137"/>
      <c r="RPS668" s="137"/>
      <c r="RPT668" s="137"/>
      <c r="RPU668" s="137"/>
      <c r="RPV668" s="137"/>
      <c r="RPW668" s="137"/>
      <c r="RPX668" s="137"/>
      <c r="RPY668" s="137"/>
      <c r="RPZ668" s="137"/>
      <c r="RQA668" s="137"/>
      <c r="RQB668" s="137"/>
      <c r="RQC668" s="137"/>
      <c r="RQD668" s="137"/>
      <c r="RQE668" s="137"/>
      <c r="RQF668" s="137"/>
      <c r="RQG668" s="137"/>
      <c r="RQH668" s="137"/>
      <c r="RQI668" s="137"/>
      <c r="RQJ668" s="137"/>
      <c r="RQK668" s="137"/>
      <c r="RQL668" s="137"/>
      <c r="RQM668" s="137"/>
      <c r="RQN668" s="137"/>
      <c r="RQO668" s="137"/>
      <c r="RQP668" s="137"/>
      <c r="RQQ668" s="137"/>
      <c r="RQR668" s="137"/>
      <c r="RQS668" s="137"/>
      <c r="RQT668" s="137"/>
      <c r="RQU668" s="137"/>
      <c r="RQV668" s="137"/>
      <c r="RQW668" s="137"/>
      <c r="RQX668" s="137"/>
      <c r="RQY668" s="137"/>
      <c r="RQZ668" s="137"/>
      <c r="RRA668" s="137"/>
      <c r="RRB668" s="137"/>
      <c r="RRC668" s="137"/>
      <c r="RRD668" s="137"/>
      <c r="RRE668" s="137"/>
      <c r="RRF668" s="137"/>
      <c r="RRG668" s="137"/>
      <c r="RRH668" s="137"/>
      <c r="RRI668" s="137"/>
      <c r="RRJ668" s="137"/>
      <c r="RRK668" s="137"/>
      <c r="RRL668" s="137"/>
      <c r="RRM668" s="137"/>
      <c r="RRN668" s="137"/>
      <c r="RRO668" s="137"/>
      <c r="RRP668" s="137"/>
      <c r="RRQ668" s="137"/>
      <c r="RRR668" s="137"/>
      <c r="RRS668" s="137"/>
      <c r="RRT668" s="137"/>
      <c r="RRU668" s="137"/>
      <c r="RRV668" s="137"/>
      <c r="RRW668" s="137"/>
      <c r="RRX668" s="137"/>
      <c r="RRY668" s="137"/>
      <c r="RRZ668" s="137"/>
      <c r="RSA668" s="137"/>
      <c r="RSB668" s="137"/>
      <c r="RSC668" s="137"/>
      <c r="RSD668" s="137"/>
      <c r="RSE668" s="137"/>
      <c r="RSF668" s="137"/>
      <c r="RSG668" s="137"/>
      <c r="RSH668" s="137"/>
      <c r="RSI668" s="137"/>
      <c r="RSJ668" s="137"/>
      <c r="RSK668" s="137"/>
      <c r="RSL668" s="137"/>
      <c r="RSM668" s="137"/>
      <c r="RSN668" s="137"/>
      <c r="RSO668" s="137"/>
      <c r="RSP668" s="137"/>
      <c r="RSQ668" s="137"/>
      <c r="RSR668" s="137"/>
      <c r="RSS668" s="137"/>
      <c r="RST668" s="137"/>
      <c r="RSU668" s="137"/>
      <c r="RSV668" s="137"/>
      <c r="RSW668" s="137"/>
      <c r="RSX668" s="137"/>
      <c r="RSY668" s="137"/>
      <c r="RSZ668" s="137"/>
      <c r="RTA668" s="137"/>
      <c r="RTB668" s="137"/>
      <c r="RTC668" s="137"/>
      <c r="RTD668" s="137"/>
      <c r="RTE668" s="137"/>
      <c r="RTF668" s="137"/>
      <c r="RTG668" s="137"/>
      <c r="RTH668" s="137"/>
      <c r="RTI668" s="137"/>
      <c r="RTJ668" s="137"/>
      <c r="RTK668" s="137"/>
      <c r="RTL668" s="137"/>
      <c r="RTM668" s="137"/>
      <c r="RTN668" s="137"/>
      <c r="RTO668" s="137"/>
      <c r="RTP668" s="137"/>
      <c r="RTQ668" s="137"/>
      <c r="RTR668" s="137"/>
      <c r="RTS668" s="137"/>
      <c r="RTT668" s="137"/>
      <c r="RTU668" s="137"/>
      <c r="RTV668" s="137"/>
      <c r="RTW668" s="137"/>
      <c r="RTX668" s="137"/>
      <c r="RTY668" s="137"/>
      <c r="RTZ668" s="137"/>
      <c r="RUA668" s="137"/>
      <c r="RUB668" s="137"/>
      <c r="RUC668" s="137"/>
      <c r="RUD668" s="137"/>
      <c r="RUE668" s="137"/>
      <c r="RUF668" s="137"/>
      <c r="RUG668" s="137"/>
      <c r="RUH668" s="137"/>
      <c r="RUI668" s="137"/>
      <c r="RUJ668" s="137"/>
      <c r="RUK668" s="137"/>
      <c r="RUL668" s="137"/>
      <c r="RUM668" s="137"/>
      <c r="RUN668" s="137"/>
      <c r="RUO668" s="137"/>
      <c r="RUP668" s="137"/>
      <c r="RUQ668" s="137"/>
      <c r="RUR668" s="137"/>
      <c r="RUS668" s="137"/>
      <c r="RUT668" s="137"/>
      <c r="RUU668" s="137"/>
      <c r="RUV668" s="137"/>
      <c r="RUW668" s="137"/>
      <c r="RUX668" s="137"/>
      <c r="RUY668" s="137"/>
      <c r="RUZ668" s="137"/>
      <c r="RVA668" s="137"/>
      <c r="RVB668" s="137"/>
      <c r="RVC668" s="137"/>
      <c r="RVD668" s="137"/>
      <c r="RVE668" s="137"/>
      <c r="RVF668" s="137"/>
      <c r="RVG668" s="137"/>
      <c r="RVH668" s="137"/>
      <c r="RVI668" s="137"/>
      <c r="RVJ668" s="137"/>
      <c r="RVK668" s="137"/>
      <c r="RVL668" s="137"/>
      <c r="RVM668" s="137"/>
      <c r="RVN668" s="137"/>
      <c r="RVO668" s="137"/>
      <c r="RVP668" s="137"/>
      <c r="RVQ668" s="137"/>
      <c r="RVR668" s="137"/>
      <c r="RVS668" s="137"/>
      <c r="RVT668" s="137"/>
      <c r="RVU668" s="137"/>
      <c r="RVV668" s="137"/>
      <c r="RVW668" s="137"/>
      <c r="RVX668" s="137"/>
      <c r="RVY668" s="137"/>
      <c r="RVZ668" s="137"/>
      <c r="RWA668" s="137"/>
      <c r="RWB668" s="137"/>
      <c r="RWC668" s="137"/>
      <c r="RWD668" s="137"/>
      <c r="RWE668" s="137"/>
      <c r="RWF668" s="137"/>
      <c r="RWG668" s="137"/>
      <c r="RWH668" s="137"/>
      <c r="RWI668" s="137"/>
      <c r="RWJ668" s="137"/>
      <c r="RWK668" s="137"/>
      <c r="RWL668" s="137"/>
      <c r="RWM668" s="137"/>
      <c r="RWN668" s="137"/>
      <c r="RWO668" s="137"/>
      <c r="RWP668" s="137"/>
      <c r="RWQ668" s="137"/>
      <c r="RWR668" s="137"/>
      <c r="RWS668" s="137"/>
      <c r="RWT668" s="137"/>
      <c r="RWU668" s="137"/>
      <c r="RWV668" s="137"/>
      <c r="RWW668" s="137"/>
      <c r="RWX668" s="137"/>
      <c r="RWY668" s="137"/>
      <c r="RWZ668" s="137"/>
      <c r="RXA668" s="137"/>
      <c r="RXB668" s="137"/>
      <c r="RXC668" s="137"/>
      <c r="RXD668" s="137"/>
      <c r="RXE668" s="137"/>
      <c r="RXF668" s="137"/>
      <c r="RXG668" s="137"/>
      <c r="RXH668" s="137"/>
      <c r="RXI668" s="137"/>
      <c r="RXJ668" s="137"/>
      <c r="RXK668" s="137"/>
      <c r="RXL668" s="137"/>
      <c r="RXM668" s="137"/>
      <c r="RXN668" s="137"/>
      <c r="RXO668" s="137"/>
      <c r="RXP668" s="137"/>
      <c r="RXQ668" s="137"/>
      <c r="RXR668" s="137"/>
      <c r="RXS668" s="137"/>
      <c r="RXT668" s="137"/>
      <c r="RXU668" s="137"/>
      <c r="RXV668" s="137"/>
      <c r="RXW668" s="137"/>
      <c r="RXX668" s="137"/>
      <c r="RXY668" s="137"/>
      <c r="RXZ668" s="137"/>
      <c r="RYA668" s="137"/>
      <c r="RYB668" s="137"/>
      <c r="RYC668" s="137"/>
      <c r="RYD668" s="137"/>
      <c r="RYE668" s="137"/>
      <c r="RYF668" s="137"/>
      <c r="RYG668" s="137"/>
      <c r="RYH668" s="137"/>
      <c r="RYI668" s="137"/>
      <c r="RYJ668" s="137"/>
      <c r="RYK668" s="137"/>
      <c r="RYL668" s="137"/>
      <c r="RYM668" s="137"/>
      <c r="RYN668" s="137"/>
      <c r="RYO668" s="137"/>
      <c r="RYP668" s="137"/>
      <c r="RYQ668" s="137"/>
      <c r="RYR668" s="137"/>
      <c r="RYS668" s="137"/>
      <c r="RYT668" s="137"/>
      <c r="RYU668" s="137"/>
      <c r="RYV668" s="137"/>
      <c r="RYW668" s="137"/>
      <c r="RYX668" s="137"/>
      <c r="RYY668" s="137"/>
      <c r="RYZ668" s="137"/>
      <c r="RZA668" s="137"/>
      <c r="RZB668" s="137"/>
      <c r="RZC668" s="137"/>
      <c r="RZD668" s="137"/>
      <c r="RZE668" s="137"/>
      <c r="RZF668" s="137"/>
      <c r="RZG668" s="137"/>
      <c r="RZH668" s="137"/>
      <c r="RZI668" s="137"/>
      <c r="RZJ668" s="137"/>
      <c r="RZK668" s="137"/>
      <c r="RZL668" s="137"/>
      <c r="RZM668" s="137"/>
      <c r="RZN668" s="137"/>
      <c r="RZO668" s="137"/>
      <c r="RZP668" s="137"/>
      <c r="RZQ668" s="137"/>
      <c r="RZR668" s="137"/>
      <c r="RZS668" s="137"/>
      <c r="RZT668" s="137"/>
      <c r="RZU668" s="137"/>
      <c r="RZV668" s="137"/>
      <c r="RZW668" s="137"/>
      <c r="RZX668" s="137"/>
      <c r="RZY668" s="137"/>
      <c r="RZZ668" s="137"/>
      <c r="SAA668" s="137"/>
      <c r="SAB668" s="137"/>
      <c r="SAC668" s="137"/>
      <c r="SAD668" s="137"/>
      <c r="SAE668" s="137"/>
      <c r="SAF668" s="137"/>
      <c r="SAG668" s="137"/>
      <c r="SAH668" s="137"/>
      <c r="SAI668" s="137"/>
      <c r="SAJ668" s="137"/>
      <c r="SAK668" s="137"/>
      <c r="SAL668" s="137"/>
      <c r="SAM668" s="137"/>
      <c r="SAN668" s="137"/>
      <c r="SAO668" s="137"/>
      <c r="SAP668" s="137"/>
      <c r="SAQ668" s="137"/>
      <c r="SAR668" s="137"/>
      <c r="SAS668" s="137"/>
      <c r="SAT668" s="137"/>
      <c r="SAU668" s="137"/>
      <c r="SAV668" s="137"/>
      <c r="SAW668" s="137"/>
      <c r="SAX668" s="137"/>
      <c r="SAY668" s="137"/>
      <c r="SAZ668" s="137"/>
      <c r="SBA668" s="137"/>
      <c r="SBB668" s="137"/>
      <c r="SBC668" s="137"/>
      <c r="SBD668" s="137"/>
      <c r="SBE668" s="137"/>
      <c r="SBF668" s="137"/>
      <c r="SBG668" s="137"/>
      <c r="SBH668" s="137"/>
      <c r="SBI668" s="137"/>
      <c r="SBJ668" s="137"/>
      <c r="SBK668" s="137"/>
      <c r="SBL668" s="137"/>
      <c r="SBM668" s="137"/>
      <c r="SBN668" s="137"/>
      <c r="SBO668" s="137"/>
      <c r="SBP668" s="137"/>
      <c r="SBQ668" s="137"/>
      <c r="SBR668" s="137"/>
      <c r="SBS668" s="137"/>
      <c r="SBT668" s="137"/>
      <c r="SBU668" s="137"/>
      <c r="SBV668" s="137"/>
      <c r="SBW668" s="137"/>
      <c r="SBX668" s="137"/>
      <c r="SBY668" s="137"/>
      <c r="SBZ668" s="137"/>
      <c r="SCA668" s="137"/>
      <c r="SCB668" s="137"/>
      <c r="SCC668" s="137"/>
      <c r="SCD668" s="137"/>
      <c r="SCE668" s="137"/>
      <c r="SCF668" s="137"/>
      <c r="SCG668" s="137"/>
      <c r="SCH668" s="137"/>
      <c r="SCI668" s="137"/>
      <c r="SCJ668" s="137"/>
      <c r="SCK668" s="137"/>
      <c r="SCL668" s="137"/>
      <c r="SCM668" s="137"/>
      <c r="SCN668" s="137"/>
      <c r="SCO668" s="137"/>
      <c r="SCP668" s="137"/>
      <c r="SCQ668" s="137"/>
      <c r="SCR668" s="137"/>
      <c r="SCS668" s="137"/>
      <c r="SCT668" s="137"/>
      <c r="SCU668" s="137"/>
      <c r="SCV668" s="137"/>
      <c r="SCW668" s="137"/>
      <c r="SCX668" s="137"/>
      <c r="SCY668" s="137"/>
      <c r="SCZ668" s="137"/>
      <c r="SDA668" s="137"/>
      <c r="SDB668" s="137"/>
      <c r="SDC668" s="137"/>
      <c r="SDD668" s="137"/>
      <c r="SDE668" s="137"/>
      <c r="SDF668" s="137"/>
      <c r="SDG668" s="137"/>
      <c r="SDH668" s="137"/>
      <c r="SDI668" s="137"/>
      <c r="SDJ668" s="137"/>
      <c r="SDK668" s="137"/>
      <c r="SDL668" s="137"/>
      <c r="SDM668" s="137"/>
      <c r="SDN668" s="137"/>
      <c r="SDO668" s="137"/>
      <c r="SDP668" s="137"/>
      <c r="SDQ668" s="137"/>
      <c r="SDR668" s="137"/>
      <c r="SDS668" s="137"/>
      <c r="SDT668" s="137"/>
      <c r="SDU668" s="137"/>
      <c r="SDV668" s="137"/>
      <c r="SDW668" s="137"/>
      <c r="SDX668" s="137"/>
      <c r="SDY668" s="137"/>
      <c r="SDZ668" s="137"/>
      <c r="SEA668" s="137"/>
      <c r="SEB668" s="137"/>
      <c r="SEC668" s="137"/>
      <c r="SED668" s="137"/>
      <c r="SEE668" s="137"/>
      <c r="SEF668" s="137"/>
      <c r="SEG668" s="137"/>
      <c r="SEH668" s="137"/>
      <c r="SEI668" s="137"/>
      <c r="SEJ668" s="137"/>
      <c r="SEK668" s="137"/>
      <c r="SEL668" s="137"/>
      <c r="SEM668" s="137"/>
      <c r="SEN668" s="137"/>
      <c r="SEO668" s="137"/>
      <c r="SEP668" s="137"/>
      <c r="SEQ668" s="137"/>
      <c r="SER668" s="137"/>
      <c r="SES668" s="137"/>
      <c r="SET668" s="137"/>
      <c r="SEU668" s="137"/>
      <c r="SEV668" s="137"/>
      <c r="SEW668" s="137"/>
      <c r="SEX668" s="137"/>
      <c r="SEY668" s="137"/>
      <c r="SEZ668" s="137"/>
      <c r="SFA668" s="137"/>
      <c r="SFB668" s="137"/>
      <c r="SFC668" s="137"/>
      <c r="SFD668" s="137"/>
      <c r="SFE668" s="137"/>
      <c r="SFF668" s="137"/>
      <c r="SFG668" s="137"/>
      <c r="SFH668" s="137"/>
      <c r="SFI668" s="137"/>
      <c r="SFJ668" s="137"/>
      <c r="SFK668" s="137"/>
      <c r="SFL668" s="137"/>
      <c r="SFM668" s="137"/>
      <c r="SFN668" s="137"/>
      <c r="SFO668" s="137"/>
      <c r="SFP668" s="137"/>
      <c r="SFQ668" s="137"/>
      <c r="SFR668" s="137"/>
      <c r="SFS668" s="137"/>
      <c r="SFT668" s="137"/>
      <c r="SFU668" s="137"/>
      <c r="SFV668" s="137"/>
      <c r="SFW668" s="137"/>
      <c r="SFX668" s="137"/>
      <c r="SFY668" s="137"/>
      <c r="SFZ668" s="137"/>
      <c r="SGA668" s="137"/>
      <c r="SGB668" s="137"/>
      <c r="SGC668" s="137"/>
      <c r="SGD668" s="137"/>
      <c r="SGE668" s="137"/>
      <c r="SGF668" s="137"/>
      <c r="SGG668" s="137"/>
      <c r="SGH668" s="137"/>
      <c r="SGI668" s="137"/>
      <c r="SGJ668" s="137"/>
      <c r="SGK668" s="137"/>
      <c r="SGL668" s="137"/>
      <c r="SGM668" s="137"/>
      <c r="SGN668" s="137"/>
      <c r="SGO668" s="137"/>
      <c r="SGP668" s="137"/>
      <c r="SGQ668" s="137"/>
      <c r="SGR668" s="137"/>
      <c r="SGS668" s="137"/>
      <c r="SGT668" s="137"/>
      <c r="SGU668" s="137"/>
      <c r="SGV668" s="137"/>
      <c r="SGW668" s="137"/>
      <c r="SGX668" s="137"/>
      <c r="SGY668" s="137"/>
      <c r="SGZ668" s="137"/>
      <c r="SHA668" s="137"/>
      <c r="SHB668" s="137"/>
      <c r="SHC668" s="137"/>
      <c r="SHD668" s="137"/>
      <c r="SHE668" s="137"/>
      <c r="SHF668" s="137"/>
      <c r="SHG668" s="137"/>
      <c r="SHH668" s="137"/>
      <c r="SHI668" s="137"/>
      <c r="SHJ668" s="137"/>
      <c r="SHK668" s="137"/>
      <c r="SHL668" s="137"/>
      <c r="SHM668" s="137"/>
      <c r="SHN668" s="137"/>
      <c r="SHO668" s="137"/>
      <c r="SHP668" s="137"/>
      <c r="SHQ668" s="137"/>
      <c r="SHR668" s="137"/>
      <c r="SHS668" s="137"/>
      <c r="SHT668" s="137"/>
      <c r="SHU668" s="137"/>
      <c r="SHV668" s="137"/>
      <c r="SHW668" s="137"/>
      <c r="SHX668" s="137"/>
      <c r="SHY668" s="137"/>
      <c r="SHZ668" s="137"/>
      <c r="SIA668" s="137"/>
      <c r="SIB668" s="137"/>
      <c r="SIC668" s="137"/>
      <c r="SID668" s="137"/>
      <c r="SIE668" s="137"/>
      <c r="SIF668" s="137"/>
      <c r="SIG668" s="137"/>
      <c r="SIH668" s="137"/>
      <c r="SII668" s="137"/>
      <c r="SIJ668" s="137"/>
      <c r="SIK668" s="137"/>
      <c r="SIL668" s="137"/>
      <c r="SIM668" s="137"/>
      <c r="SIN668" s="137"/>
      <c r="SIO668" s="137"/>
      <c r="SIP668" s="137"/>
      <c r="SIQ668" s="137"/>
      <c r="SIR668" s="137"/>
      <c r="SIS668" s="137"/>
      <c r="SIT668" s="137"/>
      <c r="SIU668" s="137"/>
      <c r="SIV668" s="137"/>
      <c r="SIW668" s="137"/>
      <c r="SIX668" s="137"/>
      <c r="SIY668" s="137"/>
      <c r="SIZ668" s="137"/>
      <c r="SJA668" s="137"/>
      <c r="SJB668" s="137"/>
      <c r="SJC668" s="137"/>
      <c r="SJD668" s="137"/>
      <c r="SJE668" s="137"/>
      <c r="SJF668" s="137"/>
      <c r="SJG668" s="137"/>
      <c r="SJH668" s="137"/>
      <c r="SJI668" s="137"/>
      <c r="SJJ668" s="137"/>
      <c r="SJK668" s="137"/>
      <c r="SJL668" s="137"/>
      <c r="SJM668" s="137"/>
      <c r="SJN668" s="137"/>
      <c r="SJO668" s="137"/>
      <c r="SJP668" s="137"/>
      <c r="SJQ668" s="137"/>
      <c r="SJR668" s="137"/>
      <c r="SJS668" s="137"/>
      <c r="SJT668" s="137"/>
      <c r="SJU668" s="137"/>
      <c r="SJV668" s="137"/>
      <c r="SJW668" s="137"/>
      <c r="SJX668" s="137"/>
      <c r="SJY668" s="137"/>
      <c r="SJZ668" s="137"/>
      <c r="SKA668" s="137"/>
      <c r="SKB668" s="137"/>
      <c r="SKC668" s="137"/>
      <c r="SKD668" s="137"/>
      <c r="SKE668" s="137"/>
      <c r="SKF668" s="137"/>
      <c r="SKG668" s="137"/>
      <c r="SKH668" s="137"/>
      <c r="SKI668" s="137"/>
      <c r="SKJ668" s="137"/>
      <c r="SKK668" s="137"/>
      <c r="SKL668" s="137"/>
      <c r="SKM668" s="137"/>
      <c r="SKN668" s="137"/>
      <c r="SKO668" s="137"/>
      <c r="SKP668" s="137"/>
      <c r="SKQ668" s="137"/>
      <c r="SKR668" s="137"/>
      <c r="SKS668" s="137"/>
      <c r="SKT668" s="137"/>
      <c r="SKU668" s="137"/>
      <c r="SKV668" s="137"/>
      <c r="SKW668" s="137"/>
      <c r="SKX668" s="137"/>
      <c r="SKY668" s="137"/>
      <c r="SKZ668" s="137"/>
      <c r="SLA668" s="137"/>
      <c r="SLB668" s="137"/>
      <c r="SLC668" s="137"/>
      <c r="SLD668" s="137"/>
      <c r="SLE668" s="137"/>
      <c r="SLF668" s="137"/>
      <c r="SLG668" s="137"/>
      <c r="SLH668" s="137"/>
      <c r="SLI668" s="137"/>
      <c r="SLJ668" s="137"/>
      <c r="SLK668" s="137"/>
      <c r="SLL668" s="137"/>
      <c r="SLM668" s="137"/>
      <c r="SLN668" s="137"/>
      <c r="SLO668" s="137"/>
      <c r="SLP668" s="137"/>
      <c r="SLQ668" s="137"/>
      <c r="SLR668" s="137"/>
      <c r="SLS668" s="137"/>
      <c r="SLT668" s="137"/>
      <c r="SLU668" s="137"/>
      <c r="SLV668" s="137"/>
      <c r="SLW668" s="137"/>
      <c r="SLX668" s="137"/>
      <c r="SLY668" s="137"/>
      <c r="SLZ668" s="137"/>
      <c r="SMA668" s="137"/>
      <c r="SMB668" s="137"/>
      <c r="SMC668" s="137"/>
      <c r="SMD668" s="137"/>
      <c r="SME668" s="137"/>
      <c r="SMF668" s="137"/>
      <c r="SMG668" s="137"/>
      <c r="SMH668" s="137"/>
      <c r="SMI668" s="137"/>
      <c r="SMJ668" s="137"/>
      <c r="SMK668" s="137"/>
      <c r="SML668" s="137"/>
      <c r="SMM668" s="137"/>
      <c r="SMN668" s="137"/>
      <c r="SMO668" s="137"/>
      <c r="SMP668" s="137"/>
      <c r="SMQ668" s="137"/>
      <c r="SMR668" s="137"/>
      <c r="SMS668" s="137"/>
      <c r="SMT668" s="137"/>
      <c r="SMU668" s="137"/>
      <c r="SMV668" s="137"/>
      <c r="SMW668" s="137"/>
      <c r="SMX668" s="137"/>
      <c r="SMY668" s="137"/>
      <c r="SMZ668" s="137"/>
      <c r="SNA668" s="137"/>
      <c r="SNB668" s="137"/>
      <c r="SNC668" s="137"/>
      <c r="SND668" s="137"/>
      <c r="SNE668" s="137"/>
      <c r="SNF668" s="137"/>
      <c r="SNG668" s="137"/>
      <c r="SNH668" s="137"/>
      <c r="SNI668" s="137"/>
      <c r="SNJ668" s="137"/>
      <c r="SNK668" s="137"/>
      <c r="SNL668" s="137"/>
      <c r="SNM668" s="137"/>
      <c r="SNN668" s="137"/>
      <c r="SNO668" s="137"/>
      <c r="SNP668" s="137"/>
      <c r="SNQ668" s="137"/>
      <c r="SNR668" s="137"/>
      <c r="SNS668" s="137"/>
      <c r="SNT668" s="137"/>
      <c r="SNU668" s="137"/>
      <c r="SNV668" s="137"/>
      <c r="SNW668" s="137"/>
      <c r="SNX668" s="137"/>
      <c r="SNY668" s="137"/>
      <c r="SNZ668" s="137"/>
      <c r="SOA668" s="137"/>
      <c r="SOB668" s="137"/>
      <c r="SOC668" s="137"/>
      <c r="SOD668" s="137"/>
      <c r="SOE668" s="137"/>
      <c r="SOF668" s="137"/>
      <c r="SOG668" s="137"/>
      <c r="SOH668" s="137"/>
      <c r="SOI668" s="137"/>
      <c r="SOJ668" s="137"/>
      <c r="SOK668" s="137"/>
      <c r="SOL668" s="137"/>
      <c r="SOM668" s="137"/>
      <c r="SON668" s="137"/>
      <c r="SOO668" s="137"/>
      <c r="SOP668" s="137"/>
      <c r="SOQ668" s="137"/>
      <c r="SOR668" s="137"/>
      <c r="SOS668" s="137"/>
      <c r="SOT668" s="137"/>
      <c r="SOU668" s="137"/>
      <c r="SOV668" s="137"/>
      <c r="SOW668" s="137"/>
      <c r="SOX668" s="137"/>
      <c r="SOY668" s="137"/>
      <c r="SOZ668" s="137"/>
      <c r="SPA668" s="137"/>
      <c r="SPB668" s="137"/>
      <c r="SPC668" s="137"/>
      <c r="SPD668" s="137"/>
      <c r="SPE668" s="137"/>
      <c r="SPF668" s="137"/>
      <c r="SPG668" s="137"/>
      <c r="SPH668" s="137"/>
      <c r="SPI668" s="137"/>
      <c r="SPJ668" s="137"/>
      <c r="SPK668" s="137"/>
      <c r="SPL668" s="137"/>
      <c r="SPM668" s="137"/>
      <c r="SPN668" s="137"/>
      <c r="SPO668" s="137"/>
      <c r="SPP668" s="137"/>
      <c r="SPQ668" s="137"/>
      <c r="SPR668" s="137"/>
      <c r="SPS668" s="137"/>
      <c r="SPT668" s="137"/>
      <c r="SPU668" s="137"/>
      <c r="SPV668" s="137"/>
      <c r="SPW668" s="137"/>
      <c r="SPX668" s="137"/>
      <c r="SPY668" s="137"/>
      <c r="SPZ668" s="137"/>
      <c r="SQA668" s="137"/>
      <c r="SQB668" s="137"/>
      <c r="SQC668" s="137"/>
      <c r="SQD668" s="137"/>
      <c r="SQE668" s="137"/>
      <c r="SQF668" s="137"/>
      <c r="SQG668" s="137"/>
      <c r="SQH668" s="137"/>
      <c r="SQI668" s="137"/>
      <c r="SQJ668" s="137"/>
      <c r="SQK668" s="137"/>
      <c r="SQL668" s="137"/>
      <c r="SQM668" s="137"/>
      <c r="SQN668" s="137"/>
      <c r="SQO668" s="137"/>
      <c r="SQP668" s="137"/>
      <c r="SQQ668" s="137"/>
      <c r="SQR668" s="137"/>
      <c r="SQS668" s="137"/>
      <c r="SQT668" s="137"/>
      <c r="SQU668" s="137"/>
      <c r="SQV668" s="137"/>
      <c r="SQW668" s="137"/>
      <c r="SQX668" s="137"/>
      <c r="SQY668" s="137"/>
      <c r="SQZ668" s="137"/>
      <c r="SRA668" s="137"/>
      <c r="SRB668" s="137"/>
      <c r="SRC668" s="137"/>
      <c r="SRD668" s="137"/>
      <c r="SRE668" s="137"/>
      <c r="SRF668" s="137"/>
      <c r="SRG668" s="137"/>
      <c r="SRH668" s="137"/>
      <c r="SRI668" s="137"/>
      <c r="SRJ668" s="137"/>
      <c r="SRK668" s="137"/>
      <c r="SRL668" s="137"/>
      <c r="SRM668" s="137"/>
      <c r="SRN668" s="137"/>
      <c r="SRO668" s="137"/>
      <c r="SRP668" s="137"/>
      <c r="SRQ668" s="137"/>
      <c r="SRR668" s="137"/>
      <c r="SRS668" s="137"/>
      <c r="SRT668" s="137"/>
      <c r="SRU668" s="137"/>
      <c r="SRV668" s="137"/>
      <c r="SRW668" s="137"/>
      <c r="SRX668" s="137"/>
      <c r="SRY668" s="137"/>
      <c r="SRZ668" s="137"/>
      <c r="SSA668" s="137"/>
      <c r="SSB668" s="137"/>
      <c r="SSC668" s="137"/>
      <c r="SSD668" s="137"/>
      <c r="SSE668" s="137"/>
      <c r="SSF668" s="137"/>
      <c r="SSG668" s="137"/>
      <c r="SSH668" s="137"/>
      <c r="SSI668" s="137"/>
      <c r="SSJ668" s="137"/>
      <c r="SSK668" s="137"/>
      <c r="SSL668" s="137"/>
      <c r="SSM668" s="137"/>
      <c r="SSN668" s="137"/>
      <c r="SSO668" s="137"/>
      <c r="SSP668" s="137"/>
      <c r="SSQ668" s="137"/>
      <c r="SSR668" s="137"/>
      <c r="SSS668" s="137"/>
      <c r="SST668" s="137"/>
      <c r="SSU668" s="137"/>
      <c r="SSV668" s="137"/>
      <c r="SSW668" s="137"/>
      <c r="SSX668" s="137"/>
      <c r="SSY668" s="137"/>
      <c r="SSZ668" s="137"/>
      <c r="STA668" s="137"/>
      <c r="STB668" s="137"/>
      <c r="STC668" s="137"/>
      <c r="STD668" s="137"/>
      <c r="STE668" s="137"/>
      <c r="STF668" s="137"/>
      <c r="STG668" s="137"/>
      <c r="STH668" s="137"/>
      <c r="STI668" s="137"/>
      <c r="STJ668" s="137"/>
      <c r="STK668" s="137"/>
      <c r="STL668" s="137"/>
      <c r="STM668" s="137"/>
      <c r="STN668" s="137"/>
      <c r="STO668" s="137"/>
      <c r="STP668" s="137"/>
      <c r="STQ668" s="137"/>
      <c r="STR668" s="137"/>
      <c r="STS668" s="137"/>
      <c r="STT668" s="137"/>
      <c r="STU668" s="137"/>
      <c r="STV668" s="137"/>
      <c r="STW668" s="137"/>
      <c r="STX668" s="137"/>
      <c r="STY668" s="137"/>
      <c r="STZ668" s="137"/>
      <c r="SUA668" s="137"/>
      <c r="SUB668" s="137"/>
      <c r="SUC668" s="137"/>
      <c r="SUD668" s="137"/>
      <c r="SUE668" s="137"/>
      <c r="SUF668" s="137"/>
      <c r="SUG668" s="137"/>
      <c r="SUH668" s="137"/>
      <c r="SUI668" s="137"/>
      <c r="SUJ668" s="137"/>
      <c r="SUK668" s="137"/>
      <c r="SUL668" s="137"/>
      <c r="SUM668" s="137"/>
      <c r="SUN668" s="137"/>
      <c r="SUO668" s="137"/>
      <c r="SUP668" s="137"/>
      <c r="SUQ668" s="137"/>
      <c r="SUR668" s="137"/>
      <c r="SUS668" s="137"/>
      <c r="SUT668" s="137"/>
      <c r="SUU668" s="137"/>
      <c r="SUV668" s="137"/>
      <c r="SUW668" s="137"/>
      <c r="SUX668" s="137"/>
      <c r="SUY668" s="137"/>
      <c r="SUZ668" s="137"/>
      <c r="SVA668" s="137"/>
      <c r="SVB668" s="137"/>
      <c r="SVC668" s="137"/>
      <c r="SVD668" s="137"/>
      <c r="SVE668" s="137"/>
      <c r="SVF668" s="137"/>
      <c r="SVG668" s="137"/>
      <c r="SVH668" s="137"/>
      <c r="SVI668" s="137"/>
      <c r="SVJ668" s="137"/>
      <c r="SVK668" s="137"/>
      <c r="SVL668" s="137"/>
      <c r="SVM668" s="137"/>
      <c r="SVN668" s="137"/>
      <c r="SVO668" s="137"/>
      <c r="SVP668" s="137"/>
      <c r="SVQ668" s="137"/>
      <c r="SVR668" s="137"/>
      <c r="SVS668" s="137"/>
      <c r="SVT668" s="137"/>
      <c r="SVU668" s="137"/>
      <c r="SVV668" s="137"/>
      <c r="SVW668" s="137"/>
      <c r="SVX668" s="137"/>
      <c r="SVY668" s="137"/>
      <c r="SVZ668" s="137"/>
      <c r="SWA668" s="137"/>
      <c r="SWB668" s="137"/>
      <c r="SWC668" s="137"/>
      <c r="SWD668" s="137"/>
      <c r="SWE668" s="137"/>
      <c r="SWF668" s="137"/>
      <c r="SWG668" s="137"/>
      <c r="SWH668" s="137"/>
      <c r="SWI668" s="137"/>
      <c r="SWJ668" s="137"/>
      <c r="SWK668" s="137"/>
      <c r="SWL668" s="137"/>
      <c r="SWM668" s="137"/>
      <c r="SWN668" s="137"/>
      <c r="SWO668" s="137"/>
      <c r="SWP668" s="137"/>
      <c r="SWQ668" s="137"/>
      <c r="SWR668" s="137"/>
      <c r="SWS668" s="137"/>
      <c r="SWT668" s="137"/>
      <c r="SWU668" s="137"/>
      <c r="SWV668" s="137"/>
      <c r="SWW668" s="137"/>
      <c r="SWX668" s="137"/>
      <c r="SWY668" s="137"/>
      <c r="SWZ668" s="137"/>
      <c r="SXA668" s="137"/>
      <c r="SXB668" s="137"/>
      <c r="SXC668" s="137"/>
      <c r="SXD668" s="137"/>
      <c r="SXE668" s="137"/>
      <c r="SXF668" s="137"/>
      <c r="SXG668" s="137"/>
      <c r="SXH668" s="137"/>
      <c r="SXI668" s="137"/>
      <c r="SXJ668" s="137"/>
      <c r="SXK668" s="137"/>
      <c r="SXL668" s="137"/>
      <c r="SXM668" s="137"/>
      <c r="SXN668" s="137"/>
      <c r="SXO668" s="137"/>
      <c r="SXP668" s="137"/>
      <c r="SXQ668" s="137"/>
      <c r="SXR668" s="137"/>
      <c r="SXS668" s="137"/>
      <c r="SXT668" s="137"/>
      <c r="SXU668" s="137"/>
      <c r="SXV668" s="137"/>
      <c r="SXW668" s="137"/>
      <c r="SXX668" s="137"/>
      <c r="SXY668" s="137"/>
      <c r="SXZ668" s="137"/>
      <c r="SYA668" s="137"/>
      <c r="SYB668" s="137"/>
      <c r="SYC668" s="137"/>
      <c r="SYD668" s="137"/>
      <c r="SYE668" s="137"/>
      <c r="SYF668" s="137"/>
      <c r="SYG668" s="137"/>
      <c r="SYH668" s="137"/>
      <c r="SYI668" s="137"/>
      <c r="SYJ668" s="137"/>
      <c r="SYK668" s="137"/>
      <c r="SYL668" s="137"/>
      <c r="SYM668" s="137"/>
      <c r="SYN668" s="137"/>
      <c r="SYO668" s="137"/>
      <c r="SYP668" s="137"/>
      <c r="SYQ668" s="137"/>
      <c r="SYR668" s="137"/>
      <c r="SYS668" s="137"/>
      <c r="SYT668" s="137"/>
      <c r="SYU668" s="137"/>
      <c r="SYV668" s="137"/>
      <c r="SYW668" s="137"/>
      <c r="SYX668" s="137"/>
      <c r="SYY668" s="137"/>
      <c r="SYZ668" s="137"/>
      <c r="SZA668" s="137"/>
      <c r="SZB668" s="137"/>
      <c r="SZC668" s="137"/>
      <c r="SZD668" s="137"/>
      <c r="SZE668" s="137"/>
      <c r="SZF668" s="137"/>
      <c r="SZG668" s="137"/>
      <c r="SZH668" s="137"/>
      <c r="SZI668" s="137"/>
      <c r="SZJ668" s="137"/>
      <c r="SZK668" s="137"/>
      <c r="SZL668" s="137"/>
      <c r="SZM668" s="137"/>
      <c r="SZN668" s="137"/>
      <c r="SZO668" s="137"/>
      <c r="SZP668" s="137"/>
      <c r="SZQ668" s="137"/>
      <c r="SZR668" s="137"/>
      <c r="SZS668" s="137"/>
      <c r="SZT668" s="137"/>
      <c r="SZU668" s="137"/>
      <c r="SZV668" s="137"/>
      <c r="SZW668" s="137"/>
      <c r="SZX668" s="137"/>
      <c r="SZY668" s="137"/>
      <c r="SZZ668" s="137"/>
      <c r="TAA668" s="137"/>
      <c r="TAB668" s="137"/>
      <c r="TAC668" s="137"/>
      <c r="TAD668" s="137"/>
      <c r="TAE668" s="137"/>
      <c r="TAF668" s="137"/>
      <c r="TAG668" s="137"/>
      <c r="TAH668" s="137"/>
      <c r="TAI668" s="137"/>
      <c r="TAJ668" s="137"/>
      <c r="TAK668" s="137"/>
      <c r="TAL668" s="137"/>
      <c r="TAM668" s="137"/>
      <c r="TAN668" s="137"/>
      <c r="TAO668" s="137"/>
      <c r="TAP668" s="137"/>
      <c r="TAQ668" s="137"/>
      <c r="TAR668" s="137"/>
      <c r="TAS668" s="137"/>
      <c r="TAT668" s="137"/>
      <c r="TAU668" s="137"/>
      <c r="TAV668" s="137"/>
      <c r="TAW668" s="137"/>
      <c r="TAX668" s="137"/>
      <c r="TAY668" s="137"/>
      <c r="TAZ668" s="137"/>
      <c r="TBA668" s="137"/>
      <c r="TBB668" s="137"/>
      <c r="TBC668" s="137"/>
      <c r="TBD668" s="137"/>
      <c r="TBE668" s="137"/>
      <c r="TBF668" s="137"/>
      <c r="TBG668" s="137"/>
      <c r="TBH668" s="137"/>
      <c r="TBI668" s="137"/>
      <c r="TBJ668" s="137"/>
      <c r="TBK668" s="137"/>
      <c r="TBL668" s="137"/>
      <c r="TBM668" s="137"/>
      <c r="TBN668" s="137"/>
      <c r="TBO668" s="137"/>
      <c r="TBP668" s="137"/>
      <c r="TBQ668" s="137"/>
      <c r="TBR668" s="137"/>
      <c r="TBS668" s="137"/>
      <c r="TBT668" s="137"/>
      <c r="TBU668" s="137"/>
      <c r="TBV668" s="137"/>
      <c r="TBW668" s="137"/>
      <c r="TBX668" s="137"/>
      <c r="TBY668" s="137"/>
      <c r="TBZ668" s="137"/>
      <c r="TCA668" s="137"/>
      <c r="TCB668" s="137"/>
      <c r="TCC668" s="137"/>
      <c r="TCD668" s="137"/>
      <c r="TCE668" s="137"/>
      <c r="TCF668" s="137"/>
      <c r="TCG668" s="137"/>
      <c r="TCH668" s="137"/>
      <c r="TCI668" s="137"/>
      <c r="TCJ668" s="137"/>
      <c r="TCK668" s="137"/>
      <c r="TCL668" s="137"/>
      <c r="TCM668" s="137"/>
      <c r="TCN668" s="137"/>
      <c r="TCO668" s="137"/>
      <c r="TCP668" s="137"/>
      <c r="TCQ668" s="137"/>
      <c r="TCR668" s="137"/>
      <c r="TCS668" s="137"/>
      <c r="TCT668" s="137"/>
      <c r="TCU668" s="137"/>
      <c r="TCV668" s="137"/>
      <c r="TCW668" s="137"/>
      <c r="TCX668" s="137"/>
      <c r="TCY668" s="137"/>
      <c r="TCZ668" s="137"/>
      <c r="TDA668" s="137"/>
      <c r="TDB668" s="137"/>
      <c r="TDC668" s="137"/>
      <c r="TDD668" s="137"/>
      <c r="TDE668" s="137"/>
      <c r="TDF668" s="137"/>
      <c r="TDG668" s="137"/>
      <c r="TDH668" s="137"/>
      <c r="TDI668" s="137"/>
      <c r="TDJ668" s="137"/>
      <c r="TDK668" s="137"/>
      <c r="TDL668" s="137"/>
      <c r="TDM668" s="137"/>
      <c r="TDN668" s="137"/>
      <c r="TDO668" s="137"/>
      <c r="TDP668" s="137"/>
      <c r="TDQ668" s="137"/>
      <c r="TDR668" s="137"/>
      <c r="TDS668" s="137"/>
      <c r="TDT668" s="137"/>
      <c r="TDU668" s="137"/>
      <c r="TDV668" s="137"/>
      <c r="TDW668" s="137"/>
      <c r="TDX668" s="137"/>
      <c r="TDY668" s="137"/>
      <c r="TDZ668" s="137"/>
      <c r="TEA668" s="137"/>
      <c r="TEB668" s="137"/>
      <c r="TEC668" s="137"/>
      <c r="TED668" s="137"/>
      <c r="TEE668" s="137"/>
      <c r="TEF668" s="137"/>
      <c r="TEG668" s="137"/>
      <c r="TEH668" s="137"/>
      <c r="TEI668" s="137"/>
      <c r="TEJ668" s="137"/>
      <c r="TEK668" s="137"/>
      <c r="TEL668" s="137"/>
      <c r="TEM668" s="137"/>
      <c r="TEN668" s="137"/>
      <c r="TEO668" s="137"/>
      <c r="TEP668" s="137"/>
      <c r="TEQ668" s="137"/>
      <c r="TER668" s="137"/>
      <c r="TES668" s="137"/>
      <c r="TET668" s="137"/>
      <c r="TEU668" s="137"/>
      <c r="TEV668" s="137"/>
      <c r="TEW668" s="137"/>
      <c r="TEX668" s="137"/>
      <c r="TEY668" s="137"/>
      <c r="TEZ668" s="137"/>
      <c r="TFA668" s="137"/>
      <c r="TFB668" s="137"/>
      <c r="TFC668" s="137"/>
      <c r="TFD668" s="137"/>
      <c r="TFE668" s="137"/>
      <c r="TFF668" s="137"/>
      <c r="TFG668" s="137"/>
      <c r="TFH668" s="137"/>
      <c r="TFI668" s="137"/>
      <c r="TFJ668" s="137"/>
      <c r="TFK668" s="137"/>
      <c r="TFL668" s="137"/>
      <c r="TFM668" s="137"/>
      <c r="TFN668" s="137"/>
      <c r="TFO668" s="137"/>
      <c r="TFP668" s="137"/>
      <c r="TFQ668" s="137"/>
      <c r="TFR668" s="137"/>
      <c r="TFS668" s="137"/>
      <c r="TFT668" s="137"/>
      <c r="TFU668" s="137"/>
      <c r="TFV668" s="137"/>
      <c r="TFW668" s="137"/>
      <c r="TFX668" s="137"/>
      <c r="TFY668" s="137"/>
      <c r="TFZ668" s="137"/>
      <c r="TGA668" s="137"/>
      <c r="TGB668" s="137"/>
      <c r="TGC668" s="137"/>
      <c r="TGD668" s="137"/>
      <c r="TGE668" s="137"/>
      <c r="TGF668" s="137"/>
      <c r="TGG668" s="137"/>
      <c r="TGH668" s="137"/>
      <c r="TGI668" s="137"/>
      <c r="TGJ668" s="137"/>
      <c r="TGK668" s="137"/>
      <c r="TGL668" s="137"/>
      <c r="TGM668" s="137"/>
      <c r="TGN668" s="137"/>
      <c r="TGO668" s="137"/>
      <c r="TGP668" s="137"/>
      <c r="TGQ668" s="137"/>
      <c r="TGR668" s="137"/>
      <c r="TGS668" s="137"/>
      <c r="TGT668" s="137"/>
      <c r="TGU668" s="137"/>
      <c r="TGV668" s="137"/>
      <c r="TGW668" s="137"/>
      <c r="TGX668" s="137"/>
      <c r="TGY668" s="137"/>
      <c r="TGZ668" s="137"/>
      <c r="THA668" s="137"/>
      <c r="THB668" s="137"/>
      <c r="THC668" s="137"/>
      <c r="THD668" s="137"/>
      <c r="THE668" s="137"/>
      <c r="THF668" s="137"/>
      <c r="THG668" s="137"/>
      <c r="THH668" s="137"/>
      <c r="THI668" s="137"/>
      <c r="THJ668" s="137"/>
      <c r="THK668" s="137"/>
      <c r="THL668" s="137"/>
      <c r="THM668" s="137"/>
      <c r="THN668" s="137"/>
      <c r="THO668" s="137"/>
      <c r="THP668" s="137"/>
      <c r="THQ668" s="137"/>
      <c r="THR668" s="137"/>
      <c r="THS668" s="137"/>
      <c r="THT668" s="137"/>
      <c r="THU668" s="137"/>
      <c r="THV668" s="137"/>
      <c r="THW668" s="137"/>
      <c r="THX668" s="137"/>
      <c r="THY668" s="137"/>
      <c r="THZ668" s="137"/>
      <c r="TIA668" s="137"/>
      <c r="TIB668" s="137"/>
      <c r="TIC668" s="137"/>
      <c r="TID668" s="137"/>
      <c r="TIE668" s="137"/>
      <c r="TIF668" s="137"/>
      <c r="TIG668" s="137"/>
      <c r="TIH668" s="137"/>
      <c r="TII668" s="137"/>
      <c r="TIJ668" s="137"/>
      <c r="TIK668" s="137"/>
      <c r="TIL668" s="137"/>
      <c r="TIM668" s="137"/>
      <c r="TIN668" s="137"/>
      <c r="TIO668" s="137"/>
      <c r="TIP668" s="137"/>
      <c r="TIQ668" s="137"/>
      <c r="TIR668" s="137"/>
      <c r="TIS668" s="137"/>
      <c r="TIT668" s="137"/>
      <c r="TIU668" s="137"/>
      <c r="TIV668" s="137"/>
      <c r="TIW668" s="137"/>
      <c r="TIX668" s="137"/>
      <c r="TIY668" s="137"/>
      <c r="TIZ668" s="137"/>
      <c r="TJA668" s="137"/>
      <c r="TJB668" s="137"/>
      <c r="TJC668" s="137"/>
      <c r="TJD668" s="137"/>
      <c r="TJE668" s="137"/>
      <c r="TJF668" s="137"/>
      <c r="TJG668" s="137"/>
      <c r="TJH668" s="137"/>
      <c r="TJI668" s="137"/>
      <c r="TJJ668" s="137"/>
      <c r="TJK668" s="137"/>
      <c r="TJL668" s="137"/>
      <c r="TJM668" s="137"/>
      <c r="TJN668" s="137"/>
      <c r="TJO668" s="137"/>
      <c r="TJP668" s="137"/>
      <c r="TJQ668" s="137"/>
      <c r="TJR668" s="137"/>
      <c r="TJS668" s="137"/>
      <c r="TJT668" s="137"/>
      <c r="TJU668" s="137"/>
      <c r="TJV668" s="137"/>
      <c r="TJW668" s="137"/>
      <c r="TJX668" s="137"/>
      <c r="TJY668" s="137"/>
      <c r="TJZ668" s="137"/>
      <c r="TKA668" s="137"/>
      <c r="TKB668" s="137"/>
      <c r="TKC668" s="137"/>
      <c r="TKD668" s="137"/>
      <c r="TKE668" s="137"/>
      <c r="TKF668" s="137"/>
      <c r="TKG668" s="137"/>
      <c r="TKH668" s="137"/>
      <c r="TKI668" s="137"/>
      <c r="TKJ668" s="137"/>
      <c r="TKK668" s="137"/>
      <c r="TKL668" s="137"/>
      <c r="TKM668" s="137"/>
      <c r="TKN668" s="137"/>
      <c r="TKO668" s="137"/>
      <c r="TKP668" s="137"/>
      <c r="TKQ668" s="137"/>
      <c r="TKR668" s="137"/>
      <c r="TKS668" s="137"/>
      <c r="TKT668" s="137"/>
      <c r="TKU668" s="137"/>
      <c r="TKV668" s="137"/>
      <c r="TKW668" s="137"/>
      <c r="TKX668" s="137"/>
      <c r="TKY668" s="137"/>
      <c r="TKZ668" s="137"/>
      <c r="TLA668" s="137"/>
      <c r="TLB668" s="137"/>
      <c r="TLC668" s="137"/>
      <c r="TLD668" s="137"/>
      <c r="TLE668" s="137"/>
      <c r="TLF668" s="137"/>
      <c r="TLG668" s="137"/>
      <c r="TLH668" s="137"/>
      <c r="TLI668" s="137"/>
      <c r="TLJ668" s="137"/>
      <c r="TLK668" s="137"/>
      <c r="TLL668" s="137"/>
      <c r="TLM668" s="137"/>
      <c r="TLN668" s="137"/>
      <c r="TLO668" s="137"/>
      <c r="TLP668" s="137"/>
      <c r="TLQ668" s="137"/>
      <c r="TLR668" s="137"/>
      <c r="TLS668" s="137"/>
      <c r="TLT668" s="137"/>
      <c r="TLU668" s="137"/>
      <c r="TLV668" s="137"/>
      <c r="TLW668" s="137"/>
      <c r="TLX668" s="137"/>
      <c r="TLY668" s="137"/>
      <c r="TLZ668" s="137"/>
      <c r="TMA668" s="137"/>
      <c r="TMB668" s="137"/>
      <c r="TMC668" s="137"/>
      <c r="TMD668" s="137"/>
      <c r="TME668" s="137"/>
      <c r="TMF668" s="137"/>
      <c r="TMG668" s="137"/>
      <c r="TMH668" s="137"/>
      <c r="TMI668" s="137"/>
      <c r="TMJ668" s="137"/>
      <c r="TMK668" s="137"/>
      <c r="TML668" s="137"/>
      <c r="TMM668" s="137"/>
      <c r="TMN668" s="137"/>
      <c r="TMO668" s="137"/>
      <c r="TMP668" s="137"/>
      <c r="TMQ668" s="137"/>
      <c r="TMR668" s="137"/>
      <c r="TMS668" s="137"/>
      <c r="TMT668" s="137"/>
      <c r="TMU668" s="137"/>
      <c r="TMV668" s="137"/>
      <c r="TMW668" s="137"/>
      <c r="TMX668" s="137"/>
      <c r="TMY668" s="137"/>
      <c r="TMZ668" s="137"/>
      <c r="TNA668" s="137"/>
      <c r="TNB668" s="137"/>
      <c r="TNC668" s="137"/>
      <c r="TND668" s="137"/>
      <c r="TNE668" s="137"/>
      <c r="TNF668" s="137"/>
      <c r="TNG668" s="137"/>
      <c r="TNH668" s="137"/>
      <c r="TNI668" s="137"/>
      <c r="TNJ668" s="137"/>
      <c r="TNK668" s="137"/>
      <c r="TNL668" s="137"/>
      <c r="TNM668" s="137"/>
      <c r="TNN668" s="137"/>
      <c r="TNO668" s="137"/>
      <c r="TNP668" s="137"/>
      <c r="TNQ668" s="137"/>
      <c r="TNR668" s="137"/>
      <c r="TNS668" s="137"/>
      <c r="TNT668" s="137"/>
      <c r="TNU668" s="137"/>
      <c r="TNV668" s="137"/>
      <c r="TNW668" s="137"/>
      <c r="TNX668" s="137"/>
      <c r="TNY668" s="137"/>
      <c r="TNZ668" s="137"/>
      <c r="TOA668" s="137"/>
      <c r="TOB668" s="137"/>
      <c r="TOC668" s="137"/>
      <c r="TOD668" s="137"/>
      <c r="TOE668" s="137"/>
      <c r="TOF668" s="137"/>
      <c r="TOG668" s="137"/>
      <c r="TOH668" s="137"/>
      <c r="TOI668" s="137"/>
      <c r="TOJ668" s="137"/>
      <c r="TOK668" s="137"/>
      <c r="TOL668" s="137"/>
      <c r="TOM668" s="137"/>
      <c r="TON668" s="137"/>
      <c r="TOO668" s="137"/>
      <c r="TOP668" s="137"/>
      <c r="TOQ668" s="137"/>
      <c r="TOR668" s="137"/>
      <c r="TOS668" s="137"/>
      <c r="TOT668" s="137"/>
      <c r="TOU668" s="137"/>
      <c r="TOV668" s="137"/>
      <c r="TOW668" s="137"/>
      <c r="TOX668" s="137"/>
      <c r="TOY668" s="137"/>
      <c r="TOZ668" s="137"/>
      <c r="TPA668" s="137"/>
      <c r="TPB668" s="137"/>
      <c r="TPC668" s="137"/>
      <c r="TPD668" s="137"/>
      <c r="TPE668" s="137"/>
      <c r="TPF668" s="137"/>
      <c r="TPG668" s="137"/>
      <c r="TPH668" s="137"/>
      <c r="TPI668" s="137"/>
      <c r="TPJ668" s="137"/>
      <c r="TPK668" s="137"/>
      <c r="TPL668" s="137"/>
      <c r="TPM668" s="137"/>
      <c r="TPN668" s="137"/>
      <c r="TPO668" s="137"/>
      <c r="TPP668" s="137"/>
      <c r="TPQ668" s="137"/>
      <c r="TPR668" s="137"/>
      <c r="TPS668" s="137"/>
      <c r="TPT668" s="137"/>
      <c r="TPU668" s="137"/>
      <c r="TPV668" s="137"/>
      <c r="TPW668" s="137"/>
      <c r="TPX668" s="137"/>
      <c r="TPY668" s="137"/>
      <c r="TPZ668" s="137"/>
      <c r="TQA668" s="137"/>
      <c r="TQB668" s="137"/>
      <c r="TQC668" s="137"/>
      <c r="TQD668" s="137"/>
      <c r="TQE668" s="137"/>
      <c r="TQF668" s="137"/>
      <c r="TQG668" s="137"/>
      <c r="TQH668" s="137"/>
      <c r="TQI668" s="137"/>
      <c r="TQJ668" s="137"/>
      <c r="TQK668" s="137"/>
      <c r="TQL668" s="137"/>
      <c r="TQM668" s="137"/>
      <c r="TQN668" s="137"/>
      <c r="TQO668" s="137"/>
      <c r="TQP668" s="137"/>
      <c r="TQQ668" s="137"/>
      <c r="TQR668" s="137"/>
      <c r="TQS668" s="137"/>
      <c r="TQT668" s="137"/>
      <c r="TQU668" s="137"/>
      <c r="TQV668" s="137"/>
      <c r="TQW668" s="137"/>
      <c r="TQX668" s="137"/>
      <c r="TQY668" s="137"/>
      <c r="TQZ668" s="137"/>
      <c r="TRA668" s="137"/>
      <c r="TRB668" s="137"/>
      <c r="TRC668" s="137"/>
      <c r="TRD668" s="137"/>
      <c r="TRE668" s="137"/>
      <c r="TRF668" s="137"/>
      <c r="TRG668" s="137"/>
      <c r="TRH668" s="137"/>
      <c r="TRI668" s="137"/>
      <c r="TRJ668" s="137"/>
      <c r="TRK668" s="137"/>
      <c r="TRL668" s="137"/>
      <c r="TRM668" s="137"/>
      <c r="TRN668" s="137"/>
      <c r="TRO668" s="137"/>
      <c r="TRP668" s="137"/>
      <c r="TRQ668" s="137"/>
      <c r="TRR668" s="137"/>
      <c r="TRS668" s="137"/>
      <c r="TRT668" s="137"/>
      <c r="TRU668" s="137"/>
      <c r="TRV668" s="137"/>
      <c r="TRW668" s="137"/>
      <c r="TRX668" s="137"/>
      <c r="TRY668" s="137"/>
      <c r="TRZ668" s="137"/>
      <c r="TSA668" s="137"/>
      <c r="TSB668" s="137"/>
      <c r="TSC668" s="137"/>
      <c r="TSD668" s="137"/>
      <c r="TSE668" s="137"/>
      <c r="TSF668" s="137"/>
      <c r="TSG668" s="137"/>
      <c r="TSH668" s="137"/>
      <c r="TSI668" s="137"/>
      <c r="TSJ668" s="137"/>
      <c r="TSK668" s="137"/>
      <c r="TSL668" s="137"/>
      <c r="TSM668" s="137"/>
      <c r="TSN668" s="137"/>
      <c r="TSO668" s="137"/>
      <c r="TSP668" s="137"/>
      <c r="TSQ668" s="137"/>
      <c r="TSR668" s="137"/>
      <c r="TSS668" s="137"/>
      <c r="TST668" s="137"/>
      <c r="TSU668" s="137"/>
      <c r="TSV668" s="137"/>
      <c r="TSW668" s="137"/>
      <c r="TSX668" s="137"/>
      <c r="TSY668" s="137"/>
      <c r="TSZ668" s="137"/>
      <c r="TTA668" s="137"/>
      <c r="TTB668" s="137"/>
      <c r="TTC668" s="137"/>
      <c r="TTD668" s="137"/>
      <c r="TTE668" s="137"/>
      <c r="TTF668" s="137"/>
      <c r="TTG668" s="137"/>
      <c r="TTH668" s="137"/>
      <c r="TTI668" s="137"/>
      <c r="TTJ668" s="137"/>
      <c r="TTK668" s="137"/>
      <c r="TTL668" s="137"/>
      <c r="TTM668" s="137"/>
      <c r="TTN668" s="137"/>
      <c r="TTO668" s="137"/>
      <c r="TTP668" s="137"/>
      <c r="TTQ668" s="137"/>
      <c r="TTR668" s="137"/>
      <c r="TTS668" s="137"/>
      <c r="TTT668" s="137"/>
      <c r="TTU668" s="137"/>
      <c r="TTV668" s="137"/>
      <c r="TTW668" s="137"/>
      <c r="TTX668" s="137"/>
      <c r="TTY668" s="137"/>
      <c r="TTZ668" s="137"/>
      <c r="TUA668" s="137"/>
      <c r="TUB668" s="137"/>
      <c r="TUC668" s="137"/>
      <c r="TUD668" s="137"/>
      <c r="TUE668" s="137"/>
      <c r="TUF668" s="137"/>
      <c r="TUG668" s="137"/>
      <c r="TUH668" s="137"/>
      <c r="TUI668" s="137"/>
      <c r="TUJ668" s="137"/>
      <c r="TUK668" s="137"/>
      <c r="TUL668" s="137"/>
      <c r="TUM668" s="137"/>
      <c r="TUN668" s="137"/>
      <c r="TUO668" s="137"/>
      <c r="TUP668" s="137"/>
      <c r="TUQ668" s="137"/>
      <c r="TUR668" s="137"/>
      <c r="TUS668" s="137"/>
      <c r="TUT668" s="137"/>
      <c r="TUU668" s="137"/>
      <c r="TUV668" s="137"/>
      <c r="TUW668" s="137"/>
      <c r="TUX668" s="137"/>
      <c r="TUY668" s="137"/>
      <c r="TUZ668" s="137"/>
      <c r="TVA668" s="137"/>
      <c r="TVB668" s="137"/>
      <c r="TVC668" s="137"/>
      <c r="TVD668" s="137"/>
      <c r="TVE668" s="137"/>
      <c r="TVF668" s="137"/>
      <c r="TVG668" s="137"/>
      <c r="TVH668" s="137"/>
      <c r="TVI668" s="137"/>
      <c r="TVJ668" s="137"/>
      <c r="TVK668" s="137"/>
      <c r="TVL668" s="137"/>
      <c r="TVM668" s="137"/>
      <c r="TVN668" s="137"/>
      <c r="TVO668" s="137"/>
      <c r="TVP668" s="137"/>
      <c r="TVQ668" s="137"/>
      <c r="TVR668" s="137"/>
      <c r="TVS668" s="137"/>
      <c r="TVT668" s="137"/>
      <c r="TVU668" s="137"/>
      <c r="TVV668" s="137"/>
      <c r="TVW668" s="137"/>
      <c r="TVX668" s="137"/>
      <c r="TVY668" s="137"/>
      <c r="TVZ668" s="137"/>
      <c r="TWA668" s="137"/>
      <c r="TWB668" s="137"/>
      <c r="TWC668" s="137"/>
      <c r="TWD668" s="137"/>
      <c r="TWE668" s="137"/>
      <c r="TWF668" s="137"/>
      <c r="TWG668" s="137"/>
      <c r="TWH668" s="137"/>
      <c r="TWI668" s="137"/>
      <c r="TWJ668" s="137"/>
      <c r="TWK668" s="137"/>
      <c r="TWL668" s="137"/>
      <c r="TWM668" s="137"/>
      <c r="TWN668" s="137"/>
      <c r="TWO668" s="137"/>
      <c r="TWP668" s="137"/>
      <c r="TWQ668" s="137"/>
      <c r="TWR668" s="137"/>
      <c r="TWS668" s="137"/>
      <c r="TWT668" s="137"/>
      <c r="TWU668" s="137"/>
      <c r="TWV668" s="137"/>
      <c r="TWW668" s="137"/>
      <c r="TWX668" s="137"/>
      <c r="TWY668" s="137"/>
      <c r="TWZ668" s="137"/>
      <c r="TXA668" s="137"/>
      <c r="TXB668" s="137"/>
      <c r="TXC668" s="137"/>
      <c r="TXD668" s="137"/>
      <c r="TXE668" s="137"/>
      <c r="TXF668" s="137"/>
      <c r="TXG668" s="137"/>
      <c r="TXH668" s="137"/>
      <c r="TXI668" s="137"/>
      <c r="TXJ668" s="137"/>
      <c r="TXK668" s="137"/>
      <c r="TXL668" s="137"/>
      <c r="TXM668" s="137"/>
      <c r="TXN668" s="137"/>
      <c r="TXO668" s="137"/>
      <c r="TXP668" s="137"/>
      <c r="TXQ668" s="137"/>
      <c r="TXR668" s="137"/>
      <c r="TXS668" s="137"/>
      <c r="TXT668" s="137"/>
      <c r="TXU668" s="137"/>
      <c r="TXV668" s="137"/>
      <c r="TXW668" s="137"/>
      <c r="TXX668" s="137"/>
      <c r="TXY668" s="137"/>
      <c r="TXZ668" s="137"/>
      <c r="TYA668" s="137"/>
      <c r="TYB668" s="137"/>
      <c r="TYC668" s="137"/>
      <c r="TYD668" s="137"/>
      <c r="TYE668" s="137"/>
      <c r="TYF668" s="137"/>
      <c r="TYG668" s="137"/>
      <c r="TYH668" s="137"/>
      <c r="TYI668" s="137"/>
      <c r="TYJ668" s="137"/>
      <c r="TYK668" s="137"/>
      <c r="TYL668" s="137"/>
      <c r="TYM668" s="137"/>
      <c r="TYN668" s="137"/>
      <c r="TYO668" s="137"/>
      <c r="TYP668" s="137"/>
      <c r="TYQ668" s="137"/>
      <c r="TYR668" s="137"/>
      <c r="TYS668" s="137"/>
      <c r="TYT668" s="137"/>
      <c r="TYU668" s="137"/>
      <c r="TYV668" s="137"/>
      <c r="TYW668" s="137"/>
      <c r="TYX668" s="137"/>
      <c r="TYY668" s="137"/>
      <c r="TYZ668" s="137"/>
      <c r="TZA668" s="137"/>
      <c r="TZB668" s="137"/>
      <c r="TZC668" s="137"/>
      <c r="TZD668" s="137"/>
      <c r="TZE668" s="137"/>
      <c r="TZF668" s="137"/>
      <c r="TZG668" s="137"/>
      <c r="TZH668" s="137"/>
      <c r="TZI668" s="137"/>
      <c r="TZJ668" s="137"/>
      <c r="TZK668" s="137"/>
      <c r="TZL668" s="137"/>
      <c r="TZM668" s="137"/>
      <c r="TZN668" s="137"/>
      <c r="TZO668" s="137"/>
      <c r="TZP668" s="137"/>
      <c r="TZQ668" s="137"/>
      <c r="TZR668" s="137"/>
      <c r="TZS668" s="137"/>
      <c r="TZT668" s="137"/>
      <c r="TZU668" s="137"/>
      <c r="TZV668" s="137"/>
      <c r="TZW668" s="137"/>
      <c r="TZX668" s="137"/>
      <c r="TZY668" s="137"/>
      <c r="TZZ668" s="137"/>
      <c r="UAA668" s="137"/>
      <c r="UAB668" s="137"/>
      <c r="UAC668" s="137"/>
      <c r="UAD668" s="137"/>
      <c r="UAE668" s="137"/>
      <c r="UAF668" s="137"/>
      <c r="UAG668" s="137"/>
      <c r="UAH668" s="137"/>
      <c r="UAI668" s="137"/>
      <c r="UAJ668" s="137"/>
      <c r="UAK668" s="137"/>
      <c r="UAL668" s="137"/>
      <c r="UAM668" s="137"/>
      <c r="UAN668" s="137"/>
      <c r="UAO668" s="137"/>
      <c r="UAP668" s="137"/>
      <c r="UAQ668" s="137"/>
      <c r="UAR668" s="137"/>
      <c r="UAS668" s="137"/>
      <c r="UAT668" s="137"/>
      <c r="UAU668" s="137"/>
      <c r="UAV668" s="137"/>
      <c r="UAW668" s="137"/>
      <c r="UAX668" s="137"/>
      <c r="UAY668" s="137"/>
      <c r="UAZ668" s="137"/>
      <c r="UBA668" s="137"/>
      <c r="UBB668" s="137"/>
      <c r="UBC668" s="137"/>
      <c r="UBD668" s="137"/>
      <c r="UBE668" s="137"/>
      <c r="UBF668" s="137"/>
      <c r="UBG668" s="137"/>
      <c r="UBH668" s="137"/>
      <c r="UBI668" s="137"/>
      <c r="UBJ668" s="137"/>
      <c r="UBK668" s="137"/>
      <c r="UBL668" s="137"/>
      <c r="UBM668" s="137"/>
      <c r="UBN668" s="137"/>
      <c r="UBO668" s="137"/>
      <c r="UBP668" s="137"/>
      <c r="UBQ668" s="137"/>
      <c r="UBR668" s="137"/>
      <c r="UBS668" s="137"/>
      <c r="UBT668" s="137"/>
      <c r="UBU668" s="137"/>
      <c r="UBV668" s="137"/>
      <c r="UBW668" s="137"/>
      <c r="UBX668" s="137"/>
      <c r="UBY668" s="137"/>
      <c r="UBZ668" s="137"/>
      <c r="UCA668" s="137"/>
      <c r="UCB668" s="137"/>
      <c r="UCC668" s="137"/>
      <c r="UCD668" s="137"/>
      <c r="UCE668" s="137"/>
      <c r="UCF668" s="137"/>
      <c r="UCG668" s="137"/>
      <c r="UCH668" s="137"/>
      <c r="UCI668" s="137"/>
      <c r="UCJ668" s="137"/>
      <c r="UCK668" s="137"/>
      <c r="UCL668" s="137"/>
      <c r="UCM668" s="137"/>
      <c r="UCN668" s="137"/>
      <c r="UCO668" s="137"/>
      <c r="UCP668" s="137"/>
      <c r="UCQ668" s="137"/>
      <c r="UCR668" s="137"/>
      <c r="UCS668" s="137"/>
      <c r="UCT668" s="137"/>
      <c r="UCU668" s="137"/>
      <c r="UCV668" s="137"/>
      <c r="UCW668" s="137"/>
      <c r="UCX668" s="137"/>
      <c r="UCY668" s="137"/>
      <c r="UCZ668" s="137"/>
      <c r="UDA668" s="137"/>
      <c r="UDB668" s="137"/>
      <c r="UDC668" s="137"/>
      <c r="UDD668" s="137"/>
      <c r="UDE668" s="137"/>
      <c r="UDF668" s="137"/>
      <c r="UDG668" s="137"/>
      <c r="UDH668" s="137"/>
      <c r="UDI668" s="137"/>
      <c r="UDJ668" s="137"/>
      <c r="UDK668" s="137"/>
      <c r="UDL668" s="137"/>
      <c r="UDM668" s="137"/>
      <c r="UDN668" s="137"/>
      <c r="UDO668" s="137"/>
      <c r="UDP668" s="137"/>
      <c r="UDQ668" s="137"/>
      <c r="UDR668" s="137"/>
      <c r="UDS668" s="137"/>
      <c r="UDT668" s="137"/>
      <c r="UDU668" s="137"/>
      <c r="UDV668" s="137"/>
      <c r="UDW668" s="137"/>
      <c r="UDX668" s="137"/>
      <c r="UDY668" s="137"/>
      <c r="UDZ668" s="137"/>
      <c r="UEA668" s="137"/>
      <c r="UEB668" s="137"/>
      <c r="UEC668" s="137"/>
      <c r="UED668" s="137"/>
      <c r="UEE668" s="137"/>
      <c r="UEF668" s="137"/>
      <c r="UEG668" s="137"/>
      <c r="UEH668" s="137"/>
      <c r="UEI668" s="137"/>
      <c r="UEJ668" s="137"/>
      <c r="UEK668" s="137"/>
      <c r="UEL668" s="137"/>
      <c r="UEM668" s="137"/>
      <c r="UEN668" s="137"/>
      <c r="UEO668" s="137"/>
      <c r="UEP668" s="137"/>
      <c r="UEQ668" s="137"/>
      <c r="UER668" s="137"/>
      <c r="UES668" s="137"/>
      <c r="UET668" s="137"/>
      <c r="UEU668" s="137"/>
      <c r="UEV668" s="137"/>
      <c r="UEW668" s="137"/>
      <c r="UEX668" s="137"/>
      <c r="UEY668" s="137"/>
      <c r="UEZ668" s="137"/>
      <c r="UFA668" s="137"/>
      <c r="UFB668" s="137"/>
      <c r="UFC668" s="137"/>
      <c r="UFD668" s="137"/>
      <c r="UFE668" s="137"/>
      <c r="UFF668" s="137"/>
      <c r="UFG668" s="137"/>
      <c r="UFH668" s="137"/>
      <c r="UFI668" s="137"/>
      <c r="UFJ668" s="137"/>
      <c r="UFK668" s="137"/>
      <c r="UFL668" s="137"/>
      <c r="UFM668" s="137"/>
      <c r="UFN668" s="137"/>
      <c r="UFO668" s="137"/>
      <c r="UFP668" s="137"/>
      <c r="UFQ668" s="137"/>
      <c r="UFR668" s="137"/>
      <c r="UFS668" s="137"/>
      <c r="UFT668" s="137"/>
      <c r="UFU668" s="137"/>
      <c r="UFV668" s="137"/>
      <c r="UFW668" s="137"/>
      <c r="UFX668" s="137"/>
      <c r="UFY668" s="137"/>
      <c r="UFZ668" s="137"/>
      <c r="UGA668" s="137"/>
      <c r="UGB668" s="137"/>
      <c r="UGC668" s="137"/>
      <c r="UGD668" s="137"/>
      <c r="UGE668" s="137"/>
      <c r="UGF668" s="137"/>
      <c r="UGG668" s="137"/>
      <c r="UGH668" s="137"/>
      <c r="UGI668" s="137"/>
      <c r="UGJ668" s="137"/>
      <c r="UGK668" s="137"/>
      <c r="UGL668" s="137"/>
      <c r="UGM668" s="137"/>
      <c r="UGN668" s="137"/>
      <c r="UGO668" s="137"/>
      <c r="UGP668" s="137"/>
      <c r="UGQ668" s="137"/>
      <c r="UGR668" s="137"/>
      <c r="UGS668" s="137"/>
      <c r="UGT668" s="137"/>
      <c r="UGU668" s="137"/>
      <c r="UGV668" s="137"/>
      <c r="UGW668" s="137"/>
      <c r="UGX668" s="137"/>
      <c r="UGY668" s="137"/>
      <c r="UGZ668" s="137"/>
      <c r="UHA668" s="137"/>
      <c r="UHB668" s="137"/>
      <c r="UHC668" s="137"/>
      <c r="UHD668" s="137"/>
      <c r="UHE668" s="137"/>
      <c r="UHF668" s="137"/>
      <c r="UHG668" s="137"/>
      <c r="UHH668" s="137"/>
      <c r="UHI668" s="137"/>
      <c r="UHJ668" s="137"/>
      <c r="UHK668" s="137"/>
      <c r="UHL668" s="137"/>
      <c r="UHM668" s="137"/>
      <c r="UHN668" s="137"/>
      <c r="UHO668" s="137"/>
      <c r="UHP668" s="137"/>
      <c r="UHQ668" s="137"/>
      <c r="UHR668" s="137"/>
      <c r="UHS668" s="137"/>
      <c r="UHT668" s="137"/>
      <c r="UHU668" s="137"/>
      <c r="UHV668" s="137"/>
      <c r="UHW668" s="137"/>
      <c r="UHX668" s="137"/>
      <c r="UHY668" s="137"/>
      <c r="UHZ668" s="137"/>
      <c r="UIA668" s="137"/>
      <c r="UIB668" s="137"/>
      <c r="UIC668" s="137"/>
      <c r="UID668" s="137"/>
      <c r="UIE668" s="137"/>
      <c r="UIF668" s="137"/>
      <c r="UIG668" s="137"/>
      <c r="UIH668" s="137"/>
      <c r="UII668" s="137"/>
      <c r="UIJ668" s="137"/>
      <c r="UIK668" s="137"/>
      <c r="UIL668" s="137"/>
      <c r="UIM668" s="137"/>
      <c r="UIN668" s="137"/>
      <c r="UIO668" s="137"/>
      <c r="UIP668" s="137"/>
      <c r="UIQ668" s="137"/>
      <c r="UIR668" s="137"/>
      <c r="UIS668" s="137"/>
      <c r="UIT668" s="137"/>
      <c r="UIU668" s="137"/>
      <c r="UIV668" s="137"/>
      <c r="UIW668" s="137"/>
      <c r="UIX668" s="137"/>
      <c r="UIY668" s="137"/>
      <c r="UIZ668" s="137"/>
      <c r="UJA668" s="137"/>
      <c r="UJB668" s="137"/>
      <c r="UJC668" s="137"/>
      <c r="UJD668" s="137"/>
      <c r="UJE668" s="137"/>
      <c r="UJF668" s="137"/>
      <c r="UJG668" s="137"/>
      <c r="UJH668" s="137"/>
      <c r="UJI668" s="137"/>
      <c r="UJJ668" s="137"/>
      <c r="UJK668" s="137"/>
      <c r="UJL668" s="137"/>
      <c r="UJM668" s="137"/>
      <c r="UJN668" s="137"/>
      <c r="UJO668" s="137"/>
      <c r="UJP668" s="137"/>
      <c r="UJQ668" s="137"/>
      <c r="UJR668" s="137"/>
      <c r="UJS668" s="137"/>
      <c r="UJT668" s="137"/>
      <c r="UJU668" s="137"/>
      <c r="UJV668" s="137"/>
      <c r="UJW668" s="137"/>
      <c r="UJX668" s="137"/>
      <c r="UJY668" s="137"/>
      <c r="UJZ668" s="137"/>
      <c r="UKA668" s="137"/>
      <c r="UKB668" s="137"/>
      <c r="UKC668" s="137"/>
      <c r="UKD668" s="137"/>
      <c r="UKE668" s="137"/>
      <c r="UKF668" s="137"/>
      <c r="UKG668" s="137"/>
      <c r="UKH668" s="137"/>
      <c r="UKI668" s="137"/>
      <c r="UKJ668" s="137"/>
      <c r="UKK668" s="137"/>
      <c r="UKL668" s="137"/>
      <c r="UKM668" s="137"/>
      <c r="UKN668" s="137"/>
      <c r="UKO668" s="137"/>
      <c r="UKP668" s="137"/>
      <c r="UKQ668" s="137"/>
      <c r="UKR668" s="137"/>
      <c r="UKS668" s="137"/>
      <c r="UKT668" s="137"/>
      <c r="UKU668" s="137"/>
      <c r="UKV668" s="137"/>
      <c r="UKW668" s="137"/>
      <c r="UKX668" s="137"/>
      <c r="UKY668" s="137"/>
      <c r="UKZ668" s="137"/>
      <c r="ULA668" s="137"/>
      <c r="ULB668" s="137"/>
      <c r="ULC668" s="137"/>
      <c r="ULD668" s="137"/>
      <c r="ULE668" s="137"/>
      <c r="ULF668" s="137"/>
      <c r="ULG668" s="137"/>
      <c r="ULH668" s="137"/>
      <c r="ULI668" s="137"/>
      <c r="ULJ668" s="137"/>
      <c r="ULK668" s="137"/>
      <c r="ULL668" s="137"/>
      <c r="ULM668" s="137"/>
      <c r="ULN668" s="137"/>
      <c r="ULO668" s="137"/>
      <c r="ULP668" s="137"/>
      <c r="ULQ668" s="137"/>
      <c r="ULR668" s="137"/>
      <c r="ULS668" s="137"/>
      <c r="ULT668" s="137"/>
      <c r="ULU668" s="137"/>
      <c r="ULV668" s="137"/>
      <c r="ULW668" s="137"/>
      <c r="ULX668" s="137"/>
      <c r="ULY668" s="137"/>
      <c r="ULZ668" s="137"/>
      <c r="UMA668" s="137"/>
      <c r="UMB668" s="137"/>
      <c r="UMC668" s="137"/>
      <c r="UMD668" s="137"/>
      <c r="UME668" s="137"/>
      <c r="UMF668" s="137"/>
      <c r="UMG668" s="137"/>
      <c r="UMH668" s="137"/>
      <c r="UMI668" s="137"/>
      <c r="UMJ668" s="137"/>
      <c r="UMK668" s="137"/>
      <c r="UML668" s="137"/>
      <c r="UMM668" s="137"/>
      <c r="UMN668" s="137"/>
      <c r="UMO668" s="137"/>
      <c r="UMP668" s="137"/>
      <c r="UMQ668" s="137"/>
      <c r="UMR668" s="137"/>
      <c r="UMS668" s="137"/>
      <c r="UMT668" s="137"/>
      <c r="UMU668" s="137"/>
      <c r="UMV668" s="137"/>
      <c r="UMW668" s="137"/>
      <c r="UMX668" s="137"/>
      <c r="UMY668" s="137"/>
      <c r="UMZ668" s="137"/>
      <c r="UNA668" s="137"/>
      <c r="UNB668" s="137"/>
      <c r="UNC668" s="137"/>
      <c r="UND668" s="137"/>
      <c r="UNE668" s="137"/>
      <c r="UNF668" s="137"/>
      <c r="UNG668" s="137"/>
      <c r="UNH668" s="137"/>
      <c r="UNI668" s="137"/>
      <c r="UNJ668" s="137"/>
      <c r="UNK668" s="137"/>
      <c r="UNL668" s="137"/>
      <c r="UNM668" s="137"/>
      <c r="UNN668" s="137"/>
      <c r="UNO668" s="137"/>
      <c r="UNP668" s="137"/>
      <c r="UNQ668" s="137"/>
      <c r="UNR668" s="137"/>
      <c r="UNS668" s="137"/>
      <c r="UNT668" s="137"/>
      <c r="UNU668" s="137"/>
      <c r="UNV668" s="137"/>
      <c r="UNW668" s="137"/>
      <c r="UNX668" s="137"/>
      <c r="UNY668" s="137"/>
      <c r="UNZ668" s="137"/>
      <c r="UOA668" s="137"/>
      <c r="UOB668" s="137"/>
      <c r="UOC668" s="137"/>
      <c r="UOD668" s="137"/>
      <c r="UOE668" s="137"/>
      <c r="UOF668" s="137"/>
      <c r="UOG668" s="137"/>
      <c r="UOH668" s="137"/>
      <c r="UOI668" s="137"/>
      <c r="UOJ668" s="137"/>
      <c r="UOK668" s="137"/>
      <c r="UOL668" s="137"/>
      <c r="UOM668" s="137"/>
      <c r="UON668" s="137"/>
      <c r="UOO668" s="137"/>
      <c r="UOP668" s="137"/>
      <c r="UOQ668" s="137"/>
      <c r="UOR668" s="137"/>
      <c r="UOS668" s="137"/>
      <c r="UOT668" s="137"/>
      <c r="UOU668" s="137"/>
      <c r="UOV668" s="137"/>
      <c r="UOW668" s="137"/>
      <c r="UOX668" s="137"/>
      <c r="UOY668" s="137"/>
      <c r="UOZ668" s="137"/>
      <c r="UPA668" s="137"/>
      <c r="UPB668" s="137"/>
      <c r="UPC668" s="137"/>
      <c r="UPD668" s="137"/>
      <c r="UPE668" s="137"/>
      <c r="UPF668" s="137"/>
      <c r="UPG668" s="137"/>
      <c r="UPH668" s="137"/>
      <c r="UPI668" s="137"/>
      <c r="UPJ668" s="137"/>
      <c r="UPK668" s="137"/>
      <c r="UPL668" s="137"/>
      <c r="UPM668" s="137"/>
      <c r="UPN668" s="137"/>
      <c r="UPO668" s="137"/>
      <c r="UPP668" s="137"/>
      <c r="UPQ668" s="137"/>
      <c r="UPR668" s="137"/>
      <c r="UPS668" s="137"/>
      <c r="UPT668" s="137"/>
      <c r="UPU668" s="137"/>
      <c r="UPV668" s="137"/>
      <c r="UPW668" s="137"/>
      <c r="UPX668" s="137"/>
      <c r="UPY668" s="137"/>
      <c r="UPZ668" s="137"/>
      <c r="UQA668" s="137"/>
      <c r="UQB668" s="137"/>
      <c r="UQC668" s="137"/>
      <c r="UQD668" s="137"/>
      <c r="UQE668" s="137"/>
      <c r="UQF668" s="137"/>
      <c r="UQG668" s="137"/>
      <c r="UQH668" s="137"/>
      <c r="UQI668" s="137"/>
      <c r="UQJ668" s="137"/>
      <c r="UQK668" s="137"/>
      <c r="UQL668" s="137"/>
      <c r="UQM668" s="137"/>
      <c r="UQN668" s="137"/>
      <c r="UQO668" s="137"/>
      <c r="UQP668" s="137"/>
      <c r="UQQ668" s="137"/>
      <c r="UQR668" s="137"/>
      <c r="UQS668" s="137"/>
      <c r="UQT668" s="137"/>
      <c r="UQU668" s="137"/>
      <c r="UQV668" s="137"/>
      <c r="UQW668" s="137"/>
      <c r="UQX668" s="137"/>
      <c r="UQY668" s="137"/>
      <c r="UQZ668" s="137"/>
      <c r="URA668" s="137"/>
      <c r="URB668" s="137"/>
      <c r="URC668" s="137"/>
      <c r="URD668" s="137"/>
      <c r="URE668" s="137"/>
      <c r="URF668" s="137"/>
      <c r="URG668" s="137"/>
      <c r="URH668" s="137"/>
      <c r="URI668" s="137"/>
      <c r="URJ668" s="137"/>
      <c r="URK668" s="137"/>
      <c r="URL668" s="137"/>
      <c r="URM668" s="137"/>
      <c r="URN668" s="137"/>
      <c r="URO668" s="137"/>
      <c r="URP668" s="137"/>
      <c r="URQ668" s="137"/>
      <c r="URR668" s="137"/>
      <c r="URS668" s="137"/>
      <c r="URT668" s="137"/>
      <c r="URU668" s="137"/>
      <c r="URV668" s="137"/>
      <c r="URW668" s="137"/>
      <c r="URX668" s="137"/>
      <c r="URY668" s="137"/>
      <c r="URZ668" s="137"/>
      <c r="USA668" s="137"/>
      <c r="USB668" s="137"/>
      <c r="USC668" s="137"/>
      <c r="USD668" s="137"/>
      <c r="USE668" s="137"/>
      <c r="USF668" s="137"/>
      <c r="USG668" s="137"/>
      <c r="USH668" s="137"/>
      <c r="USI668" s="137"/>
      <c r="USJ668" s="137"/>
      <c r="USK668" s="137"/>
      <c r="USL668" s="137"/>
      <c r="USM668" s="137"/>
      <c r="USN668" s="137"/>
      <c r="USO668" s="137"/>
      <c r="USP668" s="137"/>
      <c r="USQ668" s="137"/>
      <c r="USR668" s="137"/>
      <c r="USS668" s="137"/>
      <c r="UST668" s="137"/>
      <c r="USU668" s="137"/>
      <c r="USV668" s="137"/>
      <c r="USW668" s="137"/>
      <c r="USX668" s="137"/>
      <c r="USY668" s="137"/>
      <c r="USZ668" s="137"/>
      <c r="UTA668" s="137"/>
      <c r="UTB668" s="137"/>
      <c r="UTC668" s="137"/>
      <c r="UTD668" s="137"/>
      <c r="UTE668" s="137"/>
      <c r="UTF668" s="137"/>
      <c r="UTG668" s="137"/>
      <c r="UTH668" s="137"/>
      <c r="UTI668" s="137"/>
      <c r="UTJ668" s="137"/>
      <c r="UTK668" s="137"/>
      <c r="UTL668" s="137"/>
      <c r="UTM668" s="137"/>
      <c r="UTN668" s="137"/>
      <c r="UTO668" s="137"/>
      <c r="UTP668" s="137"/>
      <c r="UTQ668" s="137"/>
      <c r="UTR668" s="137"/>
      <c r="UTS668" s="137"/>
      <c r="UTT668" s="137"/>
      <c r="UTU668" s="137"/>
      <c r="UTV668" s="137"/>
      <c r="UTW668" s="137"/>
      <c r="UTX668" s="137"/>
      <c r="UTY668" s="137"/>
      <c r="UTZ668" s="137"/>
      <c r="UUA668" s="137"/>
      <c r="UUB668" s="137"/>
      <c r="UUC668" s="137"/>
      <c r="UUD668" s="137"/>
      <c r="UUE668" s="137"/>
      <c r="UUF668" s="137"/>
      <c r="UUG668" s="137"/>
      <c r="UUH668" s="137"/>
      <c r="UUI668" s="137"/>
      <c r="UUJ668" s="137"/>
      <c r="UUK668" s="137"/>
      <c r="UUL668" s="137"/>
      <c r="UUM668" s="137"/>
      <c r="UUN668" s="137"/>
      <c r="UUO668" s="137"/>
      <c r="UUP668" s="137"/>
      <c r="UUQ668" s="137"/>
      <c r="UUR668" s="137"/>
      <c r="UUS668" s="137"/>
      <c r="UUT668" s="137"/>
      <c r="UUU668" s="137"/>
      <c r="UUV668" s="137"/>
      <c r="UUW668" s="137"/>
      <c r="UUX668" s="137"/>
      <c r="UUY668" s="137"/>
      <c r="UUZ668" s="137"/>
      <c r="UVA668" s="137"/>
      <c r="UVB668" s="137"/>
      <c r="UVC668" s="137"/>
      <c r="UVD668" s="137"/>
      <c r="UVE668" s="137"/>
      <c r="UVF668" s="137"/>
      <c r="UVG668" s="137"/>
      <c r="UVH668" s="137"/>
      <c r="UVI668" s="137"/>
      <c r="UVJ668" s="137"/>
      <c r="UVK668" s="137"/>
      <c r="UVL668" s="137"/>
      <c r="UVM668" s="137"/>
      <c r="UVN668" s="137"/>
      <c r="UVO668" s="137"/>
      <c r="UVP668" s="137"/>
      <c r="UVQ668" s="137"/>
      <c r="UVR668" s="137"/>
      <c r="UVS668" s="137"/>
      <c r="UVT668" s="137"/>
      <c r="UVU668" s="137"/>
      <c r="UVV668" s="137"/>
      <c r="UVW668" s="137"/>
      <c r="UVX668" s="137"/>
      <c r="UVY668" s="137"/>
      <c r="UVZ668" s="137"/>
      <c r="UWA668" s="137"/>
      <c r="UWB668" s="137"/>
      <c r="UWC668" s="137"/>
      <c r="UWD668" s="137"/>
      <c r="UWE668" s="137"/>
      <c r="UWF668" s="137"/>
      <c r="UWG668" s="137"/>
      <c r="UWH668" s="137"/>
      <c r="UWI668" s="137"/>
      <c r="UWJ668" s="137"/>
      <c r="UWK668" s="137"/>
      <c r="UWL668" s="137"/>
      <c r="UWM668" s="137"/>
      <c r="UWN668" s="137"/>
      <c r="UWO668" s="137"/>
      <c r="UWP668" s="137"/>
      <c r="UWQ668" s="137"/>
      <c r="UWR668" s="137"/>
      <c r="UWS668" s="137"/>
      <c r="UWT668" s="137"/>
      <c r="UWU668" s="137"/>
      <c r="UWV668" s="137"/>
      <c r="UWW668" s="137"/>
      <c r="UWX668" s="137"/>
      <c r="UWY668" s="137"/>
      <c r="UWZ668" s="137"/>
      <c r="UXA668" s="137"/>
      <c r="UXB668" s="137"/>
      <c r="UXC668" s="137"/>
      <c r="UXD668" s="137"/>
      <c r="UXE668" s="137"/>
      <c r="UXF668" s="137"/>
      <c r="UXG668" s="137"/>
      <c r="UXH668" s="137"/>
      <c r="UXI668" s="137"/>
      <c r="UXJ668" s="137"/>
      <c r="UXK668" s="137"/>
      <c r="UXL668" s="137"/>
      <c r="UXM668" s="137"/>
      <c r="UXN668" s="137"/>
      <c r="UXO668" s="137"/>
      <c r="UXP668" s="137"/>
      <c r="UXQ668" s="137"/>
      <c r="UXR668" s="137"/>
      <c r="UXS668" s="137"/>
      <c r="UXT668" s="137"/>
      <c r="UXU668" s="137"/>
      <c r="UXV668" s="137"/>
      <c r="UXW668" s="137"/>
      <c r="UXX668" s="137"/>
      <c r="UXY668" s="137"/>
      <c r="UXZ668" s="137"/>
      <c r="UYA668" s="137"/>
      <c r="UYB668" s="137"/>
      <c r="UYC668" s="137"/>
      <c r="UYD668" s="137"/>
      <c r="UYE668" s="137"/>
      <c r="UYF668" s="137"/>
      <c r="UYG668" s="137"/>
      <c r="UYH668" s="137"/>
      <c r="UYI668" s="137"/>
      <c r="UYJ668" s="137"/>
      <c r="UYK668" s="137"/>
      <c r="UYL668" s="137"/>
      <c r="UYM668" s="137"/>
      <c r="UYN668" s="137"/>
      <c r="UYO668" s="137"/>
      <c r="UYP668" s="137"/>
      <c r="UYQ668" s="137"/>
      <c r="UYR668" s="137"/>
      <c r="UYS668" s="137"/>
      <c r="UYT668" s="137"/>
      <c r="UYU668" s="137"/>
      <c r="UYV668" s="137"/>
      <c r="UYW668" s="137"/>
      <c r="UYX668" s="137"/>
      <c r="UYY668" s="137"/>
      <c r="UYZ668" s="137"/>
      <c r="UZA668" s="137"/>
      <c r="UZB668" s="137"/>
      <c r="UZC668" s="137"/>
      <c r="UZD668" s="137"/>
      <c r="UZE668" s="137"/>
      <c r="UZF668" s="137"/>
      <c r="UZG668" s="137"/>
      <c r="UZH668" s="137"/>
      <c r="UZI668" s="137"/>
      <c r="UZJ668" s="137"/>
      <c r="UZK668" s="137"/>
      <c r="UZL668" s="137"/>
      <c r="UZM668" s="137"/>
      <c r="UZN668" s="137"/>
      <c r="UZO668" s="137"/>
      <c r="UZP668" s="137"/>
      <c r="UZQ668" s="137"/>
      <c r="UZR668" s="137"/>
      <c r="UZS668" s="137"/>
      <c r="UZT668" s="137"/>
      <c r="UZU668" s="137"/>
      <c r="UZV668" s="137"/>
      <c r="UZW668" s="137"/>
      <c r="UZX668" s="137"/>
      <c r="UZY668" s="137"/>
      <c r="UZZ668" s="137"/>
      <c r="VAA668" s="137"/>
      <c r="VAB668" s="137"/>
      <c r="VAC668" s="137"/>
      <c r="VAD668" s="137"/>
      <c r="VAE668" s="137"/>
      <c r="VAF668" s="137"/>
      <c r="VAG668" s="137"/>
      <c r="VAH668" s="137"/>
      <c r="VAI668" s="137"/>
      <c r="VAJ668" s="137"/>
      <c r="VAK668" s="137"/>
      <c r="VAL668" s="137"/>
      <c r="VAM668" s="137"/>
      <c r="VAN668" s="137"/>
      <c r="VAO668" s="137"/>
      <c r="VAP668" s="137"/>
      <c r="VAQ668" s="137"/>
      <c r="VAR668" s="137"/>
      <c r="VAS668" s="137"/>
      <c r="VAT668" s="137"/>
      <c r="VAU668" s="137"/>
      <c r="VAV668" s="137"/>
      <c r="VAW668" s="137"/>
      <c r="VAX668" s="137"/>
      <c r="VAY668" s="137"/>
      <c r="VAZ668" s="137"/>
      <c r="VBA668" s="137"/>
      <c r="VBB668" s="137"/>
      <c r="VBC668" s="137"/>
      <c r="VBD668" s="137"/>
      <c r="VBE668" s="137"/>
      <c r="VBF668" s="137"/>
      <c r="VBG668" s="137"/>
      <c r="VBH668" s="137"/>
      <c r="VBI668" s="137"/>
      <c r="VBJ668" s="137"/>
      <c r="VBK668" s="137"/>
      <c r="VBL668" s="137"/>
      <c r="VBM668" s="137"/>
      <c r="VBN668" s="137"/>
      <c r="VBO668" s="137"/>
      <c r="VBP668" s="137"/>
      <c r="VBQ668" s="137"/>
      <c r="VBR668" s="137"/>
      <c r="VBS668" s="137"/>
      <c r="VBT668" s="137"/>
      <c r="VBU668" s="137"/>
      <c r="VBV668" s="137"/>
      <c r="VBW668" s="137"/>
      <c r="VBX668" s="137"/>
      <c r="VBY668" s="137"/>
      <c r="VBZ668" s="137"/>
      <c r="VCA668" s="137"/>
      <c r="VCB668" s="137"/>
      <c r="VCC668" s="137"/>
      <c r="VCD668" s="137"/>
      <c r="VCE668" s="137"/>
      <c r="VCF668" s="137"/>
      <c r="VCG668" s="137"/>
      <c r="VCH668" s="137"/>
      <c r="VCI668" s="137"/>
      <c r="VCJ668" s="137"/>
      <c r="VCK668" s="137"/>
      <c r="VCL668" s="137"/>
      <c r="VCM668" s="137"/>
      <c r="VCN668" s="137"/>
      <c r="VCO668" s="137"/>
      <c r="VCP668" s="137"/>
      <c r="VCQ668" s="137"/>
      <c r="VCR668" s="137"/>
      <c r="VCS668" s="137"/>
      <c r="VCT668" s="137"/>
      <c r="VCU668" s="137"/>
      <c r="VCV668" s="137"/>
      <c r="VCW668" s="137"/>
      <c r="VCX668" s="137"/>
      <c r="VCY668" s="137"/>
      <c r="VCZ668" s="137"/>
      <c r="VDA668" s="137"/>
      <c r="VDB668" s="137"/>
      <c r="VDC668" s="137"/>
      <c r="VDD668" s="137"/>
      <c r="VDE668" s="137"/>
      <c r="VDF668" s="137"/>
      <c r="VDG668" s="137"/>
      <c r="VDH668" s="137"/>
      <c r="VDI668" s="137"/>
      <c r="VDJ668" s="137"/>
      <c r="VDK668" s="137"/>
      <c r="VDL668" s="137"/>
      <c r="VDM668" s="137"/>
      <c r="VDN668" s="137"/>
      <c r="VDO668" s="137"/>
      <c r="VDP668" s="137"/>
      <c r="VDQ668" s="137"/>
      <c r="VDR668" s="137"/>
      <c r="VDS668" s="137"/>
      <c r="VDT668" s="137"/>
      <c r="VDU668" s="137"/>
      <c r="VDV668" s="137"/>
      <c r="VDW668" s="137"/>
      <c r="VDX668" s="137"/>
      <c r="VDY668" s="137"/>
      <c r="VDZ668" s="137"/>
      <c r="VEA668" s="137"/>
      <c r="VEB668" s="137"/>
      <c r="VEC668" s="137"/>
      <c r="VED668" s="137"/>
      <c r="VEE668" s="137"/>
      <c r="VEF668" s="137"/>
      <c r="VEG668" s="137"/>
      <c r="VEH668" s="137"/>
      <c r="VEI668" s="137"/>
      <c r="VEJ668" s="137"/>
      <c r="VEK668" s="137"/>
      <c r="VEL668" s="137"/>
      <c r="VEM668" s="137"/>
      <c r="VEN668" s="137"/>
      <c r="VEO668" s="137"/>
      <c r="VEP668" s="137"/>
      <c r="VEQ668" s="137"/>
      <c r="VER668" s="137"/>
      <c r="VES668" s="137"/>
      <c r="VET668" s="137"/>
      <c r="VEU668" s="137"/>
      <c r="VEV668" s="137"/>
      <c r="VEW668" s="137"/>
      <c r="VEX668" s="137"/>
      <c r="VEY668" s="137"/>
      <c r="VEZ668" s="137"/>
      <c r="VFA668" s="137"/>
      <c r="VFB668" s="137"/>
      <c r="VFC668" s="137"/>
      <c r="VFD668" s="137"/>
      <c r="VFE668" s="137"/>
      <c r="VFF668" s="137"/>
      <c r="VFG668" s="137"/>
      <c r="VFH668" s="137"/>
      <c r="VFI668" s="137"/>
      <c r="VFJ668" s="137"/>
      <c r="VFK668" s="137"/>
      <c r="VFL668" s="137"/>
      <c r="VFM668" s="137"/>
      <c r="VFN668" s="137"/>
      <c r="VFO668" s="137"/>
      <c r="VFP668" s="137"/>
      <c r="VFQ668" s="137"/>
      <c r="VFR668" s="137"/>
      <c r="VFS668" s="137"/>
      <c r="VFT668" s="137"/>
      <c r="VFU668" s="137"/>
      <c r="VFV668" s="137"/>
      <c r="VFW668" s="137"/>
      <c r="VFX668" s="137"/>
      <c r="VFY668" s="137"/>
      <c r="VFZ668" s="137"/>
      <c r="VGA668" s="137"/>
      <c r="VGB668" s="137"/>
      <c r="VGC668" s="137"/>
      <c r="VGD668" s="137"/>
      <c r="VGE668" s="137"/>
      <c r="VGF668" s="137"/>
      <c r="VGG668" s="137"/>
      <c r="VGH668" s="137"/>
      <c r="VGI668" s="137"/>
      <c r="VGJ668" s="137"/>
      <c r="VGK668" s="137"/>
      <c r="VGL668" s="137"/>
      <c r="VGM668" s="137"/>
      <c r="VGN668" s="137"/>
      <c r="VGO668" s="137"/>
      <c r="VGP668" s="137"/>
      <c r="VGQ668" s="137"/>
      <c r="VGR668" s="137"/>
      <c r="VGS668" s="137"/>
      <c r="VGT668" s="137"/>
      <c r="VGU668" s="137"/>
      <c r="VGV668" s="137"/>
      <c r="VGW668" s="137"/>
      <c r="VGX668" s="137"/>
      <c r="VGY668" s="137"/>
      <c r="VGZ668" s="137"/>
      <c r="VHA668" s="137"/>
      <c r="VHB668" s="137"/>
      <c r="VHC668" s="137"/>
      <c r="VHD668" s="137"/>
      <c r="VHE668" s="137"/>
      <c r="VHF668" s="137"/>
      <c r="VHG668" s="137"/>
      <c r="VHH668" s="137"/>
      <c r="VHI668" s="137"/>
      <c r="VHJ668" s="137"/>
      <c r="VHK668" s="137"/>
      <c r="VHL668" s="137"/>
      <c r="VHM668" s="137"/>
      <c r="VHN668" s="137"/>
      <c r="VHO668" s="137"/>
      <c r="VHP668" s="137"/>
      <c r="VHQ668" s="137"/>
      <c r="VHR668" s="137"/>
      <c r="VHS668" s="137"/>
      <c r="VHT668" s="137"/>
      <c r="VHU668" s="137"/>
      <c r="VHV668" s="137"/>
      <c r="VHW668" s="137"/>
      <c r="VHX668" s="137"/>
      <c r="VHY668" s="137"/>
      <c r="VHZ668" s="137"/>
      <c r="VIA668" s="137"/>
      <c r="VIB668" s="137"/>
      <c r="VIC668" s="137"/>
      <c r="VID668" s="137"/>
      <c r="VIE668" s="137"/>
      <c r="VIF668" s="137"/>
      <c r="VIG668" s="137"/>
      <c r="VIH668" s="137"/>
      <c r="VII668" s="137"/>
      <c r="VIJ668" s="137"/>
      <c r="VIK668" s="137"/>
      <c r="VIL668" s="137"/>
      <c r="VIM668" s="137"/>
      <c r="VIN668" s="137"/>
      <c r="VIO668" s="137"/>
      <c r="VIP668" s="137"/>
      <c r="VIQ668" s="137"/>
      <c r="VIR668" s="137"/>
      <c r="VIS668" s="137"/>
      <c r="VIT668" s="137"/>
      <c r="VIU668" s="137"/>
      <c r="VIV668" s="137"/>
      <c r="VIW668" s="137"/>
      <c r="VIX668" s="137"/>
      <c r="VIY668" s="137"/>
      <c r="VIZ668" s="137"/>
      <c r="VJA668" s="137"/>
      <c r="VJB668" s="137"/>
      <c r="VJC668" s="137"/>
      <c r="VJD668" s="137"/>
      <c r="VJE668" s="137"/>
      <c r="VJF668" s="137"/>
      <c r="VJG668" s="137"/>
      <c r="VJH668" s="137"/>
      <c r="VJI668" s="137"/>
      <c r="VJJ668" s="137"/>
      <c r="VJK668" s="137"/>
      <c r="VJL668" s="137"/>
      <c r="VJM668" s="137"/>
      <c r="VJN668" s="137"/>
      <c r="VJO668" s="137"/>
      <c r="VJP668" s="137"/>
      <c r="VJQ668" s="137"/>
      <c r="VJR668" s="137"/>
      <c r="VJS668" s="137"/>
      <c r="VJT668" s="137"/>
      <c r="VJU668" s="137"/>
      <c r="VJV668" s="137"/>
      <c r="VJW668" s="137"/>
      <c r="VJX668" s="137"/>
      <c r="VJY668" s="137"/>
      <c r="VJZ668" s="137"/>
      <c r="VKA668" s="137"/>
      <c r="VKB668" s="137"/>
      <c r="VKC668" s="137"/>
      <c r="VKD668" s="137"/>
      <c r="VKE668" s="137"/>
      <c r="VKF668" s="137"/>
      <c r="VKG668" s="137"/>
      <c r="VKH668" s="137"/>
      <c r="VKI668" s="137"/>
      <c r="VKJ668" s="137"/>
      <c r="VKK668" s="137"/>
      <c r="VKL668" s="137"/>
      <c r="VKM668" s="137"/>
      <c r="VKN668" s="137"/>
      <c r="VKO668" s="137"/>
      <c r="VKP668" s="137"/>
      <c r="VKQ668" s="137"/>
      <c r="VKR668" s="137"/>
      <c r="VKS668" s="137"/>
      <c r="VKT668" s="137"/>
      <c r="VKU668" s="137"/>
      <c r="VKV668" s="137"/>
      <c r="VKW668" s="137"/>
      <c r="VKX668" s="137"/>
      <c r="VKY668" s="137"/>
      <c r="VKZ668" s="137"/>
      <c r="VLA668" s="137"/>
      <c r="VLB668" s="137"/>
      <c r="VLC668" s="137"/>
      <c r="VLD668" s="137"/>
      <c r="VLE668" s="137"/>
      <c r="VLF668" s="137"/>
      <c r="VLG668" s="137"/>
      <c r="VLH668" s="137"/>
      <c r="VLI668" s="137"/>
      <c r="VLJ668" s="137"/>
      <c r="VLK668" s="137"/>
      <c r="VLL668" s="137"/>
      <c r="VLM668" s="137"/>
      <c r="VLN668" s="137"/>
      <c r="VLO668" s="137"/>
      <c r="VLP668" s="137"/>
      <c r="VLQ668" s="137"/>
      <c r="VLR668" s="137"/>
      <c r="VLS668" s="137"/>
      <c r="VLT668" s="137"/>
      <c r="VLU668" s="137"/>
      <c r="VLV668" s="137"/>
      <c r="VLW668" s="137"/>
      <c r="VLX668" s="137"/>
      <c r="VLY668" s="137"/>
      <c r="VLZ668" s="137"/>
      <c r="VMA668" s="137"/>
      <c r="VMB668" s="137"/>
      <c r="VMC668" s="137"/>
      <c r="VMD668" s="137"/>
      <c r="VME668" s="137"/>
      <c r="VMF668" s="137"/>
      <c r="VMG668" s="137"/>
      <c r="VMH668" s="137"/>
      <c r="VMI668" s="137"/>
      <c r="VMJ668" s="137"/>
      <c r="VMK668" s="137"/>
      <c r="VML668" s="137"/>
      <c r="VMM668" s="137"/>
      <c r="VMN668" s="137"/>
      <c r="VMO668" s="137"/>
      <c r="VMP668" s="137"/>
      <c r="VMQ668" s="137"/>
      <c r="VMR668" s="137"/>
      <c r="VMS668" s="137"/>
      <c r="VMT668" s="137"/>
      <c r="VMU668" s="137"/>
      <c r="VMV668" s="137"/>
      <c r="VMW668" s="137"/>
      <c r="VMX668" s="137"/>
      <c r="VMY668" s="137"/>
      <c r="VMZ668" s="137"/>
      <c r="VNA668" s="137"/>
      <c r="VNB668" s="137"/>
      <c r="VNC668" s="137"/>
      <c r="VND668" s="137"/>
      <c r="VNE668" s="137"/>
      <c r="VNF668" s="137"/>
      <c r="VNG668" s="137"/>
      <c r="VNH668" s="137"/>
      <c r="VNI668" s="137"/>
      <c r="VNJ668" s="137"/>
      <c r="VNK668" s="137"/>
      <c r="VNL668" s="137"/>
      <c r="VNM668" s="137"/>
      <c r="VNN668" s="137"/>
      <c r="VNO668" s="137"/>
      <c r="VNP668" s="137"/>
      <c r="VNQ668" s="137"/>
      <c r="VNR668" s="137"/>
      <c r="VNS668" s="137"/>
      <c r="VNT668" s="137"/>
      <c r="VNU668" s="137"/>
      <c r="VNV668" s="137"/>
      <c r="VNW668" s="137"/>
      <c r="VNX668" s="137"/>
      <c r="VNY668" s="137"/>
      <c r="VNZ668" s="137"/>
      <c r="VOA668" s="137"/>
      <c r="VOB668" s="137"/>
      <c r="VOC668" s="137"/>
      <c r="VOD668" s="137"/>
      <c r="VOE668" s="137"/>
      <c r="VOF668" s="137"/>
      <c r="VOG668" s="137"/>
      <c r="VOH668" s="137"/>
      <c r="VOI668" s="137"/>
      <c r="VOJ668" s="137"/>
      <c r="VOK668" s="137"/>
      <c r="VOL668" s="137"/>
      <c r="VOM668" s="137"/>
      <c r="VON668" s="137"/>
      <c r="VOO668" s="137"/>
      <c r="VOP668" s="137"/>
      <c r="VOQ668" s="137"/>
      <c r="VOR668" s="137"/>
      <c r="VOS668" s="137"/>
      <c r="VOT668" s="137"/>
      <c r="VOU668" s="137"/>
      <c r="VOV668" s="137"/>
      <c r="VOW668" s="137"/>
      <c r="VOX668" s="137"/>
      <c r="VOY668" s="137"/>
      <c r="VOZ668" s="137"/>
      <c r="VPA668" s="137"/>
      <c r="VPB668" s="137"/>
      <c r="VPC668" s="137"/>
      <c r="VPD668" s="137"/>
      <c r="VPE668" s="137"/>
      <c r="VPF668" s="137"/>
      <c r="VPG668" s="137"/>
      <c r="VPH668" s="137"/>
      <c r="VPI668" s="137"/>
      <c r="VPJ668" s="137"/>
      <c r="VPK668" s="137"/>
      <c r="VPL668" s="137"/>
      <c r="VPM668" s="137"/>
      <c r="VPN668" s="137"/>
      <c r="VPO668" s="137"/>
      <c r="VPP668" s="137"/>
      <c r="VPQ668" s="137"/>
      <c r="VPR668" s="137"/>
      <c r="VPS668" s="137"/>
      <c r="VPT668" s="137"/>
      <c r="VPU668" s="137"/>
      <c r="VPV668" s="137"/>
      <c r="VPW668" s="137"/>
      <c r="VPX668" s="137"/>
      <c r="VPY668" s="137"/>
      <c r="VPZ668" s="137"/>
      <c r="VQA668" s="137"/>
      <c r="VQB668" s="137"/>
      <c r="VQC668" s="137"/>
      <c r="VQD668" s="137"/>
      <c r="VQE668" s="137"/>
      <c r="VQF668" s="137"/>
      <c r="VQG668" s="137"/>
      <c r="VQH668" s="137"/>
      <c r="VQI668" s="137"/>
      <c r="VQJ668" s="137"/>
      <c r="VQK668" s="137"/>
      <c r="VQL668" s="137"/>
      <c r="VQM668" s="137"/>
      <c r="VQN668" s="137"/>
      <c r="VQO668" s="137"/>
      <c r="VQP668" s="137"/>
      <c r="VQQ668" s="137"/>
      <c r="VQR668" s="137"/>
      <c r="VQS668" s="137"/>
      <c r="VQT668" s="137"/>
      <c r="VQU668" s="137"/>
      <c r="VQV668" s="137"/>
      <c r="VQW668" s="137"/>
      <c r="VQX668" s="137"/>
      <c r="VQY668" s="137"/>
      <c r="VQZ668" s="137"/>
      <c r="VRA668" s="137"/>
      <c r="VRB668" s="137"/>
      <c r="VRC668" s="137"/>
      <c r="VRD668" s="137"/>
      <c r="VRE668" s="137"/>
      <c r="VRF668" s="137"/>
      <c r="VRG668" s="137"/>
      <c r="VRH668" s="137"/>
      <c r="VRI668" s="137"/>
      <c r="VRJ668" s="137"/>
      <c r="VRK668" s="137"/>
      <c r="VRL668" s="137"/>
      <c r="VRM668" s="137"/>
      <c r="VRN668" s="137"/>
      <c r="VRO668" s="137"/>
      <c r="VRP668" s="137"/>
      <c r="VRQ668" s="137"/>
      <c r="VRR668" s="137"/>
      <c r="VRS668" s="137"/>
      <c r="VRT668" s="137"/>
      <c r="VRU668" s="137"/>
      <c r="VRV668" s="137"/>
      <c r="VRW668" s="137"/>
      <c r="VRX668" s="137"/>
      <c r="VRY668" s="137"/>
      <c r="VRZ668" s="137"/>
      <c r="VSA668" s="137"/>
      <c r="VSB668" s="137"/>
      <c r="VSC668" s="137"/>
      <c r="VSD668" s="137"/>
      <c r="VSE668" s="137"/>
      <c r="VSF668" s="137"/>
      <c r="VSG668" s="137"/>
      <c r="VSH668" s="137"/>
      <c r="VSI668" s="137"/>
      <c r="VSJ668" s="137"/>
      <c r="VSK668" s="137"/>
      <c r="VSL668" s="137"/>
      <c r="VSM668" s="137"/>
      <c r="VSN668" s="137"/>
      <c r="VSO668" s="137"/>
      <c r="VSP668" s="137"/>
      <c r="VSQ668" s="137"/>
      <c r="VSR668" s="137"/>
      <c r="VSS668" s="137"/>
      <c r="VST668" s="137"/>
      <c r="VSU668" s="137"/>
      <c r="VSV668" s="137"/>
      <c r="VSW668" s="137"/>
      <c r="VSX668" s="137"/>
      <c r="VSY668" s="137"/>
      <c r="VSZ668" s="137"/>
      <c r="VTA668" s="137"/>
      <c r="VTB668" s="137"/>
      <c r="VTC668" s="137"/>
      <c r="VTD668" s="137"/>
      <c r="VTE668" s="137"/>
      <c r="VTF668" s="137"/>
      <c r="VTG668" s="137"/>
      <c r="VTH668" s="137"/>
      <c r="VTI668" s="137"/>
      <c r="VTJ668" s="137"/>
      <c r="VTK668" s="137"/>
      <c r="VTL668" s="137"/>
      <c r="VTM668" s="137"/>
      <c r="VTN668" s="137"/>
      <c r="VTO668" s="137"/>
      <c r="VTP668" s="137"/>
      <c r="VTQ668" s="137"/>
      <c r="VTR668" s="137"/>
      <c r="VTS668" s="137"/>
      <c r="VTT668" s="137"/>
      <c r="VTU668" s="137"/>
      <c r="VTV668" s="137"/>
      <c r="VTW668" s="137"/>
      <c r="VTX668" s="137"/>
      <c r="VTY668" s="137"/>
      <c r="VTZ668" s="137"/>
      <c r="VUA668" s="137"/>
      <c r="VUB668" s="137"/>
      <c r="VUC668" s="137"/>
      <c r="VUD668" s="137"/>
      <c r="VUE668" s="137"/>
      <c r="VUF668" s="137"/>
      <c r="VUG668" s="137"/>
      <c r="VUH668" s="137"/>
      <c r="VUI668" s="137"/>
      <c r="VUJ668" s="137"/>
      <c r="VUK668" s="137"/>
      <c r="VUL668" s="137"/>
      <c r="VUM668" s="137"/>
      <c r="VUN668" s="137"/>
      <c r="VUO668" s="137"/>
      <c r="VUP668" s="137"/>
      <c r="VUQ668" s="137"/>
      <c r="VUR668" s="137"/>
      <c r="VUS668" s="137"/>
      <c r="VUT668" s="137"/>
      <c r="VUU668" s="137"/>
      <c r="VUV668" s="137"/>
      <c r="VUW668" s="137"/>
      <c r="VUX668" s="137"/>
      <c r="VUY668" s="137"/>
      <c r="VUZ668" s="137"/>
      <c r="VVA668" s="137"/>
      <c r="VVB668" s="137"/>
      <c r="VVC668" s="137"/>
      <c r="VVD668" s="137"/>
      <c r="VVE668" s="137"/>
      <c r="VVF668" s="137"/>
      <c r="VVG668" s="137"/>
      <c r="VVH668" s="137"/>
      <c r="VVI668" s="137"/>
      <c r="VVJ668" s="137"/>
      <c r="VVK668" s="137"/>
      <c r="VVL668" s="137"/>
      <c r="VVM668" s="137"/>
      <c r="VVN668" s="137"/>
      <c r="VVO668" s="137"/>
      <c r="VVP668" s="137"/>
      <c r="VVQ668" s="137"/>
      <c r="VVR668" s="137"/>
      <c r="VVS668" s="137"/>
      <c r="VVT668" s="137"/>
      <c r="VVU668" s="137"/>
      <c r="VVV668" s="137"/>
      <c r="VVW668" s="137"/>
      <c r="VVX668" s="137"/>
      <c r="VVY668" s="137"/>
      <c r="VVZ668" s="137"/>
      <c r="VWA668" s="137"/>
      <c r="VWB668" s="137"/>
      <c r="VWC668" s="137"/>
      <c r="VWD668" s="137"/>
      <c r="VWE668" s="137"/>
      <c r="VWF668" s="137"/>
      <c r="VWG668" s="137"/>
      <c r="VWH668" s="137"/>
      <c r="VWI668" s="137"/>
      <c r="VWJ668" s="137"/>
      <c r="VWK668" s="137"/>
      <c r="VWL668" s="137"/>
      <c r="VWM668" s="137"/>
      <c r="VWN668" s="137"/>
      <c r="VWO668" s="137"/>
      <c r="VWP668" s="137"/>
      <c r="VWQ668" s="137"/>
      <c r="VWR668" s="137"/>
      <c r="VWS668" s="137"/>
      <c r="VWT668" s="137"/>
      <c r="VWU668" s="137"/>
      <c r="VWV668" s="137"/>
      <c r="VWW668" s="137"/>
      <c r="VWX668" s="137"/>
      <c r="VWY668" s="137"/>
      <c r="VWZ668" s="137"/>
      <c r="VXA668" s="137"/>
      <c r="VXB668" s="137"/>
      <c r="VXC668" s="137"/>
      <c r="VXD668" s="137"/>
      <c r="VXE668" s="137"/>
      <c r="VXF668" s="137"/>
      <c r="VXG668" s="137"/>
      <c r="VXH668" s="137"/>
      <c r="VXI668" s="137"/>
      <c r="VXJ668" s="137"/>
      <c r="VXK668" s="137"/>
      <c r="VXL668" s="137"/>
      <c r="VXM668" s="137"/>
      <c r="VXN668" s="137"/>
      <c r="VXO668" s="137"/>
      <c r="VXP668" s="137"/>
      <c r="VXQ668" s="137"/>
      <c r="VXR668" s="137"/>
      <c r="VXS668" s="137"/>
      <c r="VXT668" s="137"/>
      <c r="VXU668" s="137"/>
      <c r="VXV668" s="137"/>
      <c r="VXW668" s="137"/>
      <c r="VXX668" s="137"/>
      <c r="VXY668" s="137"/>
      <c r="VXZ668" s="137"/>
      <c r="VYA668" s="137"/>
      <c r="VYB668" s="137"/>
      <c r="VYC668" s="137"/>
      <c r="VYD668" s="137"/>
      <c r="VYE668" s="137"/>
      <c r="VYF668" s="137"/>
      <c r="VYG668" s="137"/>
      <c r="VYH668" s="137"/>
      <c r="VYI668" s="137"/>
      <c r="VYJ668" s="137"/>
      <c r="VYK668" s="137"/>
      <c r="VYL668" s="137"/>
      <c r="VYM668" s="137"/>
      <c r="VYN668" s="137"/>
      <c r="VYO668" s="137"/>
      <c r="VYP668" s="137"/>
      <c r="VYQ668" s="137"/>
      <c r="VYR668" s="137"/>
      <c r="VYS668" s="137"/>
      <c r="VYT668" s="137"/>
      <c r="VYU668" s="137"/>
      <c r="VYV668" s="137"/>
      <c r="VYW668" s="137"/>
      <c r="VYX668" s="137"/>
      <c r="VYY668" s="137"/>
      <c r="VYZ668" s="137"/>
      <c r="VZA668" s="137"/>
      <c r="VZB668" s="137"/>
      <c r="VZC668" s="137"/>
      <c r="VZD668" s="137"/>
      <c r="VZE668" s="137"/>
      <c r="VZF668" s="137"/>
      <c r="VZG668" s="137"/>
      <c r="VZH668" s="137"/>
      <c r="VZI668" s="137"/>
      <c r="VZJ668" s="137"/>
      <c r="VZK668" s="137"/>
      <c r="VZL668" s="137"/>
      <c r="VZM668" s="137"/>
      <c r="VZN668" s="137"/>
      <c r="VZO668" s="137"/>
      <c r="VZP668" s="137"/>
      <c r="VZQ668" s="137"/>
      <c r="VZR668" s="137"/>
      <c r="VZS668" s="137"/>
      <c r="VZT668" s="137"/>
      <c r="VZU668" s="137"/>
      <c r="VZV668" s="137"/>
      <c r="VZW668" s="137"/>
      <c r="VZX668" s="137"/>
      <c r="VZY668" s="137"/>
      <c r="VZZ668" s="137"/>
      <c r="WAA668" s="137"/>
      <c r="WAB668" s="137"/>
      <c r="WAC668" s="137"/>
      <c r="WAD668" s="137"/>
      <c r="WAE668" s="137"/>
      <c r="WAF668" s="137"/>
      <c r="WAG668" s="137"/>
      <c r="WAH668" s="137"/>
      <c r="WAI668" s="137"/>
      <c r="WAJ668" s="137"/>
      <c r="WAK668" s="137"/>
      <c r="WAL668" s="137"/>
      <c r="WAM668" s="137"/>
      <c r="WAN668" s="137"/>
      <c r="WAO668" s="137"/>
      <c r="WAP668" s="137"/>
      <c r="WAQ668" s="137"/>
      <c r="WAR668" s="137"/>
      <c r="WAS668" s="137"/>
      <c r="WAT668" s="137"/>
      <c r="WAU668" s="137"/>
      <c r="WAV668" s="137"/>
      <c r="WAW668" s="137"/>
      <c r="WAX668" s="137"/>
      <c r="WAY668" s="137"/>
      <c r="WAZ668" s="137"/>
      <c r="WBA668" s="137"/>
      <c r="WBB668" s="137"/>
      <c r="WBC668" s="137"/>
      <c r="WBD668" s="137"/>
      <c r="WBE668" s="137"/>
      <c r="WBF668" s="137"/>
      <c r="WBG668" s="137"/>
      <c r="WBH668" s="137"/>
      <c r="WBI668" s="137"/>
      <c r="WBJ668" s="137"/>
      <c r="WBK668" s="137"/>
      <c r="WBL668" s="137"/>
      <c r="WBM668" s="137"/>
      <c r="WBN668" s="137"/>
      <c r="WBO668" s="137"/>
      <c r="WBP668" s="137"/>
      <c r="WBQ668" s="137"/>
      <c r="WBR668" s="137"/>
      <c r="WBS668" s="137"/>
      <c r="WBT668" s="137"/>
      <c r="WBU668" s="137"/>
      <c r="WBV668" s="137"/>
      <c r="WBW668" s="137"/>
      <c r="WBX668" s="137"/>
      <c r="WBY668" s="137"/>
      <c r="WBZ668" s="137"/>
      <c r="WCA668" s="137"/>
      <c r="WCB668" s="137"/>
      <c r="WCC668" s="137"/>
      <c r="WCD668" s="137"/>
      <c r="WCE668" s="137"/>
      <c r="WCF668" s="137"/>
      <c r="WCG668" s="137"/>
      <c r="WCH668" s="137"/>
      <c r="WCI668" s="137"/>
      <c r="WCJ668" s="137"/>
      <c r="WCK668" s="137"/>
      <c r="WCL668" s="137"/>
      <c r="WCM668" s="137"/>
      <c r="WCN668" s="137"/>
      <c r="WCO668" s="137"/>
      <c r="WCP668" s="137"/>
      <c r="WCQ668" s="137"/>
      <c r="WCR668" s="137"/>
      <c r="WCS668" s="137"/>
      <c r="WCT668" s="137"/>
      <c r="WCU668" s="137"/>
      <c r="WCV668" s="137"/>
      <c r="WCW668" s="137"/>
      <c r="WCX668" s="137"/>
      <c r="WCY668" s="137"/>
      <c r="WCZ668" s="137"/>
      <c r="WDA668" s="137"/>
      <c r="WDB668" s="137"/>
      <c r="WDC668" s="137"/>
      <c r="WDD668" s="137"/>
      <c r="WDE668" s="137"/>
      <c r="WDF668" s="137"/>
      <c r="WDG668" s="137"/>
      <c r="WDH668" s="137"/>
      <c r="WDI668" s="137"/>
      <c r="WDJ668" s="137"/>
      <c r="WDK668" s="137"/>
      <c r="WDL668" s="137"/>
      <c r="WDM668" s="137"/>
      <c r="WDN668" s="137"/>
      <c r="WDO668" s="137"/>
      <c r="WDP668" s="137"/>
      <c r="WDQ668" s="137"/>
      <c r="WDR668" s="137"/>
      <c r="WDS668" s="137"/>
      <c r="WDT668" s="137"/>
      <c r="WDU668" s="137"/>
      <c r="WDV668" s="137"/>
      <c r="WDW668" s="137"/>
      <c r="WDX668" s="137"/>
      <c r="WDY668" s="137"/>
      <c r="WDZ668" s="137"/>
      <c r="WEA668" s="137"/>
      <c r="WEB668" s="137"/>
      <c r="WEC668" s="137"/>
      <c r="WED668" s="137"/>
      <c r="WEE668" s="137"/>
      <c r="WEF668" s="137"/>
      <c r="WEG668" s="137"/>
      <c r="WEH668" s="137"/>
      <c r="WEI668" s="137"/>
      <c r="WEJ668" s="137"/>
      <c r="WEK668" s="137"/>
      <c r="WEL668" s="137"/>
      <c r="WEM668" s="137"/>
      <c r="WEN668" s="137"/>
      <c r="WEO668" s="137"/>
      <c r="WEP668" s="137"/>
      <c r="WEQ668" s="137"/>
      <c r="WER668" s="137"/>
      <c r="WES668" s="137"/>
      <c r="WET668" s="137"/>
      <c r="WEU668" s="137"/>
      <c r="WEV668" s="137"/>
      <c r="WEW668" s="137"/>
      <c r="WEX668" s="137"/>
      <c r="WEY668" s="137"/>
      <c r="WEZ668" s="137"/>
      <c r="WFA668" s="137"/>
      <c r="WFB668" s="137"/>
      <c r="WFC668" s="137"/>
      <c r="WFD668" s="137"/>
      <c r="WFE668" s="137"/>
      <c r="WFF668" s="137"/>
      <c r="WFG668" s="137"/>
      <c r="WFH668" s="137"/>
      <c r="WFI668" s="137"/>
      <c r="WFJ668" s="137"/>
      <c r="WFK668" s="137"/>
      <c r="WFL668" s="137"/>
      <c r="WFM668" s="137"/>
      <c r="WFN668" s="137"/>
      <c r="WFO668" s="137"/>
      <c r="WFP668" s="137"/>
      <c r="WFQ668" s="137"/>
      <c r="WFR668" s="137"/>
      <c r="WFS668" s="137"/>
      <c r="WFT668" s="137"/>
      <c r="WFU668" s="137"/>
      <c r="WFV668" s="137"/>
      <c r="WFW668" s="137"/>
      <c r="WFX668" s="137"/>
      <c r="WFY668" s="137"/>
      <c r="WFZ668" s="137"/>
      <c r="WGA668" s="137"/>
      <c r="WGB668" s="137"/>
      <c r="WGC668" s="137"/>
      <c r="WGD668" s="137"/>
      <c r="WGE668" s="137"/>
      <c r="WGF668" s="137"/>
      <c r="WGG668" s="137"/>
      <c r="WGH668" s="137"/>
      <c r="WGI668" s="137"/>
      <c r="WGJ668" s="137"/>
      <c r="WGK668" s="137"/>
      <c r="WGL668" s="137"/>
      <c r="WGM668" s="137"/>
      <c r="WGN668" s="137"/>
      <c r="WGO668" s="137"/>
      <c r="WGP668" s="137"/>
      <c r="WGQ668" s="137"/>
      <c r="WGR668" s="137"/>
      <c r="WGS668" s="137"/>
      <c r="WGT668" s="137"/>
      <c r="WGU668" s="137"/>
      <c r="WGV668" s="137"/>
      <c r="WGW668" s="137"/>
      <c r="WGX668" s="137"/>
      <c r="WGY668" s="137"/>
      <c r="WGZ668" s="137"/>
      <c r="WHA668" s="137"/>
      <c r="WHB668" s="137"/>
      <c r="WHC668" s="137"/>
      <c r="WHD668" s="137"/>
      <c r="WHE668" s="137"/>
      <c r="WHF668" s="137"/>
      <c r="WHG668" s="137"/>
      <c r="WHH668" s="137"/>
      <c r="WHI668" s="137"/>
      <c r="WHJ668" s="137"/>
      <c r="WHK668" s="137"/>
      <c r="WHL668" s="137"/>
      <c r="WHM668" s="137"/>
      <c r="WHN668" s="137"/>
      <c r="WHO668" s="137"/>
      <c r="WHP668" s="137"/>
      <c r="WHQ668" s="137"/>
      <c r="WHR668" s="137"/>
      <c r="WHS668" s="137"/>
      <c r="WHT668" s="137"/>
      <c r="WHU668" s="137"/>
      <c r="WHV668" s="137"/>
      <c r="WHW668" s="137"/>
      <c r="WHX668" s="137"/>
      <c r="WHY668" s="137"/>
      <c r="WHZ668" s="137"/>
      <c r="WIA668" s="137"/>
      <c r="WIB668" s="137"/>
      <c r="WIC668" s="137"/>
      <c r="WID668" s="137"/>
      <c r="WIE668" s="137"/>
      <c r="WIF668" s="137"/>
      <c r="WIG668" s="137"/>
      <c r="WIH668" s="137"/>
      <c r="WII668" s="137"/>
      <c r="WIJ668" s="137"/>
      <c r="WIK668" s="137"/>
      <c r="WIL668" s="137"/>
      <c r="WIM668" s="137"/>
      <c r="WIN668" s="137"/>
      <c r="WIO668" s="137"/>
      <c r="WIP668" s="137"/>
      <c r="WIQ668" s="137"/>
      <c r="WIR668" s="137"/>
      <c r="WIS668" s="137"/>
      <c r="WIT668" s="137"/>
      <c r="WIU668" s="137"/>
      <c r="WIV668" s="137"/>
      <c r="WIW668" s="137"/>
      <c r="WIX668" s="137"/>
      <c r="WIY668" s="137"/>
      <c r="WIZ668" s="137"/>
      <c r="WJA668" s="137"/>
      <c r="WJB668" s="137"/>
      <c r="WJC668" s="137"/>
      <c r="WJD668" s="137"/>
      <c r="WJE668" s="137"/>
      <c r="WJF668" s="137"/>
      <c r="WJG668" s="137"/>
      <c r="WJH668" s="137"/>
      <c r="WJI668" s="137"/>
      <c r="WJJ668" s="137"/>
      <c r="WJK668" s="137"/>
      <c r="WJL668" s="137"/>
      <c r="WJM668" s="137"/>
      <c r="WJN668" s="137"/>
      <c r="WJO668" s="137"/>
      <c r="WJP668" s="137"/>
      <c r="WJQ668" s="137"/>
      <c r="WJR668" s="137"/>
      <c r="WJS668" s="137"/>
      <c r="WJT668" s="137"/>
      <c r="WJU668" s="137"/>
      <c r="WJV668" s="137"/>
      <c r="WJW668" s="137"/>
      <c r="WJX668" s="137"/>
      <c r="WJY668" s="137"/>
      <c r="WJZ668" s="137"/>
      <c r="WKA668" s="137"/>
      <c r="WKB668" s="137"/>
      <c r="WKC668" s="137"/>
      <c r="WKD668" s="137"/>
      <c r="WKE668" s="137"/>
      <c r="WKF668" s="137"/>
      <c r="WKG668" s="137"/>
      <c r="WKH668" s="137"/>
      <c r="WKI668" s="137"/>
      <c r="WKJ668" s="137"/>
      <c r="WKK668" s="137"/>
      <c r="WKL668" s="137"/>
      <c r="WKM668" s="137"/>
      <c r="WKN668" s="137"/>
      <c r="WKO668" s="137"/>
      <c r="WKP668" s="137"/>
      <c r="WKQ668" s="137"/>
      <c r="WKR668" s="137"/>
      <c r="WKS668" s="137"/>
      <c r="WKT668" s="137"/>
      <c r="WKU668" s="137"/>
      <c r="WKV668" s="137"/>
      <c r="WKW668" s="137"/>
      <c r="WKX668" s="137"/>
      <c r="WKY668" s="137"/>
      <c r="WKZ668" s="137"/>
      <c r="WLA668" s="137"/>
      <c r="WLB668" s="137"/>
      <c r="WLC668" s="137"/>
      <c r="WLD668" s="137"/>
      <c r="WLE668" s="137"/>
      <c r="WLF668" s="137"/>
      <c r="WLG668" s="137"/>
      <c r="WLH668" s="137"/>
      <c r="WLI668" s="137"/>
      <c r="WLJ668" s="137"/>
      <c r="WLK668" s="137"/>
      <c r="WLL668" s="137"/>
      <c r="WLM668" s="137"/>
      <c r="WLN668" s="137"/>
      <c r="WLO668" s="137"/>
      <c r="WLP668" s="137"/>
      <c r="WLQ668" s="137"/>
      <c r="WLR668" s="137"/>
      <c r="WLS668" s="137"/>
      <c r="WLT668" s="137"/>
      <c r="WLU668" s="137"/>
      <c r="WLV668" s="137"/>
      <c r="WLW668" s="137"/>
      <c r="WLX668" s="137"/>
      <c r="WLY668" s="137"/>
      <c r="WLZ668" s="137"/>
      <c r="WMA668" s="137"/>
      <c r="WMB668" s="137"/>
      <c r="WMC668" s="137"/>
      <c r="WMD668" s="137"/>
      <c r="WME668" s="137"/>
      <c r="WMF668" s="137"/>
      <c r="WMG668" s="137"/>
      <c r="WMH668" s="137"/>
      <c r="WMI668" s="137"/>
      <c r="WMJ668" s="137"/>
      <c r="WMK668" s="137"/>
      <c r="WML668" s="137"/>
      <c r="WMM668" s="137"/>
      <c r="WMN668" s="137"/>
      <c r="WMO668" s="137"/>
      <c r="WMP668" s="137"/>
      <c r="WMQ668" s="137"/>
      <c r="WMR668" s="137"/>
      <c r="WMS668" s="137"/>
      <c r="WMT668" s="137"/>
      <c r="WMU668" s="137"/>
      <c r="WMV668" s="137"/>
      <c r="WMW668" s="137"/>
      <c r="WMX668" s="137"/>
      <c r="WMY668" s="137"/>
      <c r="WMZ668" s="137"/>
      <c r="WNA668" s="137"/>
      <c r="WNB668" s="137"/>
      <c r="WNC668" s="137"/>
      <c r="WND668" s="137"/>
      <c r="WNE668" s="137"/>
      <c r="WNF668" s="137"/>
      <c r="WNG668" s="137"/>
      <c r="WNH668" s="137"/>
      <c r="WNI668" s="137"/>
      <c r="WNJ668" s="137"/>
      <c r="WNK668" s="137"/>
      <c r="WNL668" s="137"/>
      <c r="WNM668" s="137"/>
      <c r="WNN668" s="137"/>
      <c r="WNO668" s="137"/>
      <c r="WNP668" s="137"/>
      <c r="WNQ668" s="137"/>
      <c r="WNR668" s="137"/>
      <c r="WNS668" s="137"/>
      <c r="WNT668" s="137"/>
      <c r="WNU668" s="137"/>
      <c r="WNV668" s="137"/>
      <c r="WNW668" s="137"/>
      <c r="WNX668" s="137"/>
      <c r="WNY668" s="137"/>
      <c r="WNZ668" s="137"/>
      <c r="WOA668" s="137"/>
      <c r="WOB668" s="137"/>
      <c r="WOC668" s="137"/>
      <c r="WOD668" s="137"/>
      <c r="WOE668" s="137"/>
      <c r="WOF668" s="137"/>
      <c r="WOG668" s="137"/>
      <c r="WOH668" s="137"/>
      <c r="WOI668" s="137"/>
      <c r="WOJ668" s="137"/>
      <c r="WOK668" s="137"/>
      <c r="WOL668" s="137"/>
      <c r="WOM668" s="137"/>
      <c r="WON668" s="137"/>
      <c r="WOO668" s="137"/>
      <c r="WOP668" s="137"/>
      <c r="WOQ668" s="137"/>
      <c r="WOR668" s="137"/>
      <c r="WOS668" s="137"/>
      <c r="WOT668" s="137"/>
      <c r="WOU668" s="137"/>
      <c r="WOV668" s="137"/>
      <c r="WOW668" s="137"/>
      <c r="WOX668" s="137"/>
      <c r="WOY668" s="137"/>
      <c r="WOZ668" s="137"/>
      <c r="WPA668" s="137"/>
      <c r="WPB668" s="137"/>
      <c r="WPC668" s="137"/>
      <c r="WPD668" s="137"/>
      <c r="WPE668" s="137"/>
      <c r="WPF668" s="137"/>
      <c r="WPG668" s="137"/>
      <c r="WPH668" s="137"/>
      <c r="WPI668" s="137"/>
      <c r="WPJ668" s="137"/>
      <c r="WPK668" s="137"/>
      <c r="WPL668" s="137"/>
      <c r="WPM668" s="137"/>
      <c r="WPN668" s="137"/>
      <c r="WPO668" s="137"/>
      <c r="WPP668" s="137"/>
      <c r="WPQ668" s="137"/>
      <c r="WPR668" s="137"/>
      <c r="WPS668" s="137"/>
      <c r="WPT668" s="137"/>
      <c r="WPU668" s="137"/>
      <c r="WPV668" s="137"/>
      <c r="WPW668" s="137"/>
      <c r="WPX668" s="137"/>
      <c r="WPY668" s="137"/>
      <c r="WPZ668" s="137"/>
      <c r="WQA668" s="137"/>
      <c r="WQB668" s="137"/>
      <c r="WQC668" s="137"/>
      <c r="WQD668" s="137"/>
      <c r="WQE668" s="137"/>
      <c r="WQF668" s="137"/>
      <c r="WQG668" s="137"/>
      <c r="WQH668" s="137"/>
      <c r="WQI668" s="137"/>
      <c r="WQJ668" s="137"/>
      <c r="WQK668" s="137"/>
      <c r="WQL668" s="137"/>
      <c r="WQM668" s="137"/>
      <c r="WQN668" s="137"/>
      <c r="WQO668" s="137"/>
      <c r="WQP668" s="137"/>
      <c r="WQQ668" s="137"/>
      <c r="WQR668" s="137"/>
      <c r="WQS668" s="137"/>
      <c r="WQT668" s="137"/>
      <c r="WQU668" s="137"/>
      <c r="WQV668" s="137"/>
      <c r="WQW668" s="137"/>
      <c r="WQX668" s="137"/>
      <c r="WQY668" s="137"/>
      <c r="WQZ668" s="137"/>
      <c r="WRA668" s="137"/>
      <c r="WRB668" s="137"/>
      <c r="WRC668" s="137"/>
      <c r="WRD668" s="137"/>
      <c r="WRE668" s="137"/>
      <c r="WRF668" s="137"/>
      <c r="WRG668" s="137"/>
      <c r="WRH668" s="137"/>
      <c r="WRI668" s="137"/>
      <c r="WRJ668" s="137"/>
      <c r="WRK668" s="137"/>
      <c r="WRL668" s="137"/>
      <c r="WRM668" s="137"/>
      <c r="WRN668" s="137"/>
      <c r="WRO668" s="137"/>
      <c r="WRP668" s="137"/>
      <c r="WRQ668" s="137"/>
      <c r="WRR668" s="137"/>
      <c r="WRS668" s="137"/>
      <c r="WRT668" s="137"/>
      <c r="WRU668" s="137"/>
      <c r="WRV668" s="137"/>
      <c r="WRW668" s="137"/>
      <c r="WRX668" s="137"/>
      <c r="WRY668" s="137"/>
      <c r="WRZ668" s="137"/>
      <c r="WSA668" s="137"/>
      <c r="WSB668" s="137"/>
      <c r="WSC668" s="137"/>
      <c r="WSD668" s="137"/>
      <c r="WSE668" s="137"/>
      <c r="WSF668" s="137"/>
      <c r="WSG668" s="137"/>
      <c r="WSH668" s="137"/>
      <c r="WSI668" s="137"/>
      <c r="WSJ668" s="137"/>
      <c r="WSK668" s="137"/>
      <c r="WSL668" s="137"/>
      <c r="WSM668" s="137"/>
      <c r="WSN668" s="137"/>
      <c r="WSO668" s="137"/>
      <c r="WSP668" s="137"/>
      <c r="WSQ668" s="137"/>
      <c r="WSR668" s="137"/>
      <c r="WSS668" s="137"/>
      <c r="WST668" s="137"/>
      <c r="WSU668" s="137"/>
      <c r="WSV668" s="137"/>
      <c r="WSW668" s="137"/>
      <c r="WSX668" s="137"/>
      <c r="WSY668" s="137"/>
      <c r="WSZ668" s="137"/>
      <c r="WTA668" s="137"/>
      <c r="WTB668" s="137"/>
      <c r="WTC668" s="137"/>
      <c r="WTD668" s="137"/>
      <c r="WTE668" s="137"/>
      <c r="WTF668" s="137"/>
      <c r="WTG668" s="137"/>
      <c r="WTH668" s="137"/>
      <c r="WTI668" s="137"/>
      <c r="WTJ668" s="137"/>
      <c r="WTK668" s="137"/>
      <c r="WTL668" s="137"/>
      <c r="WTM668" s="137"/>
      <c r="WTN668" s="137"/>
      <c r="WTO668" s="137"/>
      <c r="WTP668" s="137"/>
      <c r="WTQ668" s="137"/>
      <c r="WTR668" s="137"/>
      <c r="WTS668" s="137"/>
      <c r="WTT668" s="137"/>
      <c r="WTU668" s="137"/>
      <c r="WTV668" s="137"/>
      <c r="WTW668" s="137"/>
      <c r="WTX668" s="137"/>
      <c r="WTY668" s="137"/>
      <c r="WTZ668" s="137"/>
      <c r="WUA668" s="137"/>
      <c r="WUB668" s="137"/>
      <c r="WUC668" s="137"/>
      <c r="WUD668" s="137"/>
      <c r="WUE668" s="137"/>
      <c r="WUF668" s="137"/>
      <c r="WUG668" s="137"/>
      <c r="WUH668" s="137"/>
      <c r="WUI668" s="137"/>
      <c r="WUJ668" s="137"/>
      <c r="WUK668" s="137"/>
      <c r="WUL668" s="137"/>
      <c r="WUM668" s="137"/>
      <c r="WUN668" s="137"/>
      <c r="WUO668" s="137"/>
      <c r="WUP668" s="137"/>
      <c r="WUQ668" s="137"/>
      <c r="WUR668" s="137"/>
      <c r="WUS668" s="137"/>
      <c r="WUT668" s="137"/>
      <c r="WUU668" s="137"/>
      <c r="WUV668" s="137"/>
      <c r="WUW668" s="137"/>
      <c r="WUX668" s="137"/>
      <c r="WUY668" s="137"/>
      <c r="WUZ668" s="137"/>
      <c r="WVA668" s="137"/>
      <c r="WVB668" s="137"/>
      <c r="WVC668" s="137"/>
      <c r="WVD668" s="137"/>
      <c r="WVE668" s="137"/>
      <c r="WVF668" s="137"/>
      <c r="WVG668" s="137"/>
      <c r="WVH668" s="137"/>
      <c r="WVI668" s="137"/>
      <c r="WVJ668" s="137"/>
      <c r="WVK668" s="137"/>
      <c r="WVL668" s="137"/>
      <c r="WVM668" s="137"/>
      <c r="WVN668" s="137"/>
      <c r="WVO668" s="137"/>
      <c r="WVP668" s="137"/>
      <c r="WVQ668" s="137"/>
      <c r="WVR668" s="137"/>
      <c r="WVS668" s="137"/>
      <c r="WVT668" s="137"/>
      <c r="WVU668" s="137"/>
      <c r="WVV668" s="137"/>
      <c r="WVW668" s="137"/>
      <c r="WVX668" s="137"/>
      <c r="WVY668" s="137"/>
      <c r="WVZ668" s="137"/>
      <c r="WWA668" s="137"/>
      <c r="WWB668" s="137"/>
      <c r="WWC668" s="137"/>
      <c r="WWD668" s="137"/>
      <c r="WWE668" s="137"/>
      <c r="WWF668" s="137"/>
      <c r="WWG668" s="137"/>
      <c r="WWH668" s="137"/>
      <c r="WWI668" s="137"/>
      <c r="WWJ668" s="137"/>
      <c r="WWK668" s="137"/>
      <c r="WWL668" s="137"/>
      <c r="WWM668" s="137"/>
      <c r="WWN668" s="137"/>
      <c r="WWO668" s="137"/>
      <c r="WWP668" s="137"/>
      <c r="WWQ668" s="137"/>
      <c r="WWR668" s="137"/>
      <c r="WWS668" s="137"/>
      <c r="WWT668" s="137"/>
      <c r="WWU668" s="137"/>
      <c r="WWV668" s="137"/>
      <c r="WWW668" s="137"/>
      <c r="WWX668" s="137"/>
      <c r="WWY668" s="137"/>
      <c r="WWZ668" s="137"/>
      <c r="WXA668" s="137"/>
      <c r="WXB668" s="137"/>
      <c r="WXC668" s="137"/>
      <c r="WXD668" s="137"/>
      <c r="WXE668" s="137"/>
      <c r="WXF668" s="137"/>
      <c r="WXG668" s="137"/>
      <c r="WXH668" s="137"/>
      <c r="WXI668" s="137"/>
      <c r="WXJ668" s="137"/>
      <c r="WXK668" s="137"/>
      <c r="WXL668" s="137"/>
      <c r="WXM668" s="137"/>
      <c r="WXN668" s="137"/>
      <c r="WXO668" s="137"/>
      <c r="WXP668" s="137"/>
      <c r="WXQ668" s="137"/>
      <c r="WXR668" s="137"/>
      <c r="WXS668" s="137"/>
      <c r="WXT668" s="137"/>
      <c r="WXU668" s="137"/>
      <c r="WXV668" s="137"/>
      <c r="WXW668" s="137"/>
      <c r="WXX668" s="137"/>
      <c r="WXY668" s="137"/>
      <c r="WXZ668" s="137"/>
      <c r="WYA668" s="137"/>
      <c r="WYB668" s="137"/>
      <c r="WYC668" s="137"/>
      <c r="WYD668" s="137"/>
      <c r="WYE668" s="137"/>
      <c r="WYF668" s="137"/>
      <c r="WYG668" s="137"/>
      <c r="WYH668" s="137"/>
      <c r="WYI668" s="137"/>
      <c r="WYJ668" s="137"/>
      <c r="WYK668" s="137"/>
      <c r="WYL668" s="137"/>
      <c r="WYM668" s="137"/>
      <c r="WYN668" s="137"/>
      <c r="WYO668" s="137"/>
      <c r="WYP668" s="137"/>
      <c r="WYQ668" s="137"/>
      <c r="WYR668" s="137"/>
      <c r="WYS668" s="137"/>
      <c r="WYT668" s="137"/>
      <c r="WYU668" s="137"/>
      <c r="WYV668" s="137"/>
      <c r="WYW668" s="137"/>
      <c r="WYX668" s="137"/>
      <c r="WYY668" s="137"/>
      <c r="WYZ668" s="137"/>
      <c r="WZA668" s="137"/>
      <c r="WZB668" s="137"/>
      <c r="WZC668" s="137"/>
      <c r="WZD668" s="137"/>
      <c r="WZE668" s="137"/>
      <c r="WZF668" s="137"/>
      <c r="WZG668" s="137"/>
      <c r="WZH668" s="137"/>
      <c r="WZI668" s="137"/>
      <c r="WZJ668" s="137"/>
      <c r="WZK668" s="137"/>
      <c r="WZL668" s="137"/>
      <c r="WZM668" s="137"/>
      <c r="WZN668" s="137"/>
      <c r="WZO668" s="137"/>
      <c r="WZP668" s="137"/>
      <c r="WZQ668" s="137"/>
      <c r="WZR668" s="137"/>
      <c r="WZS668" s="137"/>
      <c r="WZT668" s="137"/>
      <c r="WZU668" s="137"/>
      <c r="WZV668" s="137"/>
      <c r="WZW668" s="137"/>
      <c r="WZX668" s="137"/>
      <c r="WZY668" s="137"/>
      <c r="WZZ668" s="137"/>
      <c r="XAA668" s="137"/>
      <c r="XAB668" s="137"/>
      <c r="XAC668" s="137"/>
      <c r="XAD668" s="137"/>
      <c r="XAE668" s="137"/>
      <c r="XAF668" s="137"/>
      <c r="XAG668" s="137"/>
      <c r="XAH668" s="137"/>
      <c r="XAI668" s="137"/>
      <c r="XAJ668" s="137"/>
      <c r="XAK668" s="137"/>
      <c r="XAL668" s="137"/>
      <c r="XAM668" s="137"/>
      <c r="XAN668" s="137"/>
      <c r="XAO668" s="137"/>
      <c r="XAP668" s="137"/>
      <c r="XAQ668" s="137"/>
      <c r="XAR668" s="137"/>
      <c r="XAS668" s="137"/>
      <c r="XAT668" s="137"/>
      <c r="XAU668" s="137"/>
      <c r="XAV668" s="137"/>
      <c r="XAW668" s="137"/>
      <c r="XAX668" s="137"/>
      <c r="XAY668" s="137"/>
      <c r="XAZ668" s="137"/>
      <c r="XBA668" s="137"/>
      <c r="XBB668" s="137"/>
      <c r="XBC668" s="137"/>
      <c r="XBD668" s="137"/>
      <c r="XBE668" s="137"/>
      <c r="XBF668" s="137"/>
      <c r="XBG668" s="137"/>
      <c r="XBH668" s="137"/>
      <c r="XBI668" s="137"/>
      <c r="XBJ668" s="137"/>
      <c r="XBK668" s="137"/>
      <c r="XBL668" s="137"/>
      <c r="XBM668" s="137"/>
      <c r="XBN668" s="137"/>
      <c r="XBO668" s="137"/>
      <c r="XBP668" s="137"/>
      <c r="XBQ668" s="137"/>
      <c r="XBR668" s="137"/>
      <c r="XBS668" s="137"/>
      <c r="XBT668" s="137"/>
      <c r="XBU668" s="137"/>
      <c r="XBV668" s="137"/>
      <c r="XBW668" s="137"/>
      <c r="XBX668" s="137"/>
      <c r="XBY668" s="137"/>
      <c r="XBZ668" s="137"/>
      <c r="XCA668" s="137"/>
      <c r="XCB668" s="137"/>
      <c r="XCC668" s="137"/>
      <c r="XCD668" s="137"/>
      <c r="XCE668" s="137"/>
      <c r="XCF668" s="137"/>
      <c r="XCG668" s="137"/>
      <c r="XCH668" s="137"/>
      <c r="XCI668" s="137"/>
      <c r="XCJ668" s="137"/>
      <c r="XCK668" s="137"/>
      <c r="XCL668" s="137"/>
      <c r="XCM668" s="137"/>
      <c r="XCN668" s="137"/>
      <c r="XCO668" s="137"/>
      <c r="XCP668" s="137"/>
      <c r="XCQ668" s="137"/>
      <c r="XCR668" s="137"/>
      <c r="XCS668" s="137"/>
      <c r="XCT668" s="137"/>
      <c r="XCU668" s="137"/>
      <c r="XCV668" s="137"/>
      <c r="XCW668" s="137"/>
      <c r="XCX668" s="137"/>
      <c r="XCY668" s="137"/>
      <c r="XCZ668" s="137"/>
      <c r="XDA668" s="137"/>
      <c r="XDB668" s="137"/>
      <c r="XDC668" s="137"/>
      <c r="XDD668" s="137"/>
      <c r="XDE668" s="137"/>
      <c r="XDF668" s="137"/>
      <c r="XDG668" s="137"/>
      <c r="XDH668" s="137"/>
      <c r="XDI668" s="137"/>
      <c r="XDJ668" s="137"/>
      <c r="XDK668" s="137"/>
      <c r="XDL668" s="137"/>
      <c r="XDM668" s="137"/>
      <c r="XDN668" s="137"/>
      <c r="XDO668" s="137"/>
      <c r="XDP668" s="137"/>
      <c r="XDQ668" s="137"/>
      <c r="XDR668" s="137"/>
      <c r="XDS668" s="137"/>
      <c r="XDT668" s="137"/>
      <c r="XDU668" s="137"/>
      <c r="XDV668" s="137"/>
      <c r="XDW668" s="137"/>
      <c r="XDX668" s="137"/>
      <c r="XDY668" s="137"/>
      <c r="XDZ668" s="137"/>
      <c r="XEA668" s="137"/>
      <c r="XEB668" s="137"/>
      <c r="XEC668" s="137"/>
      <c r="XED668" s="137"/>
      <c r="XEE668" s="137"/>
      <c r="XEF668" s="137"/>
      <c r="XEG668" s="137"/>
      <c r="XEH668" s="137"/>
      <c r="XEI668" s="137"/>
      <c r="XEJ668" s="137"/>
      <c r="XEK668" s="137"/>
      <c r="XEL668" s="137"/>
      <c r="XEM668" s="137"/>
      <c r="XEN668" s="137"/>
      <c r="XEO668" s="137"/>
      <c r="XEP668" s="137"/>
      <c r="XEQ668" s="137"/>
      <c r="XER668" s="137"/>
      <c r="XES668" s="137"/>
      <c r="XET668" s="137"/>
      <c r="XEU668" s="137"/>
      <c r="XEV668" s="137"/>
      <c r="XEW668" s="137"/>
      <c r="XEX668" s="137"/>
      <c r="XEY668" s="137"/>
      <c r="XEZ668" s="137"/>
      <c r="XFA668" s="137"/>
      <c r="XFB668" s="137"/>
      <c r="XFC668" s="137"/>
      <c r="XFD668" s="137"/>
    </row>
    <row r="669" spans="1:16384" s="137" customFormat="1" x14ac:dyDescent="0.3">
      <c r="A669" s="496">
        <v>669</v>
      </c>
      <c r="B669" s="386" t="s">
        <v>605</v>
      </c>
      <c r="C669" s="372" t="s">
        <v>669</v>
      </c>
      <c r="D669" s="373">
        <v>43709</v>
      </c>
      <c r="E669" s="1058">
        <v>27717</v>
      </c>
      <c r="F669" s="896">
        <v>2427</v>
      </c>
      <c r="G669" s="993">
        <f t="shared" si="1435"/>
        <v>0.10435567786042912</v>
      </c>
      <c r="H669" s="593" t="s">
        <v>211</v>
      </c>
      <c r="I669" s="375">
        <f>LARGE(BV669:CL669,1)</f>
        <v>0.36746987951807231</v>
      </c>
      <c r="J669" s="375">
        <f>SMALL(BV669:CL669,1)</f>
        <v>2.3195876288659795E-2</v>
      </c>
      <c r="K669" s="896">
        <v>549</v>
      </c>
      <c r="L669" s="995">
        <f>K669/$K$651</f>
        <v>0.36746987951807231</v>
      </c>
      <c r="M669" s="593">
        <f>L669/$G669</f>
        <v>3.5213213794609834</v>
      </c>
      <c r="N669" s="896">
        <v>123</v>
      </c>
      <c r="O669" s="995">
        <f t="shared" si="1436"/>
        <v>0.12082514734774066</v>
      </c>
      <c r="P669" s="593">
        <f>O669/$G669</f>
        <v>1.1578205405300388</v>
      </c>
      <c r="Q669" s="896">
        <v>25</v>
      </c>
      <c r="R669" s="441">
        <f t="shared" si="1437"/>
        <v>4.1597337770382693E-2</v>
      </c>
      <c r="S669" s="378">
        <f>R669/$G669</f>
        <v>0.39861115967276073</v>
      </c>
      <c r="T669" s="896">
        <v>97</v>
      </c>
      <c r="U669" s="441">
        <f t="shared" si="1438"/>
        <v>7.0958302852962687E-2</v>
      </c>
      <c r="V669" s="481">
        <f>U669/$G669</f>
        <v>0.67996590418267533</v>
      </c>
      <c r="W669" s="896">
        <v>42</v>
      </c>
      <c r="X669" s="995">
        <f t="shared" si="1439"/>
        <v>4.9645390070921988E-2</v>
      </c>
      <c r="Y669" s="378">
        <f>X669/$G669</f>
        <v>0.47573252446618564</v>
      </c>
      <c r="Z669" s="896">
        <v>28</v>
      </c>
      <c r="AA669" s="995">
        <f t="shared" si="1440"/>
        <v>4.5380875202593193E-2</v>
      </c>
      <c r="AB669" s="378">
        <f>AA669/$G669</f>
        <v>0.43486733192695087</v>
      </c>
      <c r="AC669" s="896">
        <v>151</v>
      </c>
      <c r="AD669" s="995">
        <f t="shared" si="1441"/>
        <v>9.9081364829396321E-2</v>
      </c>
      <c r="AE669" s="378">
        <f>AD669/$G669</f>
        <v>0.94945830318799751</v>
      </c>
      <c r="AF669" s="896">
        <v>19</v>
      </c>
      <c r="AG669" s="995">
        <f>AF669/$AF$651</f>
        <v>3.2148900169204735E-2</v>
      </c>
      <c r="AH669" s="378">
        <f>AG669/$G669</f>
        <v>0.30807044550275831</v>
      </c>
      <c r="AI669" s="896">
        <v>53</v>
      </c>
      <c r="AJ669" s="995">
        <f t="shared" si="1442"/>
        <v>6.3245823389021474E-2</v>
      </c>
      <c r="AK669" s="378">
        <f>AJ669/$G669</f>
        <v>0.60606020377357739</v>
      </c>
      <c r="AL669" s="896">
        <v>18</v>
      </c>
      <c r="AM669" s="995">
        <f t="shared" si="1443"/>
        <v>2.3195876288659795E-2</v>
      </c>
      <c r="AN669" s="378">
        <f>AM669/$G669</f>
        <v>0.22227708893504772</v>
      </c>
      <c r="AO669" s="896">
        <v>431</v>
      </c>
      <c r="AP669" s="995">
        <f t="shared" si="1444"/>
        <v>8.8049029622063332E-2</v>
      </c>
      <c r="AQ669" s="378">
        <f>AP669/$G669</f>
        <v>0.84373971236931466</v>
      </c>
      <c r="AR669" s="896">
        <v>134</v>
      </c>
      <c r="AS669" s="995">
        <f t="shared" si="1445"/>
        <v>0.10551181102362205</v>
      </c>
      <c r="AT669" s="378">
        <f>AS669/$G669</f>
        <v>1.011078775845232</v>
      </c>
      <c r="AU669" s="896">
        <v>143</v>
      </c>
      <c r="AV669" s="995">
        <f t="shared" si="1446"/>
        <v>9.34640522875817E-2</v>
      </c>
      <c r="AW669" s="378">
        <f>AV669/$G669</f>
        <v>0.89562977505244645</v>
      </c>
      <c r="AX669" s="896">
        <v>128</v>
      </c>
      <c r="AY669" s="995">
        <f t="shared" si="1447"/>
        <v>0.10720268006700168</v>
      </c>
      <c r="AZ669" s="378">
        <f>AY669/$G669</f>
        <v>1.0272817183017131</v>
      </c>
      <c r="BA669" s="896">
        <v>292</v>
      </c>
      <c r="BB669" s="995">
        <f t="shared" si="1448"/>
        <v>0.17914110429447852</v>
      </c>
      <c r="BC669" s="378">
        <f>BB669/$G669</f>
        <v>1.7166397456022606</v>
      </c>
      <c r="BD669" s="896">
        <v>103</v>
      </c>
      <c r="BE669" s="995">
        <f t="shared" si="1449"/>
        <v>7.2997873848334519E-2</v>
      </c>
      <c r="BF669" s="378">
        <f>BE669/$G669</f>
        <v>0.69951032224586562</v>
      </c>
      <c r="BG669" s="896">
        <v>91</v>
      </c>
      <c r="BH669" s="995">
        <f t="shared" si="1450"/>
        <v>5.4984894259818728E-2</v>
      </c>
      <c r="BI669" s="378">
        <f>BH669/$G669</f>
        <v>0.5268989228679869</v>
      </c>
      <c r="BJ669" s="896">
        <f t="shared" si="1429"/>
        <v>741</v>
      </c>
      <c r="BK669" s="441">
        <f t="shared" si="1451"/>
        <v>0.15045685279187818</v>
      </c>
      <c r="BL669" s="378">
        <f>BK669/$G669</f>
        <v>1.4417696849529091</v>
      </c>
      <c r="BM669" s="896">
        <f t="shared" si="1430"/>
        <v>496</v>
      </c>
      <c r="BN669" s="441">
        <f t="shared" si="1452"/>
        <v>8.7803151000177021E-2</v>
      </c>
      <c r="BO669" s="378">
        <f>BN669/$G669</f>
        <v>0.8413835528681981</v>
      </c>
      <c r="BP669" s="896">
        <f t="shared" si="1415"/>
        <v>844</v>
      </c>
      <c r="BQ669" s="441">
        <f t="shared" si="1453"/>
        <v>9.687786960514233E-2</v>
      </c>
      <c r="BR669" s="378">
        <f>BQ669/$G669</f>
        <v>0.92834306279637213</v>
      </c>
      <c r="BS669" s="896">
        <f>AI669+AF669+AC669+N669</f>
        <v>346</v>
      </c>
      <c r="BT669" s="441">
        <f t="shared" si="1454"/>
        <v>8.7131704860236719E-2</v>
      </c>
      <c r="BU669" s="383">
        <f>BT669/$G669</f>
        <v>0.83494934484323247</v>
      </c>
      <c r="BV669" s="900">
        <f>L669</f>
        <v>0.36746987951807231</v>
      </c>
      <c r="BW669" s="900">
        <f>O669</f>
        <v>0.12082514734774066</v>
      </c>
      <c r="BX669" s="900">
        <f>R669</f>
        <v>4.1597337770382693E-2</v>
      </c>
      <c r="BY669" s="900">
        <f>U669</f>
        <v>7.0958302852962687E-2</v>
      </c>
      <c r="BZ669" s="900">
        <f>X669</f>
        <v>4.9645390070921988E-2</v>
      </c>
      <c r="CA669" s="900">
        <f>AA669</f>
        <v>4.5380875202593193E-2</v>
      </c>
      <c r="CB669" s="900">
        <f>AD669</f>
        <v>9.9081364829396321E-2</v>
      </c>
      <c r="CC669" s="900">
        <f>AG669</f>
        <v>3.2148900169204735E-2</v>
      </c>
      <c r="CD669" s="900">
        <f>AJ669</f>
        <v>6.3245823389021474E-2</v>
      </c>
      <c r="CE669" s="900">
        <f>AM669</f>
        <v>2.3195876288659795E-2</v>
      </c>
      <c r="CF669" s="900">
        <f>AP669</f>
        <v>8.8049029622063332E-2</v>
      </c>
      <c r="CG669" s="900">
        <f>AS669</f>
        <v>0.10551181102362205</v>
      </c>
      <c r="CH669" s="900">
        <f>AV669</f>
        <v>9.34640522875817E-2</v>
      </c>
      <c r="CI669" s="900">
        <f>AY669</f>
        <v>0.10720268006700168</v>
      </c>
      <c r="CJ669" s="900">
        <f>BB669</f>
        <v>0.17914110429447852</v>
      </c>
      <c r="CK669" s="900">
        <f>BE669</f>
        <v>7.2997873848334519E-2</v>
      </c>
      <c r="CL669" s="900">
        <f>BH669</f>
        <v>5.4984894259818728E-2</v>
      </c>
      <c r="CM669" s="739"/>
      <c r="CN669" s="739"/>
      <c r="CO669" s="739"/>
      <c r="CP669" s="739"/>
      <c r="CQ669" s="739"/>
      <c r="CR669" s="739"/>
      <c r="CS669" s="739"/>
      <c r="CT669" s="739"/>
    </row>
    <row r="670" spans="1:16384" s="137" customFormat="1" x14ac:dyDescent="0.3">
      <c r="A670" s="496">
        <v>670</v>
      </c>
      <c r="B670" s="988" t="s">
        <v>624</v>
      </c>
      <c r="G670" s="994"/>
      <c r="V670" s="25"/>
      <c r="X670" s="159"/>
      <c r="AA670" s="159"/>
      <c r="AD670" s="159"/>
      <c r="AG670" s="159"/>
      <c r="AJ670" s="159"/>
      <c r="AM670" s="159"/>
      <c r="AP670" s="159"/>
      <c r="AS670" s="159"/>
      <c r="AV670" s="159"/>
      <c r="AY670" s="159"/>
      <c r="BB670" s="159"/>
      <c r="BE670" s="159"/>
      <c r="BH670" s="159"/>
      <c r="BN670" s="13"/>
      <c r="CM670" s="739"/>
      <c r="CN670" s="739"/>
      <c r="CO670" s="739"/>
      <c r="CP670" s="739"/>
      <c r="CQ670" s="739"/>
      <c r="CR670" s="739"/>
      <c r="CS670" s="739"/>
      <c r="CT670" s="739"/>
    </row>
    <row r="671" spans="1:16384" s="137" customFormat="1" x14ac:dyDescent="0.3">
      <c r="A671" s="496">
        <v>671</v>
      </c>
      <c r="B671" s="386" t="s">
        <v>257</v>
      </c>
      <c r="C671" s="372" t="s">
        <v>669</v>
      </c>
      <c r="D671" s="373">
        <v>43709</v>
      </c>
      <c r="E671" s="1058">
        <v>44827</v>
      </c>
      <c r="F671" s="896">
        <v>4909</v>
      </c>
      <c r="G671" s="993">
        <f>F671/$F$650</f>
        <v>0.29138719059773255</v>
      </c>
      <c r="H671" s="593" t="s">
        <v>211</v>
      </c>
      <c r="I671" s="375">
        <f>LARGE(BV671:CL671,1)</f>
        <v>0.60220994475138123</v>
      </c>
      <c r="J671" s="375">
        <f>SMALL(BV671:CL671,1)</f>
        <v>0.45007451564828616</v>
      </c>
      <c r="K671" s="896">
        <v>218</v>
      </c>
      <c r="L671" s="993">
        <f>K671/$K$650</f>
        <v>0.49321266968325794</v>
      </c>
      <c r="M671" s="593">
        <f>L671/$G671</f>
        <v>1.6926367582305655</v>
      </c>
      <c r="N671" s="896">
        <v>261</v>
      </c>
      <c r="O671" s="993">
        <f>N671/$N$650</f>
        <v>0.48603351955307261</v>
      </c>
      <c r="P671" s="593">
        <f>O671/$G671</f>
        <v>1.6679989211469981</v>
      </c>
      <c r="Q671" s="896">
        <v>121</v>
      </c>
      <c r="R671" s="993">
        <f>Q671/$Q$650</f>
        <v>0.568075117370892</v>
      </c>
      <c r="S671" s="378">
        <f>R671/$G671</f>
        <v>1.9495541866668196</v>
      </c>
      <c r="T671" s="896">
        <v>280</v>
      </c>
      <c r="U671" s="993">
        <f>T671/$T$650</f>
        <v>0.51001821493624777</v>
      </c>
      <c r="V671" s="481">
        <f>U671/$G671</f>
        <v>1.7503110342291639</v>
      </c>
      <c r="W671" s="896">
        <v>128</v>
      </c>
      <c r="X671" s="993">
        <f>W671/$W$650</f>
        <v>0.52892561983471076</v>
      </c>
      <c r="Y671" s="378">
        <f>X671/$G671</f>
        <v>1.8151985979538341</v>
      </c>
      <c r="Z671" s="896">
        <v>109</v>
      </c>
      <c r="AA671" s="993">
        <f>Z671/$Z$650</f>
        <v>0.60220994475138123</v>
      </c>
      <c r="AB671" s="378">
        <f>AA671/$G671</f>
        <v>2.0667001302152208</v>
      </c>
      <c r="AC671" s="896">
        <v>302</v>
      </c>
      <c r="AD671" s="993">
        <f>AC671/AC650</f>
        <v>0.45007451564828616</v>
      </c>
      <c r="AE671" s="378">
        <f>AD671/$G671</f>
        <v>1.544592659426905</v>
      </c>
      <c r="AF671" s="896">
        <v>124</v>
      </c>
      <c r="AG671" s="993">
        <f>AF671/$AF$650</f>
        <v>0.53218884120171672</v>
      </c>
      <c r="AH671" s="378">
        <f>AG671/$G671</f>
        <v>1.8263975163424977</v>
      </c>
      <c r="AI671" s="896">
        <v>146</v>
      </c>
      <c r="AJ671" s="993">
        <f>AI671/$AI650</f>
        <v>0.52898550724637683</v>
      </c>
      <c r="AK671" s="378">
        <f>AJ671/$G671</f>
        <v>1.8154041231574067</v>
      </c>
      <c r="AL671" s="896">
        <v>100</v>
      </c>
      <c r="AM671" s="993">
        <f>AL671/$AL$650</f>
        <v>0.49751243781094528</v>
      </c>
      <c r="AN671" s="378">
        <f>AM671/$G671</f>
        <v>1.7073929598290885</v>
      </c>
      <c r="AO671" s="896">
        <v>1244</v>
      </c>
      <c r="AP671" s="993">
        <f>AO671/AO650</f>
        <v>0.51426209177346016</v>
      </c>
      <c r="AQ671" s="378">
        <f>AP671/$G671</f>
        <v>1.7648754247519827</v>
      </c>
      <c r="AR671" s="896">
        <v>264</v>
      </c>
      <c r="AS671" s="993">
        <f>AR671/AR650</f>
        <v>0.51461988304093564</v>
      </c>
      <c r="AT671" s="378">
        <f>AS671/$G671</f>
        <v>1.7661033142372464</v>
      </c>
      <c r="AU671" s="896">
        <v>319</v>
      </c>
      <c r="AV671" s="993">
        <f>AU671/AU650</f>
        <v>0.50315457413249209</v>
      </c>
      <c r="AW671" s="378">
        <f>AV671/$G671</f>
        <v>1.7267559809350363</v>
      </c>
      <c r="AX671" s="896">
        <v>257</v>
      </c>
      <c r="AY671" s="993">
        <f>AX671/AX650</f>
        <v>0.48127340823970038</v>
      </c>
      <c r="AZ671" s="378">
        <f>AY671/$G671</f>
        <v>1.6516628862526446</v>
      </c>
      <c r="BA671" s="896">
        <v>354</v>
      </c>
      <c r="BB671" s="993">
        <f>BA671/BA650</f>
        <v>0.5496894409937888</v>
      </c>
      <c r="BC671" s="378">
        <f>BB671/$G671</f>
        <v>1.886457122106816</v>
      </c>
      <c r="BD671" s="896">
        <v>430</v>
      </c>
      <c r="BE671" s="993">
        <f>BD671/BD650</f>
        <v>0.52439024390243905</v>
      </c>
      <c r="BF671" s="378">
        <f>BE671/$G671</f>
        <v>1.7996338233905866</v>
      </c>
      <c r="BG671" s="896">
        <v>252</v>
      </c>
      <c r="BH671" s="993">
        <f>BG671/BG650</f>
        <v>0.48554913294797686</v>
      </c>
      <c r="BI671" s="378">
        <f>BH671/$G671</f>
        <v>1.6663365742054523</v>
      </c>
      <c r="BJ671" s="896">
        <f t="shared" si="1429"/>
        <v>856</v>
      </c>
      <c r="BK671" s="993">
        <f>BJ671/BJ650</f>
        <v>0.52612169637369388</v>
      </c>
      <c r="BL671" s="378">
        <f>BK671/$G671</f>
        <v>1.8055759256075821</v>
      </c>
      <c r="BM671" s="896">
        <f t="shared" si="1430"/>
        <v>1092</v>
      </c>
      <c r="BN671" s="993">
        <f>BM671/BM650</f>
        <v>0.49636363636363634</v>
      </c>
      <c r="BO671" s="378">
        <f>BN671/$G671</f>
        <v>1.7034504342673011</v>
      </c>
      <c r="BP671" s="896">
        <f t="shared" si="1415"/>
        <v>2128</v>
      </c>
      <c r="BQ671" s="993">
        <f>BP671/BP650</f>
        <v>0.52105778648383938</v>
      </c>
      <c r="BR671" s="378">
        <f>BQ671/$G671</f>
        <v>1.7881972965763377</v>
      </c>
      <c r="BS671" s="896">
        <f t="shared" ref="BS671:BS681" si="1471">AI671+AF671+AC671+N671</f>
        <v>833</v>
      </c>
      <c r="BT671" s="993">
        <f>BS671/BS650</f>
        <v>0.48514851485148514</v>
      </c>
      <c r="BU671" s="383">
        <f>BT671/$G671</f>
        <v>1.6649617090452169</v>
      </c>
      <c r="BV671" s="900">
        <f>L671</f>
        <v>0.49321266968325794</v>
      </c>
      <c r="BW671" s="900">
        <f>O671</f>
        <v>0.48603351955307261</v>
      </c>
      <c r="BX671" s="900">
        <f>R671</f>
        <v>0.568075117370892</v>
      </c>
      <c r="BY671" s="900">
        <f>U671</f>
        <v>0.51001821493624777</v>
      </c>
      <c r="BZ671" s="900">
        <f>X671</f>
        <v>0.52892561983471076</v>
      </c>
      <c r="CA671" s="900">
        <f>AA671</f>
        <v>0.60220994475138123</v>
      </c>
      <c r="CB671" s="900">
        <f>AD671</f>
        <v>0.45007451564828616</v>
      </c>
      <c r="CC671" s="900">
        <f>AG671</f>
        <v>0.53218884120171672</v>
      </c>
      <c r="CD671" s="900">
        <f>AJ671</f>
        <v>0.52898550724637683</v>
      </c>
      <c r="CE671" s="900">
        <f>AM671</f>
        <v>0.49751243781094528</v>
      </c>
      <c r="CF671" s="900">
        <f>AP671</f>
        <v>0.51426209177346016</v>
      </c>
      <c r="CG671" s="900">
        <f>AS671</f>
        <v>0.51461988304093564</v>
      </c>
      <c r="CH671" s="900">
        <f>AV671</f>
        <v>0.50315457413249209</v>
      </c>
      <c r="CI671" s="900">
        <f>AY671</f>
        <v>0.48127340823970038</v>
      </c>
      <c r="CJ671" s="900">
        <f>BB671</f>
        <v>0.5496894409937888</v>
      </c>
      <c r="CK671" s="900">
        <f>BE671</f>
        <v>0.52439024390243905</v>
      </c>
      <c r="CL671" s="900">
        <f>BH671</f>
        <v>0.48554913294797686</v>
      </c>
      <c r="CM671" s="739"/>
      <c r="CN671" s="739"/>
      <c r="CO671" s="739"/>
      <c r="CP671" s="739"/>
      <c r="CQ671" s="739"/>
      <c r="CR671" s="739"/>
      <c r="CS671" s="739"/>
      <c r="CT671" s="739"/>
    </row>
    <row r="672" spans="1:16384" s="137" customFormat="1" x14ac:dyDescent="0.3">
      <c r="A672" s="496">
        <v>672</v>
      </c>
      <c r="B672" s="386" t="s">
        <v>262</v>
      </c>
      <c r="C672" s="372" t="s">
        <v>669</v>
      </c>
      <c r="D672" s="373">
        <v>43709</v>
      </c>
      <c r="E672" s="1058">
        <v>3947</v>
      </c>
      <c r="F672" s="896">
        <v>139</v>
      </c>
      <c r="G672" s="993">
        <f>F672/$F$650</f>
        <v>8.2507271324271381E-3</v>
      </c>
      <c r="H672" s="593" t="s">
        <v>211</v>
      </c>
      <c r="I672" s="375">
        <f>LARGE(BV672:CL672,1)</f>
        <v>2.8985507246376812E-2</v>
      </c>
      <c r="J672" s="375">
        <f>SMALL(BV672:CL672,1)</f>
        <v>3.6908726810093155E-5</v>
      </c>
      <c r="K672" s="896">
        <v>6</v>
      </c>
      <c r="L672" s="993">
        <f t="shared" ref="L672:L673" si="1472">K672/$K$650</f>
        <v>1.3574660633484163E-2</v>
      </c>
      <c r="M672" s="593">
        <f>L672/$G672</f>
        <v>1.6452684006640843</v>
      </c>
      <c r="N672" s="896">
        <v>6</v>
      </c>
      <c r="O672" s="993">
        <f t="shared" ref="O672:O673" si="1473">N672/$N$650</f>
        <v>1.11731843575419E-2</v>
      </c>
      <c r="P672" s="593">
        <f>O672/$G672</f>
        <v>1.3542060206583337</v>
      </c>
      <c r="Q672" s="896">
        <v>1</v>
      </c>
      <c r="R672" s="993">
        <f>Q672/$Q$650</f>
        <v>4.6948356807511738E-3</v>
      </c>
      <c r="S672" s="378">
        <f>R672/$G672</f>
        <v>0.56902083966629513</v>
      </c>
      <c r="T672" s="896">
        <v>5</v>
      </c>
      <c r="U672" s="993">
        <f t="shared" ref="U672:U673" si="1474">T672/$T$650</f>
        <v>9.1074681238615673E-3</v>
      </c>
      <c r="V672" s="481">
        <f>U672/$G672</f>
        <v>1.1038382408827039</v>
      </c>
      <c r="W672" s="896">
        <v>4</v>
      </c>
      <c r="X672" s="993">
        <f>W672/$W$650</f>
        <v>1.6528925619834711E-2</v>
      </c>
      <c r="Y672" s="378">
        <f>X672/$G672</f>
        <v>2.0033295677507583</v>
      </c>
      <c r="Z672" s="896">
        <v>1</v>
      </c>
      <c r="AA672" s="993">
        <f t="shared" ref="AA672:AA673" si="1475">Z672/$Z$650</f>
        <v>5.5248618784530384E-3</v>
      </c>
      <c r="AB672" s="378">
        <f>AA672/$G672</f>
        <v>0.66962120911006007</v>
      </c>
      <c r="AC672" s="896">
        <v>8</v>
      </c>
      <c r="AD672" s="993">
        <f>AC672/AC650</f>
        <v>1.1922503725782414E-2</v>
      </c>
      <c r="AE672" s="378">
        <f>AD672/$G672</f>
        <v>1.4450246062464485</v>
      </c>
      <c r="AF672" s="896">
        <v>2</v>
      </c>
      <c r="AG672" s="993">
        <f t="shared" ref="AG672:AG673" si="1476">AF672/$AF$650</f>
        <v>8.5836909871244635E-3</v>
      </c>
      <c r="AH672" s="378">
        <f>AG672/$G672</f>
        <v>1.0403556982739988</v>
      </c>
      <c r="AI672" s="896">
        <v>8</v>
      </c>
      <c r="AJ672" s="993">
        <f>AI672/$AI$650</f>
        <v>2.8985507246376812E-2</v>
      </c>
      <c r="AK672" s="378">
        <f>AJ672/$G672</f>
        <v>3.5130851840266919</v>
      </c>
      <c r="AL672" s="896">
        <v>1</v>
      </c>
      <c r="AM672" s="993">
        <f t="shared" ref="AM672:AM673" si="1477">AL672/$AL$650</f>
        <v>4.9751243781094526E-3</v>
      </c>
      <c r="AN672" s="378">
        <f>AM672/$G672</f>
        <v>0.60299223307920824</v>
      </c>
      <c r="AO672" s="896">
        <v>54</v>
      </c>
      <c r="AP672" s="993">
        <f>AO672/AO650</f>
        <v>2.2323274080198428E-2</v>
      </c>
      <c r="AQ672" s="378">
        <f>AP672/$G672</f>
        <v>2.7056129383388701</v>
      </c>
      <c r="AR672" s="896">
        <v>12</v>
      </c>
      <c r="AS672" s="993">
        <f>AR672/AR650</f>
        <v>2.3391812865497075E-2</v>
      </c>
      <c r="AT672" s="378">
        <f>AS672/$G672</f>
        <v>2.8351213765829439</v>
      </c>
      <c r="AU672" s="896">
        <v>10</v>
      </c>
      <c r="AV672" s="993">
        <f>AU672/AU650</f>
        <v>1.5772870662460567E-2</v>
      </c>
      <c r="AW672" s="378">
        <f>AV672/$G672</f>
        <v>1.9116946190681523</v>
      </c>
      <c r="AX672" s="896">
        <v>6</v>
      </c>
      <c r="AY672" s="993">
        <f>AX672/AX650</f>
        <v>1.1235955056179775E-2</v>
      </c>
      <c r="AZ672" s="378">
        <f>AY672/$G672</f>
        <v>1.3618139196507961</v>
      </c>
      <c r="BA672" s="896">
        <v>7</v>
      </c>
      <c r="BB672" s="993">
        <f>BA672/BA650</f>
        <v>1.0869565217391304E-2</v>
      </c>
      <c r="BC672" s="378">
        <f>BB672/$G672</f>
        <v>1.3174069440100094</v>
      </c>
      <c r="BD672" s="896">
        <v>5</v>
      </c>
      <c r="BE672" s="993">
        <f>BD672/BD650</f>
        <v>6.0975609756097563E-3</v>
      </c>
      <c r="BF672" s="378">
        <f>BE672/$G672</f>
        <v>0.73903316371293215</v>
      </c>
      <c r="BG672" s="896">
        <v>3</v>
      </c>
      <c r="BH672" s="993">
        <f>BG672/BG650</f>
        <v>5.7803468208092483E-3</v>
      </c>
      <c r="BI672" s="378">
        <f>BH672/$G672</f>
        <v>0.70058635172786621</v>
      </c>
      <c r="BJ672" s="896">
        <f t="shared" si="1429"/>
        <v>17</v>
      </c>
      <c r="BK672" s="993">
        <f>BJ672/BJ650</f>
        <v>1.0448678549477565E-2</v>
      </c>
      <c r="BL672" s="378">
        <f>BK672/$G672</f>
        <v>1.2663948742665363</v>
      </c>
      <c r="BM672" s="896">
        <f t="shared" si="1430"/>
        <v>31</v>
      </c>
      <c r="BN672" s="993">
        <f>BM672/BM650</f>
        <v>1.4090909090909091E-2</v>
      </c>
      <c r="BO672" s="378">
        <f>BN672/$G672</f>
        <v>1.7078384565075213</v>
      </c>
      <c r="BP672" s="896">
        <f t="shared" si="1415"/>
        <v>67</v>
      </c>
      <c r="BQ672" s="993">
        <f>BP672/BP650</f>
        <v>1.6405484818805095E-2</v>
      </c>
      <c r="BR672" s="378">
        <f>BQ672/$G672</f>
        <v>1.9883683650533053</v>
      </c>
      <c r="BS672" s="896">
        <f t="shared" si="1471"/>
        <v>24</v>
      </c>
      <c r="BT672" s="993">
        <f>BS672/BS650</f>
        <v>1.3977868375072802E-2</v>
      </c>
      <c r="BU672" s="383">
        <f>BT672/$G672</f>
        <v>1.6941377590996511</v>
      </c>
      <c r="BV672" s="382">
        <f>L672</f>
        <v>1.3574660633484163E-2</v>
      </c>
      <c r="BW672" s="441">
        <f>BV672/(BV$2/10000)/100</f>
        <v>3.6908726810093155E-5</v>
      </c>
      <c r="BX672" s="900">
        <f>R672</f>
        <v>4.6948356807511738E-3</v>
      </c>
      <c r="BY672" s="900">
        <f>U672</f>
        <v>9.1074681238615673E-3</v>
      </c>
      <c r="BZ672" s="900">
        <f>X672</f>
        <v>1.6528925619834711E-2</v>
      </c>
      <c r="CA672" s="900">
        <f>AA672</f>
        <v>5.5248618784530384E-3</v>
      </c>
      <c r="CB672" s="900">
        <f>AD672</f>
        <v>1.1922503725782414E-2</v>
      </c>
      <c r="CC672" s="900">
        <f>AG672</f>
        <v>8.5836909871244635E-3</v>
      </c>
      <c r="CD672" s="900">
        <f>AJ672</f>
        <v>2.8985507246376812E-2</v>
      </c>
      <c r="CE672" s="900">
        <f>AM672</f>
        <v>4.9751243781094526E-3</v>
      </c>
      <c r="CF672" s="900">
        <f>AP672</f>
        <v>2.2323274080198428E-2</v>
      </c>
      <c r="CG672" s="900">
        <f>AS672</f>
        <v>2.3391812865497075E-2</v>
      </c>
      <c r="CH672" s="900">
        <f>AV672</f>
        <v>1.5772870662460567E-2</v>
      </c>
      <c r="CI672" s="900">
        <f>AY672</f>
        <v>1.1235955056179775E-2</v>
      </c>
      <c r="CJ672" s="900">
        <f>BB672</f>
        <v>1.0869565217391304E-2</v>
      </c>
      <c r="CK672" s="900">
        <f>BE672</f>
        <v>6.0975609756097563E-3</v>
      </c>
      <c r="CL672" s="900">
        <f>BH672</f>
        <v>5.7803468208092483E-3</v>
      </c>
      <c r="CM672" s="740"/>
      <c r="CN672" s="740"/>
      <c r="CO672" s="740"/>
      <c r="CP672" s="740"/>
      <c r="CQ672" s="740"/>
      <c r="CR672" s="740"/>
      <c r="CS672" s="740"/>
      <c r="CT672" s="740"/>
      <c r="CU672" s="3"/>
      <c r="CV672" s="3"/>
      <c r="CW672" s="3"/>
      <c r="CX672" s="3"/>
      <c r="CY672" s="3"/>
      <c r="CZ672" s="3"/>
      <c r="DA672" s="3"/>
      <c r="DB672" s="3"/>
      <c r="DC672" s="3"/>
      <c r="DD672" s="3"/>
      <c r="DE672" s="3"/>
      <c r="DF672" s="3"/>
      <c r="DG672" s="3"/>
      <c r="DH672" s="3"/>
      <c r="DI672" s="3"/>
      <c r="DJ672" s="3"/>
      <c r="DK672" s="3"/>
      <c r="DL672" s="3"/>
      <c r="DM672" s="3"/>
      <c r="DN672" s="3"/>
      <c r="DO672" s="3"/>
      <c r="DP672" s="3"/>
      <c r="DQ672" s="3"/>
      <c r="DR672" s="3"/>
      <c r="DS672" s="3"/>
      <c r="DT672" s="3"/>
      <c r="DU672" s="3"/>
      <c r="DV672" s="3"/>
      <c r="DW672" s="3"/>
      <c r="DX672" s="3"/>
      <c r="DY672" s="3"/>
      <c r="DZ672" s="3"/>
      <c r="EA672" s="3"/>
      <c r="EB672" s="3"/>
      <c r="EC672" s="3"/>
      <c r="ED672" s="3"/>
      <c r="EE672" s="3"/>
      <c r="EF672" s="3"/>
      <c r="EG672" s="3"/>
      <c r="EH672" s="3"/>
      <c r="EI672" s="3"/>
      <c r="EJ672" s="3"/>
      <c r="EK672" s="3"/>
      <c r="EL672" s="3"/>
      <c r="EM672" s="3"/>
      <c r="EN672" s="3"/>
      <c r="EO672" s="3"/>
      <c r="EP672" s="3"/>
      <c r="EQ672" s="3"/>
      <c r="ER672" s="3"/>
      <c r="ES672" s="3"/>
      <c r="ET672" s="3"/>
      <c r="EU672" s="3"/>
      <c r="EV672" s="3"/>
      <c r="EW672" s="3"/>
      <c r="EX672" s="3"/>
      <c r="EY672" s="3"/>
      <c r="EZ672" s="3"/>
      <c r="FA672" s="3"/>
      <c r="FB672" s="3"/>
      <c r="FC672" s="3"/>
      <c r="FD672" s="3"/>
      <c r="FE672" s="3"/>
      <c r="FF672" s="3"/>
      <c r="FG672" s="3"/>
      <c r="FH672" s="3"/>
      <c r="FI672" s="3"/>
      <c r="FJ672" s="3"/>
      <c r="FK672" s="3"/>
      <c r="FL672" s="3"/>
      <c r="FM672" s="3"/>
      <c r="FN672" s="3"/>
      <c r="FO672" s="3"/>
      <c r="FP672" s="3"/>
      <c r="FQ672" s="3"/>
      <c r="FR672" s="3"/>
      <c r="FS672" s="3"/>
      <c r="FT672" s="3"/>
      <c r="FU672" s="3"/>
      <c r="FV672" s="3"/>
      <c r="FW672" s="3"/>
      <c r="FX672" s="3"/>
      <c r="FY672" s="3"/>
      <c r="FZ672" s="3"/>
      <c r="GA672" s="3"/>
      <c r="GB672" s="3"/>
      <c r="GC672" s="3"/>
      <c r="GD672" s="3"/>
      <c r="GE672" s="3"/>
      <c r="GF672" s="3"/>
      <c r="GG672" s="3"/>
      <c r="GH672" s="3"/>
      <c r="GI672" s="3"/>
      <c r="GJ672" s="3"/>
      <c r="GK672" s="3"/>
      <c r="GL672" s="3"/>
      <c r="GM672" s="3"/>
      <c r="GN672" s="3"/>
      <c r="GO672" s="3"/>
      <c r="GP672" s="3"/>
      <c r="GQ672" s="3"/>
      <c r="GR672" s="3"/>
      <c r="GS672" s="3"/>
      <c r="GT672" s="3"/>
      <c r="GU672" s="3"/>
      <c r="GV672" s="3"/>
      <c r="GW672" s="3"/>
      <c r="GX672" s="3"/>
      <c r="GY672" s="3"/>
      <c r="GZ672" s="3"/>
      <c r="HA672" s="3"/>
      <c r="HB672" s="3"/>
      <c r="HC672" s="3"/>
      <c r="HD672" s="3"/>
      <c r="HE672" s="3"/>
      <c r="HF672" s="3"/>
      <c r="HG672" s="3"/>
      <c r="HH672" s="3"/>
      <c r="HI672" s="3"/>
      <c r="HJ672" s="3"/>
      <c r="HK672" s="3"/>
      <c r="HL672" s="3"/>
      <c r="HM672" s="3"/>
      <c r="HN672" s="3"/>
      <c r="HO672" s="3"/>
      <c r="HP672" s="3"/>
      <c r="HQ672" s="3"/>
      <c r="HR672" s="3"/>
      <c r="HS672" s="3"/>
      <c r="HT672" s="3"/>
      <c r="HU672" s="3"/>
      <c r="HV672" s="3"/>
      <c r="HW672" s="3"/>
      <c r="HX672" s="3"/>
      <c r="HY672" s="3"/>
      <c r="HZ672" s="3"/>
      <c r="IA672" s="3"/>
      <c r="IB672" s="3"/>
      <c r="IC672" s="3"/>
      <c r="ID672" s="3"/>
      <c r="IE672" s="3"/>
      <c r="IF672" s="3"/>
      <c r="IG672" s="3"/>
      <c r="IH672" s="3"/>
      <c r="II672" s="3"/>
      <c r="IJ672" s="3"/>
      <c r="IK672" s="3"/>
      <c r="IL672" s="3"/>
      <c r="IM672" s="3"/>
      <c r="IN672" s="3"/>
      <c r="IO672" s="3"/>
      <c r="IP672" s="3"/>
      <c r="IQ672" s="3"/>
      <c r="IR672" s="3"/>
      <c r="IS672" s="3"/>
      <c r="IT672" s="3"/>
      <c r="IU672" s="3"/>
      <c r="IV672" s="3"/>
      <c r="IW672" s="3"/>
      <c r="IX672" s="3"/>
      <c r="IY672" s="3"/>
      <c r="IZ672" s="3"/>
      <c r="JA672" s="3"/>
      <c r="JB672" s="3"/>
      <c r="JC672" s="3"/>
      <c r="JD672" s="3"/>
      <c r="JE672" s="3"/>
      <c r="JF672" s="3"/>
      <c r="JG672" s="3"/>
      <c r="JH672" s="3"/>
      <c r="JI672" s="3"/>
      <c r="JJ672" s="3"/>
      <c r="JK672" s="3"/>
      <c r="JL672" s="3"/>
      <c r="JM672" s="3"/>
      <c r="JN672" s="3"/>
      <c r="JO672" s="3"/>
      <c r="JP672" s="3"/>
      <c r="JQ672" s="3"/>
      <c r="JR672" s="3"/>
      <c r="JS672" s="3"/>
      <c r="JT672" s="3"/>
      <c r="JU672" s="3"/>
      <c r="JV672" s="3"/>
      <c r="JW672" s="3"/>
      <c r="JX672" s="3"/>
      <c r="JY672" s="3"/>
      <c r="JZ672" s="3"/>
      <c r="KA672" s="3"/>
      <c r="KB672" s="3"/>
      <c r="KC672" s="3"/>
      <c r="KD672" s="3"/>
      <c r="KE672" s="3"/>
      <c r="KF672" s="3"/>
      <c r="KG672" s="3"/>
      <c r="KH672" s="3"/>
      <c r="KI672" s="3"/>
      <c r="KJ672" s="3"/>
      <c r="KK672" s="3"/>
      <c r="KL672" s="3"/>
      <c r="KM672" s="3"/>
      <c r="KN672" s="3"/>
      <c r="KO672" s="3"/>
      <c r="KP672" s="3"/>
      <c r="KQ672" s="3"/>
      <c r="KR672" s="3"/>
      <c r="KS672" s="3"/>
      <c r="KT672" s="3"/>
      <c r="KU672" s="3"/>
      <c r="KV672" s="3"/>
      <c r="KW672" s="3"/>
      <c r="KX672" s="3"/>
      <c r="KY672" s="3"/>
      <c r="KZ672" s="3"/>
      <c r="LA672" s="3"/>
      <c r="LB672" s="3"/>
      <c r="LC672" s="3"/>
      <c r="LD672" s="3"/>
      <c r="LE672" s="3"/>
      <c r="LF672" s="3"/>
      <c r="LG672" s="3"/>
      <c r="LH672" s="3"/>
      <c r="LI672" s="3"/>
      <c r="LJ672" s="3"/>
      <c r="LK672" s="3"/>
      <c r="LL672" s="3"/>
      <c r="LM672" s="3"/>
      <c r="LN672" s="3"/>
      <c r="LO672" s="3"/>
      <c r="LP672" s="3"/>
      <c r="LQ672" s="3"/>
      <c r="LR672" s="3"/>
      <c r="LS672" s="3"/>
      <c r="LT672" s="3"/>
      <c r="LU672" s="3"/>
      <c r="LV672" s="3"/>
      <c r="LW672" s="3"/>
      <c r="LX672" s="3"/>
      <c r="LY672" s="3"/>
      <c r="LZ672" s="3"/>
      <c r="MA672" s="3"/>
      <c r="MB672" s="3"/>
      <c r="MC672" s="3"/>
      <c r="MD672" s="3"/>
      <c r="ME672" s="3"/>
      <c r="MF672" s="3"/>
      <c r="MG672" s="3"/>
      <c r="MH672" s="3"/>
      <c r="MI672" s="3"/>
      <c r="MJ672" s="3"/>
      <c r="MK672" s="3"/>
      <c r="ML672" s="3"/>
      <c r="MM672" s="3"/>
      <c r="MN672" s="3"/>
      <c r="MO672" s="3"/>
      <c r="MP672" s="3"/>
      <c r="MQ672" s="3"/>
      <c r="MR672" s="3"/>
      <c r="MS672" s="3"/>
      <c r="MT672" s="3"/>
      <c r="MU672" s="3"/>
      <c r="MV672" s="3"/>
      <c r="MW672" s="3"/>
      <c r="MX672" s="3"/>
      <c r="MY672" s="3"/>
      <c r="MZ672" s="3"/>
      <c r="NA672" s="3"/>
      <c r="NB672" s="3"/>
      <c r="NC672" s="3"/>
      <c r="ND672" s="3"/>
      <c r="NE672" s="3"/>
      <c r="NF672" s="3"/>
      <c r="NG672" s="3"/>
      <c r="NH672" s="3"/>
      <c r="NI672" s="3"/>
      <c r="NJ672" s="3"/>
      <c r="NK672" s="3"/>
      <c r="NL672" s="3"/>
      <c r="NM672" s="3"/>
      <c r="NN672" s="3"/>
      <c r="NO672" s="3"/>
      <c r="NP672" s="3"/>
      <c r="NQ672" s="3"/>
      <c r="NR672" s="3"/>
      <c r="NS672" s="3"/>
      <c r="NT672" s="3"/>
      <c r="NU672" s="3"/>
      <c r="NV672" s="3"/>
      <c r="NW672" s="3"/>
      <c r="NX672" s="3"/>
      <c r="NY672" s="3"/>
      <c r="NZ672" s="3"/>
      <c r="OA672" s="3"/>
      <c r="OB672" s="3"/>
      <c r="OC672" s="3"/>
      <c r="OD672" s="3"/>
      <c r="OE672" s="3"/>
      <c r="OF672" s="3"/>
      <c r="OG672" s="3"/>
      <c r="OH672" s="3"/>
      <c r="OI672" s="3"/>
      <c r="OJ672" s="3"/>
      <c r="OK672" s="3"/>
      <c r="OL672" s="3"/>
      <c r="OM672" s="3"/>
      <c r="ON672" s="3"/>
      <c r="OO672" s="3"/>
      <c r="OP672" s="3"/>
      <c r="OQ672" s="3"/>
      <c r="OR672" s="3"/>
      <c r="OS672" s="3"/>
      <c r="OT672" s="3"/>
      <c r="OU672" s="3"/>
      <c r="OV672" s="3"/>
      <c r="OW672" s="3"/>
      <c r="OX672" s="3"/>
      <c r="OY672" s="3"/>
      <c r="OZ672" s="3"/>
      <c r="PA672" s="3"/>
      <c r="PB672" s="3"/>
      <c r="PC672" s="3"/>
      <c r="PD672" s="3"/>
      <c r="PE672" s="3"/>
      <c r="PF672" s="3"/>
      <c r="PG672" s="3"/>
      <c r="PH672" s="3"/>
      <c r="PI672" s="3"/>
      <c r="PJ672" s="3"/>
      <c r="PK672" s="3"/>
      <c r="PL672" s="3"/>
      <c r="PM672" s="3"/>
      <c r="PN672" s="3"/>
      <c r="PO672" s="3"/>
      <c r="PP672" s="3"/>
      <c r="PQ672" s="3"/>
      <c r="PR672" s="3"/>
      <c r="PS672" s="3"/>
      <c r="PT672" s="3"/>
      <c r="PU672" s="3"/>
      <c r="PV672" s="3"/>
      <c r="PW672" s="3"/>
      <c r="PX672" s="3"/>
      <c r="PY672" s="3"/>
      <c r="PZ672" s="3"/>
      <c r="QA672" s="3"/>
      <c r="QB672" s="3"/>
      <c r="QC672" s="3"/>
      <c r="QD672" s="3"/>
      <c r="QE672" s="3"/>
      <c r="QF672" s="3"/>
      <c r="QG672" s="3"/>
      <c r="QH672" s="3"/>
      <c r="QI672" s="3"/>
      <c r="QJ672" s="3"/>
      <c r="QK672" s="3"/>
      <c r="QL672" s="3"/>
      <c r="QM672" s="3"/>
      <c r="QN672" s="3"/>
      <c r="QO672" s="3"/>
      <c r="QP672" s="3"/>
      <c r="QQ672" s="3"/>
      <c r="QR672" s="3"/>
      <c r="QS672" s="3"/>
      <c r="QT672" s="3"/>
      <c r="QU672" s="3"/>
      <c r="QV672" s="3"/>
      <c r="QW672" s="3"/>
      <c r="QX672" s="3"/>
      <c r="QY672" s="3"/>
      <c r="QZ672" s="3"/>
      <c r="RA672" s="3"/>
      <c r="RB672" s="3"/>
      <c r="RC672" s="3"/>
      <c r="RD672" s="3"/>
      <c r="RE672" s="3"/>
      <c r="RF672" s="3"/>
      <c r="RG672" s="3"/>
      <c r="RH672" s="3"/>
      <c r="RI672" s="3"/>
      <c r="RJ672" s="3"/>
      <c r="RK672" s="3"/>
      <c r="RL672" s="3"/>
      <c r="RM672" s="3"/>
      <c r="RN672" s="3"/>
      <c r="RO672" s="3"/>
      <c r="RP672" s="3"/>
      <c r="RQ672" s="3"/>
      <c r="RR672" s="3"/>
      <c r="RS672" s="3"/>
      <c r="RT672" s="3"/>
      <c r="RU672" s="3"/>
      <c r="RV672" s="3"/>
      <c r="RW672" s="3"/>
      <c r="RX672" s="3"/>
      <c r="RY672" s="3"/>
      <c r="RZ672" s="3"/>
      <c r="SA672" s="3"/>
      <c r="SB672" s="3"/>
      <c r="SC672" s="3"/>
      <c r="SD672" s="3"/>
      <c r="SE672" s="3"/>
      <c r="SF672" s="3"/>
      <c r="SG672" s="3"/>
      <c r="SH672" s="3"/>
      <c r="SI672" s="3"/>
      <c r="SJ672" s="3"/>
      <c r="SK672" s="3"/>
      <c r="SL672" s="3"/>
      <c r="SM672" s="3"/>
      <c r="SN672" s="3"/>
      <c r="SO672" s="3"/>
      <c r="SP672" s="3"/>
      <c r="SQ672" s="3"/>
      <c r="SR672" s="3"/>
      <c r="SS672" s="3"/>
      <c r="ST672" s="3"/>
      <c r="SU672" s="3"/>
      <c r="SV672" s="3"/>
      <c r="SW672" s="3"/>
      <c r="SX672" s="3"/>
      <c r="SY672" s="3"/>
      <c r="SZ672" s="3"/>
      <c r="TA672" s="3"/>
      <c r="TB672" s="3"/>
      <c r="TC672" s="3"/>
      <c r="TD672" s="3"/>
      <c r="TE672" s="3"/>
      <c r="TF672" s="3"/>
      <c r="TG672" s="3"/>
      <c r="TH672" s="3"/>
      <c r="TI672" s="3"/>
      <c r="TJ672" s="3"/>
      <c r="TK672" s="3"/>
      <c r="TL672" s="3"/>
      <c r="TM672" s="3"/>
      <c r="TN672" s="3"/>
      <c r="TO672" s="3"/>
      <c r="TP672" s="3"/>
      <c r="TQ672" s="3"/>
      <c r="TR672" s="3"/>
      <c r="TS672" s="3"/>
      <c r="TT672" s="3"/>
      <c r="TU672" s="3"/>
      <c r="TV672" s="3"/>
      <c r="TW672" s="3"/>
      <c r="TX672" s="3"/>
      <c r="TY672" s="3"/>
      <c r="TZ672" s="3"/>
      <c r="UA672" s="3"/>
      <c r="UB672" s="3"/>
      <c r="UC672" s="3"/>
      <c r="UD672" s="3"/>
      <c r="UE672" s="3"/>
      <c r="UF672" s="3"/>
      <c r="UG672" s="3"/>
      <c r="UH672" s="3"/>
      <c r="UI672" s="3"/>
      <c r="UJ672" s="3"/>
      <c r="UK672" s="3"/>
      <c r="UL672" s="3"/>
      <c r="UM672" s="3"/>
      <c r="UN672" s="3"/>
      <c r="UO672" s="3"/>
      <c r="UP672" s="3"/>
      <c r="UQ672" s="3"/>
      <c r="UR672" s="3"/>
      <c r="US672" s="3"/>
      <c r="UT672" s="3"/>
      <c r="UU672" s="3"/>
      <c r="UV672" s="3"/>
      <c r="UW672" s="3"/>
      <c r="UX672" s="3"/>
      <c r="UY672" s="3"/>
      <c r="UZ672" s="3"/>
      <c r="VA672" s="3"/>
      <c r="VB672" s="3"/>
      <c r="VC672" s="3"/>
      <c r="VD672" s="3"/>
      <c r="VE672" s="3"/>
      <c r="VF672" s="3"/>
      <c r="VG672" s="3"/>
      <c r="VH672" s="3"/>
      <c r="VI672" s="3"/>
      <c r="VJ672" s="3"/>
      <c r="VK672" s="3"/>
      <c r="VL672" s="3"/>
      <c r="VM672" s="3"/>
      <c r="VN672" s="3"/>
      <c r="VO672" s="3"/>
      <c r="VP672" s="3"/>
      <c r="VQ672" s="3"/>
      <c r="VR672" s="3"/>
      <c r="VS672" s="3"/>
      <c r="VT672" s="3"/>
      <c r="VU672" s="3"/>
      <c r="VV672" s="3"/>
      <c r="VW672" s="3"/>
      <c r="VX672" s="3"/>
      <c r="VY672" s="3"/>
      <c r="VZ672" s="3"/>
      <c r="WA672" s="3"/>
      <c r="WB672" s="3"/>
      <c r="WC672" s="3"/>
      <c r="WD672" s="3"/>
      <c r="WE672" s="3"/>
      <c r="WF672" s="3"/>
      <c r="WG672" s="3"/>
      <c r="WH672" s="3"/>
      <c r="WI672" s="3"/>
      <c r="WJ672" s="3"/>
      <c r="WK672" s="3"/>
      <c r="WL672" s="3"/>
      <c r="WM672" s="3"/>
      <c r="WN672" s="3"/>
      <c r="WO672" s="3"/>
      <c r="WP672" s="3"/>
      <c r="WQ672" s="3"/>
      <c r="WR672" s="3"/>
      <c r="WS672" s="3"/>
      <c r="WT672" s="3"/>
      <c r="WU672" s="3"/>
      <c r="WV672" s="3"/>
      <c r="WW672" s="3"/>
      <c r="WX672" s="3"/>
      <c r="WY672" s="3"/>
      <c r="WZ672" s="3"/>
      <c r="XA672" s="3"/>
      <c r="XB672" s="3"/>
      <c r="XC672" s="3"/>
      <c r="XD672" s="3"/>
      <c r="XE672" s="3"/>
      <c r="XF672" s="3"/>
      <c r="XG672" s="3"/>
      <c r="XH672" s="3"/>
      <c r="XI672" s="3"/>
      <c r="XJ672" s="3"/>
      <c r="XK672" s="3"/>
      <c r="XL672" s="3"/>
      <c r="XM672" s="3"/>
      <c r="XN672" s="3"/>
      <c r="XO672" s="3"/>
      <c r="XP672" s="3"/>
      <c r="XQ672" s="3"/>
      <c r="XR672" s="3"/>
      <c r="XS672" s="3"/>
      <c r="XT672" s="3"/>
      <c r="XU672" s="3"/>
      <c r="XV672" s="3"/>
      <c r="XW672" s="3"/>
      <c r="XX672" s="3"/>
      <c r="XY672" s="3"/>
      <c r="XZ672" s="3"/>
      <c r="YA672" s="3"/>
      <c r="YB672" s="3"/>
      <c r="YC672" s="3"/>
      <c r="YD672" s="3"/>
      <c r="YE672" s="3"/>
      <c r="YF672" s="3"/>
      <c r="YG672" s="3"/>
      <c r="YH672" s="3"/>
      <c r="YI672" s="3"/>
      <c r="YJ672" s="3"/>
      <c r="YK672" s="3"/>
      <c r="YL672" s="3"/>
      <c r="YM672" s="3"/>
      <c r="YN672" s="3"/>
      <c r="YO672" s="3"/>
      <c r="YP672" s="3"/>
      <c r="YQ672" s="3"/>
      <c r="YR672" s="3"/>
      <c r="YS672" s="3"/>
      <c r="YT672" s="3"/>
      <c r="YU672" s="3"/>
      <c r="YV672" s="3"/>
      <c r="YW672" s="3"/>
      <c r="YX672" s="3"/>
      <c r="YY672" s="3"/>
      <c r="YZ672" s="3"/>
      <c r="ZA672" s="3"/>
      <c r="ZB672" s="3"/>
      <c r="ZC672" s="3"/>
      <c r="ZD672" s="3"/>
      <c r="ZE672" s="3"/>
      <c r="ZF672" s="3"/>
      <c r="ZG672" s="3"/>
      <c r="ZH672" s="3"/>
      <c r="ZI672" s="3"/>
      <c r="ZJ672" s="3"/>
      <c r="ZK672" s="3"/>
      <c r="ZL672" s="3"/>
      <c r="ZM672" s="3"/>
      <c r="ZN672" s="3"/>
      <c r="ZO672" s="3"/>
      <c r="ZP672" s="3"/>
      <c r="ZQ672" s="3"/>
      <c r="ZR672" s="3"/>
      <c r="ZS672" s="3"/>
      <c r="ZT672" s="3"/>
      <c r="ZU672" s="3"/>
      <c r="ZV672" s="3"/>
      <c r="ZW672" s="3"/>
      <c r="ZX672" s="3"/>
      <c r="ZY672" s="3"/>
      <c r="ZZ672" s="3"/>
      <c r="AAA672" s="3"/>
      <c r="AAB672" s="3"/>
      <c r="AAC672" s="3"/>
      <c r="AAD672" s="3"/>
      <c r="AAE672" s="3"/>
      <c r="AAF672" s="3"/>
      <c r="AAG672" s="3"/>
      <c r="AAH672" s="3"/>
      <c r="AAI672" s="3"/>
      <c r="AAJ672" s="3"/>
      <c r="AAK672" s="3"/>
      <c r="AAL672" s="3"/>
      <c r="AAM672" s="3"/>
      <c r="AAN672" s="3"/>
      <c r="AAO672" s="3"/>
      <c r="AAP672" s="3"/>
      <c r="AAQ672" s="3"/>
      <c r="AAR672" s="3"/>
      <c r="AAS672" s="3"/>
      <c r="AAT672" s="3"/>
      <c r="AAU672" s="3"/>
      <c r="AAV672" s="3"/>
      <c r="AAW672" s="3"/>
      <c r="AAX672" s="3"/>
      <c r="AAY672" s="3"/>
      <c r="AAZ672" s="3"/>
      <c r="ABA672" s="3"/>
      <c r="ABB672" s="3"/>
      <c r="ABC672" s="3"/>
      <c r="ABD672" s="3"/>
      <c r="ABE672" s="3"/>
      <c r="ABF672" s="3"/>
      <c r="ABG672" s="3"/>
      <c r="ABH672" s="3"/>
      <c r="ABI672" s="3"/>
      <c r="ABJ672" s="3"/>
      <c r="ABK672" s="3"/>
      <c r="ABL672" s="3"/>
      <c r="ABM672" s="3"/>
      <c r="ABN672" s="3"/>
      <c r="ABO672" s="3"/>
      <c r="ABP672" s="3"/>
      <c r="ABQ672" s="3"/>
      <c r="ABR672" s="3"/>
      <c r="ABS672" s="3"/>
      <c r="ABT672" s="3"/>
      <c r="ABU672" s="3"/>
      <c r="ABV672" s="3"/>
      <c r="ABW672" s="3"/>
      <c r="ABX672" s="3"/>
      <c r="ABY672" s="3"/>
      <c r="ABZ672" s="3"/>
      <c r="ACA672" s="3"/>
      <c r="ACB672" s="3"/>
      <c r="ACC672" s="3"/>
      <c r="ACD672" s="3"/>
      <c r="ACE672" s="3"/>
      <c r="ACF672" s="3"/>
      <c r="ACG672" s="3"/>
      <c r="ACH672" s="3"/>
      <c r="ACI672" s="3"/>
      <c r="ACJ672" s="3"/>
      <c r="ACK672" s="3"/>
      <c r="ACL672" s="3"/>
      <c r="ACM672" s="3"/>
      <c r="ACN672" s="3"/>
      <c r="ACO672" s="3"/>
      <c r="ACP672" s="3"/>
      <c r="ACQ672" s="3"/>
      <c r="ACR672" s="3"/>
      <c r="ACS672" s="3"/>
      <c r="ACT672" s="3"/>
      <c r="ACU672" s="3"/>
      <c r="ACV672" s="3"/>
      <c r="ACW672" s="3"/>
      <c r="ACX672" s="3"/>
      <c r="ACY672" s="3"/>
      <c r="ACZ672" s="3"/>
      <c r="ADA672" s="3"/>
      <c r="ADB672" s="3"/>
      <c r="ADC672" s="3"/>
      <c r="ADD672" s="3"/>
      <c r="ADE672" s="3"/>
      <c r="ADF672" s="3"/>
      <c r="ADG672" s="3"/>
      <c r="ADH672" s="3"/>
      <c r="ADI672" s="3"/>
      <c r="ADJ672" s="3"/>
      <c r="ADK672" s="3"/>
      <c r="ADL672" s="3"/>
      <c r="ADM672" s="3"/>
      <c r="ADN672" s="3"/>
      <c r="ADO672" s="3"/>
      <c r="ADP672" s="3"/>
      <c r="ADQ672" s="3"/>
      <c r="ADR672" s="3"/>
      <c r="ADS672" s="3"/>
      <c r="ADT672" s="3"/>
      <c r="ADU672" s="3"/>
      <c r="ADV672" s="3"/>
      <c r="ADW672" s="3"/>
      <c r="ADX672" s="3"/>
      <c r="ADY672" s="3"/>
      <c r="ADZ672" s="3"/>
      <c r="AEA672" s="3"/>
      <c r="AEB672" s="3"/>
      <c r="AEC672" s="3"/>
      <c r="AED672" s="3"/>
      <c r="AEE672" s="3"/>
      <c r="AEF672" s="3"/>
      <c r="AEG672" s="3"/>
      <c r="AEH672" s="3"/>
      <c r="AEI672" s="3"/>
      <c r="AEJ672" s="3"/>
      <c r="AEK672" s="3"/>
      <c r="AEL672" s="3"/>
      <c r="AEM672" s="3"/>
      <c r="AEN672" s="3"/>
      <c r="AEO672" s="3"/>
      <c r="AEP672" s="3"/>
      <c r="AEQ672" s="3"/>
      <c r="AER672" s="3"/>
      <c r="AES672" s="3"/>
      <c r="AET672" s="3"/>
      <c r="AEU672" s="3"/>
      <c r="AEV672" s="3"/>
      <c r="AEW672" s="3"/>
      <c r="AEX672" s="3"/>
      <c r="AEY672" s="3"/>
      <c r="AEZ672" s="3"/>
      <c r="AFA672" s="3"/>
      <c r="AFB672" s="3"/>
      <c r="AFC672" s="3"/>
      <c r="AFD672" s="3"/>
      <c r="AFE672" s="3"/>
      <c r="AFF672" s="3"/>
      <c r="AFG672" s="3"/>
      <c r="AFH672" s="3"/>
      <c r="AFI672" s="3"/>
      <c r="AFJ672" s="3"/>
      <c r="AFK672" s="3"/>
      <c r="AFL672" s="3"/>
      <c r="AFM672" s="3"/>
      <c r="AFN672" s="3"/>
      <c r="AFO672" s="3"/>
      <c r="AFP672" s="3"/>
      <c r="AFQ672" s="3"/>
      <c r="AFR672" s="3"/>
      <c r="AFS672" s="3"/>
      <c r="AFT672" s="3"/>
      <c r="AFU672" s="3"/>
      <c r="AFV672" s="3"/>
      <c r="AFW672" s="3"/>
      <c r="AFX672" s="3"/>
      <c r="AFY672" s="3"/>
      <c r="AFZ672" s="3"/>
      <c r="AGA672" s="3"/>
      <c r="AGB672" s="3"/>
      <c r="AGC672" s="3"/>
      <c r="AGD672" s="3"/>
      <c r="AGE672" s="3"/>
      <c r="AGF672" s="3"/>
      <c r="AGG672" s="3"/>
      <c r="AGH672" s="3"/>
      <c r="AGI672" s="3"/>
      <c r="AGJ672" s="3"/>
      <c r="AGK672" s="3"/>
      <c r="AGL672" s="3"/>
      <c r="AGM672" s="3"/>
      <c r="AGN672" s="3"/>
      <c r="AGO672" s="3"/>
      <c r="AGP672" s="3"/>
      <c r="AGQ672" s="3"/>
      <c r="AGR672" s="3"/>
      <c r="AGS672" s="3"/>
      <c r="AGT672" s="3"/>
      <c r="AGU672" s="3"/>
      <c r="AGV672" s="3"/>
      <c r="AGW672" s="3"/>
      <c r="AGX672" s="3"/>
      <c r="AGY672" s="3"/>
      <c r="AGZ672" s="3"/>
      <c r="AHA672" s="3"/>
      <c r="AHB672" s="3"/>
      <c r="AHC672" s="3"/>
      <c r="AHD672" s="3"/>
      <c r="AHE672" s="3"/>
      <c r="AHF672" s="3"/>
      <c r="AHG672" s="3"/>
      <c r="AHH672" s="3"/>
      <c r="AHI672" s="3"/>
      <c r="AHJ672" s="3"/>
      <c r="AHK672" s="3"/>
      <c r="AHL672" s="3"/>
      <c r="AHM672" s="3"/>
      <c r="AHN672" s="3"/>
      <c r="AHO672" s="3"/>
      <c r="AHP672" s="3"/>
      <c r="AHQ672" s="3"/>
      <c r="AHR672" s="3"/>
      <c r="AHS672" s="3"/>
      <c r="AHT672" s="3"/>
      <c r="AHU672" s="3"/>
      <c r="AHV672" s="3"/>
      <c r="AHW672" s="3"/>
      <c r="AHX672" s="3"/>
      <c r="AHY672" s="3"/>
      <c r="AHZ672" s="3"/>
      <c r="AIA672" s="3"/>
      <c r="AIB672" s="3"/>
      <c r="AIC672" s="3"/>
      <c r="AID672" s="3"/>
      <c r="AIE672" s="3"/>
      <c r="AIF672" s="3"/>
      <c r="AIG672" s="3"/>
      <c r="AIH672" s="3"/>
      <c r="AII672" s="3"/>
      <c r="AIJ672" s="3"/>
      <c r="AIK672" s="3"/>
      <c r="AIL672" s="3"/>
      <c r="AIM672" s="3"/>
      <c r="AIN672" s="3"/>
      <c r="AIO672" s="3"/>
      <c r="AIP672" s="3"/>
      <c r="AIQ672" s="3"/>
      <c r="AIR672" s="3"/>
      <c r="AIS672" s="3"/>
      <c r="AIT672" s="3"/>
      <c r="AIU672" s="3"/>
      <c r="AIV672" s="3"/>
      <c r="AIW672" s="3"/>
      <c r="AIX672" s="3"/>
      <c r="AIY672" s="3"/>
      <c r="AIZ672" s="3"/>
      <c r="AJA672" s="3"/>
      <c r="AJB672" s="3"/>
      <c r="AJC672" s="3"/>
      <c r="AJD672" s="3"/>
      <c r="AJE672" s="3"/>
      <c r="AJF672" s="3"/>
      <c r="AJG672" s="3"/>
      <c r="AJH672" s="3"/>
      <c r="AJI672" s="3"/>
      <c r="AJJ672" s="3"/>
      <c r="AJK672" s="3"/>
      <c r="AJL672" s="3"/>
      <c r="AJM672" s="3"/>
      <c r="AJN672" s="3"/>
      <c r="AJO672" s="3"/>
      <c r="AJP672" s="3"/>
      <c r="AJQ672" s="3"/>
      <c r="AJR672" s="3"/>
      <c r="AJS672" s="3"/>
      <c r="AJT672" s="3"/>
      <c r="AJU672" s="3"/>
      <c r="AJV672" s="3"/>
      <c r="AJW672" s="3"/>
      <c r="AJX672" s="3"/>
      <c r="AJY672" s="3"/>
      <c r="AJZ672" s="3"/>
      <c r="AKA672" s="3"/>
      <c r="AKB672" s="3"/>
      <c r="AKC672" s="3"/>
      <c r="AKD672" s="3"/>
      <c r="AKE672" s="3"/>
      <c r="AKF672" s="3"/>
      <c r="AKG672" s="3"/>
      <c r="AKH672" s="3"/>
      <c r="AKI672" s="3"/>
      <c r="AKJ672" s="3"/>
      <c r="AKK672" s="3"/>
      <c r="AKL672" s="3"/>
      <c r="AKM672" s="3"/>
      <c r="AKN672" s="3"/>
      <c r="AKO672" s="3"/>
      <c r="AKP672" s="3"/>
      <c r="AKQ672" s="3"/>
      <c r="AKR672" s="3"/>
      <c r="AKS672" s="3"/>
      <c r="AKT672" s="3"/>
      <c r="AKU672" s="3"/>
      <c r="AKV672" s="3"/>
      <c r="AKW672" s="3"/>
      <c r="AKX672" s="3"/>
      <c r="AKY672" s="3"/>
      <c r="AKZ672" s="3"/>
      <c r="ALA672" s="3"/>
      <c r="ALB672" s="3"/>
      <c r="ALC672" s="3"/>
      <c r="ALD672" s="3"/>
      <c r="ALE672" s="3"/>
      <c r="ALF672" s="3"/>
      <c r="ALG672" s="3"/>
      <c r="ALH672" s="3"/>
      <c r="ALI672" s="3"/>
      <c r="ALJ672" s="3"/>
      <c r="ALK672" s="3"/>
      <c r="ALL672" s="3"/>
      <c r="ALM672" s="3"/>
      <c r="ALN672" s="3"/>
      <c r="ALO672" s="3"/>
      <c r="ALP672" s="3"/>
      <c r="ALQ672" s="3"/>
      <c r="ALR672" s="3"/>
      <c r="ALS672" s="3"/>
      <c r="ALT672" s="3"/>
      <c r="ALU672" s="3"/>
      <c r="ALV672" s="3"/>
      <c r="ALW672" s="3"/>
      <c r="ALX672" s="3"/>
      <c r="ALY672" s="3"/>
      <c r="ALZ672" s="3"/>
      <c r="AMA672" s="3"/>
      <c r="AMB672" s="3"/>
      <c r="AMC672" s="3"/>
      <c r="AMD672" s="3"/>
      <c r="AME672" s="3"/>
      <c r="AMF672" s="3"/>
      <c r="AMG672" s="3"/>
      <c r="AMH672" s="3"/>
      <c r="AMI672" s="3"/>
      <c r="AMJ672" s="3"/>
      <c r="AMK672" s="3"/>
      <c r="AML672" s="3"/>
      <c r="AMM672" s="3"/>
      <c r="AMN672" s="3"/>
      <c r="AMO672" s="3"/>
      <c r="AMP672" s="3"/>
      <c r="AMQ672" s="3"/>
      <c r="AMR672" s="3"/>
      <c r="AMS672" s="3"/>
      <c r="AMT672" s="3"/>
      <c r="AMU672" s="3"/>
      <c r="AMV672" s="3"/>
      <c r="AMW672" s="3"/>
      <c r="AMX672" s="3"/>
      <c r="AMY672" s="3"/>
      <c r="AMZ672" s="3"/>
      <c r="ANA672" s="3"/>
      <c r="ANB672" s="3"/>
      <c r="ANC672" s="3"/>
      <c r="AND672" s="3"/>
      <c r="ANE672" s="3"/>
      <c r="ANF672" s="3"/>
      <c r="ANG672" s="3"/>
      <c r="ANH672" s="3"/>
      <c r="ANI672" s="3"/>
      <c r="ANJ672" s="3"/>
      <c r="ANK672" s="3"/>
      <c r="ANL672" s="3"/>
      <c r="ANM672" s="3"/>
      <c r="ANN672" s="3"/>
      <c r="ANO672" s="3"/>
      <c r="ANP672" s="3"/>
      <c r="ANQ672" s="3"/>
      <c r="ANR672" s="3"/>
      <c r="ANS672" s="3"/>
      <c r="ANT672" s="3"/>
      <c r="ANU672" s="3"/>
      <c r="ANV672" s="3"/>
      <c r="ANW672" s="3"/>
      <c r="ANX672" s="3"/>
      <c r="ANY672" s="3"/>
      <c r="ANZ672" s="3"/>
      <c r="AOA672" s="3"/>
      <c r="AOB672" s="3"/>
      <c r="AOC672" s="3"/>
      <c r="AOD672" s="3"/>
      <c r="AOE672" s="3"/>
      <c r="AOF672" s="3"/>
      <c r="AOG672" s="3"/>
      <c r="AOH672" s="3"/>
      <c r="AOI672" s="3"/>
      <c r="AOJ672" s="3"/>
      <c r="AOK672" s="3"/>
      <c r="AOL672" s="3"/>
      <c r="AOM672" s="3"/>
      <c r="AON672" s="3"/>
      <c r="AOO672" s="3"/>
      <c r="AOP672" s="3"/>
      <c r="AOQ672" s="3"/>
      <c r="AOR672" s="3"/>
      <c r="AOS672" s="3"/>
      <c r="AOT672" s="3"/>
      <c r="AOU672" s="3"/>
      <c r="AOV672" s="3"/>
      <c r="AOW672" s="3"/>
      <c r="AOX672" s="3"/>
      <c r="AOY672" s="3"/>
      <c r="AOZ672" s="3"/>
      <c r="APA672" s="3"/>
      <c r="APB672" s="3"/>
      <c r="APC672" s="3"/>
      <c r="APD672" s="3"/>
      <c r="APE672" s="3"/>
      <c r="APF672" s="3"/>
      <c r="APG672" s="3"/>
      <c r="APH672" s="3"/>
      <c r="API672" s="3"/>
      <c r="APJ672" s="3"/>
      <c r="APK672" s="3"/>
      <c r="APL672" s="3"/>
      <c r="APM672" s="3"/>
      <c r="APN672" s="3"/>
      <c r="APO672" s="3"/>
      <c r="APP672" s="3"/>
      <c r="APQ672" s="3"/>
      <c r="APR672" s="3"/>
      <c r="APS672" s="3"/>
      <c r="APT672" s="3"/>
      <c r="APU672" s="3"/>
      <c r="APV672" s="3"/>
      <c r="APW672" s="3"/>
      <c r="APX672" s="3"/>
      <c r="APY672" s="3"/>
      <c r="APZ672" s="3"/>
      <c r="AQA672" s="3"/>
      <c r="AQB672" s="3"/>
      <c r="AQC672" s="3"/>
      <c r="AQD672" s="3"/>
      <c r="AQE672" s="3"/>
      <c r="AQF672" s="3"/>
      <c r="AQG672" s="3"/>
      <c r="AQH672" s="3"/>
      <c r="AQI672" s="3"/>
      <c r="AQJ672" s="3"/>
      <c r="AQK672" s="3"/>
      <c r="AQL672" s="3"/>
      <c r="AQM672" s="3"/>
      <c r="AQN672" s="3"/>
      <c r="AQO672" s="3"/>
      <c r="AQP672" s="3"/>
      <c r="AQQ672" s="3"/>
      <c r="AQR672" s="3"/>
      <c r="AQS672" s="3"/>
      <c r="AQT672" s="3"/>
      <c r="AQU672" s="3"/>
      <c r="AQV672" s="3"/>
      <c r="AQW672" s="3"/>
      <c r="AQX672" s="3"/>
      <c r="AQY672" s="3"/>
      <c r="AQZ672" s="3"/>
      <c r="ARA672" s="3"/>
      <c r="ARB672" s="3"/>
      <c r="ARC672" s="3"/>
      <c r="ARD672" s="3"/>
      <c r="ARE672" s="3"/>
      <c r="ARF672" s="3"/>
      <c r="ARG672" s="3"/>
      <c r="ARH672" s="3"/>
      <c r="ARI672" s="3"/>
      <c r="ARJ672" s="3"/>
      <c r="ARK672" s="3"/>
      <c r="ARL672" s="3"/>
      <c r="ARM672" s="3"/>
      <c r="ARN672" s="3"/>
      <c r="ARO672" s="3"/>
      <c r="ARP672" s="3"/>
      <c r="ARQ672" s="3"/>
      <c r="ARR672" s="3"/>
      <c r="ARS672" s="3"/>
      <c r="ART672" s="3"/>
      <c r="ARU672" s="3"/>
      <c r="ARV672" s="3"/>
      <c r="ARW672" s="3"/>
      <c r="ARX672" s="3"/>
      <c r="ARY672" s="3"/>
      <c r="ARZ672" s="3"/>
      <c r="ASA672" s="3"/>
      <c r="ASB672" s="3"/>
      <c r="ASC672" s="3"/>
      <c r="ASD672" s="3"/>
      <c r="ASE672" s="3"/>
      <c r="ASF672" s="3"/>
      <c r="ASG672" s="3"/>
      <c r="ASH672" s="3"/>
      <c r="ASI672" s="3"/>
      <c r="ASJ672" s="3"/>
      <c r="ASK672" s="3"/>
      <c r="ASL672" s="3"/>
      <c r="ASM672" s="3"/>
      <c r="ASN672" s="3"/>
      <c r="ASO672" s="3"/>
      <c r="ASP672" s="3"/>
      <c r="ASQ672" s="3"/>
      <c r="ASR672" s="3"/>
      <c r="ASS672" s="3"/>
      <c r="AST672" s="3"/>
      <c r="ASU672" s="3"/>
      <c r="ASV672" s="3"/>
      <c r="ASW672" s="3"/>
      <c r="ASX672" s="3"/>
      <c r="ASY672" s="3"/>
      <c r="ASZ672" s="3"/>
      <c r="ATA672" s="3"/>
      <c r="ATB672" s="3"/>
      <c r="ATC672" s="3"/>
      <c r="ATD672" s="3"/>
      <c r="ATE672" s="3"/>
      <c r="ATF672" s="3"/>
      <c r="ATG672" s="3"/>
      <c r="ATH672" s="3"/>
      <c r="ATI672" s="3"/>
      <c r="ATJ672" s="3"/>
      <c r="ATK672" s="3"/>
      <c r="ATL672" s="3"/>
      <c r="ATM672" s="3"/>
      <c r="ATN672" s="3"/>
      <c r="ATO672" s="3"/>
      <c r="ATP672" s="3"/>
      <c r="ATQ672" s="3"/>
      <c r="ATR672" s="3"/>
      <c r="ATS672" s="3"/>
      <c r="ATT672" s="3"/>
      <c r="ATU672" s="3"/>
      <c r="ATV672" s="3"/>
      <c r="ATW672" s="3"/>
      <c r="ATX672" s="3"/>
      <c r="ATY672" s="3"/>
      <c r="ATZ672" s="3"/>
      <c r="AUA672" s="3"/>
      <c r="AUB672" s="3"/>
      <c r="AUC672" s="3"/>
      <c r="AUD672" s="3"/>
      <c r="AUE672" s="3"/>
      <c r="AUF672" s="3"/>
      <c r="AUG672" s="3"/>
      <c r="AUH672" s="3"/>
      <c r="AUI672" s="3"/>
      <c r="AUJ672" s="3"/>
      <c r="AUK672" s="3"/>
      <c r="AUL672" s="3"/>
      <c r="AUM672" s="3"/>
      <c r="AUN672" s="3"/>
      <c r="AUO672" s="3"/>
      <c r="AUP672" s="3"/>
      <c r="AUQ672" s="3"/>
      <c r="AUR672" s="3"/>
      <c r="AUS672" s="3"/>
      <c r="AUT672" s="3"/>
      <c r="AUU672" s="3"/>
      <c r="AUV672" s="3"/>
      <c r="AUW672" s="3"/>
      <c r="AUX672" s="3"/>
      <c r="AUY672" s="3"/>
      <c r="AUZ672" s="3"/>
      <c r="AVA672" s="3"/>
      <c r="AVB672" s="3"/>
      <c r="AVC672" s="3"/>
      <c r="AVD672" s="3"/>
      <c r="AVE672" s="3"/>
      <c r="AVF672" s="3"/>
      <c r="AVG672" s="3"/>
      <c r="AVH672" s="3"/>
      <c r="AVI672" s="3"/>
      <c r="AVJ672" s="3"/>
      <c r="AVK672" s="3"/>
      <c r="AVL672" s="3"/>
      <c r="AVM672" s="3"/>
      <c r="AVN672" s="3"/>
      <c r="AVO672" s="3"/>
      <c r="AVP672" s="3"/>
      <c r="AVQ672" s="3"/>
      <c r="AVR672" s="3"/>
      <c r="AVS672" s="3"/>
      <c r="AVT672" s="3"/>
      <c r="AVU672" s="3"/>
      <c r="AVV672" s="3"/>
      <c r="AVW672" s="3"/>
      <c r="AVX672" s="3"/>
      <c r="AVY672" s="3"/>
      <c r="AVZ672" s="3"/>
      <c r="AWA672" s="3"/>
      <c r="AWB672" s="3"/>
      <c r="AWC672" s="3"/>
      <c r="AWD672" s="3"/>
      <c r="AWE672" s="3"/>
      <c r="AWF672" s="3"/>
      <c r="AWG672" s="3"/>
      <c r="AWH672" s="3"/>
      <c r="AWI672" s="3"/>
      <c r="AWJ672" s="3"/>
      <c r="AWK672" s="3"/>
      <c r="AWL672" s="3"/>
      <c r="AWM672" s="3"/>
      <c r="AWN672" s="3"/>
      <c r="AWO672" s="3"/>
      <c r="AWP672" s="3"/>
      <c r="AWQ672" s="3"/>
      <c r="AWR672" s="3"/>
      <c r="AWS672" s="3"/>
      <c r="AWT672" s="3"/>
      <c r="AWU672" s="3"/>
      <c r="AWV672" s="3"/>
      <c r="AWW672" s="3"/>
      <c r="AWX672" s="3"/>
      <c r="AWY672" s="3"/>
      <c r="AWZ672" s="3"/>
      <c r="AXA672" s="3"/>
      <c r="AXB672" s="3"/>
      <c r="AXC672" s="3"/>
      <c r="AXD672" s="3"/>
      <c r="AXE672" s="3"/>
      <c r="AXF672" s="3"/>
      <c r="AXG672" s="3"/>
      <c r="AXH672" s="3"/>
      <c r="AXI672" s="3"/>
      <c r="AXJ672" s="3"/>
      <c r="AXK672" s="3"/>
      <c r="AXL672" s="3"/>
      <c r="AXM672" s="3"/>
      <c r="AXN672" s="3"/>
      <c r="AXO672" s="3"/>
      <c r="AXP672" s="3"/>
      <c r="AXQ672" s="3"/>
      <c r="AXR672" s="3"/>
      <c r="AXS672" s="3"/>
      <c r="AXT672" s="3"/>
      <c r="AXU672" s="3"/>
      <c r="AXV672" s="3"/>
      <c r="AXW672" s="3"/>
      <c r="AXX672" s="3"/>
      <c r="AXY672" s="3"/>
      <c r="AXZ672" s="3"/>
      <c r="AYA672" s="3"/>
      <c r="AYB672" s="3"/>
      <c r="AYC672" s="3"/>
      <c r="AYD672" s="3"/>
      <c r="AYE672" s="3"/>
      <c r="AYF672" s="3"/>
      <c r="AYG672" s="3"/>
      <c r="AYH672" s="3"/>
      <c r="AYI672" s="3"/>
      <c r="AYJ672" s="3"/>
      <c r="AYK672" s="3"/>
      <c r="AYL672" s="3"/>
      <c r="AYM672" s="3"/>
      <c r="AYN672" s="3"/>
      <c r="AYO672" s="3"/>
      <c r="AYP672" s="3"/>
      <c r="AYQ672" s="3"/>
      <c r="AYR672" s="3"/>
      <c r="AYS672" s="3"/>
      <c r="AYT672" s="3"/>
      <c r="AYU672" s="3"/>
      <c r="AYV672" s="3"/>
      <c r="AYW672" s="3"/>
      <c r="AYX672" s="3"/>
      <c r="AYY672" s="3"/>
      <c r="AYZ672" s="3"/>
      <c r="AZA672" s="3"/>
      <c r="AZB672" s="3"/>
      <c r="AZC672" s="3"/>
      <c r="AZD672" s="3"/>
      <c r="AZE672" s="3"/>
      <c r="AZF672" s="3"/>
      <c r="AZG672" s="3"/>
      <c r="AZH672" s="3"/>
      <c r="AZI672" s="3"/>
      <c r="AZJ672" s="3"/>
      <c r="AZK672" s="3"/>
      <c r="AZL672" s="3"/>
      <c r="AZM672" s="3"/>
      <c r="AZN672" s="3"/>
      <c r="AZO672" s="3"/>
      <c r="AZP672" s="3"/>
      <c r="AZQ672" s="3"/>
      <c r="AZR672" s="3"/>
      <c r="AZS672" s="3"/>
      <c r="AZT672" s="3"/>
      <c r="AZU672" s="3"/>
      <c r="AZV672" s="3"/>
      <c r="AZW672" s="3"/>
      <c r="AZX672" s="3"/>
      <c r="AZY672" s="3"/>
      <c r="AZZ672" s="3"/>
      <c r="BAA672" s="3"/>
      <c r="BAB672" s="3"/>
      <c r="BAC672" s="3"/>
      <c r="BAD672" s="3"/>
      <c r="BAE672" s="3"/>
      <c r="BAF672" s="3"/>
      <c r="BAG672" s="3"/>
      <c r="BAH672" s="3"/>
      <c r="BAI672" s="3"/>
      <c r="BAJ672" s="3"/>
      <c r="BAK672" s="3"/>
      <c r="BAL672" s="3"/>
      <c r="BAM672" s="3"/>
      <c r="BAN672" s="3"/>
      <c r="BAO672" s="3"/>
      <c r="BAP672" s="3"/>
      <c r="BAQ672" s="3"/>
      <c r="BAR672" s="3"/>
      <c r="BAS672" s="3"/>
      <c r="BAT672" s="3"/>
      <c r="BAU672" s="3"/>
      <c r="BAV672" s="3"/>
      <c r="BAW672" s="3"/>
      <c r="BAX672" s="3"/>
      <c r="BAY672" s="3"/>
      <c r="BAZ672" s="3"/>
      <c r="BBA672" s="3"/>
      <c r="BBB672" s="3"/>
      <c r="BBC672" s="3"/>
      <c r="BBD672" s="3"/>
      <c r="BBE672" s="3"/>
      <c r="BBF672" s="3"/>
      <c r="BBG672" s="3"/>
      <c r="BBH672" s="3"/>
      <c r="BBI672" s="3"/>
      <c r="BBJ672" s="3"/>
      <c r="BBK672" s="3"/>
      <c r="BBL672" s="3"/>
      <c r="BBM672" s="3"/>
      <c r="BBN672" s="3"/>
      <c r="BBO672" s="3"/>
      <c r="BBP672" s="3"/>
      <c r="BBQ672" s="3"/>
      <c r="BBR672" s="3"/>
      <c r="BBS672" s="3"/>
      <c r="BBT672" s="3"/>
      <c r="BBU672" s="3"/>
      <c r="BBV672" s="3"/>
      <c r="BBW672" s="3"/>
      <c r="BBX672" s="3"/>
      <c r="BBY672" s="3"/>
      <c r="BBZ672" s="3"/>
      <c r="BCA672" s="3"/>
      <c r="BCB672" s="3"/>
      <c r="BCC672" s="3"/>
      <c r="BCD672" s="3"/>
      <c r="BCE672" s="3"/>
      <c r="BCF672" s="3"/>
      <c r="BCG672" s="3"/>
      <c r="BCH672" s="3"/>
      <c r="BCI672" s="3"/>
      <c r="BCJ672" s="3"/>
      <c r="BCK672" s="3"/>
      <c r="BCL672" s="3"/>
      <c r="BCM672" s="3"/>
      <c r="BCN672" s="3"/>
      <c r="BCO672" s="3"/>
      <c r="BCP672" s="3"/>
      <c r="BCQ672" s="3"/>
      <c r="BCR672" s="3"/>
      <c r="BCS672" s="3"/>
      <c r="BCT672" s="3"/>
      <c r="BCU672" s="3"/>
      <c r="BCV672" s="3"/>
      <c r="BCW672" s="3"/>
      <c r="BCX672" s="3"/>
      <c r="BCY672" s="3"/>
      <c r="BCZ672" s="3"/>
      <c r="BDA672" s="3"/>
      <c r="BDB672" s="3"/>
      <c r="BDC672" s="3"/>
      <c r="BDD672" s="3"/>
      <c r="BDE672" s="3"/>
      <c r="BDF672" s="3"/>
      <c r="BDG672" s="3"/>
      <c r="BDH672" s="3"/>
      <c r="BDI672" s="3"/>
      <c r="BDJ672" s="3"/>
      <c r="BDK672" s="3"/>
      <c r="BDL672" s="3"/>
      <c r="BDM672" s="3"/>
      <c r="BDN672" s="3"/>
      <c r="BDO672" s="3"/>
      <c r="BDP672" s="3"/>
      <c r="BDQ672" s="3"/>
      <c r="BDR672" s="3"/>
      <c r="BDS672" s="3"/>
      <c r="BDT672" s="3"/>
      <c r="BDU672" s="3"/>
      <c r="BDV672" s="3"/>
      <c r="BDW672" s="3"/>
      <c r="BDX672" s="3"/>
      <c r="BDY672" s="3"/>
      <c r="BDZ672" s="3"/>
      <c r="BEA672" s="3"/>
      <c r="BEB672" s="3"/>
      <c r="BEC672" s="3"/>
      <c r="BED672" s="3"/>
      <c r="BEE672" s="3"/>
      <c r="BEF672" s="3"/>
      <c r="BEG672" s="3"/>
      <c r="BEH672" s="3"/>
      <c r="BEI672" s="3"/>
      <c r="BEJ672" s="3"/>
      <c r="BEK672" s="3"/>
      <c r="BEL672" s="3"/>
      <c r="BEM672" s="3"/>
      <c r="BEN672" s="3"/>
      <c r="BEO672" s="3"/>
      <c r="BEP672" s="3"/>
      <c r="BEQ672" s="3"/>
      <c r="BER672" s="3"/>
      <c r="BES672" s="3"/>
      <c r="BET672" s="3"/>
      <c r="BEU672" s="3"/>
      <c r="BEV672" s="3"/>
      <c r="BEW672" s="3"/>
      <c r="BEX672" s="3"/>
      <c r="BEY672" s="3"/>
      <c r="BEZ672" s="3"/>
      <c r="BFA672" s="3"/>
      <c r="BFB672" s="3"/>
      <c r="BFC672" s="3"/>
      <c r="BFD672" s="3"/>
      <c r="BFE672" s="3"/>
      <c r="BFF672" s="3"/>
      <c r="BFG672" s="3"/>
      <c r="BFH672" s="3"/>
      <c r="BFI672" s="3"/>
      <c r="BFJ672" s="3"/>
      <c r="BFK672" s="3"/>
      <c r="BFL672" s="3"/>
      <c r="BFM672" s="3"/>
      <c r="BFN672" s="3"/>
      <c r="BFO672" s="3"/>
      <c r="BFP672" s="3"/>
      <c r="BFQ672" s="3"/>
      <c r="BFR672" s="3"/>
      <c r="BFS672" s="3"/>
      <c r="BFT672" s="3"/>
      <c r="BFU672" s="3"/>
      <c r="BFV672" s="3"/>
      <c r="BFW672" s="3"/>
      <c r="BFX672" s="3"/>
      <c r="BFY672" s="3"/>
      <c r="BFZ672" s="3"/>
      <c r="BGA672" s="3"/>
      <c r="BGB672" s="3"/>
      <c r="BGC672" s="3"/>
      <c r="BGD672" s="3"/>
      <c r="BGE672" s="3"/>
      <c r="BGF672" s="3"/>
      <c r="BGG672" s="3"/>
      <c r="BGH672" s="3"/>
      <c r="BGI672" s="3"/>
      <c r="BGJ672" s="3"/>
      <c r="BGK672" s="3"/>
      <c r="BGL672" s="3"/>
      <c r="BGM672" s="3"/>
      <c r="BGN672" s="3"/>
      <c r="BGO672" s="3"/>
      <c r="BGP672" s="3"/>
      <c r="BGQ672" s="3"/>
      <c r="BGR672" s="3"/>
      <c r="BGS672" s="3"/>
      <c r="BGT672" s="3"/>
      <c r="BGU672" s="3"/>
      <c r="BGV672" s="3"/>
      <c r="BGW672" s="3"/>
      <c r="BGX672" s="3"/>
      <c r="BGY672" s="3"/>
      <c r="BGZ672" s="3"/>
      <c r="BHA672" s="3"/>
      <c r="BHB672" s="3"/>
      <c r="BHC672" s="3"/>
      <c r="BHD672" s="3"/>
      <c r="BHE672" s="3"/>
      <c r="BHF672" s="3"/>
      <c r="BHG672" s="3"/>
      <c r="BHH672" s="3"/>
      <c r="BHI672" s="3"/>
      <c r="BHJ672" s="3"/>
      <c r="BHK672" s="3"/>
      <c r="BHL672" s="3"/>
      <c r="BHM672" s="3"/>
      <c r="BHN672" s="3"/>
      <c r="BHO672" s="3"/>
      <c r="BHP672" s="3"/>
      <c r="BHQ672" s="3"/>
      <c r="BHR672" s="3"/>
      <c r="BHS672" s="3"/>
      <c r="BHT672" s="3"/>
      <c r="BHU672" s="3"/>
      <c r="BHV672" s="3"/>
      <c r="BHW672" s="3"/>
      <c r="BHX672" s="3"/>
      <c r="BHY672" s="3"/>
      <c r="BHZ672" s="3"/>
      <c r="BIA672" s="3"/>
      <c r="BIB672" s="3"/>
      <c r="BIC672" s="3"/>
      <c r="BID672" s="3"/>
      <c r="BIE672" s="3"/>
      <c r="BIF672" s="3"/>
      <c r="BIG672" s="3"/>
      <c r="BIH672" s="3"/>
      <c r="BII672" s="3"/>
      <c r="BIJ672" s="3"/>
      <c r="BIK672" s="3"/>
      <c r="BIL672" s="3"/>
      <c r="BIM672" s="3"/>
      <c r="BIN672" s="3"/>
      <c r="BIO672" s="3"/>
      <c r="BIP672" s="3"/>
      <c r="BIQ672" s="3"/>
      <c r="BIR672" s="3"/>
      <c r="BIS672" s="3"/>
      <c r="BIT672" s="3"/>
      <c r="BIU672" s="3"/>
      <c r="BIV672" s="3"/>
      <c r="BIW672" s="3"/>
      <c r="BIX672" s="3"/>
      <c r="BIY672" s="3"/>
      <c r="BIZ672" s="3"/>
      <c r="BJA672" s="3"/>
      <c r="BJB672" s="3"/>
      <c r="BJC672" s="3"/>
      <c r="BJD672" s="3"/>
      <c r="BJE672" s="3"/>
      <c r="BJF672" s="3"/>
      <c r="BJG672" s="3"/>
      <c r="BJH672" s="3"/>
      <c r="BJI672" s="3"/>
      <c r="BJJ672" s="3"/>
      <c r="BJK672" s="3"/>
      <c r="BJL672" s="3"/>
      <c r="BJM672" s="3"/>
      <c r="BJN672" s="3"/>
      <c r="BJO672" s="3"/>
      <c r="BJP672" s="3"/>
      <c r="BJQ672" s="3"/>
      <c r="BJR672" s="3"/>
      <c r="BJS672" s="3"/>
      <c r="BJT672" s="3"/>
      <c r="BJU672" s="3"/>
      <c r="BJV672" s="3"/>
      <c r="BJW672" s="3"/>
      <c r="BJX672" s="3"/>
      <c r="BJY672" s="3"/>
      <c r="BJZ672" s="3"/>
      <c r="BKA672" s="3"/>
      <c r="BKB672" s="3"/>
      <c r="BKC672" s="3"/>
      <c r="BKD672" s="3"/>
      <c r="BKE672" s="3"/>
      <c r="BKF672" s="3"/>
      <c r="BKG672" s="3"/>
      <c r="BKH672" s="3"/>
      <c r="BKI672" s="3"/>
      <c r="BKJ672" s="3"/>
      <c r="BKK672" s="3"/>
      <c r="BKL672" s="3"/>
      <c r="BKM672" s="3"/>
      <c r="BKN672" s="3"/>
      <c r="BKO672" s="3"/>
      <c r="BKP672" s="3"/>
      <c r="BKQ672" s="3"/>
      <c r="BKR672" s="3"/>
      <c r="BKS672" s="3"/>
      <c r="BKT672" s="3"/>
      <c r="BKU672" s="3"/>
      <c r="BKV672" s="3"/>
      <c r="BKW672" s="3"/>
      <c r="BKX672" s="3"/>
      <c r="BKY672" s="3"/>
      <c r="BKZ672" s="3"/>
      <c r="BLA672" s="3"/>
      <c r="BLB672" s="3"/>
      <c r="BLC672" s="3"/>
      <c r="BLD672" s="3"/>
      <c r="BLE672" s="3"/>
      <c r="BLF672" s="3"/>
      <c r="BLG672" s="3"/>
      <c r="BLH672" s="3"/>
      <c r="BLI672" s="3"/>
      <c r="BLJ672" s="3"/>
      <c r="BLK672" s="3"/>
      <c r="BLL672" s="3"/>
      <c r="BLM672" s="3"/>
      <c r="BLN672" s="3"/>
      <c r="BLO672" s="3"/>
      <c r="BLP672" s="3"/>
      <c r="BLQ672" s="3"/>
      <c r="BLR672" s="3"/>
      <c r="BLS672" s="3"/>
      <c r="BLT672" s="3"/>
      <c r="BLU672" s="3"/>
      <c r="BLV672" s="3"/>
      <c r="BLW672" s="3"/>
      <c r="BLX672" s="3"/>
      <c r="BLY672" s="3"/>
      <c r="BLZ672" s="3"/>
      <c r="BMA672" s="3"/>
      <c r="BMB672" s="3"/>
      <c r="BMC672" s="3"/>
      <c r="BMD672" s="3"/>
      <c r="BME672" s="3"/>
      <c r="BMF672" s="3"/>
      <c r="BMG672" s="3"/>
      <c r="BMH672" s="3"/>
      <c r="BMI672" s="3"/>
      <c r="BMJ672" s="3"/>
      <c r="BMK672" s="3"/>
      <c r="BML672" s="3"/>
      <c r="BMM672" s="3"/>
      <c r="BMN672" s="3"/>
      <c r="BMO672" s="3"/>
      <c r="BMP672" s="3"/>
      <c r="BMQ672" s="3"/>
      <c r="BMR672" s="3"/>
      <c r="BMS672" s="3"/>
      <c r="BMT672" s="3"/>
      <c r="BMU672" s="3"/>
      <c r="BMV672" s="3"/>
      <c r="BMW672" s="3"/>
      <c r="BMX672" s="3"/>
      <c r="BMY672" s="3"/>
      <c r="BMZ672" s="3"/>
      <c r="BNA672" s="3"/>
      <c r="BNB672" s="3"/>
      <c r="BNC672" s="3"/>
      <c r="BND672" s="3"/>
      <c r="BNE672" s="3"/>
      <c r="BNF672" s="3"/>
      <c r="BNG672" s="3"/>
      <c r="BNH672" s="3"/>
      <c r="BNI672" s="3"/>
      <c r="BNJ672" s="3"/>
      <c r="BNK672" s="3"/>
      <c r="BNL672" s="3"/>
      <c r="BNM672" s="3"/>
      <c r="BNN672" s="3"/>
      <c r="BNO672" s="3"/>
      <c r="BNP672" s="3"/>
      <c r="BNQ672" s="3"/>
      <c r="BNR672" s="3"/>
      <c r="BNS672" s="3"/>
      <c r="BNT672" s="3"/>
      <c r="BNU672" s="3"/>
      <c r="BNV672" s="3"/>
      <c r="BNW672" s="3"/>
      <c r="BNX672" s="3"/>
      <c r="BNY672" s="3"/>
      <c r="BNZ672" s="3"/>
      <c r="BOA672" s="3"/>
      <c r="BOB672" s="3"/>
      <c r="BOC672" s="3"/>
      <c r="BOD672" s="3"/>
      <c r="BOE672" s="3"/>
      <c r="BOF672" s="3"/>
      <c r="BOG672" s="3"/>
      <c r="BOH672" s="3"/>
      <c r="BOI672" s="3"/>
      <c r="BOJ672" s="3"/>
      <c r="BOK672" s="3"/>
      <c r="BOL672" s="3"/>
      <c r="BOM672" s="3"/>
      <c r="BON672" s="3"/>
      <c r="BOO672" s="3"/>
      <c r="BOP672" s="3"/>
      <c r="BOQ672" s="3"/>
      <c r="BOR672" s="3"/>
      <c r="BOS672" s="3"/>
      <c r="BOT672" s="3"/>
      <c r="BOU672" s="3"/>
      <c r="BOV672" s="3"/>
      <c r="BOW672" s="3"/>
      <c r="BOX672" s="3"/>
      <c r="BOY672" s="3"/>
      <c r="BOZ672" s="3"/>
      <c r="BPA672" s="3"/>
      <c r="BPB672" s="3"/>
      <c r="BPC672" s="3"/>
      <c r="BPD672" s="3"/>
      <c r="BPE672" s="3"/>
      <c r="BPF672" s="3"/>
      <c r="BPG672" s="3"/>
      <c r="BPH672" s="3"/>
      <c r="BPI672" s="3"/>
      <c r="BPJ672" s="3"/>
      <c r="BPK672" s="3"/>
      <c r="BPL672" s="3"/>
      <c r="BPM672" s="3"/>
      <c r="BPN672" s="3"/>
      <c r="BPO672" s="3"/>
      <c r="BPP672" s="3"/>
      <c r="BPQ672" s="3"/>
      <c r="BPR672" s="3"/>
      <c r="BPS672" s="3"/>
      <c r="BPT672" s="3"/>
      <c r="BPU672" s="3"/>
      <c r="BPV672" s="3"/>
      <c r="BPW672" s="3"/>
      <c r="BPX672" s="3"/>
      <c r="BPY672" s="3"/>
      <c r="BPZ672" s="3"/>
      <c r="BQA672" s="3"/>
      <c r="BQB672" s="3"/>
      <c r="BQC672" s="3"/>
      <c r="BQD672" s="3"/>
      <c r="BQE672" s="3"/>
      <c r="BQF672" s="3"/>
      <c r="BQG672" s="3"/>
      <c r="BQH672" s="3"/>
      <c r="BQI672" s="3"/>
      <c r="BQJ672" s="3"/>
      <c r="BQK672" s="3"/>
      <c r="BQL672" s="3"/>
      <c r="BQM672" s="3"/>
      <c r="BQN672" s="3"/>
      <c r="BQO672" s="3"/>
      <c r="BQP672" s="3"/>
      <c r="BQQ672" s="3"/>
      <c r="BQR672" s="3"/>
      <c r="BQS672" s="3"/>
      <c r="BQT672" s="3"/>
      <c r="BQU672" s="3"/>
      <c r="BQV672" s="3"/>
      <c r="BQW672" s="3"/>
      <c r="BQX672" s="3"/>
      <c r="BQY672" s="3"/>
      <c r="BQZ672" s="3"/>
      <c r="BRA672" s="3"/>
      <c r="BRB672" s="3"/>
      <c r="BRC672" s="3"/>
      <c r="BRD672" s="3"/>
      <c r="BRE672" s="3"/>
      <c r="BRF672" s="3"/>
      <c r="BRG672" s="3"/>
      <c r="BRH672" s="3"/>
      <c r="BRI672" s="3"/>
      <c r="BRJ672" s="3"/>
      <c r="BRK672" s="3"/>
      <c r="BRL672" s="3"/>
      <c r="BRM672" s="3"/>
      <c r="BRN672" s="3"/>
      <c r="BRO672" s="3"/>
      <c r="BRP672" s="3"/>
      <c r="BRQ672" s="3"/>
      <c r="BRR672" s="3"/>
      <c r="BRS672" s="3"/>
      <c r="BRT672" s="3"/>
      <c r="BRU672" s="3"/>
      <c r="BRV672" s="3"/>
      <c r="BRW672" s="3"/>
      <c r="BRX672" s="3"/>
      <c r="BRY672" s="3"/>
      <c r="BRZ672" s="3"/>
      <c r="BSA672" s="3"/>
      <c r="BSB672" s="3"/>
      <c r="BSC672" s="3"/>
      <c r="BSD672" s="3"/>
      <c r="BSE672" s="3"/>
      <c r="BSF672" s="3"/>
      <c r="BSG672" s="3"/>
      <c r="BSH672" s="3"/>
      <c r="BSI672" s="3"/>
      <c r="BSJ672" s="3"/>
      <c r="BSK672" s="3"/>
      <c r="BSL672" s="3"/>
      <c r="BSM672" s="3"/>
      <c r="BSN672" s="3"/>
      <c r="BSO672" s="3"/>
      <c r="BSP672" s="3"/>
      <c r="BSQ672" s="3"/>
      <c r="BSR672" s="3"/>
      <c r="BSS672" s="3"/>
      <c r="BST672" s="3"/>
      <c r="BSU672" s="3"/>
      <c r="BSV672" s="3"/>
      <c r="BSW672" s="3"/>
      <c r="BSX672" s="3"/>
      <c r="BSY672" s="3"/>
      <c r="BSZ672" s="3"/>
      <c r="BTA672" s="3"/>
      <c r="BTB672" s="3"/>
      <c r="BTC672" s="3"/>
      <c r="BTD672" s="3"/>
      <c r="BTE672" s="3"/>
      <c r="BTF672" s="3"/>
      <c r="BTG672" s="3"/>
      <c r="BTH672" s="3"/>
      <c r="BTI672" s="3"/>
      <c r="BTJ672" s="3"/>
      <c r="BTK672" s="3"/>
      <c r="BTL672" s="3"/>
      <c r="BTM672" s="3"/>
      <c r="BTN672" s="3"/>
      <c r="BTO672" s="3"/>
      <c r="BTP672" s="3"/>
      <c r="BTQ672" s="3"/>
      <c r="BTR672" s="3"/>
      <c r="BTS672" s="3"/>
      <c r="BTT672" s="3"/>
      <c r="BTU672" s="3"/>
      <c r="BTV672" s="3"/>
      <c r="BTW672" s="3"/>
      <c r="BTX672" s="3"/>
      <c r="BTY672" s="3"/>
      <c r="BTZ672" s="3"/>
      <c r="BUA672" s="3"/>
      <c r="BUB672" s="3"/>
      <c r="BUC672" s="3"/>
      <c r="BUD672" s="3"/>
      <c r="BUE672" s="3"/>
      <c r="BUF672" s="3"/>
      <c r="BUG672" s="3"/>
      <c r="BUH672" s="3"/>
      <c r="BUI672" s="3"/>
      <c r="BUJ672" s="3"/>
      <c r="BUK672" s="3"/>
      <c r="BUL672" s="3"/>
      <c r="BUM672" s="3"/>
      <c r="BUN672" s="3"/>
      <c r="BUO672" s="3"/>
      <c r="BUP672" s="3"/>
      <c r="BUQ672" s="3"/>
      <c r="BUR672" s="3"/>
      <c r="BUS672" s="3"/>
      <c r="BUT672" s="3"/>
      <c r="BUU672" s="3"/>
      <c r="BUV672" s="3"/>
      <c r="BUW672" s="3"/>
      <c r="BUX672" s="3"/>
      <c r="BUY672" s="3"/>
      <c r="BUZ672" s="3"/>
      <c r="BVA672" s="3"/>
      <c r="BVB672" s="3"/>
      <c r="BVC672" s="3"/>
      <c r="BVD672" s="3"/>
      <c r="BVE672" s="3"/>
      <c r="BVF672" s="3"/>
      <c r="BVG672" s="3"/>
      <c r="BVH672" s="3"/>
      <c r="BVI672" s="3"/>
      <c r="BVJ672" s="3"/>
      <c r="BVK672" s="3"/>
      <c r="BVL672" s="3"/>
      <c r="BVM672" s="3"/>
      <c r="BVN672" s="3"/>
      <c r="BVO672" s="3"/>
      <c r="BVP672" s="3"/>
      <c r="BVQ672" s="3"/>
      <c r="BVR672" s="3"/>
      <c r="BVS672" s="3"/>
      <c r="BVT672" s="3"/>
      <c r="BVU672" s="3"/>
      <c r="BVV672" s="3"/>
      <c r="BVW672" s="3"/>
      <c r="BVX672" s="3"/>
      <c r="BVY672" s="3"/>
      <c r="BVZ672" s="3"/>
      <c r="BWA672" s="3"/>
      <c r="BWB672" s="3"/>
      <c r="BWC672" s="3"/>
      <c r="BWD672" s="3"/>
      <c r="BWE672" s="3"/>
      <c r="BWF672" s="3"/>
      <c r="BWG672" s="3"/>
      <c r="BWH672" s="3"/>
      <c r="BWI672" s="3"/>
      <c r="BWJ672" s="3"/>
      <c r="BWK672" s="3"/>
      <c r="BWL672" s="3"/>
      <c r="BWM672" s="3"/>
      <c r="BWN672" s="3"/>
      <c r="BWO672" s="3"/>
      <c r="BWP672" s="3"/>
      <c r="BWQ672" s="3"/>
      <c r="BWR672" s="3"/>
      <c r="BWS672" s="3"/>
      <c r="BWT672" s="3"/>
      <c r="BWU672" s="3"/>
      <c r="BWV672" s="3"/>
      <c r="BWW672" s="3"/>
      <c r="BWX672" s="3"/>
      <c r="BWY672" s="3"/>
      <c r="BWZ672" s="3"/>
      <c r="BXA672" s="3"/>
      <c r="BXB672" s="3"/>
      <c r="BXC672" s="3"/>
      <c r="BXD672" s="3"/>
      <c r="BXE672" s="3"/>
      <c r="BXF672" s="3"/>
      <c r="BXG672" s="3"/>
      <c r="BXH672" s="3"/>
      <c r="BXI672" s="3"/>
      <c r="BXJ672" s="3"/>
      <c r="BXK672" s="3"/>
      <c r="BXL672" s="3"/>
      <c r="BXM672" s="3"/>
      <c r="BXN672" s="3"/>
      <c r="BXO672" s="3"/>
      <c r="BXP672" s="3"/>
      <c r="BXQ672" s="3"/>
      <c r="BXR672" s="3"/>
      <c r="BXS672" s="3"/>
      <c r="BXT672" s="3"/>
      <c r="BXU672" s="3"/>
      <c r="BXV672" s="3"/>
      <c r="BXW672" s="3"/>
      <c r="BXX672" s="3"/>
      <c r="BXY672" s="3"/>
      <c r="BXZ672" s="3"/>
      <c r="BYA672" s="3"/>
      <c r="BYB672" s="3"/>
      <c r="BYC672" s="3"/>
      <c r="BYD672" s="3"/>
      <c r="BYE672" s="3"/>
      <c r="BYF672" s="3"/>
      <c r="BYG672" s="3"/>
      <c r="BYH672" s="3"/>
      <c r="BYI672" s="3"/>
      <c r="BYJ672" s="3"/>
      <c r="BYK672" s="3"/>
      <c r="BYL672" s="3"/>
      <c r="BYM672" s="3"/>
      <c r="BYN672" s="3"/>
      <c r="BYO672" s="3"/>
      <c r="BYP672" s="3"/>
      <c r="BYQ672" s="3"/>
      <c r="BYR672" s="3"/>
      <c r="BYS672" s="3"/>
      <c r="BYT672" s="3"/>
      <c r="BYU672" s="3"/>
      <c r="BYV672" s="3"/>
      <c r="BYW672" s="3"/>
      <c r="BYX672" s="3"/>
      <c r="BYY672" s="3"/>
      <c r="BYZ672" s="3"/>
      <c r="BZA672" s="3"/>
      <c r="BZB672" s="3"/>
      <c r="BZC672" s="3"/>
      <c r="BZD672" s="3"/>
      <c r="BZE672" s="3"/>
      <c r="BZF672" s="3"/>
      <c r="BZG672" s="3"/>
      <c r="BZH672" s="3"/>
      <c r="BZI672" s="3"/>
      <c r="BZJ672" s="3"/>
      <c r="BZK672" s="3"/>
      <c r="BZL672" s="3"/>
      <c r="BZM672" s="3"/>
      <c r="BZN672" s="3"/>
      <c r="BZO672" s="3"/>
      <c r="BZP672" s="3"/>
      <c r="BZQ672" s="3"/>
      <c r="BZR672" s="3"/>
      <c r="BZS672" s="3"/>
      <c r="BZT672" s="3"/>
      <c r="BZU672" s="3"/>
      <c r="BZV672" s="3"/>
      <c r="BZW672" s="3"/>
      <c r="BZX672" s="3"/>
      <c r="BZY672" s="3"/>
      <c r="BZZ672" s="3"/>
      <c r="CAA672" s="3"/>
      <c r="CAB672" s="3"/>
      <c r="CAC672" s="3"/>
      <c r="CAD672" s="3"/>
      <c r="CAE672" s="3"/>
      <c r="CAF672" s="3"/>
      <c r="CAG672" s="3"/>
      <c r="CAH672" s="3"/>
      <c r="CAI672" s="3"/>
      <c r="CAJ672" s="3"/>
      <c r="CAK672" s="3"/>
      <c r="CAL672" s="3"/>
      <c r="CAM672" s="3"/>
      <c r="CAN672" s="3"/>
      <c r="CAO672" s="3"/>
      <c r="CAP672" s="3"/>
      <c r="CAQ672" s="3"/>
      <c r="CAR672" s="3"/>
      <c r="CAS672" s="3"/>
      <c r="CAT672" s="3"/>
      <c r="CAU672" s="3"/>
      <c r="CAV672" s="3"/>
      <c r="CAW672" s="3"/>
      <c r="CAX672" s="3"/>
      <c r="CAY672" s="3"/>
      <c r="CAZ672" s="3"/>
      <c r="CBA672" s="3"/>
      <c r="CBB672" s="3"/>
      <c r="CBC672" s="3"/>
      <c r="CBD672" s="3"/>
      <c r="CBE672" s="3"/>
      <c r="CBF672" s="3"/>
      <c r="CBG672" s="3"/>
      <c r="CBH672" s="3"/>
      <c r="CBI672" s="3"/>
      <c r="CBJ672" s="3"/>
      <c r="CBK672" s="3"/>
      <c r="CBL672" s="3"/>
      <c r="CBM672" s="3"/>
      <c r="CBN672" s="3"/>
      <c r="CBO672" s="3"/>
      <c r="CBP672" s="3"/>
      <c r="CBQ672" s="3"/>
      <c r="CBR672" s="3"/>
      <c r="CBS672" s="3"/>
      <c r="CBT672" s="3"/>
      <c r="CBU672" s="3"/>
      <c r="CBV672" s="3"/>
      <c r="CBW672" s="3"/>
      <c r="CBX672" s="3"/>
      <c r="CBY672" s="3"/>
      <c r="CBZ672" s="3"/>
      <c r="CCA672" s="3"/>
      <c r="CCB672" s="3"/>
      <c r="CCC672" s="3"/>
      <c r="CCD672" s="3"/>
      <c r="CCE672" s="3"/>
      <c r="CCF672" s="3"/>
      <c r="CCG672" s="3"/>
      <c r="CCH672" s="3"/>
      <c r="CCI672" s="3"/>
      <c r="CCJ672" s="3"/>
      <c r="CCK672" s="3"/>
      <c r="CCL672" s="3"/>
      <c r="CCM672" s="3"/>
      <c r="CCN672" s="3"/>
      <c r="CCO672" s="3"/>
      <c r="CCP672" s="3"/>
      <c r="CCQ672" s="3"/>
      <c r="CCR672" s="3"/>
      <c r="CCS672" s="3"/>
      <c r="CCT672" s="3"/>
      <c r="CCU672" s="3"/>
      <c r="CCV672" s="3"/>
      <c r="CCW672" s="3"/>
      <c r="CCX672" s="3"/>
      <c r="CCY672" s="3"/>
      <c r="CCZ672" s="3"/>
      <c r="CDA672" s="3"/>
      <c r="CDB672" s="3"/>
      <c r="CDC672" s="3"/>
      <c r="CDD672" s="3"/>
      <c r="CDE672" s="3"/>
      <c r="CDF672" s="3"/>
      <c r="CDG672" s="3"/>
      <c r="CDH672" s="3"/>
      <c r="CDI672" s="3"/>
      <c r="CDJ672" s="3"/>
      <c r="CDK672" s="3"/>
      <c r="CDL672" s="3"/>
      <c r="CDM672" s="3"/>
      <c r="CDN672" s="3"/>
      <c r="CDO672" s="3"/>
      <c r="CDP672" s="3"/>
      <c r="CDQ672" s="3"/>
      <c r="CDR672" s="3"/>
      <c r="CDS672" s="3"/>
      <c r="CDT672" s="3"/>
      <c r="CDU672" s="3"/>
      <c r="CDV672" s="3"/>
      <c r="CDW672" s="3"/>
      <c r="CDX672" s="3"/>
      <c r="CDY672" s="3"/>
      <c r="CDZ672" s="3"/>
      <c r="CEA672" s="3"/>
      <c r="CEB672" s="3"/>
      <c r="CEC672" s="3"/>
      <c r="CED672" s="3"/>
      <c r="CEE672" s="3"/>
      <c r="CEF672" s="3"/>
      <c r="CEG672" s="3"/>
      <c r="CEH672" s="3"/>
      <c r="CEI672" s="3"/>
      <c r="CEJ672" s="3"/>
      <c r="CEK672" s="3"/>
      <c r="CEL672" s="3"/>
      <c r="CEM672" s="3"/>
      <c r="CEN672" s="3"/>
      <c r="CEO672" s="3"/>
      <c r="CEP672" s="3"/>
      <c r="CEQ672" s="3"/>
      <c r="CER672" s="3"/>
      <c r="CES672" s="3"/>
      <c r="CET672" s="3"/>
      <c r="CEU672" s="3"/>
      <c r="CEV672" s="3"/>
      <c r="CEW672" s="3"/>
      <c r="CEX672" s="3"/>
      <c r="CEY672" s="3"/>
      <c r="CEZ672" s="3"/>
      <c r="CFA672" s="3"/>
      <c r="CFB672" s="3"/>
      <c r="CFC672" s="3"/>
      <c r="CFD672" s="3"/>
      <c r="CFE672" s="3"/>
      <c r="CFF672" s="3"/>
      <c r="CFG672" s="3"/>
      <c r="CFH672" s="3"/>
      <c r="CFI672" s="3"/>
      <c r="CFJ672" s="3"/>
      <c r="CFK672" s="3"/>
      <c r="CFL672" s="3"/>
      <c r="CFM672" s="3"/>
      <c r="CFN672" s="3"/>
      <c r="CFO672" s="3"/>
      <c r="CFP672" s="3"/>
      <c r="CFQ672" s="3"/>
      <c r="CFR672" s="3"/>
      <c r="CFS672" s="3"/>
      <c r="CFT672" s="3"/>
      <c r="CFU672" s="3"/>
      <c r="CFV672" s="3"/>
      <c r="CFW672" s="3"/>
      <c r="CFX672" s="3"/>
      <c r="CFY672" s="3"/>
      <c r="CFZ672" s="3"/>
      <c r="CGA672" s="3"/>
      <c r="CGB672" s="3"/>
      <c r="CGC672" s="3"/>
      <c r="CGD672" s="3"/>
      <c r="CGE672" s="3"/>
      <c r="CGF672" s="3"/>
      <c r="CGG672" s="3"/>
      <c r="CGH672" s="3"/>
      <c r="CGI672" s="3"/>
      <c r="CGJ672" s="3"/>
      <c r="CGK672" s="3"/>
      <c r="CGL672" s="3"/>
      <c r="CGM672" s="3"/>
      <c r="CGN672" s="3"/>
      <c r="CGO672" s="3"/>
      <c r="CGP672" s="3"/>
      <c r="CGQ672" s="3"/>
      <c r="CGR672" s="3"/>
      <c r="CGS672" s="3"/>
      <c r="CGT672" s="3"/>
      <c r="CGU672" s="3"/>
      <c r="CGV672" s="3"/>
      <c r="CGW672" s="3"/>
      <c r="CGX672" s="3"/>
      <c r="CGY672" s="3"/>
      <c r="CGZ672" s="3"/>
      <c r="CHA672" s="3"/>
      <c r="CHB672" s="3"/>
      <c r="CHC672" s="3"/>
      <c r="CHD672" s="3"/>
      <c r="CHE672" s="3"/>
      <c r="CHF672" s="3"/>
      <c r="CHG672" s="3"/>
      <c r="CHH672" s="3"/>
      <c r="CHI672" s="3"/>
      <c r="CHJ672" s="3"/>
      <c r="CHK672" s="3"/>
      <c r="CHL672" s="3"/>
      <c r="CHM672" s="3"/>
      <c r="CHN672" s="3"/>
      <c r="CHO672" s="3"/>
      <c r="CHP672" s="3"/>
      <c r="CHQ672" s="3"/>
      <c r="CHR672" s="3"/>
      <c r="CHS672" s="3"/>
      <c r="CHT672" s="3"/>
      <c r="CHU672" s="3"/>
      <c r="CHV672" s="3"/>
      <c r="CHW672" s="3"/>
      <c r="CHX672" s="3"/>
      <c r="CHY672" s="3"/>
      <c r="CHZ672" s="3"/>
      <c r="CIA672" s="3"/>
      <c r="CIB672" s="3"/>
      <c r="CIC672" s="3"/>
      <c r="CID672" s="3"/>
      <c r="CIE672" s="3"/>
      <c r="CIF672" s="3"/>
      <c r="CIG672" s="3"/>
      <c r="CIH672" s="3"/>
      <c r="CII672" s="3"/>
      <c r="CIJ672" s="3"/>
      <c r="CIK672" s="3"/>
      <c r="CIL672" s="3"/>
      <c r="CIM672" s="3"/>
      <c r="CIN672" s="3"/>
      <c r="CIO672" s="3"/>
      <c r="CIP672" s="3"/>
      <c r="CIQ672" s="3"/>
      <c r="CIR672" s="3"/>
      <c r="CIS672" s="3"/>
      <c r="CIT672" s="3"/>
      <c r="CIU672" s="3"/>
      <c r="CIV672" s="3"/>
      <c r="CIW672" s="3"/>
      <c r="CIX672" s="3"/>
      <c r="CIY672" s="3"/>
      <c r="CIZ672" s="3"/>
      <c r="CJA672" s="3"/>
      <c r="CJB672" s="3"/>
      <c r="CJC672" s="3"/>
      <c r="CJD672" s="3"/>
      <c r="CJE672" s="3"/>
      <c r="CJF672" s="3"/>
      <c r="CJG672" s="3"/>
      <c r="CJH672" s="3"/>
      <c r="CJI672" s="3"/>
      <c r="CJJ672" s="3"/>
      <c r="CJK672" s="3"/>
      <c r="CJL672" s="3"/>
      <c r="CJM672" s="3"/>
      <c r="CJN672" s="3"/>
      <c r="CJO672" s="3"/>
      <c r="CJP672" s="3"/>
      <c r="CJQ672" s="3"/>
      <c r="CJR672" s="3"/>
      <c r="CJS672" s="3"/>
      <c r="CJT672" s="3"/>
      <c r="CJU672" s="3"/>
      <c r="CJV672" s="3"/>
      <c r="CJW672" s="3"/>
      <c r="CJX672" s="3"/>
      <c r="CJY672" s="3"/>
      <c r="CJZ672" s="3"/>
      <c r="CKA672" s="3"/>
      <c r="CKB672" s="3"/>
      <c r="CKC672" s="3"/>
      <c r="CKD672" s="3"/>
      <c r="CKE672" s="3"/>
      <c r="CKF672" s="3"/>
      <c r="CKG672" s="3"/>
      <c r="CKH672" s="3"/>
      <c r="CKI672" s="3"/>
      <c r="CKJ672" s="3"/>
      <c r="CKK672" s="3"/>
      <c r="CKL672" s="3"/>
      <c r="CKM672" s="3"/>
      <c r="CKN672" s="3"/>
      <c r="CKO672" s="3"/>
      <c r="CKP672" s="3"/>
      <c r="CKQ672" s="3"/>
      <c r="CKR672" s="3"/>
      <c r="CKS672" s="3"/>
      <c r="CKT672" s="3"/>
      <c r="CKU672" s="3"/>
      <c r="CKV672" s="3"/>
      <c r="CKW672" s="3"/>
      <c r="CKX672" s="3"/>
      <c r="CKY672" s="3"/>
      <c r="CKZ672" s="3"/>
      <c r="CLA672" s="3"/>
      <c r="CLB672" s="3"/>
      <c r="CLC672" s="3"/>
      <c r="CLD672" s="3"/>
      <c r="CLE672" s="3"/>
      <c r="CLF672" s="3"/>
      <c r="CLG672" s="3"/>
      <c r="CLH672" s="3"/>
      <c r="CLI672" s="3"/>
      <c r="CLJ672" s="3"/>
      <c r="CLK672" s="3"/>
      <c r="CLL672" s="3"/>
      <c r="CLM672" s="3"/>
      <c r="CLN672" s="3"/>
      <c r="CLO672" s="3"/>
      <c r="CLP672" s="3"/>
      <c r="CLQ672" s="3"/>
      <c r="CLR672" s="3"/>
      <c r="CLS672" s="3"/>
      <c r="CLT672" s="3"/>
      <c r="CLU672" s="3"/>
      <c r="CLV672" s="3"/>
      <c r="CLW672" s="3"/>
      <c r="CLX672" s="3"/>
      <c r="CLY672" s="3"/>
      <c r="CLZ672" s="3"/>
      <c r="CMA672" s="3"/>
      <c r="CMB672" s="3"/>
      <c r="CMC672" s="3"/>
      <c r="CMD672" s="3"/>
      <c r="CME672" s="3"/>
      <c r="CMF672" s="3"/>
      <c r="CMG672" s="3"/>
      <c r="CMH672" s="3"/>
      <c r="CMI672" s="3"/>
      <c r="CMJ672" s="3"/>
      <c r="CMK672" s="3"/>
      <c r="CML672" s="3"/>
      <c r="CMM672" s="3"/>
      <c r="CMN672" s="3"/>
      <c r="CMO672" s="3"/>
      <c r="CMP672" s="3"/>
      <c r="CMQ672" s="3"/>
      <c r="CMR672" s="3"/>
      <c r="CMS672" s="3"/>
      <c r="CMT672" s="3"/>
      <c r="CMU672" s="3"/>
      <c r="CMV672" s="3"/>
      <c r="CMW672" s="3"/>
      <c r="CMX672" s="3"/>
      <c r="CMY672" s="3"/>
      <c r="CMZ672" s="3"/>
      <c r="CNA672" s="3"/>
      <c r="CNB672" s="3"/>
      <c r="CNC672" s="3"/>
      <c r="CND672" s="3"/>
      <c r="CNE672" s="3"/>
      <c r="CNF672" s="3"/>
      <c r="CNG672" s="3"/>
      <c r="CNH672" s="3"/>
      <c r="CNI672" s="3"/>
      <c r="CNJ672" s="3"/>
      <c r="CNK672" s="3"/>
      <c r="CNL672" s="3"/>
      <c r="CNM672" s="3"/>
      <c r="CNN672" s="3"/>
      <c r="CNO672" s="3"/>
      <c r="CNP672" s="3"/>
      <c r="CNQ672" s="3"/>
      <c r="CNR672" s="3"/>
      <c r="CNS672" s="3"/>
      <c r="CNT672" s="3"/>
      <c r="CNU672" s="3"/>
      <c r="CNV672" s="3"/>
      <c r="CNW672" s="3"/>
      <c r="CNX672" s="3"/>
      <c r="CNY672" s="3"/>
      <c r="CNZ672" s="3"/>
      <c r="COA672" s="3"/>
      <c r="COB672" s="3"/>
      <c r="COC672" s="3"/>
      <c r="COD672" s="3"/>
      <c r="COE672" s="3"/>
      <c r="COF672" s="3"/>
      <c r="COG672" s="3"/>
      <c r="COH672" s="3"/>
      <c r="COI672" s="3"/>
      <c r="COJ672" s="3"/>
      <c r="COK672" s="3"/>
      <c r="COL672" s="3"/>
      <c r="COM672" s="3"/>
      <c r="CON672" s="3"/>
      <c r="COO672" s="3"/>
      <c r="COP672" s="3"/>
      <c r="COQ672" s="3"/>
      <c r="COR672" s="3"/>
      <c r="COS672" s="3"/>
      <c r="COT672" s="3"/>
      <c r="COU672" s="3"/>
      <c r="COV672" s="3"/>
      <c r="COW672" s="3"/>
      <c r="COX672" s="3"/>
      <c r="COY672" s="3"/>
      <c r="COZ672" s="3"/>
      <c r="CPA672" s="3"/>
      <c r="CPB672" s="3"/>
      <c r="CPC672" s="3"/>
      <c r="CPD672" s="3"/>
      <c r="CPE672" s="3"/>
      <c r="CPF672" s="3"/>
      <c r="CPG672" s="3"/>
      <c r="CPH672" s="3"/>
      <c r="CPI672" s="3"/>
      <c r="CPJ672" s="3"/>
      <c r="CPK672" s="3"/>
      <c r="CPL672" s="3"/>
      <c r="CPM672" s="3"/>
      <c r="CPN672" s="3"/>
      <c r="CPO672" s="3"/>
      <c r="CPP672" s="3"/>
      <c r="CPQ672" s="3"/>
      <c r="CPR672" s="3"/>
      <c r="CPS672" s="3"/>
      <c r="CPT672" s="3"/>
      <c r="CPU672" s="3"/>
      <c r="CPV672" s="3"/>
      <c r="CPW672" s="3"/>
      <c r="CPX672" s="3"/>
      <c r="CPY672" s="3"/>
      <c r="CPZ672" s="3"/>
      <c r="CQA672" s="3"/>
      <c r="CQB672" s="3"/>
      <c r="CQC672" s="3"/>
      <c r="CQD672" s="3"/>
      <c r="CQE672" s="3"/>
      <c r="CQF672" s="3"/>
      <c r="CQG672" s="3"/>
      <c r="CQH672" s="3"/>
      <c r="CQI672" s="3"/>
      <c r="CQJ672" s="3"/>
      <c r="CQK672" s="3"/>
      <c r="CQL672" s="3"/>
      <c r="CQM672" s="3"/>
      <c r="CQN672" s="3"/>
      <c r="CQO672" s="3"/>
      <c r="CQP672" s="3"/>
      <c r="CQQ672" s="3"/>
      <c r="CQR672" s="3"/>
      <c r="CQS672" s="3"/>
      <c r="CQT672" s="3"/>
      <c r="CQU672" s="3"/>
      <c r="CQV672" s="3"/>
      <c r="CQW672" s="3"/>
      <c r="CQX672" s="3"/>
      <c r="CQY672" s="3"/>
      <c r="CQZ672" s="3"/>
      <c r="CRA672" s="3"/>
      <c r="CRB672" s="3"/>
      <c r="CRC672" s="3"/>
      <c r="CRD672" s="3"/>
      <c r="CRE672" s="3"/>
      <c r="CRF672" s="3"/>
      <c r="CRG672" s="3"/>
      <c r="CRH672" s="3"/>
      <c r="CRI672" s="3"/>
      <c r="CRJ672" s="3"/>
      <c r="CRK672" s="3"/>
      <c r="CRL672" s="3"/>
      <c r="CRM672" s="3"/>
      <c r="CRN672" s="3"/>
      <c r="CRO672" s="3"/>
      <c r="CRP672" s="3"/>
      <c r="CRQ672" s="3"/>
      <c r="CRR672" s="3"/>
      <c r="CRS672" s="3"/>
      <c r="CRT672" s="3"/>
      <c r="CRU672" s="3"/>
      <c r="CRV672" s="3"/>
      <c r="CRW672" s="3"/>
      <c r="CRX672" s="3"/>
      <c r="CRY672" s="3"/>
      <c r="CRZ672" s="3"/>
      <c r="CSA672" s="3"/>
      <c r="CSB672" s="3"/>
      <c r="CSC672" s="3"/>
      <c r="CSD672" s="3"/>
      <c r="CSE672" s="3"/>
      <c r="CSF672" s="3"/>
      <c r="CSG672" s="3"/>
      <c r="CSH672" s="3"/>
      <c r="CSI672" s="3"/>
      <c r="CSJ672" s="3"/>
      <c r="CSK672" s="3"/>
      <c r="CSL672" s="3"/>
      <c r="CSM672" s="3"/>
      <c r="CSN672" s="3"/>
      <c r="CSO672" s="3"/>
      <c r="CSP672" s="3"/>
      <c r="CSQ672" s="3"/>
      <c r="CSR672" s="3"/>
      <c r="CSS672" s="3"/>
      <c r="CST672" s="3"/>
      <c r="CSU672" s="3"/>
      <c r="CSV672" s="3"/>
      <c r="CSW672" s="3"/>
      <c r="CSX672" s="3"/>
      <c r="CSY672" s="3"/>
      <c r="CSZ672" s="3"/>
      <c r="CTA672" s="3"/>
      <c r="CTB672" s="3"/>
      <c r="CTC672" s="3"/>
      <c r="CTD672" s="3"/>
      <c r="CTE672" s="3"/>
      <c r="CTF672" s="3"/>
      <c r="CTG672" s="3"/>
      <c r="CTH672" s="3"/>
      <c r="CTI672" s="3"/>
      <c r="CTJ672" s="3"/>
      <c r="CTK672" s="3"/>
      <c r="CTL672" s="3"/>
      <c r="CTM672" s="3"/>
      <c r="CTN672" s="3"/>
      <c r="CTO672" s="3"/>
      <c r="CTP672" s="3"/>
      <c r="CTQ672" s="3"/>
      <c r="CTR672" s="3"/>
      <c r="CTS672" s="3"/>
      <c r="CTT672" s="3"/>
      <c r="CTU672" s="3"/>
      <c r="CTV672" s="3"/>
      <c r="CTW672" s="3"/>
      <c r="CTX672" s="3"/>
      <c r="CTY672" s="3"/>
      <c r="CTZ672" s="3"/>
      <c r="CUA672" s="3"/>
      <c r="CUB672" s="3"/>
      <c r="CUC672" s="3"/>
      <c r="CUD672" s="3"/>
      <c r="CUE672" s="3"/>
      <c r="CUF672" s="3"/>
      <c r="CUG672" s="3"/>
      <c r="CUH672" s="3"/>
      <c r="CUI672" s="3"/>
      <c r="CUJ672" s="3"/>
      <c r="CUK672" s="3"/>
      <c r="CUL672" s="3"/>
      <c r="CUM672" s="3"/>
      <c r="CUN672" s="3"/>
      <c r="CUO672" s="3"/>
      <c r="CUP672" s="3"/>
      <c r="CUQ672" s="3"/>
      <c r="CUR672" s="3"/>
      <c r="CUS672" s="3"/>
      <c r="CUT672" s="3"/>
      <c r="CUU672" s="3"/>
      <c r="CUV672" s="3"/>
      <c r="CUW672" s="3"/>
      <c r="CUX672" s="3"/>
      <c r="CUY672" s="3"/>
      <c r="CUZ672" s="3"/>
      <c r="CVA672" s="3"/>
      <c r="CVB672" s="3"/>
      <c r="CVC672" s="3"/>
      <c r="CVD672" s="3"/>
      <c r="CVE672" s="3"/>
      <c r="CVF672" s="3"/>
      <c r="CVG672" s="3"/>
      <c r="CVH672" s="3"/>
      <c r="CVI672" s="3"/>
      <c r="CVJ672" s="3"/>
      <c r="CVK672" s="3"/>
      <c r="CVL672" s="3"/>
      <c r="CVM672" s="3"/>
      <c r="CVN672" s="3"/>
      <c r="CVO672" s="3"/>
      <c r="CVP672" s="3"/>
      <c r="CVQ672" s="3"/>
      <c r="CVR672" s="3"/>
      <c r="CVS672" s="3"/>
      <c r="CVT672" s="3"/>
      <c r="CVU672" s="3"/>
      <c r="CVV672" s="3"/>
      <c r="CVW672" s="3"/>
      <c r="CVX672" s="3"/>
      <c r="CVY672" s="3"/>
      <c r="CVZ672" s="3"/>
      <c r="CWA672" s="3"/>
      <c r="CWB672" s="3"/>
      <c r="CWC672" s="3"/>
      <c r="CWD672" s="3"/>
      <c r="CWE672" s="3"/>
      <c r="CWF672" s="3"/>
      <c r="CWG672" s="3"/>
      <c r="CWH672" s="3"/>
      <c r="CWI672" s="3"/>
      <c r="CWJ672" s="3"/>
      <c r="CWK672" s="3"/>
      <c r="CWL672" s="3"/>
      <c r="CWM672" s="3"/>
      <c r="CWN672" s="3"/>
      <c r="CWO672" s="3"/>
      <c r="CWP672" s="3"/>
      <c r="CWQ672" s="3"/>
      <c r="CWR672" s="3"/>
      <c r="CWS672" s="3"/>
      <c r="CWT672" s="3"/>
      <c r="CWU672" s="3"/>
      <c r="CWV672" s="3"/>
      <c r="CWW672" s="3"/>
      <c r="CWX672" s="3"/>
      <c r="CWY672" s="3"/>
      <c r="CWZ672" s="3"/>
      <c r="CXA672" s="3"/>
      <c r="CXB672" s="3"/>
      <c r="CXC672" s="3"/>
      <c r="CXD672" s="3"/>
      <c r="CXE672" s="3"/>
      <c r="CXF672" s="3"/>
      <c r="CXG672" s="3"/>
      <c r="CXH672" s="3"/>
      <c r="CXI672" s="3"/>
      <c r="CXJ672" s="3"/>
      <c r="CXK672" s="3"/>
      <c r="CXL672" s="3"/>
      <c r="CXM672" s="3"/>
      <c r="CXN672" s="3"/>
      <c r="CXO672" s="3"/>
      <c r="CXP672" s="3"/>
      <c r="CXQ672" s="3"/>
      <c r="CXR672" s="3"/>
      <c r="CXS672" s="3"/>
      <c r="CXT672" s="3"/>
      <c r="CXU672" s="3"/>
      <c r="CXV672" s="3"/>
      <c r="CXW672" s="3"/>
      <c r="CXX672" s="3"/>
      <c r="CXY672" s="3"/>
      <c r="CXZ672" s="3"/>
      <c r="CYA672" s="3"/>
      <c r="CYB672" s="3"/>
      <c r="CYC672" s="3"/>
      <c r="CYD672" s="3"/>
      <c r="CYE672" s="3"/>
      <c r="CYF672" s="3"/>
      <c r="CYG672" s="3"/>
      <c r="CYH672" s="3"/>
      <c r="CYI672" s="3"/>
      <c r="CYJ672" s="3"/>
      <c r="CYK672" s="3"/>
      <c r="CYL672" s="3"/>
      <c r="CYM672" s="3"/>
      <c r="CYN672" s="3"/>
      <c r="CYO672" s="3"/>
      <c r="CYP672" s="3"/>
      <c r="CYQ672" s="3"/>
      <c r="CYR672" s="3"/>
      <c r="CYS672" s="3"/>
      <c r="CYT672" s="3"/>
      <c r="CYU672" s="3"/>
      <c r="CYV672" s="3"/>
      <c r="CYW672" s="3"/>
      <c r="CYX672" s="3"/>
      <c r="CYY672" s="3"/>
      <c r="CYZ672" s="3"/>
      <c r="CZA672" s="3"/>
      <c r="CZB672" s="3"/>
      <c r="CZC672" s="3"/>
      <c r="CZD672" s="3"/>
      <c r="CZE672" s="3"/>
      <c r="CZF672" s="3"/>
      <c r="CZG672" s="3"/>
      <c r="CZH672" s="3"/>
      <c r="CZI672" s="3"/>
      <c r="CZJ672" s="3"/>
      <c r="CZK672" s="3"/>
      <c r="CZL672" s="3"/>
      <c r="CZM672" s="3"/>
      <c r="CZN672" s="3"/>
      <c r="CZO672" s="3"/>
      <c r="CZP672" s="3"/>
      <c r="CZQ672" s="3"/>
      <c r="CZR672" s="3"/>
      <c r="CZS672" s="3"/>
      <c r="CZT672" s="3"/>
      <c r="CZU672" s="3"/>
      <c r="CZV672" s="3"/>
      <c r="CZW672" s="3"/>
      <c r="CZX672" s="3"/>
      <c r="CZY672" s="3"/>
      <c r="CZZ672" s="3"/>
      <c r="DAA672" s="3"/>
      <c r="DAB672" s="3"/>
      <c r="DAC672" s="3"/>
      <c r="DAD672" s="3"/>
      <c r="DAE672" s="3"/>
      <c r="DAF672" s="3"/>
      <c r="DAG672" s="3"/>
      <c r="DAH672" s="3"/>
      <c r="DAI672" s="3"/>
      <c r="DAJ672" s="3"/>
      <c r="DAK672" s="3"/>
      <c r="DAL672" s="3"/>
      <c r="DAM672" s="3"/>
      <c r="DAN672" s="3"/>
      <c r="DAO672" s="3"/>
      <c r="DAP672" s="3"/>
      <c r="DAQ672" s="3"/>
      <c r="DAR672" s="3"/>
      <c r="DAS672" s="3"/>
      <c r="DAT672" s="3"/>
      <c r="DAU672" s="3"/>
      <c r="DAV672" s="3"/>
      <c r="DAW672" s="3"/>
      <c r="DAX672" s="3"/>
      <c r="DAY672" s="3"/>
      <c r="DAZ672" s="3"/>
      <c r="DBA672" s="3"/>
      <c r="DBB672" s="3"/>
      <c r="DBC672" s="3"/>
      <c r="DBD672" s="3"/>
      <c r="DBE672" s="3"/>
      <c r="DBF672" s="3"/>
      <c r="DBG672" s="3"/>
      <c r="DBH672" s="3"/>
      <c r="DBI672" s="3"/>
      <c r="DBJ672" s="3"/>
      <c r="DBK672" s="3"/>
      <c r="DBL672" s="3"/>
      <c r="DBM672" s="3"/>
      <c r="DBN672" s="3"/>
      <c r="DBO672" s="3"/>
      <c r="DBP672" s="3"/>
      <c r="DBQ672" s="3"/>
      <c r="DBR672" s="3"/>
      <c r="DBS672" s="3"/>
      <c r="DBT672" s="3"/>
      <c r="DBU672" s="3"/>
      <c r="DBV672" s="3"/>
      <c r="DBW672" s="3"/>
      <c r="DBX672" s="3"/>
      <c r="DBY672" s="3"/>
      <c r="DBZ672" s="3"/>
      <c r="DCA672" s="3"/>
      <c r="DCB672" s="3"/>
      <c r="DCC672" s="3"/>
      <c r="DCD672" s="3"/>
      <c r="DCE672" s="3"/>
      <c r="DCF672" s="3"/>
      <c r="DCG672" s="3"/>
      <c r="DCH672" s="3"/>
      <c r="DCI672" s="3"/>
      <c r="DCJ672" s="3"/>
      <c r="DCK672" s="3"/>
      <c r="DCL672" s="3"/>
      <c r="DCM672" s="3"/>
      <c r="DCN672" s="3"/>
      <c r="DCO672" s="3"/>
      <c r="DCP672" s="3"/>
      <c r="DCQ672" s="3"/>
      <c r="DCR672" s="3"/>
      <c r="DCS672" s="3"/>
      <c r="DCT672" s="3"/>
      <c r="DCU672" s="3"/>
      <c r="DCV672" s="3"/>
      <c r="DCW672" s="3"/>
      <c r="DCX672" s="3"/>
      <c r="DCY672" s="3"/>
      <c r="DCZ672" s="3"/>
      <c r="DDA672" s="3"/>
      <c r="DDB672" s="3"/>
      <c r="DDC672" s="3"/>
      <c r="DDD672" s="3"/>
      <c r="DDE672" s="3"/>
      <c r="DDF672" s="3"/>
      <c r="DDG672" s="3"/>
      <c r="DDH672" s="3"/>
      <c r="DDI672" s="3"/>
      <c r="DDJ672" s="3"/>
      <c r="DDK672" s="3"/>
      <c r="DDL672" s="3"/>
      <c r="DDM672" s="3"/>
      <c r="DDN672" s="3"/>
      <c r="DDO672" s="3"/>
      <c r="DDP672" s="3"/>
      <c r="DDQ672" s="3"/>
      <c r="DDR672" s="3"/>
      <c r="DDS672" s="3"/>
      <c r="DDT672" s="3"/>
      <c r="DDU672" s="3"/>
      <c r="DDV672" s="3"/>
      <c r="DDW672" s="3"/>
      <c r="DDX672" s="3"/>
      <c r="DDY672" s="3"/>
      <c r="DDZ672" s="3"/>
      <c r="DEA672" s="3"/>
      <c r="DEB672" s="3"/>
      <c r="DEC672" s="3"/>
      <c r="DED672" s="3"/>
      <c r="DEE672" s="3"/>
      <c r="DEF672" s="3"/>
      <c r="DEG672" s="3"/>
      <c r="DEH672" s="3"/>
      <c r="DEI672" s="3"/>
      <c r="DEJ672" s="3"/>
      <c r="DEK672" s="3"/>
      <c r="DEL672" s="3"/>
      <c r="DEM672" s="3"/>
      <c r="DEN672" s="3"/>
      <c r="DEO672" s="3"/>
      <c r="DEP672" s="3"/>
      <c r="DEQ672" s="3"/>
      <c r="DER672" s="3"/>
      <c r="DES672" s="3"/>
      <c r="DET672" s="3"/>
      <c r="DEU672" s="3"/>
      <c r="DEV672" s="3"/>
      <c r="DEW672" s="3"/>
      <c r="DEX672" s="3"/>
      <c r="DEY672" s="3"/>
      <c r="DEZ672" s="3"/>
      <c r="DFA672" s="3"/>
      <c r="DFB672" s="3"/>
      <c r="DFC672" s="3"/>
      <c r="DFD672" s="3"/>
      <c r="DFE672" s="3"/>
      <c r="DFF672" s="3"/>
      <c r="DFG672" s="3"/>
      <c r="DFH672" s="3"/>
      <c r="DFI672" s="3"/>
      <c r="DFJ672" s="3"/>
      <c r="DFK672" s="3"/>
      <c r="DFL672" s="3"/>
      <c r="DFM672" s="3"/>
      <c r="DFN672" s="3"/>
      <c r="DFO672" s="3"/>
      <c r="DFP672" s="3"/>
      <c r="DFQ672" s="3"/>
      <c r="DFR672" s="3"/>
      <c r="DFS672" s="3"/>
      <c r="DFT672" s="3"/>
      <c r="DFU672" s="3"/>
      <c r="DFV672" s="3"/>
      <c r="DFW672" s="3"/>
      <c r="DFX672" s="3"/>
      <c r="DFY672" s="3"/>
      <c r="DFZ672" s="3"/>
      <c r="DGA672" s="3"/>
      <c r="DGB672" s="3"/>
      <c r="DGC672" s="3"/>
      <c r="DGD672" s="3"/>
      <c r="DGE672" s="3"/>
      <c r="DGF672" s="3"/>
      <c r="DGG672" s="3"/>
      <c r="DGH672" s="3"/>
      <c r="DGI672" s="3"/>
      <c r="DGJ672" s="3"/>
      <c r="DGK672" s="3"/>
      <c r="DGL672" s="3"/>
      <c r="DGM672" s="3"/>
      <c r="DGN672" s="3"/>
      <c r="DGO672" s="3"/>
      <c r="DGP672" s="3"/>
      <c r="DGQ672" s="3"/>
      <c r="DGR672" s="3"/>
      <c r="DGS672" s="3"/>
      <c r="DGT672" s="3"/>
      <c r="DGU672" s="3"/>
      <c r="DGV672" s="3"/>
      <c r="DGW672" s="3"/>
      <c r="DGX672" s="3"/>
      <c r="DGY672" s="3"/>
      <c r="DGZ672" s="3"/>
      <c r="DHA672" s="3"/>
      <c r="DHB672" s="3"/>
      <c r="DHC672" s="3"/>
      <c r="DHD672" s="3"/>
      <c r="DHE672" s="3"/>
      <c r="DHF672" s="3"/>
      <c r="DHG672" s="3"/>
      <c r="DHH672" s="3"/>
      <c r="DHI672" s="3"/>
      <c r="DHJ672" s="3"/>
      <c r="DHK672" s="3"/>
      <c r="DHL672" s="3"/>
      <c r="DHM672" s="3"/>
      <c r="DHN672" s="3"/>
      <c r="DHO672" s="3"/>
      <c r="DHP672" s="3"/>
      <c r="DHQ672" s="3"/>
      <c r="DHR672" s="3"/>
      <c r="DHS672" s="3"/>
      <c r="DHT672" s="3"/>
      <c r="DHU672" s="3"/>
      <c r="DHV672" s="3"/>
      <c r="DHW672" s="3"/>
      <c r="DHX672" s="3"/>
      <c r="DHY672" s="3"/>
      <c r="DHZ672" s="3"/>
      <c r="DIA672" s="3"/>
      <c r="DIB672" s="3"/>
      <c r="DIC672" s="3"/>
      <c r="DID672" s="3"/>
      <c r="DIE672" s="3"/>
      <c r="DIF672" s="3"/>
      <c r="DIG672" s="3"/>
      <c r="DIH672" s="3"/>
      <c r="DII672" s="3"/>
      <c r="DIJ672" s="3"/>
      <c r="DIK672" s="3"/>
      <c r="DIL672" s="3"/>
      <c r="DIM672" s="3"/>
      <c r="DIN672" s="3"/>
      <c r="DIO672" s="3"/>
      <c r="DIP672" s="3"/>
      <c r="DIQ672" s="3"/>
      <c r="DIR672" s="3"/>
      <c r="DIS672" s="3"/>
      <c r="DIT672" s="3"/>
      <c r="DIU672" s="3"/>
      <c r="DIV672" s="3"/>
      <c r="DIW672" s="3"/>
      <c r="DIX672" s="3"/>
      <c r="DIY672" s="3"/>
      <c r="DIZ672" s="3"/>
      <c r="DJA672" s="3"/>
      <c r="DJB672" s="3"/>
      <c r="DJC672" s="3"/>
      <c r="DJD672" s="3"/>
      <c r="DJE672" s="3"/>
      <c r="DJF672" s="3"/>
      <c r="DJG672" s="3"/>
      <c r="DJH672" s="3"/>
      <c r="DJI672" s="3"/>
      <c r="DJJ672" s="3"/>
      <c r="DJK672" s="3"/>
      <c r="DJL672" s="3"/>
      <c r="DJM672" s="3"/>
      <c r="DJN672" s="3"/>
      <c r="DJO672" s="3"/>
      <c r="DJP672" s="3"/>
      <c r="DJQ672" s="3"/>
      <c r="DJR672" s="3"/>
      <c r="DJS672" s="3"/>
      <c r="DJT672" s="3"/>
      <c r="DJU672" s="3"/>
      <c r="DJV672" s="3"/>
      <c r="DJW672" s="3"/>
      <c r="DJX672" s="3"/>
      <c r="DJY672" s="3"/>
      <c r="DJZ672" s="3"/>
      <c r="DKA672" s="3"/>
      <c r="DKB672" s="3"/>
      <c r="DKC672" s="3"/>
      <c r="DKD672" s="3"/>
      <c r="DKE672" s="3"/>
      <c r="DKF672" s="3"/>
      <c r="DKG672" s="3"/>
      <c r="DKH672" s="3"/>
      <c r="DKI672" s="3"/>
      <c r="DKJ672" s="3"/>
      <c r="DKK672" s="3"/>
      <c r="DKL672" s="3"/>
      <c r="DKM672" s="3"/>
      <c r="DKN672" s="3"/>
      <c r="DKO672" s="3"/>
      <c r="DKP672" s="3"/>
      <c r="DKQ672" s="3"/>
      <c r="DKR672" s="3"/>
      <c r="DKS672" s="3"/>
      <c r="DKT672" s="3"/>
      <c r="DKU672" s="3"/>
      <c r="DKV672" s="3"/>
      <c r="DKW672" s="3"/>
      <c r="DKX672" s="3"/>
      <c r="DKY672" s="3"/>
      <c r="DKZ672" s="3"/>
      <c r="DLA672" s="3"/>
      <c r="DLB672" s="3"/>
      <c r="DLC672" s="3"/>
      <c r="DLD672" s="3"/>
      <c r="DLE672" s="3"/>
      <c r="DLF672" s="3"/>
      <c r="DLG672" s="3"/>
      <c r="DLH672" s="3"/>
      <c r="DLI672" s="3"/>
      <c r="DLJ672" s="3"/>
      <c r="DLK672" s="3"/>
      <c r="DLL672" s="3"/>
      <c r="DLM672" s="3"/>
      <c r="DLN672" s="3"/>
      <c r="DLO672" s="3"/>
      <c r="DLP672" s="3"/>
      <c r="DLQ672" s="3"/>
      <c r="DLR672" s="3"/>
      <c r="DLS672" s="3"/>
      <c r="DLT672" s="3"/>
      <c r="DLU672" s="3"/>
      <c r="DLV672" s="3"/>
      <c r="DLW672" s="3"/>
      <c r="DLX672" s="3"/>
      <c r="DLY672" s="3"/>
      <c r="DLZ672" s="3"/>
      <c r="DMA672" s="3"/>
      <c r="DMB672" s="3"/>
      <c r="DMC672" s="3"/>
      <c r="DMD672" s="3"/>
      <c r="DME672" s="3"/>
      <c r="DMF672" s="3"/>
      <c r="DMG672" s="3"/>
      <c r="DMH672" s="3"/>
      <c r="DMI672" s="3"/>
      <c r="DMJ672" s="3"/>
      <c r="DMK672" s="3"/>
      <c r="DML672" s="3"/>
      <c r="DMM672" s="3"/>
      <c r="DMN672" s="3"/>
      <c r="DMO672" s="3"/>
      <c r="DMP672" s="3"/>
      <c r="DMQ672" s="3"/>
      <c r="DMR672" s="3"/>
      <c r="DMS672" s="3"/>
      <c r="DMT672" s="3"/>
      <c r="DMU672" s="3"/>
      <c r="DMV672" s="3"/>
      <c r="DMW672" s="3"/>
      <c r="DMX672" s="3"/>
      <c r="DMY672" s="3"/>
      <c r="DMZ672" s="3"/>
      <c r="DNA672" s="3"/>
      <c r="DNB672" s="3"/>
      <c r="DNC672" s="3"/>
      <c r="DND672" s="3"/>
      <c r="DNE672" s="3"/>
      <c r="DNF672" s="3"/>
      <c r="DNG672" s="3"/>
      <c r="DNH672" s="3"/>
      <c r="DNI672" s="3"/>
      <c r="DNJ672" s="3"/>
      <c r="DNK672" s="3"/>
      <c r="DNL672" s="3"/>
      <c r="DNM672" s="3"/>
      <c r="DNN672" s="3"/>
      <c r="DNO672" s="3"/>
      <c r="DNP672" s="3"/>
      <c r="DNQ672" s="3"/>
      <c r="DNR672" s="3"/>
      <c r="DNS672" s="3"/>
      <c r="DNT672" s="3"/>
      <c r="DNU672" s="3"/>
      <c r="DNV672" s="3"/>
      <c r="DNW672" s="3"/>
      <c r="DNX672" s="3"/>
      <c r="DNY672" s="3"/>
      <c r="DNZ672" s="3"/>
      <c r="DOA672" s="3"/>
      <c r="DOB672" s="3"/>
      <c r="DOC672" s="3"/>
      <c r="DOD672" s="3"/>
      <c r="DOE672" s="3"/>
      <c r="DOF672" s="3"/>
      <c r="DOG672" s="3"/>
      <c r="DOH672" s="3"/>
      <c r="DOI672" s="3"/>
      <c r="DOJ672" s="3"/>
      <c r="DOK672" s="3"/>
      <c r="DOL672" s="3"/>
      <c r="DOM672" s="3"/>
      <c r="DON672" s="3"/>
      <c r="DOO672" s="3"/>
      <c r="DOP672" s="3"/>
      <c r="DOQ672" s="3"/>
      <c r="DOR672" s="3"/>
      <c r="DOS672" s="3"/>
      <c r="DOT672" s="3"/>
      <c r="DOU672" s="3"/>
      <c r="DOV672" s="3"/>
      <c r="DOW672" s="3"/>
      <c r="DOX672" s="3"/>
      <c r="DOY672" s="3"/>
      <c r="DOZ672" s="3"/>
      <c r="DPA672" s="3"/>
      <c r="DPB672" s="3"/>
      <c r="DPC672" s="3"/>
      <c r="DPD672" s="3"/>
      <c r="DPE672" s="3"/>
      <c r="DPF672" s="3"/>
      <c r="DPG672" s="3"/>
      <c r="DPH672" s="3"/>
      <c r="DPI672" s="3"/>
      <c r="DPJ672" s="3"/>
      <c r="DPK672" s="3"/>
      <c r="DPL672" s="3"/>
      <c r="DPM672" s="3"/>
      <c r="DPN672" s="3"/>
      <c r="DPO672" s="3"/>
      <c r="DPP672" s="3"/>
      <c r="DPQ672" s="3"/>
      <c r="DPR672" s="3"/>
      <c r="DPS672" s="3"/>
      <c r="DPT672" s="3"/>
      <c r="DPU672" s="3"/>
      <c r="DPV672" s="3"/>
      <c r="DPW672" s="3"/>
      <c r="DPX672" s="3"/>
      <c r="DPY672" s="3"/>
      <c r="DPZ672" s="3"/>
      <c r="DQA672" s="3"/>
      <c r="DQB672" s="3"/>
      <c r="DQC672" s="3"/>
      <c r="DQD672" s="3"/>
      <c r="DQE672" s="3"/>
      <c r="DQF672" s="3"/>
      <c r="DQG672" s="3"/>
      <c r="DQH672" s="3"/>
      <c r="DQI672" s="3"/>
      <c r="DQJ672" s="3"/>
      <c r="DQK672" s="3"/>
      <c r="DQL672" s="3"/>
      <c r="DQM672" s="3"/>
      <c r="DQN672" s="3"/>
      <c r="DQO672" s="3"/>
      <c r="DQP672" s="3"/>
      <c r="DQQ672" s="3"/>
      <c r="DQR672" s="3"/>
      <c r="DQS672" s="3"/>
      <c r="DQT672" s="3"/>
      <c r="DQU672" s="3"/>
      <c r="DQV672" s="3"/>
      <c r="DQW672" s="3"/>
      <c r="DQX672" s="3"/>
      <c r="DQY672" s="3"/>
      <c r="DQZ672" s="3"/>
      <c r="DRA672" s="3"/>
      <c r="DRB672" s="3"/>
      <c r="DRC672" s="3"/>
      <c r="DRD672" s="3"/>
      <c r="DRE672" s="3"/>
      <c r="DRF672" s="3"/>
      <c r="DRG672" s="3"/>
      <c r="DRH672" s="3"/>
      <c r="DRI672" s="3"/>
      <c r="DRJ672" s="3"/>
      <c r="DRK672" s="3"/>
      <c r="DRL672" s="3"/>
      <c r="DRM672" s="3"/>
      <c r="DRN672" s="3"/>
      <c r="DRO672" s="3"/>
      <c r="DRP672" s="3"/>
      <c r="DRQ672" s="3"/>
      <c r="DRR672" s="3"/>
      <c r="DRS672" s="3"/>
      <c r="DRT672" s="3"/>
      <c r="DRU672" s="3"/>
      <c r="DRV672" s="3"/>
      <c r="DRW672" s="3"/>
      <c r="DRX672" s="3"/>
      <c r="DRY672" s="3"/>
      <c r="DRZ672" s="3"/>
      <c r="DSA672" s="3"/>
      <c r="DSB672" s="3"/>
      <c r="DSC672" s="3"/>
      <c r="DSD672" s="3"/>
      <c r="DSE672" s="3"/>
      <c r="DSF672" s="3"/>
      <c r="DSG672" s="3"/>
      <c r="DSH672" s="3"/>
      <c r="DSI672" s="3"/>
      <c r="DSJ672" s="3"/>
      <c r="DSK672" s="3"/>
      <c r="DSL672" s="3"/>
      <c r="DSM672" s="3"/>
      <c r="DSN672" s="3"/>
      <c r="DSO672" s="3"/>
      <c r="DSP672" s="3"/>
      <c r="DSQ672" s="3"/>
      <c r="DSR672" s="3"/>
      <c r="DSS672" s="3"/>
      <c r="DST672" s="3"/>
      <c r="DSU672" s="3"/>
      <c r="DSV672" s="3"/>
      <c r="DSW672" s="3"/>
      <c r="DSX672" s="3"/>
      <c r="DSY672" s="3"/>
      <c r="DSZ672" s="3"/>
      <c r="DTA672" s="3"/>
      <c r="DTB672" s="3"/>
      <c r="DTC672" s="3"/>
      <c r="DTD672" s="3"/>
      <c r="DTE672" s="3"/>
      <c r="DTF672" s="3"/>
      <c r="DTG672" s="3"/>
      <c r="DTH672" s="3"/>
      <c r="DTI672" s="3"/>
      <c r="DTJ672" s="3"/>
      <c r="DTK672" s="3"/>
      <c r="DTL672" s="3"/>
      <c r="DTM672" s="3"/>
      <c r="DTN672" s="3"/>
      <c r="DTO672" s="3"/>
      <c r="DTP672" s="3"/>
      <c r="DTQ672" s="3"/>
      <c r="DTR672" s="3"/>
      <c r="DTS672" s="3"/>
      <c r="DTT672" s="3"/>
      <c r="DTU672" s="3"/>
      <c r="DTV672" s="3"/>
      <c r="DTW672" s="3"/>
      <c r="DTX672" s="3"/>
      <c r="DTY672" s="3"/>
      <c r="DTZ672" s="3"/>
      <c r="DUA672" s="3"/>
      <c r="DUB672" s="3"/>
      <c r="DUC672" s="3"/>
      <c r="DUD672" s="3"/>
      <c r="DUE672" s="3"/>
      <c r="DUF672" s="3"/>
      <c r="DUG672" s="3"/>
      <c r="DUH672" s="3"/>
      <c r="DUI672" s="3"/>
      <c r="DUJ672" s="3"/>
      <c r="DUK672" s="3"/>
      <c r="DUL672" s="3"/>
      <c r="DUM672" s="3"/>
      <c r="DUN672" s="3"/>
      <c r="DUO672" s="3"/>
      <c r="DUP672" s="3"/>
      <c r="DUQ672" s="3"/>
      <c r="DUR672" s="3"/>
      <c r="DUS672" s="3"/>
      <c r="DUT672" s="3"/>
      <c r="DUU672" s="3"/>
      <c r="DUV672" s="3"/>
      <c r="DUW672" s="3"/>
      <c r="DUX672" s="3"/>
      <c r="DUY672" s="3"/>
      <c r="DUZ672" s="3"/>
      <c r="DVA672" s="3"/>
      <c r="DVB672" s="3"/>
      <c r="DVC672" s="3"/>
      <c r="DVD672" s="3"/>
      <c r="DVE672" s="3"/>
      <c r="DVF672" s="3"/>
      <c r="DVG672" s="3"/>
      <c r="DVH672" s="3"/>
      <c r="DVI672" s="3"/>
      <c r="DVJ672" s="3"/>
      <c r="DVK672" s="3"/>
      <c r="DVL672" s="3"/>
      <c r="DVM672" s="3"/>
      <c r="DVN672" s="3"/>
      <c r="DVO672" s="3"/>
      <c r="DVP672" s="3"/>
      <c r="DVQ672" s="3"/>
      <c r="DVR672" s="3"/>
      <c r="DVS672" s="3"/>
      <c r="DVT672" s="3"/>
      <c r="DVU672" s="3"/>
      <c r="DVV672" s="3"/>
      <c r="DVW672" s="3"/>
      <c r="DVX672" s="3"/>
      <c r="DVY672" s="3"/>
      <c r="DVZ672" s="3"/>
      <c r="DWA672" s="3"/>
      <c r="DWB672" s="3"/>
      <c r="DWC672" s="3"/>
      <c r="DWD672" s="3"/>
      <c r="DWE672" s="3"/>
      <c r="DWF672" s="3"/>
      <c r="DWG672" s="3"/>
      <c r="DWH672" s="3"/>
      <c r="DWI672" s="3"/>
      <c r="DWJ672" s="3"/>
      <c r="DWK672" s="3"/>
      <c r="DWL672" s="3"/>
      <c r="DWM672" s="3"/>
      <c r="DWN672" s="3"/>
      <c r="DWO672" s="3"/>
      <c r="DWP672" s="3"/>
      <c r="DWQ672" s="3"/>
      <c r="DWR672" s="3"/>
      <c r="DWS672" s="3"/>
      <c r="DWT672" s="3"/>
      <c r="DWU672" s="3"/>
      <c r="DWV672" s="3"/>
      <c r="DWW672" s="3"/>
      <c r="DWX672" s="3"/>
      <c r="DWY672" s="3"/>
      <c r="DWZ672" s="3"/>
      <c r="DXA672" s="3"/>
      <c r="DXB672" s="3"/>
      <c r="DXC672" s="3"/>
      <c r="DXD672" s="3"/>
      <c r="DXE672" s="3"/>
      <c r="DXF672" s="3"/>
      <c r="DXG672" s="3"/>
      <c r="DXH672" s="3"/>
      <c r="DXI672" s="3"/>
      <c r="DXJ672" s="3"/>
      <c r="DXK672" s="3"/>
      <c r="DXL672" s="3"/>
      <c r="DXM672" s="3"/>
      <c r="DXN672" s="3"/>
      <c r="DXO672" s="3"/>
      <c r="DXP672" s="3"/>
      <c r="DXQ672" s="3"/>
      <c r="DXR672" s="3"/>
      <c r="DXS672" s="3"/>
      <c r="DXT672" s="3"/>
      <c r="DXU672" s="3"/>
      <c r="DXV672" s="3"/>
      <c r="DXW672" s="3"/>
      <c r="DXX672" s="3"/>
      <c r="DXY672" s="3"/>
      <c r="DXZ672" s="3"/>
      <c r="DYA672" s="3"/>
      <c r="DYB672" s="3"/>
      <c r="DYC672" s="3"/>
      <c r="DYD672" s="3"/>
      <c r="DYE672" s="3"/>
      <c r="DYF672" s="3"/>
      <c r="DYG672" s="3"/>
      <c r="DYH672" s="3"/>
      <c r="DYI672" s="3"/>
      <c r="DYJ672" s="3"/>
      <c r="DYK672" s="3"/>
      <c r="DYL672" s="3"/>
      <c r="DYM672" s="3"/>
      <c r="DYN672" s="3"/>
      <c r="DYO672" s="3"/>
      <c r="DYP672" s="3"/>
      <c r="DYQ672" s="3"/>
      <c r="DYR672" s="3"/>
      <c r="DYS672" s="3"/>
      <c r="DYT672" s="3"/>
      <c r="DYU672" s="3"/>
      <c r="DYV672" s="3"/>
      <c r="DYW672" s="3"/>
      <c r="DYX672" s="3"/>
      <c r="DYY672" s="3"/>
      <c r="DYZ672" s="3"/>
      <c r="DZA672" s="3"/>
      <c r="DZB672" s="3"/>
      <c r="DZC672" s="3"/>
      <c r="DZD672" s="3"/>
      <c r="DZE672" s="3"/>
      <c r="DZF672" s="3"/>
      <c r="DZG672" s="3"/>
      <c r="DZH672" s="3"/>
      <c r="DZI672" s="3"/>
      <c r="DZJ672" s="3"/>
      <c r="DZK672" s="3"/>
      <c r="DZL672" s="3"/>
      <c r="DZM672" s="3"/>
      <c r="DZN672" s="3"/>
      <c r="DZO672" s="3"/>
      <c r="DZP672" s="3"/>
      <c r="DZQ672" s="3"/>
      <c r="DZR672" s="3"/>
      <c r="DZS672" s="3"/>
      <c r="DZT672" s="3"/>
      <c r="DZU672" s="3"/>
      <c r="DZV672" s="3"/>
      <c r="DZW672" s="3"/>
      <c r="DZX672" s="3"/>
      <c r="DZY672" s="3"/>
      <c r="DZZ672" s="3"/>
      <c r="EAA672" s="3"/>
      <c r="EAB672" s="3"/>
      <c r="EAC672" s="3"/>
      <c r="EAD672" s="3"/>
      <c r="EAE672" s="3"/>
      <c r="EAF672" s="3"/>
      <c r="EAG672" s="3"/>
      <c r="EAH672" s="3"/>
      <c r="EAI672" s="3"/>
      <c r="EAJ672" s="3"/>
      <c r="EAK672" s="3"/>
      <c r="EAL672" s="3"/>
      <c r="EAM672" s="3"/>
      <c r="EAN672" s="3"/>
      <c r="EAO672" s="3"/>
      <c r="EAP672" s="3"/>
      <c r="EAQ672" s="3"/>
      <c r="EAR672" s="3"/>
      <c r="EAS672" s="3"/>
      <c r="EAT672" s="3"/>
      <c r="EAU672" s="3"/>
      <c r="EAV672" s="3"/>
      <c r="EAW672" s="3"/>
      <c r="EAX672" s="3"/>
      <c r="EAY672" s="3"/>
      <c r="EAZ672" s="3"/>
      <c r="EBA672" s="3"/>
      <c r="EBB672" s="3"/>
      <c r="EBC672" s="3"/>
      <c r="EBD672" s="3"/>
      <c r="EBE672" s="3"/>
      <c r="EBF672" s="3"/>
      <c r="EBG672" s="3"/>
      <c r="EBH672" s="3"/>
      <c r="EBI672" s="3"/>
      <c r="EBJ672" s="3"/>
      <c r="EBK672" s="3"/>
      <c r="EBL672" s="3"/>
      <c r="EBM672" s="3"/>
      <c r="EBN672" s="3"/>
      <c r="EBO672" s="3"/>
      <c r="EBP672" s="3"/>
      <c r="EBQ672" s="3"/>
      <c r="EBR672" s="3"/>
      <c r="EBS672" s="3"/>
      <c r="EBT672" s="3"/>
      <c r="EBU672" s="3"/>
      <c r="EBV672" s="3"/>
      <c r="EBW672" s="3"/>
      <c r="EBX672" s="3"/>
      <c r="EBY672" s="3"/>
      <c r="EBZ672" s="3"/>
      <c r="ECA672" s="3"/>
      <c r="ECB672" s="3"/>
      <c r="ECC672" s="3"/>
      <c r="ECD672" s="3"/>
      <c r="ECE672" s="3"/>
      <c r="ECF672" s="3"/>
      <c r="ECG672" s="3"/>
      <c r="ECH672" s="3"/>
      <c r="ECI672" s="3"/>
      <c r="ECJ672" s="3"/>
      <c r="ECK672" s="3"/>
      <c r="ECL672" s="3"/>
      <c r="ECM672" s="3"/>
      <c r="ECN672" s="3"/>
      <c r="ECO672" s="3"/>
      <c r="ECP672" s="3"/>
      <c r="ECQ672" s="3"/>
      <c r="ECR672" s="3"/>
      <c r="ECS672" s="3"/>
      <c r="ECT672" s="3"/>
      <c r="ECU672" s="3"/>
      <c r="ECV672" s="3"/>
      <c r="ECW672" s="3"/>
      <c r="ECX672" s="3"/>
      <c r="ECY672" s="3"/>
      <c r="ECZ672" s="3"/>
      <c r="EDA672" s="3"/>
      <c r="EDB672" s="3"/>
      <c r="EDC672" s="3"/>
      <c r="EDD672" s="3"/>
      <c r="EDE672" s="3"/>
      <c r="EDF672" s="3"/>
      <c r="EDG672" s="3"/>
      <c r="EDH672" s="3"/>
      <c r="EDI672" s="3"/>
      <c r="EDJ672" s="3"/>
      <c r="EDK672" s="3"/>
      <c r="EDL672" s="3"/>
      <c r="EDM672" s="3"/>
      <c r="EDN672" s="3"/>
      <c r="EDO672" s="3"/>
      <c r="EDP672" s="3"/>
      <c r="EDQ672" s="3"/>
      <c r="EDR672" s="3"/>
      <c r="EDS672" s="3"/>
      <c r="EDT672" s="3"/>
      <c r="EDU672" s="3"/>
      <c r="EDV672" s="3"/>
      <c r="EDW672" s="3"/>
      <c r="EDX672" s="3"/>
      <c r="EDY672" s="3"/>
      <c r="EDZ672" s="3"/>
      <c r="EEA672" s="3"/>
      <c r="EEB672" s="3"/>
      <c r="EEC672" s="3"/>
      <c r="EED672" s="3"/>
      <c r="EEE672" s="3"/>
      <c r="EEF672" s="3"/>
      <c r="EEG672" s="3"/>
      <c r="EEH672" s="3"/>
      <c r="EEI672" s="3"/>
      <c r="EEJ672" s="3"/>
      <c r="EEK672" s="3"/>
      <c r="EEL672" s="3"/>
      <c r="EEM672" s="3"/>
      <c r="EEN672" s="3"/>
      <c r="EEO672" s="3"/>
      <c r="EEP672" s="3"/>
      <c r="EEQ672" s="3"/>
      <c r="EER672" s="3"/>
      <c r="EES672" s="3"/>
      <c r="EET672" s="3"/>
      <c r="EEU672" s="3"/>
      <c r="EEV672" s="3"/>
      <c r="EEW672" s="3"/>
      <c r="EEX672" s="3"/>
      <c r="EEY672" s="3"/>
      <c r="EEZ672" s="3"/>
      <c r="EFA672" s="3"/>
      <c r="EFB672" s="3"/>
      <c r="EFC672" s="3"/>
      <c r="EFD672" s="3"/>
      <c r="EFE672" s="3"/>
      <c r="EFF672" s="3"/>
      <c r="EFG672" s="3"/>
      <c r="EFH672" s="3"/>
      <c r="EFI672" s="3"/>
      <c r="EFJ672" s="3"/>
      <c r="EFK672" s="3"/>
      <c r="EFL672" s="3"/>
      <c r="EFM672" s="3"/>
      <c r="EFN672" s="3"/>
      <c r="EFO672" s="3"/>
      <c r="EFP672" s="3"/>
      <c r="EFQ672" s="3"/>
      <c r="EFR672" s="3"/>
      <c r="EFS672" s="3"/>
      <c r="EFT672" s="3"/>
      <c r="EFU672" s="3"/>
      <c r="EFV672" s="3"/>
      <c r="EFW672" s="3"/>
      <c r="EFX672" s="3"/>
      <c r="EFY672" s="3"/>
      <c r="EFZ672" s="3"/>
      <c r="EGA672" s="3"/>
      <c r="EGB672" s="3"/>
      <c r="EGC672" s="3"/>
      <c r="EGD672" s="3"/>
      <c r="EGE672" s="3"/>
      <c r="EGF672" s="3"/>
      <c r="EGG672" s="3"/>
      <c r="EGH672" s="3"/>
      <c r="EGI672" s="3"/>
      <c r="EGJ672" s="3"/>
      <c r="EGK672" s="3"/>
      <c r="EGL672" s="3"/>
      <c r="EGM672" s="3"/>
      <c r="EGN672" s="3"/>
      <c r="EGO672" s="3"/>
      <c r="EGP672" s="3"/>
      <c r="EGQ672" s="3"/>
      <c r="EGR672" s="3"/>
      <c r="EGS672" s="3"/>
      <c r="EGT672" s="3"/>
      <c r="EGU672" s="3"/>
      <c r="EGV672" s="3"/>
      <c r="EGW672" s="3"/>
      <c r="EGX672" s="3"/>
      <c r="EGY672" s="3"/>
      <c r="EGZ672" s="3"/>
      <c r="EHA672" s="3"/>
      <c r="EHB672" s="3"/>
      <c r="EHC672" s="3"/>
      <c r="EHD672" s="3"/>
      <c r="EHE672" s="3"/>
      <c r="EHF672" s="3"/>
      <c r="EHG672" s="3"/>
      <c r="EHH672" s="3"/>
      <c r="EHI672" s="3"/>
      <c r="EHJ672" s="3"/>
      <c r="EHK672" s="3"/>
      <c r="EHL672" s="3"/>
      <c r="EHM672" s="3"/>
      <c r="EHN672" s="3"/>
      <c r="EHO672" s="3"/>
      <c r="EHP672" s="3"/>
      <c r="EHQ672" s="3"/>
      <c r="EHR672" s="3"/>
      <c r="EHS672" s="3"/>
      <c r="EHT672" s="3"/>
      <c r="EHU672" s="3"/>
      <c r="EHV672" s="3"/>
      <c r="EHW672" s="3"/>
      <c r="EHX672" s="3"/>
      <c r="EHY672" s="3"/>
      <c r="EHZ672" s="3"/>
      <c r="EIA672" s="3"/>
      <c r="EIB672" s="3"/>
      <c r="EIC672" s="3"/>
      <c r="EID672" s="3"/>
      <c r="EIE672" s="3"/>
      <c r="EIF672" s="3"/>
      <c r="EIG672" s="3"/>
      <c r="EIH672" s="3"/>
      <c r="EII672" s="3"/>
      <c r="EIJ672" s="3"/>
      <c r="EIK672" s="3"/>
      <c r="EIL672" s="3"/>
      <c r="EIM672" s="3"/>
      <c r="EIN672" s="3"/>
      <c r="EIO672" s="3"/>
      <c r="EIP672" s="3"/>
      <c r="EIQ672" s="3"/>
      <c r="EIR672" s="3"/>
      <c r="EIS672" s="3"/>
      <c r="EIT672" s="3"/>
      <c r="EIU672" s="3"/>
      <c r="EIV672" s="3"/>
      <c r="EIW672" s="3"/>
      <c r="EIX672" s="3"/>
      <c r="EIY672" s="3"/>
      <c r="EIZ672" s="3"/>
      <c r="EJA672" s="3"/>
      <c r="EJB672" s="3"/>
      <c r="EJC672" s="3"/>
      <c r="EJD672" s="3"/>
      <c r="EJE672" s="3"/>
      <c r="EJF672" s="3"/>
      <c r="EJG672" s="3"/>
      <c r="EJH672" s="3"/>
      <c r="EJI672" s="3"/>
      <c r="EJJ672" s="3"/>
      <c r="EJK672" s="3"/>
      <c r="EJL672" s="3"/>
      <c r="EJM672" s="3"/>
      <c r="EJN672" s="3"/>
      <c r="EJO672" s="3"/>
      <c r="EJP672" s="3"/>
      <c r="EJQ672" s="3"/>
      <c r="EJR672" s="3"/>
      <c r="EJS672" s="3"/>
      <c r="EJT672" s="3"/>
      <c r="EJU672" s="3"/>
      <c r="EJV672" s="3"/>
      <c r="EJW672" s="3"/>
      <c r="EJX672" s="3"/>
      <c r="EJY672" s="3"/>
      <c r="EJZ672" s="3"/>
      <c r="EKA672" s="3"/>
      <c r="EKB672" s="3"/>
      <c r="EKC672" s="3"/>
      <c r="EKD672" s="3"/>
      <c r="EKE672" s="3"/>
      <c r="EKF672" s="3"/>
      <c r="EKG672" s="3"/>
      <c r="EKH672" s="3"/>
      <c r="EKI672" s="3"/>
      <c r="EKJ672" s="3"/>
      <c r="EKK672" s="3"/>
      <c r="EKL672" s="3"/>
      <c r="EKM672" s="3"/>
      <c r="EKN672" s="3"/>
      <c r="EKO672" s="3"/>
      <c r="EKP672" s="3"/>
      <c r="EKQ672" s="3"/>
      <c r="EKR672" s="3"/>
      <c r="EKS672" s="3"/>
      <c r="EKT672" s="3"/>
      <c r="EKU672" s="3"/>
      <c r="EKV672" s="3"/>
      <c r="EKW672" s="3"/>
      <c r="EKX672" s="3"/>
      <c r="EKY672" s="3"/>
      <c r="EKZ672" s="3"/>
      <c r="ELA672" s="3"/>
      <c r="ELB672" s="3"/>
      <c r="ELC672" s="3"/>
      <c r="ELD672" s="3"/>
      <c r="ELE672" s="3"/>
      <c r="ELF672" s="3"/>
      <c r="ELG672" s="3"/>
      <c r="ELH672" s="3"/>
      <c r="ELI672" s="3"/>
      <c r="ELJ672" s="3"/>
      <c r="ELK672" s="3"/>
      <c r="ELL672" s="3"/>
      <c r="ELM672" s="3"/>
      <c r="ELN672" s="3"/>
      <c r="ELO672" s="3"/>
      <c r="ELP672" s="3"/>
      <c r="ELQ672" s="3"/>
      <c r="ELR672" s="3"/>
      <c r="ELS672" s="3"/>
      <c r="ELT672" s="3"/>
      <c r="ELU672" s="3"/>
      <c r="ELV672" s="3"/>
      <c r="ELW672" s="3"/>
      <c r="ELX672" s="3"/>
      <c r="ELY672" s="3"/>
      <c r="ELZ672" s="3"/>
      <c r="EMA672" s="3"/>
      <c r="EMB672" s="3"/>
      <c r="EMC672" s="3"/>
      <c r="EMD672" s="3"/>
      <c r="EME672" s="3"/>
      <c r="EMF672" s="3"/>
      <c r="EMG672" s="3"/>
      <c r="EMH672" s="3"/>
      <c r="EMI672" s="3"/>
      <c r="EMJ672" s="3"/>
      <c r="EMK672" s="3"/>
      <c r="EML672" s="3"/>
      <c r="EMM672" s="3"/>
      <c r="EMN672" s="3"/>
      <c r="EMO672" s="3"/>
      <c r="EMP672" s="3"/>
      <c r="EMQ672" s="3"/>
      <c r="EMR672" s="3"/>
      <c r="EMS672" s="3"/>
      <c r="EMT672" s="3"/>
      <c r="EMU672" s="3"/>
      <c r="EMV672" s="3"/>
      <c r="EMW672" s="3"/>
      <c r="EMX672" s="3"/>
      <c r="EMY672" s="3"/>
      <c r="EMZ672" s="3"/>
      <c r="ENA672" s="3"/>
      <c r="ENB672" s="3"/>
      <c r="ENC672" s="3"/>
      <c r="END672" s="3"/>
      <c r="ENE672" s="3"/>
      <c r="ENF672" s="3"/>
      <c r="ENG672" s="3"/>
      <c r="ENH672" s="3"/>
      <c r="ENI672" s="3"/>
      <c r="ENJ672" s="3"/>
      <c r="ENK672" s="3"/>
      <c r="ENL672" s="3"/>
      <c r="ENM672" s="3"/>
      <c r="ENN672" s="3"/>
      <c r="ENO672" s="3"/>
      <c r="ENP672" s="3"/>
      <c r="ENQ672" s="3"/>
      <c r="ENR672" s="3"/>
      <c r="ENS672" s="3"/>
      <c r="ENT672" s="3"/>
      <c r="ENU672" s="3"/>
      <c r="ENV672" s="3"/>
      <c r="ENW672" s="3"/>
      <c r="ENX672" s="3"/>
      <c r="ENY672" s="3"/>
      <c r="ENZ672" s="3"/>
      <c r="EOA672" s="3"/>
      <c r="EOB672" s="3"/>
      <c r="EOC672" s="3"/>
      <c r="EOD672" s="3"/>
      <c r="EOE672" s="3"/>
      <c r="EOF672" s="3"/>
      <c r="EOG672" s="3"/>
      <c r="EOH672" s="3"/>
      <c r="EOI672" s="3"/>
      <c r="EOJ672" s="3"/>
      <c r="EOK672" s="3"/>
      <c r="EOL672" s="3"/>
      <c r="EOM672" s="3"/>
      <c r="EON672" s="3"/>
      <c r="EOO672" s="3"/>
      <c r="EOP672" s="3"/>
      <c r="EOQ672" s="3"/>
      <c r="EOR672" s="3"/>
      <c r="EOS672" s="3"/>
      <c r="EOT672" s="3"/>
      <c r="EOU672" s="3"/>
      <c r="EOV672" s="3"/>
      <c r="EOW672" s="3"/>
      <c r="EOX672" s="3"/>
      <c r="EOY672" s="3"/>
      <c r="EOZ672" s="3"/>
      <c r="EPA672" s="3"/>
      <c r="EPB672" s="3"/>
      <c r="EPC672" s="3"/>
      <c r="EPD672" s="3"/>
      <c r="EPE672" s="3"/>
      <c r="EPF672" s="3"/>
      <c r="EPG672" s="3"/>
      <c r="EPH672" s="3"/>
      <c r="EPI672" s="3"/>
      <c r="EPJ672" s="3"/>
      <c r="EPK672" s="3"/>
      <c r="EPL672" s="3"/>
      <c r="EPM672" s="3"/>
      <c r="EPN672" s="3"/>
      <c r="EPO672" s="3"/>
      <c r="EPP672" s="3"/>
      <c r="EPQ672" s="3"/>
      <c r="EPR672" s="3"/>
      <c r="EPS672" s="3"/>
      <c r="EPT672" s="3"/>
      <c r="EPU672" s="3"/>
      <c r="EPV672" s="3"/>
      <c r="EPW672" s="3"/>
      <c r="EPX672" s="3"/>
      <c r="EPY672" s="3"/>
      <c r="EPZ672" s="3"/>
      <c r="EQA672" s="3"/>
      <c r="EQB672" s="3"/>
      <c r="EQC672" s="3"/>
      <c r="EQD672" s="3"/>
      <c r="EQE672" s="3"/>
      <c r="EQF672" s="3"/>
      <c r="EQG672" s="3"/>
      <c r="EQH672" s="3"/>
      <c r="EQI672" s="3"/>
      <c r="EQJ672" s="3"/>
      <c r="EQK672" s="3"/>
      <c r="EQL672" s="3"/>
      <c r="EQM672" s="3"/>
      <c r="EQN672" s="3"/>
      <c r="EQO672" s="3"/>
      <c r="EQP672" s="3"/>
      <c r="EQQ672" s="3"/>
      <c r="EQR672" s="3"/>
      <c r="EQS672" s="3"/>
      <c r="EQT672" s="3"/>
      <c r="EQU672" s="3"/>
      <c r="EQV672" s="3"/>
      <c r="EQW672" s="3"/>
      <c r="EQX672" s="3"/>
      <c r="EQY672" s="3"/>
      <c r="EQZ672" s="3"/>
      <c r="ERA672" s="3"/>
      <c r="ERB672" s="3"/>
      <c r="ERC672" s="3"/>
      <c r="ERD672" s="3"/>
      <c r="ERE672" s="3"/>
      <c r="ERF672" s="3"/>
      <c r="ERG672" s="3"/>
      <c r="ERH672" s="3"/>
      <c r="ERI672" s="3"/>
      <c r="ERJ672" s="3"/>
      <c r="ERK672" s="3"/>
      <c r="ERL672" s="3"/>
      <c r="ERM672" s="3"/>
      <c r="ERN672" s="3"/>
      <c r="ERO672" s="3"/>
      <c r="ERP672" s="3"/>
      <c r="ERQ672" s="3"/>
      <c r="ERR672" s="3"/>
      <c r="ERS672" s="3"/>
      <c r="ERT672" s="3"/>
      <c r="ERU672" s="3"/>
      <c r="ERV672" s="3"/>
      <c r="ERW672" s="3"/>
      <c r="ERX672" s="3"/>
      <c r="ERY672" s="3"/>
      <c r="ERZ672" s="3"/>
      <c r="ESA672" s="3"/>
      <c r="ESB672" s="3"/>
      <c r="ESC672" s="3"/>
      <c r="ESD672" s="3"/>
      <c r="ESE672" s="3"/>
      <c r="ESF672" s="3"/>
      <c r="ESG672" s="3"/>
      <c r="ESH672" s="3"/>
      <c r="ESI672" s="3"/>
      <c r="ESJ672" s="3"/>
      <c r="ESK672" s="3"/>
      <c r="ESL672" s="3"/>
      <c r="ESM672" s="3"/>
      <c r="ESN672" s="3"/>
      <c r="ESO672" s="3"/>
      <c r="ESP672" s="3"/>
      <c r="ESQ672" s="3"/>
      <c r="ESR672" s="3"/>
      <c r="ESS672" s="3"/>
      <c r="EST672" s="3"/>
      <c r="ESU672" s="3"/>
      <c r="ESV672" s="3"/>
      <c r="ESW672" s="3"/>
      <c r="ESX672" s="3"/>
      <c r="ESY672" s="3"/>
      <c r="ESZ672" s="3"/>
      <c r="ETA672" s="3"/>
      <c r="ETB672" s="3"/>
      <c r="ETC672" s="3"/>
      <c r="ETD672" s="3"/>
      <c r="ETE672" s="3"/>
      <c r="ETF672" s="3"/>
      <c r="ETG672" s="3"/>
      <c r="ETH672" s="3"/>
      <c r="ETI672" s="3"/>
      <c r="ETJ672" s="3"/>
      <c r="ETK672" s="3"/>
      <c r="ETL672" s="3"/>
      <c r="ETM672" s="3"/>
      <c r="ETN672" s="3"/>
      <c r="ETO672" s="3"/>
      <c r="ETP672" s="3"/>
      <c r="ETQ672" s="3"/>
      <c r="ETR672" s="3"/>
      <c r="ETS672" s="3"/>
      <c r="ETT672" s="3"/>
      <c r="ETU672" s="3"/>
      <c r="ETV672" s="3"/>
      <c r="ETW672" s="3"/>
      <c r="ETX672" s="3"/>
      <c r="ETY672" s="3"/>
      <c r="ETZ672" s="3"/>
      <c r="EUA672" s="3"/>
      <c r="EUB672" s="3"/>
      <c r="EUC672" s="3"/>
      <c r="EUD672" s="3"/>
      <c r="EUE672" s="3"/>
      <c r="EUF672" s="3"/>
      <c r="EUG672" s="3"/>
      <c r="EUH672" s="3"/>
      <c r="EUI672" s="3"/>
      <c r="EUJ672" s="3"/>
      <c r="EUK672" s="3"/>
      <c r="EUL672" s="3"/>
      <c r="EUM672" s="3"/>
      <c r="EUN672" s="3"/>
      <c r="EUO672" s="3"/>
      <c r="EUP672" s="3"/>
      <c r="EUQ672" s="3"/>
      <c r="EUR672" s="3"/>
      <c r="EUS672" s="3"/>
      <c r="EUT672" s="3"/>
      <c r="EUU672" s="3"/>
      <c r="EUV672" s="3"/>
      <c r="EUW672" s="3"/>
      <c r="EUX672" s="3"/>
      <c r="EUY672" s="3"/>
      <c r="EUZ672" s="3"/>
      <c r="EVA672" s="3"/>
      <c r="EVB672" s="3"/>
      <c r="EVC672" s="3"/>
      <c r="EVD672" s="3"/>
      <c r="EVE672" s="3"/>
      <c r="EVF672" s="3"/>
      <c r="EVG672" s="3"/>
      <c r="EVH672" s="3"/>
      <c r="EVI672" s="3"/>
      <c r="EVJ672" s="3"/>
      <c r="EVK672" s="3"/>
      <c r="EVL672" s="3"/>
      <c r="EVM672" s="3"/>
      <c r="EVN672" s="3"/>
      <c r="EVO672" s="3"/>
      <c r="EVP672" s="3"/>
      <c r="EVQ672" s="3"/>
      <c r="EVR672" s="3"/>
      <c r="EVS672" s="3"/>
      <c r="EVT672" s="3"/>
      <c r="EVU672" s="3"/>
      <c r="EVV672" s="3"/>
      <c r="EVW672" s="3"/>
      <c r="EVX672" s="3"/>
      <c r="EVY672" s="3"/>
      <c r="EVZ672" s="3"/>
      <c r="EWA672" s="3"/>
      <c r="EWB672" s="3"/>
      <c r="EWC672" s="3"/>
      <c r="EWD672" s="3"/>
      <c r="EWE672" s="3"/>
      <c r="EWF672" s="3"/>
      <c r="EWG672" s="3"/>
      <c r="EWH672" s="3"/>
      <c r="EWI672" s="3"/>
      <c r="EWJ672" s="3"/>
      <c r="EWK672" s="3"/>
      <c r="EWL672" s="3"/>
      <c r="EWM672" s="3"/>
      <c r="EWN672" s="3"/>
      <c r="EWO672" s="3"/>
      <c r="EWP672" s="3"/>
      <c r="EWQ672" s="3"/>
      <c r="EWR672" s="3"/>
      <c r="EWS672" s="3"/>
      <c r="EWT672" s="3"/>
      <c r="EWU672" s="3"/>
      <c r="EWV672" s="3"/>
      <c r="EWW672" s="3"/>
      <c r="EWX672" s="3"/>
      <c r="EWY672" s="3"/>
      <c r="EWZ672" s="3"/>
      <c r="EXA672" s="3"/>
      <c r="EXB672" s="3"/>
      <c r="EXC672" s="3"/>
      <c r="EXD672" s="3"/>
      <c r="EXE672" s="3"/>
      <c r="EXF672" s="3"/>
      <c r="EXG672" s="3"/>
      <c r="EXH672" s="3"/>
      <c r="EXI672" s="3"/>
      <c r="EXJ672" s="3"/>
      <c r="EXK672" s="3"/>
      <c r="EXL672" s="3"/>
      <c r="EXM672" s="3"/>
      <c r="EXN672" s="3"/>
      <c r="EXO672" s="3"/>
      <c r="EXP672" s="3"/>
      <c r="EXQ672" s="3"/>
      <c r="EXR672" s="3"/>
      <c r="EXS672" s="3"/>
      <c r="EXT672" s="3"/>
      <c r="EXU672" s="3"/>
      <c r="EXV672" s="3"/>
      <c r="EXW672" s="3"/>
      <c r="EXX672" s="3"/>
      <c r="EXY672" s="3"/>
      <c r="EXZ672" s="3"/>
      <c r="EYA672" s="3"/>
      <c r="EYB672" s="3"/>
      <c r="EYC672" s="3"/>
      <c r="EYD672" s="3"/>
      <c r="EYE672" s="3"/>
      <c r="EYF672" s="3"/>
      <c r="EYG672" s="3"/>
      <c r="EYH672" s="3"/>
      <c r="EYI672" s="3"/>
      <c r="EYJ672" s="3"/>
      <c r="EYK672" s="3"/>
      <c r="EYL672" s="3"/>
      <c r="EYM672" s="3"/>
      <c r="EYN672" s="3"/>
      <c r="EYO672" s="3"/>
      <c r="EYP672" s="3"/>
      <c r="EYQ672" s="3"/>
      <c r="EYR672" s="3"/>
      <c r="EYS672" s="3"/>
      <c r="EYT672" s="3"/>
      <c r="EYU672" s="3"/>
      <c r="EYV672" s="3"/>
      <c r="EYW672" s="3"/>
      <c r="EYX672" s="3"/>
      <c r="EYY672" s="3"/>
      <c r="EYZ672" s="3"/>
      <c r="EZA672" s="3"/>
      <c r="EZB672" s="3"/>
      <c r="EZC672" s="3"/>
      <c r="EZD672" s="3"/>
      <c r="EZE672" s="3"/>
      <c r="EZF672" s="3"/>
      <c r="EZG672" s="3"/>
      <c r="EZH672" s="3"/>
      <c r="EZI672" s="3"/>
      <c r="EZJ672" s="3"/>
      <c r="EZK672" s="3"/>
      <c r="EZL672" s="3"/>
      <c r="EZM672" s="3"/>
      <c r="EZN672" s="3"/>
      <c r="EZO672" s="3"/>
      <c r="EZP672" s="3"/>
      <c r="EZQ672" s="3"/>
      <c r="EZR672" s="3"/>
      <c r="EZS672" s="3"/>
      <c r="EZT672" s="3"/>
      <c r="EZU672" s="3"/>
      <c r="EZV672" s="3"/>
      <c r="EZW672" s="3"/>
      <c r="EZX672" s="3"/>
      <c r="EZY672" s="3"/>
      <c r="EZZ672" s="3"/>
      <c r="FAA672" s="3"/>
      <c r="FAB672" s="3"/>
      <c r="FAC672" s="3"/>
      <c r="FAD672" s="3"/>
      <c r="FAE672" s="3"/>
      <c r="FAF672" s="3"/>
      <c r="FAG672" s="3"/>
      <c r="FAH672" s="3"/>
      <c r="FAI672" s="3"/>
      <c r="FAJ672" s="3"/>
      <c r="FAK672" s="3"/>
      <c r="FAL672" s="3"/>
      <c r="FAM672" s="3"/>
      <c r="FAN672" s="3"/>
      <c r="FAO672" s="3"/>
      <c r="FAP672" s="3"/>
      <c r="FAQ672" s="3"/>
      <c r="FAR672" s="3"/>
      <c r="FAS672" s="3"/>
      <c r="FAT672" s="3"/>
      <c r="FAU672" s="3"/>
      <c r="FAV672" s="3"/>
      <c r="FAW672" s="3"/>
      <c r="FAX672" s="3"/>
      <c r="FAY672" s="3"/>
      <c r="FAZ672" s="3"/>
      <c r="FBA672" s="3"/>
      <c r="FBB672" s="3"/>
      <c r="FBC672" s="3"/>
      <c r="FBD672" s="3"/>
      <c r="FBE672" s="3"/>
      <c r="FBF672" s="3"/>
      <c r="FBG672" s="3"/>
      <c r="FBH672" s="3"/>
      <c r="FBI672" s="3"/>
      <c r="FBJ672" s="3"/>
      <c r="FBK672" s="3"/>
      <c r="FBL672" s="3"/>
      <c r="FBM672" s="3"/>
      <c r="FBN672" s="3"/>
      <c r="FBO672" s="3"/>
      <c r="FBP672" s="3"/>
      <c r="FBQ672" s="3"/>
      <c r="FBR672" s="3"/>
      <c r="FBS672" s="3"/>
      <c r="FBT672" s="3"/>
      <c r="FBU672" s="3"/>
      <c r="FBV672" s="3"/>
      <c r="FBW672" s="3"/>
      <c r="FBX672" s="3"/>
      <c r="FBY672" s="3"/>
      <c r="FBZ672" s="3"/>
      <c r="FCA672" s="3"/>
      <c r="FCB672" s="3"/>
      <c r="FCC672" s="3"/>
      <c r="FCD672" s="3"/>
      <c r="FCE672" s="3"/>
      <c r="FCF672" s="3"/>
      <c r="FCG672" s="3"/>
      <c r="FCH672" s="3"/>
      <c r="FCI672" s="3"/>
      <c r="FCJ672" s="3"/>
      <c r="FCK672" s="3"/>
      <c r="FCL672" s="3"/>
      <c r="FCM672" s="3"/>
      <c r="FCN672" s="3"/>
      <c r="FCO672" s="3"/>
      <c r="FCP672" s="3"/>
      <c r="FCQ672" s="3"/>
      <c r="FCR672" s="3"/>
      <c r="FCS672" s="3"/>
      <c r="FCT672" s="3"/>
      <c r="FCU672" s="3"/>
      <c r="FCV672" s="3"/>
      <c r="FCW672" s="3"/>
      <c r="FCX672" s="3"/>
      <c r="FCY672" s="3"/>
      <c r="FCZ672" s="3"/>
      <c r="FDA672" s="3"/>
      <c r="FDB672" s="3"/>
      <c r="FDC672" s="3"/>
      <c r="FDD672" s="3"/>
      <c r="FDE672" s="3"/>
      <c r="FDF672" s="3"/>
      <c r="FDG672" s="3"/>
      <c r="FDH672" s="3"/>
      <c r="FDI672" s="3"/>
      <c r="FDJ672" s="3"/>
      <c r="FDK672" s="3"/>
      <c r="FDL672" s="3"/>
      <c r="FDM672" s="3"/>
      <c r="FDN672" s="3"/>
      <c r="FDO672" s="3"/>
      <c r="FDP672" s="3"/>
      <c r="FDQ672" s="3"/>
      <c r="FDR672" s="3"/>
      <c r="FDS672" s="3"/>
      <c r="FDT672" s="3"/>
      <c r="FDU672" s="3"/>
      <c r="FDV672" s="3"/>
      <c r="FDW672" s="3"/>
      <c r="FDX672" s="3"/>
      <c r="FDY672" s="3"/>
      <c r="FDZ672" s="3"/>
      <c r="FEA672" s="3"/>
      <c r="FEB672" s="3"/>
      <c r="FEC672" s="3"/>
      <c r="FED672" s="3"/>
      <c r="FEE672" s="3"/>
      <c r="FEF672" s="3"/>
      <c r="FEG672" s="3"/>
      <c r="FEH672" s="3"/>
      <c r="FEI672" s="3"/>
      <c r="FEJ672" s="3"/>
      <c r="FEK672" s="3"/>
      <c r="FEL672" s="3"/>
      <c r="FEM672" s="3"/>
      <c r="FEN672" s="3"/>
      <c r="FEO672" s="3"/>
      <c r="FEP672" s="3"/>
      <c r="FEQ672" s="3"/>
      <c r="FER672" s="3"/>
      <c r="FES672" s="3"/>
      <c r="FET672" s="3"/>
      <c r="FEU672" s="3"/>
      <c r="FEV672" s="3"/>
      <c r="FEW672" s="3"/>
      <c r="FEX672" s="3"/>
      <c r="FEY672" s="3"/>
      <c r="FEZ672" s="3"/>
      <c r="FFA672" s="3"/>
      <c r="FFB672" s="3"/>
      <c r="FFC672" s="3"/>
      <c r="FFD672" s="3"/>
      <c r="FFE672" s="3"/>
      <c r="FFF672" s="3"/>
      <c r="FFG672" s="3"/>
      <c r="FFH672" s="3"/>
      <c r="FFI672" s="3"/>
      <c r="FFJ672" s="3"/>
      <c r="FFK672" s="3"/>
      <c r="FFL672" s="3"/>
      <c r="FFM672" s="3"/>
      <c r="FFN672" s="3"/>
      <c r="FFO672" s="3"/>
      <c r="FFP672" s="3"/>
      <c r="FFQ672" s="3"/>
      <c r="FFR672" s="3"/>
      <c r="FFS672" s="3"/>
      <c r="FFT672" s="3"/>
      <c r="FFU672" s="3"/>
      <c r="FFV672" s="3"/>
      <c r="FFW672" s="3"/>
      <c r="FFX672" s="3"/>
      <c r="FFY672" s="3"/>
      <c r="FFZ672" s="3"/>
      <c r="FGA672" s="3"/>
      <c r="FGB672" s="3"/>
      <c r="FGC672" s="3"/>
      <c r="FGD672" s="3"/>
      <c r="FGE672" s="3"/>
      <c r="FGF672" s="3"/>
      <c r="FGG672" s="3"/>
      <c r="FGH672" s="3"/>
      <c r="FGI672" s="3"/>
      <c r="FGJ672" s="3"/>
      <c r="FGK672" s="3"/>
      <c r="FGL672" s="3"/>
      <c r="FGM672" s="3"/>
      <c r="FGN672" s="3"/>
      <c r="FGO672" s="3"/>
      <c r="FGP672" s="3"/>
      <c r="FGQ672" s="3"/>
      <c r="FGR672" s="3"/>
      <c r="FGS672" s="3"/>
      <c r="FGT672" s="3"/>
      <c r="FGU672" s="3"/>
      <c r="FGV672" s="3"/>
      <c r="FGW672" s="3"/>
      <c r="FGX672" s="3"/>
      <c r="FGY672" s="3"/>
      <c r="FGZ672" s="3"/>
      <c r="FHA672" s="3"/>
      <c r="FHB672" s="3"/>
      <c r="FHC672" s="3"/>
      <c r="FHD672" s="3"/>
      <c r="FHE672" s="3"/>
      <c r="FHF672" s="3"/>
      <c r="FHG672" s="3"/>
      <c r="FHH672" s="3"/>
      <c r="FHI672" s="3"/>
      <c r="FHJ672" s="3"/>
      <c r="FHK672" s="3"/>
      <c r="FHL672" s="3"/>
      <c r="FHM672" s="3"/>
      <c r="FHN672" s="3"/>
      <c r="FHO672" s="3"/>
      <c r="FHP672" s="3"/>
      <c r="FHQ672" s="3"/>
      <c r="FHR672" s="3"/>
      <c r="FHS672" s="3"/>
      <c r="FHT672" s="3"/>
      <c r="FHU672" s="3"/>
      <c r="FHV672" s="3"/>
      <c r="FHW672" s="3"/>
      <c r="FHX672" s="3"/>
      <c r="FHY672" s="3"/>
      <c r="FHZ672" s="3"/>
      <c r="FIA672" s="3"/>
      <c r="FIB672" s="3"/>
      <c r="FIC672" s="3"/>
      <c r="FID672" s="3"/>
      <c r="FIE672" s="3"/>
      <c r="FIF672" s="3"/>
      <c r="FIG672" s="3"/>
      <c r="FIH672" s="3"/>
      <c r="FII672" s="3"/>
      <c r="FIJ672" s="3"/>
      <c r="FIK672" s="3"/>
      <c r="FIL672" s="3"/>
      <c r="FIM672" s="3"/>
      <c r="FIN672" s="3"/>
      <c r="FIO672" s="3"/>
      <c r="FIP672" s="3"/>
      <c r="FIQ672" s="3"/>
      <c r="FIR672" s="3"/>
      <c r="FIS672" s="3"/>
      <c r="FIT672" s="3"/>
      <c r="FIU672" s="3"/>
      <c r="FIV672" s="3"/>
      <c r="FIW672" s="3"/>
      <c r="FIX672" s="3"/>
      <c r="FIY672" s="3"/>
      <c r="FIZ672" s="3"/>
      <c r="FJA672" s="3"/>
      <c r="FJB672" s="3"/>
      <c r="FJC672" s="3"/>
      <c r="FJD672" s="3"/>
      <c r="FJE672" s="3"/>
      <c r="FJF672" s="3"/>
      <c r="FJG672" s="3"/>
      <c r="FJH672" s="3"/>
      <c r="FJI672" s="3"/>
      <c r="FJJ672" s="3"/>
      <c r="FJK672" s="3"/>
      <c r="FJL672" s="3"/>
      <c r="FJM672" s="3"/>
      <c r="FJN672" s="3"/>
      <c r="FJO672" s="3"/>
      <c r="FJP672" s="3"/>
      <c r="FJQ672" s="3"/>
      <c r="FJR672" s="3"/>
      <c r="FJS672" s="3"/>
      <c r="FJT672" s="3"/>
      <c r="FJU672" s="3"/>
      <c r="FJV672" s="3"/>
      <c r="FJW672" s="3"/>
      <c r="FJX672" s="3"/>
      <c r="FJY672" s="3"/>
      <c r="FJZ672" s="3"/>
      <c r="FKA672" s="3"/>
      <c r="FKB672" s="3"/>
      <c r="FKC672" s="3"/>
      <c r="FKD672" s="3"/>
      <c r="FKE672" s="3"/>
      <c r="FKF672" s="3"/>
      <c r="FKG672" s="3"/>
      <c r="FKH672" s="3"/>
      <c r="FKI672" s="3"/>
      <c r="FKJ672" s="3"/>
      <c r="FKK672" s="3"/>
      <c r="FKL672" s="3"/>
      <c r="FKM672" s="3"/>
      <c r="FKN672" s="3"/>
      <c r="FKO672" s="3"/>
      <c r="FKP672" s="3"/>
      <c r="FKQ672" s="3"/>
      <c r="FKR672" s="3"/>
      <c r="FKS672" s="3"/>
      <c r="FKT672" s="3"/>
      <c r="FKU672" s="3"/>
      <c r="FKV672" s="3"/>
      <c r="FKW672" s="3"/>
      <c r="FKX672" s="3"/>
      <c r="FKY672" s="3"/>
      <c r="FKZ672" s="3"/>
      <c r="FLA672" s="3"/>
      <c r="FLB672" s="3"/>
      <c r="FLC672" s="3"/>
      <c r="FLD672" s="3"/>
      <c r="FLE672" s="3"/>
      <c r="FLF672" s="3"/>
      <c r="FLG672" s="3"/>
      <c r="FLH672" s="3"/>
      <c r="FLI672" s="3"/>
      <c r="FLJ672" s="3"/>
      <c r="FLK672" s="3"/>
      <c r="FLL672" s="3"/>
      <c r="FLM672" s="3"/>
      <c r="FLN672" s="3"/>
      <c r="FLO672" s="3"/>
      <c r="FLP672" s="3"/>
      <c r="FLQ672" s="3"/>
      <c r="FLR672" s="3"/>
      <c r="FLS672" s="3"/>
      <c r="FLT672" s="3"/>
      <c r="FLU672" s="3"/>
      <c r="FLV672" s="3"/>
      <c r="FLW672" s="3"/>
      <c r="FLX672" s="3"/>
      <c r="FLY672" s="3"/>
      <c r="FLZ672" s="3"/>
      <c r="FMA672" s="3"/>
      <c r="FMB672" s="3"/>
      <c r="FMC672" s="3"/>
      <c r="FMD672" s="3"/>
      <c r="FME672" s="3"/>
      <c r="FMF672" s="3"/>
      <c r="FMG672" s="3"/>
      <c r="FMH672" s="3"/>
      <c r="FMI672" s="3"/>
      <c r="FMJ672" s="3"/>
      <c r="FMK672" s="3"/>
      <c r="FML672" s="3"/>
      <c r="FMM672" s="3"/>
      <c r="FMN672" s="3"/>
      <c r="FMO672" s="3"/>
      <c r="FMP672" s="3"/>
      <c r="FMQ672" s="3"/>
      <c r="FMR672" s="3"/>
      <c r="FMS672" s="3"/>
      <c r="FMT672" s="3"/>
      <c r="FMU672" s="3"/>
      <c r="FMV672" s="3"/>
      <c r="FMW672" s="3"/>
      <c r="FMX672" s="3"/>
      <c r="FMY672" s="3"/>
      <c r="FMZ672" s="3"/>
      <c r="FNA672" s="3"/>
      <c r="FNB672" s="3"/>
      <c r="FNC672" s="3"/>
      <c r="FND672" s="3"/>
      <c r="FNE672" s="3"/>
      <c r="FNF672" s="3"/>
      <c r="FNG672" s="3"/>
      <c r="FNH672" s="3"/>
      <c r="FNI672" s="3"/>
      <c r="FNJ672" s="3"/>
      <c r="FNK672" s="3"/>
      <c r="FNL672" s="3"/>
      <c r="FNM672" s="3"/>
      <c r="FNN672" s="3"/>
      <c r="FNO672" s="3"/>
      <c r="FNP672" s="3"/>
      <c r="FNQ672" s="3"/>
      <c r="FNR672" s="3"/>
      <c r="FNS672" s="3"/>
      <c r="FNT672" s="3"/>
      <c r="FNU672" s="3"/>
      <c r="FNV672" s="3"/>
      <c r="FNW672" s="3"/>
      <c r="FNX672" s="3"/>
      <c r="FNY672" s="3"/>
      <c r="FNZ672" s="3"/>
      <c r="FOA672" s="3"/>
      <c r="FOB672" s="3"/>
      <c r="FOC672" s="3"/>
      <c r="FOD672" s="3"/>
      <c r="FOE672" s="3"/>
      <c r="FOF672" s="3"/>
      <c r="FOG672" s="3"/>
      <c r="FOH672" s="3"/>
      <c r="FOI672" s="3"/>
      <c r="FOJ672" s="3"/>
      <c r="FOK672" s="3"/>
      <c r="FOL672" s="3"/>
      <c r="FOM672" s="3"/>
      <c r="FON672" s="3"/>
      <c r="FOO672" s="3"/>
      <c r="FOP672" s="3"/>
      <c r="FOQ672" s="3"/>
      <c r="FOR672" s="3"/>
      <c r="FOS672" s="3"/>
      <c r="FOT672" s="3"/>
      <c r="FOU672" s="3"/>
      <c r="FOV672" s="3"/>
      <c r="FOW672" s="3"/>
      <c r="FOX672" s="3"/>
      <c r="FOY672" s="3"/>
      <c r="FOZ672" s="3"/>
      <c r="FPA672" s="3"/>
      <c r="FPB672" s="3"/>
      <c r="FPC672" s="3"/>
      <c r="FPD672" s="3"/>
      <c r="FPE672" s="3"/>
      <c r="FPF672" s="3"/>
      <c r="FPG672" s="3"/>
      <c r="FPH672" s="3"/>
      <c r="FPI672" s="3"/>
      <c r="FPJ672" s="3"/>
      <c r="FPK672" s="3"/>
      <c r="FPL672" s="3"/>
      <c r="FPM672" s="3"/>
      <c r="FPN672" s="3"/>
      <c r="FPO672" s="3"/>
      <c r="FPP672" s="3"/>
      <c r="FPQ672" s="3"/>
      <c r="FPR672" s="3"/>
      <c r="FPS672" s="3"/>
      <c r="FPT672" s="3"/>
      <c r="FPU672" s="3"/>
      <c r="FPV672" s="3"/>
      <c r="FPW672" s="3"/>
      <c r="FPX672" s="3"/>
      <c r="FPY672" s="3"/>
      <c r="FPZ672" s="3"/>
      <c r="FQA672" s="3"/>
      <c r="FQB672" s="3"/>
      <c r="FQC672" s="3"/>
      <c r="FQD672" s="3"/>
      <c r="FQE672" s="3"/>
      <c r="FQF672" s="3"/>
      <c r="FQG672" s="3"/>
      <c r="FQH672" s="3"/>
      <c r="FQI672" s="3"/>
      <c r="FQJ672" s="3"/>
      <c r="FQK672" s="3"/>
      <c r="FQL672" s="3"/>
      <c r="FQM672" s="3"/>
      <c r="FQN672" s="3"/>
      <c r="FQO672" s="3"/>
      <c r="FQP672" s="3"/>
      <c r="FQQ672" s="3"/>
      <c r="FQR672" s="3"/>
      <c r="FQS672" s="3"/>
      <c r="FQT672" s="3"/>
      <c r="FQU672" s="3"/>
      <c r="FQV672" s="3"/>
      <c r="FQW672" s="3"/>
      <c r="FQX672" s="3"/>
      <c r="FQY672" s="3"/>
      <c r="FQZ672" s="3"/>
      <c r="FRA672" s="3"/>
      <c r="FRB672" s="3"/>
      <c r="FRC672" s="3"/>
      <c r="FRD672" s="3"/>
      <c r="FRE672" s="3"/>
      <c r="FRF672" s="3"/>
      <c r="FRG672" s="3"/>
      <c r="FRH672" s="3"/>
      <c r="FRI672" s="3"/>
      <c r="FRJ672" s="3"/>
      <c r="FRK672" s="3"/>
      <c r="FRL672" s="3"/>
      <c r="FRM672" s="3"/>
      <c r="FRN672" s="3"/>
      <c r="FRO672" s="3"/>
      <c r="FRP672" s="3"/>
      <c r="FRQ672" s="3"/>
      <c r="FRR672" s="3"/>
      <c r="FRS672" s="3"/>
      <c r="FRT672" s="3"/>
      <c r="FRU672" s="3"/>
      <c r="FRV672" s="3"/>
      <c r="FRW672" s="3"/>
      <c r="FRX672" s="3"/>
      <c r="FRY672" s="3"/>
      <c r="FRZ672" s="3"/>
      <c r="FSA672" s="3"/>
      <c r="FSB672" s="3"/>
      <c r="FSC672" s="3"/>
      <c r="FSD672" s="3"/>
      <c r="FSE672" s="3"/>
      <c r="FSF672" s="3"/>
      <c r="FSG672" s="3"/>
      <c r="FSH672" s="3"/>
      <c r="FSI672" s="3"/>
      <c r="FSJ672" s="3"/>
      <c r="FSK672" s="3"/>
      <c r="FSL672" s="3"/>
      <c r="FSM672" s="3"/>
      <c r="FSN672" s="3"/>
      <c r="FSO672" s="3"/>
      <c r="FSP672" s="3"/>
      <c r="FSQ672" s="3"/>
      <c r="FSR672" s="3"/>
      <c r="FSS672" s="3"/>
      <c r="FST672" s="3"/>
      <c r="FSU672" s="3"/>
      <c r="FSV672" s="3"/>
      <c r="FSW672" s="3"/>
      <c r="FSX672" s="3"/>
      <c r="FSY672" s="3"/>
      <c r="FSZ672" s="3"/>
      <c r="FTA672" s="3"/>
      <c r="FTB672" s="3"/>
      <c r="FTC672" s="3"/>
      <c r="FTD672" s="3"/>
      <c r="FTE672" s="3"/>
      <c r="FTF672" s="3"/>
      <c r="FTG672" s="3"/>
      <c r="FTH672" s="3"/>
      <c r="FTI672" s="3"/>
      <c r="FTJ672" s="3"/>
      <c r="FTK672" s="3"/>
      <c r="FTL672" s="3"/>
      <c r="FTM672" s="3"/>
      <c r="FTN672" s="3"/>
      <c r="FTO672" s="3"/>
      <c r="FTP672" s="3"/>
      <c r="FTQ672" s="3"/>
      <c r="FTR672" s="3"/>
      <c r="FTS672" s="3"/>
      <c r="FTT672" s="3"/>
      <c r="FTU672" s="3"/>
      <c r="FTV672" s="3"/>
      <c r="FTW672" s="3"/>
      <c r="FTX672" s="3"/>
      <c r="FTY672" s="3"/>
      <c r="FTZ672" s="3"/>
      <c r="FUA672" s="3"/>
      <c r="FUB672" s="3"/>
      <c r="FUC672" s="3"/>
      <c r="FUD672" s="3"/>
      <c r="FUE672" s="3"/>
      <c r="FUF672" s="3"/>
      <c r="FUG672" s="3"/>
      <c r="FUH672" s="3"/>
      <c r="FUI672" s="3"/>
      <c r="FUJ672" s="3"/>
      <c r="FUK672" s="3"/>
      <c r="FUL672" s="3"/>
      <c r="FUM672" s="3"/>
      <c r="FUN672" s="3"/>
      <c r="FUO672" s="3"/>
      <c r="FUP672" s="3"/>
      <c r="FUQ672" s="3"/>
      <c r="FUR672" s="3"/>
      <c r="FUS672" s="3"/>
      <c r="FUT672" s="3"/>
      <c r="FUU672" s="3"/>
      <c r="FUV672" s="3"/>
      <c r="FUW672" s="3"/>
      <c r="FUX672" s="3"/>
      <c r="FUY672" s="3"/>
      <c r="FUZ672" s="3"/>
      <c r="FVA672" s="3"/>
      <c r="FVB672" s="3"/>
      <c r="FVC672" s="3"/>
      <c r="FVD672" s="3"/>
      <c r="FVE672" s="3"/>
      <c r="FVF672" s="3"/>
      <c r="FVG672" s="3"/>
      <c r="FVH672" s="3"/>
      <c r="FVI672" s="3"/>
      <c r="FVJ672" s="3"/>
      <c r="FVK672" s="3"/>
      <c r="FVL672" s="3"/>
      <c r="FVM672" s="3"/>
      <c r="FVN672" s="3"/>
      <c r="FVO672" s="3"/>
      <c r="FVP672" s="3"/>
      <c r="FVQ672" s="3"/>
      <c r="FVR672" s="3"/>
      <c r="FVS672" s="3"/>
      <c r="FVT672" s="3"/>
      <c r="FVU672" s="3"/>
      <c r="FVV672" s="3"/>
      <c r="FVW672" s="3"/>
      <c r="FVX672" s="3"/>
      <c r="FVY672" s="3"/>
      <c r="FVZ672" s="3"/>
      <c r="FWA672" s="3"/>
      <c r="FWB672" s="3"/>
      <c r="FWC672" s="3"/>
      <c r="FWD672" s="3"/>
      <c r="FWE672" s="3"/>
      <c r="FWF672" s="3"/>
      <c r="FWG672" s="3"/>
      <c r="FWH672" s="3"/>
      <c r="FWI672" s="3"/>
      <c r="FWJ672" s="3"/>
      <c r="FWK672" s="3"/>
      <c r="FWL672" s="3"/>
      <c r="FWM672" s="3"/>
      <c r="FWN672" s="3"/>
      <c r="FWO672" s="3"/>
      <c r="FWP672" s="3"/>
      <c r="FWQ672" s="3"/>
      <c r="FWR672" s="3"/>
      <c r="FWS672" s="3"/>
      <c r="FWT672" s="3"/>
      <c r="FWU672" s="3"/>
      <c r="FWV672" s="3"/>
      <c r="FWW672" s="3"/>
      <c r="FWX672" s="3"/>
      <c r="FWY672" s="3"/>
      <c r="FWZ672" s="3"/>
      <c r="FXA672" s="3"/>
      <c r="FXB672" s="3"/>
      <c r="FXC672" s="3"/>
      <c r="FXD672" s="3"/>
      <c r="FXE672" s="3"/>
      <c r="FXF672" s="3"/>
      <c r="FXG672" s="3"/>
      <c r="FXH672" s="3"/>
      <c r="FXI672" s="3"/>
      <c r="FXJ672" s="3"/>
      <c r="FXK672" s="3"/>
      <c r="FXL672" s="3"/>
      <c r="FXM672" s="3"/>
      <c r="FXN672" s="3"/>
      <c r="FXO672" s="3"/>
      <c r="FXP672" s="3"/>
      <c r="FXQ672" s="3"/>
      <c r="FXR672" s="3"/>
      <c r="FXS672" s="3"/>
      <c r="FXT672" s="3"/>
      <c r="FXU672" s="3"/>
      <c r="FXV672" s="3"/>
      <c r="FXW672" s="3"/>
      <c r="FXX672" s="3"/>
      <c r="FXY672" s="3"/>
      <c r="FXZ672" s="3"/>
      <c r="FYA672" s="3"/>
      <c r="FYB672" s="3"/>
      <c r="FYC672" s="3"/>
      <c r="FYD672" s="3"/>
      <c r="FYE672" s="3"/>
      <c r="FYF672" s="3"/>
      <c r="FYG672" s="3"/>
      <c r="FYH672" s="3"/>
      <c r="FYI672" s="3"/>
      <c r="FYJ672" s="3"/>
      <c r="FYK672" s="3"/>
      <c r="FYL672" s="3"/>
      <c r="FYM672" s="3"/>
      <c r="FYN672" s="3"/>
      <c r="FYO672" s="3"/>
      <c r="FYP672" s="3"/>
      <c r="FYQ672" s="3"/>
      <c r="FYR672" s="3"/>
      <c r="FYS672" s="3"/>
      <c r="FYT672" s="3"/>
      <c r="FYU672" s="3"/>
      <c r="FYV672" s="3"/>
      <c r="FYW672" s="3"/>
      <c r="FYX672" s="3"/>
      <c r="FYY672" s="3"/>
      <c r="FYZ672" s="3"/>
      <c r="FZA672" s="3"/>
      <c r="FZB672" s="3"/>
      <c r="FZC672" s="3"/>
      <c r="FZD672" s="3"/>
      <c r="FZE672" s="3"/>
      <c r="FZF672" s="3"/>
      <c r="FZG672" s="3"/>
      <c r="FZH672" s="3"/>
      <c r="FZI672" s="3"/>
      <c r="FZJ672" s="3"/>
      <c r="FZK672" s="3"/>
      <c r="FZL672" s="3"/>
      <c r="FZM672" s="3"/>
      <c r="FZN672" s="3"/>
      <c r="FZO672" s="3"/>
      <c r="FZP672" s="3"/>
      <c r="FZQ672" s="3"/>
      <c r="FZR672" s="3"/>
      <c r="FZS672" s="3"/>
      <c r="FZT672" s="3"/>
      <c r="FZU672" s="3"/>
      <c r="FZV672" s="3"/>
      <c r="FZW672" s="3"/>
      <c r="FZX672" s="3"/>
      <c r="FZY672" s="3"/>
      <c r="FZZ672" s="3"/>
      <c r="GAA672" s="3"/>
      <c r="GAB672" s="3"/>
      <c r="GAC672" s="3"/>
      <c r="GAD672" s="3"/>
      <c r="GAE672" s="3"/>
      <c r="GAF672" s="3"/>
      <c r="GAG672" s="3"/>
      <c r="GAH672" s="3"/>
      <c r="GAI672" s="3"/>
      <c r="GAJ672" s="3"/>
      <c r="GAK672" s="3"/>
      <c r="GAL672" s="3"/>
      <c r="GAM672" s="3"/>
      <c r="GAN672" s="3"/>
      <c r="GAO672" s="3"/>
      <c r="GAP672" s="3"/>
      <c r="GAQ672" s="3"/>
      <c r="GAR672" s="3"/>
      <c r="GAS672" s="3"/>
      <c r="GAT672" s="3"/>
      <c r="GAU672" s="3"/>
      <c r="GAV672" s="3"/>
      <c r="GAW672" s="3"/>
      <c r="GAX672" s="3"/>
      <c r="GAY672" s="3"/>
      <c r="GAZ672" s="3"/>
      <c r="GBA672" s="3"/>
      <c r="GBB672" s="3"/>
      <c r="GBC672" s="3"/>
      <c r="GBD672" s="3"/>
      <c r="GBE672" s="3"/>
      <c r="GBF672" s="3"/>
      <c r="GBG672" s="3"/>
      <c r="GBH672" s="3"/>
      <c r="GBI672" s="3"/>
      <c r="GBJ672" s="3"/>
      <c r="GBK672" s="3"/>
      <c r="GBL672" s="3"/>
      <c r="GBM672" s="3"/>
      <c r="GBN672" s="3"/>
      <c r="GBO672" s="3"/>
      <c r="GBP672" s="3"/>
      <c r="GBQ672" s="3"/>
      <c r="GBR672" s="3"/>
      <c r="GBS672" s="3"/>
      <c r="GBT672" s="3"/>
      <c r="GBU672" s="3"/>
      <c r="GBV672" s="3"/>
      <c r="GBW672" s="3"/>
      <c r="GBX672" s="3"/>
      <c r="GBY672" s="3"/>
      <c r="GBZ672" s="3"/>
      <c r="GCA672" s="3"/>
      <c r="GCB672" s="3"/>
      <c r="GCC672" s="3"/>
      <c r="GCD672" s="3"/>
      <c r="GCE672" s="3"/>
      <c r="GCF672" s="3"/>
      <c r="GCG672" s="3"/>
      <c r="GCH672" s="3"/>
      <c r="GCI672" s="3"/>
      <c r="GCJ672" s="3"/>
      <c r="GCK672" s="3"/>
      <c r="GCL672" s="3"/>
      <c r="GCM672" s="3"/>
      <c r="GCN672" s="3"/>
      <c r="GCO672" s="3"/>
      <c r="GCP672" s="3"/>
      <c r="GCQ672" s="3"/>
      <c r="GCR672" s="3"/>
      <c r="GCS672" s="3"/>
      <c r="GCT672" s="3"/>
      <c r="GCU672" s="3"/>
      <c r="GCV672" s="3"/>
      <c r="GCW672" s="3"/>
      <c r="GCX672" s="3"/>
      <c r="GCY672" s="3"/>
      <c r="GCZ672" s="3"/>
      <c r="GDA672" s="3"/>
      <c r="GDB672" s="3"/>
      <c r="GDC672" s="3"/>
      <c r="GDD672" s="3"/>
      <c r="GDE672" s="3"/>
      <c r="GDF672" s="3"/>
      <c r="GDG672" s="3"/>
      <c r="GDH672" s="3"/>
      <c r="GDI672" s="3"/>
      <c r="GDJ672" s="3"/>
      <c r="GDK672" s="3"/>
      <c r="GDL672" s="3"/>
      <c r="GDM672" s="3"/>
      <c r="GDN672" s="3"/>
      <c r="GDO672" s="3"/>
      <c r="GDP672" s="3"/>
      <c r="GDQ672" s="3"/>
      <c r="GDR672" s="3"/>
      <c r="GDS672" s="3"/>
      <c r="GDT672" s="3"/>
      <c r="GDU672" s="3"/>
      <c r="GDV672" s="3"/>
      <c r="GDW672" s="3"/>
      <c r="GDX672" s="3"/>
      <c r="GDY672" s="3"/>
      <c r="GDZ672" s="3"/>
      <c r="GEA672" s="3"/>
      <c r="GEB672" s="3"/>
      <c r="GEC672" s="3"/>
      <c r="GED672" s="3"/>
      <c r="GEE672" s="3"/>
      <c r="GEF672" s="3"/>
      <c r="GEG672" s="3"/>
      <c r="GEH672" s="3"/>
      <c r="GEI672" s="3"/>
      <c r="GEJ672" s="3"/>
      <c r="GEK672" s="3"/>
      <c r="GEL672" s="3"/>
      <c r="GEM672" s="3"/>
      <c r="GEN672" s="3"/>
      <c r="GEO672" s="3"/>
      <c r="GEP672" s="3"/>
      <c r="GEQ672" s="3"/>
      <c r="GER672" s="3"/>
      <c r="GES672" s="3"/>
      <c r="GET672" s="3"/>
      <c r="GEU672" s="3"/>
      <c r="GEV672" s="3"/>
      <c r="GEW672" s="3"/>
      <c r="GEX672" s="3"/>
      <c r="GEY672" s="3"/>
      <c r="GEZ672" s="3"/>
      <c r="GFA672" s="3"/>
      <c r="GFB672" s="3"/>
      <c r="GFC672" s="3"/>
      <c r="GFD672" s="3"/>
      <c r="GFE672" s="3"/>
      <c r="GFF672" s="3"/>
      <c r="GFG672" s="3"/>
      <c r="GFH672" s="3"/>
      <c r="GFI672" s="3"/>
      <c r="GFJ672" s="3"/>
      <c r="GFK672" s="3"/>
      <c r="GFL672" s="3"/>
      <c r="GFM672" s="3"/>
      <c r="GFN672" s="3"/>
      <c r="GFO672" s="3"/>
      <c r="GFP672" s="3"/>
      <c r="GFQ672" s="3"/>
      <c r="GFR672" s="3"/>
      <c r="GFS672" s="3"/>
      <c r="GFT672" s="3"/>
      <c r="GFU672" s="3"/>
      <c r="GFV672" s="3"/>
      <c r="GFW672" s="3"/>
      <c r="GFX672" s="3"/>
      <c r="GFY672" s="3"/>
      <c r="GFZ672" s="3"/>
      <c r="GGA672" s="3"/>
      <c r="GGB672" s="3"/>
      <c r="GGC672" s="3"/>
      <c r="GGD672" s="3"/>
      <c r="GGE672" s="3"/>
      <c r="GGF672" s="3"/>
      <c r="GGG672" s="3"/>
      <c r="GGH672" s="3"/>
      <c r="GGI672" s="3"/>
      <c r="GGJ672" s="3"/>
      <c r="GGK672" s="3"/>
      <c r="GGL672" s="3"/>
      <c r="GGM672" s="3"/>
      <c r="GGN672" s="3"/>
      <c r="GGO672" s="3"/>
      <c r="GGP672" s="3"/>
      <c r="GGQ672" s="3"/>
      <c r="GGR672" s="3"/>
      <c r="GGS672" s="3"/>
      <c r="GGT672" s="3"/>
      <c r="GGU672" s="3"/>
      <c r="GGV672" s="3"/>
      <c r="GGW672" s="3"/>
      <c r="GGX672" s="3"/>
      <c r="GGY672" s="3"/>
      <c r="GGZ672" s="3"/>
      <c r="GHA672" s="3"/>
      <c r="GHB672" s="3"/>
      <c r="GHC672" s="3"/>
      <c r="GHD672" s="3"/>
      <c r="GHE672" s="3"/>
      <c r="GHF672" s="3"/>
      <c r="GHG672" s="3"/>
      <c r="GHH672" s="3"/>
      <c r="GHI672" s="3"/>
      <c r="GHJ672" s="3"/>
      <c r="GHK672" s="3"/>
      <c r="GHL672" s="3"/>
      <c r="GHM672" s="3"/>
      <c r="GHN672" s="3"/>
      <c r="GHO672" s="3"/>
      <c r="GHP672" s="3"/>
      <c r="GHQ672" s="3"/>
      <c r="GHR672" s="3"/>
      <c r="GHS672" s="3"/>
      <c r="GHT672" s="3"/>
      <c r="GHU672" s="3"/>
      <c r="GHV672" s="3"/>
      <c r="GHW672" s="3"/>
      <c r="GHX672" s="3"/>
      <c r="GHY672" s="3"/>
      <c r="GHZ672" s="3"/>
      <c r="GIA672" s="3"/>
      <c r="GIB672" s="3"/>
      <c r="GIC672" s="3"/>
      <c r="GID672" s="3"/>
      <c r="GIE672" s="3"/>
      <c r="GIF672" s="3"/>
      <c r="GIG672" s="3"/>
      <c r="GIH672" s="3"/>
      <c r="GII672" s="3"/>
      <c r="GIJ672" s="3"/>
      <c r="GIK672" s="3"/>
      <c r="GIL672" s="3"/>
      <c r="GIM672" s="3"/>
      <c r="GIN672" s="3"/>
      <c r="GIO672" s="3"/>
      <c r="GIP672" s="3"/>
      <c r="GIQ672" s="3"/>
      <c r="GIR672" s="3"/>
      <c r="GIS672" s="3"/>
      <c r="GIT672" s="3"/>
      <c r="GIU672" s="3"/>
      <c r="GIV672" s="3"/>
      <c r="GIW672" s="3"/>
      <c r="GIX672" s="3"/>
      <c r="GIY672" s="3"/>
      <c r="GIZ672" s="3"/>
      <c r="GJA672" s="3"/>
      <c r="GJB672" s="3"/>
      <c r="GJC672" s="3"/>
      <c r="GJD672" s="3"/>
      <c r="GJE672" s="3"/>
      <c r="GJF672" s="3"/>
      <c r="GJG672" s="3"/>
      <c r="GJH672" s="3"/>
      <c r="GJI672" s="3"/>
      <c r="GJJ672" s="3"/>
      <c r="GJK672" s="3"/>
      <c r="GJL672" s="3"/>
      <c r="GJM672" s="3"/>
      <c r="GJN672" s="3"/>
      <c r="GJO672" s="3"/>
      <c r="GJP672" s="3"/>
      <c r="GJQ672" s="3"/>
      <c r="GJR672" s="3"/>
      <c r="GJS672" s="3"/>
      <c r="GJT672" s="3"/>
      <c r="GJU672" s="3"/>
      <c r="GJV672" s="3"/>
      <c r="GJW672" s="3"/>
      <c r="GJX672" s="3"/>
      <c r="GJY672" s="3"/>
      <c r="GJZ672" s="3"/>
      <c r="GKA672" s="3"/>
      <c r="GKB672" s="3"/>
      <c r="GKC672" s="3"/>
      <c r="GKD672" s="3"/>
      <c r="GKE672" s="3"/>
      <c r="GKF672" s="3"/>
      <c r="GKG672" s="3"/>
      <c r="GKH672" s="3"/>
      <c r="GKI672" s="3"/>
      <c r="GKJ672" s="3"/>
      <c r="GKK672" s="3"/>
      <c r="GKL672" s="3"/>
      <c r="GKM672" s="3"/>
      <c r="GKN672" s="3"/>
      <c r="GKO672" s="3"/>
      <c r="GKP672" s="3"/>
      <c r="GKQ672" s="3"/>
      <c r="GKR672" s="3"/>
      <c r="GKS672" s="3"/>
      <c r="GKT672" s="3"/>
      <c r="GKU672" s="3"/>
      <c r="GKV672" s="3"/>
      <c r="GKW672" s="3"/>
      <c r="GKX672" s="3"/>
      <c r="GKY672" s="3"/>
      <c r="GKZ672" s="3"/>
      <c r="GLA672" s="3"/>
      <c r="GLB672" s="3"/>
      <c r="GLC672" s="3"/>
      <c r="GLD672" s="3"/>
      <c r="GLE672" s="3"/>
      <c r="GLF672" s="3"/>
      <c r="GLG672" s="3"/>
      <c r="GLH672" s="3"/>
      <c r="GLI672" s="3"/>
      <c r="GLJ672" s="3"/>
      <c r="GLK672" s="3"/>
      <c r="GLL672" s="3"/>
      <c r="GLM672" s="3"/>
      <c r="GLN672" s="3"/>
      <c r="GLO672" s="3"/>
      <c r="GLP672" s="3"/>
      <c r="GLQ672" s="3"/>
      <c r="GLR672" s="3"/>
      <c r="GLS672" s="3"/>
      <c r="GLT672" s="3"/>
      <c r="GLU672" s="3"/>
      <c r="GLV672" s="3"/>
      <c r="GLW672" s="3"/>
      <c r="GLX672" s="3"/>
      <c r="GLY672" s="3"/>
      <c r="GLZ672" s="3"/>
      <c r="GMA672" s="3"/>
      <c r="GMB672" s="3"/>
      <c r="GMC672" s="3"/>
      <c r="GMD672" s="3"/>
      <c r="GME672" s="3"/>
      <c r="GMF672" s="3"/>
      <c r="GMG672" s="3"/>
      <c r="GMH672" s="3"/>
      <c r="GMI672" s="3"/>
      <c r="GMJ672" s="3"/>
      <c r="GMK672" s="3"/>
      <c r="GML672" s="3"/>
      <c r="GMM672" s="3"/>
      <c r="GMN672" s="3"/>
      <c r="GMO672" s="3"/>
      <c r="GMP672" s="3"/>
      <c r="GMQ672" s="3"/>
      <c r="GMR672" s="3"/>
      <c r="GMS672" s="3"/>
      <c r="GMT672" s="3"/>
      <c r="GMU672" s="3"/>
      <c r="GMV672" s="3"/>
      <c r="GMW672" s="3"/>
      <c r="GMX672" s="3"/>
      <c r="GMY672" s="3"/>
      <c r="GMZ672" s="3"/>
      <c r="GNA672" s="3"/>
      <c r="GNB672" s="3"/>
      <c r="GNC672" s="3"/>
      <c r="GND672" s="3"/>
      <c r="GNE672" s="3"/>
      <c r="GNF672" s="3"/>
      <c r="GNG672" s="3"/>
      <c r="GNH672" s="3"/>
      <c r="GNI672" s="3"/>
      <c r="GNJ672" s="3"/>
      <c r="GNK672" s="3"/>
      <c r="GNL672" s="3"/>
      <c r="GNM672" s="3"/>
      <c r="GNN672" s="3"/>
      <c r="GNO672" s="3"/>
      <c r="GNP672" s="3"/>
      <c r="GNQ672" s="3"/>
      <c r="GNR672" s="3"/>
      <c r="GNS672" s="3"/>
      <c r="GNT672" s="3"/>
      <c r="GNU672" s="3"/>
      <c r="GNV672" s="3"/>
      <c r="GNW672" s="3"/>
      <c r="GNX672" s="3"/>
      <c r="GNY672" s="3"/>
      <c r="GNZ672" s="3"/>
      <c r="GOA672" s="3"/>
      <c r="GOB672" s="3"/>
      <c r="GOC672" s="3"/>
      <c r="GOD672" s="3"/>
      <c r="GOE672" s="3"/>
      <c r="GOF672" s="3"/>
      <c r="GOG672" s="3"/>
      <c r="GOH672" s="3"/>
      <c r="GOI672" s="3"/>
      <c r="GOJ672" s="3"/>
      <c r="GOK672" s="3"/>
      <c r="GOL672" s="3"/>
      <c r="GOM672" s="3"/>
      <c r="GON672" s="3"/>
      <c r="GOO672" s="3"/>
      <c r="GOP672" s="3"/>
      <c r="GOQ672" s="3"/>
      <c r="GOR672" s="3"/>
      <c r="GOS672" s="3"/>
      <c r="GOT672" s="3"/>
      <c r="GOU672" s="3"/>
      <c r="GOV672" s="3"/>
      <c r="GOW672" s="3"/>
      <c r="GOX672" s="3"/>
      <c r="GOY672" s="3"/>
      <c r="GOZ672" s="3"/>
      <c r="GPA672" s="3"/>
      <c r="GPB672" s="3"/>
      <c r="GPC672" s="3"/>
      <c r="GPD672" s="3"/>
      <c r="GPE672" s="3"/>
      <c r="GPF672" s="3"/>
      <c r="GPG672" s="3"/>
      <c r="GPH672" s="3"/>
      <c r="GPI672" s="3"/>
      <c r="GPJ672" s="3"/>
      <c r="GPK672" s="3"/>
      <c r="GPL672" s="3"/>
      <c r="GPM672" s="3"/>
      <c r="GPN672" s="3"/>
      <c r="GPO672" s="3"/>
      <c r="GPP672" s="3"/>
      <c r="GPQ672" s="3"/>
      <c r="GPR672" s="3"/>
      <c r="GPS672" s="3"/>
      <c r="GPT672" s="3"/>
      <c r="GPU672" s="3"/>
      <c r="GPV672" s="3"/>
      <c r="GPW672" s="3"/>
      <c r="GPX672" s="3"/>
      <c r="GPY672" s="3"/>
      <c r="GPZ672" s="3"/>
      <c r="GQA672" s="3"/>
      <c r="GQB672" s="3"/>
      <c r="GQC672" s="3"/>
      <c r="GQD672" s="3"/>
      <c r="GQE672" s="3"/>
      <c r="GQF672" s="3"/>
      <c r="GQG672" s="3"/>
      <c r="GQH672" s="3"/>
      <c r="GQI672" s="3"/>
      <c r="GQJ672" s="3"/>
      <c r="GQK672" s="3"/>
      <c r="GQL672" s="3"/>
      <c r="GQM672" s="3"/>
      <c r="GQN672" s="3"/>
      <c r="GQO672" s="3"/>
      <c r="GQP672" s="3"/>
      <c r="GQQ672" s="3"/>
      <c r="GQR672" s="3"/>
      <c r="GQS672" s="3"/>
      <c r="GQT672" s="3"/>
      <c r="GQU672" s="3"/>
      <c r="GQV672" s="3"/>
      <c r="GQW672" s="3"/>
      <c r="GQX672" s="3"/>
      <c r="GQY672" s="3"/>
      <c r="GQZ672" s="3"/>
      <c r="GRA672" s="3"/>
      <c r="GRB672" s="3"/>
      <c r="GRC672" s="3"/>
      <c r="GRD672" s="3"/>
      <c r="GRE672" s="3"/>
      <c r="GRF672" s="3"/>
      <c r="GRG672" s="3"/>
      <c r="GRH672" s="3"/>
      <c r="GRI672" s="3"/>
      <c r="GRJ672" s="3"/>
      <c r="GRK672" s="3"/>
      <c r="GRL672" s="3"/>
      <c r="GRM672" s="3"/>
      <c r="GRN672" s="3"/>
      <c r="GRO672" s="3"/>
      <c r="GRP672" s="3"/>
      <c r="GRQ672" s="3"/>
      <c r="GRR672" s="3"/>
      <c r="GRS672" s="3"/>
      <c r="GRT672" s="3"/>
      <c r="GRU672" s="3"/>
      <c r="GRV672" s="3"/>
      <c r="GRW672" s="3"/>
      <c r="GRX672" s="3"/>
      <c r="GRY672" s="3"/>
      <c r="GRZ672" s="3"/>
      <c r="GSA672" s="3"/>
      <c r="GSB672" s="3"/>
      <c r="GSC672" s="3"/>
      <c r="GSD672" s="3"/>
      <c r="GSE672" s="3"/>
      <c r="GSF672" s="3"/>
      <c r="GSG672" s="3"/>
      <c r="GSH672" s="3"/>
      <c r="GSI672" s="3"/>
      <c r="GSJ672" s="3"/>
      <c r="GSK672" s="3"/>
      <c r="GSL672" s="3"/>
      <c r="GSM672" s="3"/>
      <c r="GSN672" s="3"/>
      <c r="GSO672" s="3"/>
      <c r="GSP672" s="3"/>
      <c r="GSQ672" s="3"/>
      <c r="GSR672" s="3"/>
      <c r="GSS672" s="3"/>
      <c r="GST672" s="3"/>
      <c r="GSU672" s="3"/>
      <c r="GSV672" s="3"/>
      <c r="GSW672" s="3"/>
      <c r="GSX672" s="3"/>
      <c r="GSY672" s="3"/>
      <c r="GSZ672" s="3"/>
      <c r="GTA672" s="3"/>
      <c r="GTB672" s="3"/>
      <c r="GTC672" s="3"/>
      <c r="GTD672" s="3"/>
      <c r="GTE672" s="3"/>
      <c r="GTF672" s="3"/>
      <c r="GTG672" s="3"/>
      <c r="GTH672" s="3"/>
      <c r="GTI672" s="3"/>
      <c r="GTJ672" s="3"/>
      <c r="GTK672" s="3"/>
      <c r="GTL672" s="3"/>
      <c r="GTM672" s="3"/>
      <c r="GTN672" s="3"/>
      <c r="GTO672" s="3"/>
      <c r="GTP672" s="3"/>
      <c r="GTQ672" s="3"/>
      <c r="GTR672" s="3"/>
      <c r="GTS672" s="3"/>
      <c r="GTT672" s="3"/>
      <c r="GTU672" s="3"/>
      <c r="GTV672" s="3"/>
      <c r="GTW672" s="3"/>
      <c r="GTX672" s="3"/>
      <c r="GTY672" s="3"/>
      <c r="GTZ672" s="3"/>
      <c r="GUA672" s="3"/>
      <c r="GUB672" s="3"/>
      <c r="GUC672" s="3"/>
      <c r="GUD672" s="3"/>
      <c r="GUE672" s="3"/>
      <c r="GUF672" s="3"/>
      <c r="GUG672" s="3"/>
      <c r="GUH672" s="3"/>
      <c r="GUI672" s="3"/>
      <c r="GUJ672" s="3"/>
      <c r="GUK672" s="3"/>
      <c r="GUL672" s="3"/>
      <c r="GUM672" s="3"/>
      <c r="GUN672" s="3"/>
      <c r="GUO672" s="3"/>
      <c r="GUP672" s="3"/>
      <c r="GUQ672" s="3"/>
      <c r="GUR672" s="3"/>
      <c r="GUS672" s="3"/>
      <c r="GUT672" s="3"/>
      <c r="GUU672" s="3"/>
      <c r="GUV672" s="3"/>
      <c r="GUW672" s="3"/>
      <c r="GUX672" s="3"/>
      <c r="GUY672" s="3"/>
      <c r="GUZ672" s="3"/>
      <c r="GVA672" s="3"/>
      <c r="GVB672" s="3"/>
      <c r="GVC672" s="3"/>
      <c r="GVD672" s="3"/>
      <c r="GVE672" s="3"/>
      <c r="GVF672" s="3"/>
      <c r="GVG672" s="3"/>
      <c r="GVH672" s="3"/>
      <c r="GVI672" s="3"/>
      <c r="GVJ672" s="3"/>
      <c r="GVK672" s="3"/>
      <c r="GVL672" s="3"/>
      <c r="GVM672" s="3"/>
      <c r="GVN672" s="3"/>
      <c r="GVO672" s="3"/>
      <c r="GVP672" s="3"/>
      <c r="GVQ672" s="3"/>
      <c r="GVR672" s="3"/>
      <c r="GVS672" s="3"/>
      <c r="GVT672" s="3"/>
      <c r="GVU672" s="3"/>
      <c r="GVV672" s="3"/>
      <c r="GVW672" s="3"/>
      <c r="GVX672" s="3"/>
      <c r="GVY672" s="3"/>
      <c r="GVZ672" s="3"/>
      <c r="GWA672" s="3"/>
      <c r="GWB672" s="3"/>
      <c r="GWC672" s="3"/>
      <c r="GWD672" s="3"/>
      <c r="GWE672" s="3"/>
      <c r="GWF672" s="3"/>
      <c r="GWG672" s="3"/>
      <c r="GWH672" s="3"/>
      <c r="GWI672" s="3"/>
      <c r="GWJ672" s="3"/>
      <c r="GWK672" s="3"/>
      <c r="GWL672" s="3"/>
      <c r="GWM672" s="3"/>
      <c r="GWN672" s="3"/>
      <c r="GWO672" s="3"/>
      <c r="GWP672" s="3"/>
      <c r="GWQ672" s="3"/>
      <c r="GWR672" s="3"/>
      <c r="GWS672" s="3"/>
      <c r="GWT672" s="3"/>
      <c r="GWU672" s="3"/>
      <c r="GWV672" s="3"/>
      <c r="GWW672" s="3"/>
      <c r="GWX672" s="3"/>
      <c r="GWY672" s="3"/>
      <c r="GWZ672" s="3"/>
      <c r="GXA672" s="3"/>
      <c r="GXB672" s="3"/>
      <c r="GXC672" s="3"/>
      <c r="GXD672" s="3"/>
      <c r="GXE672" s="3"/>
      <c r="GXF672" s="3"/>
      <c r="GXG672" s="3"/>
      <c r="GXH672" s="3"/>
      <c r="GXI672" s="3"/>
      <c r="GXJ672" s="3"/>
      <c r="GXK672" s="3"/>
      <c r="GXL672" s="3"/>
      <c r="GXM672" s="3"/>
      <c r="GXN672" s="3"/>
      <c r="GXO672" s="3"/>
      <c r="GXP672" s="3"/>
      <c r="GXQ672" s="3"/>
      <c r="GXR672" s="3"/>
      <c r="GXS672" s="3"/>
      <c r="GXT672" s="3"/>
      <c r="GXU672" s="3"/>
      <c r="GXV672" s="3"/>
      <c r="GXW672" s="3"/>
      <c r="GXX672" s="3"/>
      <c r="GXY672" s="3"/>
      <c r="GXZ672" s="3"/>
      <c r="GYA672" s="3"/>
      <c r="GYB672" s="3"/>
      <c r="GYC672" s="3"/>
      <c r="GYD672" s="3"/>
      <c r="GYE672" s="3"/>
      <c r="GYF672" s="3"/>
      <c r="GYG672" s="3"/>
      <c r="GYH672" s="3"/>
      <c r="GYI672" s="3"/>
      <c r="GYJ672" s="3"/>
      <c r="GYK672" s="3"/>
      <c r="GYL672" s="3"/>
      <c r="GYM672" s="3"/>
      <c r="GYN672" s="3"/>
      <c r="GYO672" s="3"/>
      <c r="GYP672" s="3"/>
      <c r="GYQ672" s="3"/>
      <c r="GYR672" s="3"/>
      <c r="GYS672" s="3"/>
      <c r="GYT672" s="3"/>
      <c r="GYU672" s="3"/>
      <c r="GYV672" s="3"/>
      <c r="GYW672" s="3"/>
      <c r="GYX672" s="3"/>
      <c r="GYY672" s="3"/>
      <c r="GYZ672" s="3"/>
      <c r="GZA672" s="3"/>
      <c r="GZB672" s="3"/>
      <c r="GZC672" s="3"/>
      <c r="GZD672" s="3"/>
      <c r="GZE672" s="3"/>
      <c r="GZF672" s="3"/>
      <c r="GZG672" s="3"/>
      <c r="GZH672" s="3"/>
      <c r="GZI672" s="3"/>
      <c r="GZJ672" s="3"/>
      <c r="GZK672" s="3"/>
      <c r="GZL672" s="3"/>
      <c r="GZM672" s="3"/>
      <c r="GZN672" s="3"/>
      <c r="GZO672" s="3"/>
      <c r="GZP672" s="3"/>
      <c r="GZQ672" s="3"/>
      <c r="GZR672" s="3"/>
      <c r="GZS672" s="3"/>
      <c r="GZT672" s="3"/>
      <c r="GZU672" s="3"/>
      <c r="GZV672" s="3"/>
      <c r="GZW672" s="3"/>
      <c r="GZX672" s="3"/>
      <c r="GZY672" s="3"/>
      <c r="GZZ672" s="3"/>
      <c r="HAA672" s="3"/>
      <c r="HAB672" s="3"/>
      <c r="HAC672" s="3"/>
      <c r="HAD672" s="3"/>
      <c r="HAE672" s="3"/>
      <c r="HAF672" s="3"/>
      <c r="HAG672" s="3"/>
      <c r="HAH672" s="3"/>
      <c r="HAI672" s="3"/>
      <c r="HAJ672" s="3"/>
      <c r="HAK672" s="3"/>
      <c r="HAL672" s="3"/>
      <c r="HAM672" s="3"/>
      <c r="HAN672" s="3"/>
      <c r="HAO672" s="3"/>
      <c r="HAP672" s="3"/>
      <c r="HAQ672" s="3"/>
      <c r="HAR672" s="3"/>
      <c r="HAS672" s="3"/>
      <c r="HAT672" s="3"/>
      <c r="HAU672" s="3"/>
      <c r="HAV672" s="3"/>
      <c r="HAW672" s="3"/>
      <c r="HAX672" s="3"/>
      <c r="HAY672" s="3"/>
      <c r="HAZ672" s="3"/>
      <c r="HBA672" s="3"/>
      <c r="HBB672" s="3"/>
      <c r="HBC672" s="3"/>
      <c r="HBD672" s="3"/>
      <c r="HBE672" s="3"/>
      <c r="HBF672" s="3"/>
      <c r="HBG672" s="3"/>
      <c r="HBH672" s="3"/>
      <c r="HBI672" s="3"/>
      <c r="HBJ672" s="3"/>
      <c r="HBK672" s="3"/>
      <c r="HBL672" s="3"/>
      <c r="HBM672" s="3"/>
      <c r="HBN672" s="3"/>
      <c r="HBO672" s="3"/>
      <c r="HBP672" s="3"/>
      <c r="HBQ672" s="3"/>
      <c r="HBR672" s="3"/>
      <c r="HBS672" s="3"/>
      <c r="HBT672" s="3"/>
      <c r="HBU672" s="3"/>
      <c r="HBV672" s="3"/>
      <c r="HBW672" s="3"/>
      <c r="HBX672" s="3"/>
      <c r="HBY672" s="3"/>
      <c r="HBZ672" s="3"/>
      <c r="HCA672" s="3"/>
      <c r="HCB672" s="3"/>
      <c r="HCC672" s="3"/>
      <c r="HCD672" s="3"/>
      <c r="HCE672" s="3"/>
      <c r="HCF672" s="3"/>
      <c r="HCG672" s="3"/>
      <c r="HCH672" s="3"/>
      <c r="HCI672" s="3"/>
      <c r="HCJ672" s="3"/>
      <c r="HCK672" s="3"/>
      <c r="HCL672" s="3"/>
      <c r="HCM672" s="3"/>
      <c r="HCN672" s="3"/>
      <c r="HCO672" s="3"/>
      <c r="HCP672" s="3"/>
      <c r="HCQ672" s="3"/>
      <c r="HCR672" s="3"/>
      <c r="HCS672" s="3"/>
      <c r="HCT672" s="3"/>
      <c r="HCU672" s="3"/>
      <c r="HCV672" s="3"/>
      <c r="HCW672" s="3"/>
      <c r="HCX672" s="3"/>
      <c r="HCY672" s="3"/>
      <c r="HCZ672" s="3"/>
      <c r="HDA672" s="3"/>
      <c r="HDB672" s="3"/>
      <c r="HDC672" s="3"/>
      <c r="HDD672" s="3"/>
      <c r="HDE672" s="3"/>
      <c r="HDF672" s="3"/>
      <c r="HDG672" s="3"/>
      <c r="HDH672" s="3"/>
      <c r="HDI672" s="3"/>
      <c r="HDJ672" s="3"/>
      <c r="HDK672" s="3"/>
      <c r="HDL672" s="3"/>
      <c r="HDM672" s="3"/>
      <c r="HDN672" s="3"/>
      <c r="HDO672" s="3"/>
      <c r="HDP672" s="3"/>
      <c r="HDQ672" s="3"/>
      <c r="HDR672" s="3"/>
      <c r="HDS672" s="3"/>
      <c r="HDT672" s="3"/>
      <c r="HDU672" s="3"/>
      <c r="HDV672" s="3"/>
      <c r="HDW672" s="3"/>
      <c r="HDX672" s="3"/>
      <c r="HDY672" s="3"/>
      <c r="HDZ672" s="3"/>
      <c r="HEA672" s="3"/>
      <c r="HEB672" s="3"/>
      <c r="HEC672" s="3"/>
      <c r="HED672" s="3"/>
      <c r="HEE672" s="3"/>
      <c r="HEF672" s="3"/>
      <c r="HEG672" s="3"/>
      <c r="HEH672" s="3"/>
      <c r="HEI672" s="3"/>
      <c r="HEJ672" s="3"/>
      <c r="HEK672" s="3"/>
      <c r="HEL672" s="3"/>
      <c r="HEM672" s="3"/>
      <c r="HEN672" s="3"/>
      <c r="HEO672" s="3"/>
      <c r="HEP672" s="3"/>
      <c r="HEQ672" s="3"/>
      <c r="HER672" s="3"/>
      <c r="HES672" s="3"/>
      <c r="HET672" s="3"/>
      <c r="HEU672" s="3"/>
      <c r="HEV672" s="3"/>
      <c r="HEW672" s="3"/>
      <c r="HEX672" s="3"/>
      <c r="HEY672" s="3"/>
      <c r="HEZ672" s="3"/>
      <c r="HFA672" s="3"/>
      <c r="HFB672" s="3"/>
      <c r="HFC672" s="3"/>
      <c r="HFD672" s="3"/>
      <c r="HFE672" s="3"/>
      <c r="HFF672" s="3"/>
      <c r="HFG672" s="3"/>
      <c r="HFH672" s="3"/>
      <c r="HFI672" s="3"/>
      <c r="HFJ672" s="3"/>
      <c r="HFK672" s="3"/>
      <c r="HFL672" s="3"/>
      <c r="HFM672" s="3"/>
      <c r="HFN672" s="3"/>
      <c r="HFO672" s="3"/>
      <c r="HFP672" s="3"/>
      <c r="HFQ672" s="3"/>
      <c r="HFR672" s="3"/>
      <c r="HFS672" s="3"/>
      <c r="HFT672" s="3"/>
      <c r="HFU672" s="3"/>
      <c r="HFV672" s="3"/>
      <c r="HFW672" s="3"/>
      <c r="HFX672" s="3"/>
      <c r="HFY672" s="3"/>
      <c r="HFZ672" s="3"/>
      <c r="HGA672" s="3"/>
      <c r="HGB672" s="3"/>
      <c r="HGC672" s="3"/>
      <c r="HGD672" s="3"/>
      <c r="HGE672" s="3"/>
      <c r="HGF672" s="3"/>
      <c r="HGG672" s="3"/>
      <c r="HGH672" s="3"/>
      <c r="HGI672" s="3"/>
      <c r="HGJ672" s="3"/>
      <c r="HGK672" s="3"/>
      <c r="HGL672" s="3"/>
      <c r="HGM672" s="3"/>
      <c r="HGN672" s="3"/>
      <c r="HGO672" s="3"/>
      <c r="HGP672" s="3"/>
      <c r="HGQ672" s="3"/>
      <c r="HGR672" s="3"/>
      <c r="HGS672" s="3"/>
      <c r="HGT672" s="3"/>
      <c r="HGU672" s="3"/>
      <c r="HGV672" s="3"/>
      <c r="HGW672" s="3"/>
      <c r="HGX672" s="3"/>
      <c r="HGY672" s="3"/>
      <c r="HGZ672" s="3"/>
      <c r="HHA672" s="3"/>
      <c r="HHB672" s="3"/>
      <c r="HHC672" s="3"/>
      <c r="HHD672" s="3"/>
      <c r="HHE672" s="3"/>
      <c r="HHF672" s="3"/>
      <c r="HHG672" s="3"/>
      <c r="HHH672" s="3"/>
      <c r="HHI672" s="3"/>
      <c r="HHJ672" s="3"/>
      <c r="HHK672" s="3"/>
      <c r="HHL672" s="3"/>
      <c r="HHM672" s="3"/>
      <c r="HHN672" s="3"/>
      <c r="HHO672" s="3"/>
      <c r="HHP672" s="3"/>
      <c r="HHQ672" s="3"/>
      <c r="HHR672" s="3"/>
      <c r="HHS672" s="3"/>
      <c r="HHT672" s="3"/>
      <c r="HHU672" s="3"/>
      <c r="HHV672" s="3"/>
      <c r="HHW672" s="3"/>
      <c r="HHX672" s="3"/>
      <c r="HHY672" s="3"/>
      <c r="HHZ672" s="3"/>
      <c r="HIA672" s="3"/>
      <c r="HIB672" s="3"/>
      <c r="HIC672" s="3"/>
      <c r="HID672" s="3"/>
      <c r="HIE672" s="3"/>
      <c r="HIF672" s="3"/>
      <c r="HIG672" s="3"/>
      <c r="HIH672" s="3"/>
      <c r="HII672" s="3"/>
      <c r="HIJ672" s="3"/>
      <c r="HIK672" s="3"/>
      <c r="HIL672" s="3"/>
      <c r="HIM672" s="3"/>
      <c r="HIN672" s="3"/>
      <c r="HIO672" s="3"/>
      <c r="HIP672" s="3"/>
      <c r="HIQ672" s="3"/>
      <c r="HIR672" s="3"/>
      <c r="HIS672" s="3"/>
      <c r="HIT672" s="3"/>
      <c r="HIU672" s="3"/>
      <c r="HIV672" s="3"/>
      <c r="HIW672" s="3"/>
      <c r="HIX672" s="3"/>
      <c r="HIY672" s="3"/>
      <c r="HIZ672" s="3"/>
      <c r="HJA672" s="3"/>
      <c r="HJB672" s="3"/>
      <c r="HJC672" s="3"/>
      <c r="HJD672" s="3"/>
      <c r="HJE672" s="3"/>
      <c r="HJF672" s="3"/>
      <c r="HJG672" s="3"/>
      <c r="HJH672" s="3"/>
      <c r="HJI672" s="3"/>
      <c r="HJJ672" s="3"/>
      <c r="HJK672" s="3"/>
      <c r="HJL672" s="3"/>
      <c r="HJM672" s="3"/>
      <c r="HJN672" s="3"/>
      <c r="HJO672" s="3"/>
      <c r="HJP672" s="3"/>
      <c r="HJQ672" s="3"/>
      <c r="HJR672" s="3"/>
      <c r="HJS672" s="3"/>
      <c r="HJT672" s="3"/>
      <c r="HJU672" s="3"/>
      <c r="HJV672" s="3"/>
      <c r="HJW672" s="3"/>
      <c r="HJX672" s="3"/>
      <c r="HJY672" s="3"/>
      <c r="HJZ672" s="3"/>
      <c r="HKA672" s="3"/>
      <c r="HKB672" s="3"/>
      <c r="HKC672" s="3"/>
      <c r="HKD672" s="3"/>
      <c r="HKE672" s="3"/>
      <c r="HKF672" s="3"/>
      <c r="HKG672" s="3"/>
      <c r="HKH672" s="3"/>
      <c r="HKI672" s="3"/>
      <c r="HKJ672" s="3"/>
      <c r="HKK672" s="3"/>
      <c r="HKL672" s="3"/>
      <c r="HKM672" s="3"/>
      <c r="HKN672" s="3"/>
      <c r="HKO672" s="3"/>
      <c r="HKP672" s="3"/>
      <c r="HKQ672" s="3"/>
      <c r="HKR672" s="3"/>
      <c r="HKS672" s="3"/>
      <c r="HKT672" s="3"/>
      <c r="HKU672" s="3"/>
      <c r="HKV672" s="3"/>
      <c r="HKW672" s="3"/>
      <c r="HKX672" s="3"/>
      <c r="HKY672" s="3"/>
      <c r="HKZ672" s="3"/>
      <c r="HLA672" s="3"/>
      <c r="HLB672" s="3"/>
      <c r="HLC672" s="3"/>
      <c r="HLD672" s="3"/>
      <c r="HLE672" s="3"/>
      <c r="HLF672" s="3"/>
      <c r="HLG672" s="3"/>
      <c r="HLH672" s="3"/>
      <c r="HLI672" s="3"/>
      <c r="HLJ672" s="3"/>
      <c r="HLK672" s="3"/>
      <c r="HLL672" s="3"/>
      <c r="HLM672" s="3"/>
      <c r="HLN672" s="3"/>
      <c r="HLO672" s="3"/>
      <c r="HLP672" s="3"/>
      <c r="HLQ672" s="3"/>
      <c r="HLR672" s="3"/>
      <c r="HLS672" s="3"/>
      <c r="HLT672" s="3"/>
      <c r="HLU672" s="3"/>
      <c r="HLV672" s="3"/>
      <c r="HLW672" s="3"/>
      <c r="HLX672" s="3"/>
      <c r="HLY672" s="3"/>
      <c r="HLZ672" s="3"/>
      <c r="HMA672" s="3"/>
      <c r="HMB672" s="3"/>
      <c r="HMC672" s="3"/>
      <c r="HMD672" s="3"/>
      <c r="HME672" s="3"/>
      <c r="HMF672" s="3"/>
      <c r="HMG672" s="3"/>
      <c r="HMH672" s="3"/>
      <c r="HMI672" s="3"/>
      <c r="HMJ672" s="3"/>
      <c r="HMK672" s="3"/>
      <c r="HML672" s="3"/>
      <c r="HMM672" s="3"/>
      <c r="HMN672" s="3"/>
      <c r="HMO672" s="3"/>
      <c r="HMP672" s="3"/>
      <c r="HMQ672" s="3"/>
      <c r="HMR672" s="3"/>
      <c r="HMS672" s="3"/>
      <c r="HMT672" s="3"/>
      <c r="HMU672" s="3"/>
      <c r="HMV672" s="3"/>
      <c r="HMW672" s="3"/>
      <c r="HMX672" s="3"/>
      <c r="HMY672" s="3"/>
      <c r="HMZ672" s="3"/>
      <c r="HNA672" s="3"/>
      <c r="HNB672" s="3"/>
      <c r="HNC672" s="3"/>
      <c r="HND672" s="3"/>
      <c r="HNE672" s="3"/>
      <c r="HNF672" s="3"/>
      <c r="HNG672" s="3"/>
      <c r="HNH672" s="3"/>
      <c r="HNI672" s="3"/>
      <c r="HNJ672" s="3"/>
      <c r="HNK672" s="3"/>
      <c r="HNL672" s="3"/>
      <c r="HNM672" s="3"/>
      <c r="HNN672" s="3"/>
      <c r="HNO672" s="3"/>
      <c r="HNP672" s="3"/>
      <c r="HNQ672" s="3"/>
      <c r="HNR672" s="3"/>
      <c r="HNS672" s="3"/>
      <c r="HNT672" s="3"/>
      <c r="HNU672" s="3"/>
      <c r="HNV672" s="3"/>
      <c r="HNW672" s="3"/>
      <c r="HNX672" s="3"/>
      <c r="HNY672" s="3"/>
      <c r="HNZ672" s="3"/>
      <c r="HOA672" s="3"/>
      <c r="HOB672" s="3"/>
      <c r="HOC672" s="3"/>
      <c r="HOD672" s="3"/>
      <c r="HOE672" s="3"/>
      <c r="HOF672" s="3"/>
      <c r="HOG672" s="3"/>
      <c r="HOH672" s="3"/>
      <c r="HOI672" s="3"/>
      <c r="HOJ672" s="3"/>
      <c r="HOK672" s="3"/>
      <c r="HOL672" s="3"/>
      <c r="HOM672" s="3"/>
      <c r="HON672" s="3"/>
      <c r="HOO672" s="3"/>
      <c r="HOP672" s="3"/>
      <c r="HOQ672" s="3"/>
      <c r="HOR672" s="3"/>
      <c r="HOS672" s="3"/>
      <c r="HOT672" s="3"/>
      <c r="HOU672" s="3"/>
      <c r="HOV672" s="3"/>
      <c r="HOW672" s="3"/>
      <c r="HOX672" s="3"/>
      <c r="HOY672" s="3"/>
      <c r="HOZ672" s="3"/>
      <c r="HPA672" s="3"/>
      <c r="HPB672" s="3"/>
      <c r="HPC672" s="3"/>
      <c r="HPD672" s="3"/>
      <c r="HPE672" s="3"/>
      <c r="HPF672" s="3"/>
      <c r="HPG672" s="3"/>
      <c r="HPH672" s="3"/>
      <c r="HPI672" s="3"/>
      <c r="HPJ672" s="3"/>
      <c r="HPK672" s="3"/>
      <c r="HPL672" s="3"/>
      <c r="HPM672" s="3"/>
      <c r="HPN672" s="3"/>
      <c r="HPO672" s="3"/>
      <c r="HPP672" s="3"/>
      <c r="HPQ672" s="3"/>
      <c r="HPR672" s="3"/>
      <c r="HPS672" s="3"/>
      <c r="HPT672" s="3"/>
      <c r="HPU672" s="3"/>
      <c r="HPV672" s="3"/>
      <c r="HPW672" s="3"/>
      <c r="HPX672" s="3"/>
      <c r="HPY672" s="3"/>
      <c r="HPZ672" s="3"/>
      <c r="HQA672" s="3"/>
      <c r="HQB672" s="3"/>
      <c r="HQC672" s="3"/>
      <c r="HQD672" s="3"/>
      <c r="HQE672" s="3"/>
      <c r="HQF672" s="3"/>
      <c r="HQG672" s="3"/>
      <c r="HQH672" s="3"/>
      <c r="HQI672" s="3"/>
      <c r="HQJ672" s="3"/>
      <c r="HQK672" s="3"/>
      <c r="HQL672" s="3"/>
      <c r="HQM672" s="3"/>
      <c r="HQN672" s="3"/>
      <c r="HQO672" s="3"/>
      <c r="HQP672" s="3"/>
      <c r="HQQ672" s="3"/>
      <c r="HQR672" s="3"/>
      <c r="HQS672" s="3"/>
      <c r="HQT672" s="3"/>
      <c r="HQU672" s="3"/>
      <c r="HQV672" s="3"/>
      <c r="HQW672" s="3"/>
      <c r="HQX672" s="3"/>
      <c r="HQY672" s="3"/>
      <c r="HQZ672" s="3"/>
      <c r="HRA672" s="3"/>
      <c r="HRB672" s="3"/>
      <c r="HRC672" s="3"/>
      <c r="HRD672" s="3"/>
      <c r="HRE672" s="3"/>
      <c r="HRF672" s="3"/>
      <c r="HRG672" s="3"/>
      <c r="HRH672" s="3"/>
      <c r="HRI672" s="3"/>
      <c r="HRJ672" s="3"/>
      <c r="HRK672" s="3"/>
      <c r="HRL672" s="3"/>
      <c r="HRM672" s="3"/>
      <c r="HRN672" s="3"/>
      <c r="HRO672" s="3"/>
      <c r="HRP672" s="3"/>
      <c r="HRQ672" s="3"/>
      <c r="HRR672" s="3"/>
      <c r="HRS672" s="3"/>
      <c r="HRT672" s="3"/>
      <c r="HRU672" s="3"/>
      <c r="HRV672" s="3"/>
      <c r="HRW672" s="3"/>
      <c r="HRX672" s="3"/>
      <c r="HRY672" s="3"/>
      <c r="HRZ672" s="3"/>
      <c r="HSA672" s="3"/>
      <c r="HSB672" s="3"/>
      <c r="HSC672" s="3"/>
      <c r="HSD672" s="3"/>
      <c r="HSE672" s="3"/>
      <c r="HSF672" s="3"/>
      <c r="HSG672" s="3"/>
      <c r="HSH672" s="3"/>
      <c r="HSI672" s="3"/>
      <c r="HSJ672" s="3"/>
      <c r="HSK672" s="3"/>
      <c r="HSL672" s="3"/>
      <c r="HSM672" s="3"/>
      <c r="HSN672" s="3"/>
      <c r="HSO672" s="3"/>
      <c r="HSP672" s="3"/>
      <c r="HSQ672" s="3"/>
      <c r="HSR672" s="3"/>
      <c r="HSS672" s="3"/>
      <c r="HST672" s="3"/>
      <c r="HSU672" s="3"/>
      <c r="HSV672" s="3"/>
      <c r="HSW672" s="3"/>
      <c r="HSX672" s="3"/>
      <c r="HSY672" s="3"/>
      <c r="HSZ672" s="3"/>
      <c r="HTA672" s="3"/>
      <c r="HTB672" s="3"/>
      <c r="HTC672" s="3"/>
      <c r="HTD672" s="3"/>
      <c r="HTE672" s="3"/>
      <c r="HTF672" s="3"/>
      <c r="HTG672" s="3"/>
      <c r="HTH672" s="3"/>
      <c r="HTI672" s="3"/>
      <c r="HTJ672" s="3"/>
      <c r="HTK672" s="3"/>
      <c r="HTL672" s="3"/>
      <c r="HTM672" s="3"/>
      <c r="HTN672" s="3"/>
      <c r="HTO672" s="3"/>
      <c r="HTP672" s="3"/>
      <c r="HTQ672" s="3"/>
      <c r="HTR672" s="3"/>
      <c r="HTS672" s="3"/>
      <c r="HTT672" s="3"/>
      <c r="HTU672" s="3"/>
      <c r="HTV672" s="3"/>
      <c r="HTW672" s="3"/>
      <c r="HTX672" s="3"/>
      <c r="HTY672" s="3"/>
      <c r="HTZ672" s="3"/>
      <c r="HUA672" s="3"/>
      <c r="HUB672" s="3"/>
      <c r="HUC672" s="3"/>
      <c r="HUD672" s="3"/>
      <c r="HUE672" s="3"/>
      <c r="HUF672" s="3"/>
      <c r="HUG672" s="3"/>
      <c r="HUH672" s="3"/>
      <c r="HUI672" s="3"/>
      <c r="HUJ672" s="3"/>
      <c r="HUK672" s="3"/>
      <c r="HUL672" s="3"/>
      <c r="HUM672" s="3"/>
      <c r="HUN672" s="3"/>
      <c r="HUO672" s="3"/>
      <c r="HUP672" s="3"/>
      <c r="HUQ672" s="3"/>
      <c r="HUR672" s="3"/>
      <c r="HUS672" s="3"/>
      <c r="HUT672" s="3"/>
      <c r="HUU672" s="3"/>
      <c r="HUV672" s="3"/>
      <c r="HUW672" s="3"/>
      <c r="HUX672" s="3"/>
      <c r="HUY672" s="3"/>
      <c r="HUZ672" s="3"/>
      <c r="HVA672" s="3"/>
      <c r="HVB672" s="3"/>
      <c r="HVC672" s="3"/>
      <c r="HVD672" s="3"/>
      <c r="HVE672" s="3"/>
      <c r="HVF672" s="3"/>
      <c r="HVG672" s="3"/>
      <c r="HVH672" s="3"/>
      <c r="HVI672" s="3"/>
      <c r="HVJ672" s="3"/>
      <c r="HVK672" s="3"/>
      <c r="HVL672" s="3"/>
      <c r="HVM672" s="3"/>
      <c r="HVN672" s="3"/>
      <c r="HVO672" s="3"/>
      <c r="HVP672" s="3"/>
      <c r="HVQ672" s="3"/>
      <c r="HVR672" s="3"/>
      <c r="HVS672" s="3"/>
      <c r="HVT672" s="3"/>
      <c r="HVU672" s="3"/>
      <c r="HVV672" s="3"/>
      <c r="HVW672" s="3"/>
      <c r="HVX672" s="3"/>
      <c r="HVY672" s="3"/>
      <c r="HVZ672" s="3"/>
      <c r="HWA672" s="3"/>
      <c r="HWB672" s="3"/>
      <c r="HWC672" s="3"/>
      <c r="HWD672" s="3"/>
      <c r="HWE672" s="3"/>
      <c r="HWF672" s="3"/>
      <c r="HWG672" s="3"/>
      <c r="HWH672" s="3"/>
      <c r="HWI672" s="3"/>
      <c r="HWJ672" s="3"/>
      <c r="HWK672" s="3"/>
      <c r="HWL672" s="3"/>
      <c r="HWM672" s="3"/>
      <c r="HWN672" s="3"/>
      <c r="HWO672" s="3"/>
      <c r="HWP672" s="3"/>
      <c r="HWQ672" s="3"/>
      <c r="HWR672" s="3"/>
      <c r="HWS672" s="3"/>
      <c r="HWT672" s="3"/>
      <c r="HWU672" s="3"/>
      <c r="HWV672" s="3"/>
      <c r="HWW672" s="3"/>
      <c r="HWX672" s="3"/>
      <c r="HWY672" s="3"/>
      <c r="HWZ672" s="3"/>
      <c r="HXA672" s="3"/>
      <c r="HXB672" s="3"/>
      <c r="HXC672" s="3"/>
      <c r="HXD672" s="3"/>
      <c r="HXE672" s="3"/>
      <c r="HXF672" s="3"/>
      <c r="HXG672" s="3"/>
      <c r="HXH672" s="3"/>
      <c r="HXI672" s="3"/>
      <c r="HXJ672" s="3"/>
      <c r="HXK672" s="3"/>
      <c r="HXL672" s="3"/>
      <c r="HXM672" s="3"/>
      <c r="HXN672" s="3"/>
      <c r="HXO672" s="3"/>
      <c r="HXP672" s="3"/>
      <c r="HXQ672" s="3"/>
      <c r="HXR672" s="3"/>
      <c r="HXS672" s="3"/>
      <c r="HXT672" s="3"/>
      <c r="HXU672" s="3"/>
      <c r="HXV672" s="3"/>
      <c r="HXW672" s="3"/>
      <c r="HXX672" s="3"/>
      <c r="HXY672" s="3"/>
      <c r="HXZ672" s="3"/>
      <c r="HYA672" s="3"/>
      <c r="HYB672" s="3"/>
      <c r="HYC672" s="3"/>
      <c r="HYD672" s="3"/>
      <c r="HYE672" s="3"/>
      <c r="HYF672" s="3"/>
      <c r="HYG672" s="3"/>
      <c r="HYH672" s="3"/>
      <c r="HYI672" s="3"/>
      <c r="HYJ672" s="3"/>
      <c r="HYK672" s="3"/>
      <c r="HYL672" s="3"/>
      <c r="HYM672" s="3"/>
      <c r="HYN672" s="3"/>
      <c r="HYO672" s="3"/>
      <c r="HYP672" s="3"/>
      <c r="HYQ672" s="3"/>
      <c r="HYR672" s="3"/>
      <c r="HYS672" s="3"/>
      <c r="HYT672" s="3"/>
      <c r="HYU672" s="3"/>
      <c r="HYV672" s="3"/>
      <c r="HYW672" s="3"/>
      <c r="HYX672" s="3"/>
      <c r="HYY672" s="3"/>
      <c r="HYZ672" s="3"/>
      <c r="HZA672" s="3"/>
      <c r="HZB672" s="3"/>
      <c r="HZC672" s="3"/>
      <c r="HZD672" s="3"/>
      <c r="HZE672" s="3"/>
      <c r="HZF672" s="3"/>
      <c r="HZG672" s="3"/>
      <c r="HZH672" s="3"/>
      <c r="HZI672" s="3"/>
      <c r="HZJ672" s="3"/>
      <c r="HZK672" s="3"/>
      <c r="HZL672" s="3"/>
      <c r="HZM672" s="3"/>
      <c r="HZN672" s="3"/>
      <c r="HZO672" s="3"/>
      <c r="HZP672" s="3"/>
      <c r="HZQ672" s="3"/>
      <c r="HZR672" s="3"/>
      <c r="HZS672" s="3"/>
      <c r="HZT672" s="3"/>
      <c r="HZU672" s="3"/>
      <c r="HZV672" s="3"/>
      <c r="HZW672" s="3"/>
      <c r="HZX672" s="3"/>
      <c r="HZY672" s="3"/>
      <c r="HZZ672" s="3"/>
      <c r="IAA672" s="3"/>
      <c r="IAB672" s="3"/>
      <c r="IAC672" s="3"/>
      <c r="IAD672" s="3"/>
      <c r="IAE672" s="3"/>
      <c r="IAF672" s="3"/>
      <c r="IAG672" s="3"/>
      <c r="IAH672" s="3"/>
      <c r="IAI672" s="3"/>
      <c r="IAJ672" s="3"/>
      <c r="IAK672" s="3"/>
      <c r="IAL672" s="3"/>
      <c r="IAM672" s="3"/>
      <c r="IAN672" s="3"/>
      <c r="IAO672" s="3"/>
      <c r="IAP672" s="3"/>
      <c r="IAQ672" s="3"/>
      <c r="IAR672" s="3"/>
      <c r="IAS672" s="3"/>
      <c r="IAT672" s="3"/>
      <c r="IAU672" s="3"/>
      <c r="IAV672" s="3"/>
      <c r="IAW672" s="3"/>
      <c r="IAX672" s="3"/>
      <c r="IAY672" s="3"/>
      <c r="IAZ672" s="3"/>
      <c r="IBA672" s="3"/>
      <c r="IBB672" s="3"/>
      <c r="IBC672" s="3"/>
      <c r="IBD672" s="3"/>
      <c r="IBE672" s="3"/>
      <c r="IBF672" s="3"/>
      <c r="IBG672" s="3"/>
      <c r="IBH672" s="3"/>
      <c r="IBI672" s="3"/>
      <c r="IBJ672" s="3"/>
      <c r="IBK672" s="3"/>
      <c r="IBL672" s="3"/>
      <c r="IBM672" s="3"/>
      <c r="IBN672" s="3"/>
      <c r="IBO672" s="3"/>
      <c r="IBP672" s="3"/>
      <c r="IBQ672" s="3"/>
      <c r="IBR672" s="3"/>
      <c r="IBS672" s="3"/>
      <c r="IBT672" s="3"/>
      <c r="IBU672" s="3"/>
      <c r="IBV672" s="3"/>
      <c r="IBW672" s="3"/>
      <c r="IBX672" s="3"/>
      <c r="IBY672" s="3"/>
      <c r="IBZ672" s="3"/>
      <c r="ICA672" s="3"/>
      <c r="ICB672" s="3"/>
      <c r="ICC672" s="3"/>
      <c r="ICD672" s="3"/>
      <c r="ICE672" s="3"/>
      <c r="ICF672" s="3"/>
      <c r="ICG672" s="3"/>
      <c r="ICH672" s="3"/>
      <c r="ICI672" s="3"/>
      <c r="ICJ672" s="3"/>
      <c r="ICK672" s="3"/>
      <c r="ICL672" s="3"/>
      <c r="ICM672" s="3"/>
      <c r="ICN672" s="3"/>
      <c r="ICO672" s="3"/>
      <c r="ICP672" s="3"/>
      <c r="ICQ672" s="3"/>
      <c r="ICR672" s="3"/>
      <c r="ICS672" s="3"/>
      <c r="ICT672" s="3"/>
      <c r="ICU672" s="3"/>
      <c r="ICV672" s="3"/>
      <c r="ICW672" s="3"/>
      <c r="ICX672" s="3"/>
      <c r="ICY672" s="3"/>
      <c r="ICZ672" s="3"/>
      <c r="IDA672" s="3"/>
      <c r="IDB672" s="3"/>
      <c r="IDC672" s="3"/>
      <c r="IDD672" s="3"/>
      <c r="IDE672" s="3"/>
      <c r="IDF672" s="3"/>
      <c r="IDG672" s="3"/>
      <c r="IDH672" s="3"/>
      <c r="IDI672" s="3"/>
      <c r="IDJ672" s="3"/>
      <c r="IDK672" s="3"/>
      <c r="IDL672" s="3"/>
      <c r="IDM672" s="3"/>
      <c r="IDN672" s="3"/>
      <c r="IDO672" s="3"/>
      <c r="IDP672" s="3"/>
      <c r="IDQ672" s="3"/>
      <c r="IDR672" s="3"/>
      <c r="IDS672" s="3"/>
      <c r="IDT672" s="3"/>
      <c r="IDU672" s="3"/>
      <c r="IDV672" s="3"/>
      <c r="IDW672" s="3"/>
      <c r="IDX672" s="3"/>
      <c r="IDY672" s="3"/>
      <c r="IDZ672" s="3"/>
      <c r="IEA672" s="3"/>
      <c r="IEB672" s="3"/>
      <c r="IEC672" s="3"/>
      <c r="IED672" s="3"/>
      <c r="IEE672" s="3"/>
      <c r="IEF672" s="3"/>
      <c r="IEG672" s="3"/>
      <c r="IEH672" s="3"/>
      <c r="IEI672" s="3"/>
      <c r="IEJ672" s="3"/>
      <c r="IEK672" s="3"/>
      <c r="IEL672" s="3"/>
      <c r="IEM672" s="3"/>
      <c r="IEN672" s="3"/>
      <c r="IEO672" s="3"/>
      <c r="IEP672" s="3"/>
      <c r="IEQ672" s="3"/>
      <c r="IER672" s="3"/>
      <c r="IES672" s="3"/>
      <c r="IET672" s="3"/>
      <c r="IEU672" s="3"/>
      <c r="IEV672" s="3"/>
      <c r="IEW672" s="3"/>
      <c r="IEX672" s="3"/>
      <c r="IEY672" s="3"/>
      <c r="IEZ672" s="3"/>
      <c r="IFA672" s="3"/>
      <c r="IFB672" s="3"/>
      <c r="IFC672" s="3"/>
      <c r="IFD672" s="3"/>
      <c r="IFE672" s="3"/>
      <c r="IFF672" s="3"/>
      <c r="IFG672" s="3"/>
      <c r="IFH672" s="3"/>
      <c r="IFI672" s="3"/>
      <c r="IFJ672" s="3"/>
      <c r="IFK672" s="3"/>
      <c r="IFL672" s="3"/>
      <c r="IFM672" s="3"/>
      <c r="IFN672" s="3"/>
      <c r="IFO672" s="3"/>
      <c r="IFP672" s="3"/>
      <c r="IFQ672" s="3"/>
      <c r="IFR672" s="3"/>
      <c r="IFS672" s="3"/>
      <c r="IFT672" s="3"/>
      <c r="IFU672" s="3"/>
      <c r="IFV672" s="3"/>
      <c r="IFW672" s="3"/>
      <c r="IFX672" s="3"/>
      <c r="IFY672" s="3"/>
      <c r="IFZ672" s="3"/>
      <c r="IGA672" s="3"/>
      <c r="IGB672" s="3"/>
      <c r="IGC672" s="3"/>
      <c r="IGD672" s="3"/>
      <c r="IGE672" s="3"/>
      <c r="IGF672" s="3"/>
      <c r="IGG672" s="3"/>
      <c r="IGH672" s="3"/>
      <c r="IGI672" s="3"/>
      <c r="IGJ672" s="3"/>
      <c r="IGK672" s="3"/>
      <c r="IGL672" s="3"/>
      <c r="IGM672" s="3"/>
      <c r="IGN672" s="3"/>
      <c r="IGO672" s="3"/>
      <c r="IGP672" s="3"/>
      <c r="IGQ672" s="3"/>
      <c r="IGR672" s="3"/>
      <c r="IGS672" s="3"/>
      <c r="IGT672" s="3"/>
      <c r="IGU672" s="3"/>
      <c r="IGV672" s="3"/>
      <c r="IGW672" s="3"/>
      <c r="IGX672" s="3"/>
      <c r="IGY672" s="3"/>
      <c r="IGZ672" s="3"/>
      <c r="IHA672" s="3"/>
      <c r="IHB672" s="3"/>
      <c r="IHC672" s="3"/>
      <c r="IHD672" s="3"/>
      <c r="IHE672" s="3"/>
      <c r="IHF672" s="3"/>
      <c r="IHG672" s="3"/>
      <c r="IHH672" s="3"/>
      <c r="IHI672" s="3"/>
      <c r="IHJ672" s="3"/>
      <c r="IHK672" s="3"/>
      <c r="IHL672" s="3"/>
      <c r="IHM672" s="3"/>
      <c r="IHN672" s="3"/>
      <c r="IHO672" s="3"/>
      <c r="IHP672" s="3"/>
      <c r="IHQ672" s="3"/>
      <c r="IHR672" s="3"/>
      <c r="IHS672" s="3"/>
      <c r="IHT672" s="3"/>
      <c r="IHU672" s="3"/>
      <c r="IHV672" s="3"/>
      <c r="IHW672" s="3"/>
      <c r="IHX672" s="3"/>
      <c r="IHY672" s="3"/>
      <c r="IHZ672" s="3"/>
      <c r="IIA672" s="3"/>
      <c r="IIB672" s="3"/>
      <c r="IIC672" s="3"/>
      <c r="IID672" s="3"/>
      <c r="IIE672" s="3"/>
      <c r="IIF672" s="3"/>
      <c r="IIG672" s="3"/>
      <c r="IIH672" s="3"/>
      <c r="III672" s="3"/>
      <c r="IIJ672" s="3"/>
      <c r="IIK672" s="3"/>
      <c r="IIL672" s="3"/>
      <c r="IIM672" s="3"/>
      <c r="IIN672" s="3"/>
      <c r="IIO672" s="3"/>
      <c r="IIP672" s="3"/>
      <c r="IIQ672" s="3"/>
      <c r="IIR672" s="3"/>
      <c r="IIS672" s="3"/>
      <c r="IIT672" s="3"/>
      <c r="IIU672" s="3"/>
      <c r="IIV672" s="3"/>
      <c r="IIW672" s="3"/>
      <c r="IIX672" s="3"/>
      <c r="IIY672" s="3"/>
      <c r="IIZ672" s="3"/>
      <c r="IJA672" s="3"/>
      <c r="IJB672" s="3"/>
      <c r="IJC672" s="3"/>
      <c r="IJD672" s="3"/>
      <c r="IJE672" s="3"/>
      <c r="IJF672" s="3"/>
      <c r="IJG672" s="3"/>
      <c r="IJH672" s="3"/>
      <c r="IJI672" s="3"/>
      <c r="IJJ672" s="3"/>
      <c r="IJK672" s="3"/>
      <c r="IJL672" s="3"/>
      <c r="IJM672" s="3"/>
      <c r="IJN672" s="3"/>
      <c r="IJO672" s="3"/>
      <c r="IJP672" s="3"/>
      <c r="IJQ672" s="3"/>
      <c r="IJR672" s="3"/>
      <c r="IJS672" s="3"/>
      <c r="IJT672" s="3"/>
      <c r="IJU672" s="3"/>
      <c r="IJV672" s="3"/>
      <c r="IJW672" s="3"/>
      <c r="IJX672" s="3"/>
      <c r="IJY672" s="3"/>
      <c r="IJZ672" s="3"/>
      <c r="IKA672" s="3"/>
      <c r="IKB672" s="3"/>
      <c r="IKC672" s="3"/>
      <c r="IKD672" s="3"/>
      <c r="IKE672" s="3"/>
      <c r="IKF672" s="3"/>
      <c r="IKG672" s="3"/>
      <c r="IKH672" s="3"/>
      <c r="IKI672" s="3"/>
      <c r="IKJ672" s="3"/>
      <c r="IKK672" s="3"/>
      <c r="IKL672" s="3"/>
      <c r="IKM672" s="3"/>
      <c r="IKN672" s="3"/>
      <c r="IKO672" s="3"/>
      <c r="IKP672" s="3"/>
      <c r="IKQ672" s="3"/>
      <c r="IKR672" s="3"/>
      <c r="IKS672" s="3"/>
      <c r="IKT672" s="3"/>
      <c r="IKU672" s="3"/>
      <c r="IKV672" s="3"/>
      <c r="IKW672" s="3"/>
      <c r="IKX672" s="3"/>
      <c r="IKY672" s="3"/>
      <c r="IKZ672" s="3"/>
      <c r="ILA672" s="3"/>
      <c r="ILB672" s="3"/>
      <c r="ILC672" s="3"/>
      <c r="ILD672" s="3"/>
      <c r="ILE672" s="3"/>
      <c r="ILF672" s="3"/>
      <c r="ILG672" s="3"/>
      <c r="ILH672" s="3"/>
      <c r="ILI672" s="3"/>
      <c r="ILJ672" s="3"/>
      <c r="ILK672" s="3"/>
      <c r="ILL672" s="3"/>
      <c r="ILM672" s="3"/>
      <c r="ILN672" s="3"/>
      <c r="ILO672" s="3"/>
      <c r="ILP672" s="3"/>
      <c r="ILQ672" s="3"/>
      <c r="ILR672" s="3"/>
      <c r="ILS672" s="3"/>
      <c r="ILT672" s="3"/>
      <c r="ILU672" s="3"/>
      <c r="ILV672" s="3"/>
      <c r="ILW672" s="3"/>
      <c r="ILX672" s="3"/>
      <c r="ILY672" s="3"/>
      <c r="ILZ672" s="3"/>
      <c r="IMA672" s="3"/>
      <c r="IMB672" s="3"/>
      <c r="IMC672" s="3"/>
      <c r="IMD672" s="3"/>
      <c r="IME672" s="3"/>
      <c r="IMF672" s="3"/>
      <c r="IMG672" s="3"/>
      <c r="IMH672" s="3"/>
      <c r="IMI672" s="3"/>
      <c r="IMJ672" s="3"/>
      <c r="IMK672" s="3"/>
      <c r="IML672" s="3"/>
      <c r="IMM672" s="3"/>
      <c r="IMN672" s="3"/>
      <c r="IMO672" s="3"/>
      <c r="IMP672" s="3"/>
      <c r="IMQ672" s="3"/>
      <c r="IMR672" s="3"/>
      <c r="IMS672" s="3"/>
      <c r="IMT672" s="3"/>
      <c r="IMU672" s="3"/>
      <c r="IMV672" s="3"/>
      <c r="IMW672" s="3"/>
      <c r="IMX672" s="3"/>
      <c r="IMY672" s="3"/>
      <c r="IMZ672" s="3"/>
      <c r="INA672" s="3"/>
      <c r="INB672" s="3"/>
      <c r="INC672" s="3"/>
      <c r="IND672" s="3"/>
      <c r="INE672" s="3"/>
      <c r="INF672" s="3"/>
      <c r="ING672" s="3"/>
      <c r="INH672" s="3"/>
      <c r="INI672" s="3"/>
      <c r="INJ672" s="3"/>
      <c r="INK672" s="3"/>
      <c r="INL672" s="3"/>
      <c r="INM672" s="3"/>
      <c r="INN672" s="3"/>
      <c r="INO672" s="3"/>
      <c r="INP672" s="3"/>
      <c r="INQ672" s="3"/>
      <c r="INR672" s="3"/>
      <c r="INS672" s="3"/>
      <c r="INT672" s="3"/>
      <c r="INU672" s="3"/>
      <c r="INV672" s="3"/>
      <c r="INW672" s="3"/>
      <c r="INX672" s="3"/>
      <c r="INY672" s="3"/>
      <c r="INZ672" s="3"/>
      <c r="IOA672" s="3"/>
      <c r="IOB672" s="3"/>
      <c r="IOC672" s="3"/>
      <c r="IOD672" s="3"/>
      <c r="IOE672" s="3"/>
      <c r="IOF672" s="3"/>
      <c r="IOG672" s="3"/>
      <c r="IOH672" s="3"/>
      <c r="IOI672" s="3"/>
      <c r="IOJ672" s="3"/>
      <c r="IOK672" s="3"/>
      <c r="IOL672" s="3"/>
      <c r="IOM672" s="3"/>
      <c r="ION672" s="3"/>
      <c r="IOO672" s="3"/>
      <c r="IOP672" s="3"/>
      <c r="IOQ672" s="3"/>
      <c r="IOR672" s="3"/>
      <c r="IOS672" s="3"/>
      <c r="IOT672" s="3"/>
      <c r="IOU672" s="3"/>
      <c r="IOV672" s="3"/>
      <c r="IOW672" s="3"/>
      <c r="IOX672" s="3"/>
      <c r="IOY672" s="3"/>
      <c r="IOZ672" s="3"/>
      <c r="IPA672" s="3"/>
      <c r="IPB672" s="3"/>
      <c r="IPC672" s="3"/>
      <c r="IPD672" s="3"/>
      <c r="IPE672" s="3"/>
      <c r="IPF672" s="3"/>
      <c r="IPG672" s="3"/>
      <c r="IPH672" s="3"/>
      <c r="IPI672" s="3"/>
      <c r="IPJ672" s="3"/>
      <c r="IPK672" s="3"/>
      <c r="IPL672" s="3"/>
      <c r="IPM672" s="3"/>
      <c r="IPN672" s="3"/>
      <c r="IPO672" s="3"/>
      <c r="IPP672" s="3"/>
      <c r="IPQ672" s="3"/>
      <c r="IPR672" s="3"/>
      <c r="IPS672" s="3"/>
      <c r="IPT672" s="3"/>
      <c r="IPU672" s="3"/>
      <c r="IPV672" s="3"/>
      <c r="IPW672" s="3"/>
      <c r="IPX672" s="3"/>
      <c r="IPY672" s="3"/>
      <c r="IPZ672" s="3"/>
      <c r="IQA672" s="3"/>
      <c r="IQB672" s="3"/>
      <c r="IQC672" s="3"/>
      <c r="IQD672" s="3"/>
      <c r="IQE672" s="3"/>
      <c r="IQF672" s="3"/>
      <c r="IQG672" s="3"/>
      <c r="IQH672" s="3"/>
      <c r="IQI672" s="3"/>
      <c r="IQJ672" s="3"/>
      <c r="IQK672" s="3"/>
      <c r="IQL672" s="3"/>
      <c r="IQM672" s="3"/>
      <c r="IQN672" s="3"/>
      <c r="IQO672" s="3"/>
      <c r="IQP672" s="3"/>
      <c r="IQQ672" s="3"/>
      <c r="IQR672" s="3"/>
      <c r="IQS672" s="3"/>
      <c r="IQT672" s="3"/>
      <c r="IQU672" s="3"/>
      <c r="IQV672" s="3"/>
      <c r="IQW672" s="3"/>
      <c r="IQX672" s="3"/>
      <c r="IQY672" s="3"/>
      <c r="IQZ672" s="3"/>
      <c r="IRA672" s="3"/>
      <c r="IRB672" s="3"/>
      <c r="IRC672" s="3"/>
      <c r="IRD672" s="3"/>
      <c r="IRE672" s="3"/>
      <c r="IRF672" s="3"/>
      <c r="IRG672" s="3"/>
      <c r="IRH672" s="3"/>
      <c r="IRI672" s="3"/>
      <c r="IRJ672" s="3"/>
      <c r="IRK672" s="3"/>
      <c r="IRL672" s="3"/>
      <c r="IRM672" s="3"/>
      <c r="IRN672" s="3"/>
      <c r="IRO672" s="3"/>
      <c r="IRP672" s="3"/>
      <c r="IRQ672" s="3"/>
      <c r="IRR672" s="3"/>
      <c r="IRS672" s="3"/>
      <c r="IRT672" s="3"/>
      <c r="IRU672" s="3"/>
      <c r="IRV672" s="3"/>
      <c r="IRW672" s="3"/>
      <c r="IRX672" s="3"/>
      <c r="IRY672" s="3"/>
      <c r="IRZ672" s="3"/>
      <c r="ISA672" s="3"/>
      <c r="ISB672" s="3"/>
      <c r="ISC672" s="3"/>
      <c r="ISD672" s="3"/>
      <c r="ISE672" s="3"/>
      <c r="ISF672" s="3"/>
      <c r="ISG672" s="3"/>
      <c r="ISH672" s="3"/>
      <c r="ISI672" s="3"/>
      <c r="ISJ672" s="3"/>
      <c r="ISK672" s="3"/>
      <c r="ISL672" s="3"/>
      <c r="ISM672" s="3"/>
      <c r="ISN672" s="3"/>
      <c r="ISO672" s="3"/>
      <c r="ISP672" s="3"/>
      <c r="ISQ672" s="3"/>
      <c r="ISR672" s="3"/>
      <c r="ISS672" s="3"/>
      <c r="IST672" s="3"/>
      <c r="ISU672" s="3"/>
      <c r="ISV672" s="3"/>
      <c r="ISW672" s="3"/>
      <c r="ISX672" s="3"/>
      <c r="ISY672" s="3"/>
      <c r="ISZ672" s="3"/>
      <c r="ITA672" s="3"/>
      <c r="ITB672" s="3"/>
      <c r="ITC672" s="3"/>
      <c r="ITD672" s="3"/>
      <c r="ITE672" s="3"/>
      <c r="ITF672" s="3"/>
      <c r="ITG672" s="3"/>
      <c r="ITH672" s="3"/>
      <c r="ITI672" s="3"/>
      <c r="ITJ672" s="3"/>
      <c r="ITK672" s="3"/>
      <c r="ITL672" s="3"/>
      <c r="ITM672" s="3"/>
      <c r="ITN672" s="3"/>
      <c r="ITO672" s="3"/>
      <c r="ITP672" s="3"/>
      <c r="ITQ672" s="3"/>
      <c r="ITR672" s="3"/>
      <c r="ITS672" s="3"/>
      <c r="ITT672" s="3"/>
      <c r="ITU672" s="3"/>
      <c r="ITV672" s="3"/>
      <c r="ITW672" s="3"/>
      <c r="ITX672" s="3"/>
      <c r="ITY672" s="3"/>
      <c r="ITZ672" s="3"/>
      <c r="IUA672" s="3"/>
      <c r="IUB672" s="3"/>
      <c r="IUC672" s="3"/>
      <c r="IUD672" s="3"/>
      <c r="IUE672" s="3"/>
      <c r="IUF672" s="3"/>
      <c r="IUG672" s="3"/>
      <c r="IUH672" s="3"/>
      <c r="IUI672" s="3"/>
      <c r="IUJ672" s="3"/>
      <c r="IUK672" s="3"/>
      <c r="IUL672" s="3"/>
      <c r="IUM672" s="3"/>
      <c r="IUN672" s="3"/>
      <c r="IUO672" s="3"/>
      <c r="IUP672" s="3"/>
      <c r="IUQ672" s="3"/>
      <c r="IUR672" s="3"/>
      <c r="IUS672" s="3"/>
      <c r="IUT672" s="3"/>
      <c r="IUU672" s="3"/>
      <c r="IUV672" s="3"/>
      <c r="IUW672" s="3"/>
      <c r="IUX672" s="3"/>
      <c r="IUY672" s="3"/>
      <c r="IUZ672" s="3"/>
      <c r="IVA672" s="3"/>
      <c r="IVB672" s="3"/>
      <c r="IVC672" s="3"/>
      <c r="IVD672" s="3"/>
      <c r="IVE672" s="3"/>
      <c r="IVF672" s="3"/>
      <c r="IVG672" s="3"/>
      <c r="IVH672" s="3"/>
      <c r="IVI672" s="3"/>
      <c r="IVJ672" s="3"/>
      <c r="IVK672" s="3"/>
      <c r="IVL672" s="3"/>
      <c r="IVM672" s="3"/>
      <c r="IVN672" s="3"/>
      <c r="IVO672" s="3"/>
      <c r="IVP672" s="3"/>
      <c r="IVQ672" s="3"/>
      <c r="IVR672" s="3"/>
      <c r="IVS672" s="3"/>
      <c r="IVT672" s="3"/>
      <c r="IVU672" s="3"/>
      <c r="IVV672" s="3"/>
      <c r="IVW672" s="3"/>
      <c r="IVX672" s="3"/>
      <c r="IVY672" s="3"/>
      <c r="IVZ672" s="3"/>
      <c r="IWA672" s="3"/>
      <c r="IWB672" s="3"/>
      <c r="IWC672" s="3"/>
      <c r="IWD672" s="3"/>
      <c r="IWE672" s="3"/>
      <c r="IWF672" s="3"/>
      <c r="IWG672" s="3"/>
      <c r="IWH672" s="3"/>
      <c r="IWI672" s="3"/>
      <c r="IWJ672" s="3"/>
      <c r="IWK672" s="3"/>
      <c r="IWL672" s="3"/>
      <c r="IWM672" s="3"/>
      <c r="IWN672" s="3"/>
      <c r="IWO672" s="3"/>
      <c r="IWP672" s="3"/>
      <c r="IWQ672" s="3"/>
      <c r="IWR672" s="3"/>
      <c r="IWS672" s="3"/>
      <c r="IWT672" s="3"/>
      <c r="IWU672" s="3"/>
      <c r="IWV672" s="3"/>
      <c r="IWW672" s="3"/>
      <c r="IWX672" s="3"/>
      <c r="IWY672" s="3"/>
      <c r="IWZ672" s="3"/>
      <c r="IXA672" s="3"/>
      <c r="IXB672" s="3"/>
      <c r="IXC672" s="3"/>
      <c r="IXD672" s="3"/>
      <c r="IXE672" s="3"/>
      <c r="IXF672" s="3"/>
      <c r="IXG672" s="3"/>
      <c r="IXH672" s="3"/>
      <c r="IXI672" s="3"/>
      <c r="IXJ672" s="3"/>
      <c r="IXK672" s="3"/>
      <c r="IXL672" s="3"/>
      <c r="IXM672" s="3"/>
      <c r="IXN672" s="3"/>
      <c r="IXO672" s="3"/>
      <c r="IXP672" s="3"/>
      <c r="IXQ672" s="3"/>
      <c r="IXR672" s="3"/>
      <c r="IXS672" s="3"/>
      <c r="IXT672" s="3"/>
      <c r="IXU672" s="3"/>
      <c r="IXV672" s="3"/>
      <c r="IXW672" s="3"/>
      <c r="IXX672" s="3"/>
      <c r="IXY672" s="3"/>
      <c r="IXZ672" s="3"/>
      <c r="IYA672" s="3"/>
      <c r="IYB672" s="3"/>
      <c r="IYC672" s="3"/>
      <c r="IYD672" s="3"/>
      <c r="IYE672" s="3"/>
      <c r="IYF672" s="3"/>
      <c r="IYG672" s="3"/>
      <c r="IYH672" s="3"/>
      <c r="IYI672" s="3"/>
      <c r="IYJ672" s="3"/>
      <c r="IYK672" s="3"/>
      <c r="IYL672" s="3"/>
      <c r="IYM672" s="3"/>
      <c r="IYN672" s="3"/>
      <c r="IYO672" s="3"/>
      <c r="IYP672" s="3"/>
      <c r="IYQ672" s="3"/>
      <c r="IYR672" s="3"/>
      <c r="IYS672" s="3"/>
      <c r="IYT672" s="3"/>
      <c r="IYU672" s="3"/>
      <c r="IYV672" s="3"/>
      <c r="IYW672" s="3"/>
      <c r="IYX672" s="3"/>
      <c r="IYY672" s="3"/>
      <c r="IYZ672" s="3"/>
      <c r="IZA672" s="3"/>
      <c r="IZB672" s="3"/>
      <c r="IZC672" s="3"/>
      <c r="IZD672" s="3"/>
      <c r="IZE672" s="3"/>
      <c r="IZF672" s="3"/>
      <c r="IZG672" s="3"/>
      <c r="IZH672" s="3"/>
      <c r="IZI672" s="3"/>
      <c r="IZJ672" s="3"/>
      <c r="IZK672" s="3"/>
      <c r="IZL672" s="3"/>
      <c r="IZM672" s="3"/>
      <c r="IZN672" s="3"/>
      <c r="IZO672" s="3"/>
      <c r="IZP672" s="3"/>
      <c r="IZQ672" s="3"/>
      <c r="IZR672" s="3"/>
      <c r="IZS672" s="3"/>
      <c r="IZT672" s="3"/>
      <c r="IZU672" s="3"/>
      <c r="IZV672" s="3"/>
      <c r="IZW672" s="3"/>
      <c r="IZX672" s="3"/>
      <c r="IZY672" s="3"/>
      <c r="IZZ672" s="3"/>
      <c r="JAA672" s="3"/>
      <c r="JAB672" s="3"/>
      <c r="JAC672" s="3"/>
      <c r="JAD672" s="3"/>
      <c r="JAE672" s="3"/>
      <c r="JAF672" s="3"/>
      <c r="JAG672" s="3"/>
      <c r="JAH672" s="3"/>
      <c r="JAI672" s="3"/>
      <c r="JAJ672" s="3"/>
      <c r="JAK672" s="3"/>
      <c r="JAL672" s="3"/>
      <c r="JAM672" s="3"/>
      <c r="JAN672" s="3"/>
      <c r="JAO672" s="3"/>
      <c r="JAP672" s="3"/>
      <c r="JAQ672" s="3"/>
      <c r="JAR672" s="3"/>
      <c r="JAS672" s="3"/>
      <c r="JAT672" s="3"/>
      <c r="JAU672" s="3"/>
      <c r="JAV672" s="3"/>
      <c r="JAW672" s="3"/>
      <c r="JAX672" s="3"/>
      <c r="JAY672" s="3"/>
      <c r="JAZ672" s="3"/>
      <c r="JBA672" s="3"/>
      <c r="JBB672" s="3"/>
      <c r="JBC672" s="3"/>
      <c r="JBD672" s="3"/>
      <c r="JBE672" s="3"/>
      <c r="JBF672" s="3"/>
      <c r="JBG672" s="3"/>
      <c r="JBH672" s="3"/>
      <c r="JBI672" s="3"/>
      <c r="JBJ672" s="3"/>
      <c r="JBK672" s="3"/>
      <c r="JBL672" s="3"/>
      <c r="JBM672" s="3"/>
      <c r="JBN672" s="3"/>
      <c r="JBO672" s="3"/>
      <c r="JBP672" s="3"/>
      <c r="JBQ672" s="3"/>
      <c r="JBR672" s="3"/>
      <c r="JBS672" s="3"/>
      <c r="JBT672" s="3"/>
      <c r="JBU672" s="3"/>
      <c r="JBV672" s="3"/>
      <c r="JBW672" s="3"/>
      <c r="JBX672" s="3"/>
      <c r="JBY672" s="3"/>
      <c r="JBZ672" s="3"/>
      <c r="JCA672" s="3"/>
      <c r="JCB672" s="3"/>
      <c r="JCC672" s="3"/>
      <c r="JCD672" s="3"/>
      <c r="JCE672" s="3"/>
      <c r="JCF672" s="3"/>
      <c r="JCG672" s="3"/>
      <c r="JCH672" s="3"/>
      <c r="JCI672" s="3"/>
      <c r="JCJ672" s="3"/>
      <c r="JCK672" s="3"/>
      <c r="JCL672" s="3"/>
      <c r="JCM672" s="3"/>
      <c r="JCN672" s="3"/>
      <c r="JCO672" s="3"/>
      <c r="JCP672" s="3"/>
      <c r="JCQ672" s="3"/>
      <c r="JCR672" s="3"/>
      <c r="JCS672" s="3"/>
      <c r="JCT672" s="3"/>
      <c r="JCU672" s="3"/>
      <c r="JCV672" s="3"/>
      <c r="JCW672" s="3"/>
      <c r="JCX672" s="3"/>
      <c r="JCY672" s="3"/>
      <c r="JCZ672" s="3"/>
      <c r="JDA672" s="3"/>
      <c r="JDB672" s="3"/>
      <c r="JDC672" s="3"/>
      <c r="JDD672" s="3"/>
      <c r="JDE672" s="3"/>
      <c r="JDF672" s="3"/>
      <c r="JDG672" s="3"/>
      <c r="JDH672" s="3"/>
      <c r="JDI672" s="3"/>
      <c r="JDJ672" s="3"/>
      <c r="JDK672" s="3"/>
      <c r="JDL672" s="3"/>
      <c r="JDM672" s="3"/>
      <c r="JDN672" s="3"/>
      <c r="JDO672" s="3"/>
      <c r="JDP672" s="3"/>
      <c r="JDQ672" s="3"/>
      <c r="JDR672" s="3"/>
      <c r="JDS672" s="3"/>
      <c r="JDT672" s="3"/>
      <c r="JDU672" s="3"/>
      <c r="JDV672" s="3"/>
      <c r="JDW672" s="3"/>
      <c r="JDX672" s="3"/>
      <c r="JDY672" s="3"/>
      <c r="JDZ672" s="3"/>
      <c r="JEA672" s="3"/>
      <c r="JEB672" s="3"/>
      <c r="JEC672" s="3"/>
      <c r="JED672" s="3"/>
      <c r="JEE672" s="3"/>
      <c r="JEF672" s="3"/>
      <c r="JEG672" s="3"/>
      <c r="JEH672" s="3"/>
      <c r="JEI672" s="3"/>
      <c r="JEJ672" s="3"/>
      <c r="JEK672" s="3"/>
      <c r="JEL672" s="3"/>
      <c r="JEM672" s="3"/>
      <c r="JEN672" s="3"/>
      <c r="JEO672" s="3"/>
      <c r="JEP672" s="3"/>
      <c r="JEQ672" s="3"/>
      <c r="JER672" s="3"/>
      <c r="JES672" s="3"/>
      <c r="JET672" s="3"/>
      <c r="JEU672" s="3"/>
      <c r="JEV672" s="3"/>
      <c r="JEW672" s="3"/>
      <c r="JEX672" s="3"/>
      <c r="JEY672" s="3"/>
      <c r="JEZ672" s="3"/>
      <c r="JFA672" s="3"/>
      <c r="JFB672" s="3"/>
      <c r="JFC672" s="3"/>
      <c r="JFD672" s="3"/>
      <c r="JFE672" s="3"/>
      <c r="JFF672" s="3"/>
      <c r="JFG672" s="3"/>
      <c r="JFH672" s="3"/>
      <c r="JFI672" s="3"/>
      <c r="JFJ672" s="3"/>
      <c r="JFK672" s="3"/>
      <c r="JFL672" s="3"/>
      <c r="JFM672" s="3"/>
      <c r="JFN672" s="3"/>
      <c r="JFO672" s="3"/>
      <c r="JFP672" s="3"/>
      <c r="JFQ672" s="3"/>
      <c r="JFR672" s="3"/>
      <c r="JFS672" s="3"/>
      <c r="JFT672" s="3"/>
      <c r="JFU672" s="3"/>
      <c r="JFV672" s="3"/>
      <c r="JFW672" s="3"/>
      <c r="JFX672" s="3"/>
      <c r="JFY672" s="3"/>
      <c r="JFZ672" s="3"/>
      <c r="JGA672" s="3"/>
      <c r="JGB672" s="3"/>
      <c r="JGC672" s="3"/>
      <c r="JGD672" s="3"/>
      <c r="JGE672" s="3"/>
      <c r="JGF672" s="3"/>
      <c r="JGG672" s="3"/>
      <c r="JGH672" s="3"/>
      <c r="JGI672" s="3"/>
      <c r="JGJ672" s="3"/>
      <c r="JGK672" s="3"/>
      <c r="JGL672" s="3"/>
      <c r="JGM672" s="3"/>
      <c r="JGN672" s="3"/>
      <c r="JGO672" s="3"/>
      <c r="JGP672" s="3"/>
      <c r="JGQ672" s="3"/>
      <c r="JGR672" s="3"/>
      <c r="JGS672" s="3"/>
      <c r="JGT672" s="3"/>
      <c r="JGU672" s="3"/>
      <c r="JGV672" s="3"/>
      <c r="JGW672" s="3"/>
      <c r="JGX672" s="3"/>
      <c r="JGY672" s="3"/>
      <c r="JGZ672" s="3"/>
      <c r="JHA672" s="3"/>
      <c r="JHB672" s="3"/>
      <c r="JHC672" s="3"/>
      <c r="JHD672" s="3"/>
      <c r="JHE672" s="3"/>
      <c r="JHF672" s="3"/>
      <c r="JHG672" s="3"/>
      <c r="JHH672" s="3"/>
      <c r="JHI672" s="3"/>
      <c r="JHJ672" s="3"/>
      <c r="JHK672" s="3"/>
      <c r="JHL672" s="3"/>
      <c r="JHM672" s="3"/>
      <c r="JHN672" s="3"/>
      <c r="JHO672" s="3"/>
      <c r="JHP672" s="3"/>
      <c r="JHQ672" s="3"/>
      <c r="JHR672" s="3"/>
      <c r="JHS672" s="3"/>
      <c r="JHT672" s="3"/>
      <c r="JHU672" s="3"/>
      <c r="JHV672" s="3"/>
      <c r="JHW672" s="3"/>
      <c r="JHX672" s="3"/>
      <c r="JHY672" s="3"/>
      <c r="JHZ672" s="3"/>
      <c r="JIA672" s="3"/>
      <c r="JIB672" s="3"/>
      <c r="JIC672" s="3"/>
      <c r="JID672" s="3"/>
      <c r="JIE672" s="3"/>
      <c r="JIF672" s="3"/>
      <c r="JIG672" s="3"/>
      <c r="JIH672" s="3"/>
      <c r="JII672" s="3"/>
      <c r="JIJ672" s="3"/>
      <c r="JIK672" s="3"/>
      <c r="JIL672" s="3"/>
      <c r="JIM672" s="3"/>
      <c r="JIN672" s="3"/>
      <c r="JIO672" s="3"/>
      <c r="JIP672" s="3"/>
      <c r="JIQ672" s="3"/>
      <c r="JIR672" s="3"/>
      <c r="JIS672" s="3"/>
      <c r="JIT672" s="3"/>
      <c r="JIU672" s="3"/>
      <c r="JIV672" s="3"/>
      <c r="JIW672" s="3"/>
      <c r="JIX672" s="3"/>
      <c r="JIY672" s="3"/>
      <c r="JIZ672" s="3"/>
      <c r="JJA672" s="3"/>
      <c r="JJB672" s="3"/>
      <c r="JJC672" s="3"/>
      <c r="JJD672" s="3"/>
      <c r="JJE672" s="3"/>
      <c r="JJF672" s="3"/>
      <c r="JJG672" s="3"/>
      <c r="JJH672" s="3"/>
      <c r="JJI672" s="3"/>
      <c r="JJJ672" s="3"/>
      <c r="JJK672" s="3"/>
      <c r="JJL672" s="3"/>
      <c r="JJM672" s="3"/>
      <c r="JJN672" s="3"/>
      <c r="JJO672" s="3"/>
      <c r="JJP672" s="3"/>
      <c r="JJQ672" s="3"/>
      <c r="JJR672" s="3"/>
      <c r="JJS672" s="3"/>
      <c r="JJT672" s="3"/>
      <c r="JJU672" s="3"/>
      <c r="JJV672" s="3"/>
      <c r="JJW672" s="3"/>
      <c r="JJX672" s="3"/>
      <c r="JJY672" s="3"/>
      <c r="JJZ672" s="3"/>
      <c r="JKA672" s="3"/>
      <c r="JKB672" s="3"/>
      <c r="JKC672" s="3"/>
      <c r="JKD672" s="3"/>
      <c r="JKE672" s="3"/>
      <c r="JKF672" s="3"/>
      <c r="JKG672" s="3"/>
      <c r="JKH672" s="3"/>
      <c r="JKI672" s="3"/>
      <c r="JKJ672" s="3"/>
      <c r="JKK672" s="3"/>
      <c r="JKL672" s="3"/>
      <c r="JKM672" s="3"/>
      <c r="JKN672" s="3"/>
      <c r="JKO672" s="3"/>
      <c r="JKP672" s="3"/>
      <c r="JKQ672" s="3"/>
      <c r="JKR672" s="3"/>
      <c r="JKS672" s="3"/>
      <c r="JKT672" s="3"/>
      <c r="JKU672" s="3"/>
      <c r="JKV672" s="3"/>
      <c r="JKW672" s="3"/>
      <c r="JKX672" s="3"/>
      <c r="JKY672" s="3"/>
      <c r="JKZ672" s="3"/>
      <c r="JLA672" s="3"/>
      <c r="JLB672" s="3"/>
      <c r="JLC672" s="3"/>
      <c r="JLD672" s="3"/>
      <c r="JLE672" s="3"/>
      <c r="JLF672" s="3"/>
      <c r="JLG672" s="3"/>
      <c r="JLH672" s="3"/>
      <c r="JLI672" s="3"/>
      <c r="JLJ672" s="3"/>
      <c r="JLK672" s="3"/>
      <c r="JLL672" s="3"/>
      <c r="JLM672" s="3"/>
      <c r="JLN672" s="3"/>
      <c r="JLO672" s="3"/>
      <c r="JLP672" s="3"/>
      <c r="JLQ672" s="3"/>
      <c r="JLR672" s="3"/>
      <c r="JLS672" s="3"/>
      <c r="JLT672" s="3"/>
      <c r="JLU672" s="3"/>
      <c r="JLV672" s="3"/>
      <c r="JLW672" s="3"/>
      <c r="JLX672" s="3"/>
      <c r="JLY672" s="3"/>
      <c r="JLZ672" s="3"/>
      <c r="JMA672" s="3"/>
      <c r="JMB672" s="3"/>
      <c r="JMC672" s="3"/>
      <c r="JMD672" s="3"/>
      <c r="JME672" s="3"/>
      <c r="JMF672" s="3"/>
      <c r="JMG672" s="3"/>
      <c r="JMH672" s="3"/>
      <c r="JMI672" s="3"/>
      <c r="JMJ672" s="3"/>
      <c r="JMK672" s="3"/>
      <c r="JML672" s="3"/>
      <c r="JMM672" s="3"/>
      <c r="JMN672" s="3"/>
      <c r="JMO672" s="3"/>
      <c r="JMP672" s="3"/>
      <c r="JMQ672" s="3"/>
      <c r="JMR672" s="3"/>
      <c r="JMS672" s="3"/>
      <c r="JMT672" s="3"/>
      <c r="JMU672" s="3"/>
      <c r="JMV672" s="3"/>
      <c r="JMW672" s="3"/>
      <c r="JMX672" s="3"/>
      <c r="JMY672" s="3"/>
      <c r="JMZ672" s="3"/>
      <c r="JNA672" s="3"/>
      <c r="JNB672" s="3"/>
      <c r="JNC672" s="3"/>
      <c r="JND672" s="3"/>
      <c r="JNE672" s="3"/>
      <c r="JNF672" s="3"/>
      <c r="JNG672" s="3"/>
      <c r="JNH672" s="3"/>
      <c r="JNI672" s="3"/>
      <c r="JNJ672" s="3"/>
      <c r="JNK672" s="3"/>
      <c r="JNL672" s="3"/>
      <c r="JNM672" s="3"/>
      <c r="JNN672" s="3"/>
      <c r="JNO672" s="3"/>
      <c r="JNP672" s="3"/>
      <c r="JNQ672" s="3"/>
      <c r="JNR672" s="3"/>
      <c r="JNS672" s="3"/>
      <c r="JNT672" s="3"/>
      <c r="JNU672" s="3"/>
      <c r="JNV672" s="3"/>
      <c r="JNW672" s="3"/>
      <c r="JNX672" s="3"/>
      <c r="JNY672" s="3"/>
      <c r="JNZ672" s="3"/>
      <c r="JOA672" s="3"/>
      <c r="JOB672" s="3"/>
      <c r="JOC672" s="3"/>
      <c r="JOD672" s="3"/>
      <c r="JOE672" s="3"/>
      <c r="JOF672" s="3"/>
      <c r="JOG672" s="3"/>
      <c r="JOH672" s="3"/>
      <c r="JOI672" s="3"/>
      <c r="JOJ672" s="3"/>
      <c r="JOK672" s="3"/>
      <c r="JOL672" s="3"/>
      <c r="JOM672" s="3"/>
      <c r="JON672" s="3"/>
      <c r="JOO672" s="3"/>
      <c r="JOP672" s="3"/>
      <c r="JOQ672" s="3"/>
      <c r="JOR672" s="3"/>
      <c r="JOS672" s="3"/>
      <c r="JOT672" s="3"/>
      <c r="JOU672" s="3"/>
      <c r="JOV672" s="3"/>
      <c r="JOW672" s="3"/>
      <c r="JOX672" s="3"/>
      <c r="JOY672" s="3"/>
      <c r="JOZ672" s="3"/>
      <c r="JPA672" s="3"/>
      <c r="JPB672" s="3"/>
      <c r="JPC672" s="3"/>
      <c r="JPD672" s="3"/>
      <c r="JPE672" s="3"/>
      <c r="JPF672" s="3"/>
      <c r="JPG672" s="3"/>
      <c r="JPH672" s="3"/>
      <c r="JPI672" s="3"/>
      <c r="JPJ672" s="3"/>
      <c r="JPK672" s="3"/>
      <c r="JPL672" s="3"/>
      <c r="JPM672" s="3"/>
      <c r="JPN672" s="3"/>
      <c r="JPO672" s="3"/>
      <c r="JPP672" s="3"/>
      <c r="JPQ672" s="3"/>
      <c r="JPR672" s="3"/>
      <c r="JPS672" s="3"/>
      <c r="JPT672" s="3"/>
      <c r="JPU672" s="3"/>
      <c r="JPV672" s="3"/>
      <c r="JPW672" s="3"/>
      <c r="JPX672" s="3"/>
      <c r="JPY672" s="3"/>
      <c r="JPZ672" s="3"/>
      <c r="JQA672" s="3"/>
      <c r="JQB672" s="3"/>
      <c r="JQC672" s="3"/>
      <c r="JQD672" s="3"/>
      <c r="JQE672" s="3"/>
      <c r="JQF672" s="3"/>
      <c r="JQG672" s="3"/>
      <c r="JQH672" s="3"/>
      <c r="JQI672" s="3"/>
      <c r="JQJ672" s="3"/>
      <c r="JQK672" s="3"/>
      <c r="JQL672" s="3"/>
      <c r="JQM672" s="3"/>
      <c r="JQN672" s="3"/>
      <c r="JQO672" s="3"/>
      <c r="JQP672" s="3"/>
      <c r="JQQ672" s="3"/>
      <c r="JQR672" s="3"/>
      <c r="JQS672" s="3"/>
      <c r="JQT672" s="3"/>
      <c r="JQU672" s="3"/>
      <c r="JQV672" s="3"/>
      <c r="JQW672" s="3"/>
      <c r="JQX672" s="3"/>
      <c r="JQY672" s="3"/>
      <c r="JQZ672" s="3"/>
      <c r="JRA672" s="3"/>
      <c r="JRB672" s="3"/>
      <c r="JRC672" s="3"/>
      <c r="JRD672" s="3"/>
      <c r="JRE672" s="3"/>
      <c r="JRF672" s="3"/>
      <c r="JRG672" s="3"/>
      <c r="JRH672" s="3"/>
      <c r="JRI672" s="3"/>
      <c r="JRJ672" s="3"/>
      <c r="JRK672" s="3"/>
      <c r="JRL672" s="3"/>
      <c r="JRM672" s="3"/>
      <c r="JRN672" s="3"/>
      <c r="JRO672" s="3"/>
      <c r="JRP672" s="3"/>
      <c r="JRQ672" s="3"/>
      <c r="JRR672" s="3"/>
      <c r="JRS672" s="3"/>
      <c r="JRT672" s="3"/>
      <c r="JRU672" s="3"/>
      <c r="JRV672" s="3"/>
      <c r="JRW672" s="3"/>
      <c r="JRX672" s="3"/>
      <c r="JRY672" s="3"/>
      <c r="JRZ672" s="3"/>
      <c r="JSA672" s="3"/>
      <c r="JSB672" s="3"/>
      <c r="JSC672" s="3"/>
      <c r="JSD672" s="3"/>
      <c r="JSE672" s="3"/>
      <c r="JSF672" s="3"/>
      <c r="JSG672" s="3"/>
      <c r="JSH672" s="3"/>
      <c r="JSI672" s="3"/>
      <c r="JSJ672" s="3"/>
      <c r="JSK672" s="3"/>
      <c r="JSL672" s="3"/>
      <c r="JSM672" s="3"/>
      <c r="JSN672" s="3"/>
      <c r="JSO672" s="3"/>
      <c r="JSP672" s="3"/>
      <c r="JSQ672" s="3"/>
      <c r="JSR672" s="3"/>
      <c r="JSS672" s="3"/>
      <c r="JST672" s="3"/>
      <c r="JSU672" s="3"/>
      <c r="JSV672" s="3"/>
      <c r="JSW672" s="3"/>
      <c r="JSX672" s="3"/>
      <c r="JSY672" s="3"/>
      <c r="JSZ672" s="3"/>
      <c r="JTA672" s="3"/>
      <c r="JTB672" s="3"/>
      <c r="JTC672" s="3"/>
      <c r="JTD672" s="3"/>
      <c r="JTE672" s="3"/>
      <c r="JTF672" s="3"/>
      <c r="JTG672" s="3"/>
      <c r="JTH672" s="3"/>
      <c r="JTI672" s="3"/>
      <c r="JTJ672" s="3"/>
      <c r="JTK672" s="3"/>
      <c r="JTL672" s="3"/>
      <c r="JTM672" s="3"/>
      <c r="JTN672" s="3"/>
      <c r="JTO672" s="3"/>
      <c r="JTP672" s="3"/>
      <c r="JTQ672" s="3"/>
      <c r="JTR672" s="3"/>
      <c r="JTS672" s="3"/>
      <c r="JTT672" s="3"/>
      <c r="JTU672" s="3"/>
      <c r="JTV672" s="3"/>
      <c r="JTW672" s="3"/>
      <c r="JTX672" s="3"/>
      <c r="JTY672" s="3"/>
      <c r="JTZ672" s="3"/>
      <c r="JUA672" s="3"/>
      <c r="JUB672" s="3"/>
      <c r="JUC672" s="3"/>
      <c r="JUD672" s="3"/>
      <c r="JUE672" s="3"/>
      <c r="JUF672" s="3"/>
      <c r="JUG672" s="3"/>
      <c r="JUH672" s="3"/>
      <c r="JUI672" s="3"/>
      <c r="JUJ672" s="3"/>
      <c r="JUK672" s="3"/>
      <c r="JUL672" s="3"/>
      <c r="JUM672" s="3"/>
      <c r="JUN672" s="3"/>
      <c r="JUO672" s="3"/>
      <c r="JUP672" s="3"/>
      <c r="JUQ672" s="3"/>
      <c r="JUR672" s="3"/>
      <c r="JUS672" s="3"/>
      <c r="JUT672" s="3"/>
      <c r="JUU672" s="3"/>
      <c r="JUV672" s="3"/>
      <c r="JUW672" s="3"/>
      <c r="JUX672" s="3"/>
      <c r="JUY672" s="3"/>
      <c r="JUZ672" s="3"/>
      <c r="JVA672" s="3"/>
      <c r="JVB672" s="3"/>
      <c r="JVC672" s="3"/>
      <c r="JVD672" s="3"/>
      <c r="JVE672" s="3"/>
      <c r="JVF672" s="3"/>
      <c r="JVG672" s="3"/>
      <c r="JVH672" s="3"/>
      <c r="JVI672" s="3"/>
      <c r="JVJ672" s="3"/>
      <c r="JVK672" s="3"/>
      <c r="JVL672" s="3"/>
      <c r="JVM672" s="3"/>
      <c r="JVN672" s="3"/>
      <c r="JVO672" s="3"/>
      <c r="JVP672" s="3"/>
      <c r="JVQ672" s="3"/>
      <c r="JVR672" s="3"/>
      <c r="JVS672" s="3"/>
      <c r="JVT672" s="3"/>
      <c r="JVU672" s="3"/>
      <c r="JVV672" s="3"/>
      <c r="JVW672" s="3"/>
      <c r="JVX672" s="3"/>
      <c r="JVY672" s="3"/>
      <c r="JVZ672" s="3"/>
      <c r="JWA672" s="3"/>
      <c r="JWB672" s="3"/>
      <c r="JWC672" s="3"/>
      <c r="JWD672" s="3"/>
      <c r="JWE672" s="3"/>
      <c r="JWF672" s="3"/>
      <c r="JWG672" s="3"/>
      <c r="JWH672" s="3"/>
      <c r="JWI672" s="3"/>
      <c r="JWJ672" s="3"/>
      <c r="JWK672" s="3"/>
      <c r="JWL672" s="3"/>
      <c r="JWM672" s="3"/>
      <c r="JWN672" s="3"/>
      <c r="JWO672" s="3"/>
      <c r="JWP672" s="3"/>
      <c r="JWQ672" s="3"/>
      <c r="JWR672" s="3"/>
      <c r="JWS672" s="3"/>
      <c r="JWT672" s="3"/>
      <c r="JWU672" s="3"/>
      <c r="JWV672" s="3"/>
      <c r="JWW672" s="3"/>
      <c r="JWX672" s="3"/>
      <c r="JWY672" s="3"/>
      <c r="JWZ672" s="3"/>
      <c r="JXA672" s="3"/>
      <c r="JXB672" s="3"/>
      <c r="JXC672" s="3"/>
      <c r="JXD672" s="3"/>
      <c r="JXE672" s="3"/>
      <c r="JXF672" s="3"/>
      <c r="JXG672" s="3"/>
      <c r="JXH672" s="3"/>
      <c r="JXI672" s="3"/>
      <c r="JXJ672" s="3"/>
      <c r="JXK672" s="3"/>
      <c r="JXL672" s="3"/>
      <c r="JXM672" s="3"/>
      <c r="JXN672" s="3"/>
      <c r="JXO672" s="3"/>
      <c r="JXP672" s="3"/>
      <c r="JXQ672" s="3"/>
      <c r="JXR672" s="3"/>
      <c r="JXS672" s="3"/>
      <c r="JXT672" s="3"/>
      <c r="JXU672" s="3"/>
      <c r="JXV672" s="3"/>
      <c r="JXW672" s="3"/>
      <c r="JXX672" s="3"/>
      <c r="JXY672" s="3"/>
      <c r="JXZ672" s="3"/>
      <c r="JYA672" s="3"/>
      <c r="JYB672" s="3"/>
      <c r="JYC672" s="3"/>
      <c r="JYD672" s="3"/>
      <c r="JYE672" s="3"/>
      <c r="JYF672" s="3"/>
      <c r="JYG672" s="3"/>
      <c r="JYH672" s="3"/>
      <c r="JYI672" s="3"/>
      <c r="JYJ672" s="3"/>
      <c r="JYK672" s="3"/>
      <c r="JYL672" s="3"/>
      <c r="JYM672" s="3"/>
      <c r="JYN672" s="3"/>
      <c r="JYO672" s="3"/>
      <c r="JYP672" s="3"/>
      <c r="JYQ672" s="3"/>
      <c r="JYR672" s="3"/>
      <c r="JYS672" s="3"/>
      <c r="JYT672" s="3"/>
      <c r="JYU672" s="3"/>
      <c r="JYV672" s="3"/>
      <c r="JYW672" s="3"/>
      <c r="JYX672" s="3"/>
      <c r="JYY672" s="3"/>
      <c r="JYZ672" s="3"/>
      <c r="JZA672" s="3"/>
      <c r="JZB672" s="3"/>
      <c r="JZC672" s="3"/>
      <c r="JZD672" s="3"/>
      <c r="JZE672" s="3"/>
      <c r="JZF672" s="3"/>
      <c r="JZG672" s="3"/>
      <c r="JZH672" s="3"/>
      <c r="JZI672" s="3"/>
      <c r="JZJ672" s="3"/>
      <c r="JZK672" s="3"/>
      <c r="JZL672" s="3"/>
      <c r="JZM672" s="3"/>
      <c r="JZN672" s="3"/>
      <c r="JZO672" s="3"/>
      <c r="JZP672" s="3"/>
      <c r="JZQ672" s="3"/>
      <c r="JZR672" s="3"/>
      <c r="JZS672" s="3"/>
      <c r="JZT672" s="3"/>
      <c r="JZU672" s="3"/>
      <c r="JZV672" s="3"/>
      <c r="JZW672" s="3"/>
      <c r="JZX672" s="3"/>
      <c r="JZY672" s="3"/>
      <c r="JZZ672" s="3"/>
      <c r="KAA672" s="3"/>
      <c r="KAB672" s="3"/>
      <c r="KAC672" s="3"/>
      <c r="KAD672" s="3"/>
      <c r="KAE672" s="3"/>
      <c r="KAF672" s="3"/>
      <c r="KAG672" s="3"/>
      <c r="KAH672" s="3"/>
      <c r="KAI672" s="3"/>
      <c r="KAJ672" s="3"/>
      <c r="KAK672" s="3"/>
      <c r="KAL672" s="3"/>
      <c r="KAM672" s="3"/>
      <c r="KAN672" s="3"/>
      <c r="KAO672" s="3"/>
      <c r="KAP672" s="3"/>
      <c r="KAQ672" s="3"/>
      <c r="KAR672" s="3"/>
      <c r="KAS672" s="3"/>
      <c r="KAT672" s="3"/>
      <c r="KAU672" s="3"/>
      <c r="KAV672" s="3"/>
      <c r="KAW672" s="3"/>
      <c r="KAX672" s="3"/>
      <c r="KAY672" s="3"/>
      <c r="KAZ672" s="3"/>
      <c r="KBA672" s="3"/>
      <c r="KBB672" s="3"/>
      <c r="KBC672" s="3"/>
      <c r="KBD672" s="3"/>
      <c r="KBE672" s="3"/>
      <c r="KBF672" s="3"/>
      <c r="KBG672" s="3"/>
      <c r="KBH672" s="3"/>
      <c r="KBI672" s="3"/>
      <c r="KBJ672" s="3"/>
      <c r="KBK672" s="3"/>
      <c r="KBL672" s="3"/>
      <c r="KBM672" s="3"/>
      <c r="KBN672" s="3"/>
      <c r="KBO672" s="3"/>
      <c r="KBP672" s="3"/>
      <c r="KBQ672" s="3"/>
      <c r="KBR672" s="3"/>
      <c r="KBS672" s="3"/>
      <c r="KBT672" s="3"/>
      <c r="KBU672" s="3"/>
      <c r="KBV672" s="3"/>
      <c r="KBW672" s="3"/>
      <c r="KBX672" s="3"/>
      <c r="KBY672" s="3"/>
      <c r="KBZ672" s="3"/>
      <c r="KCA672" s="3"/>
      <c r="KCB672" s="3"/>
      <c r="KCC672" s="3"/>
      <c r="KCD672" s="3"/>
      <c r="KCE672" s="3"/>
      <c r="KCF672" s="3"/>
      <c r="KCG672" s="3"/>
      <c r="KCH672" s="3"/>
      <c r="KCI672" s="3"/>
      <c r="KCJ672" s="3"/>
      <c r="KCK672" s="3"/>
      <c r="KCL672" s="3"/>
      <c r="KCM672" s="3"/>
      <c r="KCN672" s="3"/>
      <c r="KCO672" s="3"/>
      <c r="KCP672" s="3"/>
      <c r="KCQ672" s="3"/>
      <c r="KCR672" s="3"/>
      <c r="KCS672" s="3"/>
      <c r="KCT672" s="3"/>
      <c r="KCU672" s="3"/>
      <c r="KCV672" s="3"/>
      <c r="KCW672" s="3"/>
      <c r="KCX672" s="3"/>
      <c r="KCY672" s="3"/>
      <c r="KCZ672" s="3"/>
      <c r="KDA672" s="3"/>
      <c r="KDB672" s="3"/>
      <c r="KDC672" s="3"/>
      <c r="KDD672" s="3"/>
      <c r="KDE672" s="3"/>
      <c r="KDF672" s="3"/>
      <c r="KDG672" s="3"/>
      <c r="KDH672" s="3"/>
      <c r="KDI672" s="3"/>
      <c r="KDJ672" s="3"/>
      <c r="KDK672" s="3"/>
      <c r="KDL672" s="3"/>
      <c r="KDM672" s="3"/>
      <c r="KDN672" s="3"/>
      <c r="KDO672" s="3"/>
      <c r="KDP672" s="3"/>
      <c r="KDQ672" s="3"/>
      <c r="KDR672" s="3"/>
      <c r="KDS672" s="3"/>
      <c r="KDT672" s="3"/>
      <c r="KDU672" s="3"/>
      <c r="KDV672" s="3"/>
      <c r="KDW672" s="3"/>
      <c r="KDX672" s="3"/>
      <c r="KDY672" s="3"/>
      <c r="KDZ672" s="3"/>
      <c r="KEA672" s="3"/>
      <c r="KEB672" s="3"/>
      <c r="KEC672" s="3"/>
      <c r="KED672" s="3"/>
      <c r="KEE672" s="3"/>
      <c r="KEF672" s="3"/>
      <c r="KEG672" s="3"/>
      <c r="KEH672" s="3"/>
      <c r="KEI672" s="3"/>
      <c r="KEJ672" s="3"/>
      <c r="KEK672" s="3"/>
      <c r="KEL672" s="3"/>
      <c r="KEM672" s="3"/>
      <c r="KEN672" s="3"/>
      <c r="KEO672" s="3"/>
      <c r="KEP672" s="3"/>
      <c r="KEQ672" s="3"/>
      <c r="KER672" s="3"/>
      <c r="KES672" s="3"/>
      <c r="KET672" s="3"/>
      <c r="KEU672" s="3"/>
      <c r="KEV672" s="3"/>
      <c r="KEW672" s="3"/>
      <c r="KEX672" s="3"/>
      <c r="KEY672" s="3"/>
      <c r="KEZ672" s="3"/>
      <c r="KFA672" s="3"/>
      <c r="KFB672" s="3"/>
      <c r="KFC672" s="3"/>
      <c r="KFD672" s="3"/>
      <c r="KFE672" s="3"/>
      <c r="KFF672" s="3"/>
      <c r="KFG672" s="3"/>
      <c r="KFH672" s="3"/>
      <c r="KFI672" s="3"/>
      <c r="KFJ672" s="3"/>
      <c r="KFK672" s="3"/>
      <c r="KFL672" s="3"/>
      <c r="KFM672" s="3"/>
      <c r="KFN672" s="3"/>
      <c r="KFO672" s="3"/>
      <c r="KFP672" s="3"/>
      <c r="KFQ672" s="3"/>
      <c r="KFR672" s="3"/>
      <c r="KFS672" s="3"/>
      <c r="KFT672" s="3"/>
      <c r="KFU672" s="3"/>
      <c r="KFV672" s="3"/>
      <c r="KFW672" s="3"/>
      <c r="KFX672" s="3"/>
      <c r="KFY672" s="3"/>
      <c r="KFZ672" s="3"/>
      <c r="KGA672" s="3"/>
      <c r="KGB672" s="3"/>
      <c r="KGC672" s="3"/>
      <c r="KGD672" s="3"/>
      <c r="KGE672" s="3"/>
      <c r="KGF672" s="3"/>
      <c r="KGG672" s="3"/>
      <c r="KGH672" s="3"/>
      <c r="KGI672" s="3"/>
      <c r="KGJ672" s="3"/>
      <c r="KGK672" s="3"/>
      <c r="KGL672" s="3"/>
      <c r="KGM672" s="3"/>
      <c r="KGN672" s="3"/>
      <c r="KGO672" s="3"/>
      <c r="KGP672" s="3"/>
      <c r="KGQ672" s="3"/>
      <c r="KGR672" s="3"/>
      <c r="KGS672" s="3"/>
      <c r="KGT672" s="3"/>
      <c r="KGU672" s="3"/>
      <c r="KGV672" s="3"/>
      <c r="KGW672" s="3"/>
      <c r="KGX672" s="3"/>
      <c r="KGY672" s="3"/>
      <c r="KGZ672" s="3"/>
      <c r="KHA672" s="3"/>
      <c r="KHB672" s="3"/>
      <c r="KHC672" s="3"/>
      <c r="KHD672" s="3"/>
      <c r="KHE672" s="3"/>
      <c r="KHF672" s="3"/>
      <c r="KHG672" s="3"/>
      <c r="KHH672" s="3"/>
      <c r="KHI672" s="3"/>
      <c r="KHJ672" s="3"/>
      <c r="KHK672" s="3"/>
      <c r="KHL672" s="3"/>
      <c r="KHM672" s="3"/>
      <c r="KHN672" s="3"/>
      <c r="KHO672" s="3"/>
      <c r="KHP672" s="3"/>
      <c r="KHQ672" s="3"/>
      <c r="KHR672" s="3"/>
      <c r="KHS672" s="3"/>
      <c r="KHT672" s="3"/>
      <c r="KHU672" s="3"/>
      <c r="KHV672" s="3"/>
      <c r="KHW672" s="3"/>
      <c r="KHX672" s="3"/>
      <c r="KHY672" s="3"/>
      <c r="KHZ672" s="3"/>
      <c r="KIA672" s="3"/>
      <c r="KIB672" s="3"/>
      <c r="KIC672" s="3"/>
      <c r="KID672" s="3"/>
      <c r="KIE672" s="3"/>
      <c r="KIF672" s="3"/>
      <c r="KIG672" s="3"/>
      <c r="KIH672" s="3"/>
      <c r="KII672" s="3"/>
      <c r="KIJ672" s="3"/>
      <c r="KIK672" s="3"/>
      <c r="KIL672" s="3"/>
      <c r="KIM672" s="3"/>
      <c r="KIN672" s="3"/>
      <c r="KIO672" s="3"/>
      <c r="KIP672" s="3"/>
      <c r="KIQ672" s="3"/>
      <c r="KIR672" s="3"/>
      <c r="KIS672" s="3"/>
      <c r="KIT672" s="3"/>
      <c r="KIU672" s="3"/>
      <c r="KIV672" s="3"/>
      <c r="KIW672" s="3"/>
      <c r="KIX672" s="3"/>
      <c r="KIY672" s="3"/>
      <c r="KIZ672" s="3"/>
      <c r="KJA672" s="3"/>
      <c r="KJB672" s="3"/>
      <c r="KJC672" s="3"/>
      <c r="KJD672" s="3"/>
      <c r="KJE672" s="3"/>
      <c r="KJF672" s="3"/>
      <c r="KJG672" s="3"/>
      <c r="KJH672" s="3"/>
      <c r="KJI672" s="3"/>
      <c r="KJJ672" s="3"/>
      <c r="KJK672" s="3"/>
      <c r="KJL672" s="3"/>
      <c r="KJM672" s="3"/>
      <c r="KJN672" s="3"/>
      <c r="KJO672" s="3"/>
      <c r="KJP672" s="3"/>
      <c r="KJQ672" s="3"/>
      <c r="KJR672" s="3"/>
      <c r="KJS672" s="3"/>
      <c r="KJT672" s="3"/>
      <c r="KJU672" s="3"/>
      <c r="KJV672" s="3"/>
      <c r="KJW672" s="3"/>
      <c r="KJX672" s="3"/>
      <c r="KJY672" s="3"/>
      <c r="KJZ672" s="3"/>
      <c r="KKA672" s="3"/>
      <c r="KKB672" s="3"/>
      <c r="KKC672" s="3"/>
      <c r="KKD672" s="3"/>
      <c r="KKE672" s="3"/>
      <c r="KKF672" s="3"/>
      <c r="KKG672" s="3"/>
      <c r="KKH672" s="3"/>
      <c r="KKI672" s="3"/>
      <c r="KKJ672" s="3"/>
      <c r="KKK672" s="3"/>
      <c r="KKL672" s="3"/>
      <c r="KKM672" s="3"/>
      <c r="KKN672" s="3"/>
      <c r="KKO672" s="3"/>
      <c r="KKP672" s="3"/>
      <c r="KKQ672" s="3"/>
      <c r="KKR672" s="3"/>
      <c r="KKS672" s="3"/>
      <c r="KKT672" s="3"/>
      <c r="KKU672" s="3"/>
      <c r="KKV672" s="3"/>
      <c r="KKW672" s="3"/>
      <c r="KKX672" s="3"/>
      <c r="KKY672" s="3"/>
      <c r="KKZ672" s="3"/>
      <c r="KLA672" s="3"/>
      <c r="KLB672" s="3"/>
      <c r="KLC672" s="3"/>
      <c r="KLD672" s="3"/>
      <c r="KLE672" s="3"/>
      <c r="KLF672" s="3"/>
      <c r="KLG672" s="3"/>
      <c r="KLH672" s="3"/>
      <c r="KLI672" s="3"/>
      <c r="KLJ672" s="3"/>
      <c r="KLK672" s="3"/>
      <c r="KLL672" s="3"/>
      <c r="KLM672" s="3"/>
      <c r="KLN672" s="3"/>
      <c r="KLO672" s="3"/>
      <c r="KLP672" s="3"/>
      <c r="KLQ672" s="3"/>
      <c r="KLR672" s="3"/>
      <c r="KLS672" s="3"/>
      <c r="KLT672" s="3"/>
      <c r="KLU672" s="3"/>
      <c r="KLV672" s="3"/>
      <c r="KLW672" s="3"/>
      <c r="KLX672" s="3"/>
      <c r="KLY672" s="3"/>
      <c r="KLZ672" s="3"/>
      <c r="KMA672" s="3"/>
      <c r="KMB672" s="3"/>
      <c r="KMC672" s="3"/>
      <c r="KMD672" s="3"/>
      <c r="KME672" s="3"/>
      <c r="KMF672" s="3"/>
      <c r="KMG672" s="3"/>
      <c r="KMH672" s="3"/>
      <c r="KMI672" s="3"/>
      <c r="KMJ672" s="3"/>
      <c r="KMK672" s="3"/>
      <c r="KML672" s="3"/>
      <c r="KMM672" s="3"/>
      <c r="KMN672" s="3"/>
      <c r="KMO672" s="3"/>
      <c r="KMP672" s="3"/>
      <c r="KMQ672" s="3"/>
      <c r="KMR672" s="3"/>
      <c r="KMS672" s="3"/>
      <c r="KMT672" s="3"/>
      <c r="KMU672" s="3"/>
      <c r="KMV672" s="3"/>
      <c r="KMW672" s="3"/>
      <c r="KMX672" s="3"/>
      <c r="KMY672" s="3"/>
      <c r="KMZ672" s="3"/>
      <c r="KNA672" s="3"/>
      <c r="KNB672" s="3"/>
      <c r="KNC672" s="3"/>
      <c r="KND672" s="3"/>
      <c r="KNE672" s="3"/>
      <c r="KNF672" s="3"/>
      <c r="KNG672" s="3"/>
      <c r="KNH672" s="3"/>
      <c r="KNI672" s="3"/>
      <c r="KNJ672" s="3"/>
      <c r="KNK672" s="3"/>
      <c r="KNL672" s="3"/>
      <c r="KNM672" s="3"/>
      <c r="KNN672" s="3"/>
      <c r="KNO672" s="3"/>
      <c r="KNP672" s="3"/>
      <c r="KNQ672" s="3"/>
      <c r="KNR672" s="3"/>
      <c r="KNS672" s="3"/>
      <c r="KNT672" s="3"/>
      <c r="KNU672" s="3"/>
      <c r="KNV672" s="3"/>
      <c r="KNW672" s="3"/>
      <c r="KNX672" s="3"/>
      <c r="KNY672" s="3"/>
      <c r="KNZ672" s="3"/>
      <c r="KOA672" s="3"/>
      <c r="KOB672" s="3"/>
      <c r="KOC672" s="3"/>
      <c r="KOD672" s="3"/>
      <c r="KOE672" s="3"/>
      <c r="KOF672" s="3"/>
      <c r="KOG672" s="3"/>
      <c r="KOH672" s="3"/>
      <c r="KOI672" s="3"/>
      <c r="KOJ672" s="3"/>
      <c r="KOK672" s="3"/>
      <c r="KOL672" s="3"/>
      <c r="KOM672" s="3"/>
      <c r="KON672" s="3"/>
      <c r="KOO672" s="3"/>
      <c r="KOP672" s="3"/>
      <c r="KOQ672" s="3"/>
      <c r="KOR672" s="3"/>
      <c r="KOS672" s="3"/>
      <c r="KOT672" s="3"/>
      <c r="KOU672" s="3"/>
      <c r="KOV672" s="3"/>
      <c r="KOW672" s="3"/>
      <c r="KOX672" s="3"/>
      <c r="KOY672" s="3"/>
      <c r="KOZ672" s="3"/>
      <c r="KPA672" s="3"/>
      <c r="KPB672" s="3"/>
      <c r="KPC672" s="3"/>
      <c r="KPD672" s="3"/>
      <c r="KPE672" s="3"/>
      <c r="KPF672" s="3"/>
      <c r="KPG672" s="3"/>
      <c r="KPH672" s="3"/>
      <c r="KPI672" s="3"/>
      <c r="KPJ672" s="3"/>
      <c r="KPK672" s="3"/>
      <c r="KPL672" s="3"/>
      <c r="KPM672" s="3"/>
      <c r="KPN672" s="3"/>
      <c r="KPO672" s="3"/>
      <c r="KPP672" s="3"/>
      <c r="KPQ672" s="3"/>
      <c r="KPR672" s="3"/>
      <c r="KPS672" s="3"/>
      <c r="KPT672" s="3"/>
      <c r="KPU672" s="3"/>
      <c r="KPV672" s="3"/>
      <c r="KPW672" s="3"/>
      <c r="KPX672" s="3"/>
      <c r="KPY672" s="3"/>
      <c r="KPZ672" s="3"/>
      <c r="KQA672" s="3"/>
      <c r="KQB672" s="3"/>
      <c r="KQC672" s="3"/>
      <c r="KQD672" s="3"/>
      <c r="KQE672" s="3"/>
      <c r="KQF672" s="3"/>
      <c r="KQG672" s="3"/>
      <c r="KQH672" s="3"/>
      <c r="KQI672" s="3"/>
      <c r="KQJ672" s="3"/>
      <c r="KQK672" s="3"/>
      <c r="KQL672" s="3"/>
      <c r="KQM672" s="3"/>
      <c r="KQN672" s="3"/>
      <c r="KQO672" s="3"/>
      <c r="KQP672" s="3"/>
      <c r="KQQ672" s="3"/>
      <c r="KQR672" s="3"/>
      <c r="KQS672" s="3"/>
      <c r="KQT672" s="3"/>
      <c r="KQU672" s="3"/>
      <c r="KQV672" s="3"/>
      <c r="KQW672" s="3"/>
      <c r="KQX672" s="3"/>
      <c r="KQY672" s="3"/>
      <c r="KQZ672" s="3"/>
      <c r="KRA672" s="3"/>
      <c r="KRB672" s="3"/>
      <c r="KRC672" s="3"/>
      <c r="KRD672" s="3"/>
      <c r="KRE672" s="3"/>
      <c r="KRF672" s="3"/>
      <c r="KRG672" s="3"/>
      <c r="KRH672" s="3"/>
      <c r="KRI672" s="3"/>
      <c r="KRJ672" s="3"/>
      <c r="KRK672" s="3"/>
      <c r="KRL672" s="3"/>
      <c r="KRM672" s="3"/>
      <c r="KRN672" s="3"/>
      <c r="KRO672" s="3"/>
      <c r="KRP672" s="3"/>
      <c r="KRQ672" s="3"/>
      <c r="KRR672" s="3"/>
      <c r="KRS672" s="3"/>
      <c r="KRT672" s="3"/>
      <c r="KRU672" s="3"/>
      <c r="KRV672" s="3"/>
      <c r="KRW672" s="3"/>
      <c r="KRX672" s="3"/>
      <c r="KRY672" s="3"/>
      <c r="KRZ672" s="3"/>
      <c r="KSA672" s="3"/>
      <c r="KSB672" s="3"/>
      <c r="KSC672" s="3"/>
      <c r="KSD672" s="3"/>
      <c r="KSE672" s="3"/>
      <c r="KSF672" s="3"/>
      <c r="KSG672" s="3"/>
      <c r="KSH672" s="3"/>
      <c r="KSI672" s="3"/>
      <c r="KSJ672" s="3"/>
      <c r="KSK672" s="3"/>
      <c r="KSL672" s="3"/>
      <c r="KSM672" s="3"/>
      <c r="KSN672" s="3"/>
      <c r="KSO672" s="3"/>
      <c r="KSP672" s="3"/>
      <c r="KSQ672" s="3"/>
      <c r="KSR672" s="3"/>
      <c r="KSS672" s="3"/>
      <c r="KST672" s="3"/>
      <c r="KSU672" s="3"/>
      <c r="KSV672" s="3"/>
      <c r="KSW672" s="3"/>
      <c r="KSX672" s="3"/>
      <c r="KSY672" s="3"/>
      <c r="KSZ672" s="3"/>
      <c r="KTA672" s="3"/>
      <c r="KTB672" s="3"/>
      <c r="KTC672" s="3"/>
      <c r="KTD672" s="3"/>
      <c r="KTE672" s="3"/>
      <c r="KTF672" s="3"/>
      <c r="KTG672" s="3"/>
      <c r="KTH672" s="3"/>
      <c r="KTI672" s="3"/>
      <c r="KTJ672" s="3"/>
      <c r="KTK672" s="3"/>
      <c r="KTL672" s="3"/>
      <c r="KTM672" s="3"/>
      <c r="KTN672" s="3"/>
      <c r="KTO672" s="3"/>
      <c r="KTP672" s="3"/>
      <c r="KTQ672" s="3"/>
      <c r="KTR672" s="3"/>
      <c r="KTS672" s="3"/>
      <c r="KTT672" s="3"/>
      <c r="KTU672" s="3"/>
      <c r="KTV672" s="3"/>
      <c r="KTW672" s="3"/>
      <c r="KTX672" s="3"/>
      <c r="KTY672" s="3"/>
      <c r="KTZ672" s="3"/>
      <c r="KUA672" s="3"/>
      <c r="KUB672" s="3"/>
      <c r="KUC672" s="3"/>
      <c r="KUD672" s="3"/>
      <c r="KUE672" s="3"/>
      <c r="KUF672" s="3"/>
      <c r="KUG672" s="3"/>
      <c r="KUH672" s="3"/>
      <c r="KUI672" s="3"/>
      <c r="KUJ672" s="3"/>
      <c r="KUK672" s="3"/>
      <c r="KUL672" s="3"/>
      <c r="KUM672" s="3"/>
      <c r="KUN672" s="3"/>
      <c r="KUO672" s="3"/>
      <c r="KUP672" s="3"/>
      <c r="KUQ672" s="3"/>
      <c r="KUR672" s="3"/>
      <c r="KUS672" s="3"/>
      <c r="KUT672" s="3"/>
      <c r="KUU672" s="3"/>
      <c r="KUV672" s="3"/>
      <c r="KUW672" s="3"/>
      <c r="KUX672" s="3"/>
      <c r="KUY672" s="3"/>
      <c r="KUZ672" s="3"/>
      <c r="KVA672" s="3"/>
      <c r="KVB672" s="3"/>
      <c r="KVC672" s="3"/>
      <c r="KVD672" s="3"/>
      <c r="KVE672" s="3"/>
      <c r="KVF672" s="3"/>
      <c r="KVG672" s="3"/>
      <c r="KVH672" s="3"/>
      <c r="KVI672" s="3"/>
      <c r="KVJ672" s="3"/>
      <c r="KVK672" s="3"/>
      <c r="KVL672" s="3"/>
      <c r="KVM672" s="3"/>
      <c r="KVN672" s="3"/>
      <c r="KVO672" s="3"/>
      <c r="KVP672" s="3"/>
      <c r="KVQ672" s="3"/>
      <c r="KVR672" s="3"/>
      <c r="KVS672" s="3"/>
      <c r="KVT672" s="3"/>
      <c r="KVU672" s="3"/>
      <c r="KVV672" s="3"/>
      <c r="KVW672" s="3"/>
      <c r="KVX672" s="3"/>
      <c r="KVY672" s="3"/>
      <c r="KVZ672" s="3"/>
      <c r="KWA672" s="3"/>
      <c r="KWB672" s="3"/>
      <c r="KWC672" s="3"/>
      <c r="KWD672" s="3"/>
      <c r="KWE672" s="3"/>
      <c r="KWF672" s="3"/>
      <c r="KWG672" s="3"/>
      <c r="KWH672" s="3"/>
      <c r="KWI672" s="3"/>
      <c r="KWJ672" s="3"/>
      <c r="KWK672" s="3"/>
      <c r="KWL672" s="3"/>
      <c r="KWM672" s="3"/>
      <c r="KWN672" s="3"/>
      <c r="KWO672" s="3"/>
      <c r="KWP672" s="3"/>
      <c r="KWQ672" s="3"/>
      <c r="KWR672" s="3"/>
      <c r="KWS672" s="3"/>
      <c r="KWT672" s="3"/>
      <c r="KWU672" s="3"/>
      <c r="KWV672" s="3"/>
      <c r="KWW672" s="3"/>
      <c r="KWX672" s="3"/>
      <c r="KWY672" s="3"/>
      <c r="KWZ672" s="3"/>
      <c r="KXA672" s="3"/>
      <c r="KXB672" s="3"/>
      <c r="KXC672" s="3"/>
      <c r="KXD672" s="3"/>
      <c r="KXE672" s="3"/>
      <c r="KXF672" s="3"/>
      <c r="KXG672" s="3"/>
      <c r="KXH672" s="3"/>
      <c r="KXI672" s="3"/>
      <c r="KXJ672" s="3"/>
      <c r="KXK672" s="3"/>
      <c r="KXL672" s="3"/>
      <c r="KXM672" s="3"/>
      <c r="KXN672" s="3"/>
      <c r="KXO672" s="3"/>
      <c r="KXP672" s="3"/>
      <c r="KXQ672" s="3"/>
      <c r="KXR672" s="3"/>
      <c r="KXS672" s="3"/>
      <c r="KXT672" s="3"/>
      <c r="KXU672" s="3"/>
      <c r="KXV672" s="3"/>
      <c r="KXW672" s="3"/>
      <c r="KXX672" s="3"/>
      <c r="KXY672" s="3"/>
      <c r="KXZ672" s="3"/>
      <c r="KYA672" s="3"/>
      <c r="KYB672" s="3"/>
      <c r="KYC672" s="3"/>
      <c r="KYD672" s="3"/>
      <c r="KYE672" s="3"/>
      <c r="KYF672" s="3"/>
      <c r="KYG672" s="3"/>
      <c r="KYH672" s="3"/>
      <c r="KYI672" s="3"/>
      <c r="KYJ672" s="3"/>
      <c r="KYK672" s="3"/>
      <c r="KYL672" s="3"/>
      <c r="KYM672" s="3"/>
      <c r="KYN672" s="3"/>
      <c r="KYO672" s="3"/>
      <c r="KYP672" s="3"/>
      <c r="KYQ672" s="3"/>
      <c r="KYR672" s="3"/>
      <c r="KYS672" s="3"/>
      <c r="KYT672" s="3"/>
      <c r="KYU672" s="3"/>
      <c r="KYV672" s="3"/>
      <c r="KYW672" s="3"/>
      <c r="KYX672" s="3"/>
      <c r="KYY672" s="3"/>
      <c r="KYZ672" s="3"/>
      <c r="KZA672" s="3"/>
      <c r="KZB672" s="3"/>
      <c r="KZC672" s="3"/>
      <c r="KZD672" s="3"/>
      <c r="KZE672" s="3"/>
      <c r="KZF672" s="3"/>
      <c r="KZG672" s="3"/>
      <c r="KZH672" s="3"/>
      <c r="KZI672" s="3"/>
      <c r="KZJ672" s="3"/>
      <c r="KZK672" s="3"/>
      <c r="KZL672" s="3"/>
      <c r="KZM672" s="3"/>
      <c r="KZN672" s="3"/>
      <c r="KZO672" s="3"/>
      <c r="KZP672" s="3"/>
      <c r="KZQ672" s="3"/>
      <c r="KZR672" s="3"/>
      <c r="KZS672" s="3"/>
      <c r="KZT672" s="3"/>
      <c r="KZU672" s="3"/>
      <c r="KZV672" s="3"/>
      <c r="KZW672" s="3"/>
      <c r="KZX672" s="3"/>
      <c r="KZY672" s="3"/>
      <c r="KZZ672" s="3"/>
      <c r="LAA672" s="3"/>
      <c r="LAB672" s="3"/>
      <c r="LAC672" s="3"/>
      <c r="LAD672" s="3"/>
      <c r="LAE672" s="3"/>
      <c r="LAF672" s="3"/>
      <c r="LAG672" s="3"/>
      <c r="LAH672" s="3"/>
      <c r="LAI672" s="3"/>
      <c r="LAJ672" s="3"/>
      <c r="LAK672" s="3"/>
      <c r="LAL672" s="3"/>
      <c r="LAM672" s="3"/>
      <c r="LAN672" s="3"/>
      <c r="LAO672" s="3"/>
      <c r="LAP672" s="3"/>
      <c r="LAQ672" s="3"/>
      <c r="LAR672" s="3"/>
      <c r="LAS672" s="3"/>
      <c r="LAT672" s="3"/>
      <c r="LAU672" s="3"/>
      <c r="LAV672" s="3"/>
      <c r="LAW672" s="3"/>
      <c r="LAX672" s="3"/>
      <c r="LAY672" s="3"/>
      <c r="LAZ672" s="3"/>
      <c r="LBA672" s="3"/>
      <c r="LBB672" s="3"/>
      <c r="LBC672" s="3"/>
      <c r="LBD672" s="3"/>
      <c r="LBE672" s="3"/>
      <c r="LBF672" s="3"/>
      <c r="LBG672" s="3"/>
      <c r="LBH672" s="3"/>
      <c r="LBI672" s="3"/>
      <c r="LBJ672" s="3"/>
      <c r="LBK672" s="3"/>
      <c r="LBL672" s="3"/>
      <c r="LBM672" s="3"/>
      <c r="LBN672" s="3"/>
      <c r="LBO672" s="3"/>
      <c r="LBP672" s="3"/>
      <c r="LBQ672" s="3"/>
      <c r="LBR672" s="3"/>
      <c r="LBS672" s="3"/>
      <c r="LBT672" s="3"/>
      <c r="LBU672" s="3"/>
      <c r="LBV672" s="3"/>
      <c r="LBW672" s="3"/>
      <c r="LBX672" s="3"/>
      <c r="LBY672" s="3"/>
      <c r="LBZ672" s="3"/>
      <c r="LCA672" s="3"/>
      <c r="LCB672" s="3"/>
      <c r="LCC672" s="3"/>
      <c r="LCD672" s="3"/>
      <c r="LCE672" s="3"/>
      <c r="LCF672" s="3"/>
      <c r="LCG672" s="3"/>
      <c r="LCH672" s="3"/>
      <c r="LCI672" s="3"/>
      <c r="LCJ672" s="3"/>
      <c r="LCK672" s="3"/>
      <c r="LCL672" s="3"/>
      <c r="LCM672" s="3"/>
      <c r="LCN672" s="3"/>
      <c r="LCO672" s="3"/>
      <c r="LCP672" s="3"/>
      <c r="LCQ672" s="3"/>
      <c r="LCR672" s="3"/>
      <c r="LCS672" s="3"/>
      <c r="LCT672" s="3"/>
      <c r="LCU672" s="3"/>
      <c r="LCV672" s="3"/>
      <c r="LCW672" s="3"/>
      <c r="LCX672" s="3"/>
      <c r="LCY672" s="3"/>
      <c r="LCZ672" s="3"/>
      <c r="LDA672" s="3"/>
      <c r="LDB672" s="3"/>
      <c r="LDC672" s="3"/>
      <c r="LDD672" s="3"/>
      <c r="LDE672" s="3"/>
      <c r="LDF672" s="3"/>
      <c r="LDG672" s="3"/>
      <c r="LDH672" s="3"/>
      <c r="LDI672" s="3"/>
      <c r="LDJ672" s="3"/>
      <c r="LDK672" s="3"/>
      <c r="LDL672" s="3"/>
      <c r="LDM672" s="3"/>
      <c r="LDN672" s="3"/>
      <c r="LDO672" s="3"/>
      <c r="LDP672" s="3"/>
      <c r="LDQ672" s="3"/>
      <c r="LDR672" s="3"/>
      <c r="LDS672" s="3"/>
      <c r="LDT672" s="3"/>
      <c r="LDU672" s="3"/>
      <c r="LDV672" s="3"/>
      <c r="LDW672" s="3"/>
      <c r="LDX672" s="3"/>
      <c r="LDY672" s="3"/>
      <c r="LDZ672" s="3"/>
      <c r="LEA672" s="3"/>
      <c r="LEB672" s="3"/>
      <c r="LEC672" s="3"/>
      <c r="LED672" s="3"/>
      <c r="LEE672" s="3"/>
      <c r="LEF672" s="3"/>
      <c r="LEG672" s="3"/>
      <c r="LEH672" s="3"/>
      <c r="LEI672" s="3"/>
      <c r="LEJ672" s="3"/>
      <c r="LEK672" s="3"/>
      <c r="LEL672" s="3"/>
      <c r="LEM672" s="3"/>
      <c r="LEN672" s="3"/>
      <c r="LEO672" s="3"/>
      <c r="LEP672" s="3"/>
      <c r="LEQ672" s="3"/>
      <c r="LER672" s="3"/>
      <c r="LES672" s="3"/>
      <c r="LET672" s="3"/>
      <c r="LEU672" s="3"/>
      <c r="LEV672" s="3"/>
      <c r="LEW672" s="3"/>
      <c r="LEX672" s="3"/>
      <c r="LEY672" s="3"/>
      <c r="LEZ672" s="3"/>
      <c r="LFA672" s="3"/>
      <c r="LFB672" s="3"/>
      <c r="LFC672" s="3"/>
      <c r="LFD672" s="3"/>
      <c r="LFE672" s="3"/>
      <c r="LFF672" s="3"/>
      <c r="LFG672" s="3"/>
      <c r="LFH672" s="3"/>
      <c r="LFI672" s="3"/>
      <c r="LFJ672" s="3"/>
      <c r="LFK672" s="3"/>
      <c r="LFL672" s="3"/>
      <c r="LFM672" s="3"/>
      <c r="LFN672" s="3"/>
      <c r="LFO672" s="3"/>
      <c r="LFP672" s="3"/>
      <c r="LFQ672" s="3"/>
      <c r="LFR672" s="3"/>
      <c r="LFS672" s="3"/>
      <c r="LFT672" s="3"/>
      <c r="LFU672" s="3"/>
      <c r="LFV672" s="3"/>
      <c r="LFW672" s="3"/>
      <c r="LFX672" s="3"/>
      <c r="LFY672" s="3"/>
      <c r="LFZ672" s="3"/>
      <c r="LGA672" s="3"/>
      <c r="LGB672" s="3"/>
      <c r="LGC672" s="3"/>
      <c r="LGD672" s="3"/>
      <c r="LGE672" s="3"/>
      <c r="LGF672" s="3"/>
      <c r="LGG672" s="3"/>
      <c r="LGH672" s="3"/>
      <c r="LGI672" s="3"/>
      <c r="LGJ672" s="3"/>
      <c r="LGK672" s="3"/>
      <c r="LGL672" s="3"/>
      <c r="LGM672" s="3"/>
      <c r="LGN672" s="3"/>
      <c r="LGO672" s="3"/>
      <c r="LGP672" s="3"/>
      <c r="LGQ672" s="3"/>
      <c r="LGR672" s="3"/>
      <c r="LGS672" s="3"/>
      <c r="LGT672" s="3"/>
      <c r="LGU672" s="3"/>
      <c r="LGV672" s="3"/>
      <c r="LGW672" s="3"/>
      <c r="LGX672" s="3"/>
      <c r="LGY672" s="3"/>
      <c r="LGZ672" s="3"/>
      <c r="LHA672" s="3"/>
      <c r="LHB672" s="3"/>
      <c r="LHC672" s="3"/>
      <c r="LHD672" s="3"/>
      <c r="LHE672" s="3"/>
      <c r="LHF672" s="3"/>
      <c r="LHG672" s="3"/>
      <c r="LHH672" s="3"/>
      <c r="LHI672" s="3"/>
      <c r="LHJ672" s="3"/>
      <c r="LHK672" s="3"/>
      <c r="LHL672" s="3"/>
      <c r="LHM672" s="3"/>
      <c r="LHN672" s="3"/>
      <c r="LHO672" s="3"/>
      <c r="LHP672" s="3"/>
      <c r="LHQ672" s="3"/>
      <c r="LHR672" s="3"/>
      <c r="LHS672" s="3"/>
      <c r="LHT672" s="3"/>
      <c r="LHU672" s="3"/>
      <c r="LHV672" s="3"/>
      <c r="LHW672" s="3"/>
      <c r="LHX672" s="3"/>
      <c r="LHY672" s="3"/>
      <c r="LHZ672" s="3"/>
      <c r="LIA672" s="3"/>
      <c r="LIB672" s="3"/>
      <c r="LIC672" s="3"/>
      <c r="LID672" s="3"/>
      <c r="LIE672" s="3"/>
      <c r="LIF672" s="3"/>
      <c r="LIG672" s="3"/>
      <c r="LIH672" s="3"/>
      <c r="LII672" s="3"/>
      <c r="LIJ672" s="3"/>
      <c r="LIK672" s="3"/>
      <c r="LIL672" s="3"/>
      <c r="LIM672" s="3"/>
      <c r="LIN672" s="3"/>
      <c r="LIO672" s="3"/>
      <c r="LIP672" s="3"/>
      <c r="LIQ672" s="3"/>
      <c r="LIR672" s="3"/>
      <c r="LIS672" s="3"/>
      <c r="LIT672" s="3"/>
      <c r="LIU672" s="3"/>
      <c r="LIV672" s="3"/>
      <c r="LIW672" s="3"/>
      <c r="LIX672" s="3"/>
      <c r="LIY672" s="3"/>
      <c r="LIZ672" s="3"/>
      <c r="LJA672" s="3"/>
      <c r="LJB672" s="3"/>
      <c r="LJC672" s="3"/>
      <c r="LJD672" s="3"/>
      <c r="LJE672" s="3"/>
      <c r="LJF672" s="3"/>
      <c r="LJG672" s="3"/>
      <c r="LJH672" s="3"/>
      <c r="LJI672" s="3"/>
      <c r="LJJ672" s="3"/>
      <c r="LJK672" s="3"/>
      <c r="LJL672" s="3"/>
      <c r="LJM672" s="3"/>
      <c r="LJN672" s="3"/>
      <c r="LJO672" s="3"/>
      <c r="LJP672" s="3"/>
      <c r="LJQ672" s="3"/>
      <c r="LJR672" s="3"/>
      <c r="LJS672" s="3"/>
      <c r="LJT672" s="3"/>
      <c r="LJU672" s="3"/>
      <c r="LJV672" s="3"/>
      <c r="LJW672" s="3"/>
      <c r="LJX672" s="3"/>
      <c r="LJY672" s="3"/>
      <c r="LJZ672" s="3"/>
      <c r="LKA672" s="3"/>
      <c r="LKB672" s="3"/>
      <c r="LKC672" s="3"/>
      <c r="LKD672" s="3"/>
      <c r="LKE672" s="3"/>
      <c r="LKF672" s="3"/>
      <c r="LKG672" s="3"/>
      <c r="LKH672" s="3"/>
      <c r="LKI672" s="3"/>
      <c r="LKJ672" s="3"/>
      <c r="LKK672" s="3"/>
      <c r="LKL672" s="3"/>
      <c r="LKM672" s="3"/>
      <c r="LKN672" s="3"/>
      <c r="LKO672" s="3"/>
      <c r="LKP672" s="3"/>
      <c r="LKQ672" s="3"/>
      <c r="LKR672" s="3"/>
      <c r="LKS672" s="3"/>
      <c r="LKT672" s="3"/>
      <c r="LKU672" s="3"/>
      <c r="LKV672" s="3"/>
      <c r="LKW672" s="3"/>
      <c r="LKX672" s="3"/>
      <c r="LKY672" s="3"/>
      <c r="LKZ672" s="3"/>
      <c r="LLA672" s="3"/>
      <c r="LLB672" s="3"/>
      <c r="LLC672" s="3"/>
      <c r="LLD672" s="3"/>
      <c r="LLE672" s="3"/>
      <c r="LLF672" s="3"/>
      <c r="LLG672" s="3"/>
      <c r="LLH672" s="3"/>
      <c r="LLI672" s="3"/>
      <c r="LLJ672" s="3"/>
      <c r="LLK672" s="3"/>
      <c r="LLL672" s="3"/>
      <c r="LLM672" s="3"/>
      <c r="LLN672" s="3"/>
      <c r="LLO672" s="3"/>
      <c r="LLP672" s="3"/>
      <c r="LLQ672" s="3"/>
      <c r="LLR672" s="3"/>
      <c r="LLS672" s="3"/>
      <c r="LLT672" s="3"/>
      <c r="LLU672" s="3"/>
      <c r="LLV672" s="3"/>
      <c r="LLW672" s="3"/>
      <c r="LLX672" s="3"/>
      <c r="LLY672" s="3"/>
      <c r="LLZ672" s="3"/>
      <c r="LMA672" s="3"/>
      <c r="LMB672" s="3"/>
      <c r="LMC672" s="3"/>
      <c r="LMD672" s="3"/>
      <c r="LME672" s="3"/>
      <c r="LMF672" s="3"/>
      <c r="LMG672" s="3"/>
      <c r="LMH672" s="3"/>
      <c r="LMI672" s="3"/>
      <c r="LMJ672" s="3"/>
      <c r="LMK672" s="3"/>
      <c r="LML672" s="3"/>
      <c r="LMM672" s="3"/>
      <c r="LMN672" s="3"/>
      <c r="LMO672" s="3"/>
      <c r="LMP672" s="3"/>
      <c r="LMQ672" s="3"/>
      <c r="LMR672" s="3"/>
      <c r="LMS672" s="3"/>
      <c r="LMT672" s="3"/>
      <c r="LMU672" s="3"/>
      <c r="LMV672" s="3"/>
      <c r="LMW672" s="3"/>
      <c r="LMX672" s="3"/>
      <c r="LMY672" s="3"/>
      <c r="LMZ672" s="3"/>
      <c r="LNA672" s="3"/>
      <c r="LNB672" s="3"/>
      <c r="LNC672" s="3"/>
      <c r="LND672" s="3"/>
      <c r="LNE672" s="3"/>
      <c r="LNF672" s="3"/>
      <c r="LNG672" s="3"/>
      <c r="LNH672" s="3"/>
      <c r="LNI672" s="3"/>
      <c r="LNJ672" s="3"/>
      <c r="LNK672" s="3"/>
      <c r="LNL672" s="3"/>
      <c r="LNM672" s="3"/>
      <c r="LNN672" s="3"/>
      <c r="LNO672" s="3"/>
      <c r="LNP672" s="3"/>
      <c r="LNQ672" s="3"/>
      <c r="LNR672" s="3"/>
      <c r="LNS672" s="3"/>
      <c r="LNT672" s="3"/>
      <c r="LNU672" s="3"/>
      <c r="LNV672" s="3"/>
      <c r="LNW672" s="3"/>
      <c r="LNX672" s="3"/>
      <c r="LNY672" s="3"/>
      <c r="LNZ672" s="3"/>
      <c r="LOA672" s="3"/>
      <c r="LOB672" s="3"/>
      <c r="LOC672" s="3"/>
      <c r="LOD672" s="3"/>
      <c r="LOE672" s="3"/>
      <c r="LOF672" s="3"/>
      <c r="LOG672" s="3"/>
      <c r="LOH672" s="3"/>
      <c r="LOI672" s="3"/>
      <c r="LOJ672" s="3"/>
      <c r="LOK672" s="3"/>
      <c r="LOL672" s="3"/>
      <c r="LOM672" s="3"/>
      <c r="LON672" s="3"/>
      <c r="LOO672" s="3"/>
      <c r="LOP672" s="3"/>
      <c r="LOQ672" s="3"/>
      <c r="LOR672" s="3"/>
      <c r="LOS672" s="3"/>
      <c r="LOT672" s="3"/>
      <c r="LOU672" s="3"/>
      <c r="LOV672" s="3"/>
      <c r="LOW672" s="3"/>
      <c r="LOX672" s="3"/>
      <c r="LOY672" s="3"/>
      <c r="LOZ672" s="3"/>
      <c r="LPA672" s="3"/>
      <c r="LPB672" s="3"/>
      <c r="LPC672" s="3"/>
      <c r="LPD672" s="3"/>
      <c r="LPE672" s="3"/>
      <c r="LPF672" s="3"/>
      <c r="LPG672" s="3"/>
      <c r="LPH672" s="3"/>
      <c r="LPI672" s="3"/>
      <c r="LPJ672" s="3"/>
      <c r="LPK672" s="3"/>
      <c r="LPL672" s="3"/>
      <c r="LPM672" s="3"/>
      <c r="LPN672" s="3"/>
      <c r="LPO672" s="3"/>
      <c r="LPP672" s="3"/>
      <c r="LPQ672" s="3"/>
      <c r="LPR672" s="3"/>
      <c r="LPS672" s="3"/>
      <c r="LPT672" s="3"/>
      <c r="LPU672" s="3"/>
      <c r="LPV672" s="3"/>
      <c r="LPW672" s="3"/>
      <c r="LPX672" s="3"/>
      <c r="LPY672" s="3"/>
      <c r="LPZ672" s="3"/>
      <c r="LQA672" s="3"/>
      <c r="LQB672" s="3"/>
      <c r="LQC672" s="3"/>
      <c r="LQD672" s="3"/>
      <c r="LQE672" s="3"/>
      <c r="LQF672" s="3"/>
      <c r="LQG672" s="3"/>
      <c r="LQH672" s="3"/>
      <c r="LQI672" s="3"/>
      <c r="LQJ672" s="3"/>
      <c r="LQK672" s="3"/>
      <c r="LQL672" s="3"/>
      <c r="LQM672" s="3"/>
      <c r="LQN672" s="3"/>
      <c r="LQO672" s="3"/>
      <c r="LQP672" s="3"/>
      <c r="LQQ672" s="3"/>
      <c r="LQR672" s="3"/>
      <c r="LQS672" s="3"/>
      <c r="LQT672" s="3"/>
      <c r="LQU672" s="3"/>
      <c r="LQV672" s="3"/>
      <c r="LQW672" s="3"/>
      <c r="LQX672" s="3"/>
      <c r="LQY672" s="3"/>
      <c r="LQZ672" s="3"/>
      <c r="LRA672" s="3"/>
      <c r="LRB672" s="3"/>
      <c r="LRC672" s="3"/>
      <c r="LRD672" s="3"/>
      <c r="LRE672" s="3"/>
      <c r="LRF672" s="3"/>
      <c r="LRG672" s="3"/>
      <c r="LRH672" s="3"/>
      <c r="LRI672" s="3"/>
      <c r="LRJ672" s="3"/>
      <c r="LRK672" s="3"/>
      <c r="LRL672" s="3"/>
      <c r="LRM672" s="3"/>
      <c r="LRN672" s="3"/>
      <c r="LRO672" s="3"/>
      <c r="LRP672" s="3"/>
      <c r="LRQ672" s="3"/>
      <c r="LRR672" s="3"/>
      <c r="LRS672" s="3"/>
      <c r="LRT672" s="3"/>
      <c r="LRU672" s="3"/>
      <c r="LRV672" s="3"/>
      <c r="LRW672" s="3"/>
      <c r="LRX672" s="3"/>
      <c r="LRY672" s="3"/>
      <c r="LRZ672" s="3"/>
      <c r="LSA672" s="3"/>
      <c r="LSB672" s="3"/>
      <c r="LSC672" s="3"/>
      <c r="LSD672" s="3"/>
      <c r="LSE672" s="3"/>
      <c r="LSF672" s="3"/>
      <c r="LSG672" s="3"/>
      <c r="LSH672" s="3"/>
      <c r="LSI672" s="3"/>
      <c r="LSJ672" s="3"/>
      <c r="LSK672" s="3"/>
      <c r="LSL672" s="3"/>
      <c r="LSM672" s="3"/>
      <c r="LSN672" s="3"/>
      <c r="LSO672" s="3"/>
      <c r="LSP672" s="3"/>
      <c r="LSQ672" s="3"/>
      <c r="LSR672" s="3"/>
      <c r="LSS672" s="3"/>
      <c r="LST672" s="3"/>
      <c r="LSU672" s="3"/>
      <c r="LSV672" s="3"/>
      <c r="LSW672" s="3"/>
      <c r="LSX672" s="3"/>
      <c r="LSY672" s="3"/>
      <c r="LSZ672" s="3"/>
      <c r="LTA672" s="3"/>
      <c r="LTB672" s="3"/>
      <c r="LTC672" s="3"/>
      <c r="LTD672" s="3"/>
      <c r="LTE672" s="3"/>
      <c r="LTF672" s="3"/>
      <c r="LTG672" s="3"/>
      <c r="LTH672" s="3"/>
      <c r="LTI672" s="3"/>
      <c r="LTJ672" s="3"/>
      <c r="LTK672" s="3"/>
      <c r="LTL672" s="3"/>
      <c r="LTM672" s="3"/>
      <c r="LTN672" s="3"/>
      <c r="LTO672" s="3"/>
      <c r="LTP672" s="3"/>
      <c r="LTQ672" s="3"/>
      <c r="LTR672" s="3"/>
      <c r="LTS672" s="3"/>
      <c r="LTT672" s="3"/>
      <c r="LTU672" s="3"/>
      <c r="LTV672" s="3"/>
      <c r="LTW672" s="3"/>
      <c r="LTX672" s="3"/>
      <c r="LTY672" s="3"/>
      <c r="LTZ672" s="3"/>
      <c r="LUA672" s="3"/>
      <c r="LUB672" s="3"/>
      <c r="LUC672" s="3"/>
      <c r="LUD672" s="3"/>
      <c r="LUE672" s="3"/>
      <c r="LUF672" s="3"/>
      <c r="LUG672" s="3"/>
      <c r="LUH672" s="3"/>
      <c r="LUI672" s="3"/>
      <c r="LUJ672" s="3"/>
      <c r="LUK672" s="3"/>
      <c r="LUL672" s="3"/>
      <c r="LUM672" s="3"/>
      <c r="LUN672" s="3"/>
      <c r="LUO672" s="3"/>
      <c r="LUP672" s="3"/>
      <c r="LUQ672" s="3"/>
      <c r="LUR672" s="3"/>
      <c r="LUS672" s="3"/>
      <c r="LUT672" s="3"/>
      <c r="LUU672" s="3"/>
      <c r="LUV672" s="3"/>
      <c r="LUW672" s="3"/>
      <c r="LUX672" s="3"/>
      <c r="LUY672" s="3"/>
      <c r="LUZ672" s="3"/>
      <c r="LVA672" s="3"/>
      <c r="LVB672" s="3"/>
      <c r="LVC672" s="3"/>
      <c r="LVD672" s="3"/>
      <c r="LVE672" s="3"/>
      <c r="LVF672" s="3"/>
      <c r="LVG672" s="3"/>
      <c r="LVH672" s="3"/>
      <c r="LVI672" s="3"/>
      <c r="LVJ672" s="3"/>
      <c r="LVK672" s="3"/>
      <c r="LVL672" s="3"/>
      <c r="LVM672" s="3"/>
      <c r="LVN672" s="3"/>
      <c r="LVO672" s="3"/>
      <c r="LVP672" s="3"/>
      <c r="LVQ672" s="3"/>
      <c r="LVR672" s="3"/>
      <c r="LVS672" s="3"/>
      <c r="LVT672" s="3"/>
      <c r="LVU672" s="3"/>
      <c r="LVV672" s="3"/>
      <c r="LVW672" s="3"/>
      <c r="LVX672" s="3"/>
      <c r="LVY672" s="3"/>
      <c r="LVZ672" s="3"/>
      <c r="LWA672" s="3"/>
      <c r="LWB672" s="3"/>
      <c r="LWC672" s="3"/>
      <c r="LWD672" s="3"/>
      <c r="LWE672" s="3"/>
      <c r="LWF672" s="3"/>
      <c r="LWG672" s="3"/>
      <c r="LWH672" s="3"/>
      <c r="LWI672" s="3"/>
      <c r="LWJ672" s="3"/>
      <c r="LWK672" s="3"/>
      <c r="LWL672" s="3"/>
      <c r="LWM672" s="3"/>
      <c r="LWN672" s="3"/>
      <c r="LWO672" s="3"/>
      <c r="LWP672" s="3"/>
      <c r="LWQ672" s="3"/>
      <c r="LWR672" s="3"/>
      <c r="LWS672" s="3"/>
      <c r="LWT672" s="3"/>
      <c r="LWU672" s="3"/>
      <c r="LWV672" s="3"/>
      <c r="LWW672" s="3"/>
      <c r="LWX672" s="3"/>
      <c r="LWY672" s="3"/>
      <c r="LWZ672" s="3"/>
      <c r="LXA672" s="3"/>
      <c r="LXB672" s="3"/>
      <c r="LXC672" s="3"/>
      <c r="LXD672" s="3"/>
      <c r="LXE672" s="3"/>
      <c r="LXF672" s="3"/>
      <c r="LXG672" s="3"/>
      <c r="LXH672" s="3"/>
      <c r="LXI672" s="3"/>
      <c r="LXJ672" s="3"/>
      <c r="LXK672" s="3"/>
      <c r="LXL672" s="3"/>
      <c r="LXM672" s="3"/>
      <c r="LXN672" s="3"/>
      <c r="LXO672" s="3"/>
      <c r="LXP672" s="3"/>
      <c r="LXQ672" s="3"/>
      <c r="LXR672" s="3"/>
      <c r="LXS672" s="3"/>
      <c r="LXT672" s="3"/>
      <c r="LXU672" s="3"/>
      <c r="LXV672" s="3"/>
      <c r="LXW672" s="3"/>
      <c r="LXX672" s="3"/>
      <c r="LXY672" s="3"/>
      <c r="LXZ672" s="3"/>
      <c r="LYA672" s="3"/>
      <c r="LYB672" s="3"/>
      <c r="LYC672" s="3"/>
      <c r="LYD672" s="3"/>
      <c r="LYE672" s="3"/>
      <c r="LYF672" s="3"/>
      <c r="LYG672" s="3"/>
      <c r="LYH672" s="3"/>
      <c r="LYI672" s="3"/>
      <c r="LYJ672" s="3"/>
      <c r="LYK672" s="3"/>
      <c r="LYL672" s="3"/>
      <c r="LYM672" s="3"/>
      <c r="LYN672" s="3"/>
      <c r="LYO672" s="3"/>
      <c r="LYP672" s="3"/>
      <c r="LYQ672" s="3"/>
      <c r="LYR672" s="3"/>
      <c r="LYS672" s="3"/>
      <c r="LYT672" s="3"/>
      <c r="LYU672" s="3"/>
      <c r="LYV672" s="3"/>
      <c r="LYW672" s="3"/>
      <c r="LYX672" s="3"/>
      <c r="LYY672" s="3"/>
      <c r="LYZ672" s="3"/>
      <c r="LZA672" s="3"/>
      <c r="LZB672" s="3"/>
      <c r="LZC672" s="3"/>
      <c r="LZD672" s="3"/>
      <c r="LZE672" s="3"/>
      <c r="LZF672" s="3"/>
      <c r="LZG672" s="3"/>
      <c r="LZH672" s="3"/>
      <c r="LZI672" s="3"/>
      <c r="LZJ672" s="3"/>
      <c r="LZK672" s="3"/>
      <c r="LZL672" s="3"/>
      <c r="LZM672" s="3"/>
      <c r="LZN672" s="3"/>
      <c r="LZO672" s="3"/>
      <c r="LZP672" s="3"/>
      <c r="LZQ672" s="3"/>
      <c r="LZR672" s="3"/>
      <c r="LZS672" s="3"/>
      <c r="LZT672" s="3"/>
      <c r="LZU672" s="3"/>
      <c r="LZV672" s="3"/>
      <c r="LZW672" s="3"/>
      <c r="LZX672" s="3"/>
      <c r="LZY672" s="3"/>
      <c r="LZZ672" s="3"/>
      <c r="MAA672" s="3"/>
      <c r="MAB672" s="3"/>
      <c r="MAC672" s="3"/>
      <c r="MAD672" s="3"/>
      <c r="MAE672" s="3"/>
      <c r="MAF672" s="3"/>
      <c r="MAG672" s="3"/>
      <c r="MAH672" s="3"/>
      <c r="MAI672" s="3"/>
      <c r="MAJ672" s="3"/>
      <c r="MAK672" s="3"/>
      <c r="MAL672" s="3"/>
      <c r="MAM672" s="3"/>
      <c r="MAN672" s="3"/>
      <c r="MAO672" s="3"/>
      <c r="MAP672" s="3"/>
      <c r="MAQ672" s="3"/>
      <c r="MAR672" s="3"/>
      <c r="MAS672" s="3"/>
      <c r="MAT672" s="3"/>
      <c r="MAU672" s="3"/>
      <c r="MAV672" s="3"/>
      <c r="MAW672" s="3"/>
      <c r="MAX672" s="3"/>
      <c r="MAY672" s="3"/>
      <c r="MAZ672" s="3"/>
      <c r="MBA672" s="3"/>
      <c r="MBB672" s="3"/>
      <c r="MBC672" s="3"/>
      <c r="MBD672" s="3"/>
      <c r="MBE672" s="3"/>
      <c r="MBF672" s="3"/>
      <c r="MBG672" s="3"/>
      <c r="MBH672" s="3"/>
      <c r="MBI672" s="3"/>
      <c r="MBJ672" s="3"/>
      <c r="MBK672" s="3"/>
      <c r="MBL672" s="3"/>
      <c r="MBM672" s="3"/>
      <c r="MBN672" s="3"/>
      <c r="MBO672" s="3"/>
      <c r="MBP672" s="3"/>
      <c r="MBQ672" s="3"/>
      <c r="MBR672" s="3"/>
      <c r="MBS672" s="3"/>
      <c r="MBT672" s="3"/>
      <c r="MBU672" s="3"/>
      <c r="MBV672" s="3"/>
      <c r="MBW672" s="3"/>
      <c r="MBX672" s="3"/>
      <c r="MBY672" s="3"/>
      <c r="MBZ672" s="3"/>
      <c r="MCA672" s="3"/>
      <c r="MCB672" s="3"/>
      <c r="MCC672" s="3"/>
      <c r="MCD672" s="3"/>
      <c r="MCE672" s="3"/>
      <c r="MCF672" s="3"/>
      <c r="MCG672" s="3"/>
      <c r="MCH672" s="3"/>
      <c r="MCI672" s="3"/>
      <c r="MCJ672" s="3"/>
      <c r="MCK672" s="3"/>
      <c r="MCL672" s="3"/>
      <c r="MCM672" s="3"/>
      <c r="MCN672" s="3"/>
      <c r="MCO672" s="3"/>
      <c r="MCP672" s="3"/>
      <c r="MCQ672" s="3"/>
      <c r="MCR672" s="3"/>
      <c r="MCS672" s="3"/>
      <c r="MCT672" s="3"/>
      <c r="MCU672" s="3"/>
      <c r="MCV672" s="3"/>
      <c r="MCW672" s="3"/>
      <c r="MCX672" s="3"/>
      <c r="MCY672" s="3"/>
      <c r="MCZ672" s="3"/>
      <c r="MDA672" s="3"/>
      <c r="MDB672" s="3"/>
      <c r="MDC672" s="3"/>
      <c r="MDD672" s="3"/>
      <c r="MDE672" s="3"/>
      <c r="MDF672" s="3"/>
      <c r="MDG672" s="3"/>
      <c r="MDH672" s="3"/>
      <c r="MDI672" s="3"/>
      <c r="MDJ672" s="3"/>
      <c r="MDK672" s="3"/>
      <c r="MDL672" s="3"/>
      <c r="MDM672" s="3"/>
      <c r="MDN672" s="3"/>
      <c r="MDO672" s="3"/>
      <c r="MDP672" s="3"/>
      <c r="MDQ672" s="3"/>
      <c r="MDR672" s="3"/>
      <c r="MDS672" s="3"/>
      <c r="MDT672" s="3"/>
      <c r="MDU672" s="3"/>
      <c r="MDV672" s="3"/>
      <c r="MDW672" s="3"/>
      <c r="MDX672" s="3"/>
      <c r="MDY672" s="3"/>
      <c r="MDZ672" s="3"/>
      <c r="MEA672" s="3"/>
      <c r="MEB672" s="3"/>
      <c r="MEC672" s="3"/>
      <c r="MED672" s="3"/>
      <c r="MEE672" s="3"/>
      <c r="MEF672" s="3"/>
      <c r="MEG672" s="3"/>
      <c r="MEH672" s="3"/>
      <c r="MEI672" s="3"/>
      <c r="MEJ672" s="3"/>
      <c r="MEK672" s="3"/>
      <c r="MEL672" s="3"/>
      <c r="MEM672" s="3"/>
      <c r="MEN672" s="3"/>
      <c r="MEO672" s="3"/>
      <c r="MEP672" s="3"/>
      <c r="MEQ672" s="3"/>
      <c r="MER672" s="3"/>
      <c r="MES672" s="3"/>
      <c r="MET672" s="3"/>
      <c r="MEU672" s="3"/>
      <c r="MEV672" s="3"/>
      <c r="MEW672" s="3"/>
      <c r="MEX672" s="3"/>
      <c r="MEY672" s="3"/>
      <c r="MEZ672" s="3"/>
      <c r="MFA672" s="3"/>
      <c r="MFB672" s="3"/>
      <c r="MFC672" s="3"/>
      <c r="MFD672" s="3"/>
      <c r="MFE672" s="3"/>
      <c r="MFF672" s="3"/>
      <c r="MFG672" s="3"/>
      <c r="MFH672" s="3"/>
      <c r="MFI672" s="3"/>
      <c r="MFJ672" s="3"/>
      <c r="MFK672" s="3"/>
      <c r="MFL672" s="3"/>
      <c r="MFM672" s="3"/>
      <c r="MFN672" s="3"/>
      <c r="MFO672" s="3"/>
      <c r="MFP672" s="3"/>
      <c r="MFQ672" s="3"/>
      <c r="MFR672" s="3"/>
      <c r="MFS672" s="3"/>
      <c r="MFT672" s="3"/>
      <c r="MFU672" s="3"/>
      <c r="MFV672" s="3"/>
      <c r="MFW672" s="3"/>
      <c r="MFX672" s="3"/>
      <c r="MFY672" s="3"/>
      <c r="MFZ672" s="3"/>
      <c r="MGA672" s="3"/>
      <c r="MGB672" s="3"/>
      <c r="MGC672" s="3"/>
      <c r="MGD672" s="3"/>
      <c r="MGE672" s="3"/>
      <c r="MGF672" s="3"/>
      <c r="MGG672" s="3"/>
      <c r="MGH672" s="3"/>
      <c r="MGI672" s="3"/>
      <c r="MGJ672" s="3"/>
      <c r="MGK672" s="3"/>
      <c r="MGL672" s="3"/>
      <c r="MGM672" s="3"/>
      <c r="MGN672" s="3"/>
      <c r="MGO672" s="3"/>
      <c r="MGP672" s="3"/>
      <c r="MGQ672" s="3"/>
      <c r="MGR672" s="3"/>
      <c r="MGS672" s="3"/>
      <c r="MGT672" s="3"/>
      <c r="MGU672" s="3"/>
      <c r="MGV672" s="3"/>
      <c r="MGW672" s="3"/>
      <c r="MGX672" s="3"/>
      <c r="MGY672" s="3"/>
      <c r="MGZ672" s="3"/>
      <c r="MHA672" s="3"/>
      <c r="MHB672" s="3"/>
      <c r="MHC672" s="3"/>
      <c r="MHD672" s="3"/>
      <c r="MHE672" s="3"/>
      <c r="MHF672" s="3"/>
      <c r="MHG672" s="3"/>
      <c r="MHH672" s="3"/>
      <c r="MHI672" s="3"/>
      <c r="MHJ672" s="3"/>
      <c r="MHK672" s="3"/>
      <c r="MHL672" s="3"/>
      <c r="MHM672" s="3"/>
      <c r="MHN672" s="3"/>
      <c r="MHO672" s="3"/>
      <c r="MHP672" s="3"/>
      <c r="MHQ672" s="3"/>
      <c r="MHR672" s="3"/>
      <c r="MHS672" s="3"/>
      <c r="MHT672" s="3"/>
      <c r="MHU672" s="3"/>
      <c r="MHV672" s="3"/>
      <c r="MHW672" s="3"/>
      <c r="MHX672" s="3"/>
      <c r="MHY672" s="3"/>
      <c r="MHZ672" s="3"/>
      <c r="MIA672" s="3"/>
      <c r="MIB672" s="3"/>
      <c r="MIC672" s="3"/>
      <c r="MID672" s="3"/>
      <c r="MIE672" s="3"/>
      <c r="MIF672" s="3"/>
      <c r="MIG672" s="3"/>
      <c r="MIH672" s="3"/>
      <c r="MII672" s="3"/>
      <c r="MIJ672" s="3"/>
      <c r="MIK672" s="3"/>
      <c r="MIL672" s="3"/>
      <c r="MIM672" s="3"/>
      <c r="MIN672" s="3"/>
      <c r="MIO672" s="3"/>
      <c r="MIP672" s="3"/>
      <c r="MIQ672" s="3"/>
      <c r="MIR672" s="3"/>
      <c r="MIS672" s="3"/>
      <c r="MIT672" s="3"/>
      <c r="MIU672" s="3"/>
      <c r="MIV672" s="3"/>
      <c r="MIW672" s="3"/>
      <c r="MIX672" s="3"/>
      <c r="MIY672" s="3"/>
      <c r="MIZ672" s="3"/>
      <c r="MJA672" s="3"/>
      <c r="MJB672" s="3"/>
      <c r="MJC672" s="3"/>
      <c r="MJD672" s="3"/>
      <c r="MJE672" s="3"/>
      <c r="MJF672" s="3"/>
      <c r="MJG672" s="3"/>
      <c r="MJH672" s="3"/>
      <c r="MJI672" s="3"/>
      <c r="MJJ672" s="3"/>
      <c r="MJK672" s="3"/>
      <c r="MJL672" s="3"/>
      <c r="MJM672" s="3"/>
      <c r="MJN672" s="3"/>
      <c r="MJO672" s="3"/>
      <c r="MJP672" s="3"/>
      <c r="MJQ672" s="3"/>
      <c r="MJR672" s="3"/>
      <c r="MJS672" s="3"/>
      <c r="MJT672" s="3"/>
      <c r="MJU672" s="3"/>
      <c r="MJV672" s="3"/>
      <c r="MJW672" s="3"/>
      <c r="MJX672" s="3"/>
      <c r="MJY672" s="3"/>
      <c r="MJZ672" s="3"/>
      <c r="MKA672" s="3"/>
      <c r="MKB672" s="3"/>
      <c r="MKC672" s="3"/>
      <c r="MKD672" s="3"/>
      <c r="MKE672" s="3"/>
      <c r="MKF672" s="3"/>
      <c r="MKG672" s="3"/>
      <c r="MKH672" s="3"/>
      <c r="MKI672" s="3"/>
      <c r="MKJ672" s="3"/>
      <c r="MKK672" s="3"/>
      <c r="MKL672" s="3"/>
      <c r="MKM672" s="3"/>
      <c r="MKN672" s="3"/>
      <c r="MKO672" s="3"/>
      <c r="MKP672" s="3"/>
      <c r="MKQ672" s="3"/>
      <c r="MKR672" s="3"/>
      <c r="MKS672" s="3"/>
      <c r="MKT672" s="3"/>
      <c r="MKU672" s="3"/>
      <c r="MKV672" s="3"/>
      <c r="MKW672" s="3"/>
      <c r="MKX672" s="3"/>
      <c r="MKY672" s="3"/>
      <c r="MKZ672" s="3"/>
      <c r="MLA672" s="3"/>
      <c r="MLB672" s="3"/>
      <c r="MLC672" s="3"/>
      <c r="MLD672" s="3"/>
      <c r="MLE672" s="3"/>
      <c r="MLF672" s="3"/>
      <c r="MLG672" s="3"/>
      <c r="MLH672" s="3"/>
      <c r="MLI672" s="3"/>
      <c r="MLJ672" s="3"/>
      <c r="MLK672" s="3"/>
      <c r="MLL672" s="3"/>
      <c r="MLM672" s="3"/>
      <c r="MLN672" s="3"/>
      <c r="MLO672" s="3"/>
      <c r="MLP672" s="3"/>
      <c r="MLQ672" s="3"/>
      <c r="MLR672" s="3"/>
      <c r="MLS672" s="3"/>
      <c r="MLT672" s="3"/>
      <c r="MLU672" s="3"/>
      <c r="MLV672" s="3"/>
      <c r="MLW672" s="3"/>
      <c r="MLX672" s="3"/>
      <c r="MLY672" s="3"/>
      <c r="MLZ672" s="3"/>
      <c r="MMA672" s="3"/>
      <c r="MMB672" s="3"/>
      <c r="MMC672" s="3"/>
      <c r="MMD672" s="3"/>
      <c r="MME672" s="3"/>
      <c r="MMF672" s="3"/>
      <c r="MMG672" s="3"/>
      <c r="MMH672" s="3"/>
      <c r="MMI672" s="3"/>
      <c r="MMJ672" s="3"/>
      <c r="MMK672" s="3"/>
      <c r="MML672" s="3"/>
      <c r="MMM672" s="3"/>
      <c r="MMN672" s="3"/>
      <c r="MMO672" s="3"/>
      <c r="MMP672" s="3"/>
      <c r="MMQ672" s="3"/>
      <c r="MMR672" s="3"/>
      <c r="MMS672" s="3"/>
      <c r="MMT672" s="3"/>
      <c r="MMU672" s="3"/>
      <c r="MMV672" s="3"/>
      <c r="MMW672" s="3"/>
      <c r="MMX672" s="3"/>
      <c r="MMY672" s="3"/>
      <c r="MMZ672" s="3"/>
      <c r="MNA672" s="3"/>
      <c r="MNB672" s="3"/>
      <c r="MNC672" s="3"/>
      <c r="MND672" s="3"/>
      <c r="MNE672" s="3"/>
      <c r="MNF672" s="3"/>
      <c r="MNG672" s="3"/>
      <c r="MNH672" s="3"/>
      <c r="MNI672" s="3"/>
      <c r="MNJ672" s="3"/>
      <c r="MNK672" s="3"/>
      <c r="MNL672" s="3"/>
      <c r="MNM672" s="3"/>
      <c r="MNN672" s="3"/>
      <c r="MNO672" s="3"/>
      <c r="MNP672" s="3"/>
      <c r="MNQ672" s="3"/>
      <c r="MNR672" s="3"/>
      <c r="MNS672" s="3"/>
      <c r="MNT672" s="3"/>
      <c r="MNU672" s="3"/>
      <c r="MNV672" s="3"/>
      <c r="MNW672" s="3"/>
      <c r="MNX672" s="3"/>
      <c r="MNY672" s="3"/>
      <c r="MNZ672" s="3"/>
      <c r="MOA672" s="3"/>
      <c r="MOB672" s="3"/>
      <c r="MOC672" s="3"/>
      <c r="MOD672" s="3"/>
      <c r="MOE672" s="3"/>
      <c r="MOF672" s="3"/>
      <c r="MOG672" s="3"/>
      <c r="MOH672" s="3"/>
      <c r="MOI672" s="3"/>
      <c r="MOJ672" s="3"/>
      <c r="MOK672" s="3"/>
      <c r="MOL672" s="3"/>
      <c r="MOM672" s="3"/>
      <c r="MON672" s="3"/>
      <c r="MOO672" s="3"/>
      <c r="MOP672" s="3"/>
      <c r="MOQ672" s="3"/>
      <c r="MOR672" s="3"/>
      <c r="MOS672" s="3"/>
      <c r="MOT672" s="3"/>
      <c r="MOU672" s="3"/>
      <c r="MOV672" s="3"/>
      <c r="MOW672" s="3"/>
      <c r="MOX672" s="3"/>
      <c r="MOY672" s="3"/>
      <c r="MOZ672" s="3"/>
      <c r="MPA672" s="3"/>
      <c r="MPB672" s="3"/>
      <c r="MPC672" s="3"/>
      <c r="MPD672" s="3"/>
      <c r="MPE672" s="3"/>
      <c r="MPF672" s="3"/>
      <c r="MPG672" s="3"/>
      <c r="MPH672" s="3"/>
      <c r="MPI672" s="3"/>
      <c r="MPJ672" s="3"/>
      <c r="MPK672" s="3"/>
      <c r="MPL672" s="3"/>
      <c r="MPM672" s="3"/>
      <c r="MPN672" s="3"/>
      <c r="MPO672" s="3"/>
      <c r="MPP672" s="3"/>
      <c r="MPQ672" s="3"/>
      <c r="MPR672" s="3"/>
      <c r="MPS672" s="3"/>
      <c r="MPT672" s="3"/>
      <c r="MPU672" s="3"/>
      <c r="MPV672" s="3"/>
      <c r="MPW672" s="3"/>
      <c r="MPX672" s="3"/>
      <c r="MPY672" s="3"/>
      <c r="MPZ672" s="3"/>
      <c r="MQA672" s="3"/>
      <c r="MQB672" s="3"/>
      <c r="MQC672" s="3"/>
      <c r="MQD672" s="3"/>
      <c r="MQE672" s="3"/>
      <c r="MQF672" s="3"/>
      <c r="MQG672" s="3"/>
      <c r="MQH672" s="3"/>
      <c r="MQI672" s="3"/>
      <c r="MQJ672" s="3"/>
      <c r="MQK672" s="3"/>
      <c r="MQL672" s="3"/>
      <c r="MQM672" s="3"/>
      <c r="MQN672" s="3"/>
      <c r="MQO672" s="3"/>
      <c r="MQP672" s="3"/>
      <c r="MQQ672" s="3"/>
      <c r="MQR672" s="3"/>
      <c r="MQS672" s="3"/>
      <c r="MQT672" s="3"/>
      <c r="MQU672" s="3"/>
      <c r="MQV672" s="3"/>
      <c r="MQW672" s="3"/>
      <c r="MQX672" s="3"/>
      <c r="MQY672" s="3"/>
      <c r="MQZ672" s="3"/>
      <c r="MRA672" s="3"/>
      <c r="MRB672" s="3"/>
      <c r="MRC672" s="3"/>
      <c r="MRD672" s="3"/>
      <c r="MRE672" s="3"/>
      <c r="MRF672" s="3"/>
      <c r="MRG672" s="3"/>
      <c r="MRH672" s="3"/>
      <c r="MRI672" s="3"/>
      <c r="MRJ672" s="3"/>
      <c r="MRK672" s="3"/>
      <c r="MRL672" s="3"/>
      <c r="MRM672" s="3"/>
      <c r="MRN672" s="3"/>
      <c r="MRO672" s="3"/>
      <c r="MRP672" s="3"/>
      <c r="MRQ672" s="3"/>
      <c r="MRR672" s="3"/>
      <c r="MRS672" s="3"/>
      <c r="MRT672" s="3"/>
      <c r="MRU672" s="3"/>
      <c r="MRV672" s="3"/>
      <c r="MRW672" s="3"/>
      <c r="MRX672" s="3"/>
      <c r="MRY672" s="3"/>
      <c r="MRZ672" s="3"/>
      <c r="MSA672" s="3"/>
      <c r="MSB672" s="3"/>
      <c r="MSC672" s="3"/>
      <c r="MSD672" s="3"/>
      <c r="MSE672" s="3"/>
      <c r="MSF672" s="3"/>
      <c r="MSG672" s="3"/>
      <c r="MSH672" s="3"/>
      <c r="MSI672" s="3"/>
      <c r="MSJ672" s="3"/>
      <c r="MSK672" s="3"/>
      <c r="MSL672" s="3"/>
      <c r="MSM672" s="3"/>
      <c r="MSN672" s="3"/>
      <c r="MSO672" s="3"/>
      <c r="MSP672" s="3"/>
      <c r="MSQ672" s="3"/>
      <c r="MSR672" s="3"/>
      <c r="MSS672" s="3"/>
      <c r="MST672" s="3"/>
      <c r="MSU672" s="3"/>
      <c r="MSV672" s="3"/>
      <c r="MSW672" s="3"/>
      <c r="MSX672" s="3"/>
      <c r="MSY672" s="3"/>
      <c r="MSZ672" s="3"/>
      <c r="MTA672" s="3"/>
      <c r="MTB672" s="3"/>
      <c r="MTC672" s="3"/>
      <c r="MTD672" s="3"/>
      <c r="MTE672" s="3"/>
      <c r="MTF672" s="3"/>
      <c r="MTG672" s="3"/>
      <c r="MTH672" s="3"/>
      <c r="MTI672" s="3"/>
      <c r="MTJ672" s="3"/>
      <c r="MTK672" s="3"/>
      <c r="MTL672" s="3"/>
      <c r="MTM672" s="3"/>
      <c r="MTN672" s="3"/>
      <c r="MTO672" s="3"/>
      <c r="MTP672" s="3"/>
      <c r="MTQ672" s="3"/>
      <c r="MTR672" s="3"/>
      <c r="MTS672" s="3"/>
      <c r="MTT672" s="3"/>
      <c r="MTU672" s="3"/>
      <c r="MTV672" s="3"/>
      <c r="MTW672" s="3"/>
      <c r="MTX672" s="3"/>
      <c r="MTY672" s="3"/>
      <c r="MTZ672" s="3"/>
      <c r="MUA672" s="3"/>
      <c r="MUB672" s="3"/>
      <c r="MUC672" s="3"/>
      <c r="MUD672" s="3"/>
      <c r="MUE672" s="3"/>
      <c r="MUF672" s="3"/>
      <c r="MUG672" s="3"/>
      <c r="MUH672" s="3"/>
      <c r="MUI672" s="3"/>
      <c r="MUJ672" s="3"/>
      <c r="MUK672" s="3"/>
      <c r="MUL672" s="3"/>
      <c r="MUM672" s="3"/>
      <c r="MUN672" s="3"/>
      <c r="MUO672" s="3"/>
      <c r="MUP672" s="3"/>
      <c r="MUQ672" s="3"/>
      <c r="MUR672" s="3"/>
      <c r="MUS672" s="3"/>
      <c r="MUT672" s="3"/>
      <c r="MUU672" s="3"/>
      <c r="MUV672" s="3"/>
      <c r="MUW672" s="3"/>
      <c r="MUX672" s="3"/>
      <c r="MUY672" s="3"/>
      <c r="MUZ672" s="3"/>
      <c r="MVA672" s="3"/>
      <c r="MVB672" s="3"/>
      <c r="MVC672" s="3"/>
      <c r="MVD672" s="3"/>
      <c r="MVE672" s="3"/>
      <c r="MVF672" s="3"/>
      <c r="MVG672" s="3"/>
      <c r="MVH672" s="3"/>
      <c r="MVI672" s="3"/>
      <c r="MVJ672" s="3"/>
      <c r="MVK672" s="3"/>
      <c r="MVL672" s="3"/>
      <c r="MVM672" s="3"/>
      <c r="MVN672" s="3"/>
      <c r="MVO672" s="3"/>
      <c r="MVP672" s="3"/>
      <c r="MVQ672" s="3"/>
      <c r="MVR672" s="3"/>
      <c r="MVS672" s="3"/>
      <c r="MVT672" s="3"/>
      <c r="MVU672" s="3"/>
      <c r="MVV672" s="3"/>
      <c r="MVW672" s="3"/>
      <c r="MVX672" s="3"/>
      <c r="MVY672" s="3"/>
      <c r="MVZ672" s="3"/>
      <c r="MWA672" s="3"/>
      <c r="MWB672" s="3"/>
      <c r="MWC672" s="3"/>
      <c r="MWD672" s="3"/>
      <c r="MWE672" s="3"/>
      <c r="MWF672" s="3"/>
      <c r="MWG672" s="3"/>
      <c r="MWH672" s="3"/>
      <c r="MWI672" s="3"/>
      <c r="MWJ672" s="3"/>
      <c r="MWK672" s="3"/>
      <c r="MWL672" s="3"/>
      <c r="MWM672" s="3"/>
      <c r="MWN672" s="3"/>
      <c r="MWO672" s="3"/>
      <c r="MWP672" s="3"/>
      <c r="MWQ672" s="3"/>
      <c r="MWR672" s="3"/>
      <c r="MWS672" s="3"/>
      <c r="MWT672" s="3"/>
      <c r="MWU672" s="3"/>
      <c r="MWV672" s="3"/>
      <c r="MWW672" s="3"/>
      <c r="MWX672" s="3"/>
      <c r="MWY672" s="3"/>
      <c r="MWZ672" s="3"/>
      <c r="MXA672" s="3"/>
      <c r="MXB672" s="3"/>
      <c r="MXC672" s="3"/>
      <c r="MXD672" s="3"/>
      <c r="MXE672" s="3"/>
      <c r="MXF672" s="3"/>
      <c r="MXG672" s="3"/>
      <c r="MXH672" s="3"/>
      <c r="MXI672" s="3"/>
      <c r="MXJ672" s="3"/>
      <c r="MXK672" s="3"/>
      <c r="MXL672" s="3"/>
      <c r="MXM672" s="3"/>
      <c r="MXN672" s="3"/>
      <c r="MXO672" s="3"/>
      <c r="MXP672" s="3"/>
      <c r="MXQ672" s="3"/>
      <c r="MXR672" s="3"/>
      <c r="MXS672" s="3"/>
      <c r="MXT672" s="3"/>
      <c r="MXU672" s="3"/>
      <c r="MXV672" s="3"/>
      <c r="MXW672" s="3"/>
      <c r="MXX672" s="3"/>
      <c r="MXY672" s="3"/>
      <c r="MXZ672" s="3"/>
      <c r="MYA672" s="3"/>
      <c r="MYB672" s="3"/>
      <c r="MYC672" s="3"/>
      <c r="MYD672" s="3"/>
      <c r="MYE672" s="3"/>
      <c r="MYF672" s="3"/>
      <c r="MYG672" s="3"/>
      <c r="MYH672" s="3"/>
      <c r="MYI672" s="3"/>
      <c r="MYJ672" s="3"/>
      <c r="MYK672" s="3"/>
      <c r="MYL672" s="3"/>
      <c r="MYM672" s="3"/>
      <c r="MYN672" s="3"/>
      <c r="MYO672" s="3"/>
      <c r="MYP672" s="3"/>
      <c r="MYQ672" s="3"/>
      <c r="MYR672" s="3"/>
      <c r="MYS672" s="3"/>
      <c r="MYT672" s="3"/>
      <c r="MYU672" s="3"/>
      <c r="MYV672" s="3"/>
      <c r="MYW672" s="3"/>
      <c r="MYX672" s="3"/>
      <c r="MYY672" s="3"/>
      <c r="MYZ672" s="3"/>
      <c r="MZA672" s="3"/>
      <c r="MZB672" s="3"/>
      <c r="MZC672" s="3"/>
      <c r="MZD672" s="3"/>
      <c r="MZE672" s="3"/>
      <c r="MZF672" s="3"/>
      <c r="MZG672" s="3"/>
      <c r="MZH672" s="3"/>
      <c r="MZI672" s="3"/>
      <c r="MZJ672" s="3"/>
      <c r="MZK672" s="3"/>
      <c r="MZL672" s="3"/>
      <c r="MZM672" s="3"/>
      <c r="MZN672" s="3"/>
      <c r="MZO672" s="3"/>
      <c r="MZP672" s="3"/>
      <c r="MZQ672" s="3"/>
      <c r="MZR672" s="3"/>
      <c r="MZS672" s="3"/>
      <c r="MZT672" s="3"/>
      <c r="MZU672" s="3"/>
      <c r="MZV672" s="3"/>
      <c r="MZW672" s="3"/>
      <c r="MZX672" s="3"/>
      <c r="MZY672" s="3"/>
      <c r="MZZ672" s="3"/>
      <c r="NAA672" s="3"/>
      <c r="NAB672" s="3"/>
      <c r="NAC672" s="3"/>
      <c r="NAD672" s="3"/>
      <c r="NAE672" s="3"/>
      <c r="NAF672" s="3"/>
      <c r="NAG672" s="3"/>
      <c r="NAH672" s="3"/>
      <c r="NAI672" s="3"/>
      <c r="NAJ672" s="3"/>
      <c r="NAK672" s="3"/>
      <c r="NAL672" s="3"/>
      <c r="NAM672" s="3"/>
      <c r="NAN672" s="3"/>
      <c r="NAO672" s="3"/>
      <c r="NAP672" s="3"/>
      <c r="NAQ672" s="3"/>
      <c r="NAR672" s="3"/>
      <c r="NAS672" s="3"/>
      <c r="NAT672" s="3"/>
      <c r="NAU672" s="3"/>
      <c r="NAV672" s="3"/>
      <c r="NAW672" s="3"/>
      <c r="NAX672" s="3"/>
      <c r="NAY672" s="3"/>
      <c r="NAZ672" s="3"/>
      <c r="NBA672" s="3"/>
      <c r="NBB672" s="3"/>
      <c r="NBC672" s="3"/>
      <c r="NBD672" s="3"/>
      <c r="NBE672" s="3"/>
      <c r="NBF672" s="3"/>
      <c r="NBG672" s="3"/>
      <c r="NBH672" s="3"/>
      <c r="NBI672" s="3"/>
      <c r="NBJ672" s="3"/>
      <c r="NBK672" s="3"/>
      <c r="NBL672" s="3"/>
      <c r="NBM672" s="3"/>
      <c r="NBN672" s="3"/>
      <c r="NBO672" s="3"/>
      <c r="NBP672" s="3"/>
      <c r="NBQ672" s="3"/>
      <c r="NBR672" s="3"/>
      <c r="NBS672" s="3"/>
      <c r="NBT672" s="3"/>
      <c r="NBU672" s="3"/>
      <c r="NBV672" s="3"/>
      <c r="NBW672" s="3"/>
      <c r="NBX672" s="3"/>
      <c r="NBY672" s="3"/>
      <c r="NBZ672" s="3"/>
      <c r="NCA672" s="3"/>
      <c r="NCB672" s="3"/>
      <c r="NCC672" s="3"/>
      <c r="NCD672" s="3"/>
      <c r="NCE672" s="3"/>
      <c r="NCF672" s="3"/>
      <c r="NCG672" s="3"/>
      <c r="NCH672" s="3"/>
      <c r="NCI672" s="3"/>
      <c r="NCJ672" s="3"/>
      <c r="NCK672" s="3"/>
      <c r="NCL672" s="3"/>
      <c r="NCM672" s="3"/>
      <c r="NCN672" s="3"/>
      <c r="NCO672" s="3"/>
      <c r="NCP672" s="3"/>
      <c r="NCQ672" s="3"/>
      <c r="NCR672" s="3"/>
      <c r="NCS672" s="3"/>
      <c r="NCT672" s="3"/>
      <c r="NCU672" s="3"/>
      <c r="NCV672" s="3"/>
      <c r="NCW672" s="3"/>
      <c r="NCX672" s="3"/>
      <c r="NCY672" s="3"/>
      <c r="NCZ672" s="3"/>
      <c r="NDA672" s="3"/>
      <c r="NDB672" s="3"/>
      <c r="NDC672" s="3"/>
      <c r="NDD672" s="3"/>
      <c r="NDE672" s="3"/>
      <c r="NDF672" s="3"/>
      <c r="NDG672" s="3"/>
      <c r="NDH672" s="3"/>
      <c r="NDI672" s="3"/>
      <c r="NDJ672" s="3"/>
      <c r="NDK672" s="3"/>
      <c r="NDL672" s="3"/>
      <c r="NDM672" s="3"/>
      <c r="NDN672" s="3"/>
      <c r="NDO672" s="3"/>
      <c r="NDP672" s="3"/>
      <c r="NDQ672" s="3"/>
      <c r="NDR672" s="3"/>
      <c r="NDS672" s="3"/>
      <c r="NDT672" s="3"/>
      <c r="NDU672" s="3"/>
      <c r="NDV672" s="3"/>
      <c r="NDW672" s="3"/>
      <c r="NDX672" s="3"/>
      <c r="NDY672" s="3"/>
      <c r="NDZ672" s="3"/>
      <c r="NEA672" s="3"/>
      <c r="NEB672" s="3"/>
      <c r="NEC672" s="3"/>
      <c r="NED672" s="3"/>
      <c r="NEE672" s="3"/>
      <c r="NEF672" s="3"/>
      <c r="NEG672" s="3"/>
      <c r="NEH672" s="3"/>
      <c r="NEI672" s="3"/>
      <c r="NEJ672" s="3"/>
      <c r="NEK672" s="3"/>
      <c r="NEL672" s="3"/>
      <c r="NEM672" s="3"/>
      <c r="NEN672" s="3"/>
      <c r="NEO672" s="3"/>
      <c r="NEP672" s="3"/>
      <c r="NEQ672" s="3"/>
      <c r="NER672" s="3"/>
      <c r="NES672" s="3"/>
      <c r="NET672" s="3"/>
      <c r="NEU672" s="3"/>
      <c r="NEV672" s="3"/>
      <c r="NEW672" s="3"/>
      <c r="NEX672" s="3"/>
      <c r="NEY672" s="3"/>
      <c r="NEZ672" s="3"/>
      <c r="NFA672" s="3"/>
      <c r="NFB672" s="3"/>
      <c r="NFC672" s="3"/>
      <c r="NFD672" s="3"/>
      <c r="NFE672" s="3"/>
      <c r="NFF672" s="3"/>
      <c r="NFG672" s="3"/>
      <c r="NFH672" s="3"/>
      <c r="NFI672" s="3"/>
      <c r="NFJ672" s="3"/>
      <c r="NFK672" s="3"/>
      <c r="NFL672" s="3"/>
      <c r="NFM672" s="3"/>
      <c r="NFN672" s="3"/>
      <c r="NFO672" s="3"/>
      <c r="NFP672" s="3"/>
      <c r="NFQ672" s="3"/>
      <c r="NFR672" s="3"/>
      <c r="NFS672" s="3"/>
      <c r="NFT672" s="3"/>
      <c r="NFU672" s="3"/>
      <c r="NFV672" s="3"/>
      <c r="NFW672" s="3"/>
      <c r="NFX672" s="3"/>
      <c r="NFY672" s="3"/>
      <c r="NFZ672" s="3"/>
      <c r="NGA672" s="3"/>
      <c r="NGB672" s="3"/>
      <c r="NGC672" s="3"/>
      <c r="NGD672" s="3"/>
      <c r="NGE672" s="3"/>
      <c r="NGF672" s="3"/>
      <c r="NGG672" s="3"/>
      <c r="NGH672" s="3"/>
      <c r="NGI672" s="3"/>
      <c r="NGJ672" s="3"/>
      <c r="NGK672" s="3"/>
      <c r="NGL672" s="3"/>
      <c r="NGM672" s="3"/>
      <c r="NGN672" s="3"/>
      <c r="NGO672" s="3"/>
      <c r="NGP672" s="3"/>
      <c r="NGQ672" s="3"/>
      <c r="NGR672" s="3"/>
      <c r="NGS672" s="3"/>
      <c r="NGT672" s="3"/>
      <c r="NGU672" s="3"/>
      <c r="NGV672" s="3"/>
      <c r="NGW672" s="3"/>
      <c r="NGX672" s="3"/>
      <c r="NGY672" s="3"/>
      <c r="NGZ672" s="3"/>
      <c r="NHA672" s="3"/>
      <c r="NHB672" s="3"/>
      <c r="NHC672" s="3"/>
      <c r="NHD672" s="3"/>
      <c r="NHE672" s="3"/>
      <c r="NHF672" s="3"/>
      <c r="NHG672" s="3"/>
      <c r="NHH672" s="3"/>
      <c r="NHI672" s="3"/>
      <c r="NHJ672" s="3"/>
      <c r="NHK672" s="3"/>
      <c r="NHL672" s="3"/>
      <c r="NHM672" s="3"/>
      <c r="NHN672" s="3"/>
      <c r="NHO672" s="3"/>
      <c r="NHP672" s="3"/>
      <c r="NHQ672" s="3"/>
      <c r="NHR672" s="3"/>
      <c r="NHS672" s="3"/>
      <c r="NHT672" s="3"/>
      <c r="NHU672" s="3"/>
      <c r="NHV672" s="3"/>
      <c r="NHW672" s="3"/>
      <c r="NHX672" s="3"/>
      <c r="NHY672" s="3"/>
      <c r="NHZ672" s="3"/>
      <c r="NIA672" s="3"/>
      <c r="NIB672" s="3"/>
      <c r="NIC672" s="3"/>
      <c r="NID672" s="3"/>
      <c r="NIE672" s="3"/>
      <c r="NIF672" s="3"/>
      <c r="NIG672" s="3"/>
      <c r="NIH672" s="3"/>
      <c r="NII672" s="3"/>
      <c r="NIJ672" s="3"/>
      <c r="NIK672" s="3"/>
      <c r="NIL672" s="3"/>
      <c r="NIM672" s="3"/>
      <c r="NIN672" s="3"/>
      <c r="NIO672" s="3"/>
      <c r="NIP672" s="3"/>
      <c r="NIQ672" s="3"/>
      <c r="NIR672" s="3"/>
      <c r="NIS672" s="3"/>
      <c r="NIT672" s="3"/>
      <c r="NIU672" s="3"/>
      <c r="NIV672" s="3"/>
      <c r="NIW672" s="3"/>
      <c r="NIX672" s="3"/>
      <c r="NIY672" s="3"/>
      <c r="NIZ672" s="3"/>
      <c r="NJA672" s="3"/>
      <c r="NJB672" s="3"/>
      <c r="NJC672" s="3"/>
      <c r="NJD672" s="3"/>
      <c r="NJE672" s="3"/>
      <c r="NJF672" s="3"/>
      <c r="NJG672" s="3"/>
      <c r="NJH672" s="3"/>
      <c r="NJI672" s="3"/>
      <c r="NJJ672" s="3"/>
      <c r="NJK672" s="3"/>
      <c r="NJL672" s="3"/>
      <c r="NJM672" s="3"/>
      <c r="NJN672" s="3"/>
      <c r="NJO672" s="3"/>
      <c r="NJP672" s="3"/>
      <c r="NJQ672" s="3"/>
      <c r="NJR672" s="3"/>
      <c r="NJS672" s="3"/>
      <c r="NJT672" s="3"/>
      <c r="NJU672" s="3"/>
      <c r="NJV672" s="3"/>
      <c r="NJW672" s="3"/>
      <c r="NJX672" s="3"/>
      <c r="NJY672" s="3"/>
      <c r="NJZ672" s="3"/>
      <c r="NKA672" s="3"/>
      <c r="NKB672" s="3"/>
      <c r="NKC672" s="3"/>
      <c r="NKD672" s="3"/>
      <c r="NKE672" s="3"/>
      <c r="NKF672" s="3"/>
      <c r="NKG672" s="3"/>
      <c r="NKH672" s="3"/>
      <c r="NKI672" s="3"/>
      <c r="NKJ672" s="3"/>
      <c r="NKK672" s="3"/>
      <c r="NKL672" s="3"/>
      <c r="NKM672" s="3"/>
      <c r="NKN672" s="3"/>
      <c r="NKO672" s="3"/>
      <c r="NKP672" s="3"/>
      <c r="NKQ672" s="3"/>
      <c r="NKR672" s="3"/>
      <c r="NKS672" s="3"/>
      <c r="NKT672" s="3"/>
      <c r="NKU672" s="3"/>
      <c r="NKV672" s="3"/>
      <c r="NKW672" s="3"/>
      <c r="NKX672" s="3"/>
      <c r="NKY672" s="3"/>
      <c r="NKZ672" s="3"/>
      <c r="NLA672" s="3"/>
      <c r="NLB672" s="3"/>
      <c r="NLC672" s="3"/>
      <c r="NLD672" s="3"/>
      <c r="NLE672" s="3"/>
      <c r="NLF672" s="3"/>
      <c r="NLG672" s="3"/>
      <c r="NLH672" s="3"/>
      <c r="NLI672" s="3"/>
      <c r="NLJ672" s="3"/>
      <c r="NLK672" s="3"/>
      <c r="NLL672" s="3"/>
      <c r="NLM672" s="3"/>
      <c r="NLN672" s="3"/>
      <c r="NLO672" s="3"/>
      <c r="NLP672" s="3"/>
      <c r="NLQ672" s="3"/>
      <c r="NLR672" s="3"/>
      <c r="NLS672" s="3"/>
      <c r="NLT672" s="3"/>
      <c r="NLU672" s="3"/>
      <c r="NLV672" s="3"/>
      <c r="NLW672" s="3"/>
      <c r="NLX672" s="3"/>
      <c r="NLY672" s="3"/>
      <c r="NLZ672" s="3"/>
      <c r="NMA672" s="3"/>
      <c r="NMB672" s="3"/>
      <c r="NMC672" s="3"/>
      <c r="NMD672" s="3"/>
      <c r="NME672" s="3"/>
      <c r="NMF672" s="3"/>
      <c r="NMG672" s="3"/>
      <c r="NMH672" s="3"/>
      <c r="NMI672" s="3"/>
      <c r="NMJ672" s="3"/>
      <c r="NMK672" s="3"/>
      <c r="NML672" s="3"/>
      <c r="NMM672" s="3"/>
      <c r="NMN672" s="3"/>
      <c r="NMO672" s="3"/>
      <c r="NMP672" s="3"/>
      <c r="NMQ672" s="3"/>
      <c r="NMR672" s="3"/>
      <c r="NMS672" s="3"/>
      <c r="NMT672" s="3"/>
      <c r="NMU672" s="3"/>
      <c r="NMV672" s="3"/>
      <c r="NMW672" s="3"/>
      <c r="NMX672" s="3"/>
      <c r="NMY672" s="3"/>
      <c r="NMZ672" s="3"/>
      <c r="NNA672" s="3"/>
      <c r="NNB672" s="3"/>
      <c r="NNC672" s="3"/>
      <c r="NND672" s="3"/>
      <c r="NNE672" s="3"/>
      <c r="NNF672" s="3"/>
      <c r="NNG672" s="3"/>
      <c r="NNH672" s="3"/>
      <c r="NNI672" s="3"/>
      <c r="NNJ672" s="3"/>
      <c r="NNK672" s="3"/>
      <c r="NNL672" s="3"/>
      <c r="NNM672" s="3"/>
      <c r="NNN672" s="3"/>
      <c r="NNO672" s="3"/>
      <c r="NNP672" s="3"/>
      <c r="NNQ672" s="3"/>
      <c r="NNR672" s="3"/>
      <c r="NNS672" s="3"/>
      <c r="NNT672" s="3"/>
      <c r="NNU672" s="3"/>
      <c r="NNV672" s="3"/>
      <c r="NNW672" s="3"/>
      <c r="NNX672" s="3"/>
      <c r="NNY672" s="3"/>
      <c r="NNZ672" s="3"/>
      <c r="NOA672" s="3"/>
      <c r="NOB672" s="3"/>
      <c r="NOC672" s="3"/>
      <c r="NOD672" s="3"/>
      <c r="NOE672" s="3"/>
      <c r="NOF672" s="3"/>
      <c r="NOG672" s="3"/>
      <c r="NOH672" s="3"/>
      <c r="NOI672" s="3"/>
      <c r="NOJ672" s="3"/>
      <c r="NOK672" s="3"/>
      <c r="NOL672" s="3"/>
      <c r="NOM672" s="3"/>
      <c r="NON672" s="3"/>
      <c r="NOO672" s="3"/>
      <c r="NOP672" s="3"/>
      <c r="NOQ672" s="3"/>
      <c r="NOR672" s="3"/>
      <c r="NOS672" s="3"/>
      <c r="NOT672" s="3"/>
      <c r="NOU672" s="3"/>
      <c r="NOV672" s="3"/>
      <c r="NOW672" s="3"/>
      <c r="NOX672" s="3"/>
      <c r="NOY672" s="3"/>
      <c r="NOZ672" s="3"/>
      <c r="NPA672" s="3"/>
      <c r="NPB672" s="3"/>
      <c r="NPC672" s="3"/>
      <c r="NPD672" s="3"/>
      <c r="NPE672" s="3"/>
      <c r="NPF672" s="3"/>
      <c r="NPG672" s="3"/>
      <c r="NPH672" s="3"/>
      <c r="NPI672" s="3"/>
      <c r="NPJ672" s="3"/>
      <c r="NPK672" s="3"/>
      <c r="NPL672" s="3"/>
      <c r="NPM672" s="3"/>
      <c r="NPN672" s="3"/>
      <c r="NPO672" s="3"/>
      <c r="NPP672" s="3"/>
      <c r="NPQ672" s="3"/>
      <c r="NPR672" s="3"/>
      <c r="NPS672" s="3"/>
      <c r="NPT672" s="3"/>
      <c r="NPU672" s="3"/>
      <c r="NPV672" s="3"/>
      <c r="NPW672" s="3"/>
      <c r="NPX672" s="3"/>
      <c r="NPY672" s="3"/>
      <c r="NPZ672" s="3"/>
      <c r="NQA672" s="3"/>
      <c r="NQB672" s="3"/>
      <c r="NQC672" s="3"/>
      <c r="NQD672" s="3"/>
      <c r="NQE672" s="3"/>
      <c r="NQF672" s="3"/>
      <c r="NQG672" s="3"/>
      <c r="NQH672" s="3"/>
      <c r="NQI672" s="3"/>
      <c r="NQJ672" s="3"/>
      <c r="NQK672" s="3"/>
      <c r="NQL672" s="3"/>
      <c r="NQM672" s="3"/>
      <c r="NQN672" s="3"/>
      <c r="NQO672" s="3"/>
      <c r="NQP672" s="3"/>
      <c r="NQQ672" s="3"/>
      <c r="NQR672" s="3"/>
      <c r="NQS672" s="3"/>
      <c r="NQT672" s="3"/>
      <c r="NQU672" s="3"/>
      <c r="NQV672" s="3"/>
      <c r="NQW672" s="3"/>
      <c r="NQX672" s="3"/>
      <c r="NQY672" s="3"/>
      <c r="NQZ672" s="3"/>
      <c r="NRA672" s="3"/>
      <c r="NRB672" s="3"/>
      <c r="NRC672" s="3"/>
      <c r="NRD672" s="3"/>
      <c r="NRE672" s="3"/>
      <c r="NRF672" s="3"/>
      <c r="NRG672" s="3"/>
      <c r="NRH672" s="3"/>
      <c r="NRI672" s="3"/>
      <c r="NRJ672" s="3"/>
      <c r="NRK672" s="3"/>
      <c r="NRL672" s="3"/>
      <c r="NRM672" s="3"/>
      <c r="NRN672" s="3"/>
      <c r="NRO672" s="3"/>
      <c r="NRP672" s="3"/>
      <c r="NRQ672" s="3"/>
      <c r="NRR672" s="3"/>
      <c r="NRS672" s="3"/>
      <c r="NRT672" s="3"/>
      <c r="NRU672" s="3"/>
      <c r="NRV672" s="3"/>
      <c r="NRW672" s="3"/>
      <c r="NRX672" s="3"/>
      <c r="NRY672" s="3"/>
      <c r="NRZ672" s="3"/>
      <c r="NSA672" s="3"/>
      <c r="NSB672" s="3"/>
      <c r="NSC672" s="3"/>
      <c r="NSD672" s="3"/>
      <c r="NSE672" s="3"/>
      <c r="NSF672" s="3"/>
      <c r="NSG672" s="3"/>
      <c r="NSH672" s="3"/>
      <c r="NSI672" s="3"/>
      <c r="NSJ672" s="3"/>
      <c r="NSK672" s="3"/>
      <c r="NSL672" s="3"/>
      <c r="NSM672" s="3"/>
      <c r="NSN672" s="3"/>
      <c r="NSO672" s="3"/>
      <c r="NSP672" s="3"/>
      <c r="NSQ672" s="3"/>
      <c r="NSR672" s="3"/>
      <c r="NSS672" s="3"/>
      <c r="NST672" s="3"/>
      <c r="NSU672" s="3"/>
      <c r="NSV672" s="3"/>
      <c r="NSW672" s="3"/>
      <c r="NSX672" s="3"/>
      <c r="NSY672" s="3"/>
      <c r="NSZ672" s="3"/>
      <c r="NTA672" s="3"/>
      <c r="NTB672" s="3"/>
      <c r="NTC672" s="3"/>
      <c r="NTD672" s="3"/>
      <c r="NTE672" s="3"/>
      <c r="NTF672" s="3"/>
      <c r="NTG672" s="3"/>
      <c r="NTH672" s="3"/>
      <c r="NTI672" s="3"/>
      <c r="NTJ672" s="3"/>
      <c r="NTK672" s="3"/>
      <c r="NTL672" s="3"/>
      <c r="NTM672" s="3"/>
      <c r="NTN672" s="3"/>
      <c r="NTO672" s="3"/>
      <c r="NTP672" s="3"/>
      <c r="NTQ672" s="3"/>
      <c r="NTR672" s="3"/>
      <c r="NTS672" s="3"/>
      <c r="NTT672" s="3"/>
      <c r="NTU672" s="3"/>
      <c r="NTV672" s="3"/>
      <c r="NTW672" s="3"/>
      <c r="NTX672" s="3"/>
      <c r="NTY672" s="3"/>
      <c r="NTZ672" s="3"/>
      <c r="NUA672" s="3"/>
      <c r="NUB672" s="3"/>
      <c r="NUC672" s="3"/>
      <c r="NUD672" s="3"/>
      <c r="NUE672" s="3"/>
      <c r="NUF672" s="3"/>
      <c r="NUG672" s="3"/>
      <c r="NUH672" s="3"/>
      <c r="NUI672" s="3"/>
      <c r="NUJ672" s="3"/>
      <c r="NUK672" s="3"/>
      <c r="NUL672" s="3"/>
      <c r="NUM672" s="3"/>
      <c r="NUN672" s="3"/>
      <c r="NUO672" s="3"/>
      <c r="NUP672" s="3"/>
      <c r="NUQ672" s="3"/>
      <c r="NUR672" s="3"/>
      <c r="NUS672" s="3"/>
      <c r="NUT672" s="3"/>
      <c r="NUU672" s="3"/>
      <c r="NUV672" s="3"/>
      <c r="NUW672" s="3"/>
      <c r="NUX672" s="3"/>
      <c r="NUY672" s="3"/>
      <c r="NUZ672" s="3"/>
      <c r="NVA672" s="3"/>
      <c r="NVB672" s="3"/>
      <c r="NVC672" s="3"/>
      <c r="NVD672" s="3"/>
      <c r="NVE672" s="3"/>
      <c r="NVF672" s="3"/>
      <c r="NVG672" s="3"/>
      <c r="NVH672" s="3"/>
      <c r="NVI672" s="3"/>
      <c r="NVJ672" s="3"/>
      <c r="NVK672" s="3"/>
      <c r="NVL672" s="3"/>
      <c r="NVM672" s="3"/>
      <c r="NVN672" s="3"/>
      <c r="NVO672" s="3"/>
      <c r="NVP672" s="3"/>
      <c r="NVQ672" s="3"/>
      <c r="NVR672" s="3"/>
      <c r="NVS672" s="3"/>
      <c r="NVT672" s="3"/>
      <c r="NVU672" s="3"/>
      <c r="NVV672" s="3"/>
      <c r="NVW672" s="3"/>
      <c r="NVX672" s="3"/>
      <c r="NVY672" s="3"/>
      <c r="NVZ672" s="3"/>
      <c r="NWA672" s="3"/>
      <c r="NWB672" s="3"/>
      <c r="NWC672" s="3"/>
      <c r="NWD672" s="3"/>
      <c r="NWE672" s="3"/>
      <c r="NWF672" s="3"/>
      <c r="NWG672" s="3"/>
      <c r="NWH672" s="3"/>
      <c r="NWI672" s="3"/>
      <c r="NWJ672" s="3"/>
      <c r="NWK672" s="3"/>
      <c r="NWL672" s="3"/>
      <c r="NWM672" s="3"/>
      <c r="NWN672" s="3"/>
      <c r="NWO672" s="3"/>
      <c r="NWP672" s="3"/>
      <c r="NWQ672" s="3"/>
      <c r="NWR672" s="3"/>
      <c r="NWS672" s="3"/>
      <c r="NWT672" s="3"/>
      <c r="NWU672" s="3"/>
      <c r="NWV672" s="3"/>
      <c r="NWW672" s="3"/>
      <c r="NWX672" s="3"/>
      <c r="NWY672" s="3"/>
      <c r="NWZ672" s="3"/>
      <c r="NXA672" s="3"/>
      <c r="NXB672" s="3"/>
      <c r="NXC672" s="3"/>
      <c r="NXD672" s="3"/>
      <c r="NXE672" s="3"/>
      <c r="NXF672" s="3"/>
      <c r="NXG672" s="3"/>
      <c r="NXH672" s="3"/>
      <c r="NXI672" s="3"/>
      <c r="NXJ672" s="3"/>
      <c r="NXK672" s="3"/>
      <c r="NXL672" s="3"/>
      <c r="NXM672" s="3"/>
      <c r="NXN672" s="3"/>
      <c r="NXO672" s="3"/>
      <c r="NXP672" s="3"/>
      <c r="NXQ672" s="3"/>
      <c r="NXR672" s="3"/>
      <c r="NXS672" s="3"/>
      <c r="NXT672" s="3"/>
      <c r="NXU672" s="3"/>
      <c r="NXV672" s="3"/>
      <c r="NXW672" s="3"/>
      <c r="NXX672" s="3"/>
      <c r="NXY672" s="3"/>
      <c r="NXZ672" s="3"/>
      <c r="NYA672" s="3"/>
      <c r="NYB672" s="3"/>
      <c r="NYC672" s="3"/>
      <c r="NYD672" s="3"/>
      <c r="NYE672" s="3"/>
      <c r="NYF672" s="3"/>
      <c r="NYG672" s="3"/>
      <c r="NYH672" s="3"/>
      <c r="NYI672" s="3"/>
      <c r="NYJ672" s="3"/>
      <c r="NYK672" s="3"/>
      <c r="NYL672" s="3"/>
      <c r="NYM672" s="3"/>
      <c r="NYN672" s="3"/>
      <c r="NYO672" s="3"/>
      <c r="NYP672" s="3"/>
      <c r="NYQ672" s="3"/>
      <c r="NYR672" s="3"/>
      <c r="NYS672" s="3"/>
      <c r="NYT672" s="3"/>
      <c r="NYU672" s="3"/>
      <c r="NYV672" s="3"/>
      <c r="NYW672" s="3"/>
      <c r="NYX672" s="3"/>
      <c r="NYY672" s="3"/>
      <c r="NYZ672" s="3"/>
      <c r="NZA672" s="3"/>
      <c r="NZB672" s="3"/>
      <c r="NZC672" s="3"/>
      <c r="NZD672" s="3"/>
      <c r="NZE672" s="3"/>
      <c r="NZF672" s="3"/>
      <c r="NZG672" s="3"/>
      <c r="NZH672" s="3"/>
      <c r="NZI672" s="3"/>
      <c r="NZJ672" s="3"/>
      <c r="NZK672" s="3"/>
      <c r="NZL672" s="3"/>
      <c r="NZM672" s="3"/>
      <c r="NZN672" s="3"/>
      <c r="NZO672" s="3"/>
      <c r="NZP672" s="3"/>
      <c r="NZQ672" s="3"/>
      <c r="NZR672" s="3"/>
      <c r="NZS672" s="3"/>
      <c r="NZT672" s="3"/>
      <c r="NZU672" s="3"/>
      <c r="NZV672" s="3"/>
      <c r="NZW672" s="3"/>
      <c r="NZX672" s="3"/>
      <c r="NZY672" s="3"/>
      <c r="NZZ672" s="3"/>
      <c r="OAA672" s="3"/>
      <c r="OAB672" s="3"/>
      <c r="OAC672" s="3"/>
      <c r="OAD672" s="3"/>
      <c r="OAE672" s="3"/>
      <c r="OAF672" s="3"/>
      <c r="OAG672" s="3"/>
      <c r="OAH672" s="3"/>
      <c r="OAI672" s="3"/>
      <c r="OAJ672" s="3"/>
      <c r="OAK672" s="3"/>
      <c r="OAL672" s="3"/>
      <c r="OAM672" s="3"/>
      <c r="OAN672" s="3"/>
      <c r="OAO672" s="3"/>
      <c r="OAP672" s="3"/>
      <c r="OAQ672" s="3"/>
      <c r="OAR672" s="3"/>
      <c r="OAS672" s="3"/>
      <c r="OAT672" s="3"/>
      <c r="OAU672" s="3"/>
      <c r="OAV672" s="3"/>
      <c r="OAW672" s="3"/>
      <c r="OAX672" s="3"/>
      <c r="OAY672" s="3"/>
      <c r="OAZ672" s="3"/>
      <c r="OBA672" s="3"/>
      <c r="OBB672" s="3"/>
      <c r="OBC672" s="3"/>
      <c r="OBD672" s="3"/>
      <c r="OBE672" s="3"/>
      <c r="OBF672" s="3"/>
      <c r="OBG672" s="3"/>
      <c r="OBH672" s="3"/>
      <c r="OBI672" s="3"/>
      <c r="OBJ672" s="3"/>
      <c r="OBK672" s="3"/>
      <c r="OBL672" s="3"/>
      <c r="OBM672" s="3"/>
      <c r="OBN672" s="3"/>
      <c r="OBO672" s="3"/>
      <c r="OBP672" s="3"/>
      <c r="OBQ672" s="3"/>
      <c r="OBR672" s="3"/>
      <c r="OBS672" s="3"/>
      <c r="OBT672" s="3"/>
      <c r="OBU672" s="3"/>
      <c r="OBV672" s="3"/>
      <c r="OBW672" s="3"/>
      <c r="OBX672" s="3"/>
      <c r="OBY672" s="3"/>
      <c r="OBZ672" s="3"/>
      <c r="OCA672" s="3"/>
      <c r="OCB672" s="3"/>
      <c r="OCC672" s="3"/>
      <c r="OCD672" s="3"/>
      <c r="OCE672" s="3"/>
      <c r="OCF672" s="3"/>
      <c r="OCG672" s="3"/>
      <c r="OCH672" s="3"/>
      <c r="OCI672" s="3"/>
      <c r="OCJ672" s="3"/>
      <c r="OCK672" s="3"/>
      <c r="OCL672" s="3"/>
      <c r="OCM672" s="3"/>
      <c r="OCN672" s="3"/>
      <c r="OCO672" s="3"/>
      <c r="OCP672" s="3"/>
      <c r="OCQ672" s="3"/>
      <c r="OCR672" s="3"/>
      <c r="OCS672" s="3"/>
      <c r="OCT672" s="3"/>
      <c r="OCU672" s="3"/>
      <c r="OCV672" s="3"/>
      <c r="OCW672" s="3"/>
      <c r="OCX672" s="3"/>
      <c r="OCY672" s="3"/>
      <c r="OCZ672" s="3"/>
      <c r="ODA672" s="3"/>
      <c r="ODB672" s="3"/>
      <c r="ODC672" s="3"/>
      <c r="ODD672" s="3"/>
      <c r="ODE672" s="3"/>
      <c r="ODF672" s="3"/>
      <c r="ODG672" s="3"/>
      <c r="ODH672" s="3"/>
      <c r="ODI672" s="3"/>
      <c r="ODJ672" s="3"/>
      <c r="ODK672" s="3"/>
      <c r="ODL672" s="3"/>
      <c r="ODM672" s="3"/>
      <c r="ODN672" s="3"/>
      <c r="ODO672" s="3"/>
      <c r="ODP672" s="3"/>
      <c r="ODQ672" s="3"/>
      <c r="ODR672" s="3"/>
      <c r="ODS672" s="3"/>
      <c r="ODT672" s="3"/>
      <c r="ODU672" s="3"/>
      <c r="ODV672" s="3"/>
      <c r="ODW672" s="3"/>
      <c r="ODX672" s="3"/>
      <c r="ODY672" s="3"/>
      <c r="ODZ672" s="3"/>
      <c r="OEA672" s="3"/>
      <c r="OEB672" s="3"/>
      <c r="OEC672" s="3"/>
      <c r="OED672" s="3"/>
      <c r="OEE672" s="3"/>
      <c r="OEF672" s="3"/>
      <c r="OEG672" s="3"/>
      <c r="OEH672" s="3"/>
      <c r="OEI672" s="3"/>
      <c r="OEJ672" s="3"/>
      <c r="OEK672" s="3"/>
      <c r="OEL672" s="3"/>
      <c r="OEM672" s="3"/>
      <c r="OEN672" s="3"/>
      <c r="OEO672" s="3"/>
      <c r="OEP672" s="3"/>
      <c r="OEQ672" s="3"/>
      <c r="OER672" s="3"/>
      <c r="OES672" s="3"/>
      <c r="OET672" s="3"/>
      <c r="OEU672" s="3"/>
      <c r="OEV672" s="3"/>
      <c r="OEW672" s="3"/>
      <c r="OEX672" s="3"/>
      <c r="OEY672" s="3"/>
      <c r="OEZ672" s="3"/>
      <c r="OFA672" s="3"/>
      <c r="OFB672" s="3"/>
      <c r="OFC672" s="3"/>
      <c r="OFD672" s="3"/>
      <c r="OFE672" s="3"/>
      <c r="OFF672" s="3"/>
      <c r="OFG672" s="3"/>
      <c r="OFH672" s="3"/>
      <c r="OFI672" s="3"/>
      <c r="OFJ672" s="3"/>
      <c r="OFK672" s="3"/>
      <c r="OFL672" s="3"/>
      <c r="OFM672" s="3"/>
      <c r="OFN672" s="3"/>
      <c r="OFO672" s="3"/>
      <c r="OFP672" s="3"/>
      <c r="OFQ672" s="3"/>
      <c r="OFR672" s="3"/>
      <c r="OFS672" s="3"/>
      <c r="OFT672" s="3"/>
      <c r="OFU672" s="3"/>
      <c r="OFV672" s="3"/>
      <c r="OFW672" s="3"/>
      <c r="OFX672" s="3"/>
      <c r="OFY672" s="3"/>
      <c r="OFZ672" s="3"/>
      <c r="OGA672" s="3"/>
      <c r="OGB672" s="3"/>
      <c r="OGC672" s="3"/>
      <c r="OGD672" s="3"/>
      <c r="OGE672" s="3"/>
      <c r="OGF672" s="3"/>
      <c r="OGG672" s="3"/>
      <c r="OGH672" s="3"/>
      <c r="OGI672" s="3"/>
      <c r="OGJ672" s="3"/>
      <c r="OGK672" s="3"/>
      <c r="OGL672" s="3"/>
      <c r="OGM672" s="3"/>
      <c r="OGN672" s="3"/>
      <c r="OGO672" s="3"/>
      <c r="OGP672" s="3"/>
      <c r="OGQ672" s="3"/>
      <c r="OGR672" s="3"/>
      <c r="OGS672" s="3"/>
      <c r="OGT672" s="3"/>
      <c r="OGU672" s="3"/>
      <c r="OGV672" s="3"/>
      <c r="OGW672" s="3"/>
      <c r="OGX672" s="3"/>
      <c r="OGY672" s="3"/>
      <c r="OGZ672" s="3"/>
      <c r="OHA672" s="3"/>
      <c r="OHB672" s="3"/>
      <c r="OHC672" s="3"/>
      <c r="OHD672" s="3"/>
      <c r="OHE672" s="3"/>
      <c r="OHF672" s="3"/>
      <c r="OHG672" s="3"/>
      <c r="OHH672" s="3"/>
      <c r="OHI672" s="3"/>
      <c r="OHJ672" s="3"/>
      <c r="OHK672" s="3"/>
      <c r="OHL672" s="3"/>
      <c r="OHM672" s="3"/>
      <c r="OHN672" s="3"/>
      <c r="OHO672" s="3"/>
      <c r="OHP672" s="3"/>
      <c r="OHQ672" s="3"/>
      <c r="OHR672" s="3"/>
      <c r="OHS672" s="3"/>
      <c r="OHT672" s="3"/>
      <c r="OHU672" s="3"/>
      <c r="OHV672" s="3"/>
      <c r="OHW672" s="3"/>
      <c r="OHX672" s="3"/>
      <c r="OHY672" s="3"/>
      <c r="OHZ672" s="3"/>
      <c r="OIA672" s="3"/>
      <c r="OIB672" s="3"/>
      <c r="OIC672" s="3"/>
      <c r="OID672" s="3"/>
      <c r="OIE672" s="3"/>
      <c r="OIF672" s="3"/>
      <c r="OIG672" s="3"/>
      <c r="OIH672" s="3"/>
      <c r="OII672" s="3"/>
      <c r="OIJ672" s="3"/>
      <c r="OIK672" s="3"/>
      <c r="OIL672" s="3"/>
      <c r="OIM672" s="3"/>
      <c r="OIN672" s="3"/>
      <c r="OIO672" s="3"/>
      <c r="OIP672" s="3"/>
      <c r="OIQ672" s="3"/>
      <c r="OIR672" s="3"/>
      <c r="OIS672" s="3"/>
      <c r="OIT672" s="3"/>
      <c r="OIU672" s="3"/>
      <c r="OIV672" s="3"/>
      <c r="OIW672" s="3"/>
      <c r="OIX672" s="3"/>
      <c r="OIY672" s="3"/>
      <c r="OIZ672" s="3"/>
      <c r="OJA672" s="3"/>
      <c r="OJB672" s="3"/>
      <c r="OJC672" s="3"/>
      <c r="OJD672" s="3"/>
      <c r="OJE672" s="3"/>
      <c r="OJF672" s="3"/>
      <c r="OJG672" s="3"/>
      <c r="OJH672" s="3"/>
      <c r="OJI672" s="3"/>
      <c r="OJJ672" s="3"/>
      <c r="OJK672" s="3"/>
      <c r="OJL672" s="3"/>
      <c r="OJM672" s="3"/>
      <c r="OJN672" s="3"/>
      <c r="OJO672" s="3"/>
      <c r="OJP672" s="3"/>
      <c r="OJQ672" s="3"/>
      <c r="OJR672" s="3"/>
      <c r="OJS672" s="3"/>
      <c r="OJT672" s="3"/>
      <c r="OJU672" s="3"/>
      <c r="OJV672" s="3"/>
      <c r="OJW672" s="3"/>
      <c r="OJX672" s="3"/>
      <c r="OJY672" s="3"/>
      <c r="OJZ672" s="3"/>
      <c r="OKA672" s="3"/>
      <c r="OKB672" s="3"/>
      <c r="OKC672" s="3"/>
      <c r="OKD672" s="3"/>
      <c r="OKE672" s="3"/>
      <c r="OKF672" s="3"/>
      <c r="OKG672" s="3"/>
      <c r="OKH672" s="3"/>
      <c r="OKI672" s="3"/>
      <c r="OKJ672" s="3"/>
      <c r="OKK672" s="3"/>
      <c r="OKL672" s="3"/>
      <c r="OKM672" s="3"/>
      <c r="OKN672" s="3"/>
      <c r="OKO672" s="3"/>
      <c r="OKP672" s="3"/>
      <c r="OKQ672" s="3"/>
      <c r="OKR672" s="3"/>
      <c r="OKS672" s="3"/>
      <c r="OKT672" s="3"/>
      <c r="OKU672" s="3"/>
      <c r="OKV672" s="3"/>
      <c r="OKW672" s="3"/>
      <c r="OKX672" s="3"/>
      <c r="OKY672" s="3"/>
      <c r="OKZ672" s="3"/>
      <c r="OLA672" s="3"/>
      <c r="OLB672" s="3"/>
      <c r="OLC672" s="3"/>
      <c r="OLD672" s="3"/>
      <c r="OLE672" s="3"/>
      <c r="OLF672" s="3"/>
      <c r="OLG672" s="3"/>
      <c r="OLH672" s="3"/>
      <c r="OLI672" s="3"/>
      <c r="OLJ672" s="3"/>
      <c r="OLK672" s="3"/>
      <c r="OLL672" s="3"/>
      <c r="OLM672" s="3"/>
      <c r="OLN672" s="3"/>
      <c r="OLO672" s="3"/>
      <c r="OLP672" s="3"/>
      <c r="OLQ672" s="3"/>
      <c r="OLR672" s="3"/>
      <c r="OLS672" s="3"/>
      <c r="OLT672" s="3"/>
      <c r="OLU672" s="3"/>
      <c r="OLV672" s="3"/>
      <c r="OLW672" s="3"/>
      <c r="OLX672" s="3"/>
      <c r="OLY672" s="3"/>
      <c r="OLZ672" s="3"/>
      <c r="OMA672" s="3"/>
      <c r="OMB672" s="3"/>
      <c r="OMC672" s="3"/>
      <c r="OMD672" s="3"/>
      <c r="OME672" s="3"/>
      <c r="OMF672" s="3"/>
      <c r="OMG672" s="3"/>
      <c r="OMH672" s="3"/>
      <c r="OMI672" s="3"/>
      <c r="OMJ672" s="3"/>
      <c r="OMK672" s="3"/>
      <c r="OML672" s="3"/>
      <c r="OMM672" s="3"/>
      <c r="OMN672" s="3"/>
      <c r="OMO672" s="3"/>
      <c r="OMP672" s="3"/>
      <c r="OMQ672" s="3"/>
      <c r="OMR672" s="3"/>
      <c r="OMS672" s="3"/>
      <c r="OMT672" s="3"/>
      <c r="OMU672" s="3"/>
      <c r="OMV672" s="3"/>
      <c r="OMW672" s="3"/>
      <c r="OMX672" s="3"/>
      <c r="OMY672" s="3"/>
      <c r="OMZ672" s="3"/>
      <c r="ONA672" s="3"/>
      <c r="ONB672" s="3"/>
      <c r="ONC672" s="3"/>
      <c r="OND672" s="3"/>
      <c r="ONE672" s="3"/>
      <c r="ONF672" s="3"/>
      <c r="ONG672" s="3"/>
      <c r="ONH672" s="3"/>
      <c r="ONI672" s="3"/>
      <c r="ONJ672" s="3"/>
      <c r="ONK672" s="3"/>
      <c r="ONL672" s="3"/>
      <c r="ONM672" s="3"/>
      <c r="ONN672" s="3"/>
      <c r="ONO672" s="3"/>
      <c r="ONP672" s="3"/>
      <c r="ONQ672" s="3"/>
      <c r="ONR672" s="3"/>
      <c r="ONS672" s="3"/>
      <c r="ONT672" s="3"/>
      <c r="ONU672" s="3"/>
      <c r="ONV672" s="3"/>
      <c r="ONW672" s="3"/>
      <c r="ONX672" s="3"/>
      <c r="ONY672" s="3"/>
      <c r="ONZ672" s="3"/>
      <c r="OOA672" s="3"/>
      <c r="OOB672" s="3"/>
      <c r="OOC672" s="3"/>
      <c r="OOD672" s="3"/>
      <c r="OOE672" s="3"/>
      <c r="OOF672" s="3"/>
      <c r="OOG672" s="3"/>
      <c r="OOH672" s="3"/>
      <c r="OOI672" s="3"/>
      <c r="OOJ672" s="3"/>
      <c r="OOK672" s="3"/>
      <c r="OOL672" s="3"/>
      <c r="OOM672" s="3"/>
      <c r="OON672" s="3"/>
      <c r="OOO672" s="3"/>
      <c r="OOP672" s="3"/>
      <c r="OOQ672" s="3"/>
      <c r="OOR672" s="3"/>
      <c r="OOS672" s="3"/>
      <c r="OOT672" s="3"/>
      <c r="OOU672" s="3"/>
      <c r="OOV672" s="3"/>
      <c r="OOW672" s="3"/>
      <c r="OOX672" s="3"/>
      <c r="OOY672" s="3"/>
      <c r="OOZ672" s="3"/>
      <c r="OPA672" s="3"/>
      <c r="OPB672" s="3"/>
      <c r="OPC672" s="3"/>
      <c r="OPD672" s="3"/>
      <c r="OPE672" s="3"/>
      <c r="OPF672" s="3"/>
      <c r="OPG672" s="3"/>
      <c r="OPH672" s="3"/>
      <c r="OPI672" s="3"/>
      <c r="OPJ672" s="3"/>
      <c r="OPK672" s="3"/>
      <c r="OPL672" s="3"/>
      <c r="OPM672" s="3"/>
      <c r="OPN672" s="3"/>
      <c r="OPO672" s="3"/>
      <c r="OPP672" s="3"/>
      <c r="OPQ672" s="3"/>
      <c r="OPR672" s="3"/>
      <c r="OPS672" s="3"/>
      <c r="OPT672" s="3"/>
      <c r="OPU672" s="3"/>
      <c r="OPV672" s="3"/>
      <c r="OPW672" s="3"/>
      <c r="OPX672" s="3"/>
      <c r="OPY672" s="3"/>
      <c r="OPZ672" s="3"/>
      <c r="OQA672" s="3"/>
      <c r="OQB672" s="3"/>
      <c r="OQC672" s="3"/>
      <c r="OQD672" s="3"/>
      <c r="OQE672" s="3"/>
      <c r="OQF672" s="3"/>
      <c r="OQG672" s="3"/>
      <c r="OQH672" s="3"/>
      <c r="OQI672" s="3"/>
      <c r="OQJ672" s="3"/>
      <c r="OQK672" s="3"/>
      <c r="OQL672" s="3"/>
      <c r="OQM672" s="3"/>
      <c r="OQN672" s="3"/>
      <c r="OQO672" s="3"/>
      <c r="OQP672" s="3"/>
      <c r="OQQ672" s="3"/>
      <c r="OQR672" s="3"/>
      <c r="OQS672" s="3"/>
      <c r="OQT672" s="3"/>
      <c r="OQU672" s="3"/>
      <c r="OQV672" s="3"/>
      <c r="OQW672" s="3"/>
      <c r="OQX672" s="3"/>
      <c r="OQY672" s="3"/>
      <c r="OQZ672" s="3"/>
      <c r="ORA672" s="3"/>
      <c r="ORB672" s="3"/>
      <c r="ORC672" s="3"/>
      <c r="ORD672" s="3"/>
      <c r="ORE672" s="3"/>
      <c r="ORF672" s="3"/>
      <c r="ORG672" s="3"/>
      <c r="ORH672" s="3"/>
      <c r="ORI672" s="3"/>
      <c r="ORJ672" s="3"/>
      <c r="ORK672" s="3"/>
      <c r="ORL672" s="3"/>
      <c r="ORM672" s="3"/>
      <c r="ORN672" s="3"/>
      <c r="ORO672" s="3"/>
      <c r="ORP672" s="3"/>
      <c r="ORQ672" s="3"/>
      <c r="ORR672" s="3"/>
      <c r="ORS672" s="3"/>
      <c r="ORT672" s="3"/>
      <c r="ORU672" s="3"/>
      <c r="ORV672" s="3"/>
      <c r="ORW672" s="3"/>
      <c r="ORX672" s="3"/>
      <c r="ORY672" s="3"/>
      <c r="ORZ672" s="3"/>
      <c r="OSA672" s="3"/>
      <c r="OSB672" s="3"/>
      <c r="OSC672" s="3"/>
      <c r="OSD672" s="3"/>
      <c r="OSE672" s="3"/>
      <c r="OSF672" s="3"/>
      <c r="OSG672" s="3"/>
      <c r="OSH672" s="3"/>
      <c r="OSI672" s="3"/>
      <c r="OSJ672" s="3"/>
      <c r="OSK672" s="3"/>
      <c r="OSL672" s="3"/>
      <c r="OSM672" s="3"/>
      <c r="OSN672" s="3"/>
      <c r="OSO672" s="3"/>
      <c r="OSP672" s="3"/>
      <c r="OSQ672" s="3"/>
      <c r="OSR672" s="3"/>
      <c r="OSS672" s="3"/>
      <c r="OST672" s="3"/>
      <c r="OSU672" s="3"/>
      <c r="OSV672" s="3"/>
      <c r="OSW672" s="3"/>
      <c r="OSX672" s="3"/>
      <c r="OSY672" s="3"/>
      <c r="OSZ672" s="3"/>
      <c r="OTA672" s="3"/>
      <c r="OTB672" s="3"/>
      <c r="OTC672" s="3"/>
      <c r="OTD672" s="3"/>
      <c r="OTE672" s="3"/>
      <c r="OTF672" s="3"/>
      <c r="OTG672" s="3"/>
      <c r="OTH672" s="3"/>
      <c r="OTI672" s="3"/>
      <c r="OTJ672" s="3"/>
      <c r="OTK672" s="3"/>
      <c r="OTL672" s="3"/>
      <c r="OTM672" s="3"/>
      <c r="OTN672" s="3"/>
      <c r="OTO672" s="3"/>
      <c r="OTP672" s="3"/>
      <c r="OTQ672" s="3"/>
      <c r="OTR672" s="3"/>
      <c r="OTS672" s="3"/>
      <c r="OTT672" s="3"/>
      <c r="OTU672" s="3"/>
      <c r="OTV672" s="3"/>
      <c r="OTW672" s="3"/>
      <c r="OTX672" s="3"/>
      <c r="OTY672" s="3"/>
      <c r="OTZ672" s="3"/>
      <c r="OUA672" s="3"/>
      <c r="OUB672" s="3"/>
      <c r="OUC672" s="3"/>
      <c r="OUD672" s="3"/>
      <c r="OUE672" s="3"/>
      <c r="OUF672" s="3"/>
      <c r="OUG672" s="3"/>
      <c r="OUH672" s="3"/>
      <c r="OUI672" s="3"/>
      <c r="OUJ672" s="3"/>
      <c r="OUK672" s="3"/>
      <c r="OUL672" s="3"/>
      <c r="OUM672" s="3"/>
      <c r="OUN672" s="3"/>
      <c r="OUO672" s="3"/>
      <c r="OUP672" s="3"/>
      <c r="OUQ672" s="3"/>
      <c r="OUR672" s="3"/>
      <c r="OUS672" s="3"/>
      <c r="OUT672" s="3"/>
      <c r="OUU672" s="3"/>
      <c r="OUV672" s="3"/>
      <c r="OUW672" s="3"/>
      <c r="OUX672" s="3"/>
      <c r="OUY672" s="3"/>
      <c r="OUZ672" s="3"/>
      <c r="OVA672" s="3"/>
      <c r="OVB672" s="3"/>
      <c r="OVC672" s="3"/>
      <c r="OVD672" s="3"/>
      <c r="OVE672" s="3"/>
      <c r="OVF672" s="3"/>
      <c r="OVG672" s="3"/>
      <c r="OVH672" s="3"/>
      <c r="OVI672" s="3"/>
      <c r="OVJ672" s="3"/>
      <c r="OVK672" s="3"/>
      <c r="OVL672" s="3"/>
      <c r="OVM672" s="3"/>
      <c r="OVN672" s="3"/>
      <c r="OVO672" s="3"/>
      <c r="OVP672" s="3"/>
      <c r="OVQ672" s="3"/>
      <c r="OVR672" s="3"/>
      <c r="OVS672" s="3"/>
      <c r="OVT672" s="3"/>
      <c r="OVU672" s="3"/>
      <c r="OVV672" s="3"/>
      <c r="OVW672" s="3"/>
      <c r="OVX672" s="3"/>
      <c r="OVY672" s="3"/>
      <c r="OVZ672" s="3"/>
      <c r="OWA672" s="3"/>
      <c r="OWB672" s="3"/>
      <c r="OWC672" s="3"/>
      <c r="OWD672" s="3"/>
      <c r="OWE672" s="3"/>
      <c r="OWF672" s="3"/>
      <c r="OWG672" s="3"/>
      <c r="OWH672" s="3"/>
      <c r="OWI672" s="3"/>
      <c r="OWJ672" s="3"/>
      <c r="OWK672" s="3"/>
      <c r="OWL672" s="3"/>
      <c r="OWM672" s="3"/>
      <c r="OWN672" s="3"/>
      <c r="OWO672" s="3"/>
      <c r="OWP672" s="3"/>
      <c r="OWQ672" s="3"/>
      <c r="OWR672" s="3"/>
      <c r="OWS672" s="3"/>
      <c r="OWT672" s="3"/>
      <c r="OWU672" s="3"/>
      <c r="OWV672" s="3"/>
      <c r="OWW672" s="3"/>
      <c r="OWX672" s="3"/>
      <c r="OWY672" s="3"/>
      <c r="OWZ672" s="3"/>
      <c r="OXA672" s="3"/>
      <c r="OXB672" s="3"/>
      <c r="OXC672" s="3"/>
      <c r="OXD672" s="3"/>
      <c r="OXE672" s="3"/>
      <c r="OXF672" s="3"/>
      <c r="OXG672" s="3"/>
      <c r="OXH672" s="3"/>
      <c r="OXI672" s="3"/>
      <c r="OXJ672" s="3"/>
      <c r="OXK672" s="3"/>
      <c r="OXL672" s="3"/>
      <c r="OXM672" s="3"/>
      <c r="OXN672" s="3"/>
      <c r="OXO672" s="3"/>
      <c r="OXP672" s="3"/>
      <c r="OXQ672" s="3"/>
      <c r="OXR672" s="3"/>
      <c r="OXS672" s="3"/>
      <c r="OXT672" s="3"/>
      <c r="OXU672" s="3"/>
      <c r="OXV672" s="3"/>
      <c r="OXW672" s="3"/>
      <c r="OXX672" s="3"/>
      <c r="OXY672" s="3"/>
      <c r="OXZ672" s="3"/>
      <c r="OYA672" s="3"/>
      <c r="OYB672" s="3"/>
      <c r="OYC672" s="3"/>
      <c r="OYD672" s="3"/>
      <c r="OYE672" s="3"/>
      <c r="OYF672" s="3"/>
      <c r="OYG672" s="3"/>
      <c r="OYH672" s="3"/>
      <c r="OYI672" s="3"/>
      <c r="OYJ672" s="3"/>
      <c r="OYK672" s="3"/>
      <c r="OYL672" s="3"/>
      <c r="OYM672" s="3"/>
      <c r="OYN672" s="3"/>
      <c r="OYO672" s="3"/>
      <c r="OYP672" s="3"/>
      <c r="OYQ672" s="3"/>
      <c r="OYR672" s="3"/>
      <c r="OYS672" s="3"/>
      <c r="OYT672" s="3"/>
      <c r="OYU672" s="3"/>
      <c r="OYV672" s="3"/>
      <c r="OYW672" s="3"/>
      <c r="OYX672" s="3"/>
      <c r="OYY672" s="3"/>
      <c r="OYZ672" s="3"/>
      <c r="OZA672" s="3"/>
      <c r="OZB672" s="3"/>
      <c r="OZC672" s="3"/>
      <c r="OZD672" s="3"/>
      <c r="OZE672" s="3"/>
      <c r="OZF672" s="3"/>
      <c r="OZG672" s="3"/>
      <c r="OZH672" s="3"/>
      <c r="OZI672" s="3"/>
      <c r="OZJ672" s="3"/>
      <c r="OZK672" s="3"/>
      <c r="OZL672" s="3"/>
      <c r="OZM672" s="3"/>
      <c r="OZN672" s="3"/>
      <c r="OZO672" s="3"/>
      <c r="OZP672" s="3"/>
      <c r="OZQ672" s="3"/>
      <c r="OZR672" s="3"/>
      <c r="OZS672" s="3"/>
      <c r="OZT672" s="3"/>
      <c r="OZU672" s="3"/>
      <c r="OZV672" s="3"/>
      <c r="OZW672" s="3"/>
      <c r="OZX672" s="3"/>
      <c r="OZY672" s="3"/>
      <c r="OZZ672" s="3"/>
      <c r="PAA672" s="3"/>
      <c r="PAB672" s="3"/>
      <c r="PAC672" s="3"/>
      <c r="PAD672" s="3"/>
      <c r="PAE672" s="3"/>
      <c r="PAF672" s="3"/>
      <c r="PAG672" s="3"/>
      <c r="PAH672" s="3"/>
      <c r="PAI672" s="3"/>
      <c r="PAJ672" s="3"/>
      <c r="PAK672" s="3"/>
      <c r="PAL672" s="3"/>
      <c r="PAM672" s="3"/>
      <c r="PAN672" s="3"/>
      <c r="PAO672" s="3"/>
      <c r="PAP672" s="3"/>
      <c r="PAQ672" s="3"/>
      <c r="PAR672" s="3"/>
      <c r="PAS672" s="3"/>
      <c r="PAT672" s="3"/>
      <c r="PAU672" s="3"/>
      <c r="PAV672" s="3"/>
      <c r="PAW672" s="3"/>
      <c r="PAX672" s="3"/>
      <c r="PAY672" s="3"/>
      <c r="PAZ672" s="3"/>
      <c r="PBA672" s="3"/>
      <c r="PBB672" s="3"/>
      <c r="PBC672" s="3"/>
      <c r="PBD672" s="3"/>
      <c r="PBE672" s="3"/>
      <c r="PBF672" s="3"/>
      <c r="PBG672" s="3"/>
      <c r="PBH672" s="3"/>
      <c r="PBI672" s="3"/>
      <c r="PBJ672" s="3"/>
      <c r="PBK672" s="3"/>
      <c r="PBL672" s="3"/>
      <c r="PBM672" s="3"/>
      <c r="PBN672" s="3"/>
      <c r="PBO672" s="3"/>
      <c r="PBP672" s="3"/>
      <c r="PBQ672" s="3"/>
      <c r="PBR672" s="3"/>
      <c r="PBS672" s="3"/>
      <c r="PBT672" s="3"/>
      <c r="PBU672" s="3"/>
      <c r="PBV672" s="3"/>
      <c r="PBW672" s="3"/>
      <c r="PBX672" s="3"/>
      <c r="PBY672" s="3"/>
      <c r="PBZ672" s="3"/>
      <c r="PCA672" s="3"/>
      <c r="PCB672" s="3"/>
      <c r="PCC672" s="3"/>
      <c r="PCD672" s="3"/>
      <c r="PCE672" s="3"/>
      <c r="PCF672" s="3"/>
      <c r="PCG672" s="3"/>
      <c r="PCH672" s="3"/>
      <c r="PCI672" s="3"/>
      <c r="PCJ672" s="3"/>
      <c r="PCK672" s="3"/>
      <c r="PCL672" s="3"/>
      <c r="PCM672" s="3"/>
      <c r="PCN672" s="3"/>
      <c r="PCO672" s="3"/>
      <c r="PCP672" s="3"/>
      <c r="PCQ672" s="3"/>
      <c r="PCR672" s="3"/>
      <c r="PCS672" s="3"/>
      <c r="PCT672" s="3"/>
      <c r="PCU672" s="3"/>
      <c r="PCV672" s="3"/>
      <c r="PCW672" s="3"/>
      <c r="PCX672" s="3"/>
      <c r="PCY672" s="3"/>
      <c r="PCZ672" s="3"/>
      <c r="PDA672" s="3"/>
      <c r="PDB672" s="3"/>
      <c r="PDC672" s="3"/>
      <c r="PDD672" s="3"/>
      <c r="PDE672" s="3"/>
      <c r="PDF672" s="3"/>
      <c r="PDG672" s="3"/>
      <c r="PDH672" s="3"/>
      <c r="PDI672" s="3"/>
      <c r="PDJ672" s="3"/>
      <c r="PDK672" s="3"/>
      <c r="PDL672" s="3"/>
      <c r="PDM672" s="3"/>
      <c r="PDN672" s="3"/>
      <c r="PDO672" s="3"/>
      <c r="PDP672" s="3"/>
      <c r="PDQ672" s="3"/>
      <c r="PDR672" s="3"/>
      <c r="PDS672" s="3"/>
      <c r="PDT672" s="3"/>
      <c r="PDU672" s="3"/>
      <c r="PDV672" s="3"/>
      <c r="PDW672" s="3"/>
      <c r="PDX672" s="3"/>
      <c r="PDY672" s="3"/>
      <c r="PDZ672" s="3"/>
      <c r="PEA672" s="3"/>
      <c r="PEB672" s="3"/>
      <c r="PEC672" s="3"/>
      <c r="PED672" s="3"/>
      <c r="PEE672" s="3"/>
      <c r="PEF672" s="3"/>
      <c r="PEG672" s="3"/>
      <c r="PEH672" s="3"/>
      <c r="PEI672" s="3"/>
      <c r="PEJ672" s="3"/>
      <c r="PEK672" s="3"/>
      <c r="PEL672" s="3"/>
      <c r="PEM672" s="3"/>
      <c r="PEN672" s="3"/>
      <c r="PEO672" s="3"/>
      <c r="PEP672" s="3"/>
      <c r="PEQ672" s="3"/>
      <c r="PER672" s="3"/>
      <c r="PES672" s="3"/>
      <c r="PET672" s="3"/>
      <c r="PEU672" s="3"/>
      <c r="PEV672" s="3"/>
      <c r="PEW672" s="3"/>
      <c r="PEX672" s="3"/>
      <c r="PEY672" s="3"/>
      <c r="PEZ672" s="3"/>
      <c r="PFA672" s="3"/>
      <c r="PFB672" s="3"/>
      <c r="PFC672" s="3"/>
      <c r="PFD672" s="3"/>
      <c r="PFE672" s="3"/>
      <c r="PFF672" s="3"/>
      <c r="PFG672" s="3"/>
      <c r="PFH672" s="3"/>
      <c r="PFI672" s="3"/>
      <c r="PFJ672" s="3"/>
      <c r="PFK672" s="3"/>
      <c r="PFL672" s="3"/>
      <c r="PFM672" s="3"/>
      <c r="PFN672" s="3"/>
      <c r="PFO672" s="3"/>
      <c r="PFP672" s="3"/>
      <c r="PFQ672" s="3"/>
      <c r="PFR672" s="3"/>
      <c r="PFS672" s="3"/>
      <c r="PFT672" s="3"/>
      <c r="PFU672" s="3"/>
      <c r="PFV672" s="3"/>
      <c r="PFW672" s="3"/>
      <c r="PFX672" s="3"/>
      <c r="PFY672" s="3"/>
      <c r="PFZ672" s="3"/>
      <c r="PGA672" s="3"/>
      <c r="PGB672" s="3"/>
      <c r="PGC672" s="3"/>
      <c r="PGD672" s="3"/>
      <c r="PGE672" s="3"/>
      <c r="PGF672" s="3"/>
      <c r="PGG672" s="3"/>
      <c r="PGH672" s="3"/>
      <c r="PGI672" s="3"/>
      <c r="PGJ672" s="3"/>
      <c r="PGK672" s="3"/>
      <c r="PGL672" s="3"/>
      <c r="PGM672" s="3"/>
      <c r="PGN672" s="3"/>
      <c r="PGO672" s="3"/>
      <c r="PGP672" s="3"/>
      <c r="PGQ672" s="3"/>
      <c r="PGR672" s="3"/>
      <c r="PGS672" s="3"/>
      <c r="PGT672" s="3"/>
      <c r="PGU672" s="3"/>
      <c r="PGV672" s="3"/>
      <c r="PGW672" s="3"/>
      <c r="PGX672" s="3"/>
      <c r="PGY672" s="3"/>
      <c r="PGZ672" s="3"/>
      <c r="PHA672" s="3"/>
      <c r="PHB672" s="3"/>
      <c r="PHC672" s="3"/>
      <c r="PHD672" s="3"/>
      <c r="PHE672" s="3"/>
      <c r="PHF672" s="3"/>
      <c r="PHG672" s="3"/>
      <c r="PHH672" s="3"/>
      <c r="PHI672" s="3"/>
      <c r="PHJ672" s="3"/>
      <c r="PHK672" s="3"/>
      <c r="PHL672" s="3"/>
      <c r="PHM672" s="3"/>
      <c r="PHN672" s="3"/>
      <c r="PHO672" s="3"/>
      <c r="PHP672" s="3"/>
      <c r="PHQ672" s="3"/>
      <c r="PHR672" s="3"/>
      <c r="PHS672" s="3"/>
      <c r="PHT672" s="3"/>
      <c r="PHU672" s="3"/>
      <c r="PHV672" s="3"/>
      <c r="PHW672" s="3"/>
      <c r="PHX672" s="3"/>
      <c r="PHY672" s="3"/>
      <c r="PHZ672" s="3"/>
      <c r="PIA672" s="3"/>
      <c r="PIB672" s="3"/>
      <c r="PIC672" s="3"/>
      <c r="PID672" s="3"/>
      <c r="PIE672" s="3"/>
      <c r="PIF672" s="3"/>
      <c r="PIG672" s="3"/>
      <c r="PIH672" s="3"/>
      <c r="PII672" s="3"/>
      <c r="PIJ672" s="3"/>
      <c r="PIK672" s="3"/>
      <c r="PIL672" s="3"/>
      <c r="PIM672" s="3"/>
      <c r="PIN672" s="3"/>
      <c r="PIO672" s="3"/>
      <c r="PIP672" s="3"/>
      <c r="PIQ672" s="3"/>
      <c r="PIR672" s="3"/>
      <c r="PIS672" s="3"/>
      <c r="PIT672" s="3"/>
      <c r="PIU672" s="3"/>
      <c r="PIV672" s="3"/>
      <c r="PIW672" s="3"/>
      <c r="PIX672" s="3"/>
      <c r="PIY672" s="3"/>
      <c r="PIZ672" s="3"/>
      <c r="PJA672" s="3"/>
      <c r="PJB672" s="3"/>
      <c r="PJC672" s="3"/>
      <c r="PJD672" s="3"/>
      <c r="PJE672" s="3"/>
      <c r="PJF672" s="3"/>
      <c r="PJG672" s="3"/>
      <c r="PJH672" s="3"/>
      <c r="PJI672" s="3"/>
      <c r="PJJ672" s="3"/>
      <c r="PJK672" s="3"/>
      <c r="PJL672" s="3"/>
      <c r="PJM672" s="3"/>
      <c r="PJN672" s="3"/>
      <c r="PJO672" s="3"/>
      <c r="PJP672" s="3"/>
      <c r="PJQ672" s="3"/>
      <c r="PJR672" s="3"/>
      <c r="PJS672" s="3"/>
      <c r="PJT672" s="3"/>
      <c r="PJU672" s="3"/>
      <c r="PJV672" s="3"/>
      <c r="PJW672" s="3"/>
      <c r="PJX672" s="3"/>
      <c r="PJY672" s="3"/>
      <c r="PJZ672" s="3"/>
      <c r="PKA672" s="3"/>
      <c r="PKB672" s="3"/>
      <c r="PKC672" s="3"/>
      <c r="PKD672" s="3"/>
      <c r="PKE672" s="3"/>
      <c r="PKF672" s="3"/>
      <c r="PKG672" s="3"/>
      <c r="PKH672" s="3"/>
      <c r="PKI672" s="3"/>
      <c r="PKJ672" s="3"/>
      <c r="PKK672" s="3"/>
      <c r="PKL672" s="3"/>
      <c r="PKM672" s="3"/>
      <c r="PKN672" s="3"/>
      <c r="PKO672" s="3"/>
      <c r="PKP672" s="3"/>
      <c r="PKQ672" s="3"/>
      <c r="PKR672" s="3"/>
      <c r="PKS672" s="3"/>
      <c r="PKT672" s="3"/>
      <c r="PKU672" s="3"/>
      <c r="PKV672" s="3"/>
      <c r="PKW672" s="3"/>
      <c r="PKX672" s="3"/>
      <c r="PKY672" s="3"/>
      <c r="PKZ672" s="3"/>
      <c r="PLA672" s="3"/>
      <c r="PLB672" s="3"/>
      <c r="PLC672" s="3"/>
      <c r="PLD672" s="3"/>
      <c r="PLE672" s="3"/>
      <c r="PLF672" s="3"/>
      <c r="PLG672" s="3"/>
      <c r="PLH672" s="3"/>
      <c r="PLI672" s="3"/>
      <c r="PLJ672" s="3"/>
      <c r="PLK672" s="3"/>
      <c r="PLL672" s="3"/>
      <c r="PLM672" s="3"/>
      <c r="PLN672" s="3"/>
      <c r="PLO672" s="3"/>
      <c r="PLP672" s="3"/>
      <c r="PLQ672" s="3"/>
      <c r="PLR672" s="3"/>
      <c r="PLS672" s="3"/>
      <c r="PLT672" s="3"/>
      <c r="PLU672" s="3"/>
      <c r="PLV672" s="3"/>
      <c r="PLW672" s="3"/>
      <c r="PLX672" s="3"/>
      <c r="PLY672" s="3"/>
      <c r="PLZ672" s="3"/>
      <c r="PMA672" s="3"/>
      <c r="PMB672" s="3"/>
      <c r="PMC672" s="3"/>
      <c r="PMD672" s="3"/>
      <c r="PME672" s="3"/>
      <c r="PMF672" s="3"/>
      <c r="PMG672" s="3"/>
      <c r="PMH672" s="3"/>
      <c r="PMI672" s="3"/>
      <c r="PMJ672" s="3"/>
      <c r="PMK672" s="3"/>
      <c r="PML672" s="3"/>
      <c r="PMM672" s="3"/>
      <c r="PMN672" s="3"/>
      <c r="PMO672" s="3"/>
      <c r="PMP672" s="3"/>
      <c r="PMQ672" s="3"/>
      <c r="PMR672" s="3"/>
      <c r="PMS672" s="3"/>
      <c r="PMT672" s="3"/>
      <c r="PMU672" s="3"/>
      <c r="PMV672" s="3"/>
      <c r="PMW672" s="3"/>
      <c r="PMX672" s="3"/>
      <c r="PMY672" s="3"/>
      <c r="PMZ672" s="3"/>
      <c r="PNA672" s="3"/>
      <c r="PNB672" s="3"/>
      <c r="PNC672" s="3"/>
      <c r="PND672" s="3"/>
      <c r="PNE672" s="3"/>
      <c r="PNF672" s="3"/>
      <c r="PNG672" s="3"/>
      <c r="PNH672" s="3"/>
      <c r="PNI672" s="3"/>
      <c r="PNJ672" s="3"/>
      <c r="PNK672" s="3"/>
      <c r="PNL672" s="3"/>
      <c r="PNM672" s="3"/>
      <c r="PNN672" s="3"/>
      <c r="PNO672" s="3"/>
      <c r="PNP672" s="3"/>
      <c r="PNQ672" s="3"/>
      <c r="PNR672" s="3"/>
      <c r="PNS672" s="3"/>
      <c r="PNT672" s="3"/>
      <c r="PNU672" s="3"/>
      <c r="PNV672" s="3"/>
      <c r="PNW672" s="3"/>
      <c r="PNX672" s="3"/>
      <c r="PNY672" s="3"/>
      <c r="PNZ672" s="3"/>
      <c r="POA672" s="3"/>
      <c r="POB672" s="3"/>
      <c r="POC672" s="3"/>
      <c r="POD672" s="3"/>
      <c r="POE672" s="3"/>
      <c r="POF672" s="3"/>
      <c r="POG672" s="3"/>
      <c r="POH672" s="3"/>
      <c r="POI672" s="3"/>
      <c r="POJ672" s="3"/>
      <c r="POK672" s="3"/>
      <c r="POL672" s="3"/>
      <c r="POM672" s="3"/>
      <c r="PON672" s="3"/>
      <c r="POO672" s="3"/>
      <c r="POP672" s="3"/>
      <c r="POQ672" s="3"/>
      <c r="POR672" s="3"/>
      <c r="POS672" s="3"/>
      <c r="POT672" s="3"/>
      <c r="POU672" s="3"/>
      <c r="POV672" s="3"/>
      <c r="POW672" s="3"/>
      <c r="POX672" s="3"/>
      <c r="POY672" s="3"/>
      <c r="POZ672" s="3"/>
      <c r="PPA672" s="3"/>
      <c r="PPB672" s="3"/>
      <c r="PPC672" s="3"/>
      <c r="PPD672" s="3"/>
      <c r="PPE672" s="3"/>
      <c r="PPF672" s="3"/>
      <c r="PPG672" s="3"/>
      <c r="PPH672" s="3"/>
      <c r="PPI672" s="3"/>
      <c r="PPJ672" s="3"/>
      <c r="PPK672" s="3"/>
      <c r="PPL672" s="3"/>
      <c r="PPM672" s="3"/>
      <c r="PPN672" s="3"/>
      <c r="PPO672" s="3"/>
      <c r="PPP672" s="3"/>
      <c r="PPQ672" s="3"/>
      <c r="PPR672" s="3"/>
      <c r="PPS672" s="3"/>
      <c r="PPT672" s="3"/>
      <c r="PPU672" s="3"/>
      <c r="PPV672" s="3"/>
      <c r="PPW672" s="3"/>
      <c r="PPX672" s="3"/>
      <c r="PPY672" s="3"/>
      <c r="PPZ672" s="3"/>
      <c r="PQA672" s="3"/>
      <c r="PQB672" s="3"/>
      <c r="PQC672" s="3"/>
      <c r="PQD672" s="3"/>
      <c r="PQE672" s="3"/>
      <c r="PQF672" s="3"/>
      <c r="PQG672" s="3"/>
      <c r="PQH672" s="3"/>
      <c r="PQI672" s="3"/>
      <c r="PQJ672" s="3"/>
      <c r="PQK672" s="3"/>
      <c r="PQL672" s="3"/>
      <c r="PQM672" s="3"/>
      <c r="PQN672" s="3"/>
      <c r="PQO672" s="3"/>
      <c r="PQP672" s="3"/>
      <c r="PQQ672" s="3"/>
      <c r="PQR672" s="3"/>
      <c r="PQS672" s="3"/>
      <c r="PQT672" s="3"/>
      <c r="PQU672" s="3"/>
      <c r="PQV672" s="3"/>
      <c r="PQW672" s="3"/>
      <c r="PQX672" s="3"/>
      <c r="PQY672" s="3"/>
      <c r="PQZ672" s="3"/>
      <c r="PRA672" s="3"/>
      <c r="PRB672" s="3"/>
      <c r="PRC672" s="3"/>
      <c r="PRD672" s="3"/>
      <c r="PRE672" s="3"/>
      <c r="PRF672" s="3"/>
      <c r="PRG672" s="3"/>
      <c r="PRH672" s="3"/>
      <c r="PRI672" s="3"/>
      <c r="PRJ672" s="3"/>
      <c r="PRK672" s="3"/>
      <c r="PRL672" s="3"/>
      <c r="PRM672" s="3"/>
      <c r="PRN672" s="3"/>
      <c r="PRO672" s="3"/>
      <c r="PRP672" s="3"/>
      <c r="PRQ672" s="3"/>
      <c r="PRR672" s="3"/>
      <c r="PRS672" s="3"/>
      <c r="PRT672" s="3"/>
      <c r="PRU672" s="3"/>
      <c r="PRV672" s="3"/>
      <c r="PRW672" s="3"/>
      <c r="PRX672" s="3"/>
      <c r="PRY672" s="3"/>
      <c r="PRZ672" s="3"/>
      <c r="PSA672" s="3"/>
      <c r="PSB672" s="3"/>
      <c r="PSC672" s="3"/>
      <c r="PSD672" s="3"/>
      <c r="PSE672" s="3"/>
      <c r="PSF672" s="3"/>
      <c r="PSG672" s="3"/>
      <c r="PSH672" s="3"/>
      <c r="PSI672" s="3"/>
      <c r="PSJ672" s="3"/>
      <c r="PSK672" s="3"/>
      <c r="PSL672" s="3"/>
      <c r="PSM672" s="3"/>
      <c r="PSN672" s="3"/>
      <c r="PSO672" s="3"/>
      <c r="PSP672" s="3"/>
      <c r="PSQ672" s="3"/>
      <c r="PSR672" s="3"/>
      <c r="PSS672" s="3"/>
      <c r="PST672" s="3"/>
      <c r="PSU672" s="3"/>
      <c r="PSV672" s="3"/>
      <c r="PSW672" s="3"/>
      <c r="PSX672" s="3"/>
      <c r="PSY672" s="3"/>
      <c r="PSZ672" s="3"/>
      <c r="PTA672" s="3"/>
      <c r="PTB672" s="3"/>
      <c r="PTC672" s="3"/>
      <c r="PTD672" s="3"/>
      <c r="PTE672" s="3"/>
      <c r="PTF672" s="3"/>
      <c r="PTG672" s="3"/>
      <c r="PTH672" s="3"/>
      <c r="PTI672" s="3"/>
      <c r="PTJ672" s="3"/>
      <c r="PTK672" s="3"/>
      <c r="PTL672" s="3"/>
      <c r="PTM672" s="3"/>
      <c r="PTN672" s="3"/>
      <c r="PTO672" s="3"/>
      <c r="PTP672" s="3"/>
      <c r="PTQ672" s="3"/>
      <c r="PTR672" s="3"/>
      <c r="PTS672" s="3"/>
      <c r="PTT672" s="3"/>
      <c r="PTU672" s="3"/>
      <c r="PTV672" s="3"/>
      <c r="PTW672" s="3"/>
      <c r="PTX672" s="3"/>
      <c r="PTY672" s="3"/>
      <c r="PTZ672" s="3"/>
      <c r="PUA672" s="3"/>
      <c r="PUB672" s="3"/>
      <c r="PUC672" s="3"/>
      <c r="PUD672" s="3"/>
      <c r="PUE672" s="3"/>
      <c r="PUF672" s="3"/>
      <c r="PUG672" s="3"/>
      <c r="PUH672" s="3"/>
      <c r="PUI672" s="3"/>
      <c r="PUJ672" s="3"/>
      <c r="PUK672" s="3"/>
      <c r="PUL672" s="3"/>
      <c r="PUM672" s="3"/>
      <c r="PUN672" s="3"/>
      <c r="PUO672" s="3"/>
      <c r="PUP672" s="3"/>
      <c r="PUQ672" s="3"/>
      <c r="PUR672" s="3"/>
      <c r="PUS672" s="3"/>
      <c r="PUT672" s="3"/>
      <c r="PUU672" s="3"/>
      <c r="PUV672" s="3"/>
      <c r="PUW672" s="3"/>
      <c r="PUX672" s="3"/>
      <c r="PUY672" s="3"/>
      <c r="PUZ672" s="3"/>
      <c r="PVA672" s="3"/>
      <c r="PVB672" s="3"/>
      <c r="PVC672" s="3"/>
      <c r="PVD672" s="3"/>
      <c r="PVE672" s="3"/>
      <c r="PVF672" s="3"/>
      <c r="PVG672" s="3"/>
      <c r="PVH672" s="3"/>
      <c r="PVI672" s="3"/>
      <c r="PVJ672" s="3"/>
      <c r="PVK672" s="3"/>
      <c r="PVL672" s="3"/>
      <c r="PVM672" s="3"/>
      <c r="PVN672" s="3"/>
      <c r="PVO672" s="3"/>
      <c r="PVP672" s="3"/>
      <c r="PVQ672" s="3"/>
      <c r="PVR672" s="3"/>
      <c r="PVS672" s="3"/>
      <c r="PVT672" s="3"/>
      <c r="PVU672" s="3"/>
      <c r="PVV672" s="3"/>
      <c r="PVW672" s="3"/>
      <c r="PVX672" s="3"/>
      <c r="PVY672" s="3"/>
      <c r="PVZ672" s="3"/>
      <c r="PWA672" s="3"/>
      <c r="PWB672" s="3"/>
      <c r="PWC672" s="3"/>
      <c r="PWD672" s="3"/>
      <c r="PWE672" s="3"/>
      <c r="PWF672" s="3"/>
      <c r="PWG672" s="3"/>
      <c r="PWH672" s="3"/>
      <c r="PWI672" s="3"/>
      <c r="PWJ672" s="3"/>
      <c r="PWK672" s="3"/>
      <c r="PWL672" s="3"/>
      <c r="PWM672" s="3"/>
      <c r="PWN672" s="3"/>
      <c r="PWO672" s="3"/>
      <c r="PWP672" s="3"/>
      <c r="PWQ672" s="3"/>
      <c r="PWR672" s="3"/>
      <c r="PWS672" s="3"/>
      <c r="PWT672" s="3"/>
      <c r="PWU672" s="3"/>
      <c r="PWV672" s="3"/>
      <c r="PWW672" s="3"/>
      <c r="PWX672" s="3"/>
      <c r="PWY672" s="3"/>
      <c r="PWZ672" s="3"/>
      <c r="PXA672" s="3"/>
      <c r="PXB672" s="3"/>
      <c r="PXC672" s="3"/>
      <c r="PXD672" s="3"/>
      <c r="PXE672" s="3"/>
      <c r="PXF672" s="3"/>
      <c r="PXG672" s="3"/>
      <c r="PXH672" s="3"/>
      <c r="PXI672" s="3"/>
      <c r="PXJ672" s="3"/>
      <c r="PXK672" s="3"/>
      <c r="PXL672" s="3"/>
      <c r="PXM672" s="3"/>
      <c r="PXN672" s="3"/>
      <c r="PXO672" s="3"/>
      <c r="PXP672" s="3"/>
      <c r="PXQ672" s="3"/>
      <c r="PXR672" s="3"/>
      <c r="PXS672" s="3"/>
      <c r="PXT672" s="3"/>
      <c r="PXU672" s="3"/>
      <c r="PXV672" s="3"/>
      <c r="PXW672" s="3"/>
      <c r="PXX672" s="3"/>
      <c r="PXY672" s="3"/>
      <c r="PXZ672" s="3"/>
      <c r="PYA672" s="3"/>
      <c r="PYB672" s="3"/>
      <c r="PYC672" s="3"/>
      <c r="PYD672" s="3"/>
      <c r="PYE672" s="3"/>
      <c r="PYF672" s="3"/>
      <c r="PYG672" s="3"/>
      <c r="PYH672" s="3"/>
      <c r="PYI672" s="3"/>
      <c r="PYJ672" s="3"/>
      <c r="PYK672" s="3"/>
      <c r="PYL672" s="3"/>
      <c r="PYM672" s="3"/>
      <c r="PYN672" s="3"/>
      <c r="PYO672" s="3"/>
      <c r="PYP672" s="3"/>
      <c r="PYQ672" s="3"/>
      <c r="PYR672" s="3"/>
      <c r="PYS672" s="3"/>
      <c r="PYT672" s="3"/>
      <c r="PYU672" s="3"/>
      <c r="PYV672" s="3"/>
      <c r="PYW672" s="3"/>
      <c r="PYX672" s="3"/>
      <c r="PYY672" s="3"/>
      <c r="PYZ672" s="3"/>
      <c r="PZA672" s="3"/>
      <c r="PZB672" s="3"/>
      <c r="PZC672" s="3"/>
      <c r="PZD672" s="3"/>
      <c r="PZE672" s="3"/>
      <c r="PZF672" s="3"/>
      <c r="PZG672" s="3"/>
      <c r="PZH672" s="3"/>
      <c r="PZI672" s="3"/>
      <c r="PZJ672" s="3"/>
      <c r="PZK672" s="3"/>
      <c r="PZL672" s="3"/>
      <c r="PZM672" s="3"/>
      <c r="PZN672" s="3"/>
      <c r="PZO672" s="3"/>
      <c r="PZP672" s="3"/>
      <c r="PZQ672" s="3"/>
      <c r="PZR672" s="3"/>
      <c r="PZS672" s="3"/>
      <c r="PZT672" s="3"/>
      <c r="PZU672" s="3"/>
      <c r="PZV672" s="3"/>
      <c r="PZW672" s="3"/>
      <c r="PZX672" s="3"/>
      <c r="PZY672" s="3"/>
      <c r="PZZ672" s="3"/>
      <c r="QAA672" s="3"/>
      <c r="QAB672" s="3"/>
      <c r="QAC672" s="3"/>
      <c r="QAD672" s="3"/>
      <c r="QAE672" s="3"/>
      <c r="QAF672" s="3"/>
      <c r="QAG672" s="3"/>
      <c r="QAH672" s="3"/>
      <c r="QAI672" s="3"/>
      <c r="QAJ672" s="3"/>
      <c r="QAK672" s="3"/>
      <c r="QAL672" s="3"/>
      <c r="QAM672" s="3"/>
      <c r="QAN672" s="3"/>
      <c r="QAO672" s="3"/>
      <c r="QAP672" s="3"/>
      <c r="QAQ672" s="3"/>
      <c r="QAR672" s="3"/>
      <c r="QAS672" s="3"/>
      <c r="QAT672" s="3"/>
      <c r="QAU672" s="3"/>
      <c r="QAV672" s="3"/>
      <c r="QAW672" s="3"/>
      <c r="QAX672" s="3"/>
      <c r="QAY672" s="3"/>
      <c r="QAZ672" s="3"/>
      <c r="QBA672" s="3"/>
      <c r="QBB672" s="3"/>
      <c r="QBC672" s="3"/>
      <c r="QBD672" s="3"/>
      <c r="QBE672" s="3"/>
      <c r="QBF672" s="3"/>
      <c r="QBG672" s="3"/>
      <c r="QBH672" s="3"/>
      <c r="QBI672" s="3"/>
      <c r="QBJ672" s="3"/>
      <c r="QBK672" s="3"/>
      <c r="QBL672" s="3"/>
      <c r="QBM672" s="3"/>
      <c r="QBN672" s="3"/>
      <c r="QBO672" s="3"/>
      <c r="QBP672" s="3"/>
      <c r="QBQ672" s="3"/>
      <c r="QBR672" s="3"/>
      <c r="QBS672" s="3"/>
      <c r="QBT672" s="3"/>
      <c r="QBU672" s="3"/>
      <c r="QBV672" s="3"/>
      <c r="QBW672" s="3"/>
      <c r="QBX672" s="3"/>
      <c r="QBY672" s="3"/>
      <c r="QBZ672" s="3"/>
      <c r="QCA672" s="3"/>
      <c r="QCB672" s="3"/>
      <c r="QCC672" s="3"/>
      <c r="QCD672" s="3"/>
      <c r="QCE672" s="3"/>
      <c r="QCF672" s="3"/>
      <c r="QCG672" s="3"/>
      <c r="QCH672" s="3"/>
      <c r="QCI672" s="3"/>
      <c r="QCJ672" s="3"/>
      <c r="QCK672" s="3"/>
      <c r="QCL672" s="3"/>
      <c r="QCM672" s="3"/>
      <c r="QCN672" s="3"/>
      <c r="QCO672" s="3"/>
      <c r="QCP672" s="3"/>
      <c r="QCQ672" s="3"/>
      <c r="QCR672" s="3"/>
      <c r="QCS672" s="3"/>
      <c r="QCT672" s="3"/>
      <c r="QCU672" s="3"/>
      <c r="QCV672" s="3"/>
      <c r="QCW672" s="3"/>
      <c r="QCX672" s="3"/>
      <c r="QCY672" s="3"/>
      <c r="QCZ672" s="3"/>
      <c r="QDA672" s="3"/>
      <c r="QDB672" s="3"/>
      <c r="QDC672" s="3"/>
      <c r="QDD672" s="3"/>
      <c r="QDE672" s="3"/>
      <c r="QDF672" s="3"/>
      <c r="QDG672" s="3"/>
      <c r="QDH672" s="3"/>
      <c r="QDI672" s="3"/>
      <c r="QDJ672" s="3"/>
      <c r="QDK672" s="3"/>
      <c r="QDL672" s="3"/>
      <c r="QDM672" s="3"/>
      <c r="QDN672" s="3"/>
      <c r="QDO672" s="3"/>
      <c r="QDP672" s="3"/>
      <c r="QDQ672" s="3"/>
      <c r="QDR672" s="3"/>
      <c r="QDS672" s="3"/>
      <c r="QDT672" s="3"/>
      <c r="QDU672" s="3"/>
      <c r="QDV672" s="3"/>
      <c r="QDW672" s="3"/>
      <c r="QDX672" s="3"/>
      <c r="QDY672" s="3"/>
      <c r="QDZ672" s="3"/>
      <c r="QEA672" s="3"/>
      <c r="QEB672" s="3"/>
      <c r="QEC672" s="3"/>
      <c r="QED672" s="3"/>
      <c r="QEE672" s="3"/>
      <c r="QEF672" s="3"/>
      <c r="QEG672" s="3"/>
      <c r="QEH672" s="3"/>
      <c r="QEI672" s="3"/>
      <c r="QEJ672" s="3"/>
      <c r="QEK672" s="3"/>
      <c r="QEL672" s="3"/>
      <c r="QEM672" s="3"/>
      <c r="QEN672" s="3"/>
      <c r="QEO672" s="3"/>
      <c r="QEP672" s="3"/>
      <c r="QEQ672" s="3"/>
      <c r="QER672" s="3"/>
      <c r="QES672" s="3"/>
      <c r="QET672" s="3"/>
      <c r="QEU672" s="3"/>
      <c r="QEV672" s="3"/>
      <c r="QEW672" s="3"/>
      <c r="QEX672" s="3"/>
      <c r="QEY672" s="3"/>
      <c r="QEZ672" s="3"/>
      <c r="QFA672" s="3"/>
      <c r="QFB672" s="3"/>
      <c r="QFC672" s="3"/>
      <c r="QFD672" s="3"/>
      <c r="QFE672" s="3"/>
      <c r="QFF672" s="3"/>
      <c r="QFG672" s="3"/>
      <c r="QFH672" s="3"/>
      <c r="QFI672" s="3"/>
      <c r="QFJ672" s="3"/>
      <c r="QFK672" s="3"/>
      <c r="QFL672" s="3"/>
      <c r="QFM672" s="3"/>
      <c r="QFN672" s="3"/>
      <c r="QFO672" s="3"/>
      <c r="QFP672" s="3"/>
      <c r="QFQ672" s="3"/>
      <c r="QFR672" s="3"/>
      <c r="QFS672" s="3"/>
      <c r="QFT672" s="3"/>
      <c r="QFU672" s="3"/>
      <c r="QFV672" s="3"/>
      <c r="QFW672" s="3"/>
      <c r="QFX672" s="3"/>
      <c r="QFY672" s="3"/>
      <c r="QFZ672" s="3"/>
      <c r="QGA672" s="3"/>
      <c r="QGB672" s="3"/>
      <c r="QGC672" s="3"/>
      <c r="QGD672" s="3"/>
      <c r="QGE672" s="3"/>
      <c r="QGF672" s="3"/>
      <c r="QGG672" s="3"/>
      <c r="QGH672" s="3"/>
      <c r="QGI672" s="3"/>
      <c r="QGJ672" s="3"/>
      <c r="QGK672" s="3"/>
      <c r="QGL672" s="3"/>
      <c r="QGM672" s="3"/>
      <c r="QGN672" s="3"/>
      <c r="QGO672" s="3"/>
      <c r="QGP672" s="3"/>
      <c r="QGQ672" s="3"/>
      <c r="QGR672" s="3"/>
      <c r="QGS672" s="3"/>
      <c r="QGT672" s="3"/>
      <c r="QGU672" s="3"/>
      <c r="QGV672" s="3"/>
      <c r="QGW672" s="3"/>
      <c r="QGX672" s="3"/>
      <c r="QGY672" s="3"/>
      <c r="QGZ672" s="3"/>
      <c r="QHA672" s="3"/>
      <c r="QHB672" s="3"/>
      <c r="QHC672" s="3"/>
      <c r="QHD672" s="3"/>
      <c r="QHE672" s="3"/>
      <c r="QHF672" s="3"/>
      <c r="QHG672" s="3"/>
      <c r="QHH672" s="3"/>
      <c r="QHI672" s="3"/>
      <c r="QHJ672" s="3"/>
      <c r="QHK672" s="3"/>
      <c r="QHL672" s="3"/>
      <c r="QHM672" s="3"/>
      <c r="QHN672" s="3"/>
      <c r="QHO672" s="3"/>
      <c r="QHP672" s="3"/>
      <c r="QHQ672" s="3"/>
      <c r="QHR672" s="3"/>
      <c r="QHS672" s="3"/>
      <c r="QHT672" s="3"/>
      <c r="QHU672" s="3"/>
      <c r="QHV672" s="3"/>
      <c r="QHW672" s="3"/>
      <c r="QHX672" s="3"/>
      <c r="QHY672" s="3"/>
      <c r="QHZ672" s="3"/>
      <c r="QIA672" s="3"/>
      <c r="QIB672" s="3"/>
      <c r="QIC672" s="3"/>
      <c r="QID672" s="3"/>
      <c r="QIE672" s="3"/>
      <c r="QIF672" s="3"/>
      <c r="QIG672" s="3"/>
      <c r="QIH672" s="3"/>
      <c r="QII672" s="3"/>
      <c r="QIJ672" s="3"/>
      <c r="QIK672" s="3"/>
      <c r="QIL672" s="3"/>
      <c r="QIM672" s="3"/>
      <c r="QIN672" s="3"/>
      <c r="QIO672" s="3"/>
      <c r="QIP672" s="3"/>
      <c r="QIQ672" s="3"/>
      <c r="QIR672" s="3"/>
      <c r="QIS672" s="3"/>
      <c r="QIT672" s="3"/>
      <c r="QIU672" s="3"/>
      <c r="QIV672" s="3"/>
      <c r="QIW672" s="3"/>
      <c r="QIX672" s="3"/>
      <c r="QIY672" s="3"/>
      <c r="QIZ672" s="3"/>
      <c r="QJA672" s="3"/>
      <c r="QJB672" s="3"/>
      <c r="QJC672" s="3"/>
      <c r="QJD672" s="3"/>
      <c r="QJE672" s="3"/>
      <c r="QJF672" s="3"/>
      <c r="QJG672" s="3"/>
      <c r="QJH672" s="3"/>
      <c r="QJI672" s="3"/>
      <c r="QJJ672" s="3"/>
      <c r="QJK672" s="3"/>
      <c r="QJL672" s="3"/>
      <c r="QJM672" s="3"/>
      <c r="QJN672" s="3"/>
      <c r="QJO672" s="3"/>
      <c r="QJP672" s="3"/>
      <c r="QJQ672" s="3"/>
      <c r="QJR672" s="3"/>
      <c r="QJS672" s="3"/>
      <c r="QJT672" s="3"/>
      <c r="QJU672" s="3"/>
      <c r="QJV672" s="3"/>
      <c r="QJW672" s="3"/>
      <c r="QJX672" s="3"/>
      <c r="QJY672" s="3"/>
      <c r="QJZ672" s="3"/>
      <c r="QKA672" s="3"/>
      <c r="QKB672" s="3"/>
      <c r="QKC672" s="3"/>
      <c r="QKD672" s="3"/>
      <c r="QKE672" s="3"/>
      <c r="QKF672" s="3"/>
      <c r="QKG672" s="3"/>
      <c r="QKH672" s="3"/>
      <c r="QKI672" s="3"/>
      <c r="QKJ672" s="3"/>
      <c r="QKK672" s="3"/>
      <c r="QKL672" s="3"/>
      <c r="QKM672" s="3"/>
      <c r="QKN672" s="3"/>
      <c r="QKO672" s="3"/>
      <c r="QKP672" s="3"/>
      <c r="QKQ672" s="3"/>
      <c r="QKR672" s="3"/>
      <c r="QKS672" s="3"/>
      <c r="QKT672" s="3"/>
      <c r="QKU672" s="3"/>
      <c r="QKV672" s="3"/>
      <c r="QKW672" s="3"/>
      <c r="QKX672" s="3"/>
      <c r="QKY672" s="3"/>
      <c r="QKZ672" s="3"/>
      <c r="QLA672" s="3"/>
      <c r="QLB672" s="3"/>
      <c r="QLC672" s="3"/>
      <c r="QLD672" s="3"/>
      <c r="QLE672" s="3"/>
      <c r="QLF672" s="3"/>
      <c r="QLG672" s="3"/>
      <c r="QLH672" s="3"/>
      <c r="QLI672" s="3"/>
      <c r="QLJ672" s="3"/>
      <c r="QLK672" s="3"/>
      <c r="QLL672" s="3"/>
      <c r="QLM672" s="3"/>
      <c r="QLN672" s="3"/>
      <c r="QLO672" s="3"/>
      <c r="QLP672" s="3"/>
      <c r="QLQ672" s="3"/>
      <c r="QLR672" s="3"/>
      <c r="QLS672" s="3"/>
      <c r="QLT672" s="3"/>
      <c r="QLU672" s="3"/>
      <c r="QLV672" s="3"/>
      <c r="QLW672" s="3"/>
      <c r="QLX672" s="3"/>
      <c r="QLY672" s="3"/>
      <c r="QLZ672" s="3"/>
      <c r="QMA672" s="3"/>
      <c r="QMB672" s="3"/>
      <c r="QMC672" s="3"/>
      <c r="QMD672" s="3"/>
      <c r="QME672" s="3"/>
      <c r="QMF672" s="3"/>
      <c r="QMG672" s="3"/>
      <c r="QMH672" s="3"/>
      <c r="QMI672" s="3"/>
      <c r="QMJ672" s="3"/>
      <c r="QMK672" s="3"/>
      <c r="QML672" s="3"/>
      <c r="QMM672" s="3"/>
      <c r="QMN672" s="3"/>
      <c r="QMO672" s="3"/>
      <c r="QMP672" s="3"/>
      <c r="QMQ672" s="3"/>
      <c r="QMR672" s="3"/>
      <c r="QMS672" s="3"/>
      <c r="QMT672" s="3"/>
      <c r="QMU672" s="3"/>
      <c r="QMV672" s="3"/>
      <c r="QMW672" s="3"/>
      <c r="QMX672" s="3"/>
      <c r="QMY672" s="3"/>
      <c r="QMZ672" s="3"/>
      <c r="QNA672" s="3"/>
      <c r="QNB672" s="3"/>
      <c r="QNC672" s="3"/>
      <c r="QND672" s="3"/>
      <c r="QNE672" s="3"/>
      <c r="QNF672" s="3"/>
      <c r="QNG672" s="3"/>
      <c r="QNH672" s="3"/>
      <c r="QNI672" s="3"/>
      <c r="QNJ672" s="3"/>
      <c r="QNK672" s="3"/>
      <c r="QNL672" s="3"/>
      <c r="QNM672" s="3"/>
      <c r="QNN672" s="3"/>
      <c r="QNO672" s="3"/>
      <c r="QNP672" s="3"/>
      <c r="QNQ672" s="3"/>
      <c r="QNR672" s="3"/>
      <c r="QNS672" s="3"/>
      <c r="QNT672" s="3"/>
      <c r="QNU672" s="3"/>
      <c r="QNV672" s="3"/>
      <c r="QNW672" s="3"/>
      <c r="QNX672" s="3"/>
      <c r="QNY672" s="3"/>
      <c r="QNZ672" s="3"/>
      <c r="QOA672" s="3"/>
      <c r="QOB672" s="3"/>
      <c r="QOC672" s="3"/>
      <c r="QOD672" s="3"/>
      <c r="QOE672" s="3"/>
      <c r="QOF672" s="3"/>
      <c r="QOG672" s="3"/>
      <c r="QOH672" s="3"/>
      <c r="QOI672" s="3"/>
      <c r="QOJ672" s="3"/>
      <c r="QOK672" s="3"/>
      <c r="QOL672" s="3"/>
      <c r="QOM672" s="3"/>
      <c r="QON672" s="3"/>
      <c r="QOO672" s="3"/>
      <c r="QOP672" s="3"/>
      <c r="QOQ672" s="3"/>
      <c r="QOR672" s="3"/>
      <c r="QOS672" s="3"/>
      <c r="QOT672" s="3"/>
      <c r="QOU672" s="3"/>
      <c r="QOV672" s="3"/>
      <c r="QOW672" s="3"/>
      <c r="QOX672" s="3"/>
      <c r="QOY672" s="3"/>
      <c r="QOZ672" s="3"/>
      <c r="QPA672" s="3"/>
      <c r="QPB672" s="3"/>
      <c r="QPC672" s="3"/>
      <c r="QPD672" s="3"/>
      <c r="QPE672" s="3"/>
      <c r="QPF672" s="3"/>
      <c r="QPG672" s="3"/>
      <c r="QPH672" s="3"/>
      <c r="QPI672" s="3"/>
      <c r="QPJ672" s="3"/>
      <c r="QPK672" s="3"/>
      <c r="QPL672" s="3"/>
      <c r="QPM672" s="3"/>
      <c r="QPN672" s="3"/>
      <c r="QPO672" s="3"/>
      <c r="QPP672" s="3"/>
      <c r="QPQ672" s="3"/>
      <c r="QPR672" s="3"/>
      <c r="QPS672" s="3"/>
      <c r="QPT672" s="3"/>
      <c r="QPU672" s="3"/>
      <c r="QPV672" s="3"/>
      <c r="QPW672" s="3"/>
      <c r="QPX672" s="3"/>
      <c r="QPY672" s="3"/>
      <c r="QPZ672" s="3"/>
      <c r="QQA672" s="3"/>
      <c r="QQB672" s="3"/>
      <c r="QQC672" s="3"/>
      <c r="QQD672" s="3"/>
      <c r="QQE672" s="3"/>
      <c r="QQF672" s="3"/>
      <c r="QQG672" s="3"/>
      <c r="QQH672" s="3"/>
      <c r="QQI672" s="3"/>
      <c r="QQJ672" s="3"/>
      <c r="QQK672" s="3"/>
      <c r="QQL672" s="3"/>
      <c r="QQM672" s="3"/>
      <c r="QQN672" s="3"/>
      <c r="QQO672" s="3"/>
      <c r="QQP672" s="3"/>
      <c r="QQQ672" s="3"/>
      <c r="QQR672" s="3"/>
      <c r="QQS672" s="3"/>
      <c r="QQT672" s="3"/>
      <c r="QQU672" s="3"/>
      <c r="QQV672" s="3"/>
      <c r="QQW672" s="3"/>
      <c r="QQX672" s="3"/>
      <c r="QQY672" s="3"/>
      <c r="QQZ672" s="3"/>
      <c r="QRA672" s="3"/>
      <c r="QRB672" s="3"/>
      <c r="QRC672" s="3"/>
      <c r="QRD672" s="3"/>
      <c r="QRE672" s="3"/>
      <c r="QRF672" s="3"/>
      <c r="QRG672" s="3"/>
      <c r="QRH672" s="3"/>
      <c r="QRI672" s="3"/>
      <c r="QRJ672" s="3"/>
      <c r="QRK672" s="3"/>
      <c r="QRL672" s="3"/>
      <c r="QRM672" s="3"/>
      <c r="QRN672" s="3"/>
      <c r="QRO672" s="3"/>
      <c r="QRP672" s="3"/>
      <c r="QRQ672" s="3"/>
      <c r="QRR672" s="3"/>
      <c r="QRS672" s="3"/>
      <c r="QRT672" s="3"/>
      <c r="QRU672" s="3"/>
      <c r="QRV672" s="3"/>
      <c r="QRW672" s="3"/>
      <c r="QRX672" s="3"/>
      <c r="QRY672" s="3"/>
      <c r="QRZ672" s="3"/>
      <c r="QSA672" s="3"/>
      <c r="QSB672" s="3"/>
      <c r="QSC672" s="3"/>
      <c r="QSD672" s="3"/>
      <c r="QSE672" s="3"/>
      <c r="QSF672" s="3"/>
      <c r="QSG672" s="3"/>
      <c r="QSH672" s="3"/>
      <c r="QSI672" s="3"/>
      <c r="QSJ672" s="3"/>
      <c r="QSK672" s="3"/>
      <c r="QSL672" s="3"/>
      <c r="QSM672" s="3"/>
      <c r="QSN672" s="3"/>
      <c r="QSO672" s="3"/>
      <c r="QSP672" s="3"/>
      <c r="QSQ672" s="3"/>
      <c r="QSR672" s="3"/>
      <c r="QSS672" s="3"/>
      <c r="QST672" s="3"/>
      <c r="QSU672" s="3"/>
      <c r="QSV672" s="3"/>
      <c r="QSW672" s="3"/>
      <c r="QSX672" s="3"/>
      <c r="QSY672" s="3"/>
      <c r="QSZ672" s="3"/>
      <c r="QTA672" s="3"/>
      <c r="QTB672" s="3"/>
      <c r="QTC672" s="3"/>
      <c r="QTD672" s="3"/>
      <c r="QTE672" s="3"/>
      <c r="QTF672" s="3"/>
      <c r="QTG672" s="3"/>
      <c r="QTH672" s="3"/>
      <c r="QTI672" s="3"/>
      <c r="QTJ672" s="3"/>
      <c r="QTK672" s="3"/>
      <c r="QTL672" s="3"/>
      <c r="QTM672" s="3"/>
      <c r="QTN672" s="3"/>
      <c r="QTO672" s="3"/>
      <c r="QTP672" s="3"/>
      <c r="QTQ672" s="3"/>
      <c r="QTR672" s="3"/>
      <c r="QTS672" s="3"/>
      <c r="QTT672" s="3"/>
      <c r="QTU672" s="3"/>
      <c r="QTV672" s="3"/>
      <c r="QTW672" s="3"/>
      <c r="QTX672" s="3"/>
      <c r="QTY672" s="3"/>
      <c r="QTZ672" s="3"/>
      <c r="QUA672" s="3"/>
      <c r="QUB672" s="3"/>
      <c r="QUC672" s="3"/>
      <c r="QUD672" s="3"/>
      <c r="QUE672" s="3"/>
      <c r="QUF672" s="3"/>
      <c r="QUG672" s="3"/>
      <c r="QUH672" s="3"/>
      <c r="QUI672" s="3"/>
      <c r="QUJ672" s="3"/>
      <c r="QUK672" s="3"/>
      <c r="QUL672" s="3"/>
      <c r="QUM672" s="3"/>
      <c r="QUN672" s="3"/>
      <c r="QUO672" s="3"/>
      <c r="QUP672" s="3"/>
      <c r="QUQ672" s="3"/>
      <c r="QUR672" s="3"/>
      <c r="QUS672" s="3"/>
      <c r="QUT672" s="3"/>
      <c r="QUU672" s="3"/>
      <c r="QUV672" s="3"/>
      <c r="QUW672" s="3"/>
      <c r="QUX672" s="3"/>
      <c r="QUY672" s="3"/>
      <c r="QUZ672" s="3"/>
      <c r="QVA672" s="3"/>
      <c r="QVB672" s="3"/>
      <c r="QVC672" s="3"/>
      <c r="QVD672" s="3"/>
      <c r="QVE672" s="3"/>
      <c r="QVF672" s="3"/>
      <c r="QVG672" s="3"/>
      <c r="QVH672" s="3"/>
      <c r="QVI672" s="3"/>
      <c r="QVJ672" s="3"/>
      <c r="QVK672" s="3"/>
      <c r="QVL672" s="3"/>
      <c r="QVM672" s="3"/>
      <c r="QVN672" s="3"/>
      <c r="QVO672" s="3"/>
      <c r="QVP672" s="3"/>
      <c r="QVQ672" s="3"/>
      <c r="QVR672" s="3"/>
      <c r="QVS672" s="3"/>
      <c r="QVT672" s="3"/>
      <c r="QVU672" s="3"/>
      <c r="QVV672" s="3"/>
      <c r="QVW672" s="3"/>
      <c r="QVX672" s="3"/>
      <c r="QVY672" s="3"/>
      <c r="QVZ672" s="3"/>
      <c r="QWA672" s="3"/>
      <c r="QWB672" s="3"/>
      <c r="QWC672" s="3"/>
      <c r="QWD672" s="3"/>
      <c r="QWE672" s="3"/>
      <c r="QWF672" s="3"/>
      <c r="QWG672" s="3"/>
      <c r="QWH672" s="3"/>
      <c r="QWI672" s="3"/>
      <c r="QWJ672" s="3"/>
      <c r="QWK672" s="3"/>
      <c r="QWL672" s="3"/>
      <c r="QWM672" s="3"/>
      <c r="QWN672" s="3"/>
      <c r="QWO672" s="3"/>
      <c r="QWP672" s="3"/>
      <c r="QWQ672" s="3"/>
      <c r="QWR672" s="3"/>
      <c r="QWS672" s="3"/>
      <c r="QWT672" s="3"/>
      <c r="QWU672" s="3"/>
      <c r="QWV672" s="3"/>
      <c r="QWW672" s="3"/>
      <c r="QWX672" s="3"/>
      <c r="QWY672" s="3"/>
      <c r="QWZ672" s="3"/>
      <c r="QXA672" s="3"/>
      <c r="QXB672" s="3"/>
      <c r="QXC672" s="3"/>
      <c r="QXD672" s="3"/>
      <c r="QXE672" s="3"/>
      <c r="QXF672" s="3"/>
      <c r="QXG672" s="3"/>
      <c r="QXH672" s="3"/>
      <c r="QXI672" s="3"/>
      <c r="QXJ672" s="3"/>
      <c r="QXK672" s="3"/>
      <c r="QXL672" s="3"/>
      <c r="QXM672" s="3"/>
      <c r="QXN672" s="3"/>
      <c r="QXO672" s="3"/>
      <c r="QXP672" s="3"/>
      <c r="QXQ672" s="3"/>
      <c r="QXR672" s="3"/>
      <c r="QXS672" s="3"/>
      <c r="QXT672" s="3"/>
      <c r="QXU672" s="3"/>
      <c r="QXV672" s="3"/>
      <c r="QXW672" s="3"/>
      <c r="QXX672" s="3"/>
      <c r="QXY672" s="3"/>
      <c r="QXZ672" s="3"/>
      <c r="QYA672" s="3"/>
      <c r="QYB672" s="3"/>
      <c r="QYC672" s="3"/>
      <c r="QYD672" s="3"/>
      <c r="QYE672" s="3"/>
      <c r="QYF672" s="3"/>
      <c r="QYG672" s="3"/>
      <c r="QYH672" s="3"/>
      <c r="QYI672" s="3"/>
      <c r="QYJ672" s="3"/>
      <c r="QYK672" s="3"/>
      <c r="QYL672" s="3"/>
      <c r="QYM672" s="3"/>
      <c r="QYN672" s="3"/>
      <c r="QYO672" s="3"/>
      <c r="QYP672" s="3"/>
      <c r="QYQ672" s="3"/>
      <c r="QYR672" s="3"/>
      <c r="QYS672" s="3"/>
      <c r="QYT672" s="3"/>
      <c r="QYU672" s="3"/>
      <c r="QYV672" s="3"/>
      <c r="QYW672" s="3"/>
      <c r="QYX672" s="3"/>
      <c r="QYY672" s="3"/>
      <c r="QYZ672" s="3"/>
      <c r="QZA672" s="3"/>
      <c r="QZB672" s="3"/>
      <c r="QZC672" s="3"/>
      <c r="QZD672" s="3"/>
      <c r="QZE672" s="3"/>
      <c r="QZF672" s="3"/>
      <c r="QZG672" s="3"/>
      <c r="QZH672" s="3"/>
      <c r="QZI672" s="3"/>
      <c r="QZJ672" s="3"/>
      <c r="QZK672" s="3"/>
      <c r="QZL672" s="3"/>
      <c r="QZM672" s="3"/>
      <c r="QZN672" s="3"/>
      <c r="QZO672" s="3"/>
      <c r="QZP672" s="3"/>
      <c r="QZQ672" s="3"/>
      <c r="QZR672" s="3"/>
      <c r="QZS672" s="3"/>
      <c r="QZT672" s="3"/>
      <c r="QZU672" s="3"/>
      <c r="QZV672" s="3"/>
      <c r="QZW672" s="3"/>
      <c r="QZX672" s="3"/>
      <c r="QZY672" s="3"/>
      <c r="QZZ672" s="3"/>
      <c r="RAA672" s="3"/>
      <c r="RAB672" s="3"/>
      <c r="RAC672" s="3"/>
      <c r="RAD672" s="3"/>
      <c r="RAE672" s="3"/>
      <c r="RAF672" s="3"/>
      <c r="RAG672" s="3"/>
      <c r="RAH672" s="3"/>
      <c r="RAI672" s="3"/>
      <c r="RAJ672" s="3"/>
      <c r="RAK672" s="3"/>
      <c r="RAL672" s="3"/>
      <c r="RAM672" s="3"/>
      <c r="RAN672" s="3"/>
      <c r="RAO672" s="3"/>
      <c r="RAP672" s="3"/>
      <c r="RAQ672" s="3"/>
      <c r="RAR672" s="3"/>
      <c r="RAS672" s="3"/>
      <c r="RAT672" s="3"/>
      <c r="RAU672" s="3"/>
      <c r="RAV672" s="3"/>
      <c r="RAW672" s="3"/>
      <c r="RAX672" s="3"/>
      <c r="RAY672" s="3"/>
      <c r="RAZ672" s="3"/>
      <c r="RBA672" s="3"/>
      <c r="RBB672" s="3"/>
      <c r="RBC672" s="3"/>
      <c r="RBD672" s="3"/>
      <c r="RBE672" s="3"/>
      <c r="RBF672" s="3"/>
      <c r="RBG672" s="3"/>
      <c r="RBH672" s="3"/>
      <c r="RBI672" s="3"/>
      <c r="RBJ672" s="3"/>
      <c r="RBK672" s="3"/>
      <c r="RBL672" s="3"/>
      <c r="RBM672" s="3"/>
      <c r="RBN672" s="3"/>
      <c r="RBO672" s="3"/>
      <c r="RBP672" s="3"/>
      <c r="RBQ672" s="3"/>
      <c r="RBR672" s="3"/>
      <c r="RBS672" s="3"/>
      <c r="RBT672" s="3"/>
      <c r="RBU672" s="3"/>
      <c r="RBV672" s="3"/>
      <c r="RBW672" s="3"/>
      <c r="RBX672" s="3"/>
      <c r="RBY672" s="3"/>
      <c r="RBZ672" s="3"/>
      <c r="RCA672" s="3"/>
      <c r="RCB672" s="3"/>
      <c r="RCC672" s="3"/>
      <c r="RCD672" s="3"/>
      <c r="RCE672" s="3"/>
      <c r="RCF672" s="3"/>
      <c r="RCG672" s="3"/>
      <c r="RCH672" s="3"/>
      <c r="RCI672" s="3"/>
      <c r="RCJ672" s="3"/>
      <c r="RCK672" s="3"/>
      <c r="RCL672" s="3"/>
      <c r="RCM672" s="3"/>
      <c r="RCN672" s="3"/>
      <c r="RCO672" s="3"/>
      <c r="RCP672" s="3"/>
      <c r="RCQ672" s="3"/>
      <c r="RCR672" s="3"/>
      <c r="RCS672" s="3"/>
      <c r="RCT672" s="3"/>
      <c r="RCU672" s="3"/>
      <c r="RCV672" s="3"/>
      <c r="RCW672" s="3"/>
      <c r="RCX672" s="3"/>
      <c r="RCY672" s="3"/>
      <c r="RCZ672" s="3"/>
      <c r="RDA672" s="3"/>
      <c r="RDB672" s="3"/>
      <c r="RDC672" s="3"/>
      <c r="RDD672" s="3"/>
      <c r="RDE672" s="3"/>
      <c r="RDF672" s="3"/>
      <c r="RDG672" s="3"/>
      <c r="RDH672" s="3"/>
      <c r="RDI672" s="3"/>
      <c r="RDJ672" s="3"/>
      <c r="RDK672" s="3"/>
      <c r="RDL672" s="3"/>
      <c r="RDM672" s="3"/>
      <c r="RDN672" s="3"/>
      <c r="RDO672" s="3"/>
      <c r="RDP672" s="3"/>
      <c r="RDQ672" s="3"/>
      <c r="RDR672" s="3"/>
      <c r="RDS672" s="3"/>
      <c r="RDT672" s="3"/>
      <c r="RDU672" s="3"/>
      <c r="RDV672" s="3"/>
      <c r="RDW672" s="3"/>
      <c r="RDX672" s="3"/>
      <c r="RDY672" s="3"/>
      <c r="RDZ672" s="3"/>
      <c r="REA672" s="3"/>
      <c r="REB672" s="3"/>
      <c r="REC672" s="3"/>
      <c r="RED672" s="3"/>
      <c r="REE672" s="3"/>
      <c r="REF672" s="3"/>
      <c r="REG672" s="3"/>
      <c r="REH672" s="3"/>
      <c r="REI672" s="3"/>
      <c r="REJ672" s="3"/>
      <c r="REK672" s="3"/>
      <c r="REL672" s="3"/>
      <c r="REM672" s="3"/>
      <c r="REN672" s="3"/>
      <c r="REO672" s="3"/>
      <c r="REP672" s="3"/>
      <c r="REQ672" s="3"/>
      <c r="RER672" s="3"/>
      <c r="RES672" s="3"/>
      <c r="RET672" s="3"/>
      <c r="REU672" s="3"/>
      <c r="REV672" s="3"/>
      <c r="REW672" s="3"/>
      <c r="REX672" s="3"/>
      <c r="REY672" s="3"/>
      <c r="REZ672" s="3"/>
      <c r="RFA672" s="3"/>
      <c r="RFB672" s="3"/>
      <c r="RFC672" s="3"/>
      <c r="RFD672" s="3"/>
      <c r="RFE672" s="3"/>
      <c r="RFF672" s="3"/>
      <c r="RFG672" s="3"/>
      <c r="RFH672" s="3"/>
      <c r="RFI672" s="3"/>
      <c r="RFJ672" s="3"/>
      <c r="RFK672" s="3"/>
      <c r="RFL672" s="3"/>
      <c r="RFM672" s="3"/>
      <c r="RFN672" s="3"/>
      <c r="RFO672" s="3"/>
      <c r="RFP672" s="3"/>
      <c r="RFQ672" s="3"/>
      <c r="RFR672" s="3"/>
      <c r="RFS672" s="3"/>
      <c r="RFT672" s="3"/>
      <c r="RFU672" s="3"/>
      <c r="RFV672" s="3"/>
      <c r="RFW672" s="3"/>
      <c r="RFX672" s="3"/>
      <c r="RFY672" s="3"/>
      <c r="RFZ672" s="3"/>
      <c r="RGA672" s="3"/>
      <c r="RGB672" s="3"/>
      <c r="RGC672" s="3"/>
      <c r="RGD672" s="3"/>
      <c r="RGE672" s="3"/>
      <c r="RGF672" s="3"/>
      <c r="RGG672" s="3"/>
      <c r="RGH672" s="3"/>
      <c r="RGI672" s="3"/>
      <c r="RGJ672" s="3"/>
      <c r="RGK672" s="3"/>
      <c r="RGL672" s="3"/>
      <c r="RGM672" s="3"/>
      <c r="RGN672" s="3"/>
      <c r="RGO672" s="3"/>
      <c r="RGP672" s="3"/>
      <c r="RGQ672" s="3"/>
      <c r="RGR672" s="3"/>
      <c r="RGS672" s="3"/>
      <c r="RGT672" s="3"/>
      <c r="RGU672" s="3"/>
      <c r="RGV672" s="3"/>
      <c r="RGW672" s="3"/>
      <c r="RGX672" s="3"/>
      <c r="RGY672" s="3"/>
      <c r="RGZ672" s="3"/>
      <c r="RHA672" s="3"/>
      <c r="RHB672" s="3"/>
      <c r="RHC672" s="3"/>
      <c r="RHD672" s="3"/>
      <c r="RHE672" s="3"/>
      <c r="RHF672" s="3"/>
      <c r="RHG672" s="3"/>
      <c r="RHH672" s="3"/>
      <c r="RHI672" s="3"/>
      <c r="RHJ672" s="3"/>
      <c r="RHK672" s="3"/>
      <c r="RHL672" s="3"/>
      <c r="RHM672" s="3"/>
      <c r="RHN672" s="3"/>
      <c r="RHO672" s="3"/>
      <c r="RHP672" s="3"/>
      <c r="RHQ672" s="3"/>
      <c r="RHR672" s="3"/>
      <c r="RHS672" s="3"/>
      <c r="RHT672" s="3"/>
      <c r="RHU672" s="3"/>
      <c r="RHV672" s="3"/>
      <c r="RHW672" s="3"/>
      <c r="RHX672" s="3"/>
      <c r="RHY672" s="3"/>
      <c r="RHZ672" s="3"/>
      <c r="RIA672" s="3"/>
      <c r="RIB672" s="3"/>
      <c r="RIC672" s="3"/>
      <c r="RID672" s="3"/>
      <c r="RIE672" s="3"/>
      <c r="RIF672" s="3"/>
      <c r="RIG672" s="3"/>
      <c r="RIH672" s="3"/>
      <c r="RII672" s="3"/>
      <c r="RIJ672" s="3"/>
      <c r="RIK672" s="3"/>
      <c r="RIL672" s="3"/>
      <c r="RIM672" s="3"/>
      <c r="RIN672" s="3"/>
      <c r="RIO672" s="3"/>
      <c r="RIP672" s="3"/>
      <c r="RIQ672" s="3"/>
      <c r="RIR672" s="3"/>
      <c r="RIS672" s="3"/>
      <c r="RIT672" s="3"/>
      <c r="RIU672" s="3"/>
      <c r="RIV672" s="3"/>
      <c r="RIW672" s="3"/>
      <c r="RIX672" s="3"/>
      <c r="RIY672" s="3"/>
      <c r="RIZ672" s="3"/>
      <c r="RJA672" s="3"/>
      <c r="RJB672" s="3"/>
      <c r="RJC672" s="3"/>
      <c r="RJD672" s="3"/>
      <c r="RJE672" s="3"/>
      <c r="RJF672" s="3"/>
      <c r="RJG672" s="3"/>
      <c r="RJH672" s="3"/>
      <c r="RJI672" s="3"/>
      <c r="RJJ672" s="3"/>
      <c r="RJK672" s="3"/>
      <c r="RJL672" s="3"/>
      <c r="RJM672" s="3"/>
      <c r="RJN672" s="3"/>
      <c r="RJO672" s="3"/>
      <c r="RJP672" s="3"/>
      <c r="RJQ672" s="3"/>
      <c r="RJR672" s="3"/>
      <c r="RJS672" s="3"/>
      <c r="RJT672" s="3"/>
      <c r="RJU672" s="3"/>
      <c r="RJV672" s="3"/>
      <c r="RJW672" s="3"/>
      <c r="RJX672" s="3"/>
      <c r="RJY672" s="3"/>
      <c r="RJZ672" s="3"/>
      <c r="RKA672" s="3"/>
      <c r="RKB672" s="3"/>
      <c r="RKC672" s="3"/>
      <c r="RKD672" s="3"/>
      <c r="RKE672" s="3"/>
      <c r="RKF672" s="3"/>
      <c r="RKG672" s="3"/>
      <c r="RKH672" s="3"/>
      <c r="RKI672" s="3"/>
      <c r="RKJ672" s="3"/>
      <c r="RKK672" s="3"/>
      <c r="RKL672" s="3"/>
      <c r="RKM672" s="3"/>
      <c r="RKN672" s="3"/>
      <c r="RKO672" s="3"/>
      <c r="RKP672" s="3"/>
      <c r="RKQ672" s="3"/>
      <c r="RKR672" s="3"/>
      <c r="RKS672" s="3"/>
      <c r="RKT672" s="3"/>
      <c r="RKU672" s="3"/>
      <c r="RKV672" s="3"/>
      <c r="RKW672" s="3"/>
      <c r="RKX672" s="3"/>
      <c r="RKY672" s="3"/>
      <c r="RKZ672" s="3"/>
      <c r="RLA672" s="3"/>
      <c r="RLB672" s="3"/>
      <c r="RLC672" s="3"/>
      <c r="RLD672" s="3"/>
      <c r="RLE672" s="3"/>
      <c r="RLF672" s="3"/>
      <c r="RLG672" s="3"/>
      <c r="RLH672" s="3"/>
      <c r="RLI672" s="3"/>
      <c r="RLJ672" s="3"/>
      <c r="RLK672" s="3"/>
      <c r="RLL672" s="3"/>
      <c r="RLM672" s="3"/>
      <c r="RLN672" s="3"/>
      <c r="RLO672" s="3"/>
      <c r="RLP672" s="3"/>
      <c r="RLQ672" s="3"/>
      <c r="RLR672" s="3"/>
      <c r="RLS672" s="3"/>
      <c r="RLT672" s="3"/>
      <c r="RLU672" s="3"/>
      <c r="RLV672" s="3"/>
      <c r="RLW672" s="3"/>
      <c r="RLX672" s="3"/>
      <c r="RLY672" s="3"/>
      <c r="RLZ672" s="3"/>
      <c r="RMA672" s="3"/>
      <c r="RMB672" s="3"/>
      <c r="RMC672" s="3"/>
      <c r="RMD672" s="3"/>
      <c r="RME672" s="3"/>
      <c r="RMF672" s="3"/>
      <c r="RMG672" s="3"/>
      <c r="RMH672" s="3"/>
      <c r="RMI672" s="3"/>
      <c r="RMJ672" s="3"/>
      <c r="RMK672" s="3"/>
      <c r="RML672" s="3"/>
      <c r="RMM672" s="3"/>
      <c r="RMN672" s="3"/>
      <c r="RMO672" s="3"/>
      <c r="RMP672" s="3"/>
      <c r="RMQ672" s="3"/>
      <c r="RMR672" s="3"/>
      <c r="RMS672" s="3"/>
      <c r="RMT672" s="3"/>
      <c r="RMU672" s="3"/>
      <c r="RMV672" s="3"/>
      <c r="RMW672" s="3"/>
      <c r="RMX672" s="3"/>
      <c r="RMY672" s="3"/>
      <c r="RMZ672" s="3"/>
      <c r="RNA672" s="3"/>
      <c r="RNB672" s="3"/>
      <c r="RNC672" s="3"/>
      <c r="RND672" s="3"/>
      <c r="RNE672" s="3"/>
      <c r="RNF672" s="3"/>
      <c r="RNG672" s="3"/>
      <c r="RNH672" s="3"/>
      <c r="RNI672" s="3"/>
      <c r="RNJ672" s="3"/>
      <c r="RNK672" s="3"/>
      <c r="RNL672" s="3"/>
      <c r="RNM672" s="3"/>
      <c r="RNN672" s="3"/>
      <c r="RNO672" s="3"/>
      <c r="RNP672" s="3"/>
      <c r="RNQ672" s="3"/>
      <c r="RNR672" s="3"/>
      <c r="RNS672" s="3"/>
      <c r="RNT672" s="3"/>
      <c r="RNU672" s="3"/>
      <c r="RNV672" s="3"/>
      <c r="RNW672" s="3"/>
      <c r="RNX672" s="3"/>
      <c r="RNY672" s="3"/>
      <c r="RNZ672" s="3"/>
      <c r="ROA672" s="3"/>
      <c r="ROB672" s="3"/>
      <c r="ROC672" s="3"/>
      <c r="ROD672" s="3"/>
      <c r="ROE672" s="3"/>
      <c r="ROF672" s="3"/>
      <c r="ROG672" s="3"/>
      <c r="ROH672" s="3"/>
      <c r="ROI672" s="3"/>
      <c r="ROJ672" s="3"/>
      <c r="ROK672" s="3"/>
      <c r="ROL672" s="3"/>
      <c r="ROM672" s="3"/>
      <c r="RON672" s="3"/>
      <c r="ROO672" s="3"/>
      <c r="ROP672" s="3"/>
      <c r="ROQ672" s="3"/>
      <c r="ROR672" s="3"/>
      <c r="ROS672" s="3"/>
      <c r="ROT672" s="3"/>
      <c r="ROU672" s="3"/>
      <c r="ROV672" s="3"/>
      <c r="ROW672" s="3"/>
      <c r="ROX672" s="3"/>
      <c r="ROY672" s="3"/>
      <c r="ROZ672" s="3"/>
      <c r="RPA672" s="3"/>
      <c r="RPB672" s="3"/>
      <c r="RPC672" s="3"/>
      <c r="RPD672" s="3"/>
      <c r="RPE672" s="3"/>
      <c r="RPF672" s="3"/>
      <c r="RPG672" s="3"/>
      <c r="RPH672" s="3"/>
      <c r="RPI672" s="3"/>
      <c r="RPJ672" s="3"/>
      <c r="RPK672" s="3"/>
      <c r="RPL672" s="3"/>
      <c r="RPM672" s="3"/>
      <c r="RPN672" s="3"/>
      <c r="RPO672" s="3"/>
      <c r="RPP672" s="3"/>
      <c r="RPQ672" s="3"/>
      <c r="RPR672" s="3"/>
      <c r="RPS672" s="3"/>
      <c r="RPT672" s="3"/>
      <c r="RPU672" s="3"/>
      <c r="RPV672" s="3"/>
      <c r="RPW672" s="3"/>
      <c r="RPX672" s="3"/>
      <c r="RPY672" s="3"/>
      <c r="RPZ672" s="3"/>
      <c r="RQA672" s="3"/>
      <c r="RQB672" s="3"/>
      <c r="RQC672" s="3"/>
      <c r="RQD672" s="3"/>
      <c r="RQE672" s="3"/>
      <c r="RQF672" s="3"/>
      <c r="RQG672" s="3"/>
      <c r="RQH672" s="3"/>
      <c r="RQI672" s="3"/>
      <c r="RQJ672" s="3"/>
      <c r="RQK672" s="3"/>
      <c r="RQL672" s="3"/>
      <c r="RQM672" s="3"/>
      <c r="RQN672" s="3"/>
      <c r="RQO672" s="3"/>
      <c r="RQP672" s="3"/>
      <c r="RQQ672" s="3"/>
      <c r="RQR672" s="3"/>
      <c r="RQS672" s="3"/>
      <c r="RQT672" s="3"/>
      <c r="RQU672" s="3"/>
      <c r="RQV672" s="3"/>
      <c r="RQW672" s="3"/>
      <c r="RQX672" s="3"/>
      <c r="RQY672" s="3"/>
      <c r="RQZ672" s="3"/>
      <c r="RRA672" s="3"/>
      <c r="RRB672" s="3"/>
      <c r="RRC672" s="3"/>
      <c r="RRD672" s="3"/>
      <c r="RRE672" s="3"/>
      <c r="RRF672" s="3"/>
      <c r="RRG672" s="3"/>
      <c r="RRH672" s="3"/>
      <c r="RRI672" s="3"/>
      <c r="RRJ672" s="3"/>
      <c r="RRK672" s="3"/>
      <c r="RRL672" s="3"/>
      <c r="RRM672" s="3"/>
      <c r="RRN672" s="3"/>
      <c r="RRO672" s="3"/>
      <c r="RRP672" s="3"/>
      <c r="RRQ672" s="3"/>
      <c r="RRR672" s="3"/>
      <c r="RRS672" s="3"/>
      <c r="RRT672" s="3"/>
      <c r="RRU672" s="3"/>
      <c r="RRV672" s="3"/>
      <c r="RRW672" s="3"/>
      <c r="RRX672" s="3"/>
      <c r="RRY672" s="3"/>
      <c r="RRZ672" s="3"/>
      <c r="RSA672" s="3"/>
      <c r="RSB672" s="3"/>
      <c r="RSC672" s="3"/>
      <c r="RSD672" s="3"/>
      <c r="RSE672" s="3"/>
      <c r="RSF672" s="3"/>
      <c r="RSG672" s="3"/>
      <c r="RSH672" s="3"/>
      <c r="RSI672" s="3"/>
      <c r="RSJ672" s="3"/>
      <c r="RSK672" s="3"/>
      <c r="RSL672" s="3"/>
      <c r="RSM672" s="3"/>
      <c r="RSN672" s="3"/>
      <c r="RSO672" s="3"/>
      <c r="RSP672" s="3"/>
      <c r="RSQ672" s="3"/>
      <c r="RSR672" s="3"/>
      <c r="RSS672" s="3"/>
      <c r="RST672" s="3"/>
      <c r="RSU672" s="3"/>
      <c r="RSV672" s="3"/>
      <c r="RSW672" s="3"/>
      <c r="RSX672" s="3"/>
      <c r="RSY672" s="3"/>
      <c r="RSZ672" s="3"/>
      <c r="RTA672" s="3"/>
      <c r="RTB672" s="3"/>
      <c r="RTC672" s="3"/>
      <c r="RTD672" s="3"/>
      <c r="RTE672" s="3"/>
      <c r="RTF672" s="3"/>
      <c r="RTG672" s="3"/>
      <c r="RTH672" s="3"/>
      <c r="RTI672" s="3"/>
      <c r="RTJ672" s="3"/>
      <c r="RTK672" s="3"/>
      <c r="RTL672" s="3"/>
      <c r="RTM672" s="3"/>
      <c r="RTN672" s="3"/>
      <c r="RTO672" s="3"/>
      <c r="RTP672" s="3"/>
      <c r="RTQ672" s="3"/>
      <c r="RTR672" s="3"/>
      <c r="RTS672" s="3"/>
      <c r="RTT672" s="3"/>
      <c r="RTU672" s="3"/>
      <c r="RTV672" s="3"/>
      <c r="RTW672" s="3"/>
      <c r="RTX672" s="3"/>
      <c r="RTY672" s="3"/>
      <c r="RTZ672" s="3"/>
      <c r="RUA672" s="3"/>
      <c r="RUB672" s="3"/>
      <c r="RUC672" s="3"/>
      <c r="RUD672" s="3"/>
      <c r="RUE672" s="3"/>
      <c r="RUF672" s="3"/>
      <c r="RUG672" s="3"/>
      <c r="RUH672" s="3"/>
      <c r="RUI672" s="3"/>
      <c r="RUJ672" s="3"/>
      <c r="RUK672" s="3"/>
      <c r="RUL672" s="3"/>
      <c r="RUM672" s="3"/>
      <c r="RUN672" s="3"/>
      <c r="RUO672" s="3"/>
      <c r="RUP672" s="3"/>
      <c r="RUQ672" s="3"/>
      <c r="RUR672" s="3"/>
      <c r="RUS672" s="3"/>
      <c r="RUT672" s="3"/>
      <c r="RUU672" s="3"/>
      <c r="RUV672" s="3"/>
      <c r="RUW672" s="3"/>
      <c r="RUX672" s="3"/>
      <c r="RUY672" s="3"/>
      <c r="RUZ672" s="3"/>
      <c r="RVA672" s="3"/>
      <c r="RVB672" s="3"/>
      <c r="RVC672" s="3"/>
      <c r="RVD672" s="3"/>
      <c r="RVE672" s="3"/>
      <c r="RVF672" s="3"/>
      <c r="RVG672" s="3"/>
      <c r="RVH672" s="3"/>
      <c r="RVI672" s="3"/>
      <c r="RVJ672" s="3"/>
      <c r="RVK672" s="3"/>
      <c r="RVL672" s="3"/>
      <c r="RVM672" s="3"/>
      <c r="RVN672" s="3"/>
      <c r="RVO672" s="3"/>
      <c r="RVP672" s="3"/>
      <c r="RVQ672" s="3"/>
      <c r="RVR672" s="3"/>
      <c r="RVS672" s="3"/>
      <c r="RVT672" s="3"/>
      <c r="RVU672" s="3"/>
      <c r="RVV672" s="3"/>
      <c r="RVW672" s="3"/>
      <c r="RVX672" s="3"/>
      <c r="RVY672" s="3"/>
      <c r="RVZ672" s="3"/>
      <c r="RWA672" s="3"/>
      <c r="RWB672" s="3"/>
      <c r="RWC672" s="3"/>
      <c r="RWD672" s="3"/>
      <c r="RWE672" s="3"/>
      <c r="RWF672" s="3"/>
      <c r="RWG672" s="3"/>
      <c r="RWH672" s="3"/>
      <c r="RWI672" s="3"/>
      <c r="RWJ672" s="3"/>
      <c r="RWK672" s="3"/>
      <c r="RWL672" s="3"/>
      <c r="RWM672" s="3"/>
      <c r="RWN672" s="3"/>
      <c r="RWO672" s="3"/>
      <c r="RWP672" s="3"/>
      <c r="RWQ672" s="3"/>
      <c r="RWR672" s="3"/>
      <c r="RWS672" s="3"/>
      <c r="RWT672" s="3"/>
      <c r="RWU672" s="3"/>
      <c r="RWV672" s="3"/>
      <c r="RWW672" s="3"/>
      <c r="RWX672" s="3"/>
      <c r="RWY672" s="3"/>
      <c r="RWZ672" s="3"/>
      <c r="RXA672" s="3"/>
      <c r="RXB672" s="3"/>
      <c r="RXC672" s="3"/>
      <c r="RXD672" s="3"/>
      <c r="RXE672" s="3"/>
      <c r="RXF672" s="3"/>
      <c r="RXG672" s="3"/>
      <c r="RXH672" s="3"/>
      <c r="RXI672" s="3"/>
      <c r="RXJ672" s="3"/>
      <c r="RXK672" s="3"/>
      <c r="RXL672" s="3"/>
      <c r="RXM672" s="3"/>
      <c r="RXN672" s="3"/>
      <c r="RXO672" s="3"/>
      <c r="RXP672" s="3"/>
      <c r="RXQ672" s="3"/>
      <c r="RXR672" s="3"/>
      <c r="RXS672" s="3"/>
      <c r="RXT672" s="3"/>
      <c r="RXU672" s="3"/>
      <c r="RXV672" s="3"/>
      <c r="RXW672" s="3"/>
      <c r="RXX672" s="3"/>
      <c r="RXY672" s="3"/>
      <c r="RXZ672" s="3"/>
      <c r="RYA672" s="3"/>
      <c r="RYB672" s="3"/>
      <c r="RYC672" s="3"/>
      <c r="RYD672" s="3"/>
      <c r="RYE672" s="3"/>
      <c r="RYF672" s="3"/>
      <c r="RYG672" s="3"/>
      <c r="RYH672" s="3"/>
      <c r="RYI672" s="3"/>
      <c r="RYJ672" s="3"/>
      <c r="RYK672" s="3"/>
      <c r="RYL672" s="3"/>
      <c r="RYM672" s="3"/>
      <c r="RYN672" s="3"/>
      <c r="RYO672" s="3"/>
      <c r="RYP672" s="3"/>
      <c r="RYQ672" s="3"/>
      <c r="RYR672" s="3"/>
      <c r="RYS672" s="3"/>
      <c r="RYT672" s="3"/>
      <c r="RYU672" s="3"/>
      <c r="RYV672" s="3"/>
      <c r="RYW672" s="3"/>
      <c r="RYX672" s="3"/>
      <c r="RYY672" s="3"/>
      <c r="RYZ672" s="3"/>
      <c r="RZA672" s="3"/>
      <c r="RZB672" s="3"/>
      <c r="RZC672" s="3"/>
      <c r="RZD672" s="3"/>
      <c r="RZE672" s="3"/>
      <c r="RZF672" s="3"/>
      <c r="RZG672" s="3"/>
      <c r="RZH672" s="3"/>
      <c r="RZI672" s="3"/>
      <c r="RZJ672" s="3"/>
      <c r="RZK672" s="3"/>
      <c r="RZL672" s="3"/>
      <c r="RZM672" s="3"/>
      <c r="RZN672" s="3"/>
      <c r="RZO672" s="3"/>
      <c r="RZP672" s="3"/>
      <c r="RZQ672" s="3"/>
      <c r="RZR672" s="3"/>
      <c r="RZS672" s="3"/>
      <c r="RZT672" s="3"/>
      <c r="RZU672" s="3"/>
      <c r="RZV672" s="3"/>
      <c r="RZW672" s="3"/>
      <c r="RZX672" s="3"/>
      <c r="RZY672" s="3"/>
      <c r="RZZ672" s="3"/>
      <c r="SAA672" s="3"/>
      <c r="SAB672" s="3"/>
      <c r="SAC672" s="3"/>
      <c r="SAD672" s="3"/>
      <c r="SAE672" s="3"/>
      <c r="SAF672" s="3"/>
      <c r="SAG672" s="3"/>
      <c r="SAH672" s="3"/>
      <c r="SAI672" s="3"/>
      <c r="SAJ672" s="3"/>
      <c r="SAK672" s="3"/>
      <c r="SAL672" s="3"/>
      <c r="SAM672" s="3"/>
      <c r="SAN672" s="3"/>
      <c r="SAO672" s="3"/>
      <c r="SAP672" s="3"/>
      <c r="SAQ672" s="3"/>
      <c r="SAR672" s="3"/>
      <c r="SAS672" s="3"/>
      <c r="SAT672" s="3"/>
      <c r="SAU672" s="3"/>
      <c r="SAV672" s="3"/>
      <c r="SAW672" s="3"/>
      <c r="SAX672" s="3"/>
      <c r="SAY672" s="3"/>
      <c r="SAZ672" s="3"/>
      <c r="SBA672" s="3"/>
      <c r="SBB672" s="3"/>
      <c r="SBC672" s="3"/>
      <c r="SBD672" s="3"/>
      <c r="SBE672" s="3"/>
      <c r="SBF672" s="3"/>
      <c r="SBG672" s="3"/>
      <c r="SBH672" s="3"/>
      <c r="SBI672" s="3"/>
      <c r="SBJ672" s="3"/>
      <c r="SBK672" s="3"/>
      <c r="SBL672" s="3"/>
      <c r="SBM672" s="3"/>
      <c r="SBN672" s="3"/>
      <c r="SBO672" s="3"/>
      <c r="SBP672" s="3"/>
      <c r="SBQ672" s="3"/>
      <c r="SBR672" s="3"/>
      <c r="SBS672" s="3"/>
      <c r="SBT672" s="3"/>
      <c r="SBU672" s="3"/>
      <c r="SBV672" s="3"/>
      <c r="SBW672" s="3"/>
      <c r="SBX672" s="3"/>
      <c r="SBY672" s="3"/>
      <c r="SBZ672" s="3"/>
      <c r="SCA672" s="3"/>
      <c r="SCB672" s="3"/>
      <c r="SCC672" s="3"/>
      <c r="SCD672" s="3"/>
      <c r="SCE672" s="3"/>
      <c r="SCF672" s="3"/>
      <c r="SCG672" s="3"/>
      <c r="SCH672" s="3"/>
      <c r="SCI672" s="3"/>
      <c r="SCJ672" s="3"/>
      <c r="SCK672" s="3"/>
      <c r="SCL672" s="3"/>
      <c r="SCM672" s="3"/>
      <c r="SCN672" s="3"/>
      <c r="SCO672" s="3"/>
      <c r="SCP672" s="3"/>
      <c r="SCQ672" s="3"/>
      <c r="SCR672" s="3"/>
      <c r="SCS672" s="3"/>
      <c r="SCT672" s="3"/>
      <c r="SCU672" s="3"/>
      <c r="SCV672" s="3"/>
      <c r="SCW672" s="3"/>
      <c r="SCX672" s="3"/>
      <c r="SCY672" s="3"/>
      <c r="SCZ672" s="3"/>
      <c r="SDA672" s="3"/>
      <c r="SDB672" s="3"/>
      <c r="SDC672" s="3"/>
      <c r="SDD672" s="3"/>
      <c r="SDE672" s="3"/>
      <c r="SDF672" s="3"/>
      <c r="SDG672" s="3"/>
      <c r="SDH672" s="3"/>
      <c r="SDI672" s="3"/>
      <c r="SDJ672" s="3"/>
      <c r="SDK672" s="3"/>
      <c r="SDL672" s="3"/>
      <c r="SDM672" s="3"/>
      <c r="SDN672" s="3"/>
      <c r="SDO672" s="3"/>
      <c r="SDP672" s="3"/>
      <c r="SDQ672" s="3"/>
      <c r="SDR672" s="3"/>
      <c r="SDS672" s="3"/>
      <c r="SDT672" s="3"/>
      <c r="SDU672" s="3"/>
      <c r="SDV672" s="3"/>
      <c r="SDW672" s="3"/>
      <c r="SDX672" s="3"/>
      <c r="SDY672" s="3"/>
      <c r="SDZ672" s="3"/>
      <c r="SEA672" s="3"/>
      <c r="SEB672" s="3"/>
      <c r="SEC672" s="3"/>
      <c r="SED672" s="3"/>
      <c r="SEE672" s="3"/>
      <c r="SEF672" s="3"/>
      <c r="SEG672" s="3"/>
      <c r="SEH672" s="3"/>
      <c r="SEI672" s="3"/>
      <c r="SEJ672" s="3"/>
      <c r="SEK672" s="3"/>
      <c r="SEL672" s="3"/>
      <c r="SEM672" s="3"/>
      <c r="SEN672" s="3"/>
      <c r="SEO672" s="3"/>
      <c r="SEP672" s="3"/>
      <c r="SEQ672" s="3"/>
      <c r="SER672" s="3"/>
      <c r="SES672" s="3"/>
      <c r="SET672" s="3"/>
      <c r="SEU672" s="3"/>
      <c r="SEV672" s="3"/>
      <c r="SEW672" s="3"/>
      <c r="SEX672" s="3"/>
      <c r="SEY672" s="3"/>
      <c r="SEZ672" s="3"/>
      <c r="SFA672" s="3"/>
      <c r="SFB672" s="3"/>
      <c r="SFC672" s="3"/>
      <c r="SFD672" s="3"/>
      <c r="SFE672" s="3"/>
      <c r="SFF672" s="3"/>
      <c r="SFG672" s="3"/>
      <c r="SFH672" s="3"/>
      <c r="SFI672" s="3"/>
      <c r="SFJ672" s="3"/>
      <c r="SFK672" s="3"/>
      <c r="SFL672" s="3"/>
      <c r="SFM672" s="3"/>
      <c r="SFN672" s="3"/>
      <c r="SFO672" s="3"/>
      <c r="SFP672" s="3"/>
      <c r="SFQ672" s="3"/>
      <c r="SFR672" s="3"/>
      <c r="SFS672" s="3"/>
      <c r="SFT672" s="3"/>
      <c r="SFU672" s="3"/>
      <c r="SFV672" s="3"/>
      <c r="SFW672" s="3"/>
      <c r="SFX672" s="3"/>
      <c r="SFY672" s="3"/>
      <c r="SFZ672" s="3"/>
      <c r="SGA672" s="3"/>
      <c r="SGB672" s="3"/>
      <c r="SGC672" s="3"/>
      <c r="SGD672" s="3"/>
      <c r="SGE672" s="3"/>
      <c r="SGF672" s="3"/>
      <c r="SGG672" s="3"/>
      <c r="SGH672" s="3"/>
      <c r="SGI672" s="3"/>
      <c r="SGJ672" s="3"/>
      <c r="SGK672" s="3"/>
      <c r="SGL672" s="3"/>
      <c r="SGM672" s="3"/>
      <c r="SGN672" s="3"/>
      <c r="SGO672" s="3"/>
      <c r="SGP672" s="3"/>
      <c r="SGQ672" s="3"/>
      <c r="SGR672" s="3"/>
      <c r="SGS672" s="3"/>
      <c r="SGT672" s="3"/>
      <c r="SGU672" s="3"/>
      <c r="SGV672" s="3"/>
      <c r="SGW672" s="3"/>
      <c r="SGX672" s="3"/>
      <c r="SGY672" s="3"/>
      <c r="SGZ672" s="3"/>
      <c r="SHA672" s="3"/>
      <c r="SHB672" s="3"/>
      <c r="SHC672" s="3"/>
      <c r="SHD672" s="3"/>
      <c r="SHE672" s="3"/>
      <c r="SHF672" s="3"/>
      <c r="SHG672" s="3"/>
      <c r="SHH672" s="3"/>
      <c r="SHI672" s="3"/>
      <c r="SHJ672" s="3"/>
      <c r="SHK672" s="3"/>
      <c r="SHL672" s="3"/>
      <c r="SHM672" s="3"/>
      <c r="SHN672" s="3"/>
      <c r="SHO672" s="3"/>
      <c r="SHP672" s="3"/>
      <c r="SHQ672" s="3"/>
      <c r="SHR672" s="3"/>
      <c r="SHS672" s="3"/>
      <c r="SHT672" s="3"/>
      <c r="SHU672" s="3"/>
      <c r="SHV672" s="3"/>
      <c r="SHW672" s="3"/>
      <c r="SHX672" s="3"/>
      <c r="SHY672" s="3"/>
      <c r="SHZ672" s="3"/>
      <c r="SIA672" s="3"/>
      <c r="SIB672" s="3"/>
      <c r="SIC672" s="3"/>
      <c r="SID672" s="3"/>
      <c r="SIE672" s="3"/>
      <c r="SIF672" s="3"/>
      <c r="SIG672" s="3"/>
      <c r="SIH672" s="3"/>
      <c r="SII672" s="3"/>
      <c r="SIJ672" s="3"/>
      <c r="SIK672" s="3"/>
      <c r="SIL672" s="3"/>
      <c r="SIM672" s="3"/>
      <c r="SIN672" s="3"/>
      <c r="SIO672" s="3"/>
      <c r="SIP672" s="3"/>
      <c r="SIQ672" s="3"/>
      <c r="SIR672" s="3"/>
      <c r="SIS672" s="3"/>
      <c r="SIT672" s="3"/>
      <c r="SIU672" s="3"/>
      <c r="SIV672" s="3"/>
      <c r="SIW672" s="3"/>
      <c r="SIX672" s="3"/>
      <c r="SIY672" s="3"/>
      <c r="SIZ672" s="3"/>
      <c r="SJA672" s="3"/>
      <c r="SJB672" s="3"/>
      <c r="SJC672" s="3"/>
      <c r="SJD672" s="3"/>
      <c r="SJE672" s="3"/>
      <c r="SJF672" s="3"/>
      <c r="SJG672" s="3"/>
      <c r="SJH672" s="3"/>
      <c r="SJI672" s="3"/>
      <c r="SJJ672" s="3"/>
      <c r="SJK672" s="3"/>
      <c r="SJL672" s="3"/>
      <c r="SJM672" s="3"/>
      <c r="SJN672" s="3"/>
      <c r="SJO672" s="3"/>
      <c r="SJP672" s="3"/>
      <c r="SJQ672" s="3"/>
      <c r="SJR672" s="3"/>
      <c r="SJS672" s="3"/>
      <c r="SJT672" s="3"/>
      <c r="SJU672" s="3"/>
      <c r="SJV672" s="3"/>
      <c r="SJW672" s="3"/>
      <c r="SJX672" s="3"/>
      <c r="SJY672" s="3"/>
      <c r="SJZ672" s="3"/>
      <c r="SKA672" s="3"/>
      <c r="SKB672" s="3"/>
      <c r="SKC672" s="3"/>
      <c r="SKD672" s="3"/>
      <c r="SKE672" s="3"/>
      <c r="SKF672" s="3"/>
      <c r="SKG672" s="3"/>
      <c r="SKH672" s="3"/>
      <c r="SKI672" s="3"/>
      <c r="SKJ672" s="3"/>
      <c r="SKK672" s="3"/>
      <c r="SKL672" s="3"/>
      <c r="SKM672" s="3"/>
      <c r="SKN672" s="3"/>
      <c r="SKO672" s="3"/>
      <c r="SKP672" s="3"/>
      <c r="SKQ672" s="3"/>
      <c r="SKR672" s="3"/>
      <c r="SKS672" s="3"/>
      <c r="SKT672" s="3"/>
      <c r="SKU672" s="3"/>
      <c r="SKV672" s="3"/>
      <c r="SKW672" s="3"/>
      <c r="SKX672" s="3"/>
      <c r="SKY672" s="3"/>
      <c r="SKZ672" s="3"/>
      <c r="SLA672" s="3"/>
      <c r="SLB672" s="3"/>
      <c r="SLC672" s="3"/>
      <c r="SLD672" s="3"/>
      <c r="SLE672" s="3"/>
      <c r="SLF672" s="3"/>
      <c r="SLG672" s="3"/>
      <c r="SLH672" s="3"/>
      <c r="SLI672" s="3"/>
      <c r="SLJ672" s="3"/>
      <c r="SLK672" s="3"/>
      <c r="SLL672" s="3"/>
      <c r="SLM672" s="3"/>
      <c r="SLN672" s="3"/>
      <c r="SLO672" s="3"/>
      <c r="SLP672" s="3"/>
      <c r="SLQ672" s="3"/>
      <c r="SLR672" s="3"/>
      <c r="SLS672" s="3"/>
      <c r="SLT672" s="3"/>
      <c r="SLU672" s="3"/>
      <c r="SLV672" s="3"/>
      <c r="SLW672" s="3"/>
      <c r="SLX672" s="3"/>
      <c r="SLY672" s="3"/>
      <c r="SLZ672" s="3"/>
      <c r="SMA672" s="3"/>
      <c r="SMB672" s="3"/>
      <c r="SMC672" s="3"/>
      <c r="SMD672" s="3"/>
      <c r="SME672" s="3"/>
      <c r="SMF672" s="3"/>
      <c r="SMG672" s="3"/>
      <c r="SMH672" s="3"/>
      <c r="SMI672" s="3"/>
      <c r="SMJ672" s="3"/>
      <c r="SMK672" s="3"/>
      <c r="SML672" s="3"/>
      <c r="SMM672" s="3"/>
      <c r="SMN672" s="3"/>
      <c r="SMO672" s="3"/>
      <c r="SMP672" s="3"/>
      <c r="SMQ672" s="3"/>
      <c r="SMR672" s="3"/>
      <c r="SMS672" s="3"/>
      <c r="SMT672" s="3"/>
      <c r="SMU672" s="3"/>
      <c r="SMV672" s="3"/>
      <c r="SMW672" s="3"/>
      <c r="SMX672" s="3"/>
      <c r="SMY672" s="3"/>
      <c r="SMZ672" s="3"/>
      <c r="SNA672" s="3"/>
      <c r="SNB672" s="3"/>
      <c r="SNC672" s="3"/>
      <c r="SND672" s="3"/>
      <c r="SNE672" s="3"/>
      <c r="SNF672" s="3"/>
      <c r="SNG672" s="3"/>
      <c r="SNH672" s="3"/>
      <c r="SNI672" s="3"/>
      <c r="SNJ672" s="3"/>
      <c r="SNK672" s="3"/>
      <c r="SNL672" s="3"/>
      <c r="SNM672" s="3"/>
      <c r="SNN672" s="3"/>
      <c r="SNO672" s="3"/>
      <c r="SNP672" s="3"/>
      <c r="SNQ672" s="3"/>
      <c r="SNR672" s="3"/>
      <c r="SNS672" s="3"/>
      <c r="SNT672" s="3"/>
      <c r="SNU672" s="3"/>
      <c r="SNV672" s="3"/>
      <c r="SNW672" s="3"/>
      <c r="SNX672" s="3"/>
      <c r="SNY672" s="3"/>
      <c r="SNZ672" s="3"/>
      <c r="SOA672" s="3"/>
      <c r="SOB672" s="3"/>
      <c r="SOC672" s="3"/>
      <c r="SOD672" s="3"/>
      <c r="SOE672" s="3"/>
      <c r="SOF672" s="3"/>
      <c r="SOG672" s="3"/>
      <c r="SOH672" s="3"/>
      <c r="SOI672" s="3"/>
      <c r="SOJ672" s="3"/>
      <c r="SOK672" s="3"/>
      <c r="SOL672" s="3"/>
      <c r="SOM672" s="3"/>
      <c r="SON672" s="3"/>
      <c r="SOO672" s="3"/>
      <c r="SOP672" s="3"/>
      <c r="SOQ672" s="3"/>
      <c r="SOR672" s="3"/>
      <c r="SOS672" s="3"/>
      <c r="SOT672" s="3"/>
      <c r="SOU672" s="3"/>
      <c r="SOV672" s="3"/>
      <c r="SOW672" s="3"/>
      <c r="SOX672" s="3"/>
      <c r="SOY672" s="3"/>
      <c r="SOZ672" s="3"/>
      <c r="SPA672" s="3"/>
      <c r="SPB672" s="3"/>
      <c r="SPC672" s="3"/>
      <c r="SPD672" s="3"/>
      <c r="SPE672" s="3"/>
      <c r="SPF672" s="3"/>
      <c r="SPG672" s="3"/>
      <c r="SPH672" s="3"/>
      <c r="SPI672" s="3"/>
      <c r="SPJ672" s="3"/>
      <c r="SPK672" s="3"/>
      <c r="SPL672" s="3"/>
      <c r="SPM672" s="3"/>
      <c r="SPN672" s="3"/>
      <c r="SPO672" s="3"/>
      <c r="SPP672" s="3"/>
      <c r="SPQ672" s="3"/>
      <c r="SPR672" s="3"/>
      <c r="SPS672" s="3"/>
      <c r="SPT672" s="3"/>
      <c r="SPU672" s="3"/>
      <c r="SPV672" s="3"/>
      <c r="SPW672" s="3"/>
      <c r="SPX672" s="3"/>
      <c r="SPY672" s="3"/>
      <c r="SPZ672" s="3"/>
      <c r="SQA672" s="3"/>
      <c r="SQB672" s="3"/>
      <c r="SQC672" s="3"/>
      <c r="SQD672" s="3"/>
      <c r="SQE672" s="3"/>
      <c r="SQF672" s="3"/>
      <c r="SQG672" s="3"/>
      <c r="SQH672" s="3"/>
      <c r="SQI672" s="3"/>
      <c r="SQJ672" s="3"/>
      <c r="SQK672" s="3"/>
      <c r="SQL672" s="3"/>
      <c r="SQM672" s="3"/>
      <c r="SQN672" s="3"/>
      <c r="SQO672" s="3"/>
      <c r="SQP672" s="3"/>
      <c r="SQQ672" s="3"/>
      <c r="SQR672" s="3"/>
      <c r="SQS672" s="3"/>
      <c r="SQT672" s="3"/>
      <c r="SQU672" s="3"/>
      <c r="SQV672" s="3"/>
      <c r="SQW672" s="3"/>
      <c r="SQX672" s="3"/>
      <c r="SQY672" s="3"/>
      <c r="SQZ672" s="3"/>
      <c r="SRA672" s="3"/>
      <c r="SRB672" s="3"/>
      <c r="SRC672" s="3"/>
      <c r="SRD672" s="3"/>
      <c r="SRE672" s="3"/>
      <c r="SRF672" s="3"/>
      <c r="SRG672" s="3"/>
      <c r="SRH672" s="3"/>
      <c r="SRI672" s="3"/>
      <c r="SRJ672" s="3"/>
      <c r="SRK672" s="3"/>
      <c r="SRL672" s="3"/>
      <c r="SRM672" s="3"/>
      <c r="SRN672" s="3"/>
      <c r="SRO672" s="3"/>
      <c r="SRP672" s="3"/>
      <c r="SRQ672" s="3"/>
      <c r="SRR672" s="3"/>
      <c r="SRS672" s="3"/>
      <c r="SRT672" s="3"/>
      <c r="SRU672" s="3"/>
      <c r="SRV672" s="3"/>
      <c r="SRW672" s="3"/>
      <c r="SRX672" s="3"/>
      <c r="SRY672" s="3"/>
      <c r="SRZ672" s="3"/>
      <c r="SSA672" s="3"/>
      <c r="SSB672" s="3"/>
      <c r="SSC672" s="3"/>
      <c r="SSD672" s="3"/>
      <c r="SSE672" s="3"/>
      <c r="SSF672" s="3"/>
      <c r="SSG672" s="3"/>
      <c r="SSH672" s="3"/>
      <c r="SSI672" s="3"/>
      <c r="SSJ672" s="3"/>
      <c r="SSK672" s="3"/>
      <c r="SSL672" s="3"/>
      <c r="SSM672" s="3"/>
      <c r="SSN672" s="3"/>
      <c r="SSO672" s="3"/>
      <c r="SSP672" s="3"/>
      <c r="SSQ672" s="3"/>
      <c r="SSR672" s="3"/>
      <c r="SSS672" s="3"/>
      <c r="SST672" s="3"/>
      <c r="SSU672" s="3"/>
      <c r="SSV672" s="3"/>
      <c r="SSW672" s="3"/>
      <c r="SSX672" s="3"/>
      <c r="SSY672" s="3"/>
      <c r="SSZ672" s="3"/>
      <c r="STA672" s="3"/>
      <c r="STB672" s="3"/>
      <c r="STC672" s="3"/>
      <c r="STD672" s="3"/>
      <c r="STE672" s="3"/>
      <c r="STF672" s="3"/>
      <c r="STG672" s="3"/>
      <c r="STH672" s="3"/>
      <c r="STI672" s="3"/>
      <c r="STJ672" s="3"/>
      <c r="STK672" s="3"/>
      <c r="STL672" s="3"/>
      <c r="STM672" s="3"/>
      <c r="STN672" s="3"/>
      <c r="STO672" s="3"/>
      <c r="STP672" s="3"/>
      <c r="STQ672" s="3"/>
      <c r="STR672" s="3"/>
      <c r="STS672" s="3"/>
      <c r="STT672" s="3"/>
      <c r="STU672" s="3"/>
      <c r="STV672" s="3"/>
      <c r="STW672" s="3"/>
      <c r="STX672" s="3"/>
      <c r="STY672" s="3"/>
      <c r="STZ672" s="3"/>
      <c r="SUA672" s="3"/>
      <c r="SUB672" s="3"/>
      <c r="SUC672" s="3"/>
      <c r="SUD672" s="3"/>
      <c r="SUE672" s="3"/>
      <c r="SUF672" s="3"/>
      <c r="SUG672" s="3"/>
      <c r="SUH672" s="3"/>
      <c r="SUI672" s="3"/>
      <c r="SUJ672" s="3"/>
      <c r="SUK672" s="3"/>
      <c r="SUL672" s="3"/>
      <c r="SUM672" s="3"/>
      <c r="SUN672" s="3"/>
      <c r="SUO672" s="3"/>
      <c r="SUP672" s="3"/>
      <c r="SUQ672" s="3"/>
      <c r="SUR672" s="3"/>
      <c r="SUS672" s="3"/>
      <c r="SUT672" s="3"/>
      <c r="SUU672" s="3"/>
      <c r="SUV672" s="3"/>
      <c r="SUW672" s="3"/>
      <c r="SUX672" s="3"/>
      <c r="SUY672" s="3"/>
      <c r="SUZ672" s="3"/>
      <c r="SVA672" s="3"/>
      <c r="SVB672" s="3"/>
      <c r="SVC672" s="3"/>
      <c r="SVD672" s="3"/>
      <c r="SVE672" s="3"/>
      <c r="SVF672" s="3"/>
      <c r="SVG672" s="3"/>
      <c r="SVH672" s="3"/>
      <c r="SVI672" s="3"/>
      <c r="SVJ672" s="3"/>
      <c r="SVK672" s="3"/>
      <c r="SVL672" s="3"/>
      <c r="SVM672" s="3"/>
      <c r="SVN672" s="3"/>
      <c r="SVO672" s="3"/>
      <c r="SVP672" s="3"/>
      <c r="SVQ672" s="3"/>
      <c r="SVR672" s="3"/>
      <c r="SVS672" s="3"/>
      <c r="SVT672" s="3"/>
      <c r="SVU672" s="3"/>
      <c r="SVV672" s="3"/>
      <c r="SVW672" s="3"/>
      <c r="SVX672" s="3"/>
      <c r="SVY672" s="3"/>
      <c r="SVZ672" s="3"/>
      <c r="SWA672" s="3"/>
      <c r="SWB672" s="3"/>
      <c r="SWC672" s="3"/>
      <c r="SWD672" s="3"/>
      <c r="SWE672" s="3"/>
      <c r="SWF672" s="3"/>
      <c r="SWG672" s="3"/>
      <c r="SWH672" s="3"/>
      <c r="SWI672" s="3"/>
      <c r="SWJ672" s="3"/>
      <c r="SWK672" s="3"/>
      <c r="SWL672" s="3"/>
      <c r="SWM672" s="3"/>
      <c r="SWN672" s="3"/>
      <c r="SWO672" s="3"/>
      <c r="SWP672" s="3"/>
      <c r="SWQ672" s="3"/>
      <c r="SWR672" s="3"/>
      <c r="SWS672" s="3"/>
      <c r="SWT672" s="3"/>
      <c r="SWU672" s="3"/>
      <c r="SWV672" s="3"/>
      <c r="SWW672" s="3"/>
      <c r="SWX672" s="3"/>
      <c r="SWY672" s="3"/>
      <c r="SWZ672" s="3"/>
      <c r="SXA672" s="3"/>
      <c r="SXB672" s="3"/>
      <c r="SXC672" s="3"/>
      <c r="SXD672" s="3"/>
      <c r="SXE672" s="3"/>
      <c r="SXF672" s="3"/>
      <c r="SXG672" s="3"/>
      <c r="SXH672" s="3"/>
      <c r="SXI672" s="3"/>
      <c r="SXJ672" s="3"/>
      <c r="SXK672" s="3"/>
      <c r="SXL672" s="3"/>
      <c r="SXM672" s="3"/>
      <c r="SXN672" s="3"/>
      <c r="SXO672" s="3"/>
      <c r="SXP672" s="3"/>
      <c r="SXQ672" s="3"/>
      <c r="SXR672" s="3"/>
      <c r="SXS672" s="3"/>
      <c r="SXT672" s="3"/>
      <c r="SXU672" s="3"/>
      <c r="SXV672" s="3"/>
      <c r="SXW672" s="3"/>
      <c r="SXX672" s="3"/>
      <c r="SXY672" s="3"/>
      <c r="SXZ672" s="3"/>
      <c r="SYA672" s="3"/>
      <c r="SYB672" s="3"/>
      <c r="SYC672" s="3"/>
      <c r="SYD672" s="3"/>
      <c r="SYE672" s="3"/>
      <c r="SYF672" s="3"/>
      <c r="SYG672" s="3"/>
      <c r="SYH672" s="3"/>
      <c r="SYI672" s="3"/>
      <c r="SYJ672" s="3"/>
      <c r="SYK672" s="3"/>
      <c r="SYL672" s="3"/>
      <c r="SYM672" s="3"/>
      <c r="SYN672" s="3"/>
      <c r="SYO672" s="3"/>
      <c r="SYP672" s="3"/>
      <c r="SYQ672" s="3"/>
      <c r="SYR672" s="3"/>
      <c r="SYS672" s="3"/>
      <c r="SYT672" s="3"/>
      <c r="SYU672" s="3"/>
      <c r="SYV672" s="3"/>
      <c r="SYW672" s="3"/>
      <c r="SYX672" s="3"/>
      <c r="SYY672" s="3"/>
      <c r="SYZ672" s="3"/>
      <c r="SZA672" s="3"/>
      <c r="SZB672" s="3"/>
      <c r="SZC672" s="3"/>
      <c r="SZD672" s="3"/>
      <c r="SZE672" s="3"/>
      <c r="SZF672" s="3"/>
      <c r="SZG672" s="3"/>
      <c r="SZH672" s="3"/>
      <c r="SZI672" s="3"/>
      <c r="SZJ672" s="3"/>
      <c r="SZK672" s="3"/>
      <c r="SZL672" s="3"/>
      <c r="SZM672" s="3"/>
      <c r="SZN672" s="3"/>
      <c r="SZO672" s="3"/>
      <c r="SZP672" s="3"/>
      <c r="SZQ672" s="3"/>
      <c r="SZR672" s="3"/>
      <c r="SZS672" s="3"/>
      <c r="SZT672" s="3"/>
      <c r="SZU672" s="3"/>
      <c r="SZV672" s="3"/>
      <c r="SZW672" s="3"/>
      <c r="SZX672" s="3"/>
      <c r="SZY672" s="3"/>
      <c r="SZZ672" s="3"/>
      <c r="TAA672" s="3"/>
      <c r="TAB672" s="3"/>
      <c r="TAC672" s="3"/>
      <c r="TAD672" s="3"/>
      <c r="TAE672" s="3"/>
      <c r="TAF672" s="3"/>
      <c r="TAG672" s="3"/>
      <c r="TAH672" s="3"/>
      <c r="TAI672" s="3"/>
      <c r="TAJ672" s="3"/>
      <c r="TAK672" s="3"/>
      <c r="TAL672" s="3"/>
      <c r="TAM672" s="3"/>
      <c r="TAN672" s="3"/>
      <c r="TAO672" s="3"/>
      <c r="TAP672" s="3"/>
      <c r="TAQ672" s="3"/>
      <c r="TAR672" s="3"/>
      <c r="TAS672" s="3"/>
      <c r="TAT672" s="3"/>
      <c r="TAU672" s="3"/>
      <c r="TAV672" s="3"/>
      <c r="TAW672" s="3"/>
      <c r="TAX672" s="3"/>
      <c r="TAY672" s="3"/>
      <c r="TAZ672" s="3"/>
      <c r="TBA672" s="3"/>
      <c r="TBB672" s="3"/>
      <c r="TBC672" s="3"/>
      <c r="TBD672" s="3"/>
      <c r="TBE672" s="3"/>
      <c r="TBF672" s="3"/>
      <c r="TBG672" s="3"/>
      <c r="TBH672" s="3"/>
      <c r="TBI672" s="3"/>
      <c r="TBJ672" s="3"/>
      <c r="TBK672" s="3"/>
      <c r="TBL672" s="3"/>
      <c r="TBM672" s="3"/>
      <c r="TBN672" s="3"/>
      <c r="TBO672" s="3"/>
      <c r="TBP672" s="3"/>
      <c r="TBQ672" s="3"/>
      <c r="TBR672" s="3"/>
      <c r="TBS672" s="3"/>
      <c r="TBT672" s="3"/>
      <c r="TBU672" s="3"/>
      <c r="TBV672" s="3"/>
      <c r="TBW672" s="3"/>
      <c r="TBX672" s="3"/>
      <c r="TBY672" s="3"/>
      <c r="TBZ672" s="3"/>
      <c r="TCA672" s="3"/>
      <c r="TCB672" s="3"/>
      <c r="TCC672" s="3"/>
      <c r="TCD672" s="3"/>
      <c r="TCE672" s="3"/>
      <c r="TCF672" s="3"/>
      <c r="TCG672" s="3"/>
      <c r="TCH672" s="3"/>
      <c r="TCI672" s="3"/>
      <c r="TCJ672" s="3"/>
      <c r="TCK672" s="3"/>
      <c r="TCL672" s="3"/>
      <c r="TCM672" s="3"/>
      <c r="TCN672" s="3"/>
      <c r="TCO672" s="3"/>
      <c r="TCP672" s="3"/>
      <c r="TCQ672" s="3"/>
      <c r="TCR672" s="3"/>
      <c r="TCS672" s="3"/>
      <c r="TCT672" s="3"/>
      <c r="TCU672" s="3"/>
      <c r="TCV672" s="3"/>
      <c r="TCW672" s="3"/>
      <c r="TCX672" s="3"/>
      <c r="TCY672" s="3"/>
      <c r="TCZ672" s="3"/>
      <c r="TDA672" s="3"/>
      <c r="TDB672" s="3"/>
      <c r="TDC672" s="3"/>
      <c r="TDD672" s="3"/>
      <c r="TDE672" s="3"/>
      <c r="TDF672" s="3"/>
      <c r="TDG672" s="3"/>
      <c r="TDH672" s="3"/>
      <c r="TDI672" s="3"/>
      <c r="TDJ672" s="3"/>
      <c r="TDK672" s="3"/>
      <c r="TDL672" s="3"/>
      <c r="TDM672" s="3"/>
      <c r="TDN672" s="3"/>
      <c r="TDO672" s="3"/>
      <c r="TDP672" s="3"/>
      <c r="TDQ672" s="3"/>
      <c r="TDR672" s="3"/>
      <c r="TDS672" s="3"/>
      <c r="TDT672" s="3"/>
      <c r="TDU672" s="3"/>
      <c r="TDV672" s="3"/>
      <c r="TDW672" s="3"/>
      <c r="TDX672" s="3"/>
      <c r="TDY672" s="3"/>
      <c r="TDZ672" s="3"/>
      <c r="TEA672" s="3"/>
      <c r="TEB672" s="3"/>
      <c r="TEC672" s="3"/>
      <c r="TED672" s="3"/>
      <c r="TEE672" s="3"/>
      <c r="TEF672" s="3"/>
      <c r="TEG672" s="3"/>
      <c r="TEH672" s="3"/>
      <c r="TEI672" s="3"/>
      <c r="TEJ672" s="3"/>
      <c r="TEK672" s="3"/>
      <c r="TEL672" s="3"/>
      <c r="TEM672" s="3"/>
      <c r="TEN672" s="3"/>
      <c r="TEO672" s="3"/>
      <c r="TEP672" s="3"/>
      <c r="TEQ672" s="3"/>
      <c r="TER672" s="3"/>
      <c r="TES672" s="3"/>
      <c r="TET672" s="3"/>
      <c r="TEU672" s="3"/>
      <c r="TEV672" s="3"/>
      <c r="TEW672" s="3"/>
      <c r="TEX672" s="3"/>
      <c r="TEY672" s="3"/>
      <c r="TEZ672" s="3"/>
      <c r="TFA672" s="3"/>
      <c r="TFB672" s="3"/>
      <c r="TFC672" s="3"/>
      <c r="TFD672" s="3"/>
      <c r="TFE672" s="3"/>
      <c r="TFF672" s="3"/>
      <c r="TFG672" s="3"/>
      <c r="TFH672" s="3"/>
      <c r="TFI672" s="3"/>
      <c r="TFJ672" s="3"/>
      <c r="TFK672" s="3"/>
      <c r="TFL672" s="3"/>
      <c r="TFM672" s="3"/>
      <c r="TFN672" s="3"/>
      <c r="TFO672" s="3"/>
      <c r="TFP672" s="3"/>
      <c r="TFQ672" s="3"/>
      <c r="TFR672" s="3"/>
      <c r="TFS672" s="3"/>
      <c r="TFT672" s="3"/>
      <c r="TFU672" s="3"/>
      <c r="TFV672" s="3"/>
      <c r="TFW672" s="3"/>
      <c r="TFX672" s="3"/>
      <c r="TFY672" s="3"/>
      <c r="TFZ672" s="3"/>
      <c r="TGA672" s="3"/>
      <c r="TGB672" s="3"/>
      <c r="TGC672" s="3"/>
      <c r="TGD672" s="3"/>
      <c r="TGE672" s="3"/>
      <c r="TGF672" s="3"/>
      <c r="TGG672" s="3"/>
      <c r="TGH672" s="3"/>
      <c r="TGI672" s="3"/>
      <c r="TGJ672" s="3"/>
      <c r="TGK672" s="3"/>
      <c r="TGL672" s="3"/>
      <c r="TGM672" s="3"/>
      <c r="TGN672" s="3"/>
      <c r="TGO672" s="3"/>
      <c r="TGP672" s="3"/>
      <c r="TGQ672" s="3"/>
      <c r="TGR672" s="3"/>
      <c r="TGS672" s="3"/>
      <c r="TGT672" s="3"/>
      <c r="TGU672" s="3"/>
      <c r="TGV672" s="3"/>
      <c r="TGW672" s="3"/>
      <c r="TGX672" s="3"/>
      <c r="TGY672" s="3"/>
      <c r="TGZ672" s="3"/>
      <c r="THA672" s="3"/>
      <c r="THB672" s="3"/>
      <c r="THC672" s="3"/>
      <c r="THD672" s="3"/>
      <c r="THE672" s="3"/>
      <c r="THF672" s="3"/>
      <c r="THG672" s="3"/>
      <c r="THH672" s="3"/>
      <c r="THI672" s="3"/>
      <c r="THJ672" s="3"/>
      <c r="THK672" s="3"/>
      <c r="THL672" s="3"/>
      <c r="THM672" s="3"/>
      <c r="THN672" s="3"/>
      <c r="THO672" s="3"/>
      <c r="THP672" s="3"/>
      <c r="THQ672" s="3"/>
      <c r="THR672" s="3"/>
      <c r="THS672" s="3"/>
      <c r="THT672" s="3"/>
      <c r="THU672" s="3"/>
      <c r="THV672" s="3"/>
      <c r="THW672" s="3"/>
      <c r="THX672" s="3"/>
      <c r="THY672" s="3"/>
      <c r="THZ672" s="3"/>
      <c r="TIA672" s="3"/>
      <c r="TIB672" s="3"/>
      <c r="TIC672" s="3"/>
      <c r="TID672" s="3"/>
      <c r="TIE672" s="3"/>
      <c r="TIF672" s="3"/>
      <c r="TIG672" s="3"/>
      <c r="TIH672" s="3"/>
      <c r="TII672" s="3"/>
      <c r="TIJ672" s="3"/>
      <c r="TIK672" s="3"/>
      <c r="TIL672" s="3"/>
      <c r="TIM672" s="3"/>
      <c r="TIN672" s="3"/>
      <c r="TIO672" s="3"/>
      <c r="TIP672" s="3"/>
      <c r="TIQ672" s="3"/>
      <c r="TIR672" s="3"/>
      <c r="TIS672" s="3"/>
      <c r="TIT672" s="3"/>
      <c r="TIU672" s="3"/>
      <c r="TIV672" s="3"/>
      <c r="TIW672" s="3"/>
      <c r="TIX672" s="3"/>
      <c r="TIY672" s="3"/>
      <c r="TIZ672" s="3"/>
      <c r="TJA672" s="3"/>
      <c r="TJB672" s="3"/>
      <c r="TJC672" s="3"/>
      <c r="TJD672" s="3"/>
      <c r="TJE672" s="3"/>
      <c r="TJF672" s="3"/>
      <c r="TJG672" s="3"/>
      <c r="TJH672" s="3"/>
      <c r="TJI672" s="3"/>
      <c r="TJJ672" s="3"/>
      <c r="TJK672" s="3"/>
      <c r="TJL672" s="3"/>
      <c r="TJM672" s="3"/>
      <c r="TJN672" s="3"/>
      <c r="TJO672" s="3"/>
      <c r="TJP672" s="3"/>
      <c r="TJQ672" s="3"/>
      <c r="TJR672" s="3"/>
      <c r="TJS672" s="3"/>
      <c r="TJT672" s="3"/>
      <c r="TJU672" s="3"/>
      <c r="TJV672" s="3"/>
      <c r="TJW672" s="3"/>
      <c r="TJX672" s="3"/>
      <c r="TJY672" s="3"/>
      <c r="TJZ672" s="3"/>
      <c r="TKA672" s="3"/>
      <c r="TKB672" s="3"/>
      <c r="TKC672" s="3"/>
      <c r="TKD672" s="3"/>
      <c r="TKE672" s="3"/>
      <c r="TKF672" s="3"/>
      <c r="TKG672" s="3"/>
      <c r="TKH672" s="3"/>
      <c r="TKI672" s="3"/>
      <c r="TKJ672" s="3"/>
      <c r="TKK672" s="3"/>
      <c r="TKL672" s="3"/>
      <c r="TKM672" s="3"/>
      <c r="TKN672" s="3"/>
      <c r="TKO672" s="3"/>
      <c r="TKP672" s="3"/>
      <c r="TKQ672" s="3"/>
      <c r="TKR672" s="3"/>
      <c r="TKS672" s="3"/>
      <c r="TKT672" s="3"/>
      <c r="TKU672" s="3"/>
      <c r="TKV672" s="3"/>
      <c r="TKW672" s="3"/>
      <c r="TKX672" s="3"/>
      <c r="TKY672" s="3"/>
      <c r="TKZ672" s="3"/>
      <c r="TLA672" s="3"/>
      <c r="TLB672" s="3"/>
      <c r="TLC672" s="3"/>
      <c r="TLD672" s="3"/>
      <c r="TLE672" s="3"/>
      <c r="TLF672" s="3"/>
      <c r="TLG672" s="3"/>
      <c r="TLH672" s="3"/>
      <c r="TLI672" s="3"/>
      <c r="TLJ672" s="3"/>
      <c r="TLK672" s="3"/>
      <c r="TLL672" s="3"/>
      <c r="TLM672" s="3"/>
      <c r="TLN672" s="3"/>
      <c r="TLO672" s="3"/>
      <c r="TLP672" s="3"/>
      <c r="TLQ672" s="3"/>
      <c r="TLR672" s="3"/>
      <c r="TLS672" s="3"/>
      <c r="TLT672" s="3"/>
      <c r="TLU672" s="3"/>
      <c r="TLV672" s="3"/>
      <c r="TLW672" s="3"/>
      <c r="TLX672" s="3"/>
      <c r="TLY672" s="3"/>
      <c r="TLZ672" s="3"/>
      <c r="TMA672" s="3"/>
      <c r="TMB672" s="3"/>
      <c r="TMC672" s="3"/>
      <c r="TMD672" s="3"/>
      <c r="TME672" s="3"/>
      <c r="TMF672" s="3"/>
      <c r="TMG672" s="3"/>
      <c r="TMH672" s="3"/>
      <c r="TMI672" s="3"/>
      <c r="TMJ672" s="3"/>
      <c r="TMK672" s="3"/>
      <c r="TML672" s="3"/>
      <c r="TMM672" s="3"/>
      <c r="TMN672" s="3"/>
      <c r="TMO672" s="3"/>
      <c r="TMP672" s="3"/>
      <c r="TMQ672" s="3"/>
      <c r="TMR672" s="3"/>
      <c r="TMS672" s="3"/>
      <c r="TMT672" s="3"/>
      <c r="TMU672" s="3"/>
      <c r="TMV672" s="3"/>
      <c r="TMW672" s="3"/>
      <c r="TMX672" s="3"/>
      <c r="TMY672" s="3"/>
      <c r="TMZ672" s="3"/>
      <c r="TNA672" s="3"/>
      <c r="TNB672" s="3"/>
      <c r="TNC672" s="3"/>
      <c r="TND672" s="3"/>
      <c r="TNE672" s="3"/>
      <c r="TNF672" s="3"/>
      <c r="TNG672" s="3"/>
      <c r="TNH672" s="3"/>
      <c r="TNI672" s="3"/>
      <c r="TNJ672" s="3"/>
      <c r="TNK672" s="3"/>
      <c r="TNL672" s="3"/>
      <c r="TNM672" s="3"/>
      <c r="TNN672" s="3"/>
      <c r="TNO672" s="3"/>
      <c r="TNP672" s="3"/>
      <c r="TNQ672" s="3"/>
      <c r="TNR672" s="3"/>
      <c r="TNS672" s="3"/>
      <c r="TNT672" s="3"/>
      <c r="TNU672" s="3"/>
      <c r="TNV672" s="3"/>
      <c r="TNW672" s="3"/>
      <c r="TNX672" s="3"/>
      <c r="TNY672" s="3"/>
      <c r="TNZ672" s="3"/>
      <c r="TOA672" s="3"/>
      <c r="TOB672" s="3"/>
      <c r="TOC672" s="3"/>
      <c r="TOD672" s="3"/>
      <c r="TOE672" s="3"/>
      <c r="TOF672" s="3"/>
      <c r="TOG672" s="3"/>
      <c r="TOH672" s="3"/>
      <c r="TOI672" s="3"/>
      <c r="TOJ672" s="3"/>
      <c r="TOK672" s="3"/>
      <c r="TOL672" s="3"/>
      <c r="TOM672" s="3"/>
      <c r="TON672" s="3"/>
      <c r="TOO672" s="3"/>
      <c r="TOP672" s="3"/>
      <c r="TOQ672" s="3"/>
      <c r="TOR672" s="3"/>
      <c r="TOS672" s="3"/>
      <c r="TOT672" s="3"/>
      <c r="TOU672" s="3"/>
      <c r="TOV672" s="3"/>
      <c r="TOW672" s="3"/>
      <c r="TOX672" s="3"/>
      <c r="TOY672" s="3"/>
      <c r="TOZ672" s="3"/>
      <c r="TPA672" s="3"/>
      <c r="TPB672" s="3"/>
      <c r="TPC672" s="3"/>
      <c r="TPD672" s="3"/>
      <c r="TPE672" s="3"/>
      <c r="TPF672" s="3"/>
      <c r="TPG672" s="3"/>
      <c r="TPH672" s="3"/>
      <c r="TPI672" s="3"/>
      <c r="TPJ672" s="3"/>
      <c r="TPK672" s="3"/>
      <c r="TPL672" s="3"/>
      <c r="TPM672" s="3"/>
      <c r="TPN672" s="3"/>
      <c r="TPO672" s="3"/>
      <c r="TPP672" s="3"/>
      <c r="TPQ672" s="3"/>
      <c r="TPR672" s="3"/>
      <c r="TPS672" s="3"/>
      <c r="TPT672" s="3"/>
      <c r="TPU672" s="3"/>
      <c r="TPV672" s="3"/>
      <c r="TPW672" s="3"/>
      <c r="TPX672" s="3"/>
      <c r="TPY672" s="3"/>
      <c r="TPZ672" s="3"/>
      <c r="TQA672" s="3"/>
      <c r="TQB672" s="3"/>
      <c r="TQC672" s="3"/>
      <c r="TQD672" s="3"/>
      <c r="TQE672" s="3"/>
      <c r="TQF672" s="3"/>
      <c r="TQG672" s="3"/>
      <c r="TQH672" s="3"/>
      <c r="TQI672" s="3"/>
      <c r="TQJ672" s="3"/>
      <c r="TQK672" s="3"/>
      <c r="TQL672" s="3"/>
      <c r="TQM672" s="3"/>
      <c r="TQN672" s="3"/>
      <c r="TQO672" s="3"/>
      <c r="TQP672" s="3"/>
      <c r="TQQ672" s="3"/>
      <c r="TQR672" s="3"/>
      <c r="TQS672" s="3"/>
      <c r="TQT672" s="3"/>
      <c r="TQU672" s="3"/>
      <c r="TQV672" s="3"/>
      <c r="TQW672" s="3"/>
      <c r="TQX672" s="3"/>
      <c r="TQY672" s="3"/>
      <c r="TQZ672" s="3"/>
      <c r="TRA672" s="3"/>
      <c r="TRB672" s="3"/>
      <c r="TRC672" s="3"/>
      <c r="TRD672" s="3"/>
      <c r="TRE672" s="3"/>
      <c r="TRF672" s="3"/>
      <c r="TRG672" s="3"/>
      <c r="TRH672" s="3"/>
      <c r="TRI672" s="3"/>
      <c r="TRJ672" s="3"/>
      <c r="TRK672" s="3"/>
      <c r="TRL672" s="3"/>
      <c r="TRM672" s="3"/>
      <c r="TRN672" s="3"/>
      <c r="TRO672" s="3"/>
      <c r="TRP672" s="3"/>
      <c r="TRQ672" s="3"/>
      <c r="TRR672" s="3"/>
      <c r="TRS672" s="3"/>
      <c r="TRT672" s="3"/>
      <c r="TRU672" s="3"/>
      <c r="TRV672" s="3"/>
      <c r="TRW672" s="3"/>
      <c r="TRX672" s="3"/>
      <c r="TRY672" s="3"/>
      <c r="TRZ672" s="3"/>
      <c r="TSA672" s="3"/>
      <c r="TSB672" s="3"/>
      <c r="TSC672" s="3"/>
      <c r="TSD672" s="3"/>
      <c r="TSE672" s="3"/>
      <c r="TSF672" s="3"/>
      <c r="TSG672" s="3"/>
      <c r="TSH672" s="3"/>
      <c r="TSI672" s="3"/>
      <c r="TSJ672" s="3"/>
      <c r="TSK672" s="3"/>
      <c r="TSL672" s="3"/>
      <c r="TSM672" s="3"/>
      <c r="TSN672" s="3"/>
      <c r="TSO672" s="3"/>
      <c r="TSP672" s="3"/>
      <c r="TSQ672" s="3"/>
      <c r="TSR672" s="3"/>
      <c r="TSS672" s="3"/>
      <c r="TST672" s="3"/>
      <c r="TSU672" s="3"/>
      <c r="TSV672" s="3"/>
      <c r="TSW672" s="3"/>
      <c r="TSX672" s="3"/>
      <c r="TSY672" s="3"/>
      <c r="TSZ672" s="3"/>
      <c r="TTA672" s="3"/>
      <c r="TTB672" s="3"/>
      <c r="TTC672" s="3"/>
      <c r="TTD672" s="3"/>
      <c r="TTE672" s="3"/>
      <c r="TTF672" s="3"/>
      <c r="TTG672" s="3"/>
      <c r="TTH672" s="3"/>
      <c r="TTI672" s="3"/>
      <c r="TTJ672" s="3"/>
      <c r="TTK672" s="3"/>
      <c r="TTL672" s="3"/>
      <c r="TTM672" s="3"/>
      <c r="TTN672" s="3"/>
      <c r="TTO672" s="3"/>
      <c r="TTP672" s="3"/>
      <c r="TTQ672" s="3"/>
      <c r="TTR672" s="3"/>
      <c r="TTS672" s="3"/>
      <c r="TTT672" s="3"/>
      <c r="TTU672" s="3"/>
      <c r="TTV672" s="3"/>
      <c r="TTW672" s="3"/>
      <c r="TTX672" s="3"/>
      <c r="TTY672" s="3"/>
      <c r="TTZ672" s="3"/>
      <c r="TUA672" s="3"/>
      <c r="TUB672" s="3"/>
      <c r="TUC672" s="3"/>
      <c r="TUD672" s="3"/>
      <c r="TUE672" s="3"/>
      <c r="TUF672" s="3"/>
      <c r="TUG672" s="3"/>
      <c r="TUH672" s="3"/>
      <c r="TUI672" s="3"/>
      <c r="TUJ672" s="3"/>
      <c r="TUK672" s="3"/>
      <c r="TUL672" s="3"/>
      <c r="TUM672" s="3"/>
      <c r="TUN672" s="3"/>
      <c r="TUO672" s="3"/>
      <c r="TUP672" s="3"/>
      <c r="TUQ672" s="3"/>
      <c r="TUR672" s="3"/>
      <c r="TUS672" s="3"/>
      <c r="TUT672" s="3"/>
      <c r="TUU672" s="3"/>
      <c r="TUV672" s="3"/>
      <c r="TUW672" s="3"/>
      <c r="TUX672" s="3"/>
      <c r="TUY672" s="3"/>
      <c r="TUZ672" s="3"/>
      <c r="TVA672" s="3"/>
      <c r="TVB672" s="3"/>
      <c r="TVC672" s="3"/>
      <c r="TVD672" s="3"/>
      <c r="TVE672" s="3"/>
      <c r="TVF672" s="3"/>
      <c r="TVG672" s="3"/>
      <c r="TVH672" s="3"/>
      <c r="TVI672" s="3"/>
      <c r="TVJ672" s="3"/>
      <c r="TVK672" s="3"/>
      <c r="TVL672" s="3"/>
      <c r="TVM672" s="3"/>
      <c r="TVN672" s="3"/>
      <c r="TVO672" s="3"/>
      <c r="TVP672" s="3"/>
      <c r="TVQ672" s="3"/>
      <c r="TVR672" s="3"/>
      <c r="TVS672" s="3"/>
      <c r="TVT672" s="3"/>
      <c r="TVU672" s="3"/>
      <c r="TVV672" s="3"/>
      <c r="TVW672" s="3"/>
      <c r="TVX672" s="3"/>
      <c r="TVY672" s="3"/>
      <c r="TVZ672" s="3"/>
      <c r="TWA672" s="3"/>
      <c r="TWB672" s="3"/>
      <c r="TWC672" s="3"/>
      <c r="TWD672" s="3"/>
      <c r="TWE672" s="3"/>
      <c r="TWF672" s="3"/>
      <c r="TWG672" s="3"/>
      <c r="TWH672" s="3"/>
      <c r="TWI672" s="3"/>
      <c r="TWJ672" s="3"/>
      <c r="TWK672" s="3"/>
      <c r="TWL672" s="3"/>
      <c r="TWM672" s="3"/>
      <c r="TWN672" s="3"/>
      <c r="TWO672" s="3"/>
      <c r="TWP672" s="3"/>
      <c r="TWQ672" s="3"/>
      <c r="TWR672" s="3"/>
      <c r="TWS672" s="3"/>
      <c r="TWT672" s="3"/>
      <c r="TWU672" s="3"/>
      <c r="TWV672" s="3"/>
      <c r="TWW672" s="3"/>
      <c r="TWX672" s="3"/>
      <c r="TWY672" s="3"/>
      <c r="TWZ672" s="3"/>
      <c r="TXA672" s="3"/>
      <c r="TXB672" s="3"/>
      <c r="TXC672" s="3"/>
      <c r="TXD672" s="3"/>
      <c r="TXE672" s="3"/>
      <c r="TXF672" s="3"/>
      <c r="TXG672" s="3"/>
      <c r="TXH672" s="3"/>
      <c r="TXI672" s="3"/>
      <c r="TXJ672" s="3"/>
      <c r="TXK672" s="3"/>
      <c r="TXL672" s="3"/>
      <c r="TXM672" s="3"/>
      <c r="TXN672" s="3"/>
      <c r="TXO672" s="3"/>
      <c r="TXP672" s="3"/>
      <c r="TXQ672" s="3"/>
      <c r="TXR672" s="3"/>
      <c r="TXS672" s="3"/>
      <c r="TXT672" s="3"/>
      <c r="TXU672" s="3"/>
      <c r="TXV672" s="3"/>
      <c r="TXW672" s="3"/>
      <c r="TXX672" s="3"/>
      <c r="TXY672" s="3"/>
      <c r="TXZ672" s="3"/>
      <c r="TYA672" s="3"/>
      <c r="TYB672" s="3"/>
      <c r="TYC672" s="3"/>
      <c r="TYD672" s="3"/>
      <c r="TYE672" s="3"/>
      <c r="TYF672" s="3"/>
      <c r="TYG672" s="3"/>
      <c r="TYH672" s="3"/>
      <c r="TYI672" s="3"/>
      <c r="TYJ672" s="3"/>
      <c r="TYK672" s="3"/>
      <c r="TYL672" s="3"/>
      <c r="TYM672" s="3"/>
      <c r="TYN672" s="3"/>
      <c r="TYO672" s="3"/>
      <c r="TYP672" s="3"/>
      <c r="TYQ672" s="3"/>
      <c r="TYR672" s="3"/>
      <c r="TYS672" s="3"/>
      <c r="TYT672" s="3"/>
      <c r="TYU672" s="3"/>
      <c r="TYV672" s="3"/>
      <c r="TYW672" s="3"/>
      <c r="TYX672" s="3"/>
      <c r="TYY672" s="3"/>
      <c r="TYZ672" s="3"/>
      <c r="TZA672" s="3"/>
      <c r="TZB672" s="3"/>
      <c r="TZC672" s="3"/>
      <c r="TZD672" s="3"/>
      <c r="TZE672" s="3"/>
      <c r="TZF672" s="3"/>
      <c r="TZG672" s="3"/>
      <c r="TZH672" s="3"/>
      <c r="TZI672" s="3"/>
      <c r="TZJ672" s="3"/>
      <c r="TZK672" s="3"/>
      <c r="TZL672" s="3"/>
      <c r="TZM672" s="3"/>
      <c r="TZN672" s="3"/>
      <c r="TZO672" s="3"/>
      <c r="TZP672" s="3"/>
      <c r="TZQ672" s="3"/>
      <c r="TZR672" s="3"/>
      <c r="TZS672" s="3"/>
      <c r="TZT672" s="3"/>
      <c r="TZU672" s="3"/>
      <c r="TZV672" s="3"/>
      <c r="TZW672" s="3"/>
      <c r="TZX672" s="3"/>
      <c r="TZY672" s="3"/>
      <c r="TZZ672" s="3"/>
      <c r="UAA672" s="3"/>
      <c r="UAB672" s="3"/>
      <c r="UAC672" s="3"/>
      <c r="UAD672" s="3"/>
      <c r="UAE672" s="3"/>
      <c r="UAF672" s="3"/>
      <c r="UAG672" s="3"/>
      <c r="UAH672" s="3"/>
      <c r="UAI672" s="3"/>
      <c r="UAJ672" s="3"/>
      <c r="UAK672" s="3"/>
      <c r="UAL672" s="3"/>
      <c r="UAM672" s="3"/>
      <c r="UAN672" s="3"/>
      <c r="UAO672" s="3"/>
      <c r="UAP672" s="3"/>
      <c r="UAQ672" s="3"/>
      <c r="UAR672" s="3"/>
      <c r="UAS672" s="3"/>
      <c r="UAT672" s="3"/>
      <c r="UAU672" s="3"/>
      <c r="UAV672" s="3"/>
      <c r="UAW672" s="3"/>
      <c r="UAX672" s="3"/>
      <c r="UAY672" s="3"/>
      <c r="UAZ672" s="3"/>
      <c r="UBA672" s="3"/>
      <c r="UBB672" s="3"/>
      <c r="UBC672" s="3"/>
      <c r="UBD672" s="3"/>
      <c r="UBE672" s="3"/>
      <c r="UBF672" s="3"/>
      <c r="UBG672" s="3"/>
      <c r="UBH672" s="3"/>
      <c r="UBI672" s="3"/>
      <c r="UBJ672" s="3"/>
      <c r="UBK672" s="3"/>
      <c r="UBL672" s="3"/>
      <c r="UBM672" s="3"/>
      <c r="UBN672" s="3"/>
      <c r="UBO672" s="3"/>
      <c r="UBP672" s="3"/>
      <c r="UBQ672" s="3"/>
      <c r="UBR672" s="3"/>
      <c r="UBS672" s="3"/>
      <c r="UBT672" s="3"/>
      <c r="UBU672" s="3"/>
      <c r="UBV672" s="3"/>
      <c r="UBW672" s="3"/>
      <c r="UBX672" s="3"/>
      <c r="UBY672" s="3"/>
      <c r="UBZ672" s="3"/>
      <c r="UCA672" s="3"/>
      <c r="UCB672" s="3"/>
      <c r="UCC672" s="3"/>
      <c r="UCD672" s="3"/>
      <c r="UCE672" s="3"/>
      <c r="UCF672" s="3"/>
      <c r="UCG672" s="3"/>
      <c r="UCH672" s="3"/>
      <c r="UCI672" s="3"/>
      <c r="UCJ672" s="3"/>
      <c r="UCK672" s="3"/>
      <c r="UCL672" s="3"/>
      <c r="UCM672" s="3"/>
      <c r="UCN672" s="3"/>
      <c r="UCO672" s="3"/>
      <c r="UCP672" s="3"/>
      <c r="UCQ672" s="3"/>
      <c r="UCR672" s="3"/>
      <c r="UCS672" s="3"/>
      <c r="UCT672" s="3"/>
      <c r="UCU672" s="3"/>
      <c r="UCV672" s="3"/>
      <c r="UCW672" s="3"/>
      <c r="UCX672" s="3"/>
      <c r="UCY672" s="3"/>
      <c r="UCZ672" s="3"/>
      <c r="UDA672" s="3"/>
      <c r="UDB672" s="3"/>
      <c r="UDC672" s="3"/>
      <c r="UDD672" s="3"/>
      <c r="UDE672" s="3"/>
      <c r="UDF672" s="3"/>
      <c r="UDG672" s="3"/>
      <c r="UDH672" s="3"/>
      <c r="UDI672" s="3"/>
      <c r="UDJ672" s="3"/>
      <c r="UDK672" s="3"/>
      <c r="UDL672" s="3"/>
      <c r="UDM672" s="3"/>
      <c r="UDN672" s="3"/>
      <c r="UDO672" s="3"/>
      <c r="UDP672" s="3"/>
      <c r="UDQ672" s="3"/>
      <c r="UDR672" s="3"/>
      <c r="UDS672" s="3"/>
      <c r="UDT672" s="3"/>
      <c r="UDU672" s="3"/>
      <c r="UDV672" s="3"/>
      <c r="UDW672" s="3"/>
      <c r="UDX672" s="3"/>
      <c r="UDY672" s="3"/>
      <c r="UDZ672" s="3"/>
      <c r="UEA672" s="3"/>
      <c r="UEB672" s="3"/>
      <c r="UEC672" s="3"/>
      <c r="UED672" s="3"/>
      <c r="UEE672" s="3"/>
      <c r="UEF672" s="3"/>
      <c r="UEG672" s="3"/>
      <c r="UEH672" s="3"/>
      <c r="UEI672" s="3"/>
      <c r="UEJ672" s="3"/>
      <c r="UEK672" s="3"/>
      <c r="UEL672" s="3"/>
      <c r="UEM672" s="3"/>
      <c r="UEN672" s="3"/>
      <c r="UEO672" s="3"/>
      <c r="UEP672" s="3"/>
      <c r="UEQ672" s="3"/>
      <c r="UER672" s="3"/>
      <c r="UES672" s="3"/>
      <c r="UET672" s="3"/>
      <c r="UEU672" s="3"/>
      <c r="UEV672" s="3"/>
      <c r="UEW672" s="3"/>
      <c r="UEX672" s="3"/>
      <c r="UEY672" s="3"/>
      <c r="UEZ672" s="3"/>
      <c r="UFA672" s="3"/>
      <c r="UFB672" s="3"/>
      <c r="UFC672" s="3"/>
      <c r="UFD672" s="3"/>
      <c r="UFE672" s="3"/>
      <c r="UFF672" s="3"/>
      <c r="UFG672" s="3"/>
      <c r="UFH672" s="3"/>
      <c r="UFI672" s="3"/>
      <c r="UFJ672" s="3"/>
      <c r="UFK672" s="3"/>
      <c r="UFL672" s="3"/>
      <c r="UFM672" s="3"/>
      <c r="UFN672" s="3"/>
      <c r="UFO672" s="3"/>
      <c r="UFP672" s="3"/>
      <c r="UFQ672" s="3"/>
      <c r="UFR672" s="3"/>
      <c r="UFS672" s="3"/>
      <c r="UFT672" s="3"/>
      <c r="UFU672" s="3"/>
      <c r="UFV672" s="3"/>
      <c r="UFW672" s="3"/>
      <c r="UFX672" s="3"/>
      <c r="UFY672" s="3"/>
      <c r="UFZ672" s="3"/>
      <c r="UGA672" s="3"/>
      <c r="UGB672" s="3"/>
      <c r="UGC672" s="3"/>
      <c r="UGD672" s="3"/>
      <c r="UGE672" s="3"/>
      <c r="UGF672" s="3"/>
      <c r="UGG672" s="3"/>
      <c r="UGH672" s="3"/>
      <c r="UGI672" s="3"/>
      <c r="UGJ672" s="3"/>
      <c r="UGK672" s="3"/>
      <c r="UGL672" s="3"/>
      <c r="UGM672" s="3"/>
      <c r="UGN672" s="3"/>
      <c r="UGO672" s="3"/>
      <c r="UGP672" s="3"/>
      <c r="UGQ672" s="3"/>
      <c r="UGR672" s="3"/>
      <c r="UGS672" s="3"/>
      <c r="UGT672" s="3"/>
      <c r="UGU672" s="3"/>
      <c r="UGV672" s="3"/>
      <c r="UGW672" s="3"/>
      <c r="UGX672" s="3"/>
      <c r="UGY672" s="3"/>
      <c r="UGZ672" s="3"/>
      <c r="UHA672" s="3"/>
      <c r="UHB672" s="3"/>
      <c r="UHC672" s="3"/>
      <c r="UHD672" s="3"/>
      <c r="UHE672" s="3"/>
      <c r="UHF672" s="3"/>
      <c r="UHG672" s="3"/>
      <c r="UHH672" s="3"/>
      <c r="UHI672" s="3"/>
      <c r="UHJ672" s="3"/>
      <c r="UHK672" s="3"/>
      <c r="UHL672" s="3"/>
      <c r="UHM672" s="3"/>
      <c r="UHN672" s="3"/>
      <c r="UHO672" s="3"/>
      <c r="UHP672" s="3"/>
      <c r="UHQ672" s="3"/>
      <c r="UHR672" s="3"/>
      <c r="UHS672" s="3"/>
      <c r="UHT672" s="3"/>
      <c r="UHU672" s="3"/>
      <c r="UHV672" s="3"/>
      <c r="UHW672" s="3"/>
      <c r="UHX672" s="3"/>
      <c r="UHY672" s="3"/>
      <c r="UHZ672" s="3"/>
      <c r="UIA672" s="3"/>
      <c r="UIB672" s="3"/>
      <c r="UIC672" s="3"/>
      <c r="UID672" s="3"/>
      <c r="UIE672" s="3"/>
      <c r="UIF672" s="3"/>
      <c r="UIG672" s="3"/>
      <c r="UIH672" s="3"/>
      <c r="UII672" s="3"/>
      <c r="UIJ672" s="3"/>
      <c r="UIK672" s="3"/>
      <c r="UIL672" s="3"/>
      <c r="UIM672" s="3"/>
      <c r="UIN672" s="3"/>
      <c r="UIO672" s="3"/>
      <c r="UIP672" s="3"/>
      <c r="UIQ672" s="3"/>
      <c r="UIR672" s="3"/>
      <c r="UIS672" s="3"/>
      <c r="UIT672" s="3"/>
      <c r="UIU672" s="3"/>
      <c r="UIV672" s="3"/>
      <c r="UIW672" s="3"/>
      <c r="UIX672" s="3"/>
      <c r="UIY672" s="3"/>
      <c r="UIZ672" s="3"/>
      <c r="UJA672" s="3"/>
      <c r="UJB672" s="3"/>
      <c r="UJC672" s="3"/>
      <c r="UJD672" s="3"/>
      <c r="UJE672" s="3"/>
      <c r="UJF672" s="3"/>
      <c r="UJG672" s="3"/>
      <c r="UJH672" s="3"/>
      <c r="UJI672" s="3"/>
      <c r="UJJ672" s="3"/>
      <c r="UJK672" s="3"/>
      <c r="UJL672" s="3"/>
      <c r="UJM672" s="3"/>
      <c r="UJN672" s="3"/>
      <c r="UJO672" s="3"/>
      <c r="UJP672" s="3"/>
      <c r="UJQ672" s="3"/>
      <c r="UJR672" s="3"/>
      <c r="UJS672" s="3"/>
      <c r="UJT672" s="3"/>
      <c r="UJU672" s="3"/>
      <c r="UJV672" s="3"/>
      <c r="UJW672" s="3"/>
      <c r="UJX672" s="3"/>
      <c r="UJY672" s="3"/>
      <c r="UJZ672" s="3"/>
      <c r="UKA672" s="3"/>
      <c r="UKB672" s="3"/>
      <c r="UKC672" s="3"/>
      <c r="UKD672" s="3"/>
      <c r="UKE672" s="3"/>
      <c r="UKF672" s="3"/>
      <c r="UKG672" s="3"/>
      <c r="UKH672" s="3"/>
      <c r="UKI672" s="3"/>
      <c r="UKJ672" s="3"/>
      <c r="UKK672" s="3"/>
      <c r="UKL672" s="3"/>
      <c r="UKM672" s="3"/>
      <c r="UKN672" s="3"/>
      <c r="UKO672" s="3"/>
      <c r="UKP672" s="3"/>
      <c r="UKQ672" s="3"/>
      <c r="UKR672" s="3"/>
      <c r="UKS672" s="3"/>
      <c r="UKT672" s="3"/>
      <c r="UKU672" s="3"/>
      <c r="UKV672" s="3"/>
      <c r="UKW672" s="3"/>
      <c r="UKX672" s="3"/>
      <c r="UKY672" s="3"/>
      <c r="UKZ672" s="3"/>
      <c r="ULA672" s="3"/>
      <c r="ULB672" s="3"/>
      <c r="ULC672" s="3"/>
      <c r="ULD672" s="3"/>
      <c r="ULE672" s="3"/>
      <c r="ULF672" s="3"/>
      <c r="ULG672" s="3"/>
      <c r="ULH672" s="3"/>
      <c r="ULI672" s="3"/>
      <c r="ULJ672" s="3"/>
      <c r="ULK672" s="3"/>
      <c r="ULL672" s="3"/>
      <c r="ULM672" s="3"/>
      <c r="ULN672" s="3"/>
      <c r="ULO672" s="3"/>
      <c r="ULP672" s="3"/>
      <c r="ULQ672" s="3"/>
      <c r="ULR672" s="3"/>
      <c r="ULS672" s="3"/>
      <c r="ULT672" s="3"/>
      <c r="ULU672" s="3"/>
      <c r="ULV672" s="3"/>
      <c r="ULW672" s="3"/>
      <c r="ULX672" s="3"/>
      <c r="ULY672" s="3"/>
      <c r="ULZ672" s="3"/>
      <c r="UMA672" s="3"/>
      <c r="UMB672" s="3"/>
      <c r="UMC672" s="3"/>
      <c r="UMD672" s="3"/>
      <c r="UME672" s="3"/>
      <c r="UMF672" s="3"/>
      <c r="UMG672" s="3"/>
      <c r="UMH672" s="3"/>
      <c r="UMI672" s="3"/>
      <c r="UMJ672" s="3"/>
      <c r="UMK672" s="3"/>
      <c r="UML672" s="3"/>
      <c r="UMM672" s="3"/>
      <c r="UMN672" s="3"/>
      <c r="UMO672" s="3"/>
      <c r="UMP672" s="3"/>
      <c r="UMQ672" s="3"/>
      <c r="UMR672" s="3"/>
      <c r="UMS672" s="3"/>
      <c r="UMT672" s="3"/>
      <c r="UMU672" s="3"/>
      <c r="UMV672" s="3"/>
      <c r="UMW672" s="3"/>
      <c r="UMX672" s="3"/>
      <c r="UMY672" s="3"/>
      <c r="UMZ672" s="3"/>
      <c r="UNA672" s="3"/>
      <c r="UNB672" s="3"/>
      <c r="UNC672" s="3"/>
      <c r="UND672" s="3"/>
      <c r="UNE672" s="3"/>
      <c r="UNF672" s="3"/>
      <c r="UNG672" s="3"/>
      <c r="UNH672" s="3"/>
      <c r="UNI672" s="3"/>
      <c r="UNJ672" s="3"/>
      <c r="UNK672" s="3"/>
      <c r="UNL672" s="3"/>
      <c r="UNM672" s="3"/>
      <c r="UNN672" s="3"/>
      <c r="UNO672" s="3"/>
      <c r="UNP672" s="3"/>
      <c r="UNQ672" s="3"/>
      <c r="UNR672" s="3"/>
      <c r="UNS672" s="3"/>
      <c r="UNT672" s="3"/>
      <c r="UNU672" s="3"/>
      <c r="UNV672" s="3"/>
      <c r="UNW672" s="3"/>
      <c r="UNX672" s="3"/>
      <c r="UNY672" s="3"/>
      <c r="UNZ672" s="3"/>
      <c r="UOA672" s="3"/>
      <c r="UOB672" s="3"/>
      <c r="UOC672" s="3"/>
      <c r="UOD672" s="3"/>
      <c r="UOE672" s="3"/>
      <c r="UOF672" s="3"/>
      <c r="UOG672" s="3"/>
      <c r="UOH672" s="3"/>
      <c r="UOI672" s="3"/>
      <c r="UOJ672" s="3"/>
      <c r="UOK672" s="3"/>
      <c r="UOL672" s="3"/>
      <c r="UOM672" s="3"/>
      <c r="UON672" s="3"/>
      <c r="UOO672" s="3"/>
      <c r="UOP672" s="3"/>
      <c r="UOQ672" s="3"/>
      <c r="UOR672" s="3"/>
      <c r="UOS672" s="3"/>
      <c r="UOT672" s="3"/>
      <c r="UOU672" s="3"/>
      <c r="UOV672" s="3"/>
      <c r="UOW672" s="3"/>
      <c r="UOX672" s="3"/>
      <c r="UOY672" s="3"/>
      <c r="UOZ672" s="3"/>
      <c r="UPA672" s="3"/>
      <c r="UPB672" s="3"/>
      <c r="UPC672" s="3"/>
      <c r="UPD672" s="3"/>
      <c r="UPE672" s="3"/>
      <c r="UPF672" s="3"/>
      <c r="UPG672" s="3"/>
      <c r="UPH672" s="3"/>
      <c r="UPI672" s="3"/>
      <c r="UPJ672" s="3"/>
      <c r="UPK672" s="3"/>
      <c r="UPL672" s="3"/>
      <c r="UPM672" s="3"/>
      <c r="UPN672" s="3"/>
      <c r="UPO672" s="3"/>
      <c r="UPP672" s="3"/>
      <c r="UPQ672" s="3"/>
      <c r="UPR672" s="3"/>
      <c r="UPS672" s="3"/>
      <c r="UPT672" s="3"/>
      <c r="UPU672" s="3"/>
      <c r="UPV672" s="3"/>
      <c r="UPW672" s="3"/>
      <c r="UPX672" s="3"/>
      <c r="UPY672" s="3"/>
      <c r="UPZ672" s="3"/>
      <c r="UQA672" s="3"/>
      <c r="UQB672" s="3"/>
      <c r="UQC672" s="3"/>
      <c r="UQD672" s="3"/>
      <c r="UQE672" s="3"/>
      <c r="UQF672" s="3"/>
      <c r="UQG672" s="3"/>
      <c r="UQH672" s="3"/>
      <c r="UQI672" s="3"/>
      <c r="UQJ672" s="3"/>
      <c r="UQK672" s="3"/>
      <c r="UQL672" s="3"/>
      <c r="UQM672" s="3"/>
      <c r="UQN672" s="3"/>
      <c r="UQO672" s="3"/>
      <c r="UQP672" s="3"/>
      <c r="UQQ672" s="3"/>
      <c r="UQR672" s="3"/>
      <c r="UQS672" s="3"/>
      <c r="UQT672" s="3"/>
      <c r="UQU672" s="3"/>
      <c r="UQV672" s="3"/>
      <c r="UQW672" s="3"/>
      <c r="UQX672" s="3"/>
      <c r="UQY672" s="3"/>
      <c r="UQZ672" s="3"/>
      <c r="URA672" s="3"/>
      <c r="URB672" s="3"/>
      <c r="URC672" s="3"/>
      <c r="URD672" s="3"/>
      <c r="URE672" s="3"/>
      <c r="URF672" s="3"/>
      <c r="URG672" s="3"/>
      <c r="URH672" s="3"/>
      <c r="URI672" s="3"/>
      <c r="URJ672" s="3"/>
      <c r="URK672" s="3"/>
      <c r="URL672" s="3"/>
      <c r="URM672" s="3"/>
      <c r="URN672" s="3"/>
      <c r="URO672" s="3"/>
      <c r="URP672" s="3"/>
      <c r="URQ672" s="3"/>
      <c r="URR672" s="3"/>
      <c r="URS672" s="3"/>
      <c r="URT672" s="3"/>
      <c r="URU672" s="3"/>
      <c r="URV672" s="3"/>
      <c r="URW672" s="3"/>
      <c r="URX672" s="3"/>
      <c r="URY672" s="3"/>
      <c r="URZ672" s="3"/>
      <c r="USA672" s="3"/>
      <c r="USB672" s="3"/>
      <c r="USC672" s="3"/>
      <c r="USD672" s="3"/>
      <c r="USE672" s="3"/>
      <c r="USF672" s="3"/>
      <c r="USG672" s="3"/>
      <c r="USH672" s="3"/>
      <c r="USI672" s="3"/>
      <c r="USJ672" s="3"/>
      <c r="USK672" s="3"/>
      <c r="USL672" s="3"/>
      <c r="USM672" s="3"/>
      <c r="USN672" s="3"/>
      <c r="USO672" s="3"/>
      <c r="USP672" s="3"/>
      <c r="USQ672" s="3"/>
      <c r="USR672" s="3"/>
      <c r="USS672" s="3"/>
      <c r="UST672" s="3"/>
      <c r="USU672" s="3"/>
      <c r="USV672" s="3"/>
      <c r="USW672" s="3"/>
      <c r="USX672" s="3"/>
      <c r="USY672" s="3"/>
      <c r="USZ672" s="3"/>
      <c r="UTA672" s="3"/>
      <c r="UTB672" s="3"/>
      <c r="UTC672" s="3"/>
      <c r="UTD672" s="3"/>
      <c r="UTE672" s="3"/>
      <c r="UTF672" s="3"/>
      <c r="UTG672" s="3"/>
      <c r="UTH672" s="3"/>
      <c r="UTI672" s="3"/>
      <c r="UTJ672" s="3"/>
      <c r="UTK672" s="3"/>
      <c r="UTL672" s="3"/>
      <c r="UTM672" s="3"/>
      <c r="UTN672" s="3"/>
      <c r="UTO672" s="3"/>
      <c r="UTP672" s="3"/>
      <c r="UTQ672" s="3"/>
      <c r="UTR672" s="3"/>
      <c r="UTS672" s="3"/>
      <c r="UTT672" s="3"/>
      <c r="UTU672" s="3"/>
      <c r="UTV672" s="3"/>
      <c r="UTW672" s="3"/>
      <c r="UTX672" s="3"/>
      <c r="UTY672" s="3"/>
      <c r="UTZ672" s="3"/>
      <c r="UUA672" s="3"/>
      <c r="UUB672" s="3"/>
      <c r="UUC672" s="3"/>
      <c r="UUD672" s="3"/>
      <c r="UUE672" s="3"/>
      <c r="UUF672" s="3"/>
      <c r="UUG672" s="3"/>
      <c r="UUH672" s="3"/>
      <c r="UUI672" s="3"/>
      <c r="UUJ672" s="3"/>
      <c r="UUK672" s="3"/>
      <c r="UUL672" s="3"/>
      <c r="UUM672" s="3"/>
      <c r="UUN672" s="3"/>
      <c r="UUO672" s="3"/>
      <c r="UUP672" s="3"/>
      <c r="UUQ672" s="3"/>
      <c r="UUR672" s="3"/>
      <c r="UUS672" s="3"/>
      <c r="UUT672" s="3"/>
      <c r="UUU672" s="3"/>
      <c r="UUV672" s="3"/>
      <c r="UUW672" s="3"/>
      <c r="UUX672" s="3"/>
      <c r="UUY672" s="3"/>
      <c r="UUZ672" s="3"/>
      <c r="UVA672" s="3"/>
      <c r="UVB672" s="3"/>
      <c r="UVC672" s="3"/>
      <c r="UVD672" s="3"/>
      <c r="UVE672" s="3"/>
      <c r="UVF672" s="3"/>
      <c r="UVG672" s="3"/>
      <c r="UVH672" s="3"/>
      <c r="UVI672" s="3"/>
      <c r="UVJ672" s="3"/>
      <c r="UVK672" s="3"/>
      <c r="UVL672" s="3"/>
      <c r="UVM672" s="3"/>
      <c r="UVN672" s="3"/>
      <c r="UVO672" s="3"/>
      <c r="UVP672" s="3"/>
      <c r="UVQ672" s="3"/>
      <c r="UVR672" s="3"/>
      <c r="UVS672" s="3"/>
      <c r="UVT672" s="3"/>
      <c r="UVU672" s="3"/>
      <c r="UVV672" s="3"/>
      <c r="UVW672" s="3"/>
      <c r="UVX672" s="3"/>
      <c r="UVY672" s="3"/>
      <c r="UVZ672" s="3"/>
      <c r="UWA672" s="3"/>
      <c r="UWB672" s="3"/>
      <c r="UWC672" s="3"/>
      <c r="UWD672" s="3"/>
      <c r="UWE672" s="3"/>
      <c r="UWF672" s="3"/>
      <c r="UWG672" s="3"/>
      <c r="UWH672" s="3"/>
      <c r="UWI672" s="3"/>
      <c r="UWJ672" s="3"/>
      <c r="UWK672" s="3"/>
      <c r="UWL672" s="3"/>
      <c r="UWM672" s="3"/>
      <c r="UWN672" s="3"/>
      <c r="UWO672" s="3"/>
      <c r="UWP672" s="3"/>
      <c r="UWQ672" s="3"/>
      <c r="UWR672" s="3"/>
      <c r="UWS672" s="3"/>
      <c r="UWT672" s="3"/>
      <c r="UWU672" s="3"/>
      <c r="UWV672" s="3"/>
      <c r="UWW672" s="3"/>
      <c r="UWX672" s="3"/>
      <c r="UWY672" s="3"/>
      <c r="UWZ672" s="3"/>
      <c r="UXA672" s="3"/>
      <c r="UXB672" s="3"/>
      <c r="UXC672" s="3"/>
      <c r="UXD672" s="3"/>
      <c r="UXE672" s="3"/>
      <c r="UXF672" s="3"/>
      <c r="UXG672" s="3"/>
      <c r="UXH672" s="3"/>
      <c r="UXI672" s="3"/>
      <c r="UXJ672" s="3"/>
      <c r="UXK672" s="3"/>
      <c r="UXL672" s="3"/>
      <c r="UXM672" s="3"/>
      <c r="UXN672" s="3"/>
      <c r="UXO672" s="3"/>
      <c r="UXP672" s="3"/>
      <c r="UXQ672" s="3"/>
      <c r="UXR672" s="3"/>
      <c r="UXS672" s="3"/>
      <c r="UXT672" s="3"/>
      <c r="UXU672" s="3"/>
      <c r="UXV672" s="3"/>
      <c r="UXW672" s="3"/>
      <c r="UXX672" s="3"/>
      <c r="UXY672" s="3"/>
      <c r="UXZ672" s="3"/>
      <c r="UYA672" s="3"/>
      <c r="UYB672" s="3"/>
      <c r="UYC672" s="3"/>
      <c r="UYD672" s="3"/>
      <c r="UYE672" s="3"/>
      <c r="UYF672" s="3"/>
      <c r="UYG672" s="3"/>
      <c r="UYH672" s="3"/>
      <c r="UYI672" s="3"/>
      <c r="UYJ672" s="3"/>
      <c r="UYK672" s="3"/>
      <c r="UYL672" s="3"/>
      <c r="UYM672" s="3"/>
      <c r="UYN672" s="3"/>
      <c r="UYO672" s="3"/>
      <c r="UYP672" s="3"/>
      <c r="UYQ672" s="3"/>
      <c r="UYR672" s="3"/>
      <c r="UYS672" s="3"/>
      <c r="UYT672" s="3"/>
      <c r="UYU672" s="3"/>
      <c r="UYV672" s="3"/>
      <c r="UYW672" s="3"/>
      <c r="UYX672" s="3"/>
      <c r="UYY672" s="3"/>
      <c r="UYZ672" s="3"/>
      <c r="UZA672" s="3"/>
      <c r="UZB672" s="3"/>
      <c r="UZC672" s="3"/>
      <c r="UZD672" s="3"/>
      <c r="UZE672" s="3"/>
      <c r="UZF672" s="3"/>
      <c r="UZG672" s="3"/>
      <c r="UZH672" s="3"/>
      <c r="UZI672" s="3"/>
      <c r="UZJ672" s="3"/>
      <c r="UZK672" s="3"/>
      <c r="UZL672" s="3"/>
      <c r="UZM672" s="3"/>
      <c r="UZN672" s="3"/>
      <c r="UZO672" s="3"/>
      <c r="UZP672" s="3"/>
      <c r="UZQ672" s="3"/>
      <c r="UZR672" s="3"/>
      <c r="UZS672" s="3"/>
      <c r="UZT672" s="3"/>
      <c r="UZU672" s="3"/>
      <c r="UZV672" s="3"/>
      <c r="UZW672" s="3"/>
      <c r="UZX672" s="3"/>
      <c r="UZY672" s="3"/>
      <c r="UZZ672" s="3"/>
      <c r="VAA672" s="3"/>
      <c r="VAB672" s="3"/>
      <c r="VAC672" s="3"/>
      <c r="VAD672" s="3"/>
      <c r="VAE672" s="3"/>
      <c r="VAF672" s="3"/>
      <c r="VAG672" s="3"/>
      <c r="VAH672" s="3"/>
      <c r="VAI672" s="3"/>
      <c r="VAJ672" s="3"/>
      <c r="VAK672" s="3"/>
      <c r="VAL672" s="3"/>
      <c r="VAM672" s="3"/>
      <c r="VAN672" s="3"/>
      <c r="VAO672" s="3"/>
      <c r="VAP672" s="3"/>
      <c r="VAQ672" s="3"/>
      <c r="VAR672" s="3"/>
      <c r="VAS672" s="3"/>
      <c r="VAT672" s="3"/>
      <c r="VAU672" s="3"/>
      <c r="VAV672" s="3"/>
      <c r="VAW672" s="3"/>
      <c r="VAX672" s="3"/>
      <c r="VAY672" s="3"/>
      <c r="VAZ672" s="3"/>
      <c r="VBA672" s="3"/>
      <c r="VBB672" s="3"/>
      <c r="VBC672" s="3"/>
      <c r="VBD672" s="3"/>
      <c r="VBE672" s="3"/>
      <c r="VBF672" s="3"/>
      <c r="VBG672" s="3"/>
      <c r="VBH672" s="3"/>
      <c r="VBI672" s="3"/>
      <c r="VBJ672" s="3"/>
      <c r="VBK672" s="3"/>
      <c r="VBL672" s="3"/>
      <c r="VBM672" s="3"/>
      <c r="VBN672" s="3"/>
      <c r="VBO672" s="3"/>
      <c r="VBP672" s="3"/>
      <c r="VBQ672" s="3"/>
      <c r="VBR672" s="3"/>
      <c r="VBS672" s="3"/>
      <c r="VBT672" s="3"/>
      <c r="VBU672" s="3"/>
      <c r="VBV672" s="3"/>
      <c r="VBW672" s="3"/>
      <c r="VBX672" s="3"/>
      <c r="VBY672" s="3"/>
      <c r="VBZ672" s="3"/>
      <c r="VCA672" s="3"/>
      <c r="VCB672" s="3"/>
      <c r="VCC672" s="3"/>
      <c r="VCD672" s="3"/>
      <c r="VCE672" s="3"/>
      <c r="VCF672" s="3"/>
      <c r="VCG672" s="3"/>
      <c r="VCH672" s="3"/>
      <c r="VCI672" s="3"/>
      <c r="VCJ672" s="3"/>
      <c r="VCK672" s="3"/>
      <c r="VCL672" s="3"/>
      <c r="VCM672" s="3"/>
      <c r="VCN672" s="3"/>
      <c r="VCO672" s="3"/>
      <c r="VCP672" s="3"/>
      <c r="VCQ672" s="3"/>
      <c r="VCR672" s="3"/>
      <c r="VCS672" s="3"/>
      <c r="VCT672" s="3"/>
      <c r="VCU672" s="3"/>
      <c r="VCV672" s="3"/>
      <c r="VCW672" s="3"/>
      <c r="VCX672" s="3"/>
      <c r="VCY672" s="3"/>
      <c r="VCZ672" s="3"/>
      <c r="VDA672" s="3"/>
      <c r="VDB672" s="3"/>
      <c r="VDC672" s="3"/>
      <c r="VDD672" s="3"/>
      <c r="VDE672" s="3"/>
      <c r="VDF672" s="3"/>
      <c r="VDG672" s="3"/>
      <c r="VDH672" s="3"/>
      <c r="VDI672" s="3"/>
      <c r="VDJ672" s="3"/>
      <c r="VDK672" s="3"/>
      <c r="VDL672" s="3"/>
      <c r="VDM672" s="3"/>
      <c r="VDN672" s="3"/>
      <c r="VDO672" s="3"/>
      <c r="VDP672" s="3"/>
      <c r="VDQ672" s="3"/>
      <c r="VDR672" s="3"/>
      <c r="VDS672" s="3"/>
      <c r="VDT672" s="3"/>
      <c r="VDU672" s="3"/>
      <c r="VDV672" s="3"/>
      <c r="VDW672" s="3"/>
      <c r="VDX672" s="3"/>
      <c r="VDY672" s="3"/>
      <c r="VDZ672" s="3"/>
      <c r="VEA672" s="3"/>
      <c r="VEB672" s="3"/>
      <c r="VEC672" s="3"/>
      <c r="VED672" s="3"/>
      <c r="VEE672" s="3"/>
      <c r="VEF672" s="3"/>
      <c r="VEG672" s="3"/>
      <c r="VEH672" s="3"/>
      <c r="VEI672" s="3"/>
      <c r="VEJ672" s="3"/>
      <c r="VEK672" s="3"/>
      <c r="VEL672" s="3"/>
      <c r="VEM672" s="3"/>
      <c r="VEN672" s="3"/>
      <c r="VEO672" s="3"/>
      <c r="VEP672" s="3"/>
      <c r="VEQ672" s="3"/>
      <c r="VER672" s="3"/>
      <c r="VES672" s="3"/>
      <c r="VET672" s="3"/>
      <c r="VEU672" s="3"/>
      <c r="VEV672" s="3"/>
      <c r="VEW672" s="3"/>
      <c r="VEX672" s="3"/>
      <c r="VEY672" s="3"/>
      <c r="VEZ672" s="3"/>
      <c r="VFA672" s="3"/>
      <c r="VFB672" s="3"/>
      <c r="VFC672" s="3"/>
      <c r="VFD672" s="3"/>
      <c r="VFE672" s="3"/>
      <c r="VFF672" s="3"/>
      <c r="VFG672" s="3"/>
      <c r="VFH672" s="3"/>
      <c r="VFI672" s="3"/>
      <c r="VFJ672" s="3"/>
      <c r="VFK672" s="3"/>
      <c r="VFL672" s="3"/>
      <c r="VFM672" s="3"/>
      <c r="VFN672" s="3"/>
      <c r="VFO672" s="3"/>
      <c r="VFP672" s="3"/>
      <c r="VFQ672" s="3"/>
      <c r="VFR672" s="3"/>
      <c r="VFS672" s="3"/>
      <c r="VFT672" s="3"/>
      <c r="VFU672" s="3"/>
      <c r="VFV672" s="3"/>
      <c r="VFW672" s="3"/>
      <c r="VFX672" s="3"/>
      <c r="VFY672" s="3"/>
      <c r="VFZ672" s="3"/>
      <c r="VGA672" s="3"/>
      <c r="VGB672" s="3"/>
      <c r="VGC672" s="3"/>
      <c r="VGD672" s="3"/>
      <c r="VGE672" s="3"/>
      <c r="VGF672" s="3"/>
      <c r="VGG672" s="3"/>
      <c r="VGH672" s="3"/>
      <c r="VGI672" s="3"/>
      <c r="VGJ672" s="3"/>
      <c r="VGK672" s="3"/>
      <c r="VGL672" s="3"/>
      <c r="VGM672" s="3"/>
      <c r="VGN672" s="3"/>
      <c r="VGO672" s="3"/>
      <c r="VGP672" s="3"/>
      <c r="VGQ672" s="3"/>
      <c r="VGR672" s="3"/>
      <c r="VGS672" s="3"/>
      <c r="VGT672" s="3"/>
      <c r="VGU672" s="3"/>
      <c r="VGV672" s="3"/>
      <c r="VGW672" s="3"/>
      <c r="VGX672" s="3"/>
      <c r="VGY672" s="3"/>
      <c r="VGZ672" s="3"/>
      <c r="VHA672" s="3"/>
      <c r="VHB672" s="3"/>
      <c r="VHC672" s="3"/>
      <c r="VHD672" s="3"/>
      <c r="VHE672" s="3"/>
      <c r="VHF672" s="3"/>
      <c r="VHG672" s="3"/>
      <c r="VHH672" s="3"/>
      <c r="VHI672" s="3"/>
      <c r="VHJ672" s="3"/>
      <c r="VHK672" s="3"/>
      <c r="VHL672" s="3"/>
      <c r="VHM672" s="3"/>
      <c r="VHN672" s="3"/>
      <c r="VHO672" s="3"/>
      <c r="VHP672" s="3"/>
      <c r="VHQ672" s="3"/>
      <c r="VHR672" s="3"/>
      <c r="VHS672" s="3"/>
      <c r="VHT672" s="3"/>
      <c r="VHU672" s="3"/>
      <c r="VHV672" s="3"/>
      <c r="VHW672" s="3"/>
      <c r="VHX672" s="3"/>
      <c r="VHY672" s="3"/>
      <c r="VHZ672" s="3"/>
      <c r="VIA672" s="3"/>
      <c r="VIB672" s="3"/>
      <c r="VIC672" s="3"/>
      <c r="VID672" s="3"/>
      <c r="VIE672" s="3"/>
      <c r="VIF672" s="3"/>
      <c r="VIG672" s="3"/>
      <c r="VIH672" s="3"/>
      <c r="VII672" s="3"/>
      <c r="VIJ672" s="3"/>
      <c r="VIK672" s="3"/>
      <c r="VIL672" s="3"/>
      <c r="VIM672" s="3"/>
      <c r="VIN672" s="3"/>
      <c r="VIO672" s="3"/>
      <c r="VIP672" s="3"/>
      <c r="VIQ672" s="3"/>
      <c r="VIR672" s="3"/>
      <c r="VIS672" s="3"/>
      <c r="VIT672" s="3"/>
      <c r="VIU672" s="3"/>
      <c r="VIV672" s="3"/>
      <c r="VIW672" s="3"/>
      <c r="VIX672" s="3"/>
      <c r="VIY672" s="3"/>
      <c r="VIZ672" s="3"/>
      <c r="VJA672" s="3"/>
      <c r="VJB672" s="3"/>
      <c r="VJC672" s="3"/>
      <c r="VJD672" s="3"/>
      <c r="VJE672" s="3"/>
      <c r="VJF672" s="3"/>
      <c r="VJG672" s="3"/>
      <c r="VJH672" s="3"/>
      <c r="VJI672" s="3"/>
      <c r="VJJ672" s="3"/>
      <c r="VJK672" s="3"/>
      <c r="VJL672" s="3"/>
      <c r="VJM672" s="3"/>
      <c r="VJN672" s="3"/>
      <c r="VJO672" s="3"/>
      <c r="VJP672" s="3"/>
      <c r="VJQ672" s="3"/>
      <c r="VJR672" s="3"/>
      <c r="VJS672" s="3"/>
      <c r="VJT672" s="3"/>
      <c r="VJU672" s="3"/>
      <c r="VJV672" s="3"/>
      <c r="VJW672" s="3"/>
      <c r="VJX672" s="3"/>
      <c r="VJY672" s="3"/>
      <c r="VJZ672" s="3"/>
      <c r="VKA672" s="3"/>
      <c r="VKB672" s="3"/>
      <c r="VKC672" s="3"/>
      <c r="VKD672" s="3"/>
      <c r="VKE672" s="3"/>
      <c r="VKF672" s="3"/>
      <c r="VKG672" s="3"/>
      <c r="VKH672" s="3"/>
      <c r="VKI672" s="3"/>
      <c r="VKJ672" s="3"/>
      <c r="VKK672" s="3"/>
      <c r="VKL672" s="3"/>
      <c r="VKM672" s="3"/>
      <c r="VKN672" s="3"/>
      <c r="VKO672" s="3"/>
      <c r="VKP672" s="3"/>
      <c r="VKQ672" s="3"/>
      <c r="VKR672" s="3"/>
      <c r="VKS672" s="3"/>
      <c r="VKT672" s="3"/>
      <c r="VKU672" s="3"/>
      <c r="VKV672" s="3"/>
      <c r="VKW672" s="3"/>
      <c r="VKX672" s="3"/>
      <c r="VKY672" s="3"/>
      <c r="VKZ672" s="3"/>
      <c r="VLA672" s="3"/>
      <c r="VLB672" s="3"/>
      <c r="VLC672" s="3"/>
      <c r="VLD672" s="3"/>
      <c r="VLE672" s="3"/>
      <c r="VLF672" s="3"/>
      <c r="VLG672" s="3"/>
      <c r="VLH672" s="3"/>
      <c r="VLI672" s="3"/>
      <c r="VLJ672" s="3"/>
      <c r="VLK672" s="3"/>
      <c r="VLL672" s="3"/>
      <c r="VLM672" s="3"/>
      <c r="VLN672" s="3"/>
      <c r="VLO672" s="3"/>
      <c r="VLP672" s="3"/>
      <c r="VLQ672" s="3"/>
      <c r="VLR672" s="3"/>
      <c r="VLS672" s="3"/>
      <c r="VLT672" s="3"/>
      <c r="VLU672" s="3"/>
      <c r="VLV672" s="3"/>
      <c r="VLW672" s="3"/>
      <c r="VLX672" s="3"/>
      <c r="VLY672" s="3"/>
      <c r="VLZ672" s="3"/>
      <c r="VMA672" s="3"/>
      <c r="VMB672" s="3"/>
      <c r="VMC672" s="3"/>
      <c r="VMD672" s="3"/>
      <c r="VME672" s="3"/>
      <c r="VMF672" s="3"/>
      <c r="VMG672" s="3"/>
      <c r="VMH672" s="3"/>
      <c r="VMI672" s="3"/>
      <c r="VMJ672" s="3"/>
      <c r="VMK672" s="3"/>
      <c r="VML672" s="3"/>
      <c r="VMM672" s="3"/>
      <c r="VMN672" s="3"/>
      <c r="VMO672" s="3"/>
      <c r="VMP672" s="3"/>
      <c r="VMQ672" s="3"/>
      <c r="VMR672" s="3"/>
      <c r="VMS672" s="3"/>
      <c r="VMT672" s="3"/>
      <c r="VMU672" s="3"/>
      <c r="VMV672" s="3"/>
      <c r="VMW672" s="3"/>
      <c r="VMX672" s="3"/>
      <c r="VMY672" s="3"/>
      <c r="VMZ672" s="3"/>
      <c r="VNA672" s="3"/>
      <c r="VNB672" s="3"/>
      <c r="VNC672" s="3"/>
      <c r="VND672" s="3"/>
      <c r="VNE672" s="3"/>
      <c r="VNF672" s="3"/>
      <c r="VNG672" s="3"/>
      <c r="VNH672" s="3"/>
      <c r="VNI672" s="3"/>
      <c r="VNJ672" s="3"/>
      <c r="VNK672" s="3"/>
      <c r="VNL672" s="3"/>
      <c r="VNM672" s="3"/>
      <c r="VNN672" s="3"/>
      <c r="VNO672" s="3"/>
      <c r="VNP672" s="3"/>
      <c r="VNQ672" s="3"/>
      <c r="VNR672" s="3"/>
      <c r="VNS672" s="3"/>
      <c r="VNT672" s="3"/>
      <c r="VNU672" s="3"/>
      <c r="VNV672" s="3"/>
      <c r="VNW672" s="3"/>
      <c r="VNX672" s="3"/>
      <c r="VNY672" s="3"/>
      <c r="VNZ672" s="3"/>
      <c r="VOA672" s="3"/>
      <c r="VOB672" s="3"/>
      <c r="VOC672" s="3"/>
      <c r="VOD672" s="3"/>
      <c r="VOE672" s="3"/>
      <c r="VOF672" s="3"/>
      <c r="VOG672" s="3"/>
      <c r="VOH672" s="3"/>
      <c r="VOI672" s="3"/>
      <c r="VOJ672" s="3"/>
      <c r="VOK672" s="3"/>
      <c r="VOL672" s="3"/>
      <c r="VOM672" s="3"/>
      <c r="VON672" s="3"/>
      <c r="VOO672" s="3"/>
      <c r="VOP672" s="3"/>
      <c r="VOQ672" s="3"/>
      <c r="VOR672" s="3"/>
      <c r="VOS672" s="3"/>
      <c r="VOT672" s="3"/>
      <c r="VOU672" s="3"/>
      <c r="VOV672" s="3"/>
      <c r="VOW672" s="3"/>
      <c r="VOX672" s="3"/>
      <c r="VOY672" s="3"/>
      <c r="VOZ672" s="3"/>
      <c r="VPA672" s="3"/>
      <c r="VPB672" s="3"/>
      <c r="VPC672" s="3"/>
      <c r="VPD672" s="3"/>
      <c r="VPE672" s="3"/>
      <c r="VPF672" s="3"/>
      <c r="VPG672" s="3"/>
      <c r="VPH672" s="3"/>
      <c r="VPI672" s="3"/>
      <c r="VPJ672" s="3"/>
      <c r="VPK672" s="3"/>
      <c r="VPL672" s="3"/>
      <c r="VPM672" s="3"/>
      <c r="VPN672" s="3"/>
      <c r="VPO672" s="3"/>
      <c r="VPP672" s="3"/>
      <c r="VPQ672" s="3"/>
      <c r="VPR672" s="3"/>
      <c r="VPS672" s="3"/>
      <c r="VPT672" s="3"/>
      <c r="VPU672" s="3"/>
      <c r="VPV672" s="3"/>
      <c r="VPW672" s="3"/>
      <c r="VPX672" s="3"/>
      <c r="VPY672" s="3"/>
      <c r="VPZ672" s="3"/>
      <c r="VQA672" s="3"/>
      <c r="VQB672" s="3"/>
      <c r="VQC672" s="3"/>
      <c r="VQD672" s="3"/>
      <c r="VQE672" s="3"/>
      <c r="VQF672" s="3"/>
      <c r="VQG672" s="3"/>
      <c r="VQH672" s="3"/>
      <c r="VQI672" s="3"/>
      <c r="VQJ672" s="3"/>
      <c r="VQK672" s="3"/>
      <c r="VQL672" s="3"/>
      <c r="VQM672" s="3"/>
      <c r="VQN672" s="3"/>
      <c r="VQO672" s="3"/>
      <c r="VQP672" s="3"/>
      <c r="VQQ672" s="3"/>
      <c r="VQR672" s="3"/>
      <c r="VQS672" s="3"/>
      <c r="VQT672" s="3"/>
      <c r="VQU672" s="3"/>
      <c r="VQV672" s="3"/>
      <c r="VQW672" s="3"/>
      <c r="VQX672" s="3"/>
      <c r="VQY672" s="3"/>
      <c r="VQZ672" s="3"/>
      <c r="VRA672" s="3"/>
      <c r="VRB672" s="3"/>
      <c r="VRC672" s="3"/>
      <c r="VRD672" s="3"/>
      <c r="VRE672" s="3"/>
      <c r="VRF672" s="3"/>
      <c r="VRG672" s="3"/>
      <c r="VRH672" s="3"/>
      <c r="VRI672" s="3"/>
      <c r="VRJ672" s="3"/>
      <c r="VRK672" s="3"/>
      <c r="VRL672" s="3"/>
      <c r="VRM672" s="3"/>
      <c r="VRN672" s="3"/>
      <c r="VRO672" s="3"/>
      <c r="VRP672" s="3"/>
      <c r="VRQ672" s="3"/>
      <c r="VRR672" s="3"/>
      <c r="VRS672" s="3"/>
      <c r="VRT672" s="3"/>
      <c r="VRU672" s="3"/>
      <c r="VRV672" s="3"/>
      <c r="VRW672" s="3"/>
      <c r="VRX672" s="3"/>
      <c r="VRY672" s="3"/>
      <c r="VRZ672" s="3"/>
      <c r="VSA672" s="3"/>
      <c r="VSB672" s="3"/>
      <c r="VSC672" s="3"/>
      <c r="VSD672" s="3"/>
      <c r="VSE672" s="3"/>
      <c r="VSF672" s="3"/>
      <c r="VSG672" s="3"/>
      <c r="VSH672" s="3"/>
      <c r="VSI672" s="3"/>
      <c r="VSJ672" s="3"/>
      <c r="VSK672" s="3"/>
      <c r="VSL672" s="3"/>
      <c r="VSM672" s="3"/>
      <c r="VSN672" s="3"/>
      <c r="VSO672" s="3"/>
      <c r="VSP672" s="3"/>
      <c r="VSQ672" s="3"/>
      <c r="VSR672" s="3"/>
      <c r="VSS672" s="3"/>
      <c r="VST672" s="3"/>
      <c r="VSU672" s="3"/>
      <c r="VSV672" s="3"/>
      <c r="VSW672" s="3"/>
      <c r="VSX672" s="3"/>
      <c r="VSY672" s="3"/>
      <c r="VSZ672" s="3"/>
      <c r="VTA672" s="3"/>
      <c r="VTB672" s="3"/>
      <c r="VTC672" s="3"/>
      <c r="VTD672" s="3"/>
      <c r="VTE672" s="3"/>
      <c r="VTF672" s="3"/>
      <c r="VTG672" s="3"/>
      <c r="VTH672" s="3"/>
      <c r="VTI672" s="3"/>
      <c r="VTJ672" s="3"/>
      <c r="VTK672" s="3"/>
      <c r="VTL672" s="3"/>
      <c r="VTM672" s="3"/>
      <c r="VTN672" s="3"/>
      <c r="VTO672" s="3"/>
      <c r="VTP672" s="3"/>
      <c r="VTQ672" s="3"/>
      <c r="VTR672" s="3"/>
      <c r="VTS672" s="3"/>
      <c r="VTT672" s="3"/>
      <c r="VTU672" s="3"/>
      <c r="VTV672" s="3"/>
      <c r="VTW672" s="3"/>
      <c r="VTX672" s="3"/>
      <c r="VTY672" s="3"/>
      <c r="VTZ672" s="3"/>
      <c r="VUA672" s="3"/>
      <c r="VUB672" s="3"/>
      <c r="VUC672" s="3"/>
      <c r="VUD672" s="3"/>
      <c r="VUE672" s="3"/>
      <c r="VUF672" s="3"/>
      <c r="VUG672" s="3"/>
      <c r="VUH672" s="3"/>
      <c r="VUI672" s="3"/>
      <c r="VUJ672" s="3"/>
      <c r="VUK672" s="3"/>
      <c r="VUL672" s="3"/>
      <c r="VUM672" s="3"/>
      <c r="VUN672" s="3"/>
      <c r="VUO672" s="3"/>
      <c r="VUP672" s="3"/>
      <c r="VUQ672" s="3"/>
      <c r="VUR672" s="3"/>
      <c r="VUS672" s="3"/>
      <c r="VUT672" s="3"/>
      <c r="VUU672" s="3"/>
      <c r="VUV672" s="3"/>
      <c r="VUW672" s="3"/>
      <c r="VUX672" s="3"/>
      <c r="VUY672" s="3"/>
      <c r="VUZ672" s="3"/>
      <c r="VVA672" s="3"/>
      <c r="VVB672" s="3"/>
      <c r="VVC672" s="3"/>
      <c r="VVD672" s="3"/>
      <c r="VVE672" s="3"/>
      <c r="VVF672" s="3"/>
      <c r="VVG672" s="3"/>
      <c r="VVH672" s="3"/>
      <c r="VVI672" s="3"/>
      <c r="VVJ672" s="3"/>
      <c r="VVK672" s="3"/>
      <c r="VVL672" s="3"/>
      <c r="VVM672" s="3"/>
      <c r="VVN672" s="3"/>
      <c r="VVO672" s="3"/>
      <c r="VVP672" s="3"/>
      <c r="VVQ672" s="3"/>
      <c r="VVR672" s="3"/>
      <c r="VVS672" s="3"/>
      <c r="VVT672" s="3"/>
      <c r="VVU672" s="3"/>
      <c r="VVV672" s="3"/>
      <c r="VVW672" s="3"/>
      <c r="VVX672" s="3"/>
      <c r="VVY672" s="3"/>
      <c r="VVZ672" s="3"/>
      <c r="VWA672" s="3"/>
      <c r="VWB672" s="3"/>
      <c r="VWC672" s="3"/>
      <c r="VWD672" s="3"/>
      <c r="VWE672" s="3"/>
      <c r="VWF672" s="3"/>
      <c r="VWG672" s="3"/>
      <c r="VWH672" s="3"/>
      <c r="VWI672" s="3"/>
      <c r="VWJ672" s="3"/>
      <c r="VWK672" s="3"/>
      <c r="VWL672" s="3"/>
      <c r="VWM672" s="3"/>
      <c r="VWN672" s="3"/>
      <c r="VWO672" s="3"/>
      <c r="VWP672" s="3"/>
      <c r="VWQ672" s="3"/>
      <c r="VWR672" s="3"/>
      <c r="VWS672" s="3"/>
      <c r="VWT672" s="3"/>
      <c r="VWU672" s="3"/>
      <c r="VWV672" s="3"/>
      <c r="VWW672" s="3"/>
      <c r="VWX672" s="3"/>
      <c r="VWY672" s="3"/>
      <c r="VWZ672" s="3"/>
      <c r="VXA672" s="3"/>
      <c r="VXB672" s="3"/>
      <c r="VXC672" s="3"/>
      <c r="VXD672" s="3"/>
      <c r="VXE672" s="3"/>
      <c r="VXF672" s="3"/>
      <c r="VXG672" s="3"/>
      <c r="VXH672" s="3"/>
      <c r="VXI672" s="3"/>
      <c r="VXJ672" s="3"/>
      <c r="VXK672" s="3"/>
      <c r="VXL672" s="3"/>
      <c r="VXM672" s="3"/>
      <c r="VXN672" s="3"/>
      <c r="VXO672" s="3"/>
      <c r="VXP672" s="3"/>
      <c r="VXQ672" s="3"/>
      <c r="VXR672" s="3"/>
      <c r="VXS672" s="3"/>
      <c r="VXT672" s="3"/>
      <c r="VXU672" s="3"/>
      <c r="VXV672" s="3"/>
      <c r="VXW672" s="3"/>
      <c r="VXX672" s="3"/>
      <c r="VXY672" s="3"/>
      <c r="VXZ672" s="3"/>
      <c r="VYA672" s="3"/>
      <c r="VYB672" s="3"/>
      <c r="VYC672" s="3"/>
      <c r="VYD672" s="3"/>
      <c r="VYE672" s="3"/>
      <c r="VYF672" s="3"/>
      <c r="VYG672" s="3"/>
      <c r="VYH672" s="3"/>
      <c r="VYI672" s="3"/>
      <c r="VYJ672" s="3"/>
      <c r="VYK672" s="3"/>
      <c r="VYL672" s="3"/>
      <c r="VYM672" s="3"/>
      <c r="VYN672" s="3"/>
      <c r="VYO672" s="3"/>
      <c r="VYP672" s="3"/>
      <c r="VYQ672" s="3"/>
      <c r="VYR672" s="3"/>
      <c r="VYS672" s="3"/>
      <c r="VYT672" s="3"/>
      <c r="VYU672" s="3"/>
      <c r="VYV672" s="3"/>
      <c r="VYW672" s="3"/>
      <c r="VYX672" s="3"/>
      <c r="VYY672" s="3"/>
      <c r="VYZ672" s="3"/>
      <c r="VZA672" s="3"/>
      <c r="VZB672" s="3"/>
      <c r="VZC672" s="3"/>
      <c r="VZD672" s="3"/>
      <c r="VZE672" s="3"/>
      <c r="VZF672" s="3"/>
      <c r="VZG672" s="3"/>
      <c r="VZH672" s="3"/>
      <c r="VZI672" s="3"/>
      <c r="VZJ672" s="3"/>
      <c r="VZK672" s="3"/>
      <c r="VZL672" s="3"/>
      <c r="VZM672" s="3"/>
      <c r="VZN672" s="3"/>
      <c r="VZO672" s="3"/>
      <c r="VZP672" s="3"/>
      <c r="VZQ672" s="3"/>
      <c r="VZR672" s="3"/>
      <c r="VZS672" s="3"/>
      <c r="VZT672" s="3"/>
      <c r="VZU672" s="3"/>
      <c r="VZV672" s="3"/>
      <c r="VZW672" s="3"/>
      <c r="VZX672" s="3"/>
      <c r="VZY672" s="3"/>
      <c r="VZZ672" s="3"/>
      <c r="WAA672" s="3"/>
      <c r="WAB672" s="3"/>
      <c r="WAC672" s="3"/>
      <c r="WAD672" s="3"/>
      <c r="WAE672" s="3"/>
      <c r="WAF672" s="3"/>
      <c r="WAG672" s="3"/>
      <c r="WAH672" s="3"/>
      <c r="WAI672" s="3"/>
      <c r="WAJ672" s="3"/>
      <c r="WAK672" s="3"/>
      <c r="WAL672" s="3"/>
      <c r="WAM672" s="3"/>
      <c r="WAN672" s="3"/>
      <c r="WAO672" s="3"/>
      <c r="WAP672" s="3"/>
      <c r="WAQ672" s="3"/>
      <c r="WAR672" s="3"/>
      <c r="WAS672" s="3"/>
      <c r="WAT672" s="3"/>
      <c r="WAU672" s="3"/>
      <c r="WAV672" s="3"/>
      <c r="WAW672" s="3"/>
      <c r="WAX672" s="3"/>
      <c r="WAY672" s="3"/>
      <c r="WAZ672" s="3"/>
      <c r="WBA672" s="3"/>
      <c r="WBB672" s="3"/>
      <c r="WBC672" s="3"/>
      <c r="WBD672" s="3"/>
      <c r="WBE672" s="3"/>
      <c r="WBF672" s="3"/>
      <c r="WBG672" s="3"/>
      <c r="WBH672" s="3"/>
      <c r="WBI672" s="3"/>
      <c r="WBJ672" s="3"/>
      <c r="WBK672" s="3"/>
      <c r="WBL672" s="3"/>
      <c r="WBM672" s="3"/>
      <c r="WBN672" s="3"/>
      <c r="WBO672" s="3"/>
      <c r="WBP672" s="3"/>
      <c r="WBQ672" s="3"/>
      <c r="WBR672" s="3"/>
      <c r="WBS672" s="3"/>
      <c r="WBT672" s="3"/>
      <c r="WBU672" s="3"/>
      <c r="WBV672" s="3"/>
      <c r="WBW672" s="3"/>
      <c r="WBX672" s="3"/>
      <c r="WBY672" s="3"/>
      <c r="WBZ672" s="3"/>
      <c r="WCA672" s="3"/>
      <c r="WCB672" s="3"/>
      <c r="WCC672" s="3"/>
      <c r="WCD672" s="3"/>
      <c r="WCE672" s="3"/>
      <c r="WCF672" s="3"/>
      <c r="WCG672" s="3"/>
      <c r="WCH672" s="3"/>
      <c r="WCI672" s="3"/>
      <c r="WCJ672" s="3"/>
      <c r="WCK672" s="3"/>
      <c r="WCL672" s="3"/>
      <c r="WCM672" s="3"/>
      <c r="WCN672" s="3"/>
      <c r="WCO672" s="3"/>
      <c r="WCP672" s="3"/>
      <c r="WCQ672" s="3"/>
      <c r="WCR672" s="3"/>
      <c r="WCS672" s="3"/>
      <c r="WCT672" s="3"/>
      <c r="WCU672" s="3"/>
      <c r="WCV672" s="3"/>
      <c r="WCW672" s="3"/>
      <c r="WCX672" s="3"/>
      <c r="WCY672" s="3"/>
      <c r="WCZ672" s="3"/>
      <c r="WDA672" s="3"/>
      <c r="WDB672" s="3"/>
      <c r="WDC672" s="3"/>
      <c r="WDD672" s="3"/>
      <c r="WDE672" s="3"/>
      <c r="WDF672" s="3"/>
      <c r="WDG672" s="3"/>
      <c r="WDH672" s="3"/>
      <c r="WDI672" s="3"/>
      <c r="WDJ672" s="3"/>
      <c r="WDK672" s="3"/>
      <c r="WDL672" s="3"/>
      <c r="WDM672" s="3"/>
      <c r="WDN672" s="3"/>
      <c r="WDO672" s="3"/>
      <c r="WDP672" s="3"/>
      <c r="WDQ672" s="3"/>
      <c r="WDR672" s="3"/>
      <c r="WDS672" s="3"/>
      <c r="WDT672" s="3"/>
      <c r="WDU672" s="3"/>
      <c r="WDV672" s="3"/>
      <c r="WDW672" s="3"/>
      <c r="WDX672" s="3"/>
      <c r="WDY672" s="3"/>
      <c r="WDZ672" s="3"/>
      <c r="WEA672" s="3"/>
      <c r="WEB672" s="3"/>
      <c r="WEC672" s="3"/>
      <c r="WED672" s="3"/>
      <c r="WEE672" s="3"/>
      <c r="WEF672" s="3"/>
      <c r="WEG672" s="3"/>
      <c r="WEH672" s="3"/>
      <c r="WEI672" s="3"/>
      <c r="WEJ672" s="3"/>
      <c r="WEK672" s="3"/>
      <c r="WEL672" s="3"/>
      <c r="WEM672" s="3"/>
      <c r="WEN672" s="3"/>
      <c r="WEO672" s="3"/>
      <c r="WEP672" s="3"/>
      <c r="WEQ672" s="3"/>
      <c r="WER672" s="3"/>
      <c r="WES672" s="3"/>
      <c r="WET672" s="3"/>
      <c r="WEU672" s="3"/>
      <c r="WEV672" s="3"/>
      <c r="WEW672" s="3"/>
      <c r="WEX672" s="3"/>
      <c r="WEY672" s="3"/>
      <c r="WEZ672" s="3"/>
      <c r="WFA672" s="3"/>
      <c r="WFB672" s="3"/>
      <c r="WFC672" s="3"/>
      <c r="WFD672" s="3"/>
      <c r="WFE672" s="3"/>
      <c r="WFF672" s="3"/>
      <c r="WFG672" s="3"/>
      <c r="WFH672" s="3"/>
      <c r="WFI672" s="3"/>
      <c r="WFJ672" s="3"/>
      <c r="WFK672" s="3"/>
      <c r="WFL672" s="3"/>
      <c r="WFM672" s="3"/>
      <c r="WFN672" s="3"/>
      <c r="WFO672" s="3"/>
      <c r="WFP672" s="3"/>
      <c r="WFQ672" s="3"/>
      <c r="WFR672" s="3"/>
      <c r="WFS672" s="3"/>
      <c r="WFT672" s="3"/>
      <c r="WFU672" s="3"/>
      <c r="WFV672" s="3"/>
      <c r="WFW672" s="3"/>
      <c r="WFX672" s="3"/>
      <c r="WFY672" s="3"/>
      <c r="WFZ672" s="3"/>
      <c r="WGA672" s="3"/>
      <c r="WGB672" s="3"/>
      <c r="WGC672" s="3"/>
      <c r="WGD672" s="3"/>
      <c r="WGE672" s="3"/>
      <c r="WGF672" s="3"/>
      <c r="WGG672" s="3"/>
      <c r="WGH672" s="3"/>
      <c r="WGI672" s="3"/>
      <c r="WGJ672" s="3"/>
      <c r="WGK672" s="3"/>
      <c r="WGL672" s="3"/>
      <c r="WGM672" s="3"/>
      <c r="WGN672" s="3"/>
      <c r="WGO672" s="3"/>
      <c r="WGP672" s="3"/>
      <c r="WGQ672" s="3"/>
      <c r="WGR672" s="3"/>
      <c r="WGS672" s="3"/>
      <c r="WGT672" s="3"/>
      <c r="WGU672" s="3"/>
      <c r="WGV672" s="3"/>
      <c r="WGW672" s="3"/>
      <c r="WGX672" s="3"/>
      <c r="WGY672" s="3"/>
      <c r="WGZ672" s="3"/>
      <c r="WHA672" s="3"/>
      <c r="WHB672" s="3"/>
      <c r="WHC672" s="3"/>
      <c r="WHD672" s="3"/>
      <c r="WHE672" s="3"/>
      <c r="WHF672" s="3"/>
      <c r="WHG672" s="3"/>
      <c r="WHH672" s="3"/>
      <c r="WHI672" s="3"/>
      <c r="WHJ672" s="3"/>
      <c r="WHK672" s="3"/>
      <c r="WHL672" s="3"/>
      <c r="WHM672" s="3"/>
      <c r="WHN672" s="3"/>
      <c r="WHO672" s="3"/>
      <c r="WHP672" s="3"/>
      <c r="WHQ672" s="3"/>
      <c r="WHR672" s="3"/>
      <c r="WHS672" s="3"/>
      <c r="WHT672" s="3"/>
      <c r="WHU672" s="3"/>
      <c r="WHV672" s="3"/>
      <c r="WHW672" s="3"/>
      <c r="WHX672" s="3"/>
      <c r="WHY672" s="3"/>
      <c r="WHZ672" s="3"/>
      <c r="WIA672" s="3"/>
      <c r="WIB672" s="3"/>
      <c r="WIC672" s="3"/>
      <c r="WID672" s="3"/>
      <c r="WIE672" s="3"/>
      <c r="WIF672" s="3"/>
      <c r="WIG672" s="3"/>
      <c r="WIH672" s="3"/>
      <c r="WII672" s="3"/>
      <c r="WIJ672" s="3"/>
      <c r="WIK672" s="3"/>
      <c r="WIL672" s="3"/>
      <c r="WIM672" s="3"/>
      <c r="WIN672" s="3"/>
      <c r="WIO672" s="3"/>
      <c r="WIP672" s="3"/>
      <c r="WIQ672" s="3"/>
      <c r="WIR672" s="3"/>
      <c r="WIS672" s="3"/>
      <c r="WIT672" s="3"/>
      <c r="WIU672" s="3"/>
      <c r="WIV672" s="3"/>
      <c r="WIW672" s="3"/>
      <c r="WIX672" s="3"/>
      <c r="WIY672" s="3"/>
      <c r="WIZ672" s="3"/>
      <c r="WJA672" s="3"/>
      <c r="WJB672" s="3"/>
      <c r="WJC672" s="3"/>
      <c r="WJD672" s="3"/>
      <c r="WJE672" s="3"/>
      <c r="WJF672" s="3"/>
      <c r="WJG672" s="3"/>
      <c r="WJH672" s="3"/>
      <c r="WJI672" s="3"/>
      <c r="WJJ672" s="3"/>
      <c r="WJK672" s="3"/>
      <c r="WJL672" s="3"/>
      <c r="WJM672" s="3"/>
      <c r="WJN672" s="3"/>
      <c r="WJO672" s="3"/>
      <c r="WJP672" s="3"/>
      <c r="WJQ672" s="3"/>
      <c r="WJR672" s="3"/>
      <c r="WJS672" s="3"/>
      <c r="WJT672" s="3"/>
      <c r="WJU672" s="3"/>
      <c r="WJV672" s="3"/>
      <c r="WJW672" s="3"/>
      <c r="WJX672" s="3"/>
      <c r="WJY672" s="3"/>
      <c r="WJZ672" s="3"/>
      <c r="WKA672" s="3"/>
      <c r="WKB672" s="3"/>
      <c r="WKC672" s="3"/>
      <c r="WKD672" s="3"/>
      <c r="WKE672" s="3"/>
      <c r="WKF672" s="3"/>
      <c r="WKG672" s="3"/>
      <c r="WKH672" s="3"/>
      <c r="WKI672" s="3"/>
      <c r="WKJ672" s="3"/>
      <c r="WKK672" s="3"/>
      <c r="WKL672" s="3"/>
      <c r="WKM672" s="3"/>
      <c r="WKN672" s="3"/>
      <c r="WKO672" s="3"/>
      <c r="WKP672" s="3"/>
      <c r="WKQ672" s="3"/>
      <c r="WKR672" s="3"/>
      <c r="WKS672" s="3"/>
      <c r="WKT672" s="3"/>
      <c r="WKU672" s="3"/>
      <c r="WKV672" s="3"/>
      <c r="WKW672" s="3"/>
      <c r="WKX672" s="3"/>
      <c r="WKY672" s="3"/>
      <c r="WKZ672" s="3"/>
      <c r="WLA672" s="3"/>
      <c r="WLB672" s="3"/>
      <c r="WLC672" s="3"/>
      <c r="WLD672" s="3"/>
      <c r="WLE672" s="3"/>
      <c r="WLF672" s="3"/>
      <c r="WLG672" s="3"/>
      <c r="WLH672" s="3"/>
      <c r="WLI672" s="3"/>
      <c r="WLJ672" s="3"/>
      <c r="WLK672" s="3"/>
      <c r="WLL672" s="3"/>
      <c r="WLM672" s="3"/>
      <c r="WLN672" s="3"/>
      <c r="WLO672" s="3"/>
      <c r="WLP672" s="3"/>
      <c r="WLQ672" s="3"/>
      <c r="WLR672" s="3"/>
      <c r="WLS672" s="3"/>
      <c r="WLT672" s="3"/>
      <c r="WLU672" s="3"/>
      <c r="WLV672" s="3"/>
      <c r="WLW672" s="3"/>
      <c r="WLX672" s="3"/>
      <c r="WLY672" s="3"/>
      <c r="WLZ672" s="3"/>
      <c r="WMA672" s="3"/>
      <c r="WMB672" s="3"/>
      <c r="WMC672" s="3"/>
      <c r="WMD672" s="3"/>
      <c r="WME672" s="3"/>
      <c r="WMF672" s="3"/>
      <c r="WMG672" s="3"/>
      <c r="WMH672" s="3"/>
      <c r="WMI672" s="3"/>
      <c r="WMJ672" s="3"/>
      <c r="WMK672" s="3"/>
      <c r="WML672" s="3"/>
      <c r="WMM672" s="3"/>
      <c r="WMN672" s="3"/>
      <c r="WMO672" s="3"/>
      <c r="WMP672" s="3"/>
      <c r="WMQ672" s="3"/>
      <c r="WMR672" s="3"/>
      <c r="WMS672" s="3"/>
      <c r="WMT672" s="3"/>
      <c r="WMU672" s="3"/>
      <c r="WMV672" s="3"/>
      <c r="WMW672" s="3"/>
      <c r="WMX672" s="3"/>
      <c r="WMY672" s="3"/>
      <c r="WMZ672" s="3"/>
      <c r="WNA672" s="3"/>
      <c r="WNB672" s="3"/>
      <c r="WNC672" s="3"/>
      <c r="WND672" s="3"/>
      <c r="WNE672" s="3"/>
      <c r="WNF672" s="3"/>
      <c r="WNG672" s="3"/>
      <c r="WNH672" s="3"/>
      <c r="WNI672" s="3"/>
      <c r="WNJ672" s="3"/>
      <c r="WNK672" s="3"/>
      <c r="WNL672" s="3"/>
      <c r="WNM672" s="3"/>
      <c r="WNN672" s="3"/>
      <c r="WNO672" s="3"/>
      <c r="WNP672" s="3"/>
      <c r="WNQ672" s="3"/>
      <c r="WNR672" s="3"/>
      <c r="WNS672" s="3"/>
      <c r="WNT672" s="3"/>
      <c r="WNU672" s="3"/>
      <c r="WNV672" s="3"/>
      <c r="WNW672" s="3"/>
      <c r="WNX672" s="3"/>
      <c r="WNY672" s="3"/>
      <c r="WNZ672" s="3"/>
      <c r="WOA672" s="3"/>
      <c r="WOB672" s="3"/>
      <c r="WOC672" s="3"/>
      <c r="WOD672" s="3"/>
      <c r="WOE672" s="3"/>
      <c r="WOF672" s="3"/>
      <c r="WOG672" s="3"/>
      <c r="WOH672" s="3"/>
      <c r="WOI672" s="3"/>
      <c r="WOJ672" s="3"/>
      <c r="WOK672" s="3"/>
      <c r="WOL672" s="3"/>
      <c r="WOM672" s="3"/>
      <c r="WON672" s="3"/>
      <c r="WOO672" s="3"/>
      <c r="WOP672" s="3"/>
      <c r="WOQ672" s="3"/>
      <c r="WOR672" s="3"/>
      <c r="WOS672" s="3"/>
      <c r="WOT672" s="3"/>
      <c r="WOU672" s="3"/>
      <c r="WOV672" s="3"/>
      <c r="WOW672" s="3"/>
      <c r="WOX672" s="3"/>
      <c r="WOY672" s="3"/>
      <c r="WOZ672" s="3"/>
      <c r="WPA672" s="3"/>
      <c r="WPB672" s="3"/>
      <c r="WPC672" s="3"/>
      <c r="WPD672" s="3"/>
      <c r="WPE672" s="3"/>
      <c r="WPF672" s="3"/>
      <c r="WPG672" s="3"/>
      <c r="WPH672" s="3"/>
      <c r="WPI672" s="3"/>
      <c r="WPJ672" s="3"/>
      <c r="WPK672" s="3"/>
      <c r="WPL672" s="3"/>
      <c r="WPM672" s="3"/>
      <c r="WPN672" s="3"/>
      <c r="WPO672" s="3"/>
      <c r="WPP672" s="3"/>
      <c r="WPQ672" s="3"/>
      <c r="WPR672" s="3"/>
      <c r="WPS672" s="3"/>
      <c r="WPT672" s="3"/>
      <c r="WPU672" s="3"/>
      <c r="WPV672" s="3"/>
      <c r="WPW672" s="3"/>
      <c r="WPX672" s="3"/>
      <c r="WPY672" s="3"/>
      <c r="WPZ672" s="3"/>
      <c r="WQA672" s="3"/>
      <c r="WQB672" s="3"/>
      <c r="WQC672" s="3"/>
      <c r="WQD672" s="3"/>
      <c r="WQE672" s="3"/>
      <c r="WQF672" s="3"/>
      <c r="WQG672" s="3"/>
      <c r="WQH672" s="3"/>
      <c r="WQI672" s="3"/>
      <c r="WQJ672" s="3"/>
      <c r="WQK672" s="3"/>
      <c r="WQL672" s="3"/>
      <c r="WQM672" s="3"/>
      <c r="WQN672" s="3"/>
      <c r="WQO672" s="3"/>
      <c r="WQP672" s="3"/>
      <c r="WQQ672" s="3"/>
      <c r="WQR672" s="3"/>
      <c r="WQS672" s="3"/>
      <c r="WQT672" s="3"/>
      <c r="WQU672" s="3"/>
      <c r="WQV672" s="3"/>
      <c r="WQW672" s="3"/>
      <c r="WQX672" s="3"/>
      <c r="WQY672" s="3"/>
      <c r="WQZ672" s="3"/>
      <c r="WRA672" s="3"/>
      <c r="WRB672" s="3"/>
      <c r="WRC672" s="3"/>
      <c r="WRD672" s="3"/>
      <c r="WRE672" s="3"/>
      <c r="WRF672" s="3"/>
      <c r="WRG672" s="3"/>
      <c r="WRH672" s="3"/>
      <c r="WRI672" s="3"/>
      <c r="WRJ672" s="3"/>
      <c r="WRK672" s="3"/>
      <c r="WRL672" s="3"/>
      <c r="WRM672" s="3"/>
      <c r="WRN672" s="3"/>
      <c r="WRO672" s="3"/>
      <c r="WRP672" s="3"/>
      <c r="WRQ672" s="3"/>
      <c r="WRR672" s="3"/>
      <c r="WRS672" s="3"/>
      <c r="WRT672" s="3"/>
      <c r="WRU672" s="3"/>
      <c r="WRV672" s="3"/>
      <c r="WRW672" s="3"/>
      <c r="WRX672" s="3"/>
      <c r="WRY672" s="3"/>
      <c r="WRZ672" s="3"/>
      <c r="WSA672" s="3"/>
      <c r="WSB672" s="3"/>
      <c r="WSC672" s="3"/>
      <c r="WSD672" s="3"/>
      <c r="WSE672" s="3"/>
      <c r="WSF672" s="3"/>
      <c r="WSG672" s="3"/>
      <c r="WSH672" s="3"/>
      <c r="WSI672" s="3"/>
      <c r="WSJ672" s="3"/>
      <c r="WSK672" s="3"/>
      <c r="WSL672" s="3"/>
      <c r="WSM672" s="3"/>
      <c r="WSN672" s="3"/>
      <c r="WSO672" s="3"/>
      <c r="WSP672" s="3"/>
      <c r="WSQ672" s="3"/>
      <c r="WSR672" s="3"/>
      <c r="WSS672" s="3"/>
      <c r="WST672" s="3"/>
      <c r="WSU672" s="3"/>
      <c r="WSV672" s="3"/>
      <c r="WSW672" s="3"/>
      <c r="WSX672" s="3"/>
      <c r="WSY672" s="3"/>
      <c r="WSZ672" s="3"/>
      <c r="WTA672" s="3"/>
      <c r="WTB672" s="3"/>
      <c r="WTC672" s="3"/>
      <c r="WTD672" s="3"/>
      <c r="WTE672" s="3"/>
      <c r="WTF672" s="3"/>
      <c r="WTG672" s="3"/>
      <c r="WTH672" s="3"/>
      <c r="WTI672" s="3"/>
      <c r="WTJ672" s="3"/>
      <c r="WTK672" s="3"/>
      <c r="WTL672" s="3"/>
      <c r="WTM672" s="3"/>
      <c r="WTN672" s="3"/>
      <c r="WTO672" s="3"/>
      <c r="WTP672" s="3"/>
      <c r="WTQ672" s="3"/>
      <c r="WTR672" s="3"/>
      <c r="WTS672" s="3"/>
      <c r="WTT672" s="3"/>
      <c r="WTU672" s="3"/>
      <c r="WTV672" s="3"/>
      <c r="WTW672" s="3"/>
      <c r="WTX672" s="3"/>
      <c r="WTY672" s="3"/>
      <c r="WTZ672" s="3"/>
      <c r="WUA672" s="3"/>
      <c r="WUB672" s="3"/>
      <c r="WUC672" s="3"/>
      <c r="WUD672" s="3"/>
      <c r="WUE672" s="3"/>
      <c r="WUF672" s="3"/>
      <c r="WUG672" s="3"/>
      <c r="WUH672" s="3"/>
      <c r="WUI672" s="3"/>
      <c r="WUJ672" s="3"/>
      <c r="WUK672" s="3"/>
      <c r="WUL672" s="3"/>
      <c r="WUM672" s="3"/>
      <c r="WUN672" s="3"/>
      <c r="WUO672" s="3"/>
      <c r="WUP672" s="3"/>
      <c r="WUQ672" s="3"/>
      <c r="WUR672" s="3"/>
      <c r="WUS672" s="3"/>
      <c r="WUT672" s="3"/>
      <c r="WUU672" s="3"/>
      <c r="WUV672" s="3"/>
      <c r="WUW672" s="3"/>
      <c r="WUX672" s="3"/>
      <c r="WUY672" s="3"/>
      <c r="WUZ672" s="3"/>
      <c r="WVA672" s="3"/>
      <c r="WVB672" s="3"/>
      <c r="WVC672" s="3"/>
      <c r="WVD672" s="3"/>
      <c r="WVE672" s="3"/>
      <c r="WVF672" s="3"/>
      <c r="WVG672" s="3"/>
      <c r="WVH672" s="3"/>
      <c r="WVI672" s="3"/>
      <c r="WVJ672" s="3"/>
      <c r="WVK672" s="3"/>
      <c r="WVL672" s="3"/>
      <c r="WVM672" s="3"/>
      <c r="WVN672" s="3"/>
      <c r="WVO672" s="3"/>
      <c r="WVP672" s="3"/>
      <c r="WVQ672" s="3"/>
      <c r="WVR672" s="3"/>
      <c r="WVS672" s="3"/>
      <c r="WVT672" s="3"/>
      <c r="WVU672" s="3"/>
      <c r="WVV672" s="3"/>
      <c r="WVW672" s="3"/>
      <c r="WVX672" s="3"/>
      <c r="WVY672" s="3"/>
      <c r="WVZ672" s="3"/>
      <c r="WWA672" s="3"/>
      <c r="WWB672" s="3"/>
      <c r="WWC672" s="3"/>
      <c r="WWD672" s="3"/>
      <c r="WWE672" s="3"/>
      <c r="WWF672" s="3"/>
      <c r="WWG672" s="3"/>
      <c r="WWH672" s="3"/>
      <c r="WWI672" s="3"/>
      <c r="WWJ672" s="3"/>
      <c r="WWK672" s="3"/>
      <c r="WWL672" s="3"/>
      <c r="WWM672" s="3"/>
      <c r="WWN672" s="3"/>
      <c r="WWO672" s="3"/>
      <c r="WWP672" s="3"/>
      <c r="WWQ672" s="3"/>
      <c r="WWR672" s="3"/>
      <c r="WWS672" s="3"/>
      <c r="WWT672" s="3"/>
      <c r="WWU672" s="3"/>
      <c r="WWV672" s="3"/>
      <c r="WWW672" s="3"/>
      <c r="WWX672" s="3"/>
      <c r="WWY672" s="3"/>
      <c r="WWZ672" s="3"/>
      <c r="WXA672" s="3"/>
      <c r="WXB672" s="3"/>
      <c r="WXC672" s="3"/>
      <c r="WXD672" s="3"/>
      <c r="WXE672" s="3"/>
      <c r="WXF672" s="3"/>
      <c r="WXG672" s="3"/>
      <c r="WXH672" s="3"/>
      <c r="WXI672" s="3"/>
      <c r="WXJ672" s="3"/>
      <c r="WXK672" s="3"/>
      <c r="WXL672" s="3"/>
      <c r="WXM672" s="3"/>
      <c r="WXN672" s="3"/>
      <c r="WXO672" s="3"/>
      <c r="WXP672" s="3"/>
      <c r="WXQ672" s="3"/>
      <c r="WXR672" s="3"/>
      <c r="WXS672" s="3"/>
      <c r="WXT672" s="3"/>
      <c r="WXU672" s="3"/>
      <c r="WXV672" s="3"/>
      <c r="WXW672" s="3"/>
      <c r="WXX672" s="3"/>
      <c r="WXY672" s="3"/>
      <c r="WXZ672" s="3"/>
      <c r="WYA672" s="3"/>
      <c r="WYB672" s="3"/>
      <c r="WYC672" s="3"/>
      <c r="WYD672" s="3"/>
      <c r="WYE672" s="3"/>
      <c r="WYF672" s="3"/>
      <c r="WYG672" s="3"/>
      <c r="WYH672" s="3"/>
      <c r="WYI672" s="3"/>
      <c r="WYJ672" s="3"/>
      <c r="WYK672" s="3"/>
      <c r="WYL672" s="3"/>
      <c r="WYM672" s="3"/>
      <c r="WYN672" s="3"/>
      <c r="WYO672" s="3"/>
      <c r="WYP672" s="3"/>
      <c r="WYQ672" s="3"/>
      <c r="WYR672" s="3"/>
      <c r="WYS672" s="3"/>
      <c r="WYT672" s="3"/>
      <c r="WYU672" s="3"/>
      <c r="WYV672" s="3"/>
      <c r="WYW672" s="3"/>
      <c r="WYX672" s="3"/>
      <c r="WYY672" s="3"/>
      <c r="WYZ672" s="3"/>
      <c r="WZA672" s="3"/>
      <c r="WZB672" s="3"/>
      <c r="WZC672" s="3"/>
      <c r="WZD672" s="3"/>
      <c r="WZE672" s="3"/>
      <c r="WZF672" s="3"/>
      <c r="WZG672" s="3"/>
      <c r="WZH672" s="3"/>
      <c r="WZI672" s="3"/>
      <c r="WZJ672" s="3"/>
      <c r="WZK672" s="3"/>
      <c r="WZL672" s="3"/>
      <c r="WZM672" s="3"/>
      <c r="WZN672" s="3"/>
      <c r="WZO672" s="3"/>
      <c r="WZP672" s="3"/>
      <c r="WZQ672" s="3"/>
      <c r="WZR672" s="3"/>
      <c r="WZS672" s="3"/>
      <c r="WZT672" s="3"/>
      <c r="WZU672" s="3"/>
      <c r="WZV672" s="3"/>
      <c r="WZW672" s="3"/>
      <c r="WZX672" s="3"/>
      <c r="WZY672" s="3"/>
      <c r="WZZ672" s="3"/>
      <c r="XAA672" s="3"/>
      <c r="XAB672" s="3"/>
      <c r="XAC672" s="3"/>
      <c r="XAD672" s="3"/>
      <c r="XAE672" s="3"/>
      <c r="XAF672" s="3"/>
      <c r="XAG672" s="3"/>
      <c r="XAH672" s="3"/>
      <c r="XAI672" s="3"/>
      <c r="XAJ672" s="3"/>
      <c r="XAK672" s="3"/>
      <c r="XAL672" s="3"/>
      <c r="XAM672" s="3"/>
      <c r="XAN672" s="3"/>
      <c r="XAO672" s="3"/>
      <c r="XAP672" s="3"/>
      <c r="XAQ672" s="3"/>
      <c r="XAR672" s="3"/>
      <c r="XAS672" s="3"/>
      <c r="XAT672" s="3"/>
      <c r="XAU672" s="3"/>
      <c r="XAV672" s="3"/>
      <c r="XAW672" s="3"/>
      <c r="XAX672" s="3"/>
      <c r="XAY672" s="3"/>
      <c r="XAZ672" s="3"/>
      <c r="XBA672" s="3"/>
      <c r="XBB672" s="3"/>
      <c r="XBC672" s="3"/>
      <c r="XBD672" s="3"/>
      <c r="XBE672" s="3"/>
      <c r="XBF672" s="3"/>
      <c r="XBG672" s="3"/>
      <c r="XBH672" s="3"/>
      <c r="XBI672" s="3"/>
      <c r="XBJ672" s="3"/>
      <c r="XBK672" s="3"/>
      <c r="XBL672" s="3"/>
      <c r="XBM672" s="3"/>
      <c r="XBN672" s="3"/>
      <c r="XBO672" s="3"/>
      <c r="XBP672" s="3"/>
      <c r="XBQ672" s="3"/>
      <c r="XBR672" s="3"/>
      <c r="XBS672" s="3"/>
      <c r="XBT672" s="3"/>
      <c r="XBU672" s="3"/>
      <c r="XBV672" s="3"/>
      <c r="XBW672" s="3"/>
      <c r="XBX672" s="3"/>
      <c r="XBY672" s="3"/>
      <c r="XBZ672" s="3"/>
      <c r="XCA672" s="3"/>
      <c r="XCB672" s="3"/>
      <c r="XCC672" s="3"/>
      <c r="XCD672" s="3"/>
      <c r="XCE672" s="3"/>
      <c r="XCF672" s="3"/>
      <c r="XCG672" s="3"/>
      <c r="XCH672" s="3"/>
      <c r="XCI672" s="3"/>
      <c r="XCJ672" s="3"/>
      <c r="XCK672" s="3"/>
      <c r="XCL672" s="3"/>
      <c r="XCM672" s="3"/>
      <c r="XCN672" s="3"/>
      <c r="XCO672" s="3"/>
      <c r="XCP672" s="3"/>
      <c r="XCQ672" s="3"/>
      <c r="XCR672" s="3"/>
      <c r="XCS672" s="3"/>
      <c r="XCT672" s="3"/>
      <c r="XCU672" s="3"/>
      <c r="XCV672" s="3"/>
      <c r="XCW672" s="3"/>
      <c r="XCX672" s="3"/>
      <c r="XCY672" s="3"/>
      <c r="XCZ672" s="3"/>
      <c r="XDA672" s="3"/>
      <c r="XDB672" s="3"/>
      <c r="XDC672" s="3"/>
      <c r="XDD672" s="3"/>
      <c r="XDE672" s="3"/>
      <c r="XDF672" s="3"/>
      <c r="XDG672" s="3"/>
      <c r="XDH672" s="3"/>
      <c r="XDI672" s="3"/>
      <c r="XDJ672" s="3"/>
      <c r="XDK672" s="3"/>
      <c r="XDL672" s="3"/>
      <c r="XDM672" s="3"/>
      <c r="XDN672" s="3"/>
      <c r="XDO672" s="3"/>
      <c r="XDP672" s="3"/>
      <c r="XDQ672" s="3"/>
      <c r="XDR672" s="3"/>
      <c r="XDS672" s="3"/>
      <c r="XDT672" s="3"/>
      <c r="XDU672" s="3"/>
      <c r="XDV672" s="3"/>
      <c r="XDW672" s="3"/>
      <c r="XDX672" s="3"/>
      <c r="XDY672" s="3"/>
      <c r="XDZ672" s="3"/>
      <c r="XEA672" s="3"/>
      <c r="XEB672" s="3"/>
      <c r="XEC672" s="3"/>
      <c r="XED672" s="3"/>
      <c r="XEE672" s="3"/>
      <c r="XEF672" s="3"/>
      <c r="XEG672" s="3"/>
      <c r="XEH672" s="3"/>
      <c r="XEI672" s="3"/>
      <c r="XEJ672" s="3"/>
      <c r="XEK672" s="3"/>
      <c r="XEL672" s="3"/>
      <c r="XEM672" s="3"/>
      <c r="XEN672" s="3"/>
      <c r="XEO672" s="3"/>
      <c r="XEP672" s="3"/>
      <c r="XEQ672" s="3"/>
      <c r="XER672" s="3"/>
      <c r="XES672" s="3"/>
      <c r="XET672" s="3"/>
      <c r="XEU672" s="3"/>
      <c r="XEV672" s="3"/>
      <c r="XEW672" s="3"/>
      <c r="XEX672" s="3"/>
      <c r="XEY672" s="3"/>
      <c r="XEZ672" s="3"/>
      <c r="XFA672" s="3"/>
      <c r="XFB672" s="3"/>
      <c r="XFC672" s="3"/>
      <c r="XFD672" s="3"/>
    </row>
    <row r="673" spans="1:16384" s="1060" customFormat="1" hidden="1" x14ac:dyDescent="0.3">
      <c r="A673" s="1059">
        <v>673</v>
      </c>
      <c r="B673" s="1060" t="s">
        <v>626</v>
      </c>
      <c r="C673" s="1061" t="s">
        <v>622</v>
      </c>
      <c r="D673" s="1062">
        <v>43709</v>
      </c>
      <c r="E673" s="1063">
        <v>3600</v>
      </c>
      <c r="F673" s="1064">
        <v>23</v>
      </c>
      <c r="G673" s="1065">
        <f>F673/$F$650</f>
        <v>1.3652282305454976E-3</v>
      </c>
      <c r="H673" s="1066" t="s">
        <v>211</v>
      </c>
      <c r="I673" s="1067">
        <f>LARGE(BV673:CL673,1)</f>
        <v>7.4410913600661431E-3</v>
      </c>
      <c r="J673" s="1067">
        <f>SMALL(BV673:CL673,1)</f>
        <v>0</v>
      </c>
      <c r="K673" s="1064">
        <v>0</v>
      </c>
      <c r="L673" s="1065">
        <f t="shared" si="1472"/>
        <v>0</v>
      </c>
      <c r="M673" s="1066">
        <f>L673/$G673</f>
        <v>0</v>
      </c>
      <c r="N673" s="1064">
        <v>0</v>
      </c>
      <c r="O673" s="1065">
        <f t="shared" si="1473"/>
        <v>0</v>
      </c>
      <c r="P673" s="1066">
        <f>O673/$G673</f>
        <v>0</v>
      </c>
      <c r="Q673" s="1064">
        <v>0</v>
      </c>
      <c r="R673" s="1065">
        <f>Q673/$Q$650</f>
        <v>0</v>
      </c>
      <c r="S673" s="1068">
        <f>R673/$G673</f>
        <v>0</v>
      </c>
      <c r="T673" s="1064">
        <v>0</v>
      </c>
      <c r="U673" s="1065">
        <f t="shared" si="1474"/>
        <v>0</v>
      </c>
      <c r="V673" s="1069">
        <f>U673/$G673</f>
        <v>0</v>
      </c>
      <c r="W673" s="1064">
        <v>0</v>
      </c>
      <c r="X673" s="1065">
        <f>W673/$W$650</f>
        <v>0</v>
      </c>
      <c r="Y673" s="1068">
        <f>X673/$G673</f>
        <v>0</v>
      </c>
      <c r="Z673" s="1064">
        <v>0</v>
      </c>
      <c r="AA673" s="1065">
        <f t="shared" si="1475"/>
        <v>0</v>
      </c>
      <c r="AB673" s="1068">
        <f>AA673/$G673</f>
        <v>0</v>
      </c>
      <c r="AC673" s="1064">
        <v>0</v>
      </c>
      <c r="AD673" s="1065">
        <f>AC673/AC650</f>
        <v>0</v>
      </c>
      <c r="AE673" s="1068">
        <f>AD673/$G673</f>
        <v>0</v>
      </c>
      <c r="AF673" s="1064">
        <v>0</v>
      </c>
      <c r="AG673" s="1065">
        <f t="shared" si="1476"/>
        <v>0</v>
      </c>
      <c r="AH673" s="1068">
        <f>AG673/$G673</f>
        <v>0</v>
      </c>
      <c r="AI673" s="1064">
        <v>0</v>
      </c>
      <c r="AJ673" s="1065">
        <f>AI673/$AI$650</f>
        <v>0</v>
      </c>
      <c r="AK673" s="1068">
        <f>AJ673/$G673</f>
        <v>0</v>
      </c>
      <c r="AL673" s="1064">
        <v>0</v>
      </c>
      <c r="AM673" s="1065">
        <f t="shared" si="1477"/>
        <v>0</v>
      </c>
      <c r="AN673" s="1068">
        <f>AM673/$G673</f>
        <v>0</v>
      </c>
      <c r="AO673" s="1064">
        <v>18</v>
      </c>
      <c r="AP673" s="1065">
        <f>AO673/AO650</f>
        <v>7.4410913600661431E-3</v>
      </c>
      <c r="AQ673" s="1068">
        <f>AP673/$G673</f>
        <v>5.4504376583927963</v>
      </c>
      <c r="AR673" s="1064">
        <v>0</v>
      </c>
      <c r="AS673" s="1065">
        <f>AR673/AR650</f>
        <v>0</v>
      </c>
      <c r="AT673" s="1068">
        <f>AS673/$G673</f>
        <v>0</v>
      </c>
      <c r="AU673" s="1064">
        <v>4</v>
      </c>
      <c r="AV673" s="1065">
        <f>AU673/AU650</f>
        <v>6.3091482649842269E-3</v>
      </c>
      <c r="AW673" s="1068">
        <f>AV673/$G673</f>
        <v>4.6213139487038815</v>
      </c>
      <c r="AX673" s="1064">
        <v>0</v>
      </c>
      <c r="AY673" s="1065">
        <f>AX673/AX650</f>
        <v>0</v>
      </c>
      <c r="AZ673" s="1068">
        <f>AY673/$G673</f>
        <v>0</v>
      </c>
      <c r="BA673" s="1064">
        <v>1</v>
      </c>
      <c r="BB673" s="1065">
        <f>BA673/BA650</f>
        <v>1.5527950310559005E-3</v>
      </c>
      <c r="BC673" s="1068">
        <f>BB673/$G673</f>
        <v>1.1373886038347285</v>
      </c>
      <c r="BD673" s="1064">
        <v>0</v>
      </c>
      <c r="BE673" s="1065">
        <f>BD673/BD650</f>
        <v>0</v>
      </c>
      <c r="BF673" s="1068">
        <f>BE673/$G673</f>
        <v>0</v>
      </c>
      <c r="BG673" s="1064">
        <v>0</v>
      </c>
      <c r="BH673" s="1065">
        <f>BG673/BG650</f>
        <v>0</v>
      </c>
      <c r="BI673" s="1068">
        <f>BH673/$G673</f>
        <v>0</v>
      </c>
      <c r="BJ673" s="1064">
        <f t="shared" si="1429"/>
        <v>0</v>
      </c>
      <c r="BK673" s="1065">
        <f>BJ673/BJ650</f>
        <v>0</v>
      </c>
      <c r="BL673" s="1068">
        <f>BK673/$G673</f>
        <v>0</v>
      </c>
      <c r="BM673" s="1064">
        <f t="shared" si="1430"/>
        <v>4</v>
      </c>
      <c r="BN673" s="1065">
        <f>BM673/BM650</f>
        <v>1.8181818181818182E-3</v>
      </c>
      <c r="BO673" s="1068">
        <f>BN673/$G673</f>
        <v>1.3317786561264824</v>
      </c>
      <c r="BP673" s="1064">
        <f t="shared" si="1415"/>
        <v>19</v>
      </c>
      <c r="BQ673" s="1065">
        <f>BP673/BP650</f>
        <v>4.6523016650342804E-3</v>
      </c>
      <c r="BR673" s="1068">
        <f>BQ673/$G673</f>
        <v>3.4077098326448927</v>
      </c>
      <c r="BS673" s="1064">
        <f t="shared" si="1471"/>
        <v>0</v>
      </c>
      <c r="BT673" s="1065">
        <f>BS673/BS650</f>
        <v>0</v>
      </c>
      <c r="BU673" s="1070">
        <f>BT673/$G673</f>
        <v>0</v>
      </c>
      <c r="BV673" s="1071">
        <f>L673</f>
        <v>0</v>
      </c>
      <c r="BW673" s="1072">
        <f>BV673/(BV$2/10000)/100</f>
        <v>0</v>
      </c>
      <c r="BX673" s="1073">
        <f>R673</f>
        <v>0</v>
      </c>
      <c r="BY673" s="1073">
        <f>U673</f>
        <v>0</v>
      </c>
      <c r="BZ673" s="1073">
        <f>X673</f>
        <v>0</v>
      </c>
      <c r="CA673" s="1073">
        <f>AA673</f>
        <v>0</v>
      </c>
      <c r="CB673" s="1073">
        <f>AD673</f>
        <v>0</v>
      </c>
      <c r="CC673" s="1073">
        <f>AG673</f>
        <v>0</v>
      </c>
      <c r="CD673" s="1073">
        <f>AJ673</f>
        <v>0</v>
      </c>
      <c r="CE673" s="1073">
        <f>AM673</f>
        <v>0</v>
      </c>
      <c r="CF673" s="1073">
        <f>AP673</f>
        <v>7.4410913600661431E-3</v>
      </c>
      <c r="CG673" s="1073">
        <f>AS673</f>
        <v>0</v>
      </c>
      <c r="CH673" s="1073">
        <f>AV673</f>
        <v>6.3091482649842269E-3</v>
      </c>
      <c r="CI673" s="1073">
        <f>AY673</f>
        <v>0</v>
      </c>
      <c r="CJ673" s="1073">
        <f>BB673</f>
        <v>1.5527950310559005E-3</v>
      </c>
      <c r="CK673" s="1073">
        <f>BE673</f>
        <v>0</v>
      </c>
      <c r="CL673" s="1073">
        <f>BH673</f>
        <v>0</v>
      </c>
      <c r="CM673" s="1074"/>
      <c r="CN673" s="1074"/>
      <c r="CO673" s="1074"/>
      <c r="CP673" s="1074"/>
      <c r="CQ673" s="1074"/>
      <c r="CR673" s="1074"/>
      <c r="CS673" s="1074"/>
      <c r="CT673" s="1074"/>
      <c r="CU673" s="1075"/>
      <c r="CV673" s="1075"/>
      <c r="CW673" s="1075"/>
      <c r="CX673" s="1075"/>
      <c r="CY673" s="1075"/>
      <c r="CZ673" s="1075"/>
      <c r="DA673" s="1075"/>
      <c r="DB673" s="1075"/>
      <c r="DC673" s="1075"/>
      <c r="DD673" s="1075"/>
      <c r="DE673" s="1075"/>
      <c r="DF673" s="1075"/>
      <c r="DG673" s="1075"/>
      <c r="DH673" s="1075"/>
      <c r="DI673" s="1075"/>
      <c r="DJ673" s="1075"/>
      <c r="DK673" s="1075"/>
      <c r="DL673" s="1075"/>
      <c r="DM673" s="1075"/>
      <c r="DN673" s="1075"/>
      <c r="DO673" s="1075"/>
      <c r="DP673" s="1075"/>
      <c r="DQ673" s="1075"/>
      <c r="DR673" s="1075"/>
      <c r="DS673" s="1075"/>
      <c r="DT673" s="1075"/>
      <c r="DU673" s="1075"/>
      <c r="DV673" s="1075"/>
      <c r="DW673" s="1075"/>
      <c r="DX673" s="1075"/>
      <c r="DY673" s="1075"/>
      <c r="DZ673" s="1075"/>
      <c r="EA673" s="1075"/>
      <c r="EB673" s="1075"/>
      <c r="EC673" s="1075"/>
      <c r="ED673" s="1075"/>
      <c r="EE673" s="1075"/>
      <c r="EF673" s="1075"/>
      <c r="EG673" s="1075"/>
      <c r="EH673" s="1075"/>
      <c r="EI673" s="1075"/>
      <c r="EJ673" s="1075"/>
      <c r="EK673" s="1075"/>
      <c r="EL673" s="1075"/>
      <c r="EM673" s="1075"/>
      <c r="EN673" s="1075"/>
      <c r="EO673" s="1075"/>
      <c r="EP673" s="1075"/>
      <c r="EQ673" s="1075"/>
      <c r="ER673" s="1075"/>
      <c r="ES673" s="1075"/>
      <c r="ET673" s="1075"/>
      <c r="EU673" s="1075"/>
      <c r="EV673" s="1075"/>
      <c r="EW673" s="1075"/>
      <c r="EX673" s="1075"/>
      <c r="EY673" s="1075"/>
      <c r="EZ673" s="1075"/>
      <c r="FA673" s="1075"/>
      <c r="FB673" s="1075"/>
      <c r="FC673" s="1075"/>
      <c r="FD673" s="1075"/>
      <c r="FE673" s="1075"/>
      <c r="FF673" s="1075"/>
      <c r="FG673" s="1075"/>
      <c r="FH673" s="1075"/>
      <c r="FI673" s="1075"/>
      <c r="FJ673" s="1075"/>
      <c r="FK673" s="1075"/>
      <c r="FL673" s="1075"/>
      <c r="FM673" s="1075"/>
      <c r="FN673" s="1075"/>
      <c r="FO673" s="1075"/>
      <c r="FP673" s="1075"/>
      <c r="FQ673" s="1075"/>
      <c r="FR673" s="1075"/>
      <c r="FS673" s="1075"/>
      <c r="FT673" s="1075"/>
      <c r="FU673" s="1075"/>
      <c r="FV673" s="1075"/>
      <c r="FW673" s="1075"/>
      <c r="FX673" s="1075"/>
      <c r="FY673" s="1075"/>
      <c r="FZ673" s="1075"/>
      <c r="GA673" s="1075"/>
      <c r="GB673" s="1075"/>
      <c r="GC673" s="1075"/>
      <c r="GD673" s="1075"/>
      <c r="GE673" s="1075"/>
      <c r="GF673" s="1075"/>
      <c r="GG673" s="1075"/>
      <c r="GH673" s="1075"/>
      <c r="GI673" s="1075"/>
      <c r="GJ673" s="1075"/>
      <c r="GK673" s="1075"/>
      <c r="GL673" s="1075"/>
      <c r="GM673" s="1075"/>
      <c r="GN673" s="1075"/>
      <c r="GO673" s="1075"/>
      <c r="GP673" s="1075"/>
      <c r="GQ673" s="1075"/>
      <c r="GR673" s="1075"/>
      <c r="GS673" s="1075"/>
      <c r="GT673" s="1075"/>
      <c r="GU673" s="1075"/>
      <c r="GV673" s="1075"/>
      <c r="GW673" s="1075"/>
      <c r="GX673" s="1075"/>
      <c r="GY673" s="1075"/>
      <c r="GZ673" s="1075"/>
      <c r="HA673" s="1075"/>
      <c r="HB673" s="1075"/>
      <c r="HC673" s="1075"/>
      <c r="HD673" s="1075"/>
      <c r="HE673" s="1075"/>
      <c r="HF673" s="1075"/>
      <c r="HG673" s="1075"/>
      <c r="HH673" s="1075"/>
      <c r="HI673" s="1075"/>
      <c r="HJ673" s="1075"/>
      <c r="HK673" s="1075"/>
      <c r="HL673" s="1075"/>
      <c r="HM673" s="1075"/>
      <c r="HN673" s="1075"/>
      <c r="HO673" s="1075"/>
      <c r="HP673" s="1075"/>
      <c r="HQ673" s="1075"/>
      <c r="HR673" s="1075"/>
      <c r="HS673" s="1075"/>
      <c r="HT673" s="1075"/>
      <c r="HU673" s="1075"/>
      <c r="HV673" s="1075"/>
      <c r="HW673" s="1075"/>
      <c r="HX673" s="1075"/>
      <c r="HY673" s="1075"/>
      <c r="HZ673" s="1075"/>
      <c r="IA673" s="1075"/>
      <c r="IB673" s="1075"/>
      <c r="IC673" s="1075"/>
      <c r="ID673" s="1075"/>
      <c r="IE673" s="1075"/>
      <c r="IF673" s="1075"/>
      <c r="IG673" s="1075"/>
      <c r="IH673" s="1075"/>
      <c r="II673" s="1075"/>
      <c r="IJ673" s="1075"/>
      <c r="IK673" s="1075"/>
      <c r="IL673" s="1075"/>
      <c r="IM673" s="1075"/>
      <c r="IN673" s="1075"/>
      <c r="IO673" s="1075"/>
      <c r="IP673" s="1075"/>
      <c r="IQ673" s="1075"/>
      <c r="IR673" s="1075"/>
      <c r="IS673" s="1075"/>
      <c r="IT673" s="1075"/>
      <c r="IU673" s="1075"/>
      <c r="IV673" s="1075"/>
      <c r="IW673" s="1075"/>
      <c r="IX673" s="1075"/>
      <c r="IY673" s="1075"/>
      <c r="IZ673" s="1075"/>
      <c r="JA673" s="1075"/>
      <c r="JB673" s="1075"/>
      <c r="JC673" s="1075"/>
      <c r="JD673" s="1075"/>
      <c r="JE673" s="1075"/>
      <c r="JF673" s="1075"/>
      <c r="JG673" s="1075"/>
      <c r="JH673" s="1075"/>
      <c r="JI673" s="1075"/>
      <c r="JJ673" s="1075"/>
      <c r="JK673" s="1075"/>
      <c r="JL673" s="1075"/>
      <c r="JM673" s="1075"/>
      <c r="JN673" s="1075"/>
      <c r="JO673" s="1075"/>
      <c r="JP673" s="1075"/>
      <c r="JQ673" s="1075"/>
      <c r="JR673" s="1075"/>
      <c r="JS673" s="1075"/>
      <c r="JT673" s="1075"/>
      <c r="JU673" s="1075"/>
      <c r="JV673" s="1075"/>
      <c r="JW673" s="1075"/>
      <c r="JX673" s="1075"/>
      <c r="JY673" s="1075"/>
      <c r="JZ673" s="1075"/>
      <c r="KA673" s="1075"/>
      <c r="KB673" s="1075"/>
      <c r="KC673" s="1075"/>
      <c r="KD673" s="1075"/>
      <c r="KE673" s="1075"/>
      <c r="KF673" s="1075"/>
      <c r="KG673" s="1075"/>
      <c r="KH673" s="1075"/>
      <c r="KI673" s="1075"/>
      <c r="KJ673" s="1075"/>
      <c r="KK673" s="1075"/>
      <c r="KL673" s="1075"/>
      <c r="KM673" s="1075"/>
      <c r="KN673" s="1075"/>
      <c r="KO673" s="1075"/>
      <c r="KP673" s="1075"/>
      <c r="KQ673" s="1075"/>
      <c r="KR673" s="1075"/>
      <c r="KS673" s="1075"/>
      <c r="KT673" s="1075"/>
      <c r="KU673" s="1075"/>
      <c r="KV673" s="1075"/>
      <c r="KW673" s="1075"/>
      <c r="KX673" s="1075"/>
      <c r="KY673" s="1075"/>
      <c r="KZ673" s="1075"/>
      <c r="LA673" s="1075"/>
      <c r="LB673" s="1075"/>
      <c r="LC673" s="1075"/>
      <c r="LD673" s="1075"/>
      <c r="LE673" s="1075"/>
      <c r="LF673" s="1075"/>
      <c r="LG673" s="1075"/>
      <c r="LH673" s="1075"/>
      <c r="LI673" s="1075"/>
      <c r="LJ673" s="1075"/>
      <c r="LK673" s="1075"/>
      <c r="LL673" s="1075"/>
      <c r="LM673" s="1075"/>
      <c r="LN673" s="1075"/>
      <c r="LO673" s="1075"/>
      <c r="LP673" s="1075"/>
      <c r="LQ673" s="1075"/>
      <c r="LR673" s="1075"/>
      <c r="LS673" s="1075"/>
      <c r="LT673" s="1075"/>
      <c r="LU673" s="1075"/>
      <c r="LV673" s="1075"/>
      <c r="LW673" s="1075"/>
      <c r="LX673" s="1075"/>
      <c r="LY673" s="1075"/>
      <c r="LZ673" s="1075"/>
      <c r="MA673" s="1075"/>
      <c r="MB673" s="1075"/>
      <c r="MC673" s="1075"/>
      <c r="MD673" s="1075"/>
      <c r="ME673" s="1075"/>
      <c r="MF673" s="1075"/>
      <c r="MG673" s="1075"/>
      <c r="MH673" s="1075"/>
      <c r="MI673" s="1075"/>
      <c r="MJ673" s="1075"/>
      <c r="MK673" s="1075"/>
      <c r="ML673" s="1075"/>
      <c r="MM673" s="1075"/>
      <c r="MN673" s="1075"/>
      <c r="MO673" s="1075"/>
      <c r="MP673" s="1075"/>
      <c r="MQ673" s="1075"/>
      <c r="MR673" s="1075"/>
      <c r="MS673" s="1075"/>
      <c r="MT673" s="1075"/>
      <c r="MU673" s="1075"/>
      <c r="MV673" s="1075"/>
      <c r="MW673" s="1075"/>
      <c r="MX673" s="1075"/>
      <c r="MY673" s="1075"/>
      <c r="MZ673" s="1075"/>
      <c r="NA673" s="1075"/>
      <c r="NB673" s="1075"/>
      <c r="NC673" s="1075"/>
      <c r="ND673" s="1075"/>
      <c r="NE673" s="1075"/>
      <c r="NF673" s="1075"/>
      <c r="NG673" s="1075"/>
      <c r="NH673" s="1075"/>
      <c r="NI673" s="1075"/>
      <c r="NJ673" s="1075"/>
      <c r="NK673" s="1075"/>
      <c r="NL673" s="1075"/>
      <c r="NM673" s="1075"/>
      <c r="NN673" s="1075"/>
      <c r="NO673" s="1075"/>
      <c r="NP673" s="1075"/>
      <c r="NQ673" s="1075"/>
      <c r="NR673" s="1075"/>
      <c r="NS673" s="1075"/>
      <c r="NT673" s="1075"/>
      <c r="NU673" s="1075"/>
      <c r="NV673" s="1075"/>
      <c r="NW673" s="1075"/>
      <c r="NX673" s="1075"/>
      <c r="NY673" s="1075"/>
      <c r="NZ673" s="1075"/>
      <c r="OA673" s="1075"/>
      <c r="OB673" s="1075"/>
      <c r="OC673" s="1075"/>
      <c r="OD673" s="1075"/>
      <c r="OE673" s="1075"/>
      <c r="OF673" s="1075"/>
      <c r="OG673" s="1075"/>
      <c r="OH673" s="1075"/>
      <c r="OI673" s="1075"/>
      <c r="OJ673" s="1075"/>
      <c r="OK673" s="1075"/>
      <c r="OL673" s="1075"/>
      <c r="OM673" s="1075"/>
      <c r="ON673" s="1075"/>
      <c r="OO673" s="1075"/>
      <c r="OP673" s="1075"/>
      <c r="OQ673" s="1075"/>
      <c r="OR673" s="1075"/>
      <c r="OS673" s="1075"/>
      <c r="OT673" s="1075"/>
      <c r="OU673" s="1075"/>
      <c r="OV673" s="1075"/>
      <c r="OW673" s="1075"/>
      <c r="OX673" s="1075"/>
      <c r="OY673" s="1075"/>
      <c r="OZ673" s="1075"/>
      <c r="PA673" s="1075"/>
      <c r="PB673" s="1075"/>
      <c r="PC673" s="1075"/>
      <c r="PD673" s="1075"/>
      <c r="PE673" s="1075"/>
      <c r="PF673" s="1075"/>
      <c r="PG673" s="1075"/>
      <c r="PH673" s="1075"/>
      <c r="PI673" s="1075"/>
      <c r="PJ673" s="1075"/>
      <c r="PK673" s="1075"/>
      <c r="PL673" s="1075"/>
      <c r="PM673" s="1075"/>
      <c r="PN673" s="1075"/>
      <c r="PO673" s="1075"/>
      <c r="PP673" s="1075"/>
      <c r="PQ673" s="1075"/>
      <c r="PR673" s="1075"/>
      <c r="PS673" s="1075"/>
      <c r="PT673" s="1075"/>
      <c r="PU673" s="1075"/>
      <c r="PV673" s="1075"/>
      <c r="PW673" s="1075"/>
      <c r="PX673" s="1075"/>
      <c r="PY673" s="1075"/>
      <c r="PZ673" s="1075"/>
      <c r="QA673" s="1075"/>
      <c r="QB673" s="1075"/>
      <c r="QC673" s="1075"/>
      <c r="QD673" s="1075"/>
      <c r="QE673" s="1075"/>
      <c r="QF673" s="1075"/>
      <c r="QG673" s="1075"/>
      <c r="QH673" s="1075"/>
      <c r="QI673" s="1075"/>
      <c r="QJ673" s="1075"/>
      <c r="QK673" s="1075"/>
      <c r="QL673" s="1075"/>
      <c r="QM673" s="1075"/>
      <c r="QN673" s="1075"/>
      <c r="QO673" s="1075"/>
      <c r="QP673" s="1075"/>
      <c r="QQ673" s="1075"/>
      <c r="QR673" s="1075"/>
      <c r="QS673" s="1075"/>
      <c r="QT673" s="1075"/>
      <c r="QU673" s="1075"/>
      <c r="QV673" s="1075"/>
      <c r="QW673" s="1075"/>
      <c r="QX673" s="1075"/>
      <c r="QY673" s="1075"/>
      <c r="QZ673" s="1075"/>
      <c r="RA673" s="1075"/>
      <c r="RB673" s="1075"/>
      <c r="RC673" s="1075"/>
      <c r="RD673" s="1075"/>
      <c r="RE673" s="1075"/>
      <c r="RF673" s="1075"/>
      <c r="RG673" s="1075"/>
      <c r="RH673" s="1075"/>
      <c r="RI673" s="1075"/>
      <c r="RJ673" s="1075"/>
      <c r="RK673" s="1075"/>
      <c r="RL673" s="1075"/>
      <c r="RM673" s="1075"/>
      <c r="RN673" s="1075"/>
      <c r="RO673" s="1075"/>
      <c r="RP673" s="1075"/>
      <c r="RQ673" s="1075"/>
      <c r="RR673" s="1075"/>
      <c r="RS673" s="1075"/>
      <c r="RT673" s="1075"/>
      <c r="RU673" s="1075"/>
      <c r="RV673" s="1075"/>
      <c r="RW673" s="1075"/>
      <c r="RX673" s="1075"/>
      <c r="RY673" s="1075"/>
      <c r="RZ673" s="1075"/>
      <c r="SA673" s="1075"/>
      <c r="SB673" s="1075"/>
      <c r="SC673" s="1075"/>
      <c r="SD673" s="1075"/>
      <c r="SE673" s="1075"/>
      <c r="SF673" s="1075"/>
      <c r="SG673" s="1075"/>
      <c r="SH673" s="1075"/>
      <c r="SI673" s="1075"/>
      <c r="SJ673" s="1075"/>
      <c r="SK673" s="1075"/>
      <c r="SL673" s="1075"/>
      <c r="SM673" s="1075"/>
      <c r="SN673" s="1075"/>
      <c r="SO673" s="1075"/>
      <c r="SP673" s="1075"/>
      <c r="SQ673" s="1075"/>
      <c r="SR673" s="1075"/>
      <c r="SS673" s="1075"/>
      <c r="ST673" s="1075"/>
      <c r="SU673" s="1075"/>
      <c r="SV673" s="1075"/>
      <c r="SW673" s="1075"/>
      <c r="SX673" s="1075"/>
      <c r="SY673" s="1075"/>
      <c r="SZ673" s="1075"/>
      <c r="TA673" s="1075"/>
      <c r="TB673" s="1075"/>
      <c r="TC673" s="1075"/>
      <c r="TD673" s="1075"/>
      <c r="TE673" s="1075"/>
      <c r="TF673" s="1075"/>
      <c r="TG673" s="1075"/>
      <c r="TH673" s="1075"/>
      <c r="TI673" s="1075"/>
      <c r="TJ673" s="1075"/>
      <c r="TK673" s="1075"/>
      <c r="TL673" s="1075"/>
      <c r="TM673" s="1075"/>
      <c r="TN673" s="1075"/>
      <c r="TO673" s="1075"/>
      <c r="TP673" s="1075"/>
      <c r="TQ673" s="1075"/>
      <c r="TR673" s="1075"/>
      <c r="TS673" s="1075"/>
      <c r="TT673" s="1075"/>
      <c r="TU673" s="1075"/>
      <c r="TV673" s="1075"/>
      <c r="TW673" s="1075"/>
      <c r="TX673" s="1075"/>
      <c r="TY673" s="1075"/>
      <c r="TZ673" s="1075"/>
      <c r="UA673" s="1075"/>
      <c r="UB673" s="1075"/>
      <c r="UC673" s="1075"/>
      <c r="UD673" s="1075"/>
      <c r="UE673" s="1075"/>
      <c r="UF673" s="1075"/>
      <c r="UG673" s="1075"/>
      <c r="UH673" s="1075"/>
      <c r="UI673" s="1075"/>
      <c r="UJ673" s="1075"/>
      <c r="UK673" s="1075"/>
      <c r="UL673" s="1075"/>
      <c r="UM673" s="1075"/>
      <c r="UN673" s="1075"/>
      <c r="UO673" s="1075"/>
      <c r="UP673" s="1075"/>
      <c r="UQ673" s="1075"/>
      <c r="UR673" s="1075"/>
      <c r="US673" s="1075"/>
      <c r="UT673" s="1075"/>
      <c r="UU673" s="1075"/>
      <c r="UV673" s="1075"/>
      <c r="UW673" s="1075"/>
      <c r="UX673" s="1075"/>
      <c r="UY673" s="1075"/>
      <c r="UZ673" s="1075"/>
      <c r="VA673" s="1075"/>
      <c r="VB673" s="1075"/>
      <c r="VC673" s="1075"/>
      <c r="VD673" s="1075"/>
      <c r="VE673" s="1075"/>
      <c r="VF673" s="1075"/>
      <c r="VG673" s="1075"/>
      <c r="VH673" s="1075"/>
      <c r="VI673" s="1075"/>
      <c r="VJ673" s="1075"/>
      <c r="VK673" s="1075"/>
      <c r="VL673" s="1075"/>
      <c r="VM673" s="1075"/>
      <c r="VN673" s="1075"/>
      <c r="VO673" s="1075"/>
      <c r="VP673" s="1075"/>
      <c r="VQ673" s="1075"/>
      <c r="VR673" s="1075"/>
      <c r="VS673" s="1075"/>
      <c r="VT673" s="1075"/>
      <c r="VU673" s="1075"/>
      <c r="VV673" s="1075"/>
      <c r="VW673" s="1075"/>
      <c r="VX673" s="1075"/>
      <c r="VY673" s="1075"/>
      <c r="VZ673" s="1075"/>
      <c r="WA673" s="1075"/>
      <c r="WB673" s="1075"/>
      <c r="WC673" s="1075"/>
      <c r="WD673" s="1075"/>
      <c r="WE673" s="1075"/>
      <c r="WF673" s="1075"/>
      <c r="WG673" s="1075"/>
      <c r="WH673" s="1075"/>
      <c r="WI673" s="1075"/>
      <c r="WJ673" s="1075"/>
      <c r="WK673" s="1075"/>
      <c r="WL673" s="1075"/>
      <c r="WM673" s="1075"/>
      <c r="WN673" s="1075"/>
      <c r="WO673" s="1075"/>
      <c r="WP673" s="1075"/>
      <c r="WQ673" s="1075"/>
      <c r="WR673" s="1075"/>
      <c r="WS673" s="1075"/>
      <c r="WT673" s="1075"/>
      <c r="WU673" s="1075"/>
      <c r="WV673" s="1075"/>
      <c r="WW673" s="1075"/>
      <c r="WX673" s="1075"/>
      <c r="WY673" s="1075"/>
      <c r="WZ673" s="1075"/>
      <c r="XA673" s="1075"/>
      <c r="XB673" s="1075"/>
      <c r="XC673" s="1075"/>
      <c r="XD673" s="1075"/>
      <c r="XE673" s="1075"/>
      <c r="XF673" s="1075"/>
      <c r="XG673" s="1075"/>
      <c r="XH673" s="1075"/>
      <c r="XI673" s="1075"/>
      <c r="XJ673" s="1075"/>
      <c r="XK673" s="1075"/>
      <c r="XL673" s="1075"/>
      <c r="XM673" s="1075"/>
      <c r="XN673" s="1075"/>
      <c r="XO673" s="1075"/>
      <c r="XP673" s="1075"/>
      <c r="XQ673" s="1075"/>
      <c r="XR673" s="1075"/>
      <c r="XS673" s="1075"/>
      <c r="XT673" s="1075"/>
      <c r="XU673" s="1075"/>
      <c r="XV673" s="1075"/>
      <c r="XW673" s="1075"/>
      <c r="XX673" s="1075"/>
      <c r="XY673" s="1075"/>
      <c r="XZ673" s="1075"/>
      <c r="YA673" s="1075"/>
      <c r="YB673" s="1075"/>
      <c r="YC673" s="1075"/>
      <c r="YD673" s="1075"/>
      <c r="YE673" s="1075"/>
      <c r="YF673" s="1075"/>
      <c r="YG673" s="1075"/>
      <c r="YH673" s="1075"/>
      <c r="YI673" s="1075"/>
      <c r="YJ673" s="1075"/>
      <c r="YK673" s="1075"/>
      <c r="YL673" s="1075"/>
      <c r="YM673" s="1075"/>
      <c r="YN673" s="1075"/>
      <c r="YO673" s="1075"/>
      <c r="YP673" s="1075"/>
      <c r="YQ673" s="1075"/>
      <c r="YR673" s="1075"/>
      <c r="YS673" s="1075"/>
      <c r="YT673" s="1075"/>
      <c r="YU673" s="1075"/>
      <c r="YV673" s="1075"/>
      <c r="YW673" s="1075"/>
      <c r="YX673" s="1075"/>
      <c r="YY673" s="1075"/>
      <c r="YZ673" s="1075"/>
      <c r="ZA673" s="1075"/>
      <c r="ZB673" s="1075"/>
      <c r="ZC673" s="1075"/>
      <c r="ZD673" s="1075"/>
      <c r="ZE673" s="1075"/>
      <c r="ZF673" s="1075"/>
      <c r="ZG673" s="1075"/>
      <c r="ZH673" s="1075"/>
      <c r="ZI673" s="1075"/>
      <c r="ZJ673" s="1075"/>
      <c r="ZK673" s="1075"/>
      <c r="ZL673" s="1075"/>
      <c r="ZM673" s="1075"/>
      <c r="ZN673" s="1075"/>
      <c r="ZO673" s="1075"/>
      <c r="ZP673" s="1075"/>
      <c r="ZQ673" s="1075"/>
      <c r="ZR673" s="1075"/>
      <c r="ZS673" s="1075"/>
      <c r="ZT673" s="1075"/>
      <c r="ZU673" s="1075"/>
      <c r="ZV673" s="1075"/>
      <c r="ZW673" s="1075"/>
      <c r="ZX673" s="1075"/>
      <c r="ZY673" s="1075"/>
      <c r="ZZ673" s="1075"/>
      <c r="AAA673" s="1075"/>
      <c r="AAB673" s="1075"/>
      <c r="AAC673" s="1075"/>
      <c r="AAD673" s="1075"/>
      <c r="AAE673" s="1075"/>
      <c r="AAF673" s="1075"/>
      <c r="AAG673" s="1075"/>
      <c r="AAH673" s="1075"/>
      <c r="AAI673" s="1075"/>
      <c r="AAJ673" s="1075"/>
      <c r="AAK673" s="1075"/>
      <c r="AAL673" s="1075"/>
      <c r="AAM673" s="1075"/>
      <c r="AAN673" s="1075"/>
      <c r="AAO673" s="1075"/>
      <c r="AAP673" s="1075"/>
      <c r="AAQ673" s="1075"/>
      <c r="AAR673" s="1075"/>
      <c r="AAS673" s="1075"/>
      <c r="AAT673" s="1075"/>
      <c r="AAU673" s="1075"/>
      <c r="AAV673" s="1075"/>
      <c r="AAW673" s="1075"/>
      <c r="AAX673" s="1075"/>
      <c r="AAY673" s="1075"/>
      <c r="AAZ673" s="1075"/>
      <c r="ABA673" s="1075"/>
      <c r="ABB673" s="1075"/>
      <c r="ABC673" s="1075"/>
      <c r="ABD673" s="1075"/>
      <c r="ABE673" s="1075"/>
      <c r="ABF673" s="1075"/>
      <c r="ABG673" s="1075"/>
      <c r="ABH673" s="1075"/>
      <c r="ABI673" s="1075"/>
      <c r="ABJ673" s="1075"/>
      <c r="ABK673" s="1075"/>
      <c r="ABL673" s="1075"/>
      <c r="ABM673" s="1075"/>
      <c r="ABN673" s="1075"/>
      <c r="ABO673" s="1075"/>
      <c r="ABP673" s="1075"/>
      <c r="ABQ673" s="1075"/>
      <c r="ABR673" s="1075"/>
      <c r="ABS673" s="1075"/>
      <c r="ABT673" s="1075"/>
      <c r="ABU673" s="1075"/>
      <c r="ABV673" s="1075"/>
      <c r="ABW673" s="1075"/>
      <c r="ABX673" s="1075"/>
      <c r="ABY673" s="1075"/>
      <c r="ABZ673" s="1075"/>
      <c r="ACA673" s="1075"/>
      <c r="ACB673" s="1075"/>
      <c r="ACC673" s="1075"/>
      <c r="ACD673" s="1075"/>
      <c r="ACE673" s="1075"/>
      <c r="ACF673" s="1075"/>
      <c r="ACG673" s="1075"/>
      <c r="ACH673" s="1075"/>
      <c r="ACI673" s="1075"/>
      <c r="ACJ673" s="1075"/>
      <c r="ACK673" s="1075"/>
      <c r="ACL673" s="1075"/>
      <c r="ACM673" s="1075"/>
      <c r="ACN673" s="1075"/>
      <c r="ACO673" s="1075"/>
      <c r="ACP673" s="1075"/>
      <c r="ACQ673" s="1075"/>
      <c r="ACR673" s="1075"/>
      <c r="ACS673" s="1075"/>
      <c r="ACT673" s="1075"/>
      <c r="ACU673" s="1075"/>
      <c r="ACV673" s="1075"/>
      <c r="ACW673" s="1075"/>
      <c r="ACX673" s="1075"/>
      <c r="ACY673" s="1075"/>
      <c r="ACZ673" s="1075"/>
      <c r="ADA673" s="1075"/>
      <c r="ADB673" s="1075"/>
      <c r="ADC673" s="1075"/>
      <c r="ADD673" s="1075"/>
      <c r="ADE673" s="1075"/>
      <c r="ADF673" s="1075"/>
      <c r="ADG673" s="1075"/>
      <c r="ADH673" s="1075"/>
      <c r="ADI673" s="1075"/>
      <c r="ADJ673" s="1075"/>
      <c r="ADK673" s="1075"/>
      <c r="ADL673" s="1075"/>
      <c r="ADM673" s="1075"/>
      <c r="ADN673" s="1075"/>
      <c r="ADO673" s="1075"/>
      <c r="ADP673" s="1075"/>
      <c r="ADQ673" s="1075"/>
      <c r="ADR673" s="1075"/>
      <c r="ADS673" s="1075"/>
      <c r="ADT673" s="1075"/>
      <c r="ADU673" s="1075"/>
      <c r="ADV673" s="1075"/>
      <c r="ADW673" s="1075"/>
      <c r="ADX673" s="1075"/>
      <c r="ADY673" s="1075"/>
      <c r="ADZ673" s="1075"/>
      <c r="AEA673" s="1075"/>
      <c r="AEB673" s="1075"/>
      <c r="AEC673" s="1075"/>
      <c r="AED673" s="1075"/>
      <c r="AEE673" s="1075"/>
      <c r="AEF673" s="1075"/>
      <c r="AEG673" s="1075"/>
      <c r="AEH673" s="1075"/>
      <c r="AEI673" s="1075"/>
      <c r="AEJ673" s="1075"/>
      <c r="AEK673" s="1075"/>
      <c r="AEL673" s="1075"/>
      <c r="AEM673" s="1075"/>
      <c r="AEN673" s="1075"/>
      <c r="AEO673" s="1075"/>
      <c r="AEP673" s="1075"/>
      <c r="AEQ673" s="1075"/>
      <c r="AER673" s="1075"/>
      <c r="AES673" s="1075"/>
      <c r="AET673" s="1075"/>
      <c r="AEU673" s="1075"/>
      <c r="AEV673" s="1075"/>
      <c r="AEW673" s="1075"/>
      <c r="AEX673" s="1075"/>
      <c r="AEY673" s="1075"/>
      <c r="AEZ673" s="1075"/>
      <c r="AFA673" s="1075"/>
      <c r="AFB673" s="1075"/>
      <c r="AFC673" s="1075"/>
      <c r="AFD673" s="1075"/>
      <c r="AFE673" s="1075"/>
      <c r="AFF673" s="1075"/>
      <c r="AFG673" s="1075"/>
      <c r="AFH673" s="1075"/>
      <c r="AFI673" s="1075"/>
      <c r="AFJ673" s="1075"/>
      <c r="AFK673" s="1075"/>
      <c r="AFL673" s="1075"/>
      <c r="AFM673" s="1075"/>
      <c r="AFN673" s="1075"/>
      <c r="AFO673" s="1075"/>
      <c r="AFP673" s="1075"/>
      <c r="AFQ673" s="1075"/>
      <c r="AFR673" s="1075"/>
      <c r="AFS673" s="1075"/>
      <c r="AFT673" s="1075"/>
      <c r="AFU673" s="1075"/>
      <c r="AFV673" s="1075"/>
      <c r="AFW673" s="1075"/>
      <c r="AFX673" s="1075"/>
      <c r="AFY673" s="1075"/>
      <c r="AFZ673" s="1075"/>
      <c r="AGA673" s="1075"/>
      <c r="AGB673" s="1075"/>
      <c r="AGC673" s="1075"/>
      <c r="AGD673" s="1075"/>
      <c r="AGE673" s="1075"/>
      <c r="AGF673" s="1075"/>
      <c r="AGG673" s="1075"/>
      <c r="AGH673" s="1075"/>
      <c r="AGI673" s="1075"/>
      <c r="AGJ673" s="1075"/>
      <c r="AGK673" s="1075"/>
      <c r="AGL673" s="1075"/>
      <c r="AGM673" s="1075"/>
      <c r="AGN673" s="1075"/>
      <c r="AGO673" s="1075"/>
      <c r="AGP673" s="1075"/>
      <c r="AGQ673" s="1075"/>
      <c r="AGR673" s="1075"/>
      <c r="AGS673" s="1075"/>
      <c r="AGT673" s="1075"/>
      <c r="AGU673" s="1075"/>
      <c r="AGV673" s="1075"/>
      <c r="AGW673" s="1075"/>
      <c r="AGX673" s="1075"/>
      <c r="AGY673" s="1075"/>
      <c r="AGZ673" s="1075"/>
      <c r="AHA673" s="1075"/>
      <c r="AHB673" s="1075"/>
      <c r="AHC673" s="1075"/>
      <c r="AHD673" s="1075"/>
      <c r="AHE673" s="1075"/>
      <c r="AHF673" s="1075"/>
      <c r="AHG673" s="1075"/>
      <c r="AHH673" s="1075"/>
      <c r="AHI673" s="1075"/>
      <c r="AHJ673" s="1075"/>
      <c r="AHK673" s="1075"/>
      <c r="AHL673" s="1075"/>
      <c r="AHM673" s="1075"/>
      <c r="AHN673" s="1075"/>
      <c r="AHO673" s="1075"/>
      <c r="AHP673" s="1075"/>
      <c r="AHQ673" s="1075"/>
      <c r="AHR673" s="1075"/>
      <c r="AHS673" s="1075"/>
      <c r="AHT673" s="1075"/>
      <c r="AHU673" s="1075"/>
      <c r="AHV673" s="1075"/>
      <c r="AHW673" s="1075"/>
      <c r="AHX673" s="1075"/>
      <c r="AHY673" s="1075"/>
      <c r="AHZ673" s="1075"/>
      <c r="AIA673" s="1075"/>
      <c r="AIB673" s="1075"/>
      <c r="AIC673" s="1075"/>
      <c r="AID673" s="1075"/>
      <c r="AIE673" s="1075"/>
      <c r="AIF673" s="1075"/>
      <c r="AIG673" s="1075"/>
      <c r="AIH673" s="1075"/>
      <c r="AII673" s="1075"/>
      <c r="AIJ673" s="1075"/>
      <c r="AIK673" s="1075"/>
      <c r="AIL673" s="1075"/>
      <c r="AIM673" s="1075"/>
      <c r="AIN673" s="1075"/>
      <c r="AIO673" s="1075"/>
      <c r="AIP673" s="1075"/>
      <c r="AIQ673" s="1075"/>
      <c r="AIR673" s="1075"/>
      <c r="AIS673" s="1075"/>
      <c r="AIT673" s="1075"/>
      <c r="AIU673" s="1075"/>
      <c r="AIV673" s="1075"/>
      <c r="AIW673" s="1075"/>
      <c r="AIX673" s="1075"/>
      <c r="AIY673" s="1075"/>
      <c r="AIZ673" s="1075"/>
      <c r="AJA673" s="1075"/>
      <c r="AJB673" s="1075"/>
      <c r="AJC673" s="1075"/>
      <c r="AJD673" s="1075"/>
      <c r="AJE673" s="1075"/>
      <c r="AJF673" s="1075"/>
      <c r="AJG673" s="1075"/>
      <c r="AJH673" s="1075"/>
      <c r="AJI673" s="1075"/>
      <c r="AJJ673" s="1075"/>
      <c r="AJK673" s="1075"/>
      <c r="AJL673" s="1075"/>
      <c r="AJM673" s="1075"/>
      <c r="AJN673" s="1075"/>
      <c r="AJO673" s="1075"/>
      <c r="AJP673" s="1075"/>
      <c r="AJQ673" s="1075"/>
      <c r="AJR673" s="1075"/>
      <c r="AJS673" s="1075"/>
      <c r="AJT673" s="1075"/>
      <c r="AJU673" s="1075"/>
      <c r="AJV673" s="1075"/>
      <c r="AJW673" s="1075"/>
      <c r="AJX673" s="1075"/>
      <c r="AJY673" s="1075"/>
      <c r="AJZ673" s="1075"/>
      <c r="AKA673" s="1075"/>
      <c r="AKB673" s="1075"/>
      <c r="AKC673" s="1075"/>
      <c r="AKD673" s="1075"/>
      <c r="AKE673" s="1075"/>
      <c r="AKF673" s="1075"/>
      <c r="AKG673" s="1075"/>
      <c r="AKH673" s="1075"/>
      <c r="AKI673" s="1075"/>
      <c r="AKJ673" s="1075"/>
      <c r="AKK673" s="1075"/>
      <c r="AKL673" s="1075"/>
      <c r="AKM673" s="1075"/>
      <c r="AKN673" s="1075"/>
      <c r="AKO673" s="1075"/>
      <c r="AKP673" s="1075"/>
      <c r="AKQ673" s="1075"/>
      <c r="AKR673" s="1075"/>
      <c r="AKS673" s="1075"/>
      <c r="AKT673" s="1075"/>
      <c r="AKU673" s="1075"/>
      <c r="AKV673" s="1075"/>
      <c r="AKW673" s="1075"/>
      <c r="AKX673" s="1075"/>
      <c r="AKY673" s="1075"/>
      <c r="AKZ673" s="1075"/>
      <c r="ALA673" s="1075"/>
      <c r="ALB673" s="1075"/>
      <c r="ALC673" s="1075"/>
      <c r="ALD673" s="1075"/>
      <c r="ALE673" s="1075"/>
      <c r="ALF673" s="1075"/>
      <c r="ALG673" s="1075"/>
      <c r="ALH673" s="1075"/>
      <c r="ALI673" s="1075"/>
      <c r="ALJ673" s="1075"/>
      <c r="ALK673" s="1075"/>
      <c r="ALL673" s="1075"/>
      <c r="ALM673" s="1075"/>
      <c r="ALN673" s="1075"/>
      <c r="ALO673" s="1075"/>
      <c r="ALP673" s="1075"/>
      <c r="ALQ673" s="1075"/>
      <c r="ALR673" s="1075"/>
      <c r="ALS673" s="1075"/>
      <c r="ALT673" s="1075"/>
      <c r="ALU673" s="1075"/>
      <c r="ALV673" s="1075"/>
      <c r="ALW673" s="1075"/>
      <c r="ALX673" s="1075"/>
      <c r="ALY673" s="1075"/>
      <c r="ALZ673" s="1075"/>
      <c r="AMA673" s="1075"/>
      <c r="AMB673" s="1075"/>
      <c r="AMC673" s="1075"/>
      <c r="AMD673" s="1075"/>
      <c r="AME673" s="1075"/>
      <c r="AMF673" s="1075"/>
      <c r="AMG673" s="1075"/>
      <c r="AMH673" s="1075"/>
      <c r="AMI673" s="1075"/>
      <c r="AMJ673" s="1075"/>
      <c r="AMK673" s="1075"/>
      <c r="AML673" s="1075"/>
      <c r="AMM673" s="1075"/>
      <c r="AMN673" s="1075"/>
      <c r="AMO673" s="1075"/>
      <c r="AMP673" s="1075"/>
      <c r="AMQ673" s="1075"/>
      <c r="AMR673" s="1075"/>
      <c r="AMS673" s="1075"/>
      <c r="AMT673" s="1075"/>
      <c r="AMU673" s="1075"/>
      <c r="AMV673" s="1075"/>
      <c r="AMW673" s="1075"/>
      <c r="AMX673" s="1075"/>
      <c r="AMY673" s="1075"/>
      <c r="AMZ673" s="1075"/>
      <c r="ANA673" s="1075"/>
      <c r="ANB673" s="1075"/>
      <c r="ANC673" s="1075"/>
      <c r="AND673" s="1075"/>
      <c r="ANE673" s="1075"/>
      <c r="ANF673" s="1075"/>
      <c r="ANG673" s="1075"/>
      <c r="ANH673" s="1075"/>
      <c r="ANI673" s="1075"/>
      <c r="ANJ673" s="1075"/>
      <c r="ANK673" s="1075"/>
      <c r="ANL673" s="1075"/>
      <c r="ANM673" s="1075"/>
      <c r="ANN673" s="1075"/>
      <c r="ANO673" s="1075"/>
      <c r="ANP673" s="1075"/>
      <c r="ANQ673" s="1075"/>
      <c r="ANR673" s="1075"/>
      <c r="ANS673" s="1075"/>
      <c r="ANT673" s="1075"/>
      <c r="ANU673" s="1075"/>
      <c r="ANV673" s="1075"/>
      <c r="ANW673" s="1075"/>
      <c r="ANX673" s="1075"/>
      <c r="ANY673" s="1075"/>
      <c r="ANZ673" s="1075"/>
      <c r="AOA673" s="1075"/>
      <c r="AOB673" s="1075"/>
      <c r="AOC673" s="1075"/>
      <c r="AOD673" s="1075"/>
      <c r="AOE673" s="1075"/>
      <c r="AOF673" s="1075"/>
      <c r="AOG673" s="1075"/>
      <c r="AOH673" s="1075"/>
      <c r="AOI673" s="1075"/>
      <c r="AOJ673" s="1075"/>
      <c r="AOK673" s="1075"/>
      <c r="AOL673" s="1075"/>
      <c r="AOM673" s="1075"/>
      <c r="AON673" s="1075"/>
      <c r="AOO673" s="1075"/>
      <c r="AOP673" s="1075"/>
      <c r="AOQ673" s="1075"/>
      <c r="AOR673" s="1075"/>
      <c r="AOS673" s="1075"/>
      <c r="AOT673" s="1075"/>
      <c r="AOU673" s="1075"/>
      <c r="AOV673" s="1075"/>
      <c r="AOW673" s="1075"/>
      <c r="AOX673" s="1075"/>
      <c r="AOY673" s="1075"/>
      <c r="AOZ673" s="1075"/>
      <c r="APA673" s="1075"/>
      <c r="APB673" s="1075"/>
      <c r="APC673" s="1075"/>
      <c r="APD673" s="1075"/>
      <c r="APE673" s="1075"/>
      <c r="APF673" s="1075"/>
      <c r="APG673" s="1075"/>
      <c r="APH673" s="1075"/>
      <c r="API673" s="1075"/>
      <c r="APJ673" s="1075"/>
      <c r="APK673" s="1075"/>
      <c r="APL673" s="1075"/>
      <c r="APM673" s="1075"/>
      <c r="APN673" s="1075"/>
      <c r="APO673" s="1075"/>
      <c r="APP673" s="1075"/>
      <c r="APQ673" s="1075"/>
      <c r="APR673" s="1075"/>
      <c r="APS673" s="1075"/>
      <c r="APT673" s="1075"/>
      <c r="APU673" s="1075"/>
      <c r="APV673" s="1075"/>
      <c r="APW673" s="1075"/>
      <c r="APX673" s="1075"/>
      <c r="APY673" s="1075"/>
      <c r="APZ673" s="1075"/>
      <c r="AQA673" s="1075"/>
      <c r="AQB673" s="1075"/>
      <c r="AQC673" s="1075"/>
      <c r="AQD673" s="1075"/>
      <c r="AQE673" s="1075"/>
      <c r="AQF673" s="1075"/>
      <c r="AQG673" s="1075"/>
      <c r="AQH673" s="1075"/>
      <c r="AQI673" s="1075"/>
      <c r="AQJ673" s="1075"/>
      <c r="AQK673" s="1075"/>
      <c r="AQL673" s="1075"/>
      <c r="AQM673" s="1075"/>
      <c r="AQN673" s="1075"/>
      <c r="AQO673" s="1075"/>
      <c r="AQP673" s="1075"/>
      <c r="AQQ673" s="1075"/>
      <c r="AQR673" s="1075"/>
      <c r="AQS673" s="1075"/>
      <c r="AQT673" s="1075"/>
      <c r="AQU673" s="1075"/>
      <c r="AQV673" s="1075"/>
      <c r="AQW673" s="1075"/>
      <c r="AQX673" s="1075"/>
      <c r="AQY673" s="1075"/>
      <c r="AQZ673" s="1075"/>
      <c r="ARA673" s="1075"/>
      <c r="ARB673" s="1075"/>
      <c r="ARC673" s="1075"/>
      <c r="ARD673" s="1075"/>
      <c r="ARE673" s="1075"/>
      <c r="ARF673" s="1075"/>
      <c r="ARG673" s="1075"/>
      <c r="ARH673" s="1075"/>
      <c r="ARI673" s="1075"/>
      <c r="ARJ673" s="1075"/>
      <c r="ARK673" s="1075"/>
      <c r="ARL673" s="1075"/>
      <c r="ARM673" s="1075"/>
      <c r="ARN673" s="1075"/>
      <c r="ARO673" s="1075"/>
      <c r="ARP673" s="1075"/>
      <c r="ARQ673" s="1075"/>
      <c r="ARR673" s="1075"/>
      <c r="ARS673" s="1075"/>
      <c r="ART673" s="1075"/>
      <c r="ARU673" s="1075"/>
      <c r="ARV673" s="1075"/>
      <c r="ARW673" s="1075"/>
      <c r="ARX673" s="1075"/>
      <c r="ARY673" s="1075"/>
      <c r="ARZ673" s="1075"/>
      <c r="ASA673" s="1075"/>
      <c r="ASB673" s="1075"/>
      <c r="ASC673" s="1075"/>
      <c r="ASD673" s="1075"/>
      <c r="ASE673" s="1075"/>
      <c r="ASF673" s="1075"/>
      <c r="ASG673" s="1075"/>
      <c r="ASH673" s="1075"/>
      <c r="ASI673" s="1075"/>
      <c r="ASJ673" s="1075"/>
      <c r="ASK673" s="1075"/>
      <c r="ASL673" s="1075"/>
      <c r="ASM673" s="1075"/>
      <c r="ASN673" s="1075"/>
      <c r="ASO673" s="1075"/>
      <c r="ASP673" s="1075"/>
      <c r="ASQ673" s="1075"/>
      <c r="ASR673" s="1075"/>
      <c r="ASS673" s="1075"/>
      <c r="AST673" s="1075"/>
      <c r="ASU673" s="1075"/>
      <c r="ASV673" s="1075"/>
      <c r="ASW673" s="1075"/>
      <c r="ASX673" s="1075"/>
      <c r="ASY673" s="1075"/>
      <c r="ASZ673" s="1075"/>
      <c r="ATA673" s="1075"/>
      <c r="ATB673" s="1075"/>
      <c r="ATC673" s="1075"/>
      <c r="ATD673" s="1075"/>
      <c r="ATE673" s="1075"/>
      <c r="ATF673" s="1075"/>
      <c r="ATG673" s="1075"/>
      <c r="ATH673" s="1075"/>
      <c r="ATI673" s="1075"/>
      <c r="ATJ673" s="1075"/>
      <c r="ATK673" s="1075"/>
      <c r="ATL673" s="1075"/>
      <c r="ATM673" s="1075"/>
      <c r="ATN673" s="1075"/>
      <c r="ATO673" s="1075"/>
      <c r="ATP673" s="1075"/>
      <c r="ATQ673" s="1075"/>
      <c r="ATR673" s="1075"/>
      <c r="ATS673" s="1075"/>
      <c r="ATT673" s="1075"/>
      <c r="ATU673" s="1075"/>
      <c r="ATV673" s="1075"/>
      <c r="ATW673" s="1075"/>
      <c r="ATX673" s="1075"/>
      <c r="ATY673" s="1075"/>
      <c r="ATZ673" s="1075"/>
      <c r="AUA673" s="1075"/>
      <c r="AUB673" s="1075"/>
      <c r="AUC673" s="1075"/>
      <c r="AUD673" s="1075"/>
      <c r="AUE673" s="1075"/>
      <c r="AUF673" s="1075"/>
      <c r="AUG673" s="1075"/>
      <c r="AUH673" s="1075"/>
      <c r="AUI673" s="1075"/>
      <c r="AUJ673" s="1075"/>
      <c r="AUK673" s="1075"/>
      <c r="AUL673" s="1075"/>
      <c r="AUM673" s="1075"/>
      <c r="AUN673" s="1075"/>
      <c r="AUO673" s="1075"/>
      <c r="AUP673" s="1075"/>
      <c r="AUQ673" s="1075"/>
      <c r="AUR673" s="1075"/>
      <c r="AUS673" s="1075"/>
      <c r="AUT673" s="1075"/>
      <c r="AUU673" s="1075"/>
      <c r="AUV673" s="1075"/>
      <c r="AUW673" s="1075"/>
      <c r="AUX673" s="1075"/>
      <c r="AUY673" s="1075"/>
      <c r="AUZ673" s="1075"/>
      <c r="AVA673" s="1075"/>
      <c r="AVB673" s="1075"/>
      <c r="AVC673" s="1075"/>
      <c r="AVD673" s="1075"/>
      <c r="AVE673" s="1075"/>
      <c r="AVF673" s="1075"/>
      <c r="AVG673" s="1075"/>
      <c r="AVH673" s="1075"/>
      <c r="AVI673" s="1075"/>
      <c r="AVJ673" s="1075"/>
      <c r="AVK673" s="1075"/>
      <c r="AVL673" s="1075"/>
      <c r="AVM673" s="1075"/>
      <c r="AVN673" s="1075"/>
      <c r="AVO673" s="1075"/>
      <c r="AVP673" s="1075"/>
      <c r="AVQ673" s="1075"/>
      <c r="AVR673" s="1075"/>
      <c r="AVS673" s="1075"/>
      <c r="AVT673" s="1075"/>
      <c r="AVU673" s="1075"/>
      <c r="AVV673" s="1075"/>
      <c r="AVW673" s="1075"/>
      <c r="AVX673" s="1075"/>
      <c r="AVY673" s="1075"/>
      <c r="AVZ673" s="1075"/>
      <c r="AWA673" s="1075"/>
      <c r="AWB673" s="1075"/>
      <c r="AWC673" s="1075"/>
      <c r="AWD673" s="1075"/>
      <c r="AWE673" s="1075"/>
      <c r="AWF673" s="1075"/>
      <c r="AWG673" s="1075"/>
      <c r="AWH673" s="1075"/>
      <c r="AWI673" s="1075"/>
      <c r="AWJ673" s="1075"/>
      <c r="AWK673" s="1075"/>
      <c r="AWL673" s="1075"/>
      <c r="AWM673" s="1075"/>
      <c r="AWN673" s="1075"/>
      <c r="AWO673" s="1075"/>
      <c r="AWP673" s="1075"/>
      <c r="AWQ673" s="1075"/>
      <c r="AWR673" s="1075"/>
      <c r="AWS673" s="1075"/>
      <c r="AWT673" s="1075"/>
      <c r="AWU673" s="1075"/>
      <c r="AWV673" s="1075"/>
      <c r="AWW673" s="1075"/>
      <c r="AWX673" s="1075"/>
      <c r="AWY673" s="1075"/>
      <c r="AWZ673" s="1075"/>
      <c r="AXA673" s="1075"/>
      <c r="AXB673" s="1075"/>
      <c r="AXC673" s="1075"/>
      <c r="AXD673" s="1075"/>
      <c r="AXE673" s="1075"/>
      <c r="AXF673" s="1075"/>
      <c r="AXG673" s="1075"/>
      <c r="AXH673" s="1075"/>
      <c r="AXI673" s="1075"/>
      <c r="AXJ673" s="1075"/>
      <c r="AXK673" s="1075"/>
      <c r="AXL673" s="1075"/>
      <c r="AXM673" s="1075"/>
      <c r="AXN673" s="1075"/>
      <c r="AXO673" s="1075"/>
      <c r="AXP673" s="1075"/>
      <c r="AXQ673" s="1075"/>
      <c r="AXR673" s="1075"/>
      <c r="AXS673" s="1075"/>
      <c r="AXT673" s="1075"/>
      <c r="AXU673" s="1075"/>
      <c r="AXV673" s="1075"/>
      <c r="AXW673" s="1075"/>
      <c r="AXX673" s="1075"/>
      <c r="AXY673" s="1075"/>
      <c r="AXZ673" s="1075"/>
      <c r="AYA673" s="1075"/>
      <c r="AYB673" s="1075"/>
      <c r="AYC673" s="1075"/>
      <c r="AYD673" s="1075"/>
      <c r="AYE673" s="1075"/>
      <c r="AYF673" s="1075"/>
      <c r="AYG673" s="1075"/>
      <c r="AYH673" s="1075"/>
      <c r="AYI673" s="1075"/>
      <c r="AYJ673" s="1075"/>
      <c r="AYK673" s="1075"/>
      <c r="AYL673" s="1075"/>
      <c r="AYM673" s="1075"/>
      <c r="AYN673" s="1075"/>
      <c r="AYO673" s="1075"/>
      <c r="AYP673" s="1075"/>
      <c r="AYQ673" s="1075"/>
      <c r="AYR673" s="1075"/>
      <c r="AYS673" s="1075"/>
      <c r="AYT673" s="1075"/>
      <c r="AYU673" s="1075"/>
      <c r="AYV673" s="1075"/>
      <c r="AYW673" s="1075"/>
      <c r="AYX673" s="1075"/>
      <c r="AYY673" s="1075"/>
      <c r="AYZ673" s="1075"/>
      <c r="AZA673" s="1075"/>
      <c r="AZB673" s="1075"/>
      <c r="AZC673" s="1075"/>
      <c r="AZD673" s="1075"/>
      <c r="AZE673" s="1075"/>
      <c r="AZF673" s="1075"/>
      <c r="AZG673" s="1075"/>
      <c r="AZH673" s="1075"/>
      <c r="AZI673" s="1075"/>
      <c r="AZJ673" s="1075"/>
      <c r="AZK673" s="1075"/>
      <c r="AZL673" s="1075"/>
      <c r="AZM673" s="1075"/>
      <c r="AZN673" s="1075"/>
      <c r="AZO673" s="1075"/>
      <c r="AZP673" s="1075"/>
      <c r="AZQ673" s="1075"/>
      <c r="AZR673" s="1075"/>
      <c r="AZS673" s="1075"/>
      <c r="AZT673" s="1075"/>
      <c r="AZU673" s="1075"/>
      <c r="AZV673" s="1075"/>
      <c r="AZW673" s="1075"/>
      <c r="AZX673" s="1075"/>
      <c r="AZY673" s="1075"/>
      <c r="AZZ673" s="1075"/>
      <c r="BAA673" s="1075"/>
      <c r="BAB673" s="1075"/>
      <c r="BAC673" s="1075"/>
      <c r="BAD673" s="1075"/>
      <c r="BAE673" s="1075"/>
      <c r="BAF673" s="1075"/>
      <c r="BAG673" s="1075"/>
      <c r="BAH673" s="1075"/>
      <c r="BAI673" s="1075"/>
      <c r="BAJ673" s="1075"/>
      <c r="BAK673" s="1075"/>
      <c r="BAL673" s="1075"/>
      <c r="BAM673" s="1075"/>
      <c r="BAN673" s="1075"/>
      <c r="BAO673" s="1075"/>
      <c r="BAP673" s="1075"/>
      <c r="BAQ673" s="1075"/>
      <c r="BAR673" s="1075"/>
      <c r="BAS673" s="1075"/>
      <c r="BAT673" s="1075"/>
      <c r="BAU673" s="1075"/>
      <c r="BAV673" s="1075"/>
      <c r="BAW673" s="1075"/>
      <c r="BAX673" s="1075"/>
      <c r="BAY673" s="1075"/>
      <c r="BAZ673" s="1075"/>
      <c r="BBA673" s="1075"/>
      <c r="BBB673" s="1075"/>
      <c r="BBC673" s="1075"/>
      <c r="BBD673" s="1075"/>
      <c r="BBE673" s="1075"/>
      <c r="BBF673" s="1075"/>
      <c r="BBG673" s="1075"/>
      <c r="BBH673" s="1075"/>
      <c r="BBI673" s="1075"/>
      <c r="BBJ673" s="1075"/>
      <c r="BBK673" s="1075"/>
      <c r="BBL673" s="1075"/>
      <c r="BBM673" s="1075"/>
      <c r="BBN673" s="1075"/>
      <c r="BBO673" s="1075"/>
      <c r="BBP673" s="1075"/>
      <c r="BBQ673" s="1075"/>
      <c r="BBR673" s="1075"/>
      <c r="BBS673" s="1075"/>
      <c r="BBT673" s="1075"/>
      <c r="BBU673" s="1075"/>
      <c r="BBV673" s="1075"/>
      <c r="BBW673" s="1075"/>
      <c r="BBX673" s="1075"/>
      <c r="BBY673" s="1075"/>
      <c r="BBZ673" s="1075"/>
      <c r="BCA673" s="1075"/>
      <c r="BCB673" s="1075"/>
      <c r="BCC673" s="1075"/>
      <c r="BCD673" s="1075"/>
      <c r="BCE673" s="1075"/>
      <c r="BCF673" s="1075"/>
      <c r="BCG673" s="1075"/>
      <c r="BCH673" s="1075"/>
      <c r="BCI673" s="1075"/>
      <c r="BCJ673" s="1075"/>
      <c r="BCK673" s="1075"/>
      <c r="BCL673" s="1075"/>
      <c r="BCM673" s="1075"/>
      <c r="BCN673" s="1075"/>
      <c r="BCO673" s="1075"/>
      <c r="BCP673" s="1075"/>
      <c r="BCQ673" s="1075"/>
      <c r="BCR673" s="1075"/>
      <c r="BCS673" s="1075"/>
      <c r="BCT673" s="1075"/>
      <c r="BCU673" s="1075"/>
      <c r="BCV673" s="1075"/>
      <c r="BCW673" s="1075"/>
      <c r="BCX673" s="1075"/>
      <c r="BCY673" s="1075"/>
      <c r="BCZ673" s="1075"/>
      <c r="BDA673" s="1075"/>
      <c r="BDB673" s="1075"/>
      <c r="BDC673" s="1075"/>
      <c r="BDD673" s="1075"/>
      <c r="BDE673" s="1075"/>
      <c r="BDF673" s="1075"/>
      <c r="BDG673" s="1075"/>
      <c r="BDH673" s="1075"/>
      <c r="BDI673" s="1075"/>
      <c r="BDJ673" s="1075"/>
      <c r="BDK673" s="1075"/>
      <c r="BDL673" s="1075"/>
      <c r="BDM673" s="1075"/>
      <c r="BDN673" s="1075"/>
      <c r="BDO673" s="1075"/>
      <c r="BDP673" s="1075"/>
      <c r="BDQ673" s="1075"/>
      <c r="BDR673" s="1075"/>
      <c r="BDS673" s="1075"/>
      <c r="BDT673" s="1075"/>
      <c r="BDU673" s="1075"/>
      <c r="BDV673" s="1075"/>
      <c r="BDW673" s="1075"/>
      <c r="BDX673" s="1075"/>
      <c r="BDY673" s="1075"/>
      <c r="BDZ673" s="1075"/>
      <c r="BEA673" s="1075"/>
      <c r="BEB673" s="1075"/>
      <c r="BEC673" s="1075"/>
      <c r="BED673" s="1075"/>
      <c r="BEE673" s="1075"/>
      <c r="BEF673" s="1075"/>
      <c r="BEG673" s="1075"/>
      <c r="BEH673" s="1075"/>
      <c r="BEI673" s="1075"/>
      <c r="BEJ673" s="1075"/>
      <c r="BEK673" s="1075"/>
      <c r="BEL673" s="1075"/>
      <c r="BEM673" s="1075"/>
      <c r="BEN673" s="1075"/>
      <c r="BEO673" s="1075"/>
      <c r="BEP673" s="1075"/>
      <c r="BEQ673" s="1075"/>
      <c r="BER673" s="1075"/>
      <c r="BES673" s="1075"/>
      <c r="BET673" s="1075"/>
      <c r="BEU673" s="1075"/>
      <c r="BEV673" s="1075"/>
      <c r="BEW673" s="1075"/>
      <c r="BEX673" s="1075"/>
      <c r="BEY673" s="1075"/>
      <c r="BEZ673" s="1075"/>
      <c r="BFA673" s="1075"/>
      <c r="BFB673" s="1075"/>
      <c r="BFC673" s="1075"/>
      <c r="BFD673" s="1075"/>
      <c r="BFE673" s="1075"/>
      <c r="BFF673" s="1075"/>
      <c r="BFG673" s="1075"/>
      <c r="BFH673" s="1075"/>
      <c r="BFI673" s="1075"/>
      <c r="BFJ673" s="1075"/>
      <c r="BFK673" s="1075"/>
      <c r="BFL673" s="1075"/>
      <c r="BFM673" s="1075"/>
      <c r="BFN673" s="1075"/>
      <c r="BFO673" s="1075"/>
      <c r="BFP673" s="1075"/>
      <c r="BFQ673" s="1075"/>
      <c r="BFR673" s="1075"/>
      <c r="BFS673" s="1075"/>
      <c r="BFT673" s="1075"/>
      <c r="BFU673" s="1075"/>
      <c r="BFV673" s="1075"/>
      <c r="BFW673" s="1075"/>
      <c r="BFX673" s="1075"/>
      <c r="BFY673" s="1075"/>
      <c r="BFZ673" s="1075"/>
      <c r="BGA673" s="1075"/>
      <c r="BGB673" s="1075"/>
      <c r="BGC673" s="1075"/>
      <c r="BGD673" s="1075"/>
      <c r="BGE673" s="1075"/>
      <c r="BGF673" s="1075"/>
      <c r="BGG673" s="1075"/>
      <c r="BGH673" s="1075"/>
      <c r="BGI673" s="1075"/>
      <c r="BGJ673" s="1075"/>
      <c r="BGK673" s="1075"/>
      <c r="BGL673" s="1075"/>
      <c r="BGM673" s="1075"/>
      <c r="BGN673" s="1075"/>
      <c r="BGO673" s="1075"/>
      <c r="BGP673" s="1075"/>
      <c r="BGQ673" s="1075"/>
      <c r="BGR673" s="1075"/>
      <c r="BGS673" s="1075"/>
      <c r="BGT673" s="1075"/>
      <c r="BGU673" s="1075"/>
      <c r="BGV673" s="1075"/>
      <c r="BGW673" s="1075"/>
      <c r="BGX673" s="1075"/>
      <c r="BGY673" s="1075"/>
      <c r="BGZ673" s="1075"/>
      <c r="BHA673" s="1075"/>
      <c r="BHB673" s="1075"/>
      <c r="BHC673" s="1075"/>
      <c r="BHD673" s="1075"/>
      <c r="BHE673" s="1075"/>
      <c r="BHF673" s="1075"/>
      <c r="BHG673" s="1075"/>
      <c r="BHH673" s="1075"/>
      <c r="BHI673" s="1075"/>
      <c r="BHJ673" s="1075"/>
      <c r="BHK673" s="1075"/>
      <c r="BHL673" s="1075"/>
      <c r="BHM673" s="1075"/>
      <c r="BHN673" s="1075"/>
      <c r="BHO673" s="1075"/>
      <c r="BHP673" s="1075"/>
      <c r="BHQ673" s="1075"/>
      <c r="BHR673" s="1075"/>
      <c r="BHS673" s="1075"/>
      <c r="BHT673" s="1075"/>
      <c r="BHU673" s="1075"/>
      <c r="BHV673" s="1075"/>
      <c r="BHW673" s="1075"/>
      <c r="BHX673" s="1075"/>
      <c r="BHY673" s="1075"/>
      <c r="BHZ673" s="1075"/>
      <c r="BIA673" s="1075"/>
      <c r="BIB673" s="1075"/>
      <c r="BIC673" s="1075"/>
      <c r="BID673" s="1075"/>
      <c r="BIE673" s="1075"/>
      <c r="BIF673" s="1075"/>
      <c r="BIG673" s="1075"/>
      <c r="BIH673" s="1075"/>
      <c r="BII673" s="1075"/>
      <c r="BIJ673" s="1075"/>
      <c r="BIK673" s="1075"/>
      <c r="BIL673" s="1075"/>
      <c r="BIM673" s="1075"/>
      <c r="BIN673" s="1075"/>
      <c r="BIO673" s="1075"/>
      <c r="BIP673" s="1075"/>
      <c r="BIQ673" s="1075"/>
      <c r="BIR673" s="1075"/>
      <c r="BIS673" s="1075"/>
      <c r="BIT673" s="1075"/>
      <c r="BIU673" s="1075"/>
      <c r="BIV673" s="1075"/>
      <c r="BIW673" s="1075"/>
      <c r="BIX673" s="1075"/>
      <c r="BIY673" s="1075"/>
      <c r="BIZ673" s="1075"/>
      <c r="BJA673" s="1075"/>
      <c r="BJB673" s="1075"/>
      <c r="BJC673" s="1075"/>
      <c r="BJD673" s="1075"/>
      <c r="BJE673" s="1075"/>
      <c r="BJF673" s="1075"/>
      <c r="BJG673" s="1075"/>
      <c r="BJH673" s="1075"/>
      <c r="BJI673" s="1075"/>
      <c r="BJJ673" s="1075"/>
      <c r="BJK673" s="1075"/>
      <c r="BJL673" s="1075"/>
      <c r="BJM673" s="1075"/>
      <c r="BJN673" s="1075"/>
      <c r="BJO673" s="1075"/>
      <c r="BJP673" s="1075"/>
      <c r="BJQ673" s="1075"/>
      <c r="BJR673" s="1075"/>
      <c r="BJS673" s="1075"/>
      <c r="BJT673" s="1075"/>
      <c r="BJU673" s="1075"/>
      <c r="BJV673" s="1075"/>
      <c r="BJW673" s="1075"/>
      <c r="BJX673" s="1075"/>
      <c r="BJY673" s="1075"/>
      <c r="BJZ673" s="1075"/>
      <c r="BKA673" s="1075"/>
      <c r="BKB673" s="1075"/>
      <c r="BKC673" s="1075"/>
      <c r="BKD673" s="1075"/>
      <c r="BKE673" s="1075"/>
      <c r="BKF673" s="1075"/>
      <c r="BKG673" s="1075"/>
      <c r="BKH673" s="1075"/>
      <c r="BKI673" s="1075"/>
      <c r="BKJ673" s="1075"/>
      <c r="BKK673" s="1075"/>
      <c r="BKL673" s="1075"/>
      <c r="BKM673" s="1075"/>
      <c r="BKN673" s="1075"/>
      <c r="BKO673" s="1075"/>
      <c r="BKP673" s="1075"/>
      <c r="BKQ673" s="1075"/>
      <c r="BKR673" s="1075"/>
      <c r="BKS673" s="1075"/>
      <c r="BKT673" s="1075"/>
      <c r="BKU673" s="1075"/>
      <c r="BKV673" s="1075"/>
      <c r="BKW673" s="1075"/>
      <c r="BKX673" s="1075"/>
      <c r="BKY673" s="1075"/>
      <c r="BKZ673" s="1075"/>
      <c r="BLA673" s="1075"/>
      <c r="BLB673" s="1075"/>
      <c r="BLC673" s="1075"/>
      <c r="BLD673" s="1075"/>
      <c r="BLE673" s="1075"/>
      <c r="BLF673" s="1075"/>
      <c r="BLG673" s="1075"/>
      <c r="BLH673" s="1075"/>
      <c r="BLI673" s="1075"/>
      <c r="BLJ673" s="1075"/>
      <c r="BLK673" s="1075"/>
      <c r="BLL673" s="1075"/>
      <c r="BLM673" s="1075"/>
      <c r="BLN673" s="1075"/>
      <c r="BLO673" s="1075"/>
      <c r="BLP673" s="1075"/>
      <c r="BLQ673" s="1075"/>
      <c r="BLR673" s="1075"/>
      <c r="BLS673" s="1075"/>
      <c r="BLT673" s="1075"/>
      <c r="BLU673" s="1075"/>
      <c r="BLV673" s="1075"/>
      <c r="BLW673" s="1075"/>
      <c r="BLX673" s="1075"/>
      <c r="BLY673" s="1075"/>
      <c r="BLZ673" s="1075"/>
      <c r="BMA673" s="1075"/>
      <c r="BMB673" s="1075"/>
      <c r="BMC673" s="1075"/>
      <c r="BMD673" s="1075"/>
      <c r="BME673" s="1075"/>
      <c r="BMF673" s="1075"/>
      <c r="BMG673" s="1075"/>
      <c r="BMH673" s="1075"/>
      <c r="BMI673" s="1075"/>
      <c r="BMJ673" s="1075"/>
      <c r="BMK673" s="1075"/>
      <c r="BML673" s="1075"/>
      <c r="BMM673" s="1075"/>
      <c r="BMN673" s="1075"/>
      <c r="BMO673" s="1075"/>
      <c r="BMP673" s="1075"/>
      <c r="BMQ673" s="1075"/>
      <c r="BMR673" s="1075"/>
      <c r="BMS673" s="1075"/>
      <c r="BMT673" s="1075"/>
      <c r="BMU673" s="1075"/>
      <c r="BMV673" s="1075"/>
      <c r="BMW673" s="1075"/>
      <c r="BMX673" s="1075"/>
      <c r="BMY673" s="1075"/>
      <c r="BMZ673" s="1075"/>
      <c r="BNA673" s="1075"/>
      <c r="BNB673" s="1075"/>
      <c r="BNC673" s="1075"/>
      <c r="BND673" s="1075"/>
      <c r="BNE673" s="1075"/>
      <c r="BNF673" s="1075"/>
      <c r="BNG673" s="1075"/>
      <c r="BNH673" s="1075"/>
      <c r="BNI673" s="1075"/>
      <c r="BNJ673" s="1075"/>
      <c r="BNK673" s="1075"/>
      <c r="BNL673" s="1075"/>
      <c r="BNM673" s="1075"/>
      <c r="BNN673" s="1075"/>
      <c r="BNO673" s="1075"/>
      <c r="BNP673" s="1075"/>
      <c r="BNQ673" s="1075"/>
      <c r="BNR673" s="1075"/>
      <c r="BNS673" s="1075"/>
      <c r="BNT673" s="1075"/>
      <c r="BNU673" s="1075"/>
      <c r="BNV673" s="1075"/>
      <c r="BNW673" s="1075"/>
      <c r="BNX673" s="1075"/>
      <c r="BNY673" s="1075"/>
      <c r="BNZ673" s="1075"/>
      <c r="BOA673" s="1075"/>
      <c r="BOB673" s="1075"/>
      <c r="BOC673" s="1075"/>
      <c r="BOD673" s="1075"/>
      <c r="BOE673" s="1075"/>
      <c r="BOF673" s="1075"/>
      <c r="BOG673" s="1075"/>
      <c r="BOH673" s="1075"/>
      <c r="BOI673" s="1075"/>
      <c r="BOJ673" s="1075"/>
      <c r="BOK673" s="1075"/>
      <c r="BOL673" s="1075"/>
      <c r="BOM673" s="1075"/>
      <c r="BON673" s="1075"/>
      <c r="BOO673" s="1075"/>
      <c r="BOP673" s="1075"/>
      <c r="BOQ673" s="1075"/>
      <c r="BOR673" s="1075"/>
      <c r="BOS673" s="1075"/>
      <c r="BOT673" s="1075"/>
      <c r="BOU673" s="1075"/>
      <c r="BOV673" s="1075"/>
      <c r="BOW673" s="1075"/>
      <c r="BOX673" s="1075"/>
      <c r="BOY673" s="1075"/>
      <c r="BOZ673" s="1075"/>
      <c r="BPA673" s="1075"/>
      <c r="BPB673" s="1075"/>
      <c r="BPC673" s="1075"/>
      <c r="BPD673" s="1075"/>
      <c r="BPE673" s="1075"/>
      <c r="BPF673" s="1075"/>
      <c r="BPG673" s="1075"/>
      <c r="BPH673" s="1075"/>
      <c r="BPI673" s="1075"/>
      <c r="BPJ673" s="1075"/>
      <c r="BPK673" s="1075"/>
      <c r="BPL673" s="1075"/>
      <c r="BPM673" s="1075"/>
      <c r="BPN673" s="1075"/>
      <c r="BPO673" s="1075"/>
      <c r="BPP673" s="1075"/>
      <c r="BPQ673" s="1075"/>
      <c r="BPR673" s="1075"/>
      <c r="BPS673" s="1075"/>
      <c r="BPT673" s="1075"/>
      <c r="BPU673" s="1075"/>
      <c r="BPV673" s="1075"/>
      <c r="BPW673" s="1075"/>
      <c r="BPX673" s="1075"/>
      <c r="BPY673" s="1075"/>
      <c r="BPZ673" s="1075"/>
      <c r="BQA673" s="1075"/>
      <c r="BQB673" s="1075"/>
      <c r="BQC673" s="1075"/>
      <c r="BQD673" s="1075"/>
      <c r="BQE673" s="1075"/>
      <c r="BQF673" s="1075"/>
      <c r="BQG673" s="1075"/>
      <c r="BQH673" s="1075"/>
      <c r="BQI673" s="1075"/>
      <c r="BQJ673" s="1075"/>
      <c r="BQK673" s="1075"/>
      <c r="BQL673" s="1075"/>
      <c r="BQM673" s="1075"/>
      <c r="BQN673" s="1075"/>
      <c r="BQO673" s="1075"/>
      <c r="BQP673" s="1075"/>
      <c r="BQQ673" s="1075"/>
      <c r="BQR673" s="1075"/>
      <c r="BQS673" s="1075"/>
      <c r="BQT673" s="1075"/>
      <c r="BQU673" s="1075"/>
      <c r="BQV673" s="1075"/>
      <c r="BQW673" s="1075"/>
      <c r="BQX673" s="1075"/>
      <c r="BQY673" s="1075"/>
      <c r="BQZ673" s="1075"/>
      <c r="BRA673" s="1075"/>
      <c r="BRB673" s="1075"/>
      <c r="BRC673" s="1075"/>
      <c r="BRD673" s="1075"/>
      <c r="BRE673" s="1075"/>
      <c r="BRF673" s="1075"/>
      <c r="BRG673" s="1075"/>
      <c r="BRH673" s="1075"/>
      <c r="BRI673" s="1075"/>
      <c r="BRJ673" s="1075"/>
      <c r="BRK673" s="1075"/>
      <c r="BRL673" s="1075"/>
      <c r="BRM673" s="1075"/>
      <c r="BRN673" s="1075"/>
      <c r="BRO673" s="1075"/>
      <c r="BRP673" s="1075"/>
      <c r="BRQ673" s="1075"/>
      <c r="BRR673" s="1075"/>
      <c r="BRS673" s="1075"/>
      <c r="BRT673" s="1075"/>
      <c r="BRU673" s="1075"/>
      <c r="BRV673" s="1075"/>
      <c r="BRW673" s="1075"/>
      <c r="BRX673" s="1075"/>
      <c r="BRY673" s="1075"/>
      <c r="BRZ673" s="1075"/>
      <c r="BSA673" s="1075"/>
      <c r="BSB673" s="1075"/>
      <c r="BSC673" s="1075"/>
      <c r="BSD673" s="1075"/>
      <c r="BSE673" s="1075"/>
      <c r="BSF673" s="1075"/>
      <c r="BSG673" s="1075"/>
      <c r="BSH673" s="1075"/>
      <c r="BSI673" s="1075"/>
      <c r="BSJ673" s="1075"/>
      <c r="BSK673" s="1075"/>
      <c r="BSL673" s="1075"/>
      <c r="BSM673" s="1075"/>
      <c r="BSN673" s="1075"/>
      <c r="BSO673" s="1075"/>
      <c r="BSP673" s="1075"/>
      <c r="BSQ673" s="1075"/>
      <c r="BSR673" s="1075"/>
      <c r="BSS673" s="1075"/>
      <c r="BST673" s="1075"/>
      <c r="BSU673" s="1075"/>
      <c r="BSV673" s="1075"/>
      <c r="BSW673" s="1075"/>
      <c r="BSX673" s="1075"/>
      <c r="BSY673" s="1075"/>
      <c r="BSZ673" s="1075"/>
      <c r="BTA673" s="1075"/>
      <c r="BTB673" s="1075"/>
      <c r="BTC673" s="1075"/>
      <c r="BTD673" s="1075"/>
      <c r="BTE673" s="1075"/>
      <c r="BTF673" s="1075"/>
      <c r="BTG673" s="1075"/>
      <c r="BTH673" s="1075"/>
      <c r="BTI673" s="1075"/>
      <c r="BTJ673" s="1075"/>
      <c r="BTK673" s="1075"/>
      <c r="BTL673" s="1075"/>
      <c r="BTM673" s="1075"/>
      <c r="BTN673" s="1075"/>
      <c r="BTO673" s="1075"/>
      <c r="BTP673" s="1075"/>
      <c r="BTQ673" s="1075"/>
      <c r="BTR673" s="1075"/>
      <c r="BTS673" s="1075"/>
      <c r="BTT673" s="1075"/>
      <c r="BTU673" s="1075"/>
      <c r="BTV673" s="1075"/>
      <c r="BTW673" s="1075"/>
      <c r="BTX673" s="1075"/>
      <c r="BTY673" s="1075"/>
      <c r="BTZ673" s="1075"/>
      <c r="BUA673" s="1075"/>
      <c r="BUB673" s="1075"/>
      <c r="BUC673" s="1075"/>
      <c r="BUD673" s="1075"/>
      <c r="BUE673" s="1075"/>
      <c r="BUF673" s="1075"/>
      <c r="BUG673" s="1075"/>
      <c r="BUH673" s="1075"/>
      <c r="BUI673" s="1075"/>
      <c r="BUJ673" s="1075"/>
      <c r="BUK673" s="1075"/>
      <c r="BUL673" s="1075"/>
      <c r="BUM673" s="1075"/>
      <c r="BUN673" s="1075"/>
      <c r="BUO673" s="1075"/>
      <c r="BUP673" s="1075"/>
      <c r="BUQ673" s="1075"/>
      <c r="BUR673" s="1075"/>
      <c r="BUS673" s="1075"/>
      <c r="BUT673" s="1075"/>
      <c r="BUU673" s="1075"/>
      <c r="BUV673" s="1075"/>
      <c r="BUW673" s="1075"/>
      <c r="BUX673" s="1075"/>
      <c r="BUY673" s="1075"/>
      <c r="BUZ673" s="1075"/>
      <c r="BVA673" s="1075"/>
      <c r="BVB673" s="1075"/>
      <c r="BVC673" s="1075"/>
      <c r="BVD673" s="1075"/>
      <c r="BVE673" s="1075"/>
      <c r="BVF673" s="1075"/>
      <c r="BVG673" s="1075"/>
      <c r="BVH673" s="1075"/>
      <c r="BVI673" s="1075"/>
      <c r="BVJ673" s="1075"/>
      <c r="BVK673" s="1075"/>
      <c r="BVL673" s="1075"/>
      <c r="BVM673" s="1075"/>
      <c r="BVN673" s="1075"/>
      <c r="BVO673" s="1075"/>
      <c r="BVP673" s="1075"/>
      <c r="BVQ673" s="1075"/>
      <c r="BVR673" s="1075"/>
      <c r="BVS673" s="1075"/>
      <c r="BVT673" s="1075"/>
      <c r="BVU673" s="1075"/>
      <c r="BVV673" s="1075"/>
      <c r="BVW673" s="1075"/>
      <c r="BVX673" s="1075"/>
      <c r="BVY673" s="1075"/>
      <c r="BVZ673" s="1075"/>
      <c r="BWA673" s="1075"/>
      <c r="BWB673" s="1075"/>
      <c r="BWC673" s="1075"/>
      <c r="BWD673" s="1075"/>
      <c r="BWE673" s="1075"/>
      <c r="BWF673" s="1075"/>
      <c r="BWG673" s="1075"/>
      <c r="BWH673" s="1075"/>
      <c r="BWI673" s="1075"/>
      <c r="BWJ673" s="1075"/>
      <c r="BWK673" s="1075"/>
      <c r="BWL673" s="1075"/>
      <c r="BWM673" s="1075"/>
      <c r="BWN673" s="1075"/>
      <c r="BWO673" s="1075"/>
      <c r="BWP673" s="1075"/>
      <c r="BWQ673" s="1075"/>
      <c r="BWR673" s="1075"/>
      <c r="BWS673" s="1075"/>
      <c r="BWT673" s="1075"/>
      <c r="BWU673" s="1075"/>
      <c r="BWV673" s="1075"/>
      <c r="BWW673" s="1075"/>
      <c r="BWX673" s="1075"/>
      <c r="BWY673" s="1075"/>
      <c r="BWZ673" s="1075"/>
      <c r="BXA673" s="1075"/>
      <c r="BXB673" s="1075"/>
      <c r="BXC673" s="1075"/>
      <c r="BXD673" s="1075"/>
      <c r="BXE673" s="1075"/>
      <c r="BXF673" s="1075"/>
      <c r="BXG673" s="1075"/>
      <c r="BXH673" s="1075"/>
      <c r="BXI673" s="1075"/>
      <c r="BXJ673" s="1075"/>
      <c r="BXK673" s="1075"/>
      <c r="BXL673" s="1075"/>
      <c r="BXM673" s="1075"/>
      <c r="BXN673" s="1075"/>
      <c r="BXO673" s="1075"/>
      <c r="BXP673" s="1075"/>
      <c r="BXQ673" s="1075"/>
      <c r="BXR673" s="1075"/>
      <c r="BXS673" s="1075"/>
      <c r="BXT673" s="1075"/>
      <c r="BXU673" s="1075"/>
      <c r="BXV673" s="1075"/>
      <c r="BXW673" s="1075"/>
      <c r="BXX673" s="1075"/>
      <c r="BXY673" s="1075"/>
      <c r="BXZ673" s="1075"/>
      <c r="BYA673" s="1075"/>
      <c r="BYB673" s="1075"/>
      <c r="BYC673" s="1075"/>
      <c r="BYD673" s="1075"/>
      <c r="BYE673" s="1075"/>
      <c r="BYF673" s="1075"/>
      <c r="BYG673" s="1075"/>
      <c r="BYH673" s="1075"/>
      <c r="BYI673" s="1075"/>
      <c r="BYJ673" s="1075"/>
      <c r="BYK673" s="1075"/>
      <c r="BYL673" s="1075"/>
      <c r="BYM673" s="1075"/>
      <c r="BYN673" s="1075"/>
      <c r="BYO673" s="1075"/>
      <c r="BYP673" s="1075"/>
      <c r="BYQ673" s="1075"/>
      <c r="BYR673" s="1075"/>
      <c r="BYS673" s="1075"/>
      <c r="BYT673" s="1075"/>
      <c r="BYU673" s="1075"/>
      <c r="BYV673" s="1075"/>
      <c r="BYW673" s="1075"/>
      <c r="BYX673" s="1075"/>
      <c r="BYY673" s="1075"/>
      <c r="BYZ673" s="1075"/>
      <c r="BZA673" s="1075"/>
      <c r="BZB673" s="1075"/>
      <c r="BZC673" s="1075"/>
      <c r="BZD673" s="1075"/>
      <c r="BZE673" s="1075"/>
      <c r="BZF673" s="1075"/>
      <c r="BZG673" s="1075"/>
      <c r="BZH673" s="1075"/>
      <c r="BZI673" s="1075"/>
      <c r="BZJ673" s="1075"/>
      <c r="BZK673" s="1075"/>
      <c r="BZL673" s="1075"/>
      <c r="BZM673" s="1075"/>
      <c r="BZN673" s="1075"/>
      <c r="BZO673" s="1075"/>
      <c r="BZP673" s="1075"/>
      <c r="BZQ673" s="1075"/>
      <c r="BZR673" s="1075"/>
      <c r="BZS673" s="1075"/>
      <c r="BZT673" s="1075"/>
      <c r="BZU673" s="1075"/>
      <c r="BZV673" s="1075"/>
      <c r="BZW673" s="1075"/>
      <c r="BZX673" s="1075"/>
      <c r="BZY673" s="1075"/>
      <c r="BZZ673" s="1075"/>
      <c r="CAA673" s="1075"/>
      <c r="CAB673" s="1075"/>
      <c r="CAC673" s="1075"/>
      <c r="CAD673" s="1075"/>
      <c r="CAE673" s="1075"/>
      <c r="CAF673" s="1075"/>
      <c r="CAG673" s="1075"/>
      <c r="CAH673" s="1075"/>
      <c r="CAI673" s="1075"/>
      <c r="CAJ673" s="1075"/>
      <c r="CAK673" s="1075"/>
      <c r="CAL673" s="1075"/>
      <c r="CAM673" s="1075"/>
      <c r="CAN673" s="1075"/>
      <c r="CAO673" s="1075"/>
      <c r="CAP673" s="1075"/>
      <c r="CAQ673" s="1075"/>
      <c r="CAR673" s="1075"/>
      <c r="CAS673" s="1075"/>
      <c r="CAT673" s="1075"/>
      <c r="CAU673" s="1075"/>
      <c r="CAV673" s="1075"/>
      <c r="CAW673" s="1075"/>
      <c r="CAX673" s="1075"/>
      <c r="CAY673" s="1075"/>
      <c r="CAZ673" s="1075"/>
      <c r="CBA673" s="1075"/>
      <c r="CBB673" s="1075"/>
      <c r="CBC673" s="1075"/>
      <c r="CBD673" s="1075"/>
      <c r="CBE673" s="1075"/>
      <c r="CBF673" s="1075"/>
      <c r="CBG673" s="1075"/>
      <c r="CBH673" s="1075"/>
      <c r="CBI673" s="1075"/>
      <c r="CBJ673" s="1075"/>
      <c r="CBK673" s="1075"/>
      <c r="CBL673" s="1075"/>
      <c r="CBM673" s="1075"/>
      <c r="CBN673" s="1075"/>
      <c r="CBO673" s="1075"/>
      <c r="CBP673" s="1075"/>
      <c r="CBQ673" s="1075"/>
      <c r="CBR673" s="1075"/>
      <c r="CBS673" s="1075"/>
      <c r="CBT673" s="1075"/>
      <c r="CBU673" s="1075"/>
      <c r="CBV673" s="1075"/>
      <c r="CBW673" s="1075"/>
      <c r="CBX673" s="1075"/>
      <c r="CBY673" s="1075"/>
      <c r="CBZ673" s="1075"/>
      <c r="CCA673" s="1075"/>
      <c r="CCB673" s="1075"/>
      <c r="CCC673" s="1075"/>
      <c r="CCD673" s="1075"/>
      <c r="CCE673" s="1075"/>
      <c r="CCF673" s="1075"/>
      <c r="CCG673" s="1075"/>
      <c r="CCH673" s="1075"/>
      <c r="CCI673" s="1075"/>
      <c r="CCJ673" s="1075"/>
      <c r="CCK673" s="1075"/>
      <c r="CCL673" s="1075"/>
      <c r="CCM673" s="1075"/>
      <c r="CCN673" s="1075"/>
      <c r="CCO673" s="1075"/>
      <c r="CCP673" s="1075"/>
      <c r="CCQ673" s="1075"/>
      <c r="CCR673" s="1075"/>
      <c r="CCS673" s="1075"/>
      <c r="CCT673" s="1075"/>
      <c r="CCU673" s="1075"/>
      <c r="CCV673" s="1075"/>
      <c r="CCW673" s="1075"/>
      <c r="CCX673" s="1075"/>
      <c r="CCY673" s="1075"/>
      <c r="CCZ673" s="1075"/>
      <c r="CDA673" s="1075"/>
      <c r="CDB673" s="1075"/>
      <c r="CDC673" s="1075"/>
      <c r="CDD673" s="1075"/>
      <c r="CDE673" s="1075"/>
      <c r="CDF673" s="1075"/>
      <c r="CDG673" s="1075"/>
      <c r="CDH673" s="1075"/>
      <c r="CDI673" s="1075"/>
      <c r="CDJ673" s="1075"/>
      <c r="CDK673" s="1075"/>
      <c r="CDL673" s="1075"/>
      <c r="CDM673" s="1075"/>
      <c r="CDN673" s="1075"/>
      <c r="CDO673" s="1075"/>
      <c r="CDP673" s="1075"/>
      <c r="CDQ673" s="1075"/>
      <c r="CDR673" s="1075"/>
      <c r="CDS673" s="1075"/>
      <c r="CDT673" s="1075"/>
      <c r="CDU673" s="1075"/>
      <c r="CDV673" s="1075"/>
      <c r="CDW673" s="1075"/>
      <c r="CDX673" s="1075"/>
      <c r="CDY673" s="1075"/>
      <c r="CDZ673" s="1075"/>
      <c r="CEA673" s="1075"/>
      <c r="CEB673" s="1075"/>
      <c r="CEC673" s="1075"/>
      <c r="CED673" s="1075"/>
      <c r="CEE673" s="1075"/>
      <c r="CEF673" s="1075"/>
      <c r="CEG673" s="1075"/>
      <c r="CEH673" s="1075"/>
      <c r="CEI673" s="1075"/>
      <c r="CEJ673" s="1075"/>
      <c r="CEK673" s="1075"/>
      <c r="CEL673" s="1075"/>
      <c r="CEM673" s="1075"/>
      <c r="CEN673" s="1075"/>
      <c r="CEO673" s="1075"/>
      <c r="CEP673" s="1075"/>
      <c r="CEQ673" s="1075"/>
      <c r="CER673" s="1075"/>
      <c r="CES673" s="1075"/>
      <c r="CET673" s="1075"/>
      <c r="CEU673" s="1075"/>
      <c r="CEV673" s="1075"/>
      <c r="CEW673" s="1075"/>
      <c r="CEX673" s="1075"/>
      <c r="CEY673" s="1075"/>
      <c r="CEZ673" s="1075"/>
      <c r="CFA673" s="1075"/>
      <c r="CFB673" s="1075"/>
      <c r="CFC673" s="1075"/>
      <c r="CFD673" s="1075"/>
      <c r="CFE673" s="1075"/>
      <c r="CFF673" s="1075"/>
      <c r="CFG673" s="1075"/>
      <c r="CFH673" s="1075"/>
      <c r="CFI673" s="1075"/>
      <c r="CFJ673" s="1075"/>
      <c r="CFK673" s="1075"/>
      <c r="CFL673" s="1075"/>
      <c r="CFM673" s="1075"/>
      <c r="CFN673" s="1075"/>
      <c r="CFO673" s="1075"/>
      <c r="CFP673" s="1075"/>
      <c r="CFQ673" s="1075"/>
      <c r="CFR673" s="1075"/>
      <c r="CFS673" s="1075"/>
      <c r="CFT673" s="1075"/>
      <c r="CFU673" s="1075"/>
      <c r="CFV673" s="1075"/>
      <c r="CFW673" s="1075"/>
      <c r="CFX673" s="1075"/>
      <c r="CFY673" s="1075"/>
      <c r="CFZ673" s="1075"/>
      <c r="CGA673" s="1075"/>
      <c r="CGB673" s="1075"/>
      <c r="CGC673" s="1075"/>
      <c r="CGD673" s="1075"/>
      <c r="CGE673" s="1075"/>
      <c r="CGF673" s="1075"/>
      <c r="CGG673" s="1075"/>
      <c r="CGH673" s="1075"/>
      <c r="CGI673" s="1075"/>
      <c r="CGJ673" s="1075"/>
      <c r="CGK673" s="1075"/>
      <c r="CGL673" s="1075"/>
      <c r="CGM673" s="1075"/>
      <c r="CGN673" s="1075"/>
      <c r="CGO673" s="1075"/>
      <c r="CGP673" s="1075"/>
      <c r="CGQ673" s="1075"/>
      <c r="CGR673" s="1075"/>
      <c r="CGS673" s="1075"/>
      <c r="CGT673" s="1075"/>
      <c r="CGU673" s="1075"/>
      <c r="CGV673" s="1075"/>
      <c r="CGW673" s="1075"/>
      <c r="CGX673" s="1075"/>
      <c r="CGY673" s="1075"/>
      <c r="CGZ673" s="1075"/>
      <c r="CHA673" s="1075"/>
      <c r="CHB673" s="1075"/>
      <c r="CHC673" s="1075"/>
      <c r="CHD673" s="1075"/>
      <c r="CHE673" s="1075"/>
      <c r="CHF673" s="1075"/>
      <c r="CHG673" s="1075"/>
      <c r="CHH673" s="1075"/>
      <c r="CHI673" s="1075"/>
      <c r="CHJ673" s="1075"/>
      <c r="CHK673" s="1075"/>
      <c r="CHL673" s="1075"/>
      <c r="CHM673" s="1075"/>
      <c r="CHN673" s="1075"/>
      <c r="CHO673" s="1075"/>
      <c r="CHP673" s="1075"/>
      <c r="CHQ673" s="1075"/>
      <c r="CHR673" s="1075"/>
      <c r="CHS673" s="1075"/>
      <c r="CHT673" s="1075"/>
      <c r="CHU673" s="1075"/>
      <c r="CHV673" s="1075"/>
      <c r="CHW673" s="1075"/>
      <c r="CHX673" s="1075"/>
      <c r="CHY673" s="1075"/>
      <c r="CHZ673" s="1075"/>
      <c r="CIA673" s="1075"/>
      <c r="CIB673" s="1075"/>
      <c r="CIC673" s="1075"/>
      <c r="CID673" s="1075"/>
      <c r="CIE673" s="1075"/>
      <c r="CIF673" s="1075"/>
      <c r="CIG673" s="1075"/>
      <c r="CIH673" s="1075"/>
      <c r="CII673" s="1075"/>
      <c r="CIJ673" s="1075"/>
      <c r="CIK673" s="1075"/>
      <c r="CIL673" s="1075"/>
      <c r="CIM673" s="1075"/>
      <c r="CIN673" s="1075"/>
      <c r="CIO673" s="1075"/>
      <c r="CIP673" s="1075"/>
      <c r="CIQ673" s="1075"/>
      <c r="CIR673" s="1075"/>
      <c r="CIS673" s="1075"/>
      <c r="CIT673" s="1075"/>
      <c r="CIU673" s="1075"/>
      <c r="CIV673" s="1075"/>
      <c r="CIW673" s="1075"/>
      <c r="CIX673" s="1075"/>
      <c r="CIY673" s="1075"/>
      <c r="CIZ673" s="1075"/>
      <c r="CJA673" s="1075"/>
      <c r="CJB673" s="1075"/>
      <c r="CJC673" s="1075"/>
      <c r="CJD673" s="1075"/>
      <c r="CJE673" s="1075"/>
      <c r="CJF673" s="1075"/>
      <c r="CJG673" s="1075"/>
      <c r="CJH673" s="1075"/>
      <c r="CJI673" s="1075"/>
      <c r="CJJ673" s="1075"/>
      <c r="CJK673" s="1075"/>
      <c r="CJL673" s="1075"/>
      <c r="CJM673" s="1075"/>
      <c r="CJN673" s="1075"/>
      <c r="CJO673" s="1075"/>
      <c r="CJP673" s="1075"/>
      <c r="CJQ673" s="1075"/>
      <c r="CJR673" s="1075"/>
      <c r="CJS673" s="1075"/>
      <c r="CJT673" s="1075"/>
      <c r="CJU673" s="1075"/>
      <c r="CJV673" s="1075"/>
      <c r="CJW673" s="1075"/>
      <c r="CJX673" s="1075"/>
      <c r="CJY673" s="1075"/>
      <c r="CJZ673" s="1075"/>
      <c r="CKA673" s="1075"/>
      <c r="CKB673" s="1075"/>
      <c r="CKC673" s="1075"/>
      <c r="CKD673" s="1075"/>
      <c r="CKE673" s="1075"/>
      <c r="CKF673" s="1075"/>
      <c r="CKG673" s="1075"/>
      <c r="CKH673" s="1075"/>
      <c r="CKI673" s="1075"/>
      <c r="CKJ673" s="1075"/>
      <c r="CKK673" s="1075"/>
      <c r="CKL673" s="1075"/>
      <c r="CKM673" s="1075"/>
      <c r="CKN673" s="1075"/>
      <c r="CKO673" s="1075"/>
      <c r="CKP673" s="1075"/>
      <c r="CKQ673" s="1075"/>
      <c r="CKR673" s="1075"/>
      <c r="CKS673" s="1075"/>
      <c r="CKT673" s="1075"/>
      <c r="CKU673" s="1075"/>
      <c r="CKV673" s="1075"/>
      <c r="CKW673" s="1075"/>
      <c r="CKX673" s="1075"/>
      <c r="CKY673" s="1075"/>
      <c r="CKZ673" s="1075"/>
      <c r="CLA673" s="1075"/>
      <c r="CLB673" s="1075"/>
      <c r="CLC673" s="1075"/>
      <c r="CLD673" s="1075"/>
      <c r="CLE673" s="1075"/>
      <c r="CLF673" s="1075"/>
      <c r="CLG673" s="1075"/>
      <c r="CLH673" s="1075"/>
      <c r="CLI673" s="1075"/>
      <c r="CLJ673" s="1075"/>
      <c r="CLK673" s="1075"/>
      <c r="CLL673" s="1075"/>
      <c r="CLM673" s="1075"/>
      <c r="CLN673" s="1075"/>
      <c r="CLO673" s="1075"/>
      <c r="CLP673" s="1075"/>
      <c r="CLQ673" s="1075"/>
      <c r="CLR673" s="1075"/>
      <c r="CLS673" s="1075"/>
      <c r="CLT673" s="1075"/>
      <c r="CLU673" s="1075"/>
      <c r="CLV673" s="1075"/>
      <c r="CLW673" s="1075"/>
      <c r="CLX673" s="1075"/>
      <c r="CLY673" s="1075"/>
      <c r="CLZ673" s="1075"/>
      <c r="CMA673" s="1075"/>
      <c r="CMB673" s="1075"/>
      <c r="CMC673" s="1075"/>
      <c r="CMD673" s="1075"/>
      <c r="CME673" s="1075"/>
      <c r="CMF673" s="1075"/>
      <c r="CMG673" s="1075"/>
      <c r="CMH673" s="1075"/>
      <c r="CMI673" s="1075"/>
      <c r="CMJ673" s="1075"/>
      <c r="CMK673" s="1075"/>
      <c r="CML673" s="1075"/>
      <c r="CMM673" s="1075"/>
      <c r="CMN673" s="1075"/>
      <c r="CMO673" s="1075"/>
      <c r="CMP673" s="1075"/>
      <c r="CMQ673" s="1075"/>
      <c r="CMR673" s="1075"/>
      <c r="CMS673" s="1075"/>
      <c r="CMT673" s="1075"/>
      <c r="CMU673" s="1075"/>
      <c r="CMV673" s="1075"/>
      <c r="CMW673" s="1075"/>
      <c r="CMX673" s="1075"/>
      <c r="CMY673" s="1075"/>
      <c r="CMZ673" s="1075"/>
      <c r="CNA673" s="1075"/>
      <c r="CNB673" s="1075"/>
      <c r="CNC673" s="1075"/>
      <c r="CND673" s="1075"/>
      <c r="CNE673" s="1075"/>
      <c r="CNF673" s="1075"/>
      <c r="CNG673" s="1075"/>
      <c r="CNH673" s="1075"/>
      <c r="CNI673" s="1075"/>
      <c r="CNJ673" s="1075"/>
      <c r="CNK673" s="1075"/>
      <c r="CNL673" s="1075"/>
      <c r="CNM673" s="1075"/>
      <c r="CNN673" s="1075"/>
      <c r="CNO673" s="1075"/>
      <c r="CNP673" s="1075"/>
      <c r="CNQ673" s="1075"/>
      <c r="CNR673" s="1075"/>
      <c r="CNS673" s="1075"/>
      <c r="CNT673" s="1075"/>
      <c r="CNU673" s="1075"/>
      <c r="CNV673" s="1075"/>
      <c r="CNW673" s="1075"/>
      <c r="CNX673" s="1075"/>
      <c r="CNY673" s="1075"/>
      <c r="CNZ673" s="1075"/>
      <c r="COA673" s="1075"/>
      <c r="COB673" s="1075"/>
      <c r="COC673" s="1075"/>
      <c r="COD673" s="1075"/>
      <c r="COE673" s="1075"/>
      <c r="COF673" s="1075"/>
      <c r="COG673" s="1075"/>
      <c r="COH673" s="1075"/>
      <c r="COI673" s="1075"/>
      <c r="COJ673" s="1075"/>
      <c r="COK673" s="1075"/>
      <c r="COL673" s="1075"/>
      <c r="COM673" s="1075"/>
      <c r="CON673" s="1075"/>
      <c r="COO673" s="1075"/>
      <c r="COP673" s="1075"/>
      <c r="COQ673" s="1075"/>
      <c r="COR673" s="1075"/>
      <c r="COS673" s="1075"/>
      <c r="COT673" s="1075"/>
      <c r="COU673" s="1075"/>
      <c r="COV673" s="1075"/>
      <c r="COW673" s="1075"/>
      <c r="COX673" s="1075"/>
      <c r="COY673" s="1075"/>
      <c r="COZ673" s="1075"/>
      <c r="CPA673" s="1075"/>
      <c r="CPB673" s="1075"/>
      <c r="CPC673" s="1075"/>
      <c r="CPD673" s="1075"/>
      <c r="CPE673" s="1075"/>
      <c r="CPF673" s="1075"/>
      <c r="CPG673" s="1075"/>
      <c r="CPH673" s="1075"/>
      <c r="CPI673" s="1075"/>
      <c r="CPJ673" s="1075"/>
      <c r="CPK673" s="1075"/>
      <c r="CPL673" s="1075"/>
      <c r="CPM673" s="1075"/>
      <c r="CPN673" s="1075"/>
      <c r="CPO673" s="1075"/>
      <c r="CPP673" s="1075"/>
      <c r="CPQ673" s="1075"/>
      <c r="CPR673" s="1075"/>
      <c r="CPS673" s="1075"/>
      <c r="CPT673" s="1075"/>
      <c r="CPU673" s="1075"/>
      <c r="CPV673" s="1075"/>
      <c r="CPW673" s="1075"/>
      <c r="CPX673" s="1075"/>
      <c r="CPY673" s="1075"/>
      <c r="CPZ673" s="1075"/>
      <c r="CQA673" s="1075"/>
      <c r="CQB673" s="1075"/>
      <c r="CQC673" s="1075"/>
      <c r="CQD673" s="1075"/>
      <c r="CQE673" s="1075"/>
      <c r="CQF673" s="1075"/>
      <c r="CQG673" s="1075"/>
      <c r="CQH673" s="1075"/>
      <c r="CQI673" s="1075"/>
      <c r="CQJ673" s="1075"/>
      <c r="CQK673" s="1075"/>
      <c r="CQL673" s="1075"/>
      <c r="CQM673" s="1075"/>
      <c r="CQN673" s="1075"/>
      <c r="CQO673" s="1075"/>
      <c r="CQP673" s="1075"/>
      <c r="CQQ673" s="1075"/>
      <c r="CQR673" s="1075"/>
      <c r="CQS673" s="1075"/>
      <c r="CQT673" s="1075"/>
      <c r="CQU673" s="1075"/>
      <c r="CQV673" s="1075"/>
      <c r="CQW673" s="1075"/>
      <c r="CQX673" s="1075"/>
      <c r="CQY673" s="1075"/>
      <c r="CQZ673" s="1075"/>
      <c r="CRA673" s="1075"/>
      <c r="CRB673" s="1075"/>
      <c r="CRC673" s="1075"/>
      <c r="CRD673" s="1075"/>
      <c r="CRE673" s="1075"/>
      <c r="CRF673" s="1075"/>
      <c r="CRG673" s="1075"/>
      <c r="CRH673" s="1075"/>
      <c r="CRI673" s="1075"/>
      <c r="CRJ673" s="1075"/>
      <c r="CRK673" s="1075"/>
      <c r="CRL673" s="1075"/>
      <c r="CRM673" s="1075"/>
      <c r="CRN673" s="1075"/>
      <c r="CRO673" s="1075"/>
      <c r="CRP673" s="1075"/>
      <c r="CRQ673" s="1075"/>
      <c r="CRR673" s="1075"/>
      <c r="CRS673" s="1075"/>
      <c r="CRT673" s="1075"/>
      <c r="CRU673" s="1075"/>
      <c r="CRV673" s="1075"/>
      <c r="CRW673" s="1075"/>
      <c r="CRX673" s="1075"/>
      <c r="CRY673" s="1075"/>
      <c r="CRZ673" s="1075"/>
      <c r="CSA673" s="1075"/>
      <c r="CSB673" s="1075"/>
      <c r="CSC673" s="1075"/>
      <c r="CSD673" s="1075"/>
      <c r="CSE673" s="1075"/>
      <c r="CSF673" s="1075"/>
      <c r="CSG673" s="1075"/>
      <c r="CSH673" s="1075"/>
      <c r="CSI673" s="1075"/>
      <c r="CSJ673" s="1075"/>
      <c r="CSK673" s="1075"/>
      <c r="CSL673" s="1075"/>
      <c r="CSM673" s="1075"/>
      <c r="CSN673" s="1075"/>
      <c r="CSO673" s="1075"/>
      <c r="CSP673" s="1075"/>
      <c r="CSQ673" s="1075"/>
      <c r="CSR673" s="1075"/>
      <c r="CSS673" s="1075"/>
      <c r="CST673" s="1075"/>
      <c r="CSU673" s="1075"/>
      <c r="CSV673" s="1075"/>
      <c r="CSW673" s="1075"/>
      <c r="CSX673" s="1075"/>
      <c r="CSY673" s="1075"/>
      <c r="CSZ673" s="1075"/>
      <c r="CTA673" s="1075"/>
      <c r="CTB673" s="1075"/>
      <c r="CTC673" s="1075"/>
      <c r="CTD673" s="1075"/>
      <c r="CTE673" s="1075"/>
      <c r="CTF673" s="1075"/>
      <c r="CTG673" s="1075"/>
      <c r="CTH673" s="1075"/>
      <c r="CTI673" s="1075"/>
      <c r="CTJ673" s="1075"/>
      <c r="CTK673" s="1075"/>
      <c r="CTL673" s="1075"/>
      <c r="CTM673" s="1075"/>
      <c r="CTN673" s="1075"/>
      <c r="CTO673" s="1075"/>
      <c r="CTP673" s="1075"/>
      <c r="CTQ673" s="1075"/>
      <c r="CTR673" s="1075"/>
      <c r="CTS673" s="1075"/>
      <c r="CTT673" s="1075"/>
      <c r="CTU673" s="1075"/>
      <c r="CTV673" s="1075"/>
      <c r="CTW673" s="1075"/>
      <c r="CTX673" s="1075"/>
      <c r="CTY673" s="1075"/>
      <c r="CTZ673" s="1075"/>
      <c r="CUA673" s="1075"/>
      <c r="CUB673" s="1075"/>
      <c r="CUC673" s="1075"/>
      <c r="CUD673" s="1075"/>
      <c r="CUE673" s="1075"/>
      <c r="CUF673" s="1075"/>
      <c r="CUG673" s="1075"/>
      <c r="CUH673" s="1075"/>
      <c r="CUI673" s="1075"/>
      <c r="CUJ673" s="1075"/>
      <c r="CUK673" s="1075"/>
      <c r="CUL673" s="1075"/>
      <c r="CUM673" s="1075"/>
      <c r="CUN673" s="1075"/>
      <c r="CUO673" s="1075"/>
      <c r="CUP673" s="1075"/>
      <c r="CUQ673" s="1075"/>
      <c r="CUR673" s="1075"/>
      <c r="CUS673" s="1075"/>
      <c r="CUT673" s="1075"/>
      <c r="CUU673" s="1075"/>
      <c r="CUV673" s="1075"/>
      <c r="CUW673" s="1075"/>
      <c r="CUX673" s="1075"/>
      <c r="CUY673" s="1075"/>
      <c r="CUZ673" s="1075"/>
      <c r="CVA673" s="1075"/>
      <c r="CVB673" s="1075"/>
      <c r="CVC673" s="1075"/>
      <c r="CVD673" s="1075"/>
      <c r="CVE673" s="1075"/>
      <c r="CVF673" s="1075"/>
      <c r="CVG673" s="1075"/>
      <c r="CVH673" s="1075"/>
      <c r="CVI673" s="1075"/>
      <c r="CVJ673" s="1075"/>
      <c r="CVK673" s="1075"/>
      <c r="CVL673" s="1075"/>
      <c r="CVM673" s="1075"/>
      <c r="CVN673" s="1075"/>
      <c r="CVO673" s="1075"/>
      <c r="CVP673" s="1075"/>
      <c r="CVQ673" s="1075"/>
      <c r="CVR673" s="1075"/>
      <c r="CVS673" s="1075"/>
      <c r="CVT673" s="1075"/>
      <c r="CVU673" s="1075"/>
      <c r="CVV673" s="1075"/>
      <c r="CVW673" s="1075"/>
      <c r="CVX673" s="1075"/>
      <c r="CVY673" s="1075"/>
      <c r="CVZ673" s="1075"/>
      <c r="CWA673" s="1075"/>
      <c r="CWB673" s="1075"/>
      <c r="CWC673" s="1075"/>
      <c r="CWD673" s="1075"/>
      <c r="CWE673" s="1075"/>
      <c r="CWF673" s="1075"/>
      <c r="CWG673" s="1075"/>
      <c r="CWH673" s="1075"/>
      <c r="CWI673" s="1075"/>
      <c r="CWJ673" s="1075"/>
      <c r="CWK673" s="1075"/>
      <c r="CWL673" s="1075"/>
      <c r="CWM673" s="1075"/>
      <c r="CWN673" s="1075"/>
      <c r="CWO673" s="1075"/>
      <c r="CWP673" s="1075"/>
      <c r="CWQ673" s="1075"/>
      <c r="CWR673" s="1075"/>
      <c r="CWS673" s="1075"/>
      <c r="CWT673" s="1075"/>
      <c r="CWU673" s="1075"/>
      <c r="CWV673" s="1075"/>
      <c r="CWW673" s="1075"/>
      <c r="CWX673" s="1075"/>
      <c r="CWY673" s="1075"/>
      <c r="CWZ673" s="1075"/>
      <c r="CXA673" s="1075"/>
      <c r="CXB673" s="1075"/>
      <c r="CXC673" s="1075"/>
      <c r="CXD673" s="1075"/>
      <c r="CXE673" s="1075"/>
      <c r="CXF673" s="1075"/>
      <c r="CXG673" s="1075"/>
      <c r="CXH673" s="1075"/>
      <c r="CXI673" s="1075"/>
      <c r="CXJ673" s="1075"/>
      <c r="CXK673" s="1075"/>
      <c r="CXL673" s="1075"/>
      <c r="CXM673" s="1075"/>
      <c r="CXN673" s="1075"/>
      <c r="CXO673" s="1075"/>
      <c r="CXP673" s="1075"/>
      <c r="CXQ673" s="1075"/>
      <c r="CXR673" s="1075"/>
      <c r="CXS673" s="1075"/>
      <c r="CXT673" s="1075"/>
      <c r="CXU673" s="1075"/>
      <c r="CXV673" s="1075"/>
      <c r="CXW673" s="1075"/>
      <c r="CXX673" s="1075"/>
      <c r="CXY673" s="1075"/>
      <c r="CXZ673" s="1075"/>
      <c r="CYA673" s="1075"/>
      <c r="CYB673" s="1075"/>
      <c r="CYC673" s="1075"/>
      <c r="CYD673" s="1075"/>
      <c r="CYE673" s="1075"/>
      <c r="CYF673" s="1075"/>
      <c r="CYG673" s="1075"/>
      <c r="CYH673" s="1075"/>
      <c r="CYI673" s="1075"/>
      <c r="CYJ673" s="1075"/>
      <c r="CYK673" s="1075"/>
      <c r="CYL673" s="1075"/>
      <c r="CYM673" s="1075"/>
      <c r="CYN673" s="1075"/>
      <c r="CYO673" s="1075"/>
      <c r="CYP673" s="1075"/>
      <c r="CYQ673" s="1075"/>
      <c r="CYR673" s="1075"/>
      <c r="CYS673" s="1075"/>
      <c r="CYT673" s="1075"/>
      <c r="CYU673" s="1075"/>
      <c r="CYV673" s="1075"/>
      <c r="CYW673" s="1075"/>
      <c r="CYX673" s="1075"/>
      <c r="CYY673" s="1075"/>
      <c r="CYZ673" s="1075"/>
      <c r="CZA673" s="1075"/>
      <c r="CZB673" s="1075"/>
      <c r="CZC673" s="1075"/>
      <c r="CZD673" s="1075"/>
      <c r="CZE673" s="1075"/>
      <c r="CZF673" s="1075"/>
      <c r="CZG673" s="1075"/>
      <c r="CZH673" s="1075"/>
      <c r="CZI673" s="1075"/>
      <c r="CZJ673" s="1075"/>
      <c r="CZK673" s="1075"/>
      <c r="CZL673" s="1075"/>
      <c r="CZM673" s="1075"/>
      <c r="CZN673" s="1075"/>
      <c r="CZO673" s="1075"/>
      <c r="CZP673" s="1075"/>
      <c r="CZQ673" s="1075"/>
      <c r="CZR673" s="1075"/>
      <c r="CZS673" s="1075"/>
      <c r="CZT673" s="1075"/>
      <c r="CZU673" s="1075"/>
      <c r="CZV673" s="1075"/>
      <c r="CZW673" s="1075"/>
      <c r="CZX673" s="1075"/>
      <c r="CZY673" s="1075"/>
      <c r="CZZ673" s="1075"/>
      <c r="DAA673" s="1075"/>
      <c r="DAB673" s="1075"/>
      <c r="DAC673" s="1075"/>
      <c r="DAD673" s="1075"/>
      <c r="DAE673" s="1075"/>
      <c r="DAF673" s="1075"/>
      <c r="DAG673" s="1075"/>
      <c r="DAH673" s="1075"/>
      <c r="DAI673" s="1075"/>
      <c r="DAJ673" s="1075"/>
      <c r="DAK673" s="1075"/>
      <c r="DAL673" s="1075"/>
      <c r="DAM673" s="1075"/>
      <c r="DAN673" s="1075"/>
      <c r="DAO673" s="1075"/>
      <c r="DAP673" s="1075"/>
      <c r="DAQ673" s="1075"/>
      <c r="DAR673" s="1075"/>
      <c r="DAS673" s="1075"/>
      <c r="DAT673" s="1075"/>
      <c r="DAU673" s="1075"/>
      <c r="DAV673" s="1075"/>
      <c r="DAW673" s="1075"/>
      <c r="DAX673" s="1075"/>
      <c r="DAY673" s="1075"/>
      <c r="DAZ673" s="1075"/>
      <c r="DBA673" s="1075"/>
      <c r="DBB673" s="1075"/>
      <c r="DBC673" s="1075"/>
      <c r="DBD673" s="1075"/>
      <c r="DBE673" s="1075"/>
      <c r="DBF673" s="1075"/>
      <c r="DBG673" s="1075"/>
      <c r="DBH673" s="1075"/>
      <c r="DBI673" s="1075"/>
      <c r="DBJ673" s="1075"/>
      <c r="DBK673" s="1075"/>
      <c r="DBL673" s="1075"/>
      <c r="DBM673" s="1075"/>
      <c r="DBN673" s="1075"/>
      <c r="DBO673" s="1075"/>
      <c r="DBP673" s="1075"/>
      <c r="DBQ673" s="1075"/>
      <c r="DBR673" s="1075"/>
      <c r="DBS673" s="1075"/>
      <c r="DBT673" s="1075"/>
      <c r="DBU673" s="1075"/>
      <c r="DBV673" s="1075"/>
      <c r="DBW673" s="1075"/>
      <c r="DBX673" s="1075"/>
      <c r="DBY673" s="1075"/>
      <c r="DBZ673" s="1075"/>
      <c r="DCA673" s="1075"/>
      <c r="DCB673" s="1075"/>
      <c r="DCC673" s="1075"/>
      <c r="DCD673" s="1075"/>
      <c r="DCE673" s="1075"/>
      <c r="DCF673" s="1075"/>
      <c r="DCG673" s="1075"/>
      <c r="DCH673" s="1075"/>
      <c r="DCI673" s="1075"/>
      <c r="DCJ673" s="1075"/>
      <c r="DCK673" s="1075"/>
      <c r="DCL673" s="1075"/>
      <c r="DCM673" s="1075"/>
      <c r="DCN673" s="1075"/>
      <c r="DCO673" s="1075"/>
      <c r="DCP673" s="1075"/>
      <c r="DCQ673" s="1075"/>
      <c r="DCR673" s="1075"/>
      <c r="DCS673" s="1075"/>
      <c r="DCT673" s="1075"/>
      <c r="DCU673" s="1075"/>
      <c r="DCV673" s="1075"/>
      <c r="DCW673" s="1075"/>
      <c r="DCX673" s="1075"/>
      <c r="DCY673" s="1075"/>
      <c r="DCZ673" s="1075"/>
      <c r="DDA673" s="1075"/>
      <c r="DDB673" s="1075"/>
      <c r="DDC673" s="1075"/>
      <c r="DDD673" s="1075"/>
      <c r="DDE673" s="1075"/>
      <c r="DDF673" s="1075"/>
      <c r="DDG673" s="1075"/>
      <c r="DDH673" s="1075"/>
      <c r="DDI673" s="1075"/>
      <c r="DDJ673" s="1075"/>
      <c r="DDK673" s="1075"/>
      <c r="DDL673" s="1075"/>
      <c r="DDM673" s="1075"/>
      <c r="DDN673" s="1075"/>
      <c r="DDO673" s="1075"/>
      <c r="DDP673" s="1075"/>
      <c r="DDQ673" s="1075"/>
      <c r="DDR673" s="1075"/>
      <c r="DDS673" s="1075"/>
      <c r="DDT673" s="1075"/>
      <c r="DDU673" s="1075"/>
      <c r="DDV673" s="1075"/>
      <c r="DDW673" s="1075"/>
      <c r="DDX673" s="1075"/>
      <c r="DDY673" s="1075"/>
      <c r="DDZ673" s="1075"/>
      <c r="DEA673" s="1075"/>
      <c r="DEB673" s="1075"/>
      <c r="DEC673" s="1075"/>
      <c r="DED673" s="1075"/>
      <c r="DEE673" s="1075"/>
      <c r="DEF673" s="1075"/>
      <c r="DEG673" s="1075"/>
      <c r="DEH673" s="1075"/>
      <c r="DEI673" s="1075"/>
      <c r="DEJ673" s="1075"/>
      <c r="DEK673" s="1075"/>
      <c r="DEL673" s="1075"/>
      <c r="DEM673" s="1075"/>
      <c r="DEN673" s="1075"/>
      <c r="DEO673" s="1075"/>
      <c r="DEP673" s="1075"/>
      <c r="DEQ673" s="1075"/>
      <c r="DER673" s="1075"/>
      <c r="DES673" s="1075"/>
      <c r="DET673" s="1075"/>
      <c r="DEU673" s="1075"/>
      <c r="DEV673" s="1075"/>
      <c r="DEW673" s="1075"/>
      <c r="DEX673" s="1075"/>
      <c r="DEY673" s="1075"/>
      <c r="DEZ673" s="1075"/>
      <c r="DFA673" s="1075"/>
      <c r="DFB673" s="1075"/>
      <c r="DFC673" s="1075"/>
      <c r="DFD673" s="1075"/>
      <c r="DFE673" s="1075"/>
      <c r="DFF673" s="1075"/>
      <c r="DFG673" s="1075"/>
      <c r="DFH673" s="1075"/>
      <c r="DFI673" s="1075"/>
      <c r="DFJ673" s="1075"/>
      <c r="DFK673" s="1075"/>
      <c r="DFL673" s="1075"/>
      <c r="DFM673" s="1075"/>
      <c r="DFN673" s="1075"/>
      <c r="DFO673" s="1075"/>
      <c r="DFP673" s="1075"/>
      <c r="DFQ673" s="1075"/>
      <c r="DFR673" s="1075"/>
      <c r="DFS673" s="1075"/>
      <c r="DFT673" s="1075"/>
      <c r="DFU673" s="1075"/>
      <c r="DFV673" s="1075"/>
      <c r="DFW673" s="1075"/>
      <c r="DFX673" s="1075"/>
      <c r="DFY673" s="1075"/>
      <c r="DFZ673" s="1075"/>
      <c r="DGA673" s="1075"/>
      <c r="DGB673" s="1075"/>
      <c r="DGC673" s="1075"/>
      <c r="DGD673" s="1075"/>
      <c r="DGE673" s="1075"/>
      <c r="DGF673" s="1075"/>
      <c r="DGG673" s="1075"/>
      <c r="DGH673" s="1075"/>
      <c r="DGI673" s="1075"/>
      <c r="DGJ673" s="1075"/>
      <c r="DGK673" s="1075"/>
      <c r="DGL673" s="1075"/>
      <c r="DGM673" s="1075"/>
      <c r="DGN673" s="1075"/>
      <c r="DGO673" s="1075"/>
      <c r="DGP673" s="1075"/>
      <c r="DGQ673" s="1075"/>
      <c r="DGR673" s="1075"/>
      <c r="DGS673" s="1075"/>
      <c r="DGT673" s="1075"/>
      <c r="DGU673" s="1075"/>
      <c r="DGV673" s="1075"/>
      <c r="DGW673" s="1075"/>
      <c r="DGX673" s="1075"/>
      <c r="DGY673" s="1075"/>
      <c r="DGZ673" s="1075"/>
      <c r="DHA673" s="1075"/>
      <c r="DHB673" s="1075"/>
      <c r="DHC673" s="1075"/>
      <c r="DHD673" s="1075"/>
      <c r="DHE673" s="1075"/>
      <c r="DHF673" s="1075"/>
      <c r="DHG673" s="1075"/>
      <c r="DHH673" s="1075"/>
      <c r="DHI673" s="1075"/>
      <c r="DHJ673" s="1075"/>
      <c r="DHK673" s="1075"/>
      <c r="DHL673" s="1075"/>
      <c r="DHM673" s="1075"/>
      <c r="DHN673" s="1075"/>
      <c r="DHO673" s="1075"/>
      <c r="DHP673" s="1075"/>
      <c r="DHQ673" s="1075"/>
      <c r="DHR673" s="1075"/>
      <c r="DHS673" s="1075"/>
      <c r="DHT673" s="1075"/>
      <c r="DHU673" s="1075"/>
      <c r="DHV673" s="1075"/>
      <c r="DHW673" s="1075"/>
      <c r="DHX673" s="1075"/>
      <c r="DHY673" s="1075"/>
      <c r="DHZ673" s="1075"/>
      <c r="DIA673" s="1075"/>
      <c r="DIB673" s="1075"/>
      <c r="DIC673" s="1075"/>
      <c r="DID673" s="1075"/>
      <c r="DIE673" s="1075"/>
      <c r="DIF673" s="1075"/>
      <c r="DIG673" s="1075"/>
      <c r="DIH673" s="1075"/>
      <c r="DII673" s="1075"/>
      <c r="DIJ673" s="1075"/>
      <c r="DIK673" s="1075"/>
      <c r="DIL673" s="1075"/>
      <c r="DIM673" s="1075"/>
      <c r="DIN673" s="1075"/>
      <c r="DIO673" s="1075"/>
      <c r="DIP673" s="1075"/>
      <c r="DIQ673" s="1075"/>
      <c r="DIR673" s="1075"/>
      <c r="DIS673" s="1075"/>
      <c r="DIT673" s="1075"/>
      <c r="DIU673" s="1075"/>
      <c r="DIV673" s="1075"/>
      <c r="DIW673" s="1075"/>
      <c r="DIX673" s="1075"/>
      <c r="DIY673" s="1075"/>
      <c r="DIZ673" s="1075"/>
      <c r="DJA673" s="1075"/>
      <c r="DJB673" s="1075"/>
      <c r="DJC673" s="1075"/>
      <c r="DJD673" s="1075"/>
      <c r="DJE673" s="1075"/>
      <c r="DJF673" s="1075"/>
      <c r="DJG673" s="1075"/>
      <c r="DJH673" s="1075"/>
      <c r="DJI673" s="1075"/>
      <c r="DJJ673" s="1075"/>
      <c r="DJK673" s="1075"/>
      <c r="DJL673" s="1075"/>
      <c r="DJM673" s="1075"/>
      <c r="DJN673" s="1075"/>
      <c r="DJO673" s="1075"/>
      <c r="DJP673" s="1075"/>
      <c r="DJQ673" s="1075"/>
      <c r="DJR673" s="1075"/>
      <c r="DJS673" s="1075"/>
      <c r="DJT673" s="1075"/>
      <c r="DJU673" s="1075"/>
      <c r="DJV673" s="1075"/>
      <c r="DJW673" s="1075"/>
      <c r="DJX673" s="1075"/>
      <c r="DJY673" s="1075"/>
      <c r="DJZ673" s="1075"/>
      <c r="DKA673" s="1075"/>
      <c r="DKB673" s="1075"/>
      <c r="DKC673" s="1075"/>
      <c r="DKD673" s="1075"/>
      <c r="DKE673" s="1075"/>
      <c r="DKF673" s="1075"/>
      <c r="DKG673" s="1075"/>
      <c r="DKH673" s="1075"/>
      <c r="DKI673" s="1075"/>
      <c r="DKJ673" s="1075"/>
      <c r="DKK673" s="1075"/>
      <c r="DKL673" s="1075"/>
      <c r="DKM673" s="1075"/>
      <c r="DKN673" s="1075"/>
      <c r="DKO673" s="1075"/>
      <c r="DKP673" s="1075"/>
      <c r="DKQ673" s="1075"/>
      <c r="DKR673" s="1075"/>
      <c r="DKS673" s="1075"/>
      <c r="DKT673" s="1075"/>
      <c r="DKU673" s="1075"/>
      <c r="DKV673" s="1075"/>
      <c r="DKW673" s="1075"/>
      <c r="DKX673" s="1075"/>
      <c r="DKY673" s="1075"/>
      <c r="DKZ673" s="1075"/>
      <c r="DLA673" s="1075"/>
      <c r="DLB673" s="1075"/>
      <c r="DLC673" s="1075"/>
      <c r="DLD673" s="1075"/>
      <c r="DLE673" s="1075"/>
      <c r="DLF673" s="1075"/>
      <c r="DLG673" s="1075"/>
      <c r="DLH673" s="1075"/>
      <c r="DLI673" s="1075"/>
      <c r="DLJ673" s="1075"/>
      <c r="DLK673" s="1075"/>
      <c r="DLL673" s="1075"/>
      <c r="DLM673" s="1075"/>
      <c r="DLN673" s="1075"/>
      <c r="DLO673" s="1075"/>
      <c r="DLP673" s="1075"/>
      <c r="DLQ673" s="1075"/>
      <c r="DLR673" s="1075"/>
      <c r="DLS673" s="1075"/>
      <c r="DLT673" s="1075"/>
      <c r="DLU673" s="1075"/>
      <c r="DLV673" s="1075"/>
      <c r="DLW673" s="1075"/>
      <c r="DLX673" s="1075"/>
      <c r="DLY673" s="1075"/>
      <c r="DLZ673" s="1075"/>
      <c r="DMA673" s="1075"/>
      <c r="DMB673" s="1075"/>
      <c r="DMC673" s="1075"/>
      <c r="DMD673" s="1075"/>
      <c r="DME673" s="1075"/>
      <c r="DMF673" s="1075"/>
      <c r="DMG673" s="1075"/>
      <c r="DMH673" s="1075"/>
      <c r="DMI673" s="1075"/>
      <c r="DMJ673" s="1075"/>
      <c r="DMK673" s="1075"/>
      <c r="DML673" s="1075"/>
      <c r="DMM673" s="1075"/>
      <c r="DMN673" s="1075"/>
      <c r="DMO673" s="1075"/>
      <c r="DMP673" s="1075"/>
      <c r="DMQ673" s="1075"/>
      <c r="DMR673" s="1075"/>
      <c r="DMS673" s="1075"/>
      <c r="DMT673" s="1075"/>
      <c r="DMU673" s="1075"/>
      <c r="DMV673" s="1075"/>
      <c r="DMW673" s="1075"/>
      <c r="DMX673" s="1075"/>
      <c r="DMY673" s="1075"/>
      <c r="DMZ673" s="1075"/>
      <c r="DNA673" s="1075"/>
      <c r="DNB673" s="1075"/>
      <c r="DNC673" s="1075"/>
      <c r="DND673" s="1075"/>
      <c r="DNE673" s="1075"/>
      <c r="DNF673" s="1075"/>
      <c r="DNG673" s="1075"/>
      <c r="DNH673" s="1075"/>
      <c r="DNI673" s="1075"/>
      <c r="DNJ673" s="1075"/>
      <c r="DNK673" s="1075"/>
      <c r="DNL673" s="1075"/>
      <c r="DNM673" s="1075"/>
      <c r="DNN673" s="1075"/>
      <c r="DNO673" s="1075"/>
      <c r="DNP673" s="1075"/>
      <c r="DNQ673" s="1075"/>
      <c r="DNR673" s="1075"/>
      <c r="DNS673" s="1075"/>
      <c r="DNT673" s="1075"/>
      <c r="DNU673" s="1075"/>
      <c r="DNV673" s="1075"/>
      <c r="DNW673" s="1075"/>
      <c r="DNX673" s="1075"/>
      <c r="DNY673" s="1075"/>
      <c r="DNZ673" s="1075"/>
      <c r="DOA673" s="1075"/>
      <c r="DOB673" s="1075"/>
      <c r="DOC673" s="1075"/>
      <c r="DOD673" s="1075"/>
      <c r="DOE673" s="1075"/>
      <c r="DOF673" s="1075"/>
      <c r="DOG673" s="1075"/>
      <c r="DOH673" s="1075"/>
      <c r="DOI673" s="1075"/>
      <c r="DOJ673" s="1075"/>
      <c r="DOK673" s="1075"/>
      <c r="DOL673" s="1075"/>
      <c r="DOM673" s="1075"/>
      <c r="DON673" s="1075"/>
      <c r="DOO673" s="1075"/>
      <c r="DOP673" s="1075"/>
      <c r="DOQ673" s="1075"/>
      <c r="DOR673" s="1075"/>
      <c r="DOS673" s="1075"/>
      <c r="DOT673" s="1075"/>
      <c r="DOU673" s="1075"/>
      <c r="DOV673" s="1075"/>
      <c r="DOW673" s="1075"/>
      <c r="DOX673" s="1075"/>
      <c r="DOY673" s="1075"/>
      <c r="DOZ673" s="1075"/>
      <c r="DPA673" s="1075"/>
      <c r="DPB673" s="1075"/>
      <c r="DPC673" s="1075"/>
      <c r="DPD673" s="1075"/>
      <c r="DPE673" s="1075"/>
      <c r="DPF673" s="1075"/>
      <c r="DPG673" s="1075"/>
      <c r="DPH673" s="1075"/>
      <c r="DPI673" s="1075"/>
      <c r="DPJ673" s="1075"/>
      <c r="DPK673" s="1075"/>
      <c r="DPL673" s="1075"/>
      <c r="DPM673" s="1075"/>
      <c r="DPN673" s="1075"/>
      <c r="DPO673" s="1075"/>
      <c r="DPP673" s="1075"/>
      <c r="DPQ673" s="1075"/>
      <c r="DPR673" s="1075"/>
      <c r="DPS673" s="1075"/>
      <c r="DPT673" s="1075"/>
      <c r="DPU673" s="1075"/>
      <c r="DPV673" s="1075"/>
      <c r="DPW673" s="1075"/>
      <c r="DPX673" s="1075"/>
      <c r="DPY673" s="1075"/>
      <c r="DPZ673" s="1075"/>
      <c r="DQA673" s="1075"/>
      <c r="DQB673" s="1075"/>
      <c r="DQC673" s="1075"/>
      <c r="DQD673" s="1075"/>
      <c r="DQE673" s="1075"/>
      <c r="DQF673" s="1075"/>
      <c r="DQG673" s="1075"/>
      <c r="DQH673" s="1075"/>
      <c r="DQI673" s="1075"/>
      <c r="DQJ673" s="1075"/>
      <c r="DQK673" s="1075"/>
      <c r="DQL673" s="1075"/>
      <c r="DQM673" s="1075"/>
      <c r="DQN673" s="1075"/>
      <c r="DQO673" s="1075"/>
      <c r="DQP673" s="1075"/>
      <c r="DQQ673" s="1075"/>
      <c r="DQR673" s="1075"/>
      <c r="DQS673" s="1075"/>
      <c r="DQT673" s="1075"/>
      <c r="DQU673" s="1075"/>
      <c r="DQV673" s="1075"/>
      <c r="DQW673" s="1075"/>
      <c r="DQX673" s="1075"/>
      <c r="DQY673" s="1075"/>
      <c r="DQZ673" s="1075"/>
      <c r="DRA673" s="1075"/>
      <c r="DRB673" s="1075"/>
      <c r="DRC673" s="1075"/>
      <c r="DRD673" s="1075"/>
      <c r="DRE673" s="1075"/>
      <c r="DRF673" s="1075"/>
      <c r="DRG673" s="1075"/>
      <c r="DRH673" s="1075"/>
      <c r="DRI673" s="1075"/>
      <c r="DRJ673" s="1075"/>
      <c r="DRK673" s="1075"/>
      <c r="DRL673" s="1075"/>
      <c r="DRM673" s="1075"/>
      <c r="DRN673" s="1075"/>
      <c r="DRO673" s="1075"/>
      <c r="DRP673" s="1075"/>
      <c r="DRQ673" s="1075"/>
      <c r="DRR673" s="1075"/>
      <c r="DRS673" s="1075"/>
      <c r="DRT673" s="1075"/>
      <c r="DRU673" s="1075"/>
      <c r="DRV673" s="1075"/>
      <c r="DRW673" s="1075"/>
      <c r="DRX673" s="1075"/>
      <c r="DRY673" s="1075"/>
      <c r="DRZ673" s="1075"/>
      <c r="DSA673" s="1075"/>
      <c r="DSB673" s="1075"/>
      <c r="DSC673" s="1075"/>
      <c r="DSD673" s="1075"/>
      <c r="DSE673" s="1075"/>
      <c r="DSF673" s="1075"/>
      <c r="DSG673" s="1075"/>
      <c r="DSH673" s="1075"/>
      <c r="DSI673" s="1075"/>
      <c r="DSJ673" s="1075"/>
      <c r="DSK673" s="1075"/>
      <c r="DSL673" s="1075"/>
      <c r="DSM673" s="1075"/>
      <c r="DSN673" s="1075"/>
      <c r="DSO673" s="1075"/>
      <c r="DSP673" s="1075"/>
      <c r="DSQ673" s="1075"/>
      <c r="DSR673" s="1075"/>
      <c r="DSS673" s="1075"/>
      <c r="DST673" s="1075"/>
      <c r="DSU673" s="1075"/>
      <c r="DSV673" s="1075"/>
      <c r="DSW673" s="1075"/>
      <c r="DSX673" s="1075"/>
      <c r="DSY673" s="1075"/>
      <c r="DSZ673" s="1075"/>
      <c r="DTA673" s="1075"/>
      <c r="DTB673" s="1075"/>
      <c r="DTC673" s="1075"/>
      <c r="DTD673" s="1075"/>
      <c r="DTE673" s="1075"/>
      <c r="DTF673" s="1075"/>
      <c r="DTG673" s="1075"/>
      <c r="DTH673" s="1075"/>
      <c r="DTI673" s="1075"/>
      <c r="DTJ673" s="1075"/>
      <c r="DTK673" s="1075"/>
      <c r="DTL673" s="1075"/>
      <c r="DTM673" s="1075"/>
      <c r="DTN673" s="1075"/>
      <c r="DTO673" s="1075"/>
      <c r="DTP673" s="1075"/>
      <c r="DTQ673" s="1075"/>
      <c r="DTR673" s="1075"/>
      <c r="DTS673" s="1075"/>
      <c r="DTT673" s="1075"/>
      <c r="DTU673" s="1075"/>
      <c r="DTV673" s="1075"/>
      <c r="DTW673" s="1075"/>
      <c r="DTX673" s="1075"/>
      <c r="DTY673" s="1075"/>
      <c r="DTZ673" s="1075"/>
      <c r="DUA673" s="1075"/>
      <c r="DUB673" s="1075"/>
      <c r="DUC673" s="1075"/>
      <c r="DUD673" s="1075"/>
      <c r="DUE673" s="1075"/>
      <c r="DUF673" s="1075"/>
      <c r="DUG673" s="1075"/>
      <c r="DUH673" s="1075"/>
      <c r="DUI673" s="1075"/>
      <c r="DUJ673" s="1075"/>
      <c r="DUK673" s="1075"/>
      <c r="DUL673" s="1075"/>
      <c r="DUM673" s="1075"/>
      <c r="DUN673" s="1075"/>
      <c r="DUO673" s="1075"/>
      <c r="DUP673" s="1075"/>
      <c r="DUQ673" s="1075"/>
      <c r="DUR673" s="1075"/>
      <c r="DUS673" s="1075"/>
      <c r="DUT673" s="1075"/>
      <c r="DUU673" s="1075"/>
      <c r="DUV673" s="1075"/>
      <c r="DUW673" s="1075"/>
      <c r="DUX673" s="1075"/>
      <c r="DUY673" s="1075"/>
      <c r="DUZ673" s="1075"/>
      <c r="DVA673" s="1075"/>
      <c r="DVB673" s="1075"/>
      <c r="DVC673" s="1075"/>
      <c r="DVD673" s="1075"/>
      <c r="DVE673" s="1075"/>
      <c r="DVF673" s="1075"/>
      <c r="DVG673" s="1075"/>
      <c r="DVH673" s="1075"/>
      <c r="DVI673" s="1075"/>
      <c r="DVJ673" s="1075"/>
      <c r="DVK673" s="1075"/>
      <c r="DVL673" s="1075"/>
      <c r="DVM673" s="1075"/>
      <c r="DVN673" s="1075"/>
      <c r="DVO673" s="1075"/>
      <c r="DVP673" s="1075"/>
      <c r="DVQ673" s="1075"/>
      <c r="DVR673" s="1075"/>
      <c r="DVS673" s="1075"/>
      <c r="DVT673" s="1075"/>
      <c r="DVU673" s="1075"/>
      <c r="DVV673" s="1075"/>
      <c r="DVW673" s="1075"/>
      <c r="DVX673" s="1075"/>
      <c r="DVY673" s="1075"/>
      <c r="DVZ673" s="1075"/>
      <c r="DWA673" s="1075"/>
      <c r="DWB673" s="1075"/>
      <c r="DWC673" s="1075"/>
      <c r="DWD673" s="1075"/>
      <c r="DWE673" s="1075"/>
      <c r="DWF673" s="1075"/>
      <c r="DWG673" s="1075"/>
      <c r="DWH673" s="1075"/>
      <c r="DWI673" s="1075"/>
      <c r="DWJ673" s="1075"/>
      <c r="DWK673" s="1075"/>
      <c r="DWL673" s="1075"/>
      <c r="DWM673" s="1075"/>
      <c r="DWN673" s="1075"/>
      <c r="DWO673" s="1075"/>
      <c r="DWP673" s="1075"/>
      <c r="DWQ673" s="1075"/>
      <c r="DWR673" s="1075"/>
      <c r="DWS673" s="1075"/>
      <c r="DWT673" s="1075"/>
      <c r="DWU673" s="1075"/>
      <c r="DWV673" s="1075"/>
      <c r="DWW673" s="1075"/>
      <c r="DWX673" s="1075"/>
      <c r="DWY673" s="1075"/>
      <c r="DWZ673" s="1075"/>
      <c r="DXA673" s="1075"/>
      <c r="DXB673" s="1075"/>
      <c r="DXC673" s="1075"/>
      <c r="DXD673" s="1075"/>
      <c r="DXE673" s="1075"/>
      <c r="DXF673" s="1075"/>
      <c r="DXG673" s="1075"/>
      <c r="DXH673" s="1075"/>
      <c r="DXI673" s="1075"/>
      <c r="DXJ673" s="1075"/>
      <c r="DXK673" s="1075"/>
      <c r="DXL673" s="1075"/>
      <c r="DXM673" s="1075"/>
      <c r="DXN673" s="1075"/>
      <c r="DXO673" s="1075"/>
      <c r="DXP673" s="1075"/>
      <c r="DXQ673" s="1075"/>
      <c r="DXR673" s="1075"/>
      <c r="DXS673" s="1075"/>
      <c r="DXT673" s="1075"/>
      <c r="DXU673" s="1075"/>
      <c r="DXV673" s="1075"/>
      <c r="DXW673" s="1075"/>
      <c r="DXX673" s="1075"/>
      <c r="DXY673" s="1075"/>
      <c r="DXZ673" s="1075"/>
      <c r="DYA673" s="1075"/>
      <c r="DYB673" s="1075"/>
      <c r="DYC673" s="1075"/>
      <c r="DYD673" s="1075"/>
      <c r="DYE673" s="1075"/>
      <c r="DYF673" s="1075"/>
      <c r="DYG673" s="1075"/>
      <c r="DYH673" s="1075"/>
      <c r="DYI673" s="1075"/>
      <c r="DYJ673" s="1075"/>
      <c r="DYK673" s="1075"/>
      <c r="DYL673" s="1075"/>
      <c r="DYM673" s="1075"/>
      <c r="DYN673" s="1075"/>
      <c r="DYO673" s="1075"/>
      <c r="DYP673" s="1075"/>
      <c r="DYQ673" s="1075"/>
      <c r="DYR673" s="1075"/>
      <c r="DYS673" s="1075"/>
      <c r="DYT673" s="1075"/>
      <c r="DYU673" s="1075"/>
      <c r="DYV673" s="1075"/>
      <c r="DYW673" s="1075"/>
      <c r="DYX673" s="1075"/>
      <c r="DYY673" s="1075"/>
      <c r="DYZ673" s="1075"/>
      <c r="DZA673" s="1075"/>
      <c r="DZB673" s="1075"/>
      <c r="DZC673" s="1075"/>
      <c r="DZD673" s="1075"/>
      <c r="DZE673" s="1075"/>
      <c r="DZF673" s="1075"/>
      <c r="DZG673" s="1075"/>
      <c r="DZH673" s="1075"/>
      <c r="DZI673" s="1075"/>
      <c r="DZJ673" s="1075"/>
      <c r="DZK673" s="1075"/>
      <c r="DZL673" s="1075"/>
      <c r="DZM673" s="1075"/>
      <c r="DZN673" s="1075"/>
      <c r="DZO673" s="1075"/>
      <c r="DZP673" s="1075"/>
      <c r="DZQ673" s="1075"/>
      <c r="DZR673" s="1075"/>
      <c r="DZS673" s="1075"/>
      <c r="DZT673" s="1075"/>
      <c r="DZU673" s="1075"/>
      <c r="DZV673" s="1075"/>
      <c r="DZW673" s="1075"/>
      <c r="DZX673" s="1075"/>
      <c r="DZY673" s="1075"/>
      <c r="DZZ673" s="1075"/>
      <c r="EAA673" s="1075"/>
      <c r="EAB673" s="1075"/>
      <c r="EAC673" s="1075"/>
      <c r="EAD673" s="1075"/>
      <c r="EAE673" s="1075"/>
      <c r="EAF673" s="1075"/>
      <c r="EAG673" s="1075"/>
      <c r="EAH673" s="1075"/>
      <c r="EAI673" s="1075"/>
      <c r="EAJ673" s="1075"/>
      <c r="EAK673" s="1075"/>
      <c r="EAL673" s="1075"/>
      <c r="EAM673" s="1075"/>
      <c r="EAN673" s="1075"/>
      <c r="EAO673" s="1075"/>
      <c r="EAP673" s="1075"/>
      <c r="EAQ673" s="1075"/>
      <c r="EAR673" s="1075"/>
      <c r="EAS673" s="1075"/>
      <c r="EAT673" s="1075"/>
      <c r="EAU673" s="1075"/>
      <c r="EAV673" s="1075"/>
      <c r="EAW673" s="1075"/>
      <c r="EAX673" s="1075"/>
      <c r="EAY673" s="1075"/>
      <c r="EAZ673" s="1075"/>
      <c r="EBA673" s="1075"/>
      <c r="EBB673" s="1075"/>
      <c r="EBC673" s="1075"/>
      <c r="EBD673" s="1075"/>
      <c r="EBE673" s="1075"/>
      <c r="EBF673" s="1075"/>
      <c r="EBG673" s="1075"/>
      <c r="EBH673" s="1075"/>
      <c r="EBI673" s="1075"/>
      <c r="EBJ673" s="1075"/>
      <c r="EBK673" s="1075"/>
      <c r="EBL673" s="1075"/>
      <c r="EBM673" s="1075"/>
      <c r="EBN673" s="1075"/>
      <c r="EBO673" s="1075"/>
      <c r="EBP673" s="1075"/>
      <c r="EBQ673" s="1075"/>
      <c r="EBR673" s="1075"/>
      <c r="EBS673" s="1075"/>
      <c r="EBT673" s="1075"/>
      <c r="EBU673" s="1075"/>
      <c r="EBV673" s="1075"/>
      <c r="EBW673" s="1075"/>
      <c r="EBX673" s="1075"/>
      <c r="EBY673" s="1075"/>
      <c r="EBZ673" s="1075"/>
      <c r="ECA673" s="1075"/>
      <c r="ECB673" s="1075"/>
      <c r="ECC673" s="1075"/>
      <c r="ECD673" s="1075"/>
      <c r="ECE673" s="1075"/>
      <c r="ECF673" s="1075"/>
      <c r="ECG673" s="1075"/>
      <c r="ECH673" s="1075"/>
      <c r="ECI673" s="1075"/>
      <c r="ECJ673" s="1075"/>
      <c r="ECK673" s="1075"/>
      <c r="ECL673" s="1075"/>
      <c r="ECM673" s="1075"/>
      <c r="ECN673" s="1075"/>
      <c r="ECO673" s="1075"/>
      <c r="ECP673" s="1075"/>
      <c r="ECQ673" s="1075"/>
      <c r="ECR673" s="1075"/>
      <c r="ECS673" s="1075"/>
      <c r="ECT673" s="1075"/>
      <c r="ECU673" s="1075"/>
      <c r="ECV673" s="1075"/>
      <c r="ECW673" s="1075"/>
      <c r="ECX673" s="1075"/>
      <c r="ECY673" s="1075"/>
      <c r="ECZ673" s="1075"/>
      <c r="EDA673" s="1075"/>
      <c r="EDB673" s="1075"/>
      <c r="EDC673" s="1075"/>
      <c r="EDD673" s="1075"/>
      <c r="EDE673" s="1075"/>
      <c r="EDF673" s="1075"/>
      <c r="EDG673" s="1075"/>
      <c r="EDH673" s="1075"/>
      <c r="EDI673" s="1075"/>
      <c r="EDJ673" s="1075"/>
      <c r="EDK673" s="1075"/>
      <c r="EDL673" s="1075"/>
      <c r="EDM673" s="1075"/>
      <c r="EDN673" s="1075"/>
      <c r="EDO673" s="1075"/>
      <c r="EDP673" s="1075"/>
      <c r="EDQ673" s="1075"/>
      <c r="EDR673" s="1075"/>
      <c r="EDS673" s="1075"/>
      <c r="EDT673" s="1075"/>
      <c r="EDU673" s="1075"/>
      <c r="EDV673" s="1075"/>
      <c r="EDW673" s="1075"/>
      <c r="EDX673" s="1075"/>
      <c r="EDY673" s="1075"/>
      <c r="EDZ673" s="1075"/>
      <c r="EEA673" s="1075"/>
      <c r="EEB673" s="1075"/>
      <c r="EEC673" s="1075"/>
      <c r="EED673" s="1075"/>
      <c r="EEE673" s="1075"/>
      <c r="EEF673" s="1075"/>
      <c r="EEG673" s="1075"/>
      <c r="EEH673" s="1075"/>
      <c r="EEI673" s="1075"/>
      <c r="EEJ673" s="1075"/>
      <c r="EEK673" s="1075"/>
      <c r="EEL673" s="1075"/>
      <c r="EEM673" s="1075"/>
      <c r="EEN673" s="1075"/>
      <c r="EEO673" s="1075"/>
      <c r="EEP673" s="1075"/>
      <c r="EEQ673" s="1075"/>
      <c r="EER673" s="1075"/>
      <c r="EES673" s="1075"/>
      <c r="EET673" s="1075"/>
      <c r="EEU673" s="1075"/>
      <c r="EEV673" s="1075"/>
      <c r="EEW673" s="1075"/>
      <c r="EEX673" s="1075"/>
      <c r="EEY673" s="1075"/>
      <c r="EEZ673" s="1075"/>
      <c r="EFA673" s="1075"/>
      <c r="EFB673" s="1075"/>
      <c r="EFC673" s="1075"/>
      <c r="EFD673" s="1075"/>
      <c r="EFE673" s="1075"/>
      <c r="EFF673" s="1075"/>
      <c r="EFG673" s="1075"/>
      <c r="EFH673" s="1075"/>
      <c r="EFI673" s="1075"/>
      <c r="EFJ673" s="1075"/>
      <c r="EFK673" s="1075"/>
      <c r="EFL673" s="1075"/>
      <c r="EFM673" s="1075"/>
      <c r="EFN673" s="1075"/>
      <c r="EFO673" s="1075"/>
      <c r="EFP673" s="1075"/>
      <c r="EFQ673" s="1075"/>
      <c r="EFR673" s="1075"/>
      <c r="EFS673" s="1075"/>
      <c r="EFT673" s="1075"/>
      <c r="EFU673" s="1075"/>
      <c r="EFV673" s="1075"/>
      <c r="EFW673" s="1075"/>
      <c r="EFX673" s="1075"/>
      <c r="EFY673" s="1075"/>
      <c r="EFZ673" s="1075"/>
      <c r="EGA673" s="1075"/>
      <c r="EGB673" s="1075"/>
      <c r="EGC673" s="1075"/>
      <c r="EGD673" s="1075"/>
      <c r="EGE673" s="1075"/>
      <c r="EGF673" s="1075"/>
      <c r="EGG673" s="1075"/>
      <c r="EGH673" s="1075"/>
      <c r="EGI673" s="1075"/>
      <c r="EGJ673" s="1075"/>
      <c r="EGK673" s="1075"/>
      <c r="EGL673" s="1075"/>
      <c r="EGM673" s="1075"/>
      <c r="EGN673" s="1075"/>
      <c r="EGO673" s="1075"/>
      <c r="EGP673" s="1075"/>
      <c r="EGQ673" s="1075"/>
      <c r="EGR673" s="1075"/>
      <c r="EGS673" s="1075"/>
      <c r="EGT673" s="1075"/>
      <c r="EGU673" s="1075"/>
      <c r="EGV673" s="1075"/>
      <c r="EGW673" s="1075"/>
      <c r="EGX673" s="1075"/>
      <c r="EGY673" s="1075"/>
      <c r="EGZ673" s="1075"/>
      <c r="EHA673" s="1075"/>
      <c r="EHB673" s="1075"/>
      <c r="EHC673" s="1075"/>
      <c r="EHD673" s="1075"/>
      <c r="EHE673" s="1075"/>
      <c r="EHF673" s="1075"/>
      <c r="EHG673" s="1075"/>
      <c r="EHH673" s="1075"/>
      <c r="EHI673" s="1075"/>
      <c r="EHJ673" s="1075"/>
      <c r="EHK673" s="1075"/>
      <c r="EHL673" s="1075"/>
      <c r="EHM673" s="1075"/>
      <c r="EHN673" s="1075"/>
      <c r="EHO673" s="1075"/>
      <c r="EHP673" s="1075"/>
      <c r="EHQ673" s="1075"/>
      <c r="EHR673" s="1075"/>
      <c r="EHS673" s="1075"/>
      <c r="EHT673" s="1075"/>
      <c r="EHU673" s="1075"/>
      <c r="EHV673" s="1075"/>
      <c r="EHW673" s="1075"/>
      <c r="EHX673" s="1075"/>
      <c r="EHY673" s="1075"/>
      <c r="EHZ673" s="1075"/>
      <c r="EIA673" s="1075"/>
      <c r="EIB673" s="1075"/>
      <c r="EIC673" s="1075"/>
      <c r="EID673" s="1075"/>
      <c r="EIE673" s="1075"/>
      <c r="EIF673" s="1075"/>
      <c r="EIG673" s="1075"/>
      <c r="EIH673" s="1075"/>
      <c r="EII673" s="1075"/>
      <c r="EIJ673" s="1075"/>
      <c r="EIK673" s="1075"/>
      <c r="EIL673" s="1075"/>
      <c r="EIM673" s="1075"/>
      <c r="EIN673" s="1075"/>
      <c r="EIO673" s="1075"/>
      <c r="EIP673" s="1075"/>
      <c r="EIQ673" s="1075"/>
      <c r="EIR673" s="1075"/>
      <c r="EIS673" s="1075"/>
      <c r="EIT673" s="1075"/>
      <c r="EIU673" s="1075"/>
      <c r="EIV673" s="1075"/>
      <c r="EIW673" s="1075"/>
      <c r="EIX673" s="1075"/>
      <c r="EIY673" s="1075"/>
      <c r="EIZ673" s="1075"/>
      <c r="EJA673" s="1075"/>
      <c r="EJB673" s="1075"/>
      <c r="EJC673" s="1075"/>
      <c r="EJD673" s="1075"/>
      <c r="EJE673" s="1075"/>
      <c r="EJF673" s="1075"/>
      <c r="EJG673" s="1075"/>
      <c r="EJH673" s="1075"/>
      <c r="EJI673" s="1075"/>
      <c r="EJJ673" s="1075"/>
      <c r="EJK673" s="1075"/>
      <c r="EJL673" s="1075"/>
      <c r="EJM673" s="1075"/>
      <c r="EJN673" s="1075"/>
      <c r="EJO673" s="1075"/>
      <c r="EJP673" s="1075"/>
      <c r="EJQ673" s="1075"/>
      <c r="EJR673" s="1075"/>
      <c r="EJS673" s="1075"/>
      <c r="EJT673" s="1075"/>
      <c r="EJU673" s="1075"/>
      <c r="EJV673" s="1075"/>
      <c r="EJW673" s="1075"/>
      <c r="EJX673" s="1075"/>
      <c r="EJY673" s="1075"/>
      <c r="EJZ673" s="1075"/>
      <c r="EKA673" s="1075"/>
      <c r="EKB673" s="1075"/>
      <c r="EKC673" s="1075"/>
      <c r="EKD673" s="1075"/>
      <c r="EKE673" s="1075"/>
      <c r="EKF673" s="1075"/>
      <c r="EKG673" s="1075"/>
      <c r="EKH673" s="1075"/>
      <c r="EKI673" s="1075"/>
      <c r="EKJ673" s="1075"/>
      <c r="EKK673" s="1075"/>
      <c r="EKL673" s="1075"/>
      <c r="EKM673" s="1075"/>
      <c r="EKN673" s="1075"/>
      <c r="EKO673" s="1075"/>
      <c r="EKP673" s="1075"/>
      <c r="EKQ673" s="1075"/>
      <c r="EKR673" s="1075"/>
      <c r="EKS673" s="1075"/>
      <c r="EKT673" s="1075"/>
      <c r="EKU673" s="1075"/>
      <c r="EKV673" s="1075"/>
      <c r="EKW673" s="1075"/>
      <c r="EKX673" s="1075"/>
      <c r="EKY673" s="1075"/>
      <c r="EKZ673" s="1075"/>
      <c r="ELA673" s="1075"/>
      <c r="ELB673" s="1075"/>
      <c r="ELC673" s="1075"/>
      <c r="ELD673" s="1075"/>
      <c r="ELE673" s="1075"/>
      <c r="ELF673" s="1075"/>
      <c r="ELG673" s="1075"/>
      <c r="ELH673" s="1075"/>
      <c r="ELI673" s="1075"/>
      <c r="ELJ673" s="1075"/>
      <c r="ELK673" s="1075"/>
      <c r="ELL673" s="1075"/>
      <c r="ELM673" s="1075"/>
      <c r="ELN673" s="1075"/>
      <c r="ELO673" s="1075"/>
      <c r="ELP673" s="1075"/>
      <c r="ELQ673" s="1075"/>
      <c r="ELR673" s="1075"/>
      <c r="ELS673" s="1075"/>
      <c r="ELT673" s="1075"/>
      <c r="ELU673" s="1075"/>
      <c r="ELV673" s="1075"/>
      <c r="ELW673" s="1075"/>
      <c r="ELX673" s="1075"/>
      <c r="ELY673" s="1075"/>
      <c r="ELZ673" s="1075"/>
      <c r="EMA673" s="1075"/>
      <c r="EMB673" s="1075"/>
      <c r="EMC673" s="1075"/>
      <c r="EMD673" s="1075"/>
      <c r="EME673" s="1075"/>
      <c r="EMF673" s="1075"/>
      <c r="EMG673" s="1075"/>
      <c r="EMH673" s="1075"/>
      <c r="EMI673" s="1075"/>
      <c r="EMJ673" s="1075"/>
      <c r="EMK673" s="1075"/>
      <c r="EML673" s="1075"/>
      <c r="EMM673" s="1075"/>
      <c r="EMN673" s="1075"/>
      <c r="EMO673" s="1075"/>
      <c r="EMP673" s="1075"/>
      <c r="EMQ673" s="1075"/>
      <c r="EMR673" s="1075"/>
      <c r="EMS673" s="1075"/>
      <c r="EMT673" s="1075"/>
      <c r="EMU673" s="1075"/>
      <c r="EMV673" s="1075"/>
      <c r="EMW673" s="1075"/>
      <c r="EMX673" s="1075"/>
      <c r="EMY673" s="1075"/>
      <c r="EMZ673" s="1075"/>
      <c r="ENA673" s="1075"/>
      <c r="ENB673" s="1075"/>
      <c r="ENC673" s="1075"/>
      <c r="END673" s="1075"/>
      <c r="ENE673" s="1075"/>
      <c r="ENF673" s="1075"/>
      <c r="ENG673" s="1075"/>
      <c r="ENH673" s="1075"/>
      <c r="ENI673" s="1075"/>
      <c r="ENJ673" s="1075"/>
      <c r="ENK673" s="1075"/>
      <c r="ENL673" s="1075"/>
      <c r="ENM673" s="1075"/>
      <c r="ENN673" s="1075"/>
      <c r="ENO673" s="1075"/>
      <c r="ENP673" s="1075"/>
      <c r="ENQ673" s="1075"/>
      <c r="ENR673" s="1075"/>
      <c r="ENS673" s="1075"/>
      <c r="ENT673" s="1075"/>
      <c r="ENU673" s="1075"/>
      <c r="ENV673" s="1075"/>
      <c r="ENW673" s="1075"/>
      <c r="ENX673" s="1075"/>
      <c r="ENY673" s="1075"/>
      <c r="ENZ673" s="1075"/>
      <c r="EOA673" s="1075"/>
      <c r="EOB673" s="1075"/>
      <c r="EOC673" s="1075"/>
      <c r="EOD673" s="1075"/>
      <c r="EOE673" s="1075"/>
      <c r="EOF673" s="1075"/>
      <c r="EOG673" s="1075"/>
      <c r="EOH673" s="1075"/>
      <c r="EOI673" s="1075"/>
      <c r="EOJ673" s="1075"/>
      <c r="EOK673" s="1075"/>
      <c r="EOL673" s="1075"/>
      <c r="EOM673" s="1075"/>
      <c r="EON673" s="1075"/>
      <c r="EOO673" s="1075"/>
      <c r="EOP673" s="1075"/>
      <c r="EOQ673" s="1075"/>
      <c r="EOR673" s="1075"/>
      <c r="EOS673" s="1075"/>
      <c r="EOT673" s="1075"/>
      <c r="EOU673" s="1075"/>
      <c r="EOV673" s="1075"/>
      <c r="EOW673" s="1075"/>
      <c r="EOX673" s="1075"/>
      <c r="EOY673" s="1075"/>
      <c r="EOZ673" s="1075"/>
      <c r="EPA673" s="1075"/>
      <c r="EPB673" s="1075"/>
      <c r="EPC673" s="1075"/>
      <c r="EPD673" s="1075"/>
      <c r="EPE673" s="1075"/>
      <c r="EPF673" s="1075"/>
      <c r="EPG673" s="1075"/>
      <c r="EPH673" s="1075"/>
      <c r="EPI673" s="1075"/>
      <c r="EPJ673" s="1075"/>
      <c r="EPK673" s="1075"/>
      <c r="EPL673" s="1075"/>
      <c r="EPM673" s="1075"/>
      <c r="EPN673" s="1075"/>
      <c r="EPO673" s="1075"/>
      <c r="EPP673" s="1075"/>
      <c r="EPQ673" s="1075"/>
      <c r="EPR673" s="1075"/>
      <c r="EPS673" s="1075"/>
      <c r="EPT673" s="1075"/>
      <c r="EPU673" s="1075"/>
      <c r="EPV673" s="1075"/>
      <c r="EPW673" s="1075"/>
      <c r="EPX673" s="1075"/>
      <c r="EPY673" s="1075"/>
      <c r="EPZ673" s="1075"/>
      <c r="EQA673" s="1075"/>
      <c r="EQB673" s="1075"/>
      <c r="EQC673" s="1075"/>
      <c r="EQD673" s="1075"/>
      <c r="EQE673" s="1075"/>
      <c r="EQF673" s="1075"/>
      <c r="EQG673" s="1075"/>
      <c r="EQH673" s="1075"/>
      <c r="EQI673" s="1075"/>
      <c r="EQJ673" s="1075"/>
      <c r="EQK673" s="1075"/>
      <c r="EQL673" s="1075"/>
      <c r="EQM673" s="1075"/>
      <c r="EQN673" s="1075"/>
      <c r="EQO673" s="1075"/>
      <c r="EQP673" s="1075"/>
      <c r="EQQ673" s="1075"/>
      <c r="EQR673" s="1075"/>
      <c r="EQS673" s="1075"/>
      <c r="EQT673" s="1075"/>
      <c r="EQU673" s="1075"/>
      <c r="EQV673" s="1075"/>
      <c r="EQW673" s="1075"/>
      <c r="EQX673" s="1075"/>
      <c r="EQY673" s="1075"/>
      <c r="EQZ673" s="1075"/>
      <c r="ERA673" s="1075"/>
      <c r="ERB673" s="1075"/>
      <c r="ERC673" s="1075"/>
      <c r="ERD673" s="1075"/>
      <c r="ERE673" s="1075"/>
      <c r="ERF673" s="1075"/>
      <c r="ERG673" s="1075"/>
      <c r="ERH673" s="1075"/>
      <c r="ERI673" s="1075"/>
      <c r="ERJ673" s="1075"/>
      <c r="ERK673" s="1075"/>
      <c r="ERL673" s="1075"/>
      <c r="ERM673" s="1075"/>
      <c r="ERN673" s="1075"/>
      <c r="ERO673" s="1075"/>
      <c r="ERP673" s="1075"/>
      <c r="ERQ673" s="1075"/>
      <c r="ERR673" s="1075"/>
      <c r="ERS673" s="1075"/>
      <c r="ERT673" s="1075"/>
      <c r="ERU673" s="1075"/>
      <c r="ERV673" s="1075"/>
      <c r="ERW673" s="1075"/>
      <c r="ERX673" s="1075"/>
      <c r="ERY673" s="1075"/>
      <c r="ERZ673" s="1075"/>
      <c r="ESA673" s="1075"/>
      <c r="ESB673" s="1075"/>
      <c r="ESC673" s="1075"/>
      <c r="ESD673" s="1075"/>
      <c r="ESE673" s="1075"/>
      <c r="ESF673" s="1075"/>
      <c r="ESG673" s="1075"/>
      <c r="ESH673" s="1075"/>
      <c r="ESI673" s="1075"/>
      <c r="ESJ673" s="1075"/>
      <c r="ESK673" s="1075"/>
      <c r="ESL673" s="1075"/>
      <c r="ESM673" s="1075"/>
      <c r="ESN673" s="1075"/>
      <c r="ESO673" s="1075"/>
      <c r="ESP673" s="1075"/>
      <c r="ESQ673" s="1075"/>
      <c r="ESR673" s="1075"/>
      <c r="ESS673" s="1075"/>
      <c r="EST673" s="1075"/>
      <c r="ESU673" s="1075"/>
      <c r="ESV673" s="1075"/>
      <c r="ESW673" s="1075"/>
      <c r="ESX673" s="1075"/>
      <c r="ESY673" s="1075"/>
      <c r="ESZ673" s="1075"/>
      <c r="ETA673" s="1075"/>
      <c r="ETB673" s="1075"/>
      <c r="ETC673" s="1075"/>
      <c r="ETD673" s="1075"/>
      <c r="ETE673" s="1075"/>
      <c r="ETF673" s="1075"/>
      <c r="ETG673" s="1075"/>
      <c r="ETH673" s="1075"/>
      <c r="ETI673" s="1075"/>
      <c r="ETJ673" s="1075"/>
      <c r="ETK673" s="1075"/>
      <c r="ETL673" s="1075"/>
      <c r="ETM673" s="1075"/>
      <c r="ETN673" s="1075"/>
      <c r="ETO673" s="1075"/>
      <c r="ETP673" s="1075"/>
      <c r="ETQ673" s="1075"/>
      <c r="ETR673" s="1075"/>
      <c r="ETS673" s="1075"/>
      <c r="ETT673" s="1075"/>
      <c r="ETU673" s="1075"/>
      <c r="ETV673" s="1075"/>
      <c r="ETW673" s="1075"/>
      <c r="ETX673" s="1075"/>
      <c r="ETY673" s="1075"/>
      <c r="ETZ673" s="1075"/>
      <c r="EUA673" s="1075"/>
      <c r="EUB673" s="1075"/>
      <c r="EUC673" s="1075"/>
      <c r="EUD673" s="1075"/>
      <c r="EUE673" s="1075"/>
      <c r="EUF673" s="1075"/>
      <c r="EUG673" s="1075"/>
      <c r="EUH673" s="1075"/>
      <c r="EUI673" s="1075"/>
      <c r="EUJ673" s="1075"/>
      <c r="EUK673" s="1075"/>
      <c r="EUL673" s="1075"/>
      <c r="EUM673" s="1075"/>
      <c r="EUN673" s="1075"/>
      <c r="EUO673" s="1075"/>
      <c r="EUP673" s="1075"/>
      <c r="EUQ673" s="1075"/>
      <c r="EUR673" s="1075"/>
      <c r="EUS673" s="1075"/>
      <c r="EUT673" s="1075"/>
      <c r="EUU673" s="1075"/>
      <c r="EUV673" s="1075"/>
      <c r="EUW673" s="1075"/>
      <c r="EUX673" s="1075"/>
      <c r="EUY673" s="1075"/>
      <c r="EUZ673" s="1075"/>
      <c r="EVA673" s="1075"/>
      <c r="EVB673" s="1075"/>
      <c r="EVC673" s="1075"/>
      <c r="EVD673" s="1075"/>
      <c r="EVE673" s="1075"/>
      <c r="EVF673" s="1075"/>
      <c r="EVG673" s="1075"/>
      <c r="EVH673" s="1075"/>
      <c r="EVI673" s="1075"/>
      <c r="EVJ673" s="1075"/>
      <c r="EVK673" s="1075"/>
      <c r="EVL673" s="1075"/>
      <c r="EVM673" s="1075"/>
      <c r="EVN673" s="1075"/>
      <c r="EVO673" s="1075"/>
      <c r="EVP673" s="1075"/>
      <c r="EVQ673" s="1075"/>
      <c r="EVR673" s="1075"/>
      <c r="EVS673" s="1075"/>
      <c r="EVT673" s="1075"/>
      <c r="EVU673" s="1075"/>
      <c r="EVV673" s="1075"/>
      <c r="EVW673" s="1075"/>
      <c r="EVX673" s="1075"/>
      <c r="EVY673" s="1075"/>
      <c r="EVZ673" s="1075"/>
      <c r="EWA673" s="1075"/>
      <c r="EWB673" s="1075"/>
      <c r="EWC673" s="1075"/>
      <c r="EWD673" s="1075"/>
      <c r="EWE673" s="1075"/>
      <c r="EWF673" s="1075"/>
      <c r="EWG673" s="1075"/>
      <c r="EWH673" s="1075"/>
      <c r="EWI673" s="1075"/>
      <c r="EWJ673" s="1075"/>
      <c r="EWK673" s="1075"/>
      <c r="EWL673" s="1075"/>
      <c r="EWM673" s="1075"/>
      <c r="EWN673" s="1075"/>
      <c r="EWO673" s="1075"/>
      <c r="EWP673" s="1075"/>
      <c r="EWQ673" s="1075"/>
      <c r="EWR673" s="1075"/>
      <c r="EWS673" s="1075"/>
      <c r="EWT673" s="1075"/>
      <c r="EWU673" s="1075"/>
      <c r="EWV673" s="1075"/>
      <c r="EWW673" s="1075"/>
      <c r="EWX673" s="1075"/>
      <c r="EWY673" s="1075"/>
      <c r="EWZ673" s="1075"/>
      <c r="EXA673" s="1075"/>
      <c r="EXB673" s="1075"/>
      <c r="EXC673" s="1075"/>
      <c r="EXD673" s="1075"/>
      <c r="EXE673" s="1075"/>
      <c r="EXF673" s="1075"/>
      <c r="EXG673" s="1075"/>
      <c r="EXH673" s="1075"/>
      <c r="EXI673" s="1075"/>
      <c r="EXJ673" s="1075"/>
      <c r="EXK673" s="1075"/>
      <c r="EXL673" s="1075"/>
      <c r="EXM673" s="1075"/>
      <c r="EXN673" s="1075"/>
      <c r="EXO673" s="1075"/>
      <c r="EXP673" s="1075"/>
      <c r="EXQ673" s="1075"/>
      <c r="EXR673" s="1075"/>
      <c r="EXS673" s="1075"/>
      <c r="EXT673" s="1075"/>
      <c r="EXU673" s="1075"/>
      <c r="EXV673" s="1075"/>
      <c r="EXW673" s="1075"/>
      <c r="EXX673" s="1075"/>
      <c r="EXY673" s="1075"/>
      <c r="EXZ673" s="1075"/>
      <c r="EYA673" s="1075"/>
      <c r="EYB673" s="1075"/>
      <c r="EYC673" s="1075"/>
      <c r="EYD673" s="1075"/>
      <c r="EYE673" s="1075"/>
      <c r="EYF673" s="1075"/>
      <c r="EYG673" s="1075"/>
      <c r="EYH673" s="1075"/>
      <c r="EYI673" s="1075"/>
      <c r="EYJ673" s="1075"/>
      <c r="EYK673" s="1075"/>
      <c r="EYL673" s="1075"/>
      <c r="EYM673" s="1075"/>
      <c r="EYN673" s="1075"/>
      <c r="EYO673" s="1075"/>
      <c r="EYP673" s="1075"/>
      <c r="EYQ673" s="1075"/>
      <c r="EYR673" s="1075"/>
      <c r="EYS673" s="1075"/>
      <c r="EYT673" s="1075"/>
      <c r="EYU673" s="1075"/>
      <c r="EYV673" s="1075"/>
      <c r="EYW673" s="1075"/>
      <c r="EYX673" s="1075"/>
      <c r="EYY673" s="1075"/>
      <c r="EYZ673" s="1075"/>
      <c r="EZA673" s="1075"/>
      <c r="EZB673" s="1075"/>
      <c r="EZC673" s="1075"/>
      <c r="EZD673" s="1075"/>
      <c r="EZE673" s="1075"/>
      <c r="EZF673" s="1075"/>
      <c r="EZG673" s="1075"/>
      <c r="EZH673" s="1075"/>
      <c r="EZI673" s="1075"/>
      <c r="EZJ673" s="1075"/>
      <c r="EZK673" s="1075"/>
      <c r="EZL673" s="1075"/>
      <c r="EZM673" s="1075"/>
      <c r="EZN673" s="1075"/>
      <c r="EZO673" s="1075"/>
      <c r="EZP673" s="1075"/>
      <c r="EZQ673" s="1075"/>
      <c r="EZR673" s="1075"/>
      <c r="EZS673" s="1075"/>
      <c r="EZT673" s="1075"/>
      <c r="EZU673" s="1075"/>
      <c r="EZV673" s="1075"/>
      <c r="EZW673" s="1075"/>
      <c r="EZX673" s="1075"/>
      <c r="EZY673" s="1075"/>
      <c r="EZZ673" s="1075"/>
      <c r="FAA673" s="1075"/>
      <c r="FAB673" s="1075"/>
      <c r="FAC673" s="1075"/>
      <c r="FAD673" s="1075"/>
      <c r="FAE673" s="1075"/>
      <c r="FAF673" s="1075"/>
      <c r="FAG673" s="1075"/>
      <c r="FAH673" s="1075"/>
      <c r="FAI673" s="1075"/>
      <c r="FAJ673" s="1075"/>
      <c r="FAK673" s="1075"/>
      <c r="FAL673" s="1075"/>
      <c r="FAM673" s="1075"/>
      <c r="FAN673" s="1075"/>
      <c r="FAO673" s="1075"/>
      <c r="FAP673" s="1075"/>
      <c r="FAQ673" s="1075"/>
      <c r="FAR673" s="1075"/>
      <c r="FAS673" s="1075"/>
      <c r="FAT673" s="1075"/>
      <c r="FAU673" s="1075"/>
      <c r="FAV673" s="1075"/>
      <c r="FAW673" s="1075"/>
      <c r="FAX673" s="1075"/>
      <c r="FAY673" s="1075"/>
      <c r="FAZ673" s="1075"/>
      <c r="FBA673" s="1075"/>
      <c r="FBB673" s="1075"/>
      <c r="FBC673" s="1075"/>
      <c r="FBD673" s="1075"/>
      <c r="FBE673" s="1075"/>
      <c r="FBF673" s="1075"/>
      <c r="FBG673" s="1075"/>
      <c r="FBH673" s="1075"/>
      <c r="FBI673" s="1075"/>
      <c r="FBJ673" s="1075"/>
      <c r="FBK673" s="1075"/>
      <c r="FBL673" s="1075"/>
      <c r="FBM673" s="1075"/>
      <c r="FBN673" s="1075"/>
      <c r="FBO673" s="1075"/>
      <c r="FBP673" s="1075"/>
      <c r="FBQ673" s="1075"/>
      <c r="FBR673" s="1075"/>
      <c r="FBS673" s="1075"/>
      <c r="FBT673" s="1075"/>
      <c r="FBU673" s="1075"/>
      <c r="FBV673" s="1075"/>
      <c r="FBW673" s="1075"/>
      <c r="FBX673" s="1075"/>
      <c r="FBY673" s="1075"/>
      <c r="FBZ673" s="1075"/>
      <c r="FCA673" s="1075"/>
      <c r="FCB673" s="1075"/>
      <c r="FCC673" s="1075"/>
      <c r="FCD673" s="1075"/>
      <c r="FCE673" s="1075"/>
      <c r="FCF673" s="1075"/>
      <c r="FCG673" s="1075"/>
      <c r="FCH673" s="1075"/>
      <c r="FCI673" s="1075"/>
      <c r="FCJ673" s="1075"/>
      <c r="FCK673" s="1075"/>
      <c r="FCL673" s="1075"/>
      <c r="FCM673" s="1075"/>
      <c r="FCN673" s="1075"/>
      <c r="FCO673" s="1075"/>
      <c r="FCP673" s="1075"/>
      <c r="FCQ673" s="1075"/>
      <c r="FCR673" s="1075"/>
      <c r="FCS673" s="1075"/>
      <c r="FCT673" s="1075"/>
      <c r="FCU673" s="1075"/>
      <c r="FCV673" s="1075"/>
      <c r="FCW673" s="1075"/>
      <c r="FCX673" s="1075"/>
      <c r="FCY673" s="1075"/>
      <c r="FCZ673" s="1075"/>
      <c r="FDA673" s="1075"/>
      <c r="FDB673" s="1075"/>
      <c r="FDC673" s="1075"/>
      <c r="FDD673" s="1075"/>
      <c r="FDE673" s="1075"/>
      <c r="FDF673" s="1075"/>
      <c r="FDG673" s="1075"/>
      <c r="FDH673" s="1075"/>
      <c r="FDI673" s="1075"/>
      <c r="FDJ673" s="1075"/>
      <c r="FDK673" s="1075"/>
      <c r="FDL673" s="1075"/>
      <c r="FDM673" s="1075"/>
      <c r="FDN673" s="1075"/>
      <c r="FDO673" s="1075"/>
      <c r="FDP673" s="1075"/>
      <c r="FDQ673" s="1075"/>
      <c r="FDR673" s="1075"/>
      <c r="FDS673" s="1075"/>
      <c r="FDT673" s="1075"/>
      <c r="FDU673" s="1075"/>
      <c r="FDV673" s="1075"/>
      <c r="FDW673" s="1075"/>
      <c r="FDX673" s="1075"/>
      <c r="FDY673" s="1075"/>
      <c r="FDZ673" s="1075"/>
      <c r="FEA673" s="1075"/>
      <c r="FEB673" s="1075"/>
      <c r="FEC673" s="1075"/>
      <c r="FED673" s="1075"/>
      <c r="FEE673" s="1075"/>
      <c r="FEF673" s="1075"/>
      <c r="FEG673" s="1075"/>
      <c r="FEH673" s="1075"/>
      <c r="FEI673" s="1075"/>
      <c r="FEJ673" s="1075"/>
      <c r="FEK673" s="1075"/>
      <c r="FEL673" s="1075"/>
      <c r="FEM673" s="1075"/>
      <c r="FEN673" s="1075"/>
      <c r="FEO673" s="1075"/>
      <c r="FEP673" s="1075"/>
      <c r="FEQ673" s="1075"/>
      <c r="FER673" s="1075"/>
      <c r="FES673" s="1075"/>
      <c r="FET673" s="1075"/>
      <c r="FEU673" s="1075"/>
      <c r="FEV673" s="1075"/>
      <c r="FEW673" s="1075"/>
      <c r="FEX673" s="1075"/>
      <c r="FEY673" s="1075"/>
      <c r="FEZ673" s="1075"/>
      <c r="FFA673" s="1075"/>
      <c r="FFB673" s="1075"/>
      <c r="FFC673" s="1075"/>
      <c r="FFD673" s="1075"/>
      <c r="FFE673" s="1075"/>
      <c r="FFF673" s="1075"/>
      <c r="FFG673" s="1075"/>
      <c r="FFH673" s="1075"/>
      <c r="FFI673" s="1075"/>
      <c r="FFJ673" s="1075"/>
      <c r="FFK673" s="1075"/>
      <c r="FFL673" s="1075"/>
      <c r="FFM673" s="1075"/>
      <c r="FFN673" s="1075"/>
      <c r="FFO673" s="1075"/>
      <c r="FFP673" s="1075"/>
      <c r="FFQ673" s="1075"/>
      <c r="FFR673" s="1075"/>
      <c r="FFS673" s="1075"/>
      <c r="FFT673" s="1075"/>
      <c r="FFU673" s="1075"/>
      <c r="FFV673" s="1075"/>
      <c r="FFW673" s="1075"/>
      <c r="FFX673" s="1075"/>
      <c r="FFY673" s="1075"/>
      <c r="FFZ673" s="1075"/>
      <c r="FGA673" s="1075"/>
      <c r="FGB673" s="1075"/>
      <c r="FGC673" s="1075"/>
      <c r="FGD673" s="1075"/>
      <c r="FGE673" s="1075"/>
      <c r="FGF673" s="1075"/>
      <c r="FGG673" s="1075"/>
      <c r="FGH673" s="1075"/>
      <c r="FGI673" s="1075"/>
      <c r="FGJ673" s="1075"/>
      <c r="FGK673" s="1075"/>
      <c r="FGL673" s="1075"/>
      <c r="FGM673" s="1075"/>
      <c r="FGN673" s="1075"/>
      <c r="FGO673" s="1075"/>
      <c r="FGP673" s="1075"/>
      <c r="FGQ673" s="1075"/>
      <c r="FGR673" s="1075"/>
      <c r="FGS673" s="1075"/>
      <c r="FGT673" s="1075"/>
      <c r="FGU673" s="1075"/>
      <c r="FGV673" s="1075"/>
      <c r="FGW673" s="1075"/>
      <c r="FGX673" s="1075"/>
      <c r="FGY673" s="1075"/>
      <c r="FGZ673" s="1075"/>
      <c r="FHA673" s="1075"/>
      <c r="FHB673" s="1075"/>
      <c r="FHC673" s="1075"/>
      <c r="FHD673" s="1075"/>
      <c r="FHE673" s="1075"/>
      <c r="FHF673" s="1075"/>
      <c r="FHG673" s="1075"/>
      <c r="FHH673" s="1075"/>
      <c r="FHI673" s="1075"/>
      <c r="FHJ673" s="1075"/>
      <c r="FHK673" s="1075"/>
      <c r="FHL673" s="1075"/>
      <c r="FHM673" s="1075"/>
      <c r="FHN673" s="1075"/>
      <c r="FHO673" s="1075"/>
      <c r="FHP673" s="1075"/>
      <c r="FHQ673" s="1075"/>
      <c r="FHR673" s="1075"/>
      <c r="FHS673" s="1075"/>
      <c r="FHT673" s="1075"/>
      <c r="FHU673" s="1075"/>
      <c r="FHV673" s="1075"/>
      <c r="FHW673" s="1075"/>
      <c r="FHX673" s="1075"/>
      <c r="FHY673" s="1075"/>
      <c r="FHZ673" s="1075"/>
      <c r="FIA673" s="1075"/>
      <c r="FIB673" s="1075"/>
      <c r="FIC673" s="1075"/>
      <c r="FID673" s="1075"/>
      <c r="FIE673" s="1075"/>
      <c r="FIF673" s="1075"/>
      <c r="FIG673" s="1075"/>
      <c r="FIH673" s="1075"/>
      <c r="FII673" s="1075"/>
      <c r="FIJ673" s="1075"/>
      <c r="FIK673" s="1075"/>
      <c r="FIL673" s="1075"/>
      <c r="FIM673" s="1075"/>
      <c r="FIN673" s="1075"/>
      <c r="FIO673" s="1075"/>
      <c r="FIP673" s="1075"/>
      <c r="FIQ673" s="1075"/>
      <c r="FIR673" s="1075"/>
      <c r="FIS673" s="1075"/>
      <c r="FIT673" s="1075"/>
      <c r="FIU673" s="1075"/>
      <c r="FIV673" s="1075"/>
      <c r="FIW673" s="1075"/>
      <c r="FIX673" s="1075"/>
      <c r="FIY673" s="1075"/>
      <c r="FIZ673" s="1075"/>
      <c r="FJA673" s="1075"/>
      <c r="FJB673" s="1075"/>
      <c r="FJC673" s="1075"/>
      <c r="FJD673" s="1075"/>
      <c r="FJE673" s="1075"/>
      <c r="FJF673" s="1075"/>
      <c r="FJG673" s="1075"/>
      <c r="FJH673" s="1075"/>
      <c r="FJI673" s="1075"/>
      <c r="FJJ673" s="1075"/>
      <c r="FJK673" s="1075"/>
      <c r="FJL673" s="1075"/>
      <c r="FJM673" s="1075"/>
      <c r="FJN673" s="1075"/>
      <c r="FJO673" s="1075"/>
      <c r="FJP673" s="1075"/>
      <c r="FJQ673" s="1075"/>
      <c r="FJR673" s="1075"/>
      <c r="FJS673" s="1075"/>
      <c r="FJT673" s="1075"/>
      <c r="FJU673" s="1075"/>
      <c r="FJV673" s="1075"/>
      <c r="FJW673" s="1075"/>
      <c r="FJX673" s="1075"/>
      <c r="FJY673" s="1075"/>
      <c r="FJZ673" s="1075"/>
      <c r="FKA673" s="1075"/>
      <c r="FKB673" s="1075"/>
      <c r="FKC673" s="1075"/>
      <c r="FKD673" s="1075"/>
      <c r="FKE673" s="1075"/>
      <c r="FKF673" s="1075"/>
      <c r="FKG673" s="1075"/>
      <c r="FKH673" s="1075"/>
      <c r="FKI673" s="1075"/>
      <c r="FKJ673" s="1075"/>
      <c r="FKK673" s="1075"/>
      <c r="FKL673" s="1075"/>
      <c r="FKM673" s="1075"/>
      <c r="FKN673" s="1075"/>
      <c r="FKO673" s="1075"/>
      <c r="FKP673" s="1075"/>
      <c r="FKQ673" s="1075"/>
      <c r="FKR673" s="1075"/>
      <c r="FKS673" s="1075"/>
      <c r="FKT673" s="1075"/>
      <c r="FKU673" s="1075"/>
      <c r="FKV673" s="1075"/>
      <c r="FKW673" s="1075"/>
      <c r="FKX673" s="1075"/>
      <c r="FKY673" s="1075"/>
      <c r="FKZ673" s="1075"/>
      <c r="FLA673" s="1075"/>
      <c r="FLB673" s="1075"/>
      <c r="FLC673" s="1075"/>
      <c r="FLD673" s="1075"/>
      <c r="FLE673" s="1075"/>
      <c r="FLF673" s="1075"/>
      <c r="FLG673" s="1075"/>
      <c r="FLH673" s="1075"/>
      <c r="FLI673" s="1075"/>
      <c r="FLJ673" s="1075"/>
      <c r="FLK673" s="1075"/>
      <c r="FLL673" s="1075"/>
      <c r="FLM673" s="1075"/>
      <c r="FLN673" s="1075"/>
      <c r="FLO673" s="1075"/>
      <c r="FLP673" s="1075"/>
      <c r="FLQ673" s="1075"/>
      <c r="FLR673" s="1075"/>
      <c r="FLS673" s="1075"/>
      <c r="FLT673" s="1075"/>
      <c r="FLU673" s="1075"/>
      <c r="FLV673" s="1075"/>
      <c r="FLW673" s="1075"/>
      <c r="FLX673" s="1075"/>
      <c r="FLY673" s="1075"/>
      <c r="FLZ673" s="1075"/>
      <c r="FMA673" s="1075"/>
      <c r="FMB673" s="1075"/>
      <c r="FMC673" s="1075"/>
      <c r="FMD673" s="1075"/>
      <c r="FME673" s="1075"/>
      <c r="FMF673" s="1075"/>
      <c r="FMG673" s="1075"/>
      <c r="FMH673" s="1075"/>
      <c r="FMI673" s="1075"/>
      <c r="FMJ673" s="1075"/>
      <c r="FMK673" s="1075"/>
      <c r="FML673" s="1075"/>
      <c r="FMM673" s="1075"/>
      <c r="FMN673" s="1075"/>
      <c r="FMO673" s="1075"/>
      <c r="FMP673" s="1075"/>
      <c r="FMQ673" s="1075"/>
      <c r="FMR673" s="1075"/>
      <c r="FMS673" s="1075"/>
      <c r="FMT673" s="1075"/>
      <c r="FMU673" s="1075"/>
      <c r="FMV673" s="1075"/>
      <c r="FMW673" s="1075"/>
      <c r="FMX673" s="1075"/>
      <c r="FMY673" s="1075"/>
      <c r="FMZ673" s="1075"/>
      <c r="FNA673" s="1075"/>
      <c r="FNB673" s="1075"/>
      <c r="FNC673" s="1075"/>
      <c r="FND673" s="1075"/>
      <c r="FNE673" s="1075"/>
      <c r="FNF673" s="1075"/>
      <c r="FNG673" s="1075"/>
      <c r="FNH673" s="1075"/>
      <c r="FNI673" s="1075"/>
      <c r="FNJ673" s="1075"/>
      <c r="FNK673" s="1075"/>
      <c r="FNL673" s="1075"/>
      <c r="FNM673" s="1075"/>
      <c r="FNN673" s="1075"/>
      <c r="FNO673" s="1075"/>
      <c r="FNP673" s="1075"/>
      <c r="FNQ673" s="1075"/>
      <c r="FNR673" s="1075"/>
      <c r="FNS673" s="1075"/>
      <c r="FNT673" s="1075"/>
      <c r="FNU673" s="1075"/>
      <c r="FNV673" s="1075"/>
      <c r="FNW673" s="1075"/>
      <c r="FNX673" s="1075"/>
      <c r="FNY673" s="1075"/>
      <c r="FNZ673" s="1075"/>
      <c r="FOA673" s="1075"/>
      <c r="FOB673" s="1075"/>
      <c r="FOC673" s="1075"/>
      <c r="FOD673" s="1075"/>
      <c r="FOE673" s="1075"/>
      <c r="FOF673" s="1075"/>
      <c r="FOG673" s="1075"/>
      <c r="FOH673" s="1075"/>
      <c r="FOI673" s="1075"/>
      <c r="FOJ673" s="1075"/>
      <c r="FOK673" s="1075"/>
      <c r="FOL673" s="1075"/>
      <c r="FOM673" s="1075"/>
      <c r="FON673" s="1075"/>
      <c r="FOO673" s="1075"/>
      <c r="FOP673" s="1075"/>
      <c r="FOQ673" s="1075"/>
      <c r="FOR673" s="1075"/>
      <c r="FOS673" s="1075"/>
      <c r="FOT673" s="1075"/>
      <c r="FOU673" s="1075"/>
      <c r="FOV673" s="1075"/>
      <c r="FOW673" s="1075"/>
      <c r="FOX673" s="1075"/>
      <c r="FOY673" s="1075"/>
      <c r="FOZ673" s="1075"/>
      <c r="FPA673" s="1075"/>
      <c r="FPB673" s="1075"/>
      <c r="FPC673" s="1075"/>
      <c r="FPD673" s="1075"/>
      <c r="FPE673" s="1075"/>
      <c r="FPF673" s="1075"/>
      <c r="FPG673" s="1075"/>
      <c r="FPH673" s="1075"/>
      <c r="FPI673" s="1075"/>
      <c r="FPJ673" s="1075"/>
      <c r="FPK673" s="1075"/>
      <c r="FPL673" s="1075"/>
      <c r="FPM673" s="1075"/>
      <c r="FPN673" s="1075"/>
      <c r="FPO673" s="1075"/>
      <c r="FPP673" s="1075"/>
      <c r="FPQ673" s="1075"/>
      <c r="FPR673" s="1075"/>
      <c r="FPS673" s="1075"/>
      <c r="FPT673" s="1075"/>
      <c r="FPU673" s="1075"/>
      <c r="FPV673" s="1075"/>
      <c r="FPW673" s="1075"/>
      <c r="FPX673" s="1075"/>
      <c r="FPY673" s="1075"/>
      <c r="FPZ673" s="1075"/>
      <c r="FQA673" s="1075"/>
      <c r="FQB673" s="1075"/>
      <c r="FQC673" s="1075"/>
      <c r="FQD673" s="1075"/>
      <c r="FQE673" s="1075"/>
      <c r="FQF673" s="1075"/>
      <c r="FQG673" s="1075"/>
      <c r="FQH673" s="1075"/>
      <c r="FQI673" s="1075"/>
      <c r="FQJ673" s="1075"/>
      <c r="FQK673" s="1075"/>
      <c r="FQL673" s="1075"/>
      <c r="FQM673" s="1075"/>
      <c r="FQN673" s="1075"/>
      <c r="FQO673" s="1075"/>
      <c r="FQP673" s="1075"/>
      <c r="FQQ673" s="1075"/>
      <c r="FQR673" s="1075"/>
      <c r="FQS673" s="1075"/>
      <c r="FQT673" s="1075"/>
      <c r="FQU673" s="1075"/>
      <c r="FQV673" s="1075"/>
      <c r="FQW673" s="1075"/>
      <c r="FQX673" s="1075"/>
      <c r="FQY673" s="1075"/>
      <c r="FQZ673" s="1075"/>
      <c r="FRA673" s="1075"/>
      <c r="FRB673" s="1075"/>
      <c r="FRC673" s="1075"/>
      <c r="FRD673" s="1075"/>
      <c r="FRE673" s="1075"/>
      <c r="FRF673" s="1075"/>
      <c r="FRG673" s="1075"/>
      <c r="FRH673" s="1075"/>
      <c r="FRI673" s="1075"/>
      <c r="FRJ673" s="1075"/>
      <c r="FRK673" s="1075"/>
      <c r="FRL673" s="1075"/>
      <c r="FRM673" s="1075"/>
      <c r="FRN673" s="1075"/>
      <c r="FRO673" s="1075"/>
      <c r="FRP673" s="1075"/>
      <c r="FRQ673" s="1075"/>
      <c r="FRR673" s="1075"/>
      <c r="FRS673" s="1075"/>
      <c r="FRT673" s="1075"/>
      <c r="FRU673" s="1075"/>
      <c r="FRV673" s="1075"/>
      <c r="FRW673" s="1075"/>
      <c r="FRX673" s="1075"/>
      <c r="FRY673" s="1075"/>
      <c r="FRZ673" s="1075"/>
      <c r="FSA673" s="1075"/>
      <c r="FSB673" s="1075"/>
      <c r="FSC673" s="1075"/>
      <c r="FSD673" s="1075"/>
      <c r="FSE673" s="1075"/>
      <c r="FSF673" s="1075"/>
      <c r="FSG673" s="1075"/>
      <c r="FSH673" s="1075"/>
      <c r="FSI673" s="1075"/>
      <c r="FSJ673" s="1075"/>
      <c r="FSK673" s="1075"/>
      <c r="FSL673" s="1075"/>
      <c r="FSM673" s="1075"/>
      <c r="FSN673" s="1075"/>
      <c r="FSO673" s="1075"/>
      <c r="FSP673" s="1075"/>
      <c r="FSQ673" s="1075"/>
      <c r="FSR673" s="1075"/>
      <c r="FSS673" s="1075"/>
      <c r="FST673" s="1075"/>
      <c r="FSU673" s="1075"/>
      <c r="FSV673" s="1075"/>
      <c r="FSW673" s="1075"/>
      <c r="FSX673" s="1075"/>
      <c r="FSY673" s="1075"/>
      <c r="FSZ673" s="1075"/>
      <c r="FTA673" s="1075"/>
      <c r="FTB673" s="1075"/>
      <c r="FTC673" s="1075"/>
      <c r="FTD673" s="1075"/>
      <c r="FTE673" s="1075"/>
      <c r="FTF673" s="1075"/>
      <c r="FTG673" s="1075"/>
      <c r="FTH673" s="1075"/>
      <c r="FTI673" s="1075"/>
      <c r="FTJ673" s="1075"/>
      <c r="FTK673" s="1075"/>
      <c r="FTL673" s="1075"/>
      <c r="FTM673" s="1075"/>
      <c r="FTN673" s="1075"/>
      <c r="FTO673" s="1075"/>
      <c r="FTP673" s="1075"/>
      <c r="FTQ673" s="1075"/>
      <c r="FTR673" s="1075"/>
      <c r="FTS673" s="1075"/>
      <c r="FTT673" s="1075"/>
      <c r="FTU673" s="1075"/>
      <c r="FTV673" s="1075"/>
      <c r="FTW673" s="1075"/>
      <c r="FTX673" s="1075"/>
      <c r="FTY673" s="1075"/>
      <c r="FTZ673" s="1075"/>
      <c r="FUA673" s="1075"/>
      <c r="FUB673" s="1075"/>
      <c r="FUC673" s="1075"/>
      <c r="FUD673" s="1075"/>
      <c r="FUE673" s="1075"/>
      <c r="FUF673" s="1075"/>
      <c r="FUG673" s="1075"/>
      <c r="FUH673" s="1075"/>
      <c r="FUI673" s="1075"/>
      <c r="FUJ673" s="1075"/>
      <c r="FUK673" s="1075"/>
      <c r="FUL673" s="1075"/>
      <c r="FUM673" s="1075"/>
      <c r="FUN673" s="1075"/>
      <c r="FUO673" s="1075"/>
      <c r="FUP673" s="1075"/>
      <c r="FUQ673" s="1075"/>
      <c r="FUR673" s="1075"/>
      <c r="FUS673" s="1075"/>
      <c r="FUT673" s="1075"/>
      <c r="FUU673" s="1075"/>
      <c r="FUV673" s="1075"/>
      <c r="FUW673" s="1075"/>
      <c r="FUX673" s="1075"/>
      <c r="FUY673" s="1075"/>
      <c r="FUZ673" s="1075"/>
      <c r="FVA673" s="1075"/>
      <c r="FVB673" s="1075"/>
      <c r="FVC673" s="1075"/>
      <c r="FVD673" s="1075"/>
      <c r="FVE673" s="1075"/>
      <c r="FVF673" s="1075"/>
      <c r="FVG673" s="1075"/>
      <c r="FVH673" s="1075"/>
      <c r="FVI673" s="1075"/>
      <c r="FVJ673" s="1075"/>
      <c r="FVK673" s="1075"/>
      <c r="FVL673" s="1075"/>
      <c r="FVM673" s="1075"/>
      <c r="FVN673" s="1075"/>
      <c r="FVO673" s="1075"/>
      <c r="FVP673" s="1075"/>
      <c r="FVQ673" s="1075"/>
      <c r="FVR673" s="1075"/>
      <c r="FVS673" s="1075"/>
      <c r="FVT673" s="1075"/>
      <c r="FVU673" s="1075"/>
      <c r="FVV673" s="1075"/>
      <c r="FVW673" s="1075"/>
      <c r="FVX673" s="1075"/>
      <c r="FVY673" s="1075"/>
      <c r="FVZ673" s="1075"/>
      <c r="FWA673" s="1075"/>
      <c r="FWB673" s="1075"/>
      <c r="FWC673" s="1075"/>
      <c r="FWD673" s="1075"/>
      <c r="FWE673" s="1075"/>
      <c r="FWF673" s="1075"/>
      <c r="FWG673" s="1075"/>
      <c r="FWH673" s="1075"/>
      <c r="FWI673" s="1075"/>
      <c r="FWJ673" s="1075"/>
      <c r="FWK673" s="1075"/>
      <c r="FWL673" s="1075"/>
      <c r="FWM673" s="1075"/>
      <c r="FWN673" s="1075"/>
      <c r="FWO673" s="1075"/>
      <c r="FWP673" s="1075"/>
      <c r="FWQ673" s="1075"/>
      <c r="FWR673" s="1075"/>
      <c r="FWS673" s="1075"/>
      <c r="FWT673" s="1075"/>
      <c r="FWU673" s="1075"/>
      <c r="FWV673" s="1075"/>
      <c r="FWW673" s="1075"/>
      <c r="FWX673" s="1075"/>
      <c r="FWY673" s="1075"/>
      <c r="FWZ673" s="1075"/>
      <c r="FXA673" s="1075"/>
      <c r="FXB673" s="1075"/>
      <c r="FXC673" s="1075"/>
      <c r="FXD673" s="1075"/>
      <c r="FXE673" s="1075"/>
      <c r="FXF673" s="1075"/>
      <c r="FXG673" s="1075"/>
      <c r="FXH673" s="1075"/>
      <c r="FXI673" s="1075"/>
      <c r="FXJ673" s="1075"/>
      <c r="FXK673" s="1075"/>
      <c r="FXL673" s="1075"/>
      <c r="FXM673" s="1075"/>
      <c r="FXN673" s="1075"/>
      <c r="FXO673" s="1075"/>
      <c r="FXP673" s="1075"/>
      <c r="FXQ673" s="1075"/>
      <c r="FXR673" s="1075"/>
      <c r="FXS673" s="1075"/>
      <c r="FXT673" s="1075"/>
      <c r="FXU673" s="1075"/>
      <c r="FXV673" s="1075"/>
      <c r="FXW673" s="1075"/>
      <c r="FXX673" s="1075"/>
      <c r="FXY673" s="1075"/>
      <c r="FXZ673" s="1075"/>
      <c r="FYA673" s="1075"/>
      <c r="FYB673" s="1075"/>
      <c r="FYC673" s="1075"/>
      <c r="FYD673" s="1075"/>
      <c r="FYE673" s="1075"/>
      <c r="FYF673" s="1075"/>
      <c r="FYG673" s="1075"/>
      <c r="FYH673" s="1075"/>
      <c r="FYI673" s="1075"/>
      <c r="FYJ673" s="1075"/>
      <c r="FYK673" s="1075"/>
      <c r="FYL673" s="1075"/>
      <c r="FYM673" s="1075"/>
      <c r="FYN673" s="1075"/>
      <c r="FYO673" s="1075"/>
      <c r="FYP673" s="1075"/>
      <c r="FYQ673" s="1075"/>
      <c r="FYR673" s="1075"/>
      <c r="FYS673" s="1075"/>
      <c r="FYT673" s="1075"/>
      <c r="FYU673" s="1075"/>
      <c r="FYV673" s="1075"/>
      <c r="FYW673" s="1075"/>
      <c r="FYX673" s="1075"/>
      <c r="FYY673" s="1075"/>
      <c r="FYZ673" s="1075"/>
      <c r="FZA673" s="1075"/>
      <c r="FZB673" s="1075"/>
      <c r="FZC673" s="1075"/>
      <c r="FZD673" s="1075"/>
      <c r="FZE673" s="1075"/>
      <c r="FZF673" s="1075"/>
      <c r="FZG673" s="1075"/>
      <c r="FZH673" s="1075"/>
      <c r="FZI673" s="1075"/>
      <c r="FZJ673" s="1075"/>
      <c r="FZK673" s="1075"/>
      <c r="FZL673" s="1075"/>
      <c r="FZM673" s="1075"/>
      <c r="FZN673" s="1075"/>
      <c r="FZO673" s="1075"/>
      <c r="FZP673" s="1075"/>
      <c r="FZQ673" s="1075"/>
      <c r="FZR673" s="1075"/>
      <c r="FZS673" s="1075"/>
      <c r="FZT673" s="1075"/>
      <c r="FZU673" s="1075"/>
      <c r="FZV673" s="1075"/>
      <c r="FZW673" s="1075"/>
      <c r="FZX673" s="1075"/>
      <c r="FZY673" s="1075"/>
      <c r="FZZ673" s="1075"/>
      <c r="GAA673" s="1075"/>
      <c r="GAB673" s="1075"/>
      <c r="GAC673" s="1075"/>
      <c r="GAD673" s="1075"/>
      <c r="GAE673" s="1075"/>
      <c r="GAF673" s="1075"/>
      <c r="GAG673" s="1075"/>
      <c r="GAH673" s="1075"/>
      <c r="GAI673" s="1075"/>
      <c r="GAJ673" s="1075"/>
      <c r="GAK673" s="1075"/>
      <c r="GAL673" s="1075"/>
      <c r="GAM673" s="1075"/>
      <c r="GAN673" s="1075"/>
      <c r="GAO673" s="1075"/>
      <c r="GAP673" s="1075"/>
      <c r="GAQ673" s="1075"/>
      <c r="GAR673" s="1075"/>
      <c r="GAS673" s="1075"/>
      <c r="GAT673" s="1075"/>
      <c r="GAU673" s="1075"/>
      <c r="GAV673" s="1075"/>
      <c r="GAW673" s="1075"/>
      <c r="GAX673" s="1075"/>
      <c r="GAY673" s="1075"/>
      <c r="GAZ673" s="1075"/>
      <c r="GBA673" s="1075"/>
      <c r="GBB673" s="1075"/>
      <c r="GBC673" s="1075"/>
      <c r="GBD673" s="1075"/>
      <c r="GBE673" s="1075"/>
      <c r="GBF673" s="1075"/>
      <c r="GBG673" s="1075"/>
      <c r="GBH673" s="1075"/>
      <c r="GBI673" s="1075"/>
      <c r="GBJ673" s="1075"/>
      <c r="GBK673" s="1075"/>
      <c r="GBL673" s="1075"/>
      <c r="GBM673" s="1075"/>
      <c r="GBN673" s="1075"/>
      <c r="GBO673" s="1075"/>
      <c r="GBP673" s="1075"/>
      <c r="GBQ673" s="1075"/>
      <c r="GBR673" s="1075"/>
      <c r="GBS673" s="1075"/>
      <c r="GBT673" s="1075"/>
      <c r="GBU673" s="1075"/>
      <c r="GBV673" s="1075"/>
      <c r="GBW673" s="1075"/>
      <c r="GBX673" s="1075"/>
      <c r="GBY673" s="1075"/>
      <c r="GBZ673" s="1075"/>
      <c r="GCA673" s="1075"/>
      <c r="GCB673" s="1075"/>
      <c r="GCC673" s="1075"/>
      <c r="GCD673" s="1075"/>
      <c r="GCE673" s="1075"/>
      <c r="GCF673" s="1075"/>
      <c r="GCG673" s="1075"/>
      <c r="GCH673" s="1075"/>
      <c r="GCI673" s="1075"/>
      <c r="GCJ673" s="1075"/>
      <c r="GCK673" s="1075"/>
      <c r="GCL673" s="1075"/>
      <c r="GCM673" s="1075"/>
      <c r="GCN673" s="1075"/>
      <c r="GCO673" s="1075"/>
      <c r="GCP673" s="1075"/>
      <c r="GCQ673" s="1075"/>
      <c r="GCR673" s="1075"/>
      <c r="GCS673" s="1075"/>
      <c r="GCT673" s="1075"/>
      <c r="GCU673" s="1075"/>
      <c r="GCV673" s="1075"/>
      <c r="GCW673" s="1075"/>
      <c r="GCX673" s="1075"/>
      <c r="GCY673" s="1075"/>
      <c r="GCZ673" s="1075"/>
      <c r="GDA673" s="1075"/>
      <c r="GDB673" s="1075"/>
      <c r="GDC673" s="1075"/>
      <c r="GDD673" s="1075"/>
      <c r="GDE673" s="1075"/>
      <c r="GDF673" s="1075"/>
      <c r="GDG673" s="1075"/>
      <c r="GDH673" s="1075"/>
      <c r="GDI673" s="1075"/>
      <c r="GDJ673" s="1075"/>
      <c r="GDK673" s="1075"/>
      <c r="GDL673" s="1075"/>
      <c r="GDM673" s="1075"/>
      <c r="GDN673" s="1075"/>
      <c r="GDO673" s="1075"/>
      <c r="GDP673" s="1075"/>
      <c r="GDQ673" s="1075"/>
      <c r="GDR673" s="1075"/>
      <c r="GDS673" s="1075"/>
      <c r="GDT673" s="1075"/>
      <c r="GDU673" s="1075"/>
      <c r="GDV673" s="1075"/>
      <c r="GDW673" s="1075"/>
      <c r="GDX673" s="1075"/>
      <c r="GDY673" s="1075"/>
      <c r="GDZ673" s="1075"/>
      <c r="GEA673" s="1075"/>
      <c r="GEB673" s="1075"/>
      <c r="GEC673" s="1075"/>
      <c r="GED673" s="1075"/>
      <c r="GEE673" s="1075"/>
      <c r="GEF673" s="1075"/>
      <c r="GEG673" s="1075"/>
      <c r="GEH673" s="1075"/>
      <c r="GEI673" s="1075"/>
      <c r="GEJ673" s="1075"/>
      <c r="GEK673" s="1075"/>
      <c r="GEL673" s="1075"/>
      <c r="GEM673" s="1075"/>
      <c r="GEN673" s="1075"/>
      <c r="GEO673" s="1075"/>
      <c r="GEP673" s="1075"/>
      <c r="GEQ673" s="1075"/>
      <c r="GER673" s="1075"/>
      <c r="GES673" s="1075"/>
      <c r="GET673" s="1075"/>
      <c r="GEU673" s="1075"/>
      <c r="GEV673" s="1075"/>
      <c r="GEW673" s="1075"/>
      <c r="GEX673" s="1075"/>
      <c r="GEY673" s="1075"/>
      <c r="GEZ673" s="1075"/>
      <c r="GFA673" s="1075"/>
      <c r="GFB673" s="1075"/>
      <c r="GFC673" s="1075"/>
      <c r="GFD673" s="1075"/>
      <c r="GFE673" s="1075"/>
      <c r="GFF673" s="1075"/>
      <c r="GFG673" s="1075"/>
      <c r="GFH673" s="1075"/>
      <c r="GFI673" s="1075"/>
      <c r="GFJ673" s="1075"/>
      <c r="GFK673" s="1075"/>
      <c r="GFL673" s="1075"/>
      <c r="GFM673" s="1075"/>
      <c r="GFN673" s="1075"/>
      <c r="GFO673" s="1075"/>
      <c r="GFP673" s="1075"/>
      <c r="GFQ673" s="1075"/>
      <c r="GFR673" s="1075"/>
      <c r="GFS673" s="1075"/>
      <c r="GFT673" s="1075"/>
      <c r="GFU673" s="1075"/>
      <c r="GFV673" s="1075"/>
      <c r="GFW673" s="1075"/>
      <c r="GFX673" s="1075"/>
      <c r="GFY673" s="1075"/>
      <c r="GFZ673" s="1075"/>
      <c r="GGA673" s="1075"/>
      <c r="GGB673" s="1075"/>
      <c r="GGC673" s="1075"/>
      <c r="GGD673" s="1075"/>
      <c r="GGE673" s="1075"/>
      <c r="GGF673" s="1075"/>
      <c r="GGG673" s="1075"/>
      <c r="GGH673" s="1075"/>
      <c r="GGI673" s="1075"/>
      <c r="GGJ673" s="1075"/>
      <c r="GGK673" s="1075"/>
      <c r="GGL673" s="1075"/>
      <c r="GGM673" s="1075"/>
      <c r="GGN673" s="1075"/>
      <c r="GGO673" s="1075"/>
      <c r="GGP673" s="1075"/>
      <c r="GGQ673" s="1075"/>
      <c r="GGR673" s="1075"/>
      <c r="GGS673" s="1075"/>
      <c r="GGT673" s="1075"/>
      <c r="GGU673" s="1075"/>
      <c r="GGV673" s="1075"/>
      <c r="GGW673" s="1075"/>
      <c r="GGX673" s="1075"/>
      <c r="GGY673" s="1075"/>
      <c r="GGZ673" s="1075"/>
      <c r="GHA673" s="1075"/>
      <c r="GHB673" s="1075"/>
      <c r="GHC673" s="1075"/>
      <c r="GHD673" s="1075"/>
      <c r="GHE673" s="1075"/>
      <c r="GHF673" s="1075"/>
      <c r="GHG673" s="1075"/>
      <c r="GHH673" s="1075"/>
      <c r="GHI673" s="1075"/>
      <c r="GHJ673" s="1075"/>
      <c r="GHK673" s="1075"/>
      <c r="GHL673" s="1075"/>
      <c r="GHM673" s="1075"/>
      <c r="GHN673" s="1075"/>
      <c r="GHO673" s="1075"/>
      <c r="GHP673" s="1075"/>
      <c r="GHQ673" s="1075"/>
      <c r="GHR673" s="1075"/>
      <c r="GHS673" s="1075"/>
      <c r="GHT673" s="1075"/>
      <c r="GHU673" s="1075"/>
      <c r="GHV673" s="1075"/>
      <c r="GHW673" s="1075"/>
      <c r="GHX673" s="1075"/>
      <c r="GHY673" s="1075"/>
      <c r="GHZ673" s="1075"/>
      <c r="GIA673" s="1075"/>
      <c r="GIB673" s="1075"/>
      <c r="GIC673" s="1075"/>
      <c r="GID673" s="1075"/>
      <c r="GIE673" s="1075"/>
      <c r="GIF673" s="1075"/>
      <c r="GIG673" s="1075"/>
      <c r="GIH673" s="1075"/>
      <c r="GII673" s="1075"/>
      <c r="GIJ673" s="1075"/>
      <c r="GIK673" s="1075"/>
      <c r="GIL673" s="1075"/>
      <c r="GIM673" s="1075"/>
      <c r="GIN673" s="1075"/>
      <c r="GIO673" s="1075"/>
      <c r="GIP673" s="1075"/>
      <c r="GIQ673" s="1075"/>
      <c r="GIR673" s="1075"/>
      <c r="GIS673" s="1075"/>
      <c r="GIT673" s="1075"/>
      <c r="GIU673" s="1075"/>
      <c r="GIV673" s="1075"/>
      <c r="GIW673" s="1075"/>
      <c r="GIX673" s="1075"/>
      <c r="GIY673" s="1075"/>
      <c r="GIZ673" s="1075"/>
      <c r="GJA673" s="1075"/>
      <c r="GJB673" s="1075"/>
      <c r="GJC673" s="1075"/>
      <c r="GJD673" s="1075"/>
      <c r="GJE673" s="1075"/>
      <c r="GJF673" s="1075"/>
      <c r="GJG673" s="1075"/>
      <c r="GJH673" s="1075"/>
      <c r="GJI673" s="1075"/>
      <c r="GJJ673" s="1075"/>
      <c r="GJK673" s="1075"/>
      <c r="GJL673" s="1075"/>
      <c r="GJM673" s="1075"/>
      <c r="GJN673" s="1075"/>
      <c r="GJO673" s="1075"/>
      <c r="GJP673" s="1075"/>
      <c r="GJQ673" s="1075"/>
      <c r="GJR673" s="1075"/>
      <c r="GJS673" s="1075"/>
      <c r="GJT673" s="1075"/>
      <c r="GJU673" s="1075"/>
      <c r="GJV673" s="1075"/>
      <c r="GJW673" s="1075"/>
      <c r="GJX673" s="1075"/>
      <c r="GJY673" s="1075"/>
      <c r="GJZ673" s="1075"/>
      <c r="GKA673" s="1075"/>
      <c r="GKB673" s="1075"/>
      <c r="GKC673" s="1075"/>
      <c r="GKD673" s="1075"/>
      <c r="GKE673" s="1075"/>
      <c r="GKF673" s="1075"/>
      <c r="GKG673" s="1075"/>
      <c r="GKH673" s="1075"/>
      <c r="GKI673" s="1075"/>
      <c r="GKJ673" s="1075"/>
      <c r="GKK673" s="1075"/>
      <c r="GKL673" s="1075"/>
      <c r="GKM673" s="1075"/>
      <c r="GKN673" s="1075"/>
      <c r="GKO673" s="1075"/>
      <c r="GKP673" s="1075"/>
      <c r="GKQ673" s="1075"/>
      <c r="GKR673" s="1075"/>
      <c r="GKS673" s="1075"/>
      <c r="GKT673" s="1075"/>
      <c r="GKU673" s="1075"/>
      <c r="GKV673" s="1075"/>
      <c r="GKW673" s="1075"/>
      <c r="GKX673" s="1075"/>
      <c r="GKY673" s="1075"/>
      <c r="GKZ673" s="1075"/>
      <c r="GLA673" s="1075"/>
      <c r="GLB673" s="1075"/>
      <c r="GLC673" s="1075"/>
      <c r="GLD673" s="1075"/>
      <c r="GLE673" s="1075"/>
      <c r="GLF673" s="1075"/>
      <c r="GLG673" s="1075"/>
      <c r="GLH673" s="1075"/>
      <c r="GLI673" s="1075"/>
      <c r="GLJ673" s="1075"/>
      <c r="GLK673" s="1075"/>
      <c r="GLL673" s="1075"/>
      <c r="GLM673" s="1075"/>
      <c r="GLN673" s="1075"/>
      <c r="GLO673" s="1075"/>
      <c r="GLP673" s="1075"/>
      <c r="GLQ673" s="1075"/>
      <c r="GLR673" s="1075"/>
      <c r="GLS673" s="1075"/>
      <c r="GLT673" s="1075"/>
      <c r="GLU673" s="1075"/>
      <c r="GLV673" s="1075"/>
      <c r="GLW673" s="1075"/>
      <c r="GLX673" s="1075"/>
      <c r="GLY673" s="1075"/>
      <c r="GLZ673" s="1075"/>
      <c r="GMA673" s="1075"/>
      <c r="GMB673" s="1075"/>
      <c r="GMC673" s="1075"/>
      <c r="GMD673" s="1075"/>
      <c r="GME673" s="1075"/>
      <c r="GMF673" s="1075"/>
      <c r="GMG673" s="1075"/>
      <c r="GMH673" s="1075"/>
      <c r="GMI673" s="1075"/>
      <c r="GMJ673" s="1075"/>
      <c r="GMK673" s="1075"/>
      <c r="GML673" s="1075"/>
      <c r="GMM673" s="1075"/>
      <c r="GMN673" s="1075"/>
      <c r="GMO673" s="1075"/>
      <c r="GMP673" s="1075"/>
      <c r="GMQ673" s="1075"/>
      <c r="GMR673" s="1075"/>
      <c r="GMS673" s="1075"/>
      <c r="GMT673" s="1075"/>
      <c r="GMU673" s="1075"/>
      <c r="GMV673" s="1075"/>
      <c r="GMW673" s="1075"/>
      <c r="GMX673" s="1075"/>
      <c r="GMY673" s="1075"/>
      <c r="GMZ673" s="1075"/>
      <c r="GNA673" s="1075"/>
      <c r="GNB673" s="1075"/>
      <c r="GNC673" s="1075"/>
      <c r="GND673" s="1075"/>
      <c r="GNE673" s="1075"/>
      <c r="GNF673" s="1075"/>
      <c r="GNG673" s="1075"/>
      <c r="GNH673" s="1075"/>
      <c r="GNI673" s="1075"/>
      <c r="GNJ673" s="1075"/>
      <c r="GNK673" s="1075"/>
      <c r="GNL673" s="1075"/>
      <c r="GNM673" s="1075"/>
      <c r="GNN673" s="1075"/>
      <c r="GNO673" s="1075"/>
      <c r="GNP673" s="1075"/>
      <c r="GNQ673" s="1075"/>
      <c r="GNR673" s="1075"/>
      <c r="GNS673" s="1075"/>
      <c r="GNT673" s="1075"/>
      <c r="GNU673" s="1075"/>
      <c r="GNV673" s="1075"/>
      <c r="GNW673" s="1075"/>
      <c r="GNX673" s="1075"/>
      <c r="GNY673" s="1075"/>
      <c r="GNZ673" s="1075"/>
      <c r="GOA673" s="1075"/>
      <c r="GOB673" s="1075"/>
      <c r="GOC673" s="1075"/>
      <c r="GOD673" s="1075"/>
      <c r="GOE673" s="1075"/>
      <c r="GOF673" s="1075"/>
      <c r="GOG673" s="1075"/>
      <c r="GOH673" s="1075"/>
      <c r="GOI673" s="1075"/>
      <c r="GOJ673" s="1075"/>
      <c r="GOK673" s="1075"/>
      <c r="GOL673" s="1075"/>
      <c r="GOM673" s="1075"/>
      <c r="GON673" s="1075"/>
      <c r="GOO673" s="1075"/>
      <c r="GOP673" s="1075"/>
      <c r="GOQ673" s="1075"/>
      <c r="GOR673" s="1075"/>
      <c r="GOS673" s="1075"/>
      <c r="GOT673" s="1075"/>
      <c r="GOU673" s="1075"/>
      <c r="GOV673" s="1075"/>
      <c r="GOW673" s="1075"/>
      <c r="GOX673" s="1075"/>
      <c r="GOY673" s="1075"/>
      <c r="GOZ673" s="1075"/>
      <c r="GPA673" s="1075"/>
      <c r="GPB673" s="1075"/>
      <c r="GPC673" s="1075"/>
      <c r="GPD673" s="1075"/>
      <c r="GPE673" s="1075"/>
      <c r="GPF673" s="1075"/>
      <c r="GPG673" s="1075"/>
      <c r="GPH673" s="1075"/>
      <c r="GPI673" s="1075"/>
      <c r="GPJ673" s="1075"/>
      <c r="GPK673" s="1075"/>
      <c r="GPL673" s="1075"/>
      <c r="GPM673" s="1075"/>
      <c r="GPN673" s="1075"/>
      <c r="GPO673" s="1075"/>
      <c r="GPP673" s="1075"/>
      <c r="GPQ673" s="1075"/>
      <c r="GPR673" s="1075"/>
      <c r="GPS673" s="1075"/>
      <c r="GPT673" s="1075"/>
      <c r="GPU673" s="1075"/>
      <c r="GPV673" s="1075"/>
      <c r="GPW673" s="1075"/>
      <c r="GPX673" s="1075"/>
      <c r="GPY673" s="1075"/>
      <c r="GPZ673" s="1075"/>
      <c r="GQA673" s="1075"/>
      <c r="GQB673" s="1075"/>
      <c r="GQC673" s="1075"/>
      <c r="GQD673" s="1075"/>
      <c r="GQE673" s="1075"/>
      <c r="GQF673" s="1075"/>
      <c r="GQG673" s="1075"/>
      <c r="GQH673" s="1075"/>
      <c r="GQI673" s="1075"/>
      <c r="GQJ673" s="1075"/>
      <c r="GQK673" s="1075"/>
      <c r="GQL673" s="1075"/>
      <c r="GQM673" s="1075"/>
      <c r="GQN673" s="1075"/>
      <c r="GQO673" s="1075"/>
      <c r="GQP673" s="1075"/>
      <c r="GQQ673" s="1075"/>
      <c r="GQR673" s="1075"/>
      <c r="GQS673" s="1075"/>
      <c r="GQT673" s="1075"/>
      <c r="GQU673" s="1075"/>
      <c r="GQV673" s="1075"/>
      <c r="GQW673" s="1075"/>
      <c r="GQX673" s="1075"/>
      <c r="GQY673" s="1075"/>
      <c r="GQZ673" s="1075"/>
      <c r="GRA673" s="1075"/>
      <c r="GRB673" s="1075"/>
      <c r="GRC673" s="1075"/>
      <c r="GRD673" s="1075"/>
      <c r="GRE673" s="1075"/>
      <c r="GRF673" s="1075"/>
      <c r="GRG673" s="1075"/>
      <c r="GRH673" s="1075"/>
      <c r="GRI673" s="1075"/>
      <c r="GRJ673" s="1075"/>
      <c r="GRK673" s="1075"/>
      <c r="GRL673" s="1075"/>
      <c r="GRM673" s="1075"/>
      <c r="GRN673" s="1075"/>
      <c r="GRO673" s="1075"/>
      <c r="GRP673" s="1075"/>
      <c r="GRQ673" s="1075"/>
      <c r="GRR673" s="1075"/>
      <c r="GRS673" s="1075"/>
      <c r="GRT673" s="1075"/>
      <c r="GRU673" s="1075"/>
      <c r="GRV673" s="1075"/>
      <c r="GRW673" s="1075"/>
      <c r="GRX673" s="1075"/>
      <c r="GRY673" s="1075"/>
      <c r="GRZ673" s="1075"/>
      <c r="GSA673" s="1075"/>
      <c r="GSB673" s="1075"/>
      <c r="GSC673" s="1075"/>
      <c r="GSD673" s="1075"/>
      <c r="GSE673" s="1075"/>
      <c r="GSF673" s="1075"/>
      <c r="GSG673" s="1075"/>
      <c r="GSH673" s="1075"/>
      <c r="GSI673" s="1075"/>
      <c r="GSJ673" s="1075"/>
      <c r="GSK673" s="1075"/>
      <c r="GSL673" s="1075"/>
      <c r="GSM673" s="1075"/>
      <c r="GSN673" s="1075"/>
      <c r="GSO673" s="1075"/>
      <c r="GSP673" s="1075"/>
      <c r="GSQ673" s="1075"/>
      <c r="GSR673" s="1075"/>
      <c r="GSS673" s="1075"/>
      <c r="GST673" s="1075"/>
      <c r="GSU673" s="1075"/>
      <c r="GSV673" s="1075"/>
      <c r="GSW673" s="1075"/>
      <c r="GSX673" s="1075"/>
      <c r="GSY673" s="1075"/>
      <c r="GSZ673" s="1075"/>
      <c r="GTA673" s="1075"/>
      <c r="GTB673" s="1075"/>
      <c r="GTC673" s="1075"/>
      <c r="GTD673" s="1075"/>
      <c r="GTE673" s="1075"/>
      <c r="GTF673" s="1075"/>
      <c r="GTG673" s="1075"/>
      <c r="GTH673" s="1075"/>
      <c r="GTI673" s="1075"/>
      <c r="GTJ673" s="1075"/>
      <c r="GTK673" s="1075"/>
      <c r="GTL673" s="1075"/>
      <c r="GTM673" s="1075"/>
      <c r="GTN673" s="1075"/>
      <c r="GTO673" s="1075"/>
      <c r="GTP673" s="1075"/>
      <c r="GTQ673" s="1075"/>
      <c r="GTR673" s="1075"/>
      <c r="GTS673" s="1075"/>
      <c r="GTT673" s="1075"/>
      <c r="GTU673" s="1075"/>
      <c r="GTV673" s="1075"/>
      <c r="GTW673" s="1075"/>
      <c r="GTX673" s="1075"/>
      <c r="GTY673" s="1075"/>
      <c r="GTZ673" s="1075"/>
      <c r="GUA673" s="1075"/>
      <c r="GUB673" s="1075"/>
      <c r="GUC673" s="1075"/>
      <c r="GUD673" s="1075"/>
      <c r="GUE673" s="1075"/>
      <c r="GUF673" s="1075"/>
      <c r="GUG673" s="1075"/>
      <c r="GUH673" s="1075"/>
      <c r="GUI673" s="1075"/>
      <c r="GUJ673" s="1075"/>
      <c r="GUK673" s="1075"/>
      <c r="GUL673" s="1075"/>
      <c r="GUM673" s="1075"/>
      <c r="GUN673" s="1075"/>
      <c r="GUO673" s="1075"/>
      <c r="GUP673" s="1075"/>
      <c r="GUQ673" s="1075"/>
      <c r="GUR673" s="1075"/>
      <c r="GUS673" s="1075"/>
      <c r="GUT673" s="1075"/>
      <c r="GUU673" s="1075"/>
      <c r="GUV673" s="1075"/>
      <c r="GUW673" s="1075"/>
      <c r="GUX673" s="1075"/>
      <c r="GUY673" s="1075"/>
      <c r="GUZ673" s="1075"/>
      <c r="GVA673" s="1075"/>
      <c r="GVB673" s="1075"/>
      <c r="GVC673" s="1075"/>
      <c r="GVD673" s="1075"/>
      <c r="GVE673" s="1075"/>
      <c r="GVF673" s="1075"/>
      <c r="GVG673" s="1075"/>
      <c r="GVH673" s="1075"/>
      <c r="GVI673" s="1075"/>
      <c r="GVJ673" s="1075"/>
      <c r="GVK673" s="1075"/>
      <c r="GVL673" s="1075"/>
      <c r="GVM673" s="1075"/>
      <c r="GVN673" s="1075"/>
      <c r="GVO673" s="1075"/>
      <c r="GVP673" s="1075"/>
      <c r="GVQ673" s="1075"/>
      <c r="GVR673" s="1075"/>
      <c r="GVS673" s="1075"/>
      <c r="GVT673" s="1075"/>
      <c r="GVU673" s="1075"/>
      <c r="GVV673" s="1075"/>
      <c r="GVW673" s="1075"/>
      <c r="GVX673" s="1075"/>
      <c r="GVY673" s="1075"/>
      <c r="GVZ673" s="1075"/>
      <c r="GWA673" s="1075"/>
      <c r="GWB673" s="1075"/>
      <c r="GWC673" s="1075"/>
      <c r="GWD673" s="1075"/>
      <c r="GWE673" s="1075"/>
      <c r="GWF673" s="1075"/>
      <c r="GWG673" s="1075"/>
      <c r="GWH673" s="1075"/>
      <c r="GWI673" s="1075"/>
      <c r="GWJ673" s="1075"/>
      <c r="GWK673" s="1075"/>
      <c r="GWL673" s="1075"/>
      <c r="GWM673" s="1075"/>
      <c r="GWN673" s="1075"/>
      <c r="GWO673" s="1075"/>
      <c r="GWP673" s="1075"/>
      <c r="GWQ673" s="1075"/>
      <c r="GWR673" s="1075"/>
      <c r="GWS673" s="1075"/>
      <c r="GWT673" s="1075"/>
      <c r="GWU673" s="1075"/>
      <c r="GWV673" s="1075"/>
      <c r="GWW673" s="1075"/>
      <c r="GWX673" s="1075"/>
      <c r="GWY673" s="1075"/>
      <c r="GWZ673" s="1075"/>
      <c r="GXA673" s="1075"/>
      <c r="GXB673" s="1075"/>
      <c r="GXC673" s="1075"/>
      <c r="GXD673" s="1075"/>
      <c r="GXE673" s="1075"/>
      <c r="GXF673" s="1075"/>
      <c r="GXG673" s="1075"/>
      <c r="GXH673" s="1075"/>
      <c r="GXI673" s="1075"/>
      <c r="GXJ673" s="1075"/>
      <c r="GXK673" s="1075"/>
      <c r="GXL673" s="1075"/>
      <c r="GXM673" s="1075"/>
      <c r="GXN673" s="1075"/>
      <c r="GXO673" s="1075"/>
      <c r="GXP673" s="1075"/>
      <c r="GXQ673" s="1075"/>
      <c r="GXR673" s="1075"/>
      <c r="GXS673" s="1075"/>
      <c r="GXT673" s="1075"/>
      <c r="GXU673" s="1075"/>
      <c r="GXV673" s="1075"/>
      <c r="GXW673" s="1075"/>
      <c r="GXX673" s="1075"/>
      <c r="GXY673" s="1075"/>
      <c r="GXZ673" s="1075"/>
      <c r="GYA673" s="1075"/>
      <c r="GYB673" s="1075"/>
      <c r="GYC673" s="1075"/>
      <c r="GYD673" s="1075"/>
      <c r="GYE673" s="1075"/>
      <c r="GYF673" s="1075"/>
      <c r="GYG673" s="1075"/>
      <c r="GYH673" s="1075"/>
      <c r="GYI673" s="1075"/>
      <c r="GYJ673" s="1075"/>
      <c r="GYK673" s="1075"/>
      <c r="GYL673" s="1075"/>
      <c r="GYM673" s="1075"/>
      <c r="GYN673" s="1075"/>
      <c r="GYO673" s="1075"/>
      <c r="GYP673" s="1075"/>
      <c r="GYQ673" s="1075"/>
      <c r="GYR673" s="1075"/>
      <c r="GYS673" s="1075"/>
      <c r="GYT673" s="1075"/>
      <c r="GYU673" s="1075"/>
      <c r="GYV673" s="1075"/>
      <c r="GYW673" s="1075"/>
      <c r="GYX673" s="1075"/>
      <c r="GYY673" s="1075"/>
      <c r="GYZ673" s="1075"/>
      <c r="GZA673" s="1075"/>
      <c r="GZB673" s="1075"/>
      <c r="GZC673" s="1075"/>
      <c r="GZD673" s="1075"/>
      <c r="GZE673" s="1075"/>
      <c r="GZF673" s="1075"/>
      <c r="GZG673" s="1075"/>
      <c r="GZH673" s="1075"/>
      <c r="GZI673" s="1075"/>
      <c r="GZJ673" s="1075"/>
      <c r="GZK673" s="1075"/>
      <c r="GZL673" s="1075"/>
      <c r="GZM673" s="1075"/>
      <c r="GZN673" s="1075"/>
      <c r="GZO673" s="1075"/>
      <c r="GZP673" s="1075"/>
      <c r="GZQ673" s="1075"/>
      <c r="GZR673" s="1075"/>
      <c r="GZS673" s="1075"/>
      <c r="GZT673" s="1075"/>
      <c r="GZU673" s="1075"/>
      <c r="GZV673" s="1075"/>
      <c r="GZW673" s="1075"/>
      <c r="GZX673" s="1075"/>
      <c r="GZY673" s="1075"/>
      <c r="GZZ673" s="1075"/>
      <c r="HAA673" s="1075"/>
      <c r="HAB673" s="1075"/>
      <c r="HAC673" s="1075"/>
      <c r="HAD673" s="1075"/>
      <c r="HAE673" s="1075"/>
      <c r="HAF673" s="1075"/>
      <c r="HAG673" s="1075"/>
      <c r="HAH673" s="1075"/>
      <c r="HAI673" s="1075"/>
      <c r="HAJ673" s="1075"/>
      <c r="HAK673" s="1075"/>
      <c r="HAL673" s="1075"/>
      <c r="HAM673" s="1075"/>
      <c r="HAN673" s="1075"/>
      <c r="HAO673" s="1075"/>
      <c r="HAP673" s="1075"/>
      <c r="HAQ673" s="1075"/>
      <c r="HAR673" s="1075"/>
      <c r="HAS673" s="1075"/>
      <c r="HAT673" s="1075"/>
      <c r="HAU673" s="1075"/>
      <c r="HAV673" s="1075"/>
      <c r="HAW673" s="1075"/>
      <c r="HAX673" s="1075"/>
      <c r="HAY673" s="1075"/>
      <c r="HAZ673" s="1075"/>
      <c r="HBA673" s="1075"/>
      <c r="HBB673" s="1075"/>
      <c r="HBC673" s="1075"/>
      <c r="HBD673" s="1075"/>
      <c r="HBE673" s="1075"/>
      <c r="HBF673" s="1075"/>
      <c r="HBG673" s="1075"/>
      <c r="HBH673" s="1075"/>
      <c r="HBI673" s="1075"/>
      <c r="HBJ673" s="1075"/>
      <c r="HBK673" s="1075"/>
      <c r="HBL673" s="1075"/>
      <c r="HBM673" s="1075"/>
      <c r="HBN673" s="1075"/>
      <c r="HBO673" s="1075"/>
      <c r="HBP673" s="1075"/>
      <c r="HBQ673" s="1075"/>
      <c r="HBR673" s="1075"/>
      <c r="HBS673" s="1075"/>
      <c r="HBT673" s="1075"/>
      <c r="HBU673" s="1075"/>
      <c r="HBV673" s="1075"/>
      <c r="HBW673" s="1075"/>
      <c r="HBX673" s="1075"/>
      <c r="HBY673" s="1075"/>
      <c r="HBZ673" s="1075"/>
      <c r="HCA673" s="1075"/>
      <c r="HCB673" s="1075"/>
      <c r="HCC673" s="1075"/>
      <c r="HCD673" s="1075"/>
      <c r="HCE673" s="1075"/>
      <c r="HCF673" s="1075"/>
      <c r="HCG673" s="1075"/>
      <c r="HCH673" s="1075"/>
      <c r="HCI673" s="1075"/>
      <c r="HCJ673" s="1075"/>
      <c r="HCK673" s="1075"/>
      <c r="HCL673" s="1075"/>
      <c r="HCM673" s="1075"/>
      <c r="HCN673" s="1075"/>
      <c r="HCO673" s="1075"/>
      <c r="HCP673" s="1075"/>
      <c r="HCQ673" s="1075"/>
      <c r="HCR673" s="1075"/>
      <c r="HCS673" s="1075"/>
      <c r="HCT673" s="1075"/>
      <c r="HCU673" s="1075"/>
      <c r="HCV673" s="1075"/>
      <c r="HCW673" s="1075"/>
      <c r="HCX673" s="1075"/>
      <c r="HCY673" s="1075"/>
      <c r="HCZ673" s="1075"/>
      <c r="HDA673" s="1075"/>
      <c r="HDB673" s="1075"/>
      <c r="HDC673" s="1075"/>
      <c r="HDD673" s="1075"/>
      <c r="HDE673" s="1075"/>
      <c r="HDF673" s="1075"/>
      <c r="HDG673" s="1075"/>
      <c r="HDH673" s="1075"/>
      <c r="HDI673" s="1075"/>
      <c r="HDJ673" s="1075"/>
      <c r="HDK673" s="1075"/>
      <c r="HDL673" s="1075"/>
      <c r="HDM673" s="1075"/>
      <c r="HDN673" s="1075"/>
      <c r="HDO673" s="1075"/>
      <c r="HDP673" s="1075"/>
      <c r="HDQ673" s="1075"/>
      <c r="HDR673" s="1075"/>
      <c r="HDS673" s="1075"/>
      <c r="HDT673" s="1075"/>
      <c r="HDU673" s="1075"/>
      <c r="HDV673" s="1075"/>
      <c r="HDW673" s="1075"/>
      <c r="HDX673" s="1075"/>
      <c r="HDY673" s="1075"/>
      <c r="HDZ673" s="1075"/>
      <c r="HEA673" s="1075"/>
      <c r="HEB673" s="1075"/>
      <c r="HEC673" s="1075"/>
      <c r="HED673" s="1075"/>
      <c r="HEE673" s="1075"/>
      <c r="HEF673" s="1075"/>
      <c r="HEG673" s="1075"/>
      <c r="HEH673" s="1075"/>
      <c r="HEI673" s="1075"/>
      <c r="HEJ673" s="1075"/>
      <c r="HEK673" s="1075"/>
      <c r="HEL673" s="1075"/>
      <c r="HEM673" s="1075"/>
      <c r="HEN673" s="1075"/>
      <c r="HEO673" s="1075"/>
      <c r="HEP673" s="1075"/>
      <c r="HEQ673" s="1075"/>
      <c r="HER673" s="1075"/>
      <c r="HES673" s="1075"/>
      <c r="HET673" s="1075"/>
      <c r="HEU673" s="1075"/>
      <c r="HEV673" s="1075"/>
      <c r="HEW673" s="1075"/>
      <c r="HEX673" s="1075"/>
      <c r="HEY673" s="1075"/>
      <c r="HEZ673" s="1075"/>
      <c r="HFA673" s="1075"/>
      <c r="HFB673" s="1075"/>
      <c r="HFC673" s="1075"/>
      <c r="HFD673" s="1075"/>
      <c r="HFE673" s="1075"/>
      <c r="HFF673" s="1075"/>
      <c r="HFG673" s="1075"/>
      <c r="HFH673" s="1075"/>
      <c r="HFI673" s="1075"/>
      <c r="HFJ673" s="1075"/>
      <c r="HFK673" s="1075"/>
      <c r="HFL673" s="1075"/>
      <c r="HFM673" s="1075"/>
      <c r="HFN673" s="1075"/>
      <c r="HFO673" s="1075"/>
      <c r="HFP673" s="1075"/>
      <c r="HFQ673" s="1075"/>
      <c r="HFR673" s="1075"/>
      <c r="HFS673" s="1075"/>
      <c r="HFT673" s="1075"/>
      <c r="HFU673" s="1075"/>
      <c r="HFV673" s="1075"/>
      <c r="HFW673" s="1075"/>
      <c r="HFX673" s="1075"/>
      <c r="HFY673" s="1075"/>
      <c r="HFZ673" s="1075"/>
      <c r="HGA673" s="1075"/>
      <c r="HGB673" s="1075"/>
      <c r="HGC673" s="1075"/>
      <c r="HGD673" s="1075"/>
      <c r="HGE673" s="1075"/>
      <c r="HGF673" s="1075"/>
      <c r="HGG673" s="1075"/>
      <c r="HGH673" s="1075"/>
      <c r="HGI673" s="1075"/>
      <c r="HGJ673" s="1075"/>
      <c r="HGK673" s="1075"/>
      <c r="HGL673" s="1075"/>
      <c r="HGM673" s="1075"/>
      <c r="HGN673" s="1075"/>
      <c r="HGO673" s="1075"/>
      <c r="HGP673" s="1075"/>
      <c r="HGQ673" s="1075"/>
      <c r="HGR673" s="1075"/>
      <c r="HGS673" s="1075"/>
      <c r="HGT673" s="1075"/>
      <c r="HGU673" s="1075"/>
      <c r="HGV673" s="1075"/>
      <c r="HGW673" s="1075"/>
      <c r="HGX673" s="1075"/>
      <c r="HGY673" s="1075"/>
      <c r="HGZ673" s="1075"/>
      <c r="HHA673" s="1075"/>
      <c r="HHB673" s="1075"/>
      <c r="HHC673" s="1075"/>
      <c r="HHD673" s="1075"/>
      <c r="HHE673" s="1075"/>
      <c r="HHF673" s="1075"/>
      <c r="HHG673" s="1075"/>
      <c r="HHH673" s="1075"/>
      <c r="HHI673" s="1075"/>
      <c r="HHJ673" s="1075"/>
      <c r="HHK673" s="1075"/>
      <c r="HHL673" s="1075"/>
      <c r="HHM673" s="1075"/>
      <c r="HHN673" s="1075"/>
      <c r="HHO673" s="1075"/>
      <c r="HHP673" s="1075"/>
      <c r="HHQ673" s="1075"/>
      <c r="HHR673" s="1075"/>
      <c r="HHS673" s="1075"/>
      <c r="HHT673" s="1075"/>
      <c r="HHU673" s="1075"/>
      <c r="HHV673" s="1075"/>
      <c r="HHW673" s="1075"/>
      <c r="HHX673" s="1075"/>
      <c r="HHY673" s="1075"/>
      <c r="HHZ673" s="1075"/>
      <c r="HIA673" s="1075"/>
      <c r="HIB673" s="1075"/>
      <c r="HIC673" s="1075"/>
      <c r="HID673" s="1075"/>
      <c r="HIE673" s="1075"/>
      <c r="HIF673" s="1075"/>
      <c r="HIG673" s="1075"/>
      <c r="HIH673" s="1075"/>
      <c r="HII673" s="1075"/>
      <c r="HIJ673" s="1075"/>
      <c r="HIK673" s="1075"/>
      <c r="HIL673" s="1075"/>
      <c r="HIM673" s="1075"/>
      <c r="HIN673" s="1075"/>
      <c r="HIO673" s="1075"/>
      <c r="HIP673" s="1075"/>
      <c r="HIQ673" s="1075"/>
      <c r="HIR673" s="1075"/>
      <c r="HIS673" s="1075"/>
      <c r="HIT673" s="1075"/>
      <c r="HIU673" s="1075"/>
      <c r="HIV673" s="1075"/>
      <c r="HIW673" s="1075"/>
      <c r="HIX673" s="1075"/>
      <c r="HIY673" s="1075"/>
      <c r="HIZ673" s="1075"/>
      <c r="HJA673" s="1075"/>
      <c r="HJB673" s="1075"/>
      <c r="HJC673" s="1075"/>
      <c r="HJD673" s="1075"/>
      <c r="HJE673" s="1075"/>
      <c r="HJF673" s="1075"/>
      <c r="HJG673" s="1075"/>
      <c r="HJH673" s="1075"/>
      <c r="HJI673" s="1075"/>
      <c r="HJJ673" s="1075"/>
      <c r="HJK673" s="1075"/>
      <c r="HJL673" s="1075"/>
      <c r="HJM673" s="1075"/>
      <c r="HJN673" s="1075"/>
      <c r="HJO673" s="1075"/>
      <c r="HJP673" s="1075"/>
      <c r="HJQ673" s="1075"/>
      <c r="HJR673" s="1075"/>
      <c r="HJS673" s="1075"/>
      <c r="HJT673" s="1075"/>
      <c r="HJU673" s="1075"/>
      <c r="HJV673" s="1075"/>
      <c r="HJW673" s="1075"/>
      <c r="HJX673" s="1075"/>
      <c r="HJY673" s="1075"/>
      <c r="HJZ673" s="1075"/>
      <c r="HKA673" s="1075"/>
      <c r="HKB673" s="1075"/>
      <c r="HKC673" s="1075"/>
      <c r="HKD673" s="1075"/>
      <c r="HKE673" s="1075"/>
      <c r="HKF673" s="1075"/>
      <c r="HKG673" s="1075"/>
      <c r="HKH673" s="1075"/>
      <c r="HKI673" s="1075"/>
      <c r="HKJ673" s="1075"/>
      <c r="HKK673" s="1075"/>
      <c r="HKL673" s="1075"/>
      <c r="HKM673" s="1075"/>
      <c r="HKN673" s="1075"/>
      <c r="HKO673" s="1075"/>
      <c r="HKP673" s="1075"/>
      <c r="HKQ673" s="1075"/>
      <c r="HKR673" s="1075"/>
      <c r="HKS673" s="1075"/>
      <c r="HKT673" s="1075"/>
      <c r="HKU673" s="1075"/>
      <c r="HKV673" s="1075"/>
      <c r="HKW673" s="1075"/>
      <c r="HKX673" s="1075"/>
      <c r="HKY673" s="1075"/>
      <c r="HKZ673" s="1075"/>
      <c r="HLA673" s="1075"/>
      <c r="HLB673" s="1075"/>
      <c r="HLC673" s="1075"/>
      <c r="HLD673" s="1075"/>
      <c r="HLE673" s="1075"/>
      <c r="HLF673" s="1075"/>
      <c r="HLG673" s="1075"/>
      <c r="HLH673" s="1075"/>
      <c r="HLI673" s="1075"/>
      <c r="HLJ673" s="1075"/>
      <c r="HLK673" s="1075"/>
      <c r="HLL673" s="1075"/>
      <c r="HLM673" s="1075"/>
      <c r="HLN673" s="1075"/>
      <c r="HLO673" s="1075"/>
      <c r="HLP673" s="1075"/>
      <c r="HLQ673" s="1075"/>
      <c r="HLR673" s="1075"/>
      <c r="HLS673" s="1075"/>
      <c r="HLT673" s="1075"/>
      <c r="HLU673" s="1075"/>
      <c r="HLV673" s="1075"/>
      <c r="HLW673" s="1075"/>
      <c r="HLX673" s="1075"/>
      <c r="HLY673" s="1075"/>
      <c r="HLZ673" s="1075"/>
      <c r="HMA673" s="1075"/>
      <c r="HMB673" s="1075"/>
      <c r="HMC673" s="1075"/>
      <c r="HMD673" s="1075"/>
      <c r="HME673" s="1075"/>
      <c r="HMF673" s="1075"/>
      <c r="HMG673" s="1075"/>
      <c r="HMH673" s="1075"/>
      <c r="HMI673" s="1075"/>
      <c r="HMJ673" s="1075"/>
      <c r="HMK673" s="1075"/>
      <c r="HML673" s="1075"/>
      <c r="HMM673" s="1075"/>
      <c r="HMN673" s="1075"/>
      <c r="HMO673" s="1075"/>
      <c r="HMP673" s="1075"/>
      <c r="HMQ673" s="1075"/>
      <c r="HMR673" s="1075"/>
      <c r="HMS673" s="1075"/>
      <c r="HMT673" s="1075"/>
      <c r="HMU673" s="1075"/>
      <c r="HMV673" s="1075"/>
      <c r="HMW673" s="1075"/>
      <c r="HMX673" s="1075"/>
      <c r="HMY673" s="1075"/>
      <c r="HMZ673" s="1075"/>
      <c r="HNA673" s="1075"/>
      <c r="HNB673" s="1075"/>
      <c r="HNC673" s="1075"/>
      <c r="HND673" s="1075"/>
      <c r="HNE673" s="1075"/>
      <c r="HNF673" s="1075"/>
      <c r="HNG673" s="1075"/>
      <c r="HNH673" s="1075"/>
      <c r="HNI673" s="1075"/>
      <c r="HNJ673" s="1075"/>
      <c r="HNK673" s="1075"/>
      <c r="HNL673" s="1075"/>
      <c r="HNM673" s="1075"/>
      <c r="HNN673" s="1075"/>
      <c r="HNO673" s="1075"/>
      <c r="HNP673" s="1075"/>
      <c r="HNQ673" s="1075"/>
      <c r="HNR673" s="1075"/>
      <c r="HNS673" s="1075"/>
      <c r="HNT673" s="1075"/>
      <c r="HNU673" s="1075"/>
      <c r="HNV673" s="1075"/>
      <c r="HNW673" s="1075"/>
      <c r="HNX673" s="1075"/>
      <c r="HNY673" s="1075"/>
      <c r="HNZ673" s="1075"/>
      <c r="HOA673" s="1075"/>
      <c r="HOB673" s="1075"/>
      <c r="HOC673" s="1075"/>
      <c r="HOD673" s="1075"/>
      <c r="HOE673" s="1075"/>
      <c r="HOF673" s="1075"/>
      <c r="HOG673" s="1075"/>
      <c r="HOH673" s="1075"/>
      <c r="HOI673" s="1075"/>
      <c r="HOJ673" s="1075"/>
      <c r="HOK673" s="1075"/>
      <c r="HOL673" s="1075"/>
      <c r="HOM673" s="1075"/>
      <c r="HON673" s="1075"/>
      <c r="HOO673" s="1075"/>
      <c r="HOP673" s="1075"/>
      <c r="HOQ673" s="1075"/>
      <c r="HOR673" s="1075"/>
      <c r="HOS673" s="1075"/>
      <c r="HOT673" s="1075"/>
      <c r="HOU673" s="1075"/>
      <c r="HOV673" s="1075"/>
      <c r="HOW673" s="1075"/>
      <c r="HOX673" s="1075"/>
      <c r="HOY673" s="1075"/>
      <c r="HOZ673" s="1075"/>
      <c r="HPA673" s="1075"/>
      <c r="HPB673" s="1075"/>
      <c r="HPC673" s="1075"/>
      <c r="HPD673" s="1075"/>
      <c r="HPE673" s="1075"/>
      <c r="HPF673" s="1075"/>
      <c r="HPG673" s="1075"/>
      <c r="HPH673" s="1075"/>
      <c r="HPI673" s="1075"/>
      <c r="HPJ673" s="1075"/>
      <c r="HPK673" s="1075"/>
      <c r="HPL673" s="1075"/>
      <c r="HPM673" s="1075"/>
      <c r="HPN673" s="1075"/>
      <c r="HPO673" s="1075"/>
      <c r="HPP673" s="1075"/>
      <c r="HPQ673" s="1075"/>
      <c r="HPR673" s="1075"/>
      <c r="HPS673" s="1075"/>
      <c r="HPT673" s="1075"/>
      <c r="HPU673" s="1075"/>
      <c r="HPV673" s="1075"/>
      <c r="HPW673" s="1075"/>
      <c r="HPX673" s="1075"/>
      <c r="HPY673" s="1075"/>
      <c r="HPZ673" s="1075"/>
      <c r="HQA673" s="1075"/>
      <c r="HQB673" s="1075"/>
      <c r="HQC673" s="1075"/>
      <c r="HQD673" s="1075"/>
      <c r="HQE673" s="1075"/>
      <c r="HQF673" s="1075"/>
      <c r="HQG673" s="1075"/>
      <c r="HQH673" s="1075"/>
      <c r="HQI673" s="1075"/>
      <c r="HQJ673" s="1075"/>
      <c r="HQK673" s="1075"/>
      <c r="HQL673" s="1075"/>
      <c r="HQM673" s="1075"/>
      <c r="HQN673" s="1075"/>
      <c r="HQO673" s="1075"/>
      <c r="HQP673" s="1075"/>
      <c r="HQQ673" s="1075"/>
      <c r="HQR673" s="1075"/>
      <c r="HQS673" s="1075"/>
      <c r="HQT673" s="1075"/>
      <c r="HQU673" s="1075"/>
      <c r="HQV673" s="1075"/>
      <c r="HQW673" s="1075"/>
      <c r="HQX673" s="1075"/>
      <c r="HQY673" s="1075"/>
      <c r="HQZ673" s="1075"/>
      <c r="HRA673" s="1075"/>
      <c r="HRB673" s="1075"/>
      <c r="HRC673" s="1075"/>
      <c r="HRD673" s="1075"/>
      <c r="HRE673" s="1075"/>
      <c r="HRF673" s="1075"/>
      <c r="HRG673" s="1075"/>
      <c r="HRH673" s="1075"/>
      <c r="HRI673" s="1075"/>
      <c r="HRJ673" s="1075"/>
      <c r="HRK673" s="1075"/>
      <c r="HRL673" s="1075"/>
      <c r="HRM673" s="1075"/>
      <c r="HRN673" s="1075"/>
      <c r="HRO673" s="1075"/>
      <c r="HRP673" s="1075"/>
      <c r="HRQ673" s="1075"/>
      <c r="HRR673" s="1075"/>
      <c r="HRS673" s="1075"/>
      <c r="HRT673" s="1075"/>
      <c r="HRU673" s="1075"/>
      <c r="HRV673" s="1075"/>
      <c r="HRW673" s="1075"/>
      <c r="HRX673" s="1075"/>
      <c r="HRY673" s="1075"/>
      <c r="HRZ673" s="1075"/>
      <c r="HSA673" s="1075"/>
      <c r="HSB673" s="1075"/>
      <c r="HSC673" s="1075"/>
      <c r="HSD673" s="1075"/>
      <c r="HSE673" s="1075"/>
      <c r="HSF673" s="1075"/>
      <c r="HSG673" s="1075"/>
      <c r="HSH673" s="1075"/>
      <c r="HSI673" s="1075"/>
      <c r="HSJ673" s="1075"/>
      <c r="HSK673" s="1075"/>
      <c r="HSL673" s="1075"/>
      <c r="HSM673" s="1075"/>
      <c r="HSN673" s="1075"/>
      <c r="HSO673" s="1075"/>
      <c r="HSP673" s="1075"/>
      <c r="HSQ673" s="1075"/>
      <c r="HSR673" s="1075"/>
      <c r="HSS673" s="1075"/>
      <c r="HST673" s="1075"/>
      <c r="HSU673" s="1075"/>
      <c r="HSV673" s="1075"/>
      <c r="HSW673" s="1075"/>
      <c r="HSX673" s="1075"/>
      <c r="HSY673" s="1075"/>
      <c r="HSZ673" s="1075"/>
      <c r="HTA673" s="1075"/>
      <c r="HTB673" s="1075"/>
      <c r="HTC673" s="1075"/>
      <c r="HTD673" s="1075"/>
      <c r="HTE673" s="1075"/>
      <c r="HTF673" s="1075"/>
      <c r="HTG673" s="1075"/>
      <c r="HTH673" s="1075"/>
      <c r="HTI673" s="1075"/>
      <c r="HTJ673" s="1075"/>
      <c r="HTK673" s="1075"/>
      <c r="HTL673" s="1075"/>
      <c r="HTM673" s="1075"/>
      <c r="HTN673" s="1075"/>
      <c r="HTO673" s="1075"/>
      <c r="HTP673" s="1075"/>
      <c r="HTQ673" s="1075"/>
      <c r="HTR673" s="1075"/>
      <c r="HTS673" s="1075"/>
      <c r="HTT673" s="1075"/>
      <c r="HTU673" s="1075"/>
      <c r="HTV673" s="1075"/>
      <c r="HTW673" s="1075"/>
      <c r="HTX673" s="1075"/>
      <c r="HTY673" s="1075"/>
      <c r="HTZ673" s="1075"/>
      <c r="HUA673" s="1075"/>
      <c r="HUB673" s="1075"/>
      <c r="HUC673" s="1075"/>
      <c r="HUD673" s="1075"/>
      <c r="HUE673" s="1075"/>
      <c r="HUF673" s="1075"/>
      <c r="HUG673" s="1075"/>
      <c r="HUH673" s="1075"/>
      <c r="HUI673" s="1075"/>
      <c r="HUJ673" s="1075"/>
      <c r="HUK673" s="1075"/>
      <c r="HUL673" s="1075"/>
      <c r="HUM673" s="1075"/>
      <c r="HUN673" s="1075"/>
      <c r="HUO673" s="1075"/>
      <c r="HUP673" s="1075"/>
      <c r="HUQ673" s="1075"/>
      <c r="HUR673" s="1075"/>
      <c r="HUS673" s="1075"/>
      <c r="HUT673" s="1075"/>
      <c r="HUU673" s="1075"/>
      <c r="HUV673" s="1075"/>
      <c r="HUW673" s="1075"/>
      <c r="HUX673" s="1075"/>
      <c r="HUY673" s="1075"/>
      <c r="HUZ673" s="1075"/>
      <c r="HVA673" s="1075"/>
      <c r="HVB673" s="1075"/>
      <c r="HVC673" s="1075"/>
      <c r="HVD673" s="1075"/>
      <c r="HVE673" s="1075"/>
      <c r="HVF673" s="1075"/>
      <c r="HVG673" s="1075"/>
      <c r="HVH673" s="1075"/>
      <c r="HVI673" s="1075"/>
      <c r="HVJ673" s="1075"/>
      <c r="HVK673" s="1075"/>
      <c r="HVL673" s="1075"/>
      <c r="HVM673" s="1075"/>
      <c r="HVN673" s="1075"/>
      <c r="HVO673" s="1075"/>
      <c r="HVP673" s="1075"/>
      <c r="HVQ673" s="1075"/>
      <c r="HVR673" s="1075"/>
      <c r="HVS673" s="1075"/>
      <c r="HVT673" s="1075"/>
      <c r="HVU673" s="1075"/>
      <c r="HVV673" s="1075"/>
      <c r="HVW673" s="1075"/>
      <c r="HVX673" s="1075"/>
      <c r="HVY673" s="1075"/>
      <c r="HVZ673" s="1075"/>
      <c r="HWA673" s="1075"/>
      <c r="HWB673" s="1075"/>
      <c r="HWC673" s="1075"/>
      <c r="HWD673" s="1075"/>
      <c r="HWE673" s="1075"/>
      <c r="HWF673" s="1075"/>
      <c r="HWG673" s="1075"/>
      <c r="HWH673" s="1075"/>
      <c r="HWI673" s="1075"/>
      <c r="HWJ673" s="1075"/>
      <c r="HWK673" s="1075"/>
      <c r="HWL673" s="1075"/>
      <c r="HWM673" s="1075"/>
      <c r="HWN673" s="1075"/>
      <c r="HWO673" s="1075"/>
      <c r="HWP673" s="1075"/>
      <c r="HWQ673" s="1075"/>
      <c r="HWR673" s="1075"/>
      <c r="HWS673" s="1075"/>
      <c r="HWT673" s="1075"/>
      <c r="HWU673" s="1075"/>
      <c r="HWV673" s="1075"/>
      <c r="HWW673" s="1075"/>
      <c r="HWX673" s="1075"/>
      <c r="HWY673" s="1075"/>
      <c r="HWZ673" s="1075"/>
      <c r="HXA673" s="1075"/>
      <c r="HXB673" s="1075"/>
      <c r="HXC673" s="1075"/>
      <c r="HXD673" s="1075"/>
      <c r="HXE673" s="1075"/>
      <c r="HXF673" s="1075"/>
      <c r="HXG673" s="1075"/>
      <c r="HXH673" s="1075"/>
      <c r="HXI673" s="1075"/>
      <c r="HXJ673" s="1075"/>
      <c r="HXK673" s="1075"/>
      <c r="HXL673" s="1075"/>
      <c r="HXM673" s="1075"/>
      <c r="HXN673" s="1075"/>
      <c r="HXO673" s="1075"/>
      <c r="HXP673" s="1075"/>
      <c r="HXQ673" s="1075"/>
      <c r="HXR673" s="1075"/>
      <c r="HXS673" s="1075"/>
      <c r="HXT673" s="1075"/>
      <c r="HXU673" s="1075"/>
      <c r="HXV673" s="1075"/>
      <c r="HXW673" s="1075"/>
      <c r="HXX673" s="1075"/>
      <c r="HXY673" s="1075"/>
      <c r="HXZ673" s="1075"/>
      <c r="HYA673" s="1075"/>
      <c r="HYB673" s="1075"/>
      <c r="HYC673" s="1075"/>
      <c r="HYD673" s="1075"/>
      <c r="HYE673" s="1075"/>
      <c r="HYF673" s="1075"/>
      <c r="HYG673" s="1075"/>
      <c r="HYH673" s="1075"/>
      <c r="HYI673" s="1075"/>
      <c r="HYJ673" s="1075"/>
      <c r="HYK673" s="1075"/>
      <c r="HYL673" s="1075"/>
      <c r="HYM673" s="1075"/>
      <c r="HYN673" s="1075"/>
      <c r="HYO673" s="1075"/>
      <c r="HYP673" s="1075"/>
      <c r="HYQ673" s="1075"/>
      <c r="HYR673" s="1075"/>
      <c r="HYS673" s="1075"/>
      <c r="HYT673" s="1075"/>
      <c r="HYU673" s="1075"/>
      <c r="HYV673" s="1075"/>
      <c r="HYW673" s="1075"/>
      <c r="HYX673" s="1075"/>
      <c r="HYY673" s="1075"/>
      <c r="HYZ673" s="1075"/>
      <c r="HZA673" s="1075"/>
      <c r="HZB673" s="1075"/>
      <c r="HZC673" s="1075"/>
      <c r="HZD673" s="1075"/>
      <c r="HZE673" s="1075"/>
      <c r="HZF673" s="1075"/>
      <c r="HZG673" s="1075"/>
      <c r="HZH673" s="1075"/>
      <c r="HZI673" s="1075"/>
      <c r="HZJ673" s="1075"/>
      <c r="HZK673" s="1075"/>
      <c r="HZL673" s="1075"/>
      <c r="HZM673" s="1075"/>
      <c r="HZN673" s="1075"/>
      <c r="HZO673" s="1075"/>
      <c r="HZP673" s="1075"/>
      <c r="HZQ673" s="1075"/>
      <c r="HZR673" s="1075"/>
      <c r="HZS673" s="1075"/>
      <c r="HZT673" s="1075"/>
      <c r="HZU673" s="1075"/>
      <c r="HZV673" s="1075"/>
      <c r="HZW673" s="1075"/>
      <c r="HZX673" s="1075"/>
      <c r="HZY673" s="1075"/>
      <c r="HZZ673" s="1075"/>
      <c r="IAA673" s="1075"/>
      <c r="IAB673" s="1075"/>
      <c r="IAC673" s="1075"/>
      <c r="IAD673" s="1075"/>
      <c r="IAE673" s="1075"/>
      <c r="IAF673" s="1075"/>
      <c r="IAG673" s="1075"/>
      <c r="IAH673" s="1075"/>
      <c r="IAI673" s="1075"/>
      <c r="IAJ673" s="1075"/>
      <c r="IAK673" s="1075"/>
      <c r="IAL673" s="1075"/>
      <c r="IAM673" s="1075"/>
      <c r="IAN673" s="1075"/>
      <c r="IAO673" s="1075"/>
      <c r="IAP673" s="1075"/>
      <c r="IAQ673" s="1075"/>
      <c r="IAR673" s="1075"/>
      <c r="IAS673" s="1075"/>
      <c r="IAT673" s="1075"/>
      <c r="IAU673" s="1075"/>
      <c r="IAV673" s="1075"/>
      <c r="IAW673" s="1075"/>
      <c r="IAX673" s="1075"/>
      <c r="IAY673" s="1075"/>
      <c r="IAZ673" s="1075"/>
      <c r="IBA673" s="1075"/>
      <c r="IBB673" s="1075"/>
      <c r="IBC673" s="1075"/>
      <c r="IBD673" s="1075"/>
      <c r="IBE673" s="1075"/>
      <c r="IBF673" s="1075"/>
      <c r="IBG673" s="1075"/>
      <c r="IBH673" s="1075"/>
      <c r="IBI673" s="1075"/>
      <c r="IBJ673" s="1075"/>
      <c r="IBK673" s="1075"/>
      <c r="IBL673" s="1075"/>
      <c r="IBM673" s="1075"/>
      <c r="IBN673" s="1075"/>
      <c r="IBO673" s="1075"/>
      <c r="IBP673" s="1075"/>
      <c r="IBQ673" s="1075"/>
      <c r="IBR673" s="1075"/>
      <c r="IBS673" s="1075"/>
      <c r="IBT673" s="1075"/>
      <c r="IBU673" s="1075"/>
      <c r="IBV673" s="1075"/>
      <c r="IBW673" s="1075"/>
      <c r="IBX673" s="1075"/>
      <c r="IBY673" s="1075"/>
      <c r="IBZ673" s="1075"/>
      <c r="ICA673" s="1075"/>
      <c r="ICB673" s="1075"/>
      <c r="ICC673" s="1075"/>
      <c r="ICD673" s="1075"/>
      <c r="ICE673" s="1075"/>
      <c r="ICF673" s="1075"/>
      <c r="ICG673" s="1075"/>
      <c r="ICH673" s="1075"/>
      <c r="ICI673" s="1075"/>
      <c r="ICJ673" s="1075"/>
      <c r="ICK673" s="1075"/>
      <c r="ICL673" s="1075"/>
      <c r="ICM673" s="1075"/>
      <c r="ICN673" s="1075"/>
      <c r="ICO673" s="1075"/>
      <c r="ICP673" s="1075"/>
      <c r="ICQ673" s="1075"/>
      <c r="ICR673" s="1075"/>
      <c r="ICS673" s="1075"/>
      <c r="ICT673" s="1075"/>
      <c r="ICU673" s="1075"/>
      <c r="ICV673" s="1075"/>
      <c r="ICW673" s="1075"/>
      <c r="ICX673" s="1075"/>
      <c r="ICY673" s="1075"/>
      <c r="ICZ673" s="1075"/>
      <c r="IDA673" s="1075"/>
      <c r="IDB673" s="1075"/>
      <c r="IDC673" s="1075"/>
      <c r="IDD673" s="1075"/>
      <c r="IDE673" s="1075"/>
      <c r="IDF673" s="1075"/>
      <c r="IDG673" s="1075"/>
      <c r="IDH673" s="1075"/>
      <c r="IDI673" s="1075"/>
      <c r="IDJ673" s="1075"/>
      <c r="IDK673" s="1075"/>
      <c r="IDL673" s="1075"/>
      <c r="IDM673" s="1075"/>
      <c r="IDN673" s="1075"/>
      <c r="IDO673" s="1075"/>
      <c r="IDP673" s="1075"/>
      <c r="IDQ673" s="1075"/>
      <c r="IDR673" s="1075"/>
      <c r="IDS673" s="1075"/>
      <c r="IDT673" s="1075"/>
      <c r="IDU673" s="1075"/>
      <c r="IDV673" s="1075"/>
      <c r="IDW673" s="1075"/>
      <c r="IDX673" s="1075"/>
      <c r="IDY673" s="1075"/>
      <c r="IDZ673" s="1075"/>
      <c r="IEA673" s="1075"/>
      <c r="IEB673" s="1075"/>
      <c r="IEC673" s="1075"/>
      <c r="IED673" s="1075"/>
      <c r="IEE673" s="1075"/>
      <c r="IEF673" s="1075"/>
      <c r="IEG673" s="1075"/>
      <c r="IEH673" s="1075"/>
      <c r="IEI673" s="1075"/>
      <c r="IEJ673" s="1075"/>
      <c r="IEK673" s="1075"/>
      <c r="IEL673" s="1075"/>
      <c r="IEM673" s="1075"/>
      <c r="IEN673" s="1075"/>
      <c r="IEO673" s="1075"/>
      <c r="IEP673" s="1075"/>
      <c r="IEQ673" s="1075"/>
      <c r="IER673" s="1075"/>
      <c r="IES673" s="1075"/>
      <c r="IET673" s="1075"/>
      <c r="IEU673" s="1075"/>
      <c r="IEV673" s="1075"/>
      <c r="IEW673" s="1075"/>
      <c r="IEX673" s="1075"/>
      <c r="IEY673" s="1075"/>
      <c r="IEZ673" s="1075"/>
      <c r="IFA673" s="1075"/>
      <c r="IFB673" s="1075"/>
      <c r="IFC673" s="1075"/>
      <c r="IFD673" s="1075"/>
      <c r="IFE673" s="1075"/>
      <c r="IFF673" s="1075"/>
      <c r="IFG673" s="1075"/>
      <c r="IFH673" s="1075"/>
      <c r="IFI673" s="1075"/>
      <c r="IFJ673" s="1075"/>
      <c r="IFK673" s="1075"/>
      <c r="IFL673" s="1075"/>
      <c r="IFM673" s="1075"/>
      <c r="IFN673" s="1075"/>
      <c r="IFO673" s="1075"/>
      <c r="IFP673" s="1075"/>
      <c r="IFQ673" s="1075"/>
      <c r="IFR673" s="1075"/>
      <c r="IFS673" s="1075"/>
      <c r="IFT673" s="1075"/>
      <c r="IFU673" s="1075"/>
      <c r="IFV673" s="1075"/>
      <c r="IFW673" s="1075"/>
      <c r="IFX673" s="1075"/>
      <c r="IFY673" s="1075"/>
      <c r="IFZ673" s="1075"/>
      <c r="IGA673" s="1075"/>
      <c r="IGB673" s="1075"/>
      <c r="IGC673" s="1075"/>
      <c r="IGD673" s="1075"/>
      <c r="IGE673" s="1075"/>
      <c r="IGF673" s="1075"/>
      <c r="IGG673" s="1075"/>
      <c r="IGH673" s="1075"/>
      <c r="IGI673" s="1075"/>
      <c r="IGJ673" s="1075"/>
      <c r="IGK673" s="1075"/>
      <c r="IGL673" s="1075"/>
      <c r="IGM673" s="1075"/>
      <c r="IGN673" s="1075"/>
      <c r="IGO673" s="1075"/>
      <c r="IGP673" s="1075"/>
      <c r="IGQ673" s="1075"/>
      <c r="IGR673" s="1075"/>
      <c r="IGS673" s="1075"/>
      <c r="IGT673" s="1075"/>
      <c r="IGU673" s="1075"/>
      <c r="IGV673" s="1075"/>
      <c r="IGW673" s="1075"/>
      <c r="IGX673" s="1075"/>
      <c r="IGY673" s="1075"/>
      <c r="IGZ673" s="1075"/>
      <c r="IHA673" s="1075"/>
      <c r="IHB673" s="1075"/>
      <c r="IHC673" s="1075"/>
      <c r="IHD673" s="1075"/>
      <c r="IHE673" s="1075"/>
      <c r="IHF673" s="1075"/>
      <c r="IHG673" s="1075"/>
      <c r="IHH673" s="1075"/>
      <c r="IHI673" s="1075"/>
      <c r="IHJ673" s="1075"/>
      <c r="IHK673" s="1075"/>
      <c r="IHL673" s="1075"/>
      <c r="IHM673" s="1075"/>
      <c r="IHN673" s="1075"/>
      <c r="IHO673" s="1075"/>
      <c r="IHP673" s="1075"/>
      <c r="IHQ673" s="1075"/>
      <c r="IHR673" s="1075"/>
      <c r="IHS673" s="1075"/>
      <c r="IHT673" s="1075"/>
      <c r="IHU673" s="1075"/>
      <c r="IHV673" s="1075"/>
      <c r="IHW673" s="1075"/>
      <c r="IHX673" s="1075"/>
      <c r="IHY673" s="1075"/>
      <c r="IHZ673" s="1075"/>
      <c r="IIA673" s="1075"/>
      <c r="IIB673" s="1075"/>
      <c r="IIC673" s="1075"/>
      <c r="IID673" s="1075"/>
      <c r="IIE673" s="1075"/>
      <c r="IIF673" s="1075"/>
      <c r="IIG673" s="1075"/>
      <c r="IIH673" s="1075"/>
      <c r="III673" s="1075"/>
      <c r="IIJ673" s="1075"/>
      <c r="IIK673" s="1075"/>
      <c r="IIL673" s="1075"/>
      <c r="IIM673" s="1075"/>
      <c r="IIN673" s="1075"/>
      <c r="IIO673" s="1075"/>
      <c r="IIP673" s="1075"/>
      <c r="IIQ673" s="1075"/>
      <c r="IIR673" s="1075"/>
      <c r="IIS673" s="1075"/>
      <c r="IIT673" s="1075"/>
      <c r="IIU673" s="1075"/>
      <c r="IIV673" s="1075"/>
      <c r="IIW673" s="1075"/>
      <c r="IIX673" s="1075"/>
      <c r="IIY673" s="1075"/>
      <c r="IIZ673" s="1075"/>
      <c r="IJA673" s="1075"/>
      <c r="IJB673" s="1075"/>
      <c r="IJC673" s="1075"/>
      <c r="IJD673" s="1075"/>
      <c r="IJE673" s="1075"/>
      <c r="IJF673" s="1075"/>
      <c r="IJG673" s="1075"/>
      <c r="IJH673" s="1075"/>
      <c r="IJI673" s="1075"/>
      <c r="IJJ673" s="1075"/>
      <c r="IJK673" s="1075"/>
      <c r="IJL673" s="1075"/>
      <c r="IJM673" s="1075"/>
      <c r="IJN673" s="1075"/>
      <c r="IJO673" s="1075"/>
      <c r="IJP673" s="1075"/>
      <c r="IJQ673" s="1075"/>
      <c r="IJR673" s="1075"/>
      <c r="IJS673" s="1075"/>
      <c r="IJT673" s="1075"/>
      <c r="IJU673" s="1075"/>
      <c r="IJV673" s="1075"/>
      <c r="IJW673" s="1075"/>
      <c r="IJX673" s="1075"/>
      <c r="IJY673" s="1075"/>
      <c r="IJZ673" s="1075"/>
      <c r="IKA673" s="1075"/>
      <c r="IKB673" s="1075"/>
      <c r="IKC673" s="1075"/>
      <c r="IKD673" s="1075"/>
      <c r="IKE673" s="1075"/>
      <c r="IKF673" s="1075"/>
      <c r="IKG673" s="1075"/>
      <c r="IKH673" s="1075"/>
      <c r="IKI673" s="1075"/>
      <c r="IKJ673" s="1075"/>
      <c r="IKK673" s="1075"/>
      <c r="IKL673" s="1075"/>
      <c r="IKM673" s="1075"/>
      <c r="IKN673" s="1075"/>
      <c r="IKO673" s="1075"/>
      <c r="IKP673" s="1075"/>
      <c r="IKQ673" s="1075"/>
      <c r="IKR673" s="1075"/>
      <c r="IKS673" s="1075"/>
      <c r="IKT673" s="1075"/>
      <c r="IKU673" s="1075"/>
      <c r="IKV673" s="1075"/>
      <c r="IKW673" s="1075"/>
      <c r="IKX673" s="1075"/>
      <c r="IKY673" s="1075"/>
      <c r="IKZ673" s="1075"/>
      <c r="ILA673" s="1075"/>
      <c r="ILB673" s="1075"/>
      <c r="ILC673" s="1075"/>
      <c r="ILD673" s="1075"/>
      <c r="ILE673" s="1075"/>
      <c r="ILF673" s="1075"/>
      <c r="ILG673" s="1075"/>
      <c r="ILH673" s="1075"/>
      <c r="ILI673" s="1075"/>
      <c r="ILJ673" s="1075"/>
      <c r="ILK673" s="1075"/>
      <c r="ILL673" s="1075"/>
      <c r="ILM673" s="1075"/>
      <c r="ILN673" s="1075"/>
      <c r="ILO673" s="1075"/>
      <c r="ILP673" s="1075"/>
      <c r="ILQ673" s="1075"/>
      <c r="ILR673" s="1075"/>
      <c r="ILS673" s="1075"/>
      <c r="ILT673" s="1075"/>
      <c r="ILU673" s="1075"/>
      <c r="ILV673" s="1075"/>
      <c r="ILW673" s="1075"/>
      <c r="ILX673" s="1075"/>
      <c r="ILY673" s="1075"/>
      <c r="ILZ673" s="1075"/>
      <c r="IMA673" s="1075"/>
      <c r="IMB673" s="1075"/>
      <c r="IMC673" s="1075"/>
      <c r="IMD673" s="1075"/>
      <c r="IME673" s="1075"/>
      <c r="IMF673" s="1075"/>
      <c r="IMG673" s="1075"/>
      <c r="IMH673" s="1075"/>
      <c r="IMI673" s="1075"/>
      <c r="IMJ673" s="1075"/>
      <c r="IMK673" s="1075"/>
      <c r="IML673" s="1075"/>
      <c r="IMM673" s="1075"/>
      <c r="IMN673" s="1075"/>
      <c r="IMO673" s="1075"/>
      <c r="IMP673" s="1075"/>
      <c r="IMQ673" s="1075"/>
      <c r="IMR673" s="1075"/>
      <c r="IMS673" s="1075"/>
      <c r="IMT673" s="1075"/>
      <c r="IMU673" s="1075"/>
      <c r="IMV673" s="1075"/>
      <c r="IMW673" s="1075"/>
      <c r="IMX673" s="1075"/>
      <c r="IMY673" s="1075"/>
      <c r="IMZ673" s="1075"/>
      <c r="INA673" s="1075"/>
      <c r="INB673" s="1075"/>
      <c r="INC673" s="1075"/>
      <c r="IND673" s="1075"/>
      <c r="INE673" s="1075"/>
      <c r="INF673" s="1075"/>
      <c r="ING673" s="1075"/>
      <c r="INH673" s="1075"/>
      <c r="INI673" s="1075"/>
      <c r="INJ673" s="1075"/>
      <c r="INK673" s="1075"/>
      <c r="INL673" s="1075"/>
      <c r="INM673" s="1075"/>
      <c r="INN673" s="1075"/>
      <c r="INO673" s="1075"/>
      <c r="INP673" s="1075"/>
      <c r="INQ673" s="1075"/>
      <c r="INR673" s="1075"/>
      <c r="INS673" s="1075"/>
      <c r="INT673" s="1075"/>
      <c r="INU673" s="1075"/>
      <c r="INV673" s="1075"/>
      <c r="INW673" s="1075"/>
      <c r="INX673" s="1075"/>
      <c r="INY673" s="1075"/>
      <c r="INZ673" s="1075"/>
      <c r="IOA673" s="1075"/>
      <c r="IOB673" s="1075"/>
      <c r="IOC673" s="1075"/>
      <c r="IOD673" s="1075"/>
      <c r="IOE673" s="1075"/>
      <c r="IOF673" s="1075"/>
      <c r="IOG673" s="1075"/>
      <c r="IOH673" s="1075"/>
      <c r="IOI673" s="1075"/>
      <c r="IOJ673" s="1075"/>
      <c r="IOK673" s="1075"/>
      <c r="IOL673" s="1075"/>
      <c r="IOM673" s="1075"/>
      <c r="ION673" s="1075"/>
      <c r="IOO673" s="1075"/>
      <c r="IOP673" s="1075"/>
      <c r="IOQ673" s="1075"/>
      <c r="IOR673" s="1075"/>
      <c r="IOS673" s="1075"/>
      <c r="IOT673" s="1075"/>
      <c r="IOU673" s="1075"/>
      <c r="IOV673" s="1075"/>
      <c r="IOW673" s="1075"/>
      <c r="IOX673" s="1075"/>
      <c r="IOY673" s="1075"/>
      <c r="IOZ673" s="1075"/>
      <c r="IPA673" s="1075"/>
      <c r="IPB673" s="1075"/>
      <c r="IPC673" s="1075"/>
      <c r="IPD673" s="1075"/>
      <c r="IPE673" s="1075"/>
      <c r="IPF673" s="1075"/>
      <c r="IPG673" s="1075"/>
      <c r="IPH673" s="1075"/>
      <c r="IPI673" s="1075"/>
      <c r="IPJ673" s="1075"/>
      <c r="IPK673" s="1075"/>
      <c r="IPL673" s="1075"/>
      <c r="IPM673" s="1075"/>
      <c r="IPN673" s="1075"/>
      <c r="IPO673" s="1075"/>
      <c r="IPP673" s="1075"/>
      <c r="IPQ673" s="1075"/>
      <c r="IPR673" s="1075"/>
      <c r="IPS673" s="1075"/>
      <c r="IPT673" s="1075"/>
      <c r="IPU673" s="1075"/>
      <c r="IPV673" s="1075"/>
      <c r="IPW673" s="1075"/>
      <c r="IPX673" s="1075"/>
      <c r="IPY673" s="1075"/>
      <c r="IPZ673" s="1075"/>
      <c r="IQA673" s="1075"/>
      <c r="IQB673" s="1075"/>
      <c r="IQC673" s="1075"/>
      <c r="IQD673" s="1075"/>
      <c r="IQE673" s="1075"/>
      <c r="IQF673" s="1075"/>
      <c r="IQG673" s="1075"/>
      <c r="IQH673" s="1075"/>
      <c r="IQI673" s="1075"/>
      <c r="IQJ673" s="1075"/>
      <c r="IQK673" s="1075"/>
      <c r="IQL673" s="1075"/>
      <c r="IQM673" s="1075"/>
      <c r="IQN673" s="1075"/>
      <c r="IQO673" s="1075"/>
      <c r="IQP673" s="1075"/>
      <c r="IQQ673" s="1075"/>
      <c r="IQR673" s="1075"/>
      <c r="IQS673" s="1075"/>
      <c r="IQT673" s="1075"/>
      <c r="IQU673" s="1075"/>
      <c r="IQV673" s="1075"/>
      <c r="IQW673" s="1075"/>
      <c r="IQX673" s="1075"/>
      <c r="IQY673" s="1075"/>
      <c r="IQZ673" s="1075"/>
      <c r="IRA673" s="1075"/>
      <c r="IRB673" s="1075"/>
      <c r="IRC673" s="1075"/>
      <c r="IRD673" s="1075"/>
      <c r="IRE673" s="1075"/>
      <c r="IRF673" s="1075"/>
      <c r="IRG673" s="1075"/>
      <c r="IRH673" s="1075"/>
      <c r="IRI673" s="1075"/>
      <c r="IRJ673" s="1075"/>
      <c r="IRK673" s="1075"/>
      <c r="IRL673" s="1075"/>
      <c r="IRM673" s="1075"/>
      <c r="IRN673" s="1075"/>
      <c r="IRO673" s="1075"/>
      <c r="IRP673" s="1075"/>
      <c r="IRQ673" s="1075"/>
      <c r="IRR673" s="1075"/>
      <c r="IRS673" s="1075"/>
      <c r="IRT673" s="1075"/>
      <c r="IRU673" s="1075"/>
      <c r="IRV673" s="1075"/>
      <c r="IRW673" s="1075"/>
      <c r="IRX673" s="1075"/>
      <c r="IRY673" s="1075"/>
      <c r="IRZ673" s="1075"/>
      <c r="ISA673" s="1075"/>
      <c r="ISB673" s="1075"/>
      <c r="ISC673" s="1075"/>
      <c r="ISD673" s="1075"/>
      <c r="ISE673" s="1075"/>
      <c r="ISF673" s="1075"/>
      <c r="ISG673" s="1075"/>
      <c r="ISH673" s="1075"/>
      <c r="ISI673" s="1075"/>
      <c r="ISJ673" s="1075"/>
      <c r="ISK673" s="1075"/>
      <c r="ISL673" s="1075"/>
      <c r="ISM673" s="1075"/>
      <c r="ISN673" s="1075"/>
      <c r="ISO673" s="1075"/>
      <c r="ISP673" s="1075"/>
      <c r="ISQ673" s="1075"/>
      <c r="ISR673" s="1075"/>
      <c r="ISS673" s="1075"/>
      <c r="IST673" s="1075"/>
      <c r="ISU673" s="1075"/>
      <c r="ISV673" s="1075"/>
      <c r="ISW673" s="1075"/>
      <c r="ISX673" s="1075"/>
      <c r="ISY673" s="1075"/>
      <c r="ISZ673" s="1075"/>
      <c r="ITA673" s="1075"/>
      <c r="ITB673" s="1075"/>
      <c r="ITC673" s="1075"/>
      <c r="ITD673" s="1075"/>
      <c r="ITE673" s="1075"/>
      <c r="ITF673" s="1075"/>
      <c r="ITG673" s="1075"/>
      <c r="ITH673" s="1075"/>
      <c r="ITI673" s="1075"/>
      <c r="ITJ673" s="1075"/>
      <c r="ITK673" s="1075"/>
      <c r="ITL673" s="1075"/>
      <c r="ITM673" s="1075"/>
      <c r="ITN673" s="1075"/>
      <c r="ITO673" s="1075"/>
      <c r="ITP673" s="1075"/>
      <c r="ITQ673" s="1075"/>
      <c r="ITR673" s="1075"/>
      <c r="ITS673" s="1075"/>
      <c r="ITT673" s="1075"/>
      <c r="ITU673" s="1075"/>
      <c r="ITV673" s="1075"/>
      <c r="ITW673" s="1075"/>
      <c r="ITX673" s="1075"/>
      <c r="ITY673" s="1075"/>
      <c r="ITZ673" s="1075"/>
      <c r="IUA673" s="1075"/>
      <c r="IUB673" s="1075"/>
      <c r="IUC673" s="1075"/>
      <c r="IUD673" s="1075"/>
      <c r="IUE673" s="1075"/>
      <c r="IUF673" s="1075"/>
      <c r="IUG673" s="1075"/>
      <c r="IUH673" s="1075"/>
      <c r="IUI673" s="1075"/>
      <c r="IUJ673" s="1075"/>
      <c r="IUK673" s="1075"/>
      <c r="IUL673" s="1075"/>
      <c r="IUM673" s="1075"/>
      <c r="IUN673" s="1075"/>
      <c r="IUO673" s="1075"/>
      <c r="IUP673" s="1075"/>
      <c r="IUQ673" s="1075"/>
      <c r="IUR673" s="1075"/>
      <c r="IUS673" s="1075"/>
      <c r="IUT673" s="1075"/>
      <c r="IUU673" s="1075"/>
      <c r="IUV673" s="1075"/>
      <c r="IUW673" s="1075"/>
      <c r="IUX673" s="1075"/>
      <c r="IUY673" s="1075"/>
      <c r="IUZ673" s="1075"/>
      <c r="IVA673" s="1075"/>
      <c r="IVB673" s="1075"/>
      <c r="IVC673" s="1075"/>
      <c r="IVD673" s="1075"/>
      <c r="IVE673" s="1075"/>
      <c r="IVF673" s="1075"/>
      <c r="IVG673" s="1075"/>
      <c r="IVH673" s="1075"/>
      <c r="IVI673" s="1075"/>
      <c r="IVJ673" s="1075"/>
      <c r="IVK673" s="1075"/>
      <c r="IVL673" s="1075"/>
      <c r="IVM673" s="1075"/>
      <c r="IVN673" s="1075"/>
      <c r="IVO673" s="1075"/>
      <c r="IVP673" s="1075"/>
      <c r="IVQ673" s="1075"/>
      <c r="IVR673" s="1075"/>
      <c r="IVS673" s="1075"/>
      <c r="IVT673" s="1075"/>
      <c r="IVU673" s="1075"/>
      <c r="IVV673" s="1075"/>
      <c r="IVW673" s="1075"/>
      <c r="IVX673" s="1075"/>
      <c r="IVY673" s="1075"/>
      <c r="IVZ673" s="1075"/>
      <c r="IWA673" s="1075"/>
      <c r="IWB673" s="1075"/>
      <c r="IWC673" s="1075"/>
      <c r="IWD673" s="1075"/>
      <c r="IWE673" s="1075"/>
      <c r="IWF673" s="1075"/>
      <c r="IWG673" s="1075"/>
      <c r="IWH673" s="1075"/>
      <c r="IWI673" s="1075"/>
      <c r="IWJ673" s="1075"/>
      <c r="IWK673" s="1075"/>
      <c r="IWL673" s="1075"/>
      <c r="IWM673" s="1075"/>
      <c r="IWN673" s="1075"/>
      <c r="IWO673" s="1075"/>
      <c r="IWP673" s="1075"/>
      <c r="IWQ673" s="1075"/>
      <c r="IWR673" s="1075"/>
      <c r="IWS673" s="1075"/>
      <c r="IWT673" s="1075"/>
      <c r="IWU673" s="1075"/>
      <c r="IWV673" s="1075"/>
      <c r="IWW673" s="1075"/>
      <c r="IWX673" s="1075"/>
      <c r="IWY673" s="1075"/>
      <c r="IWZ673" s="1075"/>
      <c r="IXA673" s="1075"/>
      <c r="IXB673" s="1075"/>
      <c r="IXC673" s="1075"/>
      <c r="IXD673" s="1075"/>
      <c r="IXE673" s="1075"/>
      <c r="IXF673" s="1075"/>
      <c r="IXG673" s="1075"/>
      <c r="IXH673" s="1075"/>
      <c r="IXI673" s="1075"/>
      <c r="IXJ673" s="1075"/>
      <c r="IXK673" s="1075"/>
      <c r="IXL673" s="1075"/>
      <c r="IXM673" s="1075"/>
      <c r="IXN673" s="1075"/>
      <c r="IXO673" s="1075"/>
      <c r="IXP673" s="1075"/>
      <c r="IXQ673" s="1075"/>
      <c r="IXR673" s="1075"/>
      <c r="IXS673" s="1075"/>
      <c r="IXT673" s="1075"/>
      <c r="IXU673" s="1075"/>
      <c r="IXV673" s="1075"/>
      <c r="IXW673" s="1075"/>
      <c r="IXX673" s="1075"/>
      <c r="IXY673" s="1075"/>
      <c r="IXZ673" s="1075"/>
      <c r="IYA673" s="1075"/>
      <c r="IYB673" s="1075"/>
      <c r="IYC673" s="1075"/>
      <c r="IYD673" s="1075"/>
      <c r="IYE673" s="1075"/>
      <c r="IYF673" s="1075"/>
      <c r="IYG673" s="1075"/>
      <c r="IYH673" s="1075"/>
      <c r="IYI673" s="1075"/>
      <c r="IYJ673" s="1075"/>
      <c r="IYK673" s="1075"/>
      <c r="IYL673" s="1075"/>
      <c r="IYM673" s="1075"/>
      <c r="IYN673" s="1075"/>
      <c r="IYO673" s="1075"/>
      <c r="IYP673" s="1075"/>
      <c r="IYQ673" s="1075"/>
      <c r="IYR673" s="1075"/>
      <c r="IYS673" s="1075"/>
      <c r="IYT673" s="1075"/>
      <c r="IYU673" s="1075"/>
      <c r="IYV673" s="1075"/>
      <c r="IYW673" s="1075"/>
      <c r="IYX673" s="1075"/>
      <c r="IYY673" s="1075"/>
      <c r="IYZ673" s="1075"/>
      <c r="IZA673" s="1075"/>
      <c r="IZB673" s="1075"/>
      <c r="IZC673" s="1075"/>
      <c r="IZD673" s="1075"/>
      <c r="IZE673" s="1075"/>
      <c r="IZF673" s="1075"/>
      <c r="IZG673" s="1075"/>
      <c r="IZH673" s="1075"/>
      <c r="IZI673" s="1075"/>
      <c r="IZJ673" s="1075"/>
      <c r="IZK673" s="1075"/>
      <c r="IZL673" s="1075"/>
      <c r="IZM673" s="1075"/>
      <c r="IZN673" s="1075"/>
      <c r="IZO673" s="1075"/>
      <c r="IZP673" s="1075"/>
      <c r="IZQ673" s="1075"/>
      <c r="IZR673" s="1075"/>
      <c r="IZS673" s="1075"/>
      <c r="IZT673" s="1075"/>
      <c r="IZU673" s="1075"/>
      <c r="IZV673" s="1075"/>
      <c r="IZW673" s="1075"/>
      <c r="IZX673" s="1075"/>
      <c r="IZY673" s="1075"/>
      <c r="IZZ673" s="1075"/>
      <c r="JAA673" s="1075"/>
      <c r="JAB673" s="1075"/>
      <c r="JAC673" s="1075"/>
      <c r="JAD673" s="1075"/>
      <c r="JAE673" s="1075"/>
      <c r="JAF673" s="1075"/>
      <c r="JAG673" s="1075"/>
      <c r="JAH673" s="1075"/>
      <c r="JAI673" s="1075"/>
      <c r="JAJ673" s="1075"/>
      <c r="JAK673" s="1075"/>
      <c r="JAL673" s="1075"/>
      <c r="JAM673" s="1075"/>
      <c r="JAN673" s="1075"/>
      <c r="JAO673" s="1075"/>
      <c r="JAP673" s="1075"/>
      <c r="JAQ673" s="1075"/>
      <c r="JAR673" s="1075"/>
      <c r="JAS673" s="1075"/>
      <c r="JAT673" s="1075"/>
      <c r="JAU673" s="1075"/>
      <c r="JAV673" s="1075"/>
      <c r="JAW673" s="1075"/>
      <c r="JAX673" s="1075"/>
      <c r="JAY673" s="1075"/>
      <c r="JAZ673" s="1075"/>
      <c r="JBA673" s="1075"/>
      <c r="JBB673" s="1075"/>
      <c r="JBC673" s="1075"/>
      <c r="JBD673" s="1075"/>
      <c r="JBE673" s="1075"/>
      <c r="JBF673" s="1075"/>
      <c r="JBG673" s="1075"/>
      <c r="JBH673" s="1075"/>
      <c r="JBI673" s="1075"/>
      <c r="JBJ673" s="1075"/>
      <c r="JBK673" s="1075"/>
      <c r="JBL673" s="1075"/>
      <c r="JBM673" s="1075"/>
      <c r="JBN673" s="1075"/>
      <c r="JBO673" s="1075"/>
      <c r="JBP673" s="1075"/>
      <c r="JBQ673" s="1075"/>
      <c r="JBR673" s="1075"/>
      <c r="JBS673" s="1075"/>
      <c r="JBT673" s="1075"/>
      <c r="JBU673" s="1075"/>
      <c r="JBV673" s="1075"/>
      <c r="JBW673" s="1075"/>
      <c r="JBX673" s="1075"/>
      <c r="JBY673" s="1075"/>
      <c r="JBZ673" s="1075"/>
      <c r="JCA673" s="1075"/>
      <c r="JCB673" s="1075"/>
      <c r="JCC673" s="1075"/>
      <c r="JCD673" s="1075"/>
      <c r="JCE673" s="1075"/>
      <c r="JCF673" s="1075"/>
      <c r="JCG673" s="1075"/>
      <c r="JCH673" s="1075"/>
      <c r="JCI673" s="1075"/>
      <c r="JCJ673" s="1075"/>
      <c r="JCK673" s="1075"/>
      <c r="JCL673" s="1075"/>
      <c r="JCM673" s="1075"/>
      <c r="JCN673" s="1075"/>
      <c r="JCO673" s="1075"/>
      <c r="JCP673" s="1075"/>
      <c r="JCQ673" s="1075"/>
      <c r="JCR673" s="1075"/>
      <c r="JCS673" s="1075"/>
      <c r="JCT673" s="1075"/>
      <c r="JCU673" s="1075"/>
      <c r="JCV673" s="1075"/>
      <c r="JCW673" s="1075"/>
      <c r="JCX673" s="1075"/>
      <c r="JCY673" s="1075"/>
      <c r="JCZ673" s="1075"/>
      <c r="JDA673" s="1075"/>
      <c r="JDB673" s="1075"/>
      <c r="JDC673" s="1075"/>
      <c r="JDD673" s="1075"/>
      <c r="JDE673" s="1075"/>
      <c r="JDF673" s="1075"/>
      <c r="JDG673" s="1075"/>
      <c r="JDH673" s="1075"/>
      <c r="JDI673" s="1075"/>
      <c r="JDJ673" s="1075"/>
      <c r="JDK673" s="1075"/>
      <c r="JDL673" s="1075"/>
      <c r="JDM673" s="1075"/>
      <c r="JDN673" s="1075"/>
      <c r="JDO673" s="1075"/>
      <c r="JDP673" s="1075"/>
      <c r="JDQ673" s="1075"/>
      <c r="JDR673" s="1075"/>
      <c r="JDS673" s="1075"/>
      <c r="JDT673" s="1075"/>
      <c r="JDU673" s="1075"/>
      <c r="JDV673" s="1075"/>
      <c r="JDW673" s="1075"/>
      <c r="JDX673" s="1075"/>
      <c r="JDY673" s="1075"/>
      <c r="JDZ673" s="1075"/>
      <c r="JEA673" s="1075"/>
      <c r="JEB673" s="1075"/>
      <c r="JEC673" s="1075"/>
      <c r="JED673" s="1075"/>
      <c r="JEE673" s="1075"/>
      <c r="JEF673" s="1075"/>
      <c r="JEG673" s="1075"/>
      <c r="JEH673" s="1075"/>
      <c r="JEI673" s="1075"/>
      <c r="JEJ673" s="1075"/>
      <c r="JEK673" s="1075"/>
      <c r="JEL673" s="1075"/>
      <c r="JEM673" s="1075"/>
      <c r="JEN673" s="1075"/>
      <c r="JEO673" s="1075"/>
      <c r="JEP673" s="1075"/>
      <c r="JEQ673" s="1075"/>
      <c r="JER673" s="1075"/>
      <c r="JES673" s="1075"/>
      <c r="JET673" s="1075"/>
      <c r="JEU673" s="1075"/>
      <c r="JEV673" s="1075"/>
      <c r="JEW673" s="1075"/>
      <c r="JEX673" s="1075"/>
      <c r="JEY673" s="1075"/>
      <c r="JEZ673" s="1075"/>
      <c r="JFA673" s="1075"/>
      <c r="JFB673" s="1075"/>
      <c r="JFC673" s="1075"/>
      <c r="JFD673" s="1075"/>
      <c r="JFE673" s="1075"/>
      <c r="JFF673" s="1075"/>
      <c r="JFG673" s="1075"/>
      <c r="JFH673" s="1075"/>
      <c r="JFI673" s="1075"/>
      <c r="JFJ673" s="1075"/>
      <c r="JFK673" s="1075"/>
      <c r="JFL673" s="1075"/>
      <c r="JFM673" s="1075"/>
      <c r="JFN673" s="1075"/>
      <c r="JFO673" s="1075"/>
      <c r="JFP673" s="1075"/>
      <c r="JFQ673" s="1075"/>
      <c r="JFR673" s="1075"/>
      <c r="JFS673" s="1075"/>
      <c r="JFT673" s="1075"/>
      <c r="JFU673" s="1075"/>
      <c r="JFV673" s="1075"/>
      <c r="JFW673" s="1075"/>
      <c r="JFX673" s="1075"/>
      <c r="JFY673" s="1075"/>
      <c r="JFZ673" s="1075"/>
      <c r="JGA673" s="1075"/>
      <c r="JGB673" s="1075"/>
      <c r="JGC673" s="1075"/>
      <c r="JGD673" s="1075"/>
      <c r="JGE673" s="1075"/>
      <c r="JGF673" s="1075"/>
      <c r="JGG673" s="1075"/>
      <c r="JGH673" s="1075"/>
      <c r="JGI673" s="1075"/>
      <c r="JGJ673" s="1075"/>
      <c r="JGK673" s="1075"/>
      <c r="JGL673" s="1075"/>
      <c r="JGM673" s="1075"/>
      <c r="JGN673" s="1075"/>
      <c r="JGO673" s="1075"/>
      <c r="JGP673" s="1075"/>
      <c r="JGQ673" s="1075"/>
      <c r="JGR673" s="1075"/>
      <c r="JGS673" s="1075"/>
      <c r="JGT673" s="1075"/>
      <c r="JGU673" s="1075"/>
      <c r="JGV673" s="1075"/>
      <c r="JGW673" s="1075"/>
      <c r="JGX673" s="1075"/>
      <c r="JGY673" s="1075"/>
      <c r="JGZ673" s="1075"/>
      <c r="JHA673" s="1075"/>
      <c r="JHB673" s="1075"/>
      <c r="JHC673" s="1075"/>
      <c r="JHD673" s="1075"/>
      <c r="JHE673" s="1075"/>
      <c r="JHF673" s="1075"/>
      <c r="JHG673" s="1075"/>
      <c r="JHH673" s="1075"/>
      <c r="JHI673" s="1075"/>
      <c r="JHJ673" s="1075"/>
      <c r="JHK673" s="1075"/>
      <c r="JHL673" s="1075"/>
      <c r="JHM673" s="1075"/>
      <c r="JHN673" s="1075"/>
      <c r="JHO673" s="1075"/>
      <c r="JHP673" s="1075"/>
      <c r="JHQ673" s="1075"/>
      <c r="JHR673" s="1075"/>
      <c r="JHS673" s="1075"/>
      <c r="JHT673" s="1075"/>
      <c r="JHU673" s="1075"/>
      <c r="JHV673" s="1075"/>
      <c r="JHW673" s="1075"/>
      <c r="JHX673" s="1075"/>
      <c r="JHY673" s="1075"/>
      <c r="JHZ673" s="1075"/>
      <c r="JIA673" s="1075"/>
      <c r="JIB673" s="1075"/>
      <c r="JIC673" s="1075"/>
      <c r="JID673" s="1075"/>
      <c r="JIE673" s="1075"/>
      <c r="JIF673" s="1075"/>
      <c r="JIG673" s="1075"/>
      <c r="JIH673" s="1075"/>
      <c r="JII673" s="1075"/>
      <c r="JIJ673" s="1075"/>
      <c r="JIK673" s="1075"/>
      <c r="JIL673" s="1075"/>
      <c r="JIM673" s="1075"/>
      <c r="JIN673" s="1075"/>
      <c r="JIO673" s="1075"/>
      <c r="JIP673" s="1075"/>
      <c r="JIQ673" s="1075"/>
      <c r="JIR673" s="1075"/>
      <c r="JIS673" s="1075"/>
      <c r="JIT673" s="1075"/>
      <c r="JIU673" s="1075"/>
      <c r="JIV673" s="1075"/>
      <c r="JIW673" s="1075"/>
      <c r="JIX673" s="1075"/>
      <c r="JIY673" s="1075"/>
      <c r="JIZ673" s="1075"/>
      <c r="JJA673" s="1075"/>
      <c r="JJB673" s="1075"/>
      <c r="JJC673" s="1075"/>
      <c r="JJD673" s="1075"/>
      <c r="JJE673" s="1075"/>
      <c r="JJF673" s="1075"/>
      <c r="JJG673" s="1075"/>
      <c r="JJH673" s="1075"/>
      <c r="JJI673" s="1075"/>
      <c r="JJJ673" s="1075"/>
      <c r="JJK673" s="1075"/>
      <c r="JJL673" s="1075"/>
      <c r="JJM673" s="1075"/>
      <c r="JJN673" s="1075"/>
      <c r="JJO673" s="1075"/>
      <c r="JJP673" s="1075"/>
      <c r="JJQ673" s="1075"/>
      <c r="JJR673" s="1075"/>
      <c r="JJS673" s="1075"/>
      <c r="JJT673" s="1075"/>
      <c r="JJU673" s="1075"/>
      <c r="JJV673" s="1075"/>
      <c r="JJW673" s="1075"/>
      <c r="JJX673" s="1075"/>
      <c r="JJY673" s="1075"/>
      <c r="JJZ673" s="1075"/>
      <c r="JKA673" s="1075"/>
      <c r="JKB673" s="1075"/>
      <c r="JKC673" s="1075"/>
      <c r="JKD673" s="1075"/>
      <c r="JKE673" s="1075"/>
      <c r="JKF673" s="1075"/>
      <c r="JKG673" s="1075"/>
      <c r="JKH673" s="1075"/>
      <c r="JKI673" s="1075"/>
      <c r="JKJ673" s="1075"/>
      <c r="JKK673" s="1075"/>
      <c r="JKL673" s="1075"/>
      <c r="JKM673" s="1075"/>
      <c r="JKN673" s="1075"/>
      <c r="JKO673" s="1075"/>
      <c r="JKP673" s="1075"/>
      <c r="JKQ673" s="1075"/>
      <c r="JKR673" s="1075"/>
      <c r="JKS673" s="1075"/>
      <c r="JKT673" s="1075"/>
      <c r="JKU673" s="1075"/>
      <c r="JKV673" s="1075"/>
      <c r="JKW673" s="1075"/>
      <c r="JKX673" s="1075"/>
      <c r="JKY673" s="1075"/>
      <c r="JKZ673" s="1075"/>
      <c r="JLA673" s="1075"/>
      <c r="JLB673" s="1075"/>
      <c r="JLC673" s="1075"/>
      <c r="JLD673" s="1075"/>
      <c r="JLE673" s="1075"/>
      <c r="JLF673" s="1075"/>
      <c r="JLG673" s="1075"/>
      <c r="JLH673" s="1075"/>
      <c r="JLI673" s="1075"/>
      <c r="JLJ673" s="1075"/>
      <c r="JLK673" s="1075"/>
      <c r="JLL673" s="1075"/>
      <c r="JLM673" s="1075"/>
      <c r="JLN673" s="1075"/>
      <c r="JLO673" s="1075"/>
      <c r="JLP673" s="1075"/>
      <c r="JLQ673" s="1075"/>
      <c r="JLR673" s="1075"/>
      <c r="JLS673" s="1075"/>
      <c r="JLT673" s="1075"/>
      <c r="JLU673" s="1075"/>
      <c r="JLV673" s="1075"/>
      <c r="JLW673" s="1075"/>
      <c r="JLX673" s="1075"/>
      <c r="JLY673" s="1075"/>
      <c r="JLZ673" s="1075"/>
      <c r="JMA673" s="1075"/>
      <c r="JMB673" s="1075"/>
      <c r="JMC673" s="1075"/>
      <c r="JMD673" s="1075"/>
      <c r="JME673" s="1075"/>
      <c r="JMF673" s="1075"/>
      <c r="JMG673" s="1075"/>
      <c r="JMH673" s="1075"/>
      <c r="JMI673" s="1075"/>
      <c r="JMJ673" s="1075"/>
      <c r="JMK673" s="1075"/>
      <c r="JML673" s="1075"/>
      <c r="JMM673" s="1075"/>
      <c r="JMN673" s="1075"/>
      <c r="JMO673" s="1075"/>
      <c r="JMP673" s="1075"/>
      <c r="JMQ673" s="1075"/>
      <c r="JMR673" s="1075"/>
      <c r="JMS673" s="1075"/>
      <c r="JMT673" s="1075"/>
      <c r="JMU673" s="1075"/>
      <c r="JMV673" s="1075"/>
      <c r="JMW673" s="1075"/>
      <c r="JMX673" s="1075"/>
      <c r="JMY673" s="1075"/>
      <c r="JMZ673" s="1075"/>
      <c r="JNA673" s="1075"/>
      <c r="JNB673" s="1075"/>
      <c r="JNC673" s="1075"/>
      <c r="JND673" s="1075"/>
      <c r="JNE673" s="1075"/>
      <c r="JNF673" s="1075"/>
      <c r="JNG673" s="1075"/>
      <c r="JNH673" s="1075"/>
      <c r="JNI673" s="1075"/>
      <c r="JNJ673" s="1075"/>
      <c r="JNK673" s="1075"/>
      <c r="JNL673" s="1075"/>
      <c r="JNM673" s="1075"/>
      <c r="JNN673" s="1075"/>
      <c r="JNO673" s="1075"/>
      <c r="JNP673" s="1075"/>
      <c r="JNQ673" s="1075"/>
      <c r="JNR673" s="1075"/>
      <c r="JNS673" s="1075"/>
      <c r="JNT673" s="1075"/>
      <c r="JNU673" s="1075"/>
      <c r="JNV673" s="1075"/>
      <c r="JNW673" s="1075"/>
      <c r="JNX673" s="1075"/>
      <c r="JNY673" s="1075"/>
      <c r="JNZ673" s="1075"/>
      <c r="JOA673" s="1075"/>
      <c r="JOB673" s="1075"/>
      <c r="JOC673" s="1075"/>
      <c r="JOD673" s="1075"/>
      <c r="JOE673" s="1075"/>
      <c r="JOF673" s="1075"/>
      <c r="JOG673" s="1075"/>
      <c r="JOH673" s="1075"/>
      <c r="JOI673" s="1075"/>
      <c r="JOJ673" s="1075"/>
      <c r="JOK673" s="1075"/>
      <c r="JOL673" s="1075"/>
      <c r="JOM673" s="1075"/>
      <c r="JON673" s="1075"/>
      <c r="JOO673" s="1075"/>
      <c r="JOP673" s="1075"/>
      <c r="JOQ673" s="1075"/>
      <c r="JOR673" s="1075"/>
      <c r="JOS673" s="1075"/>
      <c r="JOT673" s="1075"/>
      <c r="JOU673" s="1075"/>
      <c r="JOV673" s="1075"/>
      <c r="JOW673" s="1075"/>
      <c r="JOX673" s="1075"/>
      <c r="JOY673" s="1075"/>
      <c r="JOZ673" s="1075"/>
      <c r="JPA673" s="1075"/>
      <c r="JPB673" s="1075"/>
      <c r="JPC673" s="1075"/>
      <c r="JPD673" s="1075"/>
      <c r="JPE673" s="1075"/>
      <c r="JPF673" s="1075"/>
      <c r="JPG673" s="1075"/>
      <c r="JPH673" s="1075"/>
      <c r="JPI673" s="1075"/>
      <c r="JPJ673" s="1075"/>
      <c r="JPK673" s="1075"/>
      <c r="JPL673" s="1075"/>
      <c r="JPM673" s="1075"/>
      <c r="JPN673" s="1075"/>
      <c r="JPO673" s="1075"/>
      <c r="JPP673" s="1075"/>
      <c r="JPQ673" s="1075"/>
      <c r="JPR673" s="1075"/>
      <c r="JPS673" s="1075"/>
      <c r="JPT673" s="1075"/>
      <c r="JPU673" s="1075"/>
      <c r="JPV673" s="1075"/>
      <c r="JPW673" s="1075"/>
      <c r="JPX673" s="1075"/>
      <c r="JPY673" s="1075"/>
      <c r="JPZ673" s="1075"/>
      <c r="JQA673" s="1075"/>
      <c r="JQB673" s="1075"/>
      <c r="JQC673" s="1075"/>
      <c r="JQD673" s="1075"/>
      <c r="JQE673" s="1075"/>
      <c r="JQF673" s="1075"/>
      <c r="JQG673" s="1075"/>
      <c r="JQH673" s="1075"/>
      <c r="JQI673" s="1075"/>
      <c r="JQJ673" s="1075"/>
      <c r="JQK673" s="1075"/>
      <c r="JQL673" s="1075"/>
      <c r="JQM673" s="1075"/>
      <c r="JQN673" s="1075"/>
      <c r="JQO673" s="1075"/>
      <c r="JQP673" s="1075"/>
      <c r="JQQ673" s="1075"/>
      <c r="JQR673" s="1075"/>
      <c r="JQS673" s="1075"/>
      <c r="JQT673" s="1075"/>
      <c r="JQU673" s="1075"/>
      <c r="JQV673" s="1075"/>
      <c r="JQW673" s="1075"/>
      <c r="JQX673" s="1075"/>
      <c r="JQY673" s="1075"/>
      <c r="JQZ673" s="1075"/>
      <c r="JRA673" s="1075"/>
      <c r="JRB673" s="1075"/>
      <c r="JRC673" s="1075"/>
      <c r="JRD673" s="1075"/>
      <c r="JRE673" s="1075"/>
      <c r="JRF673" s="1075"/>
      <c r="JRG673" s="1075"/>
      <c r="JRH673" s="1075"/>
      <c r="JRI673" s="1075"/>
      <c r="JRJ673" s="1075"/>
      <c r="JRK673" s="1075"/>
      <c r="JRL673" s="1075"/>
      <c r="JRM673" s="1075"/>
      <c r="JRN673" s="1075"/>
      <c r="JRO673" s="1075"/>
      <c r="JRP673" s="1075"/>
      <c r="JRQ673" s="1075"/>
      <c r="JRR673" s="1075"/>
      <c r="JRS673" s="1075"/>
      <c r="JRT673" s="1075"/>
      <c r="JRU673" s="1075"/>
      <c r="JRV673" s="1075"/>
      <c r="JRW673" s="1075"/>
      <c r="JRX673" s="1075"/>
      <c r="JRY673" s="1075"/>
      <c r="JRZ673" s="1075"/>
      <c r="JSA673" s="1075"/>
      <c r="JSB673" s="1075"/>
      <c r="JSC673" s="1075"/>
      <c r="JSD673" s="1075"/>
      <c r="JSE673" s="1075"/>
      <c r="JSF673" s="1075"/>
      <c r="JSG673" s="1075"/>
      <c r="JSH673" s="1075"/>
      <c r="JSI673" s="1075"/>
      <c r="JSJ673" s="1075"/>
      <c r="JSK673" s="1075"/>
      <c r="JSL673" s="1075"/>
      <c r="JSM673" s="1075"/>
      <c r="JSN673" s="1075"/>
      <c r="JSO673" s="1075"/>
      <c r="JSP673" s="1075"/>
      <c r="JSQ673" s="1075"/>
      <c r="JSR673" s="1075"/>
      <c r="JSS673" s="1075"/>
      <c r="JST673" s="1075"/>
      <c r="JSU673" s="1075"/>
      <c r="JSV673" s="1075"/>
      <c r="JSW673" s="1075"/>
      <c r="JSX673" s="1075"/>
      <c r="JSY673" s="1075"/>
      <c r="JSZ673" s="1075"/>
      <c r="JTA673" s="1075"/>
      <c r="JTB673" s="1075"/>
      <c r="JTC673" s="1075"/>
      <c r="JTD673" s="1075"/>
      <c r="JTE673" s="1075"/>
      <c r="JTF673" s="1075"/>
      <c r="JTG673" s="1075"/>
      <c r="JTH673" s="1075"/>
      <c r="JTI673" s="1075"/>
      <c r="JTJ673" s="1075"/>
      <c r="JTK673" s="1075"/>
      <c r="JTL673" s="1075"/>
      <c r="JTM673" s="1075"/>
      <c r="JTN673" s="1075"/>
      <c r="JTO673" s="1075"/>
      <c r="JTP673" s="1075"/>
      <c r="JTQ673" s="1075"/>
      <c r="JTR673" s="1075"/>
      <c r="JTS673" s="1075"/>
      <c r="JTT673" s="1075"/>
      <c r="JTU673" s="1075"/>
      <c r="JTV673" s="1075"/>
      <c r="JTW673" s="1075"/>
      <c r="JTX673" s="1075"/>
      <c r="JTY673" s="1075"/>
      <c r="JTZ673" s="1075"/>
      <c r="JUA673" s="1075"/>
      <c r="JUB673" s="1075"/>
      <c r="JUC673" s="1075"/>
      <c r="JUD673" s="1075"/>
      <c r="JUE673" s="1075"/>
      <c r="JUF673" s="1075"/>
      <c r="JUG673" s="1075"/>
      <c r="JUH673" s="1075"/>
      <c r="JUI673" s="1075"/>
      <c r="JUJ673" s="1075"/>
      <c r="JUK673" s="1075"/>
      <c r="JUL673" s="1075"/>
      <c r="JUM673" s="1075"/>
      <c r="JUN673" s="1075"/>
      <c r="JUO673" s="1075"/>
      <c r="JUP673" s="1075"/>
      <c r="JUQ673" s="1075"/>
      <c r="JUR673" s="1075"/>
      <c r="JUS673" s="1075"/>
      <c r="JUT673" s="1075"/>
      <c r="JUU673" s="1075"/>
      <c r="JUV673" s="1075"/>
      <c r="JUW673" s="1075"/>
      <c r="JUX673" s="1075"/>
      <c r="JUY673" s="1075"/>
      <c r="JUZ673" s="1075"/>
      <c r="JVA673" s="1075"/>
      <c r="JVB673" s="1075"/>
      <c r="JVC673" s="1075"/>
      <c r="JVD673" s="1075"/>
      <c r="JVE673" s="1075"/>
      <c r="JVF673" s="1075"/>
      <c r="JVG673" s="1075"/>
      <c r="JVH673" s="1075"/>
      <c r="JVI673" s="1075"/>
      <c r="JVJ673" s="1075"/>
      <c r="JVK673" s="1075"/>
      <c r="JVL673" s="1075"/>
      <c r="JVM673" s="1075"/>
      <c r="JVN673" s="1075"/>
      <c r="JVO673" s="1075"/>
      <c r="JVP673" s="1075"/>
      <c r="JVQ673" s="1075"/>
      <c r="JVR673" s="1075"/>
      <c r="JVS673" s="1075"/>
      <c r="JVT673" s="1075"/>
      <c r="JVU673" s="1075"/>
      <c r="JVV673" s="1075"/>
      <c r="JVW673" s="1075"/>
      <c r="JVX673" s="1075"/>
      <c r="JVY673" s="1075"/>
      <c r="JVZ673" s="1075"/>
      <c r="JWA673" s="1075"/>
      <c r="JWB673" s="1075"/>
      <c r="JWC673" s="1075"/>
      <c r="JWD673" s="1075"/>
      <c r="JWE673" s="1075"/>
      <c r="JWF673" s="1075"/>
      <c r="JWG673" s="1075"/>
      <c r="JWH673" s="1075"/>
      <c r="JWI673" s="1075"/>
      <c r="JWJ673" s="1075"/>
      <c r="JWK673" s="1075"/>
      <c r="JWL673" s="1075"/>
      <c r="JWM673" s="1075"/>
      <c r="JWN673" s="1075"/>
      <c r="JWO673" s="1075"/>
      <c r="JWP673" s="1075"/>
      <c r="JWQ673" s="1075"/>
      <c r="JWR673" s="1075"/>
      <c r="JWS673" s="1075"/>
      <c r="JWT673" s="1075"/>
      <c r="JWU673" s="1075"/>
      <c r="JWV673" s="1075"/>
      <c r="JWW673" s="1075"/>
      <c r="JWX673" s="1075"/>
      <c r="JWY673" s="1075"/>
      <c r="JWZ673" s="1075"/>
      <c r="JXA673" s="1075"/>
      <c r="JXB673" s="1075"/>
      <c r="JXC673" s="1075"/>
      <c r="JXD673" s="1075"/>
      <c r="JXE673" s="1075"/>
      <c r="JXF673" s="1075"/>
      <c r="JXG673" s="1075"/>
      <c r="JXH673" s="1075"/>
      <c r="JXI673" s="1075"/>
      <c r="JXJ673" s="1075"/>
      <c r="JXK673" s="1075"/>
      <c r="JXL673" s="1075"/>
      <c r="JXM673" s="1075"/>
      <c r="JXN673" s="1075"/>
      <c r="JXO673" s="1075"/>
      <c r="JXP673" s="1075"/>
      <c r="JXQ673" s="1075"/>
      <c r="JXR673" s="1075"/>
      <c r="JXS673" s="1075"/>
      <c r="JXT673" s="1075"/>
      <c r="JXU673" s="1075"/>
      <c r="JXV673" s="1075"/>
      <c r="JXW673" s="1075"/>
      <c r="JXX673" s="1075"/>
      <c r="JXY673" s="1075"/>
      <c r="JXZ673" s="1075"/>
      <c r="JYA673" s="1075"/>
      <c r="JYB673" s="1075"/>
      <c r="JYC673" s="1075"/>
      <c r="JYD673" s="1075"/>
      <c r="JYE673" s="1075"/>
      <c r="JYF673" s="1075"/>
      <c r="JYG673" s="1075"/>
      <c r="JYH673" s="1075"/>
      <c r="JYI673" s="1075"/>
      <c r="JYJ673" s="1075"/>
      <c r="JYK673" s="1075"/>
      <c r="JYL673" s="1075"/>
      <c r="JYM673" s="1075"/>
      <c r="JYN673" s="1075"/>
      <c r="JYO673" s="1075"/>
      <c r="JYP673" s="1075"/>
      <c r="JYQ673" s="1075"/>
      <c r="JYR673" s="1075"/>
      <c r="JYS673" s="1075"/>
      <c r="JYT673" s="1075"/>
      <c r="JYU673" s="1075"/>
      <c r="JYV673" s="1075"/>
      <c r="JYW673" s="1075"/>
      <c r="JYX673" s="1075"/>
      <c r="JYY673" s="1075"/>
      <c r="JYZ673" s="1075"/>
      <c r="JZA673" s="1075"/>
      <c r="JZB673" s="1075"/>
      <c r="JZC673" s="1075"/>
      <c r="JZD673" s="1075"/>
      <c r="JZE673" s="1075"/>
      <c r="JZF673" s="1075"/>
      <c r="JZG673" s="1075"/>
      <c r="JZH673" s="1075"/>
      <c r="JZI673" s="1075"/>
      <c r="JZJ673" s="1075"/>
      <c r="JZK673" s="1075"/>
      <c r="JZL673" s="1075"/>
      <c r="JZM673" s="1075"/>
      <c r="JZN673" s="1075"/>
      <c r="JZO673" s="1075"/>
      <c r="JZP673" s="1075"/>
      <c r="JZQ673" s="1075"/>
      <c r="JZR673" s="1075"/>
      <c r="JZS673" s="1075"/>
      <c r="JZT673" s="1075"/>
      <c r="JZU673" s="1075"/>
      <c r="JZV673" s="1075"/>
      <c r="JZW673" s="1075"/>
      <c r="JZX673" s="1075"/>
      <c r="JZY673" s="1075"/>
      <c r="JZZ673" s="1075"/>
      <c r="KAA673" s="1075"/>
      <c r="KAB673" s="1075"/>
      <c r="KAC673" s="1075"/>
      <c r="KAD673" s="1075"/>
      <c r="KAE673" s="1075"/>
      <c r="KAF673" s="1075"/>
      <c r="KAG673" s="1075"/>
      <c r="KAH673" s="1075"/>
      <c r="KAI673" s="1075"/>
      <c r="KAJ673" s="1075"/>
      <c r="KAK673" s="1075"/>
      <c r="KAL673" s="1075"/>
      <c r="KAM673" s="1075"/>
      <c r="KAN673" s="1075"/>
      <c r="KAO673" s="1075"/>
      <c r="KAP673" s="1075"/>
      <c r="KAQ673" s="1075"/>
      <c r="KAR673" s="1075"/>
      <c r="KAS673" s="1075"/>
      <c r="KAT673" s="1075"/>
      <c r="KAU673" s="1075"/>
      <c r="KAV673" s="1075"/>
      <c r="KAW673" s="1075"/>
      <c r="KAX673" s="1075"/>
      <c r="KAY673" s="1075"/>
      <c r="KAZ673" s="1075"/>
      <c r="KBA673" s="1075"/>
      <c r="KBB673" s="1075"/>
      <c r="KBC673" s="1075"/>
      <c r="KBD673" s="1075"/>
      <c r="KBE673" s="1075"/>
      <c r="KBF673" s="1075"/>
      <c r="KBG673" s="1075"/>
      <c r="KBH673" s="1075"/>
      <c r="KBI673" s="1075"/>
      <c r="KBJ673" s="1075"/>
      <c r="KBK673" s="1075"/>
      <c r="KBL673" s="1075"/>
      <c r="KBM673" s="1075"/>
      <c r="KBN673" s="1075"/>
      <c r="KBO673" s="1075"/>
      <c r="KBP673" s="1075"/>
      <c r="KBQ673" s="1075"/>
      <c r="KBR673" s="1075"/>
      <c r="KBS673" s="1075"/>
      <c r="KBT673" s="1075"/>
      <c r="KBU673" s="1075"/>
      <c r="KBV673" s="1075"/>
      <c r="KBW673" s="1075"/>
      <c r="KBX673" s="1075"/>
      <c r="KBY673" s="1075"/>
      <c r="KBZ673" s="1075"/>
      <c r="KCA673" s="1075"/>
      <c r="KCB673" s="1075"/>
      <c r="KCC673" s="1075"/>
      <c r="KCD673" s="1075"/>
      <c r="KCE673" s="1075"/>
      <c r="KCF673" s="1075"/>
      <c r="KCG673" s="1075"/>
      <c r="KCH673" s="1075"/>
      <c r="KCI673" s="1075"/>
      <c r="KCJ673" s="1075"/>
      <c r="KCK673" s="1075"/>
      <c r="KCL673" s="1075"/>
      <c r="KCM673" s="1075"/>
      <c r="KCN673" s="1075"/>
      <c r="KCO673" s="1075"/>
      <c r="KCP673" s="1075"/>
      <c r="KCQ673" s="1075"/>
      <c r="KCR673" s="1075"/>
      <c r="KCS673" s="1075"/>
      <c r="KCT673" s="1075"/>
      <c r="KCU673" s="1075"/>
      <c r="KCV673" s="1075"/>
      <c r="KCW673" s="1075"/>
      <c r="KCX673" s="1075"/>
      <c r="KCY673" s="1075"/>
      <c r="KCZ673" s="1075"/>
      <c r="KDA673" s="1075"/>
      <c r="KDB673" s="1075"/>
      <c r="KDC673" s="1075"/>
      <c r="KDD673" s="1075"/>
      <c r="KDE673" s="1075"/>
      <c r="KDF673" s="1075"/>
      <c r="KDG673" s="1075"/>
      <c r="KDH673" s="1075"/>
      <c r="KDI673" s="1075"/>
      <c r="KDJ673" s="1075"/>
      <c r="KDK673" s="1075"/>
      <c r="KDL673" s="1075"/>
      <c r="KDM673" s="1075"/>
      <c r="KDN673" s="1075"/>
      <c r="KDO673" s="1075"/>
      <c r="KDP673" s="1075"/>
      <c r="KDQ673" s="1075"/>
      <c r="KDR673" s="1075"/>
      <c r="KDS673" s="1075"/>
      <c r="KDT673" s="1075"/>
      <c r="KDU673" s="1075"/>
      <c r="KDV673" s="1075"/>
      <c r="KDW673" s="1075"/>
      <c r="KDX673" s="1075"/>
      <c r="KDY673" s="1075"/>
      <c r="KDZ673" s="1075"/>
      <c r="KEA673" s="1075"/>
      <c r="KEB673" s="1075"/>
      <c r="KEC673" s="1075"/>
      <c r="KED673" s="1075"/>
      <c r="KEE673" s="1075"/>
      <c r="KEF673" s="1075"/>
      <c r="KEG673" s="1075"/>
      <c r="KEH673" s="1075"/>
      <c r="KEI673" s="1075"/>
      <c r="KEJ673" s="1075"/>
      <c r="KEK673" s="1075"/>
      <c r="KEL673" s="1075"/>
      <c r="KEM673" s="1075"/>
      <c r="KEN673" s="1075"/>
      <c r="KEO673" s="1075"/>
      <c r="KEP673" s="1075"/>
      <c r="KEQ673" s="1075"/>
      <c r="KER673" s="1075"/>
      <c r="KES673" s="1075"/>
      <c r="KET673" s="1075"/>
      <c r="KEU673" s="1075"/>
      <c r="KEV673" s="1075"/>
      <c r="KEW673" s="1075"/>
      <c r="KEX673" s="1075"/>
      <c r="KEY673" s="1075"/>
      <c r="KEZ673" s="1075"/>
      <c r="KFA673" s="1075"/>
      <c r="KFB673" s="1075"/>
      <c r="KFC673" s="1075"/>
      <c r="KFD673" s="1075"/>
      <c r="KFE673" s="1075"/>
      <c r="KFF673" s="1075"/>
      <c r="KFG673" s="1075"/>
      <c r="KFH673" s="1075"/>
      <c r="KFI673" s="1075"/>
      <c r="KFJ673" s="1075"/>
      <c r="KFK673" s="1075"/>
      <c r="KFL673" s="1075"/>
      <c r="KFM673" s="1075"/>
      <c r="KFN673" s="1075"/>
      <c r="KFO673" s="1075"/>
      <c r="KFP673" s="1075"/>
      <c r="KFQ673" s="1075"/>
      <c r="KFR673" s="1075"/>
      <c r="KFS673" s="1075"/>
      <c r="KFT673" s="1075"/>
      <c r="KFU673" s="1075"/>
      <c r="KFV673" s="1075"/>
      <c r="KFW673" s="1075"/>
      <c r="KFX673" s="1075"/>
      <c r="KFY673" s="1075"/>
      <c r="KFZ673" s="1075"/>
      <c r="KGA673" s="1075"/>
      <c r="KGB673" s="1075"/>
      <c r="KGC673" s="1075"/>
      <c r="KGD673" s="1075"/>
      <c r="KGE673" s="1075"/>
      <c r="KGF673" s="1075"/>
      <c r="KGG673" s="1075"/>
      <c r="KGH673" s="1075"/>
      <c r="KGI673" s="1075"/>
      <c r="KGJ673" s="1075"/>
      <c r="KGK673" s="1075"/>
      <c r="KGL673" s="1075"/>
      <c r="KGM673" s="1075"/>
      <c r="KGN673" s="1075"/>
      <c r="KGO673" s="1075"/>
      <c r="KGP673" s="1075"/>
      <c r="KGQ673" s="1075"/>
      <c r="KGR673" s="1075"/>
      <c r="KGS673" s="1075"/>
      <c r="KGT673" s="1075"/>
      <c r="KGU673" s="1075"/>
      <c r="KGV673" s="1075"/>
      <c r="KGW673" s="1075"/>
      <c r="KGX673" s="1075"/>
      <c r="KGY673" s="1075"/>
      <c r="KGZ673" s="1075"/>
      <c r="KHA673" s="1075"/>
      <c r="KHB673" s="1075"/>
      <c r="KHC673" s="1075"/>
      <c r="KHD673" s="1075"/>
      <c r="KHE673" s="1075"/>
      <c r="KHF673" s="1075"/>
      <c r="KHG673" s="1075"/>
      <c r="KHH673" s="1075"/>
      <c r="KHI673" s="1075"/>
      <c r="KHJ673" s="1075"/>
      <c r="KHK673" s="1075"/>
      <c r="KHL673" s="1075"/>
      <c r="KHM673" s="1075"/>
      <c r="KHN673" s="1075"/>
      <c r="KHO673" s="1075"/>
      <c r="KHP673" s="1075"/>
      <c r="KHQ673" s="1075"/>
      <c r="KHR673" s="1075"/>
      <c r="KHS673" s="1075"/>
      <c r="KHT673" s="1075"/>
      <c r="KHU673" s="1075"/>
      <c r="KHV673" s="1075"/>
      <c r="KHW673" s="1075"/>
      <c r="KHX673" s="1075"/>
      <c r="KHY673" s="1075"/>
      <c r="KHZ673" s="1075"/>
      <c r="KIA673" s="1075"/>
      <c r="KIB673" s="1075"/>
      <c r="KIC673" s="1075"/>
      <c r="KID673" s="1075"/>
      <c r="KIE673" s="1075"/>
      <c r="KIF673" s="1075"/>
      <c r="KIG673" s="1075"/>
      <c r="KIH673" s="1075"/>
      <c r="KII673" s="1075"/>
      <c r="KIJ673" s="1075"/>
      <c r="KIK673" s="1075"/>
      <c r="KIL673" s="1075"/>
      <c r="KIM673" s="1075"/>
      <c r="KIN673" s="1075"/>
      <c r="KIO673" s="1075"/>
      <c r="KIP673" s="1075"/>
      <c r="KIQ673" s="1075"/>
      <c r="KIR673" s="1075"/>
      <c r="KIS673" s="1075"/>
      <c r="KIT673" s="1075"/>
      <c r="KIU673" s="1075"/>
      <c r="KIV673" s="1075"/>
      <c r="KIW673" s="1075"/>
      <c r="KIX673" s="1075"/>
      <c r="KIY673" s="1075"/>
      <c r="KIZ673" s="1075"/>
      <c r="KJA673" s="1075"/>
      <c r="KJB673" s="1075"/>
      <c r="KJC673" s="1075"/>
      <c r="KJD673" s="1075"/>
      <c r="KJE673" s="1075"/>
      <c r="KJF673" s="1075"/>
      <c r="KJG673" s="1075"/>
      <c r="KJH673" s="1075"/>
      <c r="KJI673" s="1075"/>
      <c r="KJJ673" s="1075"/>
      <c r="KJK673" s="1075"/>
      <c r="KJL673" s="1075"/>
      <c r="KJM673" s="1075"/>
      <c r="KJN673" s="1075"/>
      <c r="KJO673" s="1075"/>
      <c r="KJP673" s="1075"/>
      <c r="KJQ673" s="1075"/>
      <c r="KJR673" s="1075"/>
      <c r="KJS673" s="1075"/>
      <c r="KJT673" s="1075"/>
      <c r="KJU673" s="1075"/>
      <c r="KJV673" s="1075"/>
      <c r="KJW673" s="1075"/>
      <c r="KJX673" s="1075"/>
      <c r="KJY673" s="1075"/>
      <c r="KJZ673" s="1075"/>
      <c r="KKA673" s="1075"/>
      <c r="KKB673" s="1075"/>
      <c r="KKC673" s="1075"/>
      <c r="KKD673" s="1075"/>
      <c r="KKE673" s="1075"/>
      <c r="KKF673" s="1075"/>
      <c r="KKG673" s="1075"/>
      <c r="KKH673" s="1075"/>
      <c r="KKI673" s="1075"/>
      <c r="KKJ673" s="1075"/>
      <c r="KKK673" s="1075"/>
      <c r="KKL673" s="1075"/>
      <c r="KKM673" s="1075"/>
      <c r="KKN673" s="1075"/>
      <c r="KKO673" s="1075"/>
      <c r="KKP673" s="1075"/>
      <c r="KKQ673" s="1075"/>
      <c r="KKR673" s="1075"/>
      <c r="KKS673" s="1075"/>
      <c r="KKT673" s="1075"/>
      <c r="KKU673" s="1075"/>
      <c r="KKV673" s="1075"/>
      <c r="KKW673" s="1075"/>
      <c r="KKX673" s="1075"/>
      <c r="KKY673" s="1075"/>
      <c r="KKZ673" s="1075"/>
      <c r="KLA673" s="1075"/>
      <c r="KLB673" s="1075"/>
      <c r="KLC673" s="1075"/>
      <c r="KLD673" s="1075"/>
      <c r="KLE673" s="1075"/>
      <c r="KLF673" s="1075"/>
      <c r="KLG673" s="1075"/>
      <c r="KLH673" s="1075"/>
      <c r="KLI673" s="1075"/>
      <c r="KLJ673" s="1075"/>
      <c r="KLK673" s="1075"/>
      <c r="KLL673" s="1075"/>
      <c r="KLM673" s="1075"/>
      <c r="KLN673" s="1075"/>
      <c r="KLO673" s="1075"/>
      <c r="KLP673" s="1075"/>
      <c r="KLQ673" s="1075"/>
      <c r="KLR673" s="1075"/>
      <c r="KLS673" s="1075"/>
      <c r="KLT673" s="1075"/>
      <c r="KLU673" s="1075"/>
      <c r="KLV673" s="1075"/>
      <c r="KLW673" s="1075"/>
      <c r="KLX673" s="1075"/>
      <c r="KLY673" s="1075"/>
      <c r="KLZ673" s="1075"/>
      <c r="KMA673" s="1075"/>
      <c r="KMB673" s="1075"/>
      <c r="KMC673" s="1075"/>
      <c r="KMD673" s="1075"/>
      <c r="KME673" s="1075"/>
      <c r="KMF673" s="1075"/>
      <c r="KMG673" s="1075"/>
      <c r="KMH673" s="1075"/>
      <c r="KMI673" s="1075"/>
      <c r="KMJ673" s="1075"/>
      <c r="KMK673" s="1075"/>
      <c r="KML673" s="1075"/>
      <c r="KMM673" s="1075"/>
      <c r="KMN673" s="1075"/>
      <c r="KMO673" s="1075"/>
      <c r="KMP673" s="1075"/>
      <c r="KMQ673" s="1075"/>
      <c r="KMR673" s="1075"/>
      <c r="KMS673" s="1075"/>
      <c r="KMT673" s="1075"/>
      <c r="KMU673" s="1075"/>
      <c r="KMV673" s="1075"/>
      <c r="KMW673" s="1075"/>
      <c r="KMX673" s="1075"/>
      <c r="KMY673" s="1075"/>
      <c r="KMZ673" s="1075"/>
      <c r="KNA673" s="1075"/>
      <c r="KNB673" s="1075"/>
      <c r="KNC673" s="1075"/>
      <c r="KND673" s="1075"/>
      <c r="KNE673" s="1075"/>
      <c r="KNF673" s="1075"/>
      <c r="KNG673" s="1075"/>
      <c r="KNH673" s="1075"/>
      <c r="KNI673" s="1075"/>
      <c r="KNJ673" s="1075"/>
      <c r="KNK673" s="1075"/>
      <c r="KNL673" s="1075"/>
      <c r="KNM673" s="1075"/>
      <c r="KNN673" s="1075"/>
      <c r="KNO673" s="1075"/>
      <c r="KNP673" s="1075"/>
      <c r="KNQ673" s="1075"/>
      <c r="KNR673" s="1075"/>
      <c r="KNS673" s="1075"/>
      <c r="KNT673" s="1075"/>
      <c r="KNU673" s="1075"/>
      <c r="KNV673" s="1075"/>
      <c r="KNW673" s="1075"/>
      <c r="KNX673" s="1075"/>
      <c r="KNY673" s="1075"/>
      <c r="KNZ673" s="1075"/>
      <c r="KOA673" s="1075"/>
      <c r="KOB673" s="1075"/>
      <c r="KOC673" s="1075"/>
      <c r="KOD673" s="1075"/>
      <c r="KOE673" s="1075"/>
      <c r="KOF673" s="1075"/>
      <c r="KOG673" s="1075"/>
      <c r="KOH673" s="1075"/>
      <c r="KOI673" s="1075"/>
      <c r="KOJ673" s="1075"/>
      <c r="KOK673" s="1075"/>
      <c r="KOL673" s="1075"/>
      <c r="KOM673" s="1075"/>
      <c r="KON673" s="1075"/>
      <c r="KOO673" s="1075"/>
      <c r="KOP673" s="1075"/>
      <c r="KOQ673" s="1075"/>
      <c r="KOR673" s="1075"/>
      <c r="KOS673" s="1075"/>
      <c r="KOT673" s="1075"/>
      <c r="KOU673" s="1075"/>
      <c r="KOV673" s="1075"/>
      <c r="KOW673" s="1075"/>
      <c r="KOX673" s="1075"/>
      <c r="KOY673" s="1075"/>
      <c r="KOZ673" s="1075"/>
      <c r="KPA673" s="1075"/>
      <c r="KPB673" s="1075"/>
      <c r="KPC673" s="1075"/>
      <c r="KPD673" s="1075"/>
      <c r="KPE673" s="1075"/>
      <c r="KPF673" s="1075"/>
      <c r="KPG673" s="1075"/>
      <c r="KPH673" s="1075"/>
      <c r="KPI673" s="1075"/>
      <c r="KPJ673" s="1075"/>
      <c r="KPK673" s="1075"/>
      <c r="KPL673" s="1075"/>
      <c r="KPM673" s="1075"/>
      <c r="KPN673" s="1075"/>
      <c r="KPO673" s="1075"/>
      <c r="KPP673" s="1075"/>
      <c r="KPQ673" s="1075"/>
      <c r="KPR673" s="1075"/>
      <c r="KPS673" s="1075"/>
      <c r="KPT673" s="1075"/>
      <c r="KPU673" s="1075"/>
      <c r="KPV673" s="1075"/>
      <c r="KPW673" s="1075"/>
      <c r="KPX673" s="1075"/>
      <c r="KPY673" s="1075"/>
      <c r="KPZ673" s="1075"/>
      <c r="KQA673" s="1075"/>
      <c r="KQB673" s="1075"/>
      <c r="KQC673" s="1075"/>
      <c r="KQD673" s="1075"/>
      <c r="KQE673" s="1075"/>
      <c r="KQF673" s="1075"/>
      <c r="KQG673" s="1075"/>
      <c r="KQH673" s="1075"/>
      <c r="KQI673" s="1075"/>
      <c r="KQJ673" s="1075"/>
      <c r="KQK673" s="1075"/>
      <c r="KQL673" s="1075"/>
      <c r="KQM673" s="1075"/>
      <c r="KQN673" s="1075"/>
      <c r="KQO673" s="1075"/>
      <c r="KQP673" s="1075"/>
      <c r="KQQ673" s="1075"/>
      <c r="KQR673" s="1075"/>
      <c r="KQS673" s="1075"/>
      <c r="KQT673" s="1075"/>
      <c r="KQU673" s="1075"/>
      <c r="KQV673" s="1075"/>
      <c r="KQW673" s="1075"/>
      <c r="KQX673" s="1075"/>
      <c r="KQY673" s="1075"/>
      <c r="KQZ673" s="1075"/>
      <c r="KRA673" s="1075"/>
      <c r="KRB673" s="1075"/>
      <c r="KRC673" s="1075"/>
      <c r="KRD673" s="1075"/>
      <c r="KRE673" s="1075"/>
      <c r="KRF673" s="1075"/>
      <c r="KRG673" s="1075"/>
      <c r="KRH673" s="1075"/>
      <c r="KRI673" s="1075"/>
      <c r="KRJ673" s="1075"/>
      <c r="KRK673" s="1075"/>
      <c r="KRL673" s="1075"/>
      <c r="KRM673" s="1075"/>
      <c r="KRN673" s="1075"/>
      <c r="KRO673" s="1075"/>
      <c r="KRP673" s="1075"/>
      <c r="KRQ673" s="1075"/>
      <c r="KRR673" s="1075"/>
      <c r="KRS673" s="1075"/>
      <c r="KRT673" s="1075"/>
      <c r="KRU673" s="1075"/>
      <c r="KRV673" s="1075"/>
      <c r="KRW673" s="1075"/>
      <c r="KRX673" s="1075"/>
      <c r="KRY673" s="1075"/>
      <c r="KRZ673" s="1075"/>
      <c r="KSA673" s="1075"/>
      <c r="KSB673" s="1075"/>
      <c r="KSC673" s="1075"/>
      <c r="KSD673" s="1075"/>
      <c r="KSE673" s="1075"/>
      <c r="KSF673" s="1075"/>
      <c r="KSG673" s="1075"/>
      <c r="KSH673" s="1075"/>
      <c r="KSI673" s="1075"/>
      <c r="KSJ673" s="1075"/>
      <c r="KSK673" s="1075"/>
      <c r="KSL673" s="1075"/>
      <c r="KSM673" s="1075"/>
      <c r="KSN673" s="1075"/>
      <c r="KSO673" s="1075"/>
      <c r="KSP673" s="1075"/>
      <c r="KSQ673" s="1075"/>
      <c r="KSR673" s="1075"/>
      <c r="KSS673" s="1075"/>
      <c r="KST673" s="1075"/>
      <c r="KSU673" s="1075"/>
      <c r="KSV673" s="1075"/>
      <c r="KSW673" s="1075"/>
      <c r="KSX673" s="1075"/>
      <c r="KSY673" s="1075"/>
      <c r="KSZ673" s="1075"/>
      <c r="KTA673" s="1075"/>
      <c r="KTB673" s="1075"/>
      <c r="KTC673" s="1075"/>
      <c r="KTD673" s="1075"/>
      <c r="KTE673" s="1075"/>
      <c r="KTF673" s="1075"/>
      <c r="KTG673" s="1075"/>
      <c r="KTH673" s="1075"/>
      <c r="KTI673" s="1075"/>
      <c r="KTJ673" s="1075"/>
      <c r="KTK673" s="1075"/>
      <c r="KTL673" s="1075"/>
      <c r="KTM673" s="1075"/>
      <c r="KTN673" s="1075"/>
      <c r="KTO673" s="1075"/>
      <c r="KTP673" s="1075"/>
      <c r="KTQ673" s="1075"/>
      <c r="KTR673" s="1075"/>
      <c r="KTS673" s="1075"/>
      <c r="KTT673" s="1075"/>
      <c r="KTU673" s="1075"/>
      <c r="KTV673" s="1075"/>
      <c r="KTW673" s="1075"/>
      <c r="KTX673" s="1075"/>
      <c r="KTY673" s="1075"/>
      <c r="KTZ673" s="1075"/>
      <c r="KUA673" s="1075"/>
      <c r="KUB673" s="1075"/>
      <c r="KUC673" s="1075"/>
      <c r="KUD673" s="1075"/>
      <c r="KUE673" s="1075"/>
      <c r="KUF673" s="1075"/>
      <c r="KUG673" s="1075"/>
      <c r="KUH673" s="1075"/>
      <c r="KUI673" s="1075"/>
      <c r="KUJ673" s="1075"/>
      <c r="KUK673" s="1075"/>
      <c r="KUL673" s="1075"/>
      <c r="KUM673" s="1075"/>
      <c r="KUN673" s="1075"/>
      <c r="KUO673" s="1075"/>
      <c r="KUP673" s="1075"/>
      <c r="KUQ673" s="1075"/>
      <c r="KUR673" s="1075"/>
      <c r="KUS673" s="1075"/>
      <c r="KUT673" s="1075"/>
      <c r="KUU673" s="1075"/>
      <c r="KUV673" s="1075"/>
      <c r="KUW673" s="1075"/>
      <c r="KUX673" s="1075"/>
      <c r="KUY673" s="1075"/>
      <c r="KUZ673" s="1075"/>
      <c r="KVA673" s="1075"/>
      <c r="KVB673" s="1075"/>
      <c r="KVC673" s="1075"/>
      <c r="KVD673" s="1075"/>
      <c r="KVE673" s="1075"/>
      <c r="KVF673" s="1075"/>
      <c r="KVG673" s="1075"/>
      <c r="KVH673" s="1075"/>
      <c r="KVI673" s="1075"/>
      <c r="KVJ673" s="1075"/>
      <c r="KVK673" s="1075"/>
      <c r="KVL673" s="1075"/>
      <c r="KVM673" s="1075"/>
      <c r="KVN673" s="1075"/>
      <c r="KVO673" s="1075"/>
      <c r="KVP673" s="1075"/>
      <c r="KVQ673" s="1075"/>
      <c r="KVR673" s="1075"/>
      <c r="KVS673" s="1075"/>
      <c r="KVT673" s="1075"/>
      <c r="KVU673" s="1075"/>
      <c r="KVV673" s="1075"/>
      <c r="KVW673" s="1075"/>
      <c r="KVX673" s="1075"/>
      <c r="KVY673" s="1075"/>
      <c r="KVZ673" s="1075"/>
      <c r="KWA673" s="1075"/>
      <c r="KWB673" s="1075"/>
      <c r="KWC673" s="1075"/>
      <c r="KWD673" s="1075"/>
      <c r="KWE673" s="1075"/>
      <c r="KWF673" s="1075"/>
      <c r="KWG673" s="1075"/>
      <c r="KWH673" s="1075"/>
      <c r="KWI673" s="1075"/>
      <c r="KWJ673" s="1075"/>
      <c r="KWK673" s="1075"/>
      <c r="KWL673" s="1075"/>
      <c r="KWM673" s="1075"/>
      <c r="KWN673" s="1075"/>
      <c r="KWO673" s="1075"/>
      <c r="KWP673" s="1075"/>
      <c r="KWQ673" s="1075"/>
      <c r="KWR673" s="1075"/>
      <c r="KWS673" s="1075"/>
      <c r="KWT673" s="1075"/>
      <c r="KWU673" s="1075"/>
      <c r="KWV673" s="1075"/>
      <c r="KWW673" s="1075"/>
      <c r="KWX673" s="1075"/>
      <c r="KWY673" s="1075"/>
      <c r="KWZ673" s="1075"/>
      <c r="KXA673" s="1075"/>
      <c r="KXB673" s="1075"/>
      <c r="KXC673" s="1075"/>
      <c r="KXD673" s="1075"/>
      <c r="KXE673" s="1075"/>
      <c r="KXF673" s="1075"/>
      <c r="KXG673" s="1075"/>
      <c r="KXH673" s="1075"/>
      <c r="KXI673" s="1075"/>
      <c r="KXJ673" s="1075"/>
      <c r="KXK673" s="1075"/>
      <c r="KXL673" s="1075"/>
      <c r="KXM673" s="1075"/>
      <c r="KXN673" s="1075"/>
      <c r="KXO673" s="1075"/>
      <c r="KXP673" s="1075"/>
      <c r="KXQ673" s="1075"/>
      <c r="KXR673" s="1075"/>
      <c r="KXS673" s="1075"/>
      <c r="KXT673" s="1075"/>
      <c r="KXU673" s="1075"/>
      <c r="KXV673" s="1075"/>
      <c r="KXW673" s="1075"/>
      <c r="KXX673" s="1075"/>
      <c r="KXY673" s="1075"/>
      <c r="KXZ673" s="1075"/>
      <c r="KYA673" s="1075"/>
      <c r="KYB673" s="1075"/>
      <c r="KYC673" s="1075"/>
      <c r="KYD673" s="1075"/>
      <c r="KYE673" s="1075"/>
      <c r="KYF673" s="1075"/>
      <c r="KYG673" s="1075"/>
      <c r="KYH673" s="1075"/>
      <c r="KYI673" s="1075"/>
      <c r="KYJ673" s="1075"/>
      <c r="KYK673" s="1075"/>
      <c r="KYL673" s="1075"/>
      <c r="KYM673" s="1075"/>
      <c r="KYN673" s="1075"/>
      <c r="KYO673" s="1075"/>
      <c r="KYP673" s="1075"/>
      <c r="KYQ673" s="1075"/>
      <c r="KYR673" s="1075"/>
      <c r="KYS673" s="1075"/>
      <c r="KYT673" s="1075"/>
      <c r="KYU673" s="1075"/>
      <c r="KYV673" s="1075"/>
      <c r="KYW673" s="1075"/>
      <c r="KYX673" s="1075"/>
      <c r="KYY673" s="1075"/>
      <c r="KYZ673" s="1075"/>
      <c r="KZA673" s="1075"/>
      <c r="KZB673" s="1075"/>
      <c r="KZC673" s="1075"/>
      <c r="KZD673" s="1075"/>
      <c r="KZE673" s="1075"/>
      <c r="KZF673" s="1075"/>
      <c r="KZG673" s="1075"/>
      <c r="KZH673" s="1075"/>
      <c r="KZI673" s="1075"/>
      <c r="KZJ673" s="1075"/>
      <c r="KZK673" s="1075"/>
      <c r="KZL673" s="1075"/>
      <c r="KZM673" s="1075"/>
      <c r="KZN673" s="1075"/>
      <c r="KZO673" s="1075"/>
      <c r="KZP673" s="1075"/>
      <c r="KZQ673" s="1075"/>
      <c r="KZR673" s="1075"/>
      <c r="KZS673" s="1075"/>
      <c r="KZT673" s="1075"/>
      <c r="KZU673" s="1075"/>
      <c r="KZV673" s="1075"/>
      <c r="KZW673" s="1075"/>
      <c r="KZX673" s="1075"/>
      <c r="KZY673" s="1075"/>
      <c r="KZZ673" s="1075"/>
      <c r="LAA673" s="1075"/>
      <c r="LAB673" s="1075"/>
      <c r="LAC673" s="1075"/>
      <c r="LAD673" s="1075"/>
      <c r="LAE673" s="1075"/>
      <c r="LAF673" s="1075"/>
      <c r="LAG673" s="1075"/>
      <c r="LAH673" s="1075"/>
      <c r="LAI673" s="1075"/>
      <c r="LAJ673" s="1075"/>
      <c r="LAK673" s="1075"/>
      <c r="LAL673" s="1075"/>
      <c r="LAM673" s="1075"/>
      <c r="LAN673" s="1075"/>
      <c r="LAO673" s="1075"/>
      <c r="LAP673" s="1075"/>
      <c r="LAQ673" s="1075"/>
      <c r="LAR673" s="1075"/>
      <c r="LAS673" s="1075"/>
      <c r="LAT673" s="1075"/>
      <c r="LAU673" s="1075"/>
      <c r="LAV673" s="1075"/>
      <c r="LAW673" s="1075"/>
      <c r="LAX673" s="1075"/>
      <c r="LAY673" s="1075"/>
      <c r="LAZ673" s="1075"/>
      <c r="LBA673" s="1075"/>
      <c r="LBB673" s="1075"/>
      <c r="LBC673" s="1075"/>
      <c r="LBD673" s="1075"/>
      <c r="LBE673" s="1075"/>
      <c r="LBF673" s="1075"/>
      <c r="LBG673" s="1075"/>
      <c r="LBH673" s="1075"/>
      <c r="LBI673" s="1075"/>
      <c r="LBJ673" s="1075"/>
      <c r="LBK673" s="1075"/>
      <c r="LBL673" s="1075"/>
      <c r="LBM673" s="1075"/>
      <c r="LBN673" s="1075"/>
      <c r="LBO673" s="1075"/>
      <c r="LBP673" s="1075"/>
      <c r="LBQ673" s="1075"/>
      <c r="LBR673" s="1075"/>
      <c r="LBS673" s="1075"/>
      <c r="LBT673" s="1075"/>
      <c r="LBU673" s="1075"/>
      <c r="LBV673" s="1075"/>
      <c r="LBW673" s="1075"/>
      <c r="LBX673" s="1075"/>
      <c r="LBY673" s="1075"/>
      <c r="LBZ673" s="1075"/>
      <c r="LCA673" s="1075"/>
      <c r="LCB673" s="1075"/>
      <c r="LCC673" s="1075"/>
      <c r="LCD673" s="1075"/>
      <c r="LCE673" s="1075"/>
      <c r="LCF673" s="1075"/>
      <c r="LCG673" s="1075"/>
      <c r="LCH673" s="1075"/>
      <c r="LCI673" s="1075"/>
      <c r="LCJ673" s="1075"/>
      <c r="LCK673" s="1075"/>
      <c r="LCL673" s="1075"/>
      <c r="LCM673" s="1075"/>
      <c r="LCN673" s="1075"/>
      <c r="LCO673" s="1075"/>
      <c r="LCP673" s="1075"/>
      <c r="LCQ673" s="1075"/>
      <c r="LCR673" s="1075"/>
      <c r="LCS673" s="1075"/>
      <c r="LCT673" s="1075"/>
      <c r="LCU673" s="1075"/>
      <c r="LCV673" s="1075"/>
      <c r="LCW673" s="1075"/>
      <c r="LCX673" s="1075"/>
      <c r="LCY673" s="1075"/>
      <c r="LCZ673" s="1075"/>
      <c r="LDA673" s="1075"/>
      <c r="LDB673" s="1075"/>
      <c r="LDC673" s="1075"/>
      <c r="LDD673" s="1075"/>
      <c r="LDE673" s="1075"/>
      <c r="LDF673" s="1075"/>
      <c r="LDG673" s="1075"/>
      <c r="LDH673" s="1075"/>
      <c r="LDI673" s="1075"/>
      <c r="LDJ673" s="1075"/>
      <c r="LDK673" s="1075"/>
      <c r="LDL673" s="1075"/>
      <c r="LDM673" s="1075"/>
      <c r="LDN673" s="1075"/>
      <c r="LDO673" s="1075"/>
      <c r="LDP673" s="1075"/>
      <c r="LDQ673" s="1075"/>
      <c r="LDR673" s="1075"/>
      <c r="LDS673" s="1075"/>
      <c r="LDT673" s="1075"/>
      <c r="LDU673" s="1075"/>
      <c r="LDV673" s="1075"/>
      <c r="LDW673" s="1075"/>
      <c r="LDX673" s="1075"/>
      <c r="LDY673" s="1075"/>
      <c r="LDZ673" s="1075"/>
      <c r="LEA673" s="1075"/>
      <c r="LEB673" s="1075"/>
      <c r="LEC673" s="1075"/>
      <c r="LED673" s="1075"/>
      <c r="LEE673" s="1075"/>
      <c r="LEF673" s="1075"/>
      <c r="LEG673" s="1075"/>
      <c r="LEH673" s="1075"/>
      <c r="LEI673" s="1075"/>
      <c r="LEJ673" s="1075"/>
      <c r="LEK673" s="1075"/>
      <c r="LEL673" s="1075"/>
      <c r="LEM673" s="1075"/>
      <c r="LEN673" s="1075"/>
      <c r="LEO673" s="1075"/>
      <c r="LEP673" s="1075"/>
      <c r="LEQ673" s="1075"/>
      <c r="LER673" s="1075"/>
      <c r="LES673" s="1075"/>
      <c r="LET673" s="1075"/>
      <c r="LEU673" s="1075"/>
      <c r="LEV673" s="1075"/>
      <c r="LEW673" s="1075"/>
      <c r="LEX673" s="1075"/>
      <c r="LEY673" s="1075"/>
      <c r="LEZ673" s="1075"/>
      <c r="LFA673" s="1075"/>
      <c r="LFB673" s="1075"/>
      <c r="LFC673" s="1075"/>
      <c r="LFD673" s="1075"/>
      <c r="LFE673" s="1075"/>
      <c r="LFF673" s="1075"/>
      <c r="LFG673" s="1075"/>
      <c r="LFH673" s="1075"/>
      <c r="LFI673" s="1075"/>
      <c r="LFJ673" s="1075"/>
      <c r="LFK673" s="1075"/>
      <c r="LFL673" s="1075"/>
      <c r="LFM673" s="1075"/>
      <c r="LFN673" s="1075"/>
      <c r="LFO673" s="1075"/>
      <c r="LFP673" s="1075"/>
      <c r="LFQ673" s="1075"/>
      <c r="LFR673" s="1075"/>
      <c r="LFS673" s="1075"/>
      <c r="LFT673" s="1075"/>
      <c r="LFU673" s="1075"/>
      <c r="LFV673" s="1075"/>
      <c r="LFW673" s="1075"/>
      <c r="LFX673" s="1075"/>
      <c r="LFY673" s="1075"/>
      <c r="LFZ673" s="1075"/>
      <c r="LGA673" s="1075"/>
      <c r="LGB673" s="1075"/>
      <c r="LGC673" s="1075"/>
      <c r="LGD673" s="1075"/>
      <c r="LGE673" s="1075"/>
      <c r="LGF673" s="1075"/>
      <c r="LGG673" s="1075"/>
      <c r="LGH673" s="1075"/>
      <c r="LGI673" s="1075"/>
      <c r="LGJ673" s="1075"/>
      <c r="LGK673" s="1075"/>
      <c r="LGL673" s="1075"/>
      <c r="LGM673" s="1075"/>
      <c r="LGN673" s="1075"/>
      <c r="LGO673" s="1075"/>
      <c r="LGP673" s="1075"/>
      <c r="LGQ673" s="1075"/>
      <c r="LGR673" s="1075"/>
      <c r="LGS673" s="1075"/>
      <c r="LGT673" s="1075"/>
      <c r="LGU673" s="1075"/>
      <c r="LGV673" s="1075"/>
      <c r="LGW673" s="1075"/>
      <c r="LGX673" s="1075"/>
      <c r="LGY673" s="1075"/>
      <c r="LGZ673" s="1075"/>
      <c r="LHA673" s="1075"/>
      <c r="LHB673" s="1075"/>
      <c r="LHC673" s="1075"/>
      <c r="LHD673" s="1075"/>
      <c r="LHE673" s="1075"/>
      <c r="LHF673" s="1075"/>
      <c r="LHG673" s="1075"/>
      <c r="LHH673" s="1075"/>
      <c r="LHI673" s="1075"/>
      <c r="LHJ673" s="1075"/>
      <c r="LHK673" s="1075"/>
      <c r="LHL673" s="1075"/>
      <c r="LHM673" s="1075"/>
      <c r="LHN673" s="1075"/>
      <c r="LHO673" s="1075"/>
      <c r="LHP673" s="1075"/>
      <c r="LHQ673" s="1075"/>
      <c r="LHR673" s="1075"/>
      <c r="LHS673" s="1075"/>
      <c r="LHT673" s="1075"/>
      <c r="LHU673" s="1075"/>
      <c r="LHV673" s="1075"/>
      <c r="LHW673" s="1075"/>
      <c r="LHX673" s="1075"/>
      <c r="LHY673" s="1075"/>
      <c r="LHZ673" s="1075"/>
      <c r="LIA673" s="1075"/>
      <c r="LIB673" s="1075"/>
      <c r="LIC673" s="1075"/>
      <c r="LID673" s="1075"/>
      <c r="LIE673" s="1075"/>
      <c r="LIF673" s="1075"/>
      <c r="LIG673" s="1075"/>
      <c r="LIH673" s="1075"/>
      <c r="LII673" s="1075"/>
      <c r="LIJ673" s="1075"/>
      <c r="LIK673" s="1075"/>
      <c r="LIL673" s="1075"/>
      <c r="LIM673" s="1075"/>
      <c r="LIN673" s="1075"/>
      <c r="LIO673" s="1075"/>
      <c r="LIP673" s="1075"/>
      <c r="LIQ673" s="1075"/>
      <c r="LIR673" s="1075"/>
      <c r="LIS673" s="1075"/>
      <c r="LIT673" s="1075"/>
      <c r="LIU673" s="1075"/>
      <c r="LIV673" s="1075"/>
      <c r="LIW673" s="1075"/>
      <c r="LIX673" s="1075"/>
      <c r="LIY673" s="1075"/>
      <c r="LIZ673" s="1075"/>
      <c r="LJA673" s="1075"/>
      <c r="LJB673" s="1075"/>
      <c r="LJC673" s="1075"/>
      <c r="LJD673" s="1075"/>
      <c r="LJE673" s="1075"/>
      <c r="LJF673" s="1075"/>
      <c r="LJG673" s="1075"/>
      <c r="LJH673" s="1075"/>
      <c r="LJI673" s="1075"/>
      <c r="LJJ673" s="1075"/>
      <c r="LJK673" s="1075"/>
      <c r="LJL673" s="1075"/>
      <c r="LJM673" s="1075"/>
      <c r="LJN673" s="1075"/>
      <c r="LJO673" s="1075"/>
      <c r="LJP673" s="1075"/>
      <c r="LJQ673" s="1075"/>
      <c r="LJR673" s="1075"/>
      <c r="LJS673" s="1075"/>
      <c r="LJT673" s="1075"/>
      <c r="LJU673" s="1075"/>
      <c r="LJV673" s="1075"/>
      <c r="LJW673" s="1075"/>
      <c r="LJX673" s="1075"/>
      <c r="LJY673" s="1075"/>
      <c r="LJZ673" s="1075"/>
      <c r="LKA673" s="1075"/>
      <c r="LKB673" s="1075"/>
      <c r="LKC673" s="1075"/>
      <c r="LKD673" s="1075"/>
      <c r="LKE673" s="1075"/>
      <c r="LKF673" s="1075"/>
      <c r="LKG673" s="1075"/>
      <c r="LKH673" s="1075"/>
      <c r="LKI673" s="1075"/>
      <c r="LKJ673" s="1075"/>
      <c r="LKK673" s="1075"/>
      <c r="LKL673" s="1075"/>
      <c r="LKM673" s="1075"/>
      <c r="LKN673" s="1075"/>
      <c r="LKO673" s="1075"/>
      <c r="LKP673" s="1075"/>
      <c r="LKQ673" s="1075"/>
      <c r="LKR673" s="1075"/>
      <c r="LKS673" s="1075"/>
      <c r="LKT673" s="1075"/>
      <c r="LKU673" s="1075"/>
      <c r="LKV673" s="1075"/>
      <c r="LKW673" s="1075"/>
      <c r="LKX673" s="1075"/>
      <c r="LKY673" s="1075"/>
      <c r="LKZ673" s="1075"/>
      <c r="LLA673" s="1075"/>
      <c r="LLB673" s="1075"/>
      <c r="LLC673" s="1075"/>
      <c r="LLD673" s="1075"/>
      <c r="LLE673" s="1075"/>
      <c r="LLF673" s="1075"/>
      <c r="LLG673" s="1075"/>
      <c r="LLH673" s="1075"/>
      <c r="LLI673" s="1075"/>
      <c r="LLJ673" s="1075"/>
      <c r="LLK673" s="1075"/>
      <c r="LLL673" s="1075"/>
      <c r="LLM673" s="1075"/>
      <c r="LLN673" s="1075"/>
      <c r="LLO673" s="1075"/>
      <c r="LLP673" s="1075"/>
      <c r="LLQ673" s="1075"/>
      <c r="LLR673" s="1075"/>
      <c r="LLS673" s="1075"/>
      <c r="LLT673" s="1075"/>
      <c r="LLU673" s="1075"/>
      <c r="LLV673" s="1075"/>
      <c r="LLW673" s="1075"/>
      <c r="LLX673" s="1075"/>
      <c r="LLY673" s="1075"/>
      <c r="LLZ673" s="1075"/>
      <c r="LMA673" s="1075"/>
      <c r="LMB673" s="1075"/>
      <c r="LMC673" s="1075"/>
      <c r="LMD673" s="1075"/>
      <c r="LME673" s="1075"/>
      <c r="LMF673" s="1075"/>
      <c r="LMG673" s="1075"/>
      <c r="LMH673" s="1075"/>
      <c r="LMI673" s="1075"/>
      <c r="LMJ673" s="1075"/>
      <c r="LMK673" s="1075"/>
      <c r="LML673" s="1075"/>
      <c r="LMM673" s="1075"/>
      <c r="LMN673" s="1075"/>
      <c r="LMO673" s="1075"/>
      <c r="LMP673" s="1075"/>
      <c r="LMQ673" s="1075"/>
      <c r="LMR673" s="1075"/>
      <c r="LMS673" s="1075"/>
      <c r="LMT673" s="1075"/>
      <c r="LMU673" s="1075"/>
      <c r="LMV673" s="1075"/>
      <c r="LMW673" s="1075"/>
      <c r="LMX673" s="1075"/>
      <c r="LMY673" s="1075"/>
      <c r="LMZ673" s="1075"/>
      <c r="LNA673" s="1075"/>
      <c r="LNB673" s="1075"/>
      <c r="LNC673" s="1075"/>
      <c r="LND673" s="1075"/>
      <c r="LNE673" s="1075"/>
      <c r="LNF673" s="1075"/>
      <c r="LNG673" s="1075"/>
      <c r="LNH673" s="1075"/>
      <c r="LNI673" s="1075"/>
      <c r="LNJ673" s="1075"/>
      <c r="LNK673" s="1075"/>
      <c r="LNL673" s="1075"/>
      <c r="LNM673" s="1075"/>
      <c r="LNN673" s="1075"/>
      <c r="LNO673" s="1075"/>
      <c r="LNP673" s="1075"/>
      <c r="LNQ673" s="1075"/>
      <c r="LNR673" s="1075"/>
      <c r="LNS673" s="1075"/>
      <c r="LNT673" s="1075"/>
      <c r="LNU673" s="1075"/>
      <c r="LNV673" s="1075"/>
      <c r="LNW673" s="1075"/>
      <c r="LNX673" s="1075"/>
      <c r="LNY673" s="1075"/>
      <c r="LNZ673" s="1075"/>
      <c r="LOA673" s="1075"/>
      <c r="LOB673" s="1075"/>
      <c r="LOC673" s="1075"/>
      <c r="LOD673" s="1075"/>
      <c r="LOE673" s="1075"/>
      <c r="LOF673" s="1075"/>
      <c r="LOG673" s="1075"/>
      <c r="LOH673" s="1075"/>
      <c r="LOI673" s="1075"/>
      <c r="LOJ673" s="1075"/>
      <c r="LOK673" s="1075"/>
      <c r="LOL673" s="1075"/>
      <c r="LOM673" s="1075"/>
      <c r="LON673" s="1075"/>
      <c r="LOO673" s="1075"/>
      <c r="LOP673" s="1075"/>
      <c r="LOQ673" s="1075"/>
      <c r="LOR673" s="1075"/>
      <c r="LOS673" s="1075"/>
      <c r="LOT673" s="1075"/>
      <c r="LOU673" s="1075"/>
      <c r="LOV673" s="1075"/>
      <c r="LOW673" s="1075"/>
      <c r="LOX673" s="1075"/>
      <c r="LOY673" s="1075"/>
      <c r="LOZ673" s="1075"/>
      <c r="LPA673" s="1075"/>
      <c r="LPB673" s="1075"/>
      <c r="LPC673" s="1075"/>
      <c r="LPD673" s="1075"/>
      <c r="LPE673" s="1075"/>
      <c r="LPF673" s="1075"/>
      <c r="LPG673" s="1075"/>
      <c r="LPH673" s="1075"/>
      <c r="LPI673" s="1075"/>
      <c r="LPJ673" s="1075"/>
      <c r="LPK673" s="1075"/>
      <c r="LPL673" s="1075"/>
      <c r="LPM673" s="1075"/>
      <c r="LPN673" s="1075"/>
      <c r="LPO673" s="1075"/>
      <c r="LPP673" s="1075"/>
      <c r="LPQ673" s="1075"/>
      <c r="LPR673" s="1075"/>
      <c r="LPS673" s="1075"/>
      <c r="LPT673" s="1075"/>
      <c r="LPU673" s="1075"/>
      <c r="LPV673" s="1075"/>
      <c r="LPW673" s="1075"/>
      <c r="LPX673" s="1075"/>
      <c r="LPY673" s="1075"/>
      <c r="LPZ673" s="1075"/>
      <c r="LQA673" s="1075"/>
      <c r="LQB673" s="1075"/>
      <c r="LQC673" s="1075"/>
      <c r="LQD673" s="1075"/>
      <c r="LQE673" s="1075"/>
      <c r="LQF673" s="1075"/>
      <c r="LQG673" s="1075"/>
      <c r="LQH673" s="1075"/>
      <c r="LQI673" s="1075"/>
      <c r="LQJ673" s="1075"/>
      <c r="LQK673" s="1075"/>
      <c r="LQL673" s="1075"/>
      <c r="LQM673" s="1075"/>
      <c r="LQN673" s="1075"/>
      <c r="LQO673" s="1075"/>
      <c r="LQP673" s="1075"/>
      <c r="LQQ673" s="1075"/>
      <c r="LQR673" s="1075"/>
      <c r="LQS673" s="1075"/>
      <c r="LQT673" s="1075"/>
      <c r="LQU673" s="1075"/>
      <c r="LQV673" s="1075"/>
      <c r="LQW673" s="1075"/>
      <c r="LQX673" s="1075"/>
      <c r="LQY673" s="1075"/>
      <c r="LQZ673" s="1075"/>
      <c r="LRA673" s="1075"/>
      <c r="LRB673" s="1075"/>
      <c r="LRC673" s="1075"/>
      <c r="LRD673" s="1075"/>
      <c r="LRE673" s="1075"/>
      <c r="LRF673" s="1075"/>
      <c r="LRG673" s="1075"/>
      <c r="LRH673" s="1075"/>
      <c r="LRI673" s="1075"/>
      <c r="LRJ673" s="1075"/>
      <c r="LRK673" s="1075"/>
      <c r="LRL673" s="1075"/>
      <c r="LRM673" s="1075"/>
      <c r="LRN673" s="1075"/>
      <c r="LRO673" s="1075"/>
      <c r="LRP673" s="1075"/>
      <c r="LRQ673" s="1075"/>
      <c r="LRR673" s="1075"/>
      <c r="LRS673" s="1075"/>
      <c r="LRT673" s="1075"/>
      <c r="LRU673" s="1075"/>
      <c r="LRV673" s="1075"/>
      <c r="LRW673" s="1075"/>
      <c r="LRX673" s="1075"/>
      <c r="LRY673" s="1075"/>
      <c r="LRZ673" s="1075"/>
      <c r="LSA673" s="1075"/>
      <c r="LSB673" s="1075"/>
      <c r="LSC673" s="1075"/>
      <c r="LSD673" s="1075"/>
      <c r="LSE673" s="1075"/>
      <c r="LSF673" s="1075"/>
      <c r="LSG673" s="1075"/>
      <c r="LSH673" s="1075"/>
      <c r="LSI673" s="1075"/>
      <c r="LSJ673" s="1075"/>
      <c r="LSK673" s="1075"/>
      <c r="LSL673" s="1075"/>
      <c r="LSM673" s="1075"/>
      <c r="LSN673" s="1075"/>
      <c r="LSO673" s="1075"/>
      <c r="LSP673" s="1075"/>
      <c r="LSQ673" s="1075"/>
      <c r="LSR673" s="1075"/>
      <c r="LSS673" s="1075"/>
      <c r="LST673" s="1075"/>
      <c r="LSU673" s="1075"/>
      <c r="LSV673" s="1075"/>
      <c r="LSW673" s="1075"/>
      <c r="LSX673" s="1075"/>
      <c r="LSY673" s="1075"/>
      <c r="LSZ673" s="1075"/>
      <c r="LTA673" s="1075"/>
      <c r="LTB673" s="1075"/>
      <c r="LTC673" s="1075"/>
      <c r="LTD673" s="1075"/>
      <c r="LTE673" s="1075"/>
      <c r="LTF673" s="1075"/>
      <c r="LTG673" s="1075"/>
      <c r="LTH673" s="1075"/>
      <c r="LTI673" s="1075"/>
      <c r="LTJ673" s="1075"/>
      <c r="LTK673" s="1075"/>
      <c r="LTL673" s="1075"/>
      <c r="LTM673" s="1075"/>
      <c r="LTN673" s="1075"/>
      <c r="LTO673" s="1075"/>
      <c r="LTP673" s="1075"/>
      <c r="LTQ673" s="1075"/>
      <c r="LTR673" s="1075"/>
      <c r="LTS673" s="1075"/>
      <c r="LTT673" s="1075"/>
      <c r="LTU673" s="1075"/>
      <c r="LTV673" s="1075"/>
      <c r="LTW673" s="1075"/>
      <c r="LTX673" s="1075"/>
      <c r="LTY673" s="1075"/>
      <c r="LTZ673" s="1075"/>
      <c r="LUA673" s="1075"/>
      <c r="LUB673" s="1075"/>
      <c r="LUC673" s="1075"/>
      <c r="LUD673" s="1075"/>
      <c r="LUE673" s="1075"/>
      <c r="LUF673" s="1075"/>
      <c r="LUG673" s="1075"/>
      <c r="LUH673" s="1075"/>
      <c r="LUI673" s="1075"/>
      <c r="LUJ673" s="1075"/>
      <c r="LUK673" s="1075"/>
      <c r="LUL673" s="1075"/>
      <c r="LUM673" s="1075"/>
      <c r="LUN673" s="1075"/>
      <c r="LUO673" s="1075"/>
      <c r="LUP673" s="1075"/>
      <c r="LUQ673" s="1075"/>
      <c r="LUR673" s="1075"/>
      <c r="LUS673" s="1075"/>
      <c r="LUT673" s="1075"/>
      <c r="LUU673" s="1075"/>
      <c r="LUV673" s="1075"/>
      <c r="LUW673" s="1075"/>
      <c r="LUX673" s="1075"/>
      <c r="LUY673" s="1075"/>
      <c r="LUZ673" s="1075"/>
      <c r="LVA673" s="1075"/>
      <c r="LVB673" s="1075"/>
      <c r="LVC673" s="1075"/>
      <c r="LVD673" s="1075"/>
      <c r="LVE673" s="1075"/>
      <c r="LVF673" s="1075"/>
      <c r="LVG673" s="1075"/>
      <c r="LVH673" s="1075"/>
      <c r="LVI673" s="1075"/>
      <c r="LVJ673" s="1075"/>
      <c r="LVK673" s="1075"/>
      <c r="LVL673" s="1075"/>
      <c r="LVM673" s="1075"/>
      <c r="LVN673" s="1075"/>
      <c r="LVO673" s="1075"/>
      <c r="LVP673" s="1075"/>
      <c r="LVQ673" s="1075"/>
      <c r="LVR673" s="1075"/>
      <c r="LVS673" s="1075"/>
      <c r="LVT673" s="1075"/>
      <c r="LVU673" s="1075"/>
      <c r="LVV673" s="1075"/>
      <c r="LVW673" s="1075"/>
      <c r="LVX673" s="1075"/>
      <c r="LVY673" s="1075"/>
      <c r="LVZ673" s="1075"/>
      <c r="LWA673" s="1075"/>
      <c r="LWB673" s="1075"/>
      <c r="LWC673" s="1075"/>
      <c r="LWD673" s="1075"/>
      <c r="LWE673" s="1075"/>
      <c r="LWF673" s="1075"/>
      <c r="LWG673" s="1075"/>
      <c r="LWH673" s="1075"/>
      <c r="LWI673" s="1075"/>
      <c r="LWJ673" s="1075"/>
      <c r="LWK673" s="1075"/>
      <c r="LWL673" s="1075"/>
      <c r="LWM673" s="1075"/>
      <c r="LWN673" s="1075"/>
      <c r="LWO673" s="1075"/>
      <c r="LWP673" s="1075"/>
      <c r="LWQ673" s="1075"/>
      <c r="LWR673" s="1075"/>
      <c r="LWS673" s="1075"/>
      <c r="LWT673" s="1075"/>
      <c r="LWU673" s="1075"/>
      <c r="LWV673" s="1075"/>
      <c r="LWW673" s="1075"/>
      <c r="LWX673" s="1075"/>
      <c r="LWY673" s="1075"/>
      <c r="LWZ673" s="1075"/>
      <c r="LXA673" s="1075"/>
      <c r="LXB673" s="1075"/>
      <c r="LXC673" s="1075"/>
      <c r="LXD673" s="1075"/>
      <c r="LXE673" s="1075"/>
      <c r="LXF673" s="1075"/>
      <c r="LXG673" s="1075"/>
      <c r="LXH673" s="1075"/>
      <c r="LXI673" s="1075"/>
      <c r="LXJ673" s="1075"/>
      <c r="LXK673" s="1075"/>
      <c r="LXL673" s="1075"/>
      <c r="LXM673" s="1075"/>
      <c r="LXN673" s="1075"/>
      <c r="LXO673" s="1075"/>
      <c r="LXP673" s="1075"/>
      <c r="LXQ673" s="1075"/>
      <c r="LXR673" s="1075"/>
      <c r="LXS673" s="1075"/>
      <c r="LXT673" s="1075"/>
      <c r="LXU673" s="1075"/>
      <c r="LXV673" s="1075"/>
      <c r="LXW673" s="1075"/>
      <c r="LXX673" s="1075"/>
      <c r="LXY673" s="1075"/>
      <c r="LXZ673" s="1075"/>
      <c r="LYA673" s="1075"/>
      <c r="LYB673" s="1075"/>
      <c r="LYC673" s="1075"/>
      <c r="LYD673" s="1075"/>
      <c r="LYE673" s="1075"/>
      <c r="LYF673" s="1075"/>
      <c r="LYG673" s="1075"/>
      <c r="LYH673" s="1075"/>
      <c r="LYI673" s="1075"/>
      <c r="LYJ673" s="1075"/>
      <c r="LYK673" s="1075"/>
      <c r="LYL673" s="1075"/>
      <c r="LYM673" s="1075"/>
      <c r="LYN673" s="1075"/>
      <c r="LYO673" s="1075"/>
      <c r="LYP673" s="1075"/>
      <c r="LYQ673" s="1075"/>
      <c r="LYR673" s="1075"/>
      <c r="LYS673" s="1075"/>
      <c r="LYT673" s="1075"/>
      <c r="LYU673" s="1075"/>
      <c r="LYV673" s="1075"/>
      <c r="LYW673" s="1075"/>
      <c r="LYX673" s="1075"/>
      <c r="LYY673" s="1075"/>
      <c r="LYZ673" s="1075"/>
      <c r="LZA673" s="1075"/>
      <c r="LZB673" s="1075"/>
      <c r="LZC673" s="1075"/>
      <c r="LZD673" s="1075"/>
      <c r="LZE673" s="1075"/>
      <c r="LZF673" s="1075"/>
      <c r="LZG673" s="1075"/>
      <c r="LZH673" s="1075"/>
      <c r="LZI673" s="1075"/>
      <c r="LZJ673" s="1075"/>
      <c r="LZK673" s="1075"/>
      <c r="LZL673" s="1075"/>
      <c r="LZM673" s="1075"/>
      <c r="LZN673" s="1075"/>
      <c r="LZO673" s="1075"/>
      <c r="LZP673" s="1075"/>
      <c r="LZQ673" s="1075"/>
      <c r="LZR673" s="1075"/>
      <c r="LZS673" s="1075"/>
      <c r="LZT673" s="1075"/>
      <c r="LZU673" s="1075"/>
      <c r="LZV673" s="1075"/>
      <c r="LZW673" s="1075"/>
      <c r="LZX673" s="1075"/>
      <c r="LZY673" s="1075"/>
      <c r="LZZ673" s="1075"/>
      <c r="MAA673" s="1075"/>
      <c r="MAB673" s="1075"/>
      <c r="MAC673" s="1075"/>
      <c r="MAD673" s="1075"/>
      <c r="MAE673" s="1075"/>
      <c r="MAF673" s="1075"/>
      <c r="MAG673" s="1075"/>
      <c r="MAH673" s="1075"/>
      <c r="MAI673" s="1075"/>
      <c r="MAJ673" s="1075"/>
      <c r="MAK673" s="1075"/>
      <c r="MAL673" s="1075"/>
      <c r="MAM673" s="1075"/>
      <c r="MAN673" s="1075"/>
      <c r="MAO673" s="1075"/>
      <c r="MAP673" s="1075"/>
      <c r="MAQ673" s="1075"/>
      <c r="MAR673" s="1075"/>
      <c r="MAS673" s="1075"/>
      <c r="MAT673" s="1075"/>
      <c r="MAU673" s="1075"/>
      <c r="MAV673" s="1075"/>
      <c r="MAW673" s="1075"/>
      <c r="MAX673" s="1075"/>
      <c r="MAY673" s="1075"/>
      <c r="MAZ673" s="1075"/>
      <c r="MBA673" s="1075"/>
      <c r="MBB673" s="1075"/>
      <c r="MBC673" s="1075"/>
      <c r="MBD673" s="1075"/>
      <c r="MBE673" s="1075"/>
      <c r="MBF673" s="1075"/>
      <c r="MBG673" s="1075"/>
      <c r="MBH673" s="1075"/>
      <c r="MBI673" s="1075"/>
      <c r="MBJ673" s="1075"/>
      <c r="MBK673" s="1075"/>
      <c r="MBL673" s="1075"/>
      <c r="MBM673" s="1075"/>
      <c r="MBN673" s="1075"/>
      <c r="MBO673" s="1075"/>
      <c r="MBP673" s="1075"/>
      <c r="MBQ673" s="1075"/>
      <c r="MBR673" s="1075"/>
      <c r="MBS673" s="1075"/>
      <c r="MBT673" s="1075"/>
      <c r="MBU673" s="1075"/>
      <c r="MBV673" s="1075"/>
      <c r="MBW673" s="1075"/>
      <c r="MBX673" s="1075"/>
      <c r="MBY673" s="1075"/>
      <c r="MBZ673" s="1075"/>
      <c r="MCA673" s="1075"/>
      <c r="MCB673" s="1075"/>
      <c r="MCC673" s="1075"/>
      <c r="MCD673" s="1075"/>
      <c r="MCE673" s="1075"/>
      <c r="MCF673" s="1075"/>
      <c r="MCG673" s="1075"/>
      <c r="MCH673" s="1075"/>
      <c r="MCI673" s="1075"/>
      <c r="MCJ673" s="1075"/>
      <c r="MCK673" s="1075"/>
      <c r="MCL673" s="1075"/>
      <c r="MCM673" s="1075"/>
      <c r="MCN673" s="1075"/>
      <c r="MCO673" s="1075"/>
      <c r="MCP673" s="1075"/>
      <c r="MCQ673" s="1075"/>
      <c r="MCR673" s="1075"/>
      <c r="MCS673" s="1075"/>
      <c r="MCT673" s="1075"/>
      <c r="MCU673" s="1075"/>
      <c r="MCV673" s="1075"/>
      <c r="MCW673" s="1075"/>
      <c r="MCX673" s="1075"/>
      <c r="MCY673" s="1075"/>
      <c r="MCZ673" s="1075"/>
      <c r="MDA673" s="1075"/>
      <c r="MDB673" s="1075"/>
      <c r="MDC673" s="1075"/>
      <c r="MDD673" s="1075"/>
      <c r="MDE673" s="1075"/>
      <c r="MDF673" s="1075"/>
      <c r="MDG673" s="1075"/>
      <c r="MDH673" s="1075"/>
      <c r="MDI673" s="1075"/>
      <c r="MDJ673" s="1075"/>
      <c r="MDK673" s="1075"/>
      <c r="MDL673" s="1075"/>
      <c r="MDM673" s="1075"/>
      <c r="MDN673" s="1075"/>
      <c r="MDO673" s="1075"/>
      <c r="MDP673" s="1075"/>
      <c r="MDQ673" s="1075"/>
      <c r="MDR673" s="1075"/>
      <c r="MDS673" s="1075"/>
      <c r="MDT673" s="1075"/>
      <c r="MDU673" s="1075"/>
      <c r="MDV673" s="1075"/>
      <c r="MDW673" s="1075"/>
      <c r="MDX673" s="1075"/>
      <c r="MDY673" s="1075"/>
      <c r="MDZ673" s="1075"/>
      <c r="MEA673" s="1075"/>
      <c r="MEB673" s="1075"/>
      <c r="MEC673" s="1075"/>
      <c r="MED673" s="1075"/>
      <c r="MEE673" s="1075"/>
      <c r="MEF673" s="1075"/>
      <c r="MEG673" s="1075"/>
      <c r="MEH673" s="1075"/>
      <c r="MEI673" s="1075"/>
      <c r="MEJ673" s="1075"/>
      <c r="MEK673" s="1075"/>
      <c r="MEL673" s="1075"/>
      <c r="MEM673" s="1075"/>
      <c r="MEN673" s="1075"/>
      <c r="MEO673" s="1075"/>
      <c r="MEP673" s="1075"/>
      <c r="MEQ673" s="1075"/>
      <c r="MER673" s="1075"/>
      <c r="MES673" s="1075"/>
      <c r="MET673" s="1075"/>
      <c r="MEU673" s="1075"/>
      <c r="MEV673" s="1075"/>
      <c r="MEW673" s="1075"/>
      <c r="MEX673" s="1075"/>
      <c r="MEY673" s="1075"/>
      <c r="MEZ673" s="1075"/>
      <c r="MFA673" s="1075"/>
      <c r="MFB673" s="1075"/>
      <c r="MFC673" s="1075"/>
      <c r="MFD673" s="1075"/>
      <c r="MFE673" s="1075"/>
      <c r="MFF673" s="1075"/>
      <c r="MFG673" s="1075"/>
      <c r="MFH673" s="1075"/>
      <c r="MFI673" s="1075"/>
      <c r="MFJ673" s="1075"/>
      <c r="MFK673" s="1075"/>
      <c r="MFL673" s="1075"/>
      <c r="MFM673" s="1075"/>
      <c r="MFN673" s="1075"/>
      <c r="MFO673" s="1075"/>
      <c r="MFP673" s="1075"/>
      <c r="MFQ673" s="1075"/>
      <c r="MFR673" s="1075"/>
      <c r="MFS673" s="1075"/>
      <c r="MFT673" s="1075"/>
      <c r="MFU673" s="1075"/>
      <c r="MFV673" s="1075"/>
      <c r="MFW673" s="1075"/>
      <c r="MFX673" s="1075"/>
      <c r="MFY673" s="1075"/>
      <c r="MFZ673" s="1075"/>
      <c r="MGA673" s="1075"/>
      <c r="MGB673" s="1075"/>
      <c r="MGC673" s="1075"/>
      <c r="MGD673" s="1075"/>
      <c r="MGE673" s="1075"/>
      <c r="MGF673" s="1075"/>
      <c r="MGG673" s="1075"/>
      <c r="MGH673" s="1075"/>
      <c r="MGI673" s="1075"/>
      <c r="MGJ673" s="1075"/>
      <c r="MGK673" s="1075"/>
      <c r="MGL673" s="1075"/>
      <c r="MGM673" s="1075"/>
      <c r="MGN673" s="1075"/>
      <c r="MGO673" s="1075"/>
      <c r="MGP673" s="1075"/>
      <c r="MGQ673" s="1075"/>
      <c r="MGR673" s="1075"/>
      <c r="MGS673" s="1075"/>
      <c r="MGT673" s="1075"/>
      <c r="MGU673" s="1075"/>
      <c r="MGV673" s="1075"/>
      <c r="MGW673" s="1075"/>
      <c r="MGX673" s="1075"/>
      <c r="MGY673" s="1075"/>
      <c r="MGZ673" s="1075"/>
      <c r="MHA673" s="1075"/>
      <c r="MHB673" s="1075"/>
      <c r="MHC673" s="1075"/>
      <c r="MHD673" s="1075"/>
      <c r="MHE673" s="1075"/>
      <c r="MHF673" s="1075"/>
      <c r="MHG673" s="1075"/>
      <c r="MHH673" s="1075"/>
      <c r="MHI673" s="1075"/>
      <c r="MHJ673" s="1075"/>
      <c r="MHK673" s="1075"/>
      <c r="MHL673" s="1075"/>
      <c r="MHM673" s="1075"/>
      <c r="MHN673" s="1075"/>
      <c r="MHO673" s="1075"/>
      <c r="MHP673" s="1075"/>
      <c r="MHQ673" s="1075"/>
      <c r="MHR673" s="1075"/>
      <c r="MHS673" s="1075"/>
      <c r="MHT673" s="1075"/>
      <c r="MHU673" s="1075"/>
      <c r="MHV673" s="1075"/>
      <c r="MHW673" s="1075"/>
      <c r="MHX673" s="1075"/>
      <c r="MHY673" s="1075"/>
      <c r="MHZ673" s="1075"/>
      <c r="MIA673" s="1075"/>
      <c r="MIB673" s="1075"/>
      <c r="MIC673" s="1075"/>
      <c r="MID673" s="1075"/>
      <c r="MIE673" s="1075"/>
      <c r="MIF673" s="1075"/>
      <c r="MIG673" s="1075"/>
      <c r="MIH673" s="1075"/>
      <c r="MII673" s="1075"/>
      <c r="MIJ673" s="1075"/>
      <c r="MIK673" s="1075"/>
      <c r="MIL673" s="1075"/>
      <c r="MIM673" s="1075"/>
      <c r="MIN673" s="1075"/>
      <c r="MIO673" s="1075"/>
      <c r="MIP673" s="1075"/>
      <c r="MIQ673" s="1075"/>
      <c r="MIR673" s="1075"/>
      <c r="MIS673" s="1075"/>
      <c r="MIT673" s="1075"/>
      <c r="MIU673" s="1075"/>
      <c r="MIV673" s="1075"/>
      <c r="MIW673" s="1075"/>
      <c r="MIX673" s="1075"/>
      <c r="MIY673" s="1075"/>
      <c r="MIZ673" s="1075"/>
      <c r="MJA673" s="1075"/>
      <c r="MJB673" s="1075"/>
      <c r="MJC673" s="1075"/>
      <c r="MJD673" s="1075"/>
      <c r="MJE673" s="1075"/>
      <c r="MJF673" s="1075"/>
      <c r="MJG673" s="1075"/>
      <c r="MJH673" s="1075"/>
      <c r="MJI673" s="1075"/>
      <c r="MJJ673" s="1075"/>
      <c r="MJK673" s="1075"/>
      <c r="MJL673" s="1075"/>
      <c r="MJM673" s="1075"/>
      <c r="MJN673" s="1075"/>
      <c r="MJO673" s="1075"/>
      <c r="MJP673" s="1075"/>
      <c r="MJQ673" s="1075"/>
      <c r="MJR673" s="1075"/>
      <c r="MJS673" s="1075"/>
      <c r="MJT673" s="1075"/>
      <c r="MJU673" s="1075"/>
      <c r="MJV673" s="1075"/>
      <c r="MJW673" s="1075"/>
      <c r="MJX673" s="1075"/>
      <c r="MJY673" s="1075"/>
      <c r="MJZ673" s="1075"/>
      <c r="MKA673" s="1075"/>
      <c r="MKB673" s="1075"/>
      <c r="MKC673" s="1075"/>
      <c r="MKD673" s="1075"/>
      <c r="MKE673" s="1075"/>
      <c r="MKF673" s="1075"/>
      <c r="MKG673" s="1075"/>
      <c r="MKH673" s="1075"/>
      <c r="MKI673" s="1075"/>
      <c r="MKJ673" s="1075"/>
      <c r="MKK673" s="1075"/>
      <c r="MKL673" s="1075"/>
      <c r="MKM673" s="1075"/>
      <c r="MKN673" s="1075"/>
      <c r="MKO673" s="1075"/>
      <c r="MKP673" s="1075"/>
      <c r="MKQ673" s="1075"/>
      <c r="MKR673" s="1075"/>
      <c r="MKS673" s="1075"/>
      <c r="MKT673" s="1075"/>
      <c r="MKU673" s="1075"/>
      <c r="MKV673" s="1075"/>
      <c r="MKW673" s="1075"/>
      <c r="MKX673" s="1075"/>
      <c r="MKY673" s="1075"/>
      <c r="MKZ673" s="1075"/>
      <c r="MLA673" s="1075"/>
      <c r="MLB673" s="1075"/>
      <c r="MLC673" s="1075"/>
      <c r="MLD673" s="1075"/>
      <c r="MLE673" s="1075"/>
      <c r="MLF673" s="1075"/>
      <c r="MLG673" s="1075"/>
      <c r="MLH673" s="1075"/>
      <c r="MLI673" s="1075"/>
      <c r="MLJ673" s="1075"/>
      <c r="MLK673" s="1075"/>
      <c r="MLL673" s="1075"/>
      <c r="MLM673" s="1075"/>
      <c r="MLN673" s="1075"/>
      <c r="MLO673" s="1075"/>
      <c r="MLP673" s="1075"/>
      <c r="MLQ673" s="1075"/>
      <c r="MLR673" s="1075"/>
      <c r="MLS673" s="1075"/>
      <c r="MLT673" s="1075"/>
      <c r="MLU673" s="1075"/>
      <c r="MLV673" s="1075"/>
      <c r="MLW673" s="1075"/>
      <c r="MLX673" s="1075"/>
      <c r="MLY673" s="1075"/>
      <c r="MLZ673" s="1075"/>
      <c r="MMA673" s="1075"/>
      <c r="MMB673" s="1075"/>
      <c r="MMC673" s="1075"/>
      <c r="MMD673" s="1075"/>
      <c r="MME673" s="1075"/>
      <c r="MMF673" s="1075"/>
      <c r="MMG673" s="1075"/>
      <c r="MMH673" s="1075"/>
      <c r="MMI673" s="1075"/>
      <c r="MMJ673" s="1075"/>
      <c r="MMK673" s="1075"/>
      <c r="MML673" s="1075"/>
      <c r="MMM673" s="1075"/>
      <c r="MMN673" s="1075"/>
      <c r="MMO673" s="1075"/>
      <c r="MMP673" s="1075"/>
      <c r="MMQ673" s="1075"/>
      <c r="MMR673" s="1075"/>
      <c r="MMS673" s="1075"/>
      <c r="MMT673" s="1075"/>
      <c r="MMU673" s="1075"/>
      <c r="MMV673" s="1075"/>
      <c r="MMW673" s="1075"/>
      <c r="MMX673" s="1075"/>
      <c r="MMY673" s="1075"/>
      <c r="MMZ673" s="1075"/>
      <c r="MNA673" s="1075"/>
      <c r="MNB673" s="1075"/>
      <c r="MNC673" s="1075"/>
      <c r="MND673" s="1075"/>
      <c r="MNE673" s="1075"/>
      <c r="MNF673" s="1075"/>
      <c r="MNG673" s="1075"/>
      <c r="MNH673" s="1075"/>
      <c r="MNI673" s="1075"/>
      <c r="MNJ673" s="1075"/>
      <c r="MNK673" s="1075"/>
      <c r="MNL673" s="1075"/>
      <c r="MNM673" s="1075"/>
      <c r="MNN673" s="1075"/>
      <c r="MNO673" s="1075"/>
      <c r="MNP673" s="1075"/>
      <c r="MNQ673" s="1075"/>
      <c r="MNR673" s="1075"/>
      <c r="MNS673" s="1075"/>
      <c r="MNT673" s="1075"/>
      <c r="MNU673" s="1075"/>
      <c r="MNV673" s="1075"/>
      <c r="MNW673" s="1075"/>
      <c r="MNX673" s="1075"/>
      <c r="MNY673" s="1075"/>
      <c r="MNZ673" s="1075"/>
      <c r="MOA673" s="1075"/>
      <c r="MOB673" s="1075"/>
      <c r="MOC673" s="1075"/>
      <c r="MOD673" s="1075"/>
      <c r="MOE673" s="1075"/>
      <c r="MOF673" s="1075"/>
      <c r="MOG673" s="1075"/>
      <c r="MOH673" s="1075"/>
      <c r="MOI673" s="1075"/>
      <c r="MOJ673" s="1075"/>
      <c r="MOK673" s="1075"/>
      <c r="MOL673" s="1075"/>
      <c r="MOM673" s="1075"/>
      <c r="MON673" s="1075"/>
      <c r="MOO673" s="1075"/>
      <c r="MOP673" s="1075"/>
      <c r="MOQ673" s="1075"/>
      <c r="MOR673" s="1075"/>
      <c r="MOS673" s="1075"/>
      <c r="MOT673" s="1075"/>
      <c r="MOU673" s="1075"/>
      <c r="MOV673" s="1075"/>
      <c r="MOW673" s="1075"/>
      <c r="MOX673" s="1075"/>
      <c r="MOY673" s="1075"/>
      <c r="MOZ673" s="1075"/>
      <c r="MPA673" s="1075"/>
      <c r="MPB673" s="1075"/>
      <c r="MPC673" s="1075"/>
      <c r="MPD673" s="1075"/>
      <c r="MPE673" s="1075"/>
      <c r="MPF673" s="1075"/>
      <c r="MPG673" s="1075"/>
      <c r="MPH673" s="1075"/>
      <c r="MPI673" s="1075"/>
      <c r="MPJ673" s="1075"/>
      <c r="MPK673" s="1075"/>
      <c r="MPL673" s="1075"/>
      <c r="MPM673" s="1075"/>
      <c r="MPN673" s="1075"/>
      <c r="MPO673" s="1075"/>
      <c r="MPP673" s="1075"/>
      <c r="MPQ673" s="1075"/>
      <c r="MPR673" s="1075"/>
      <c r="MPS673" s="1075"/>
      <c r="MPT673" s="1075"/>
      <c r="MPU673" s="1075"/>
      <c r="MPV673" s="1075"/>
      <c r="MPW673" s="1075"/>
      <c r="MPX673" s="1075"/>
      <c r="MPY673" s="1075"/>
      <c r="MPZ673" s="1075"/>
      <c r="MQA673" s="1075"/>
      <c r="MQB673" s="1075"/>
      <c r="MQC673" s="1075"/>
      <c r="MQD673" s="1075"/>
      <c r="MQE673" s="1075"/>
      <c r="MQF673" s="1075"/>
      <c r="MQG673" s="1075"/>
      <c r="MQH673" s="1075"/>
      <c r="MQI673" s="1075"/>
      <c r="MQJ673" s="1075"/>
      <c r="MQK673" s="1075"/>
      <c r="MQL673" s="1075"/>
      <c r="MQM673" s="1075"/>
      <c r="MQN673" s="1075"/>
      <c r="MQO673" s="1075"/>
      <c r="MQP673" s="1075"/>
      <c r="MQQ673" s="1075"/>
      <c r="MQR673" s="1075"/>
      <c r="MQS673" s="1075"/>
      <c r="MQT673" s="1075"/>
      <c r="MQU673" s="1075"/>
      <c r="MQV673" s="1075"/>
      <c r="MQW673" s="1075"/>
      <c r="MQX673" s="1075"/>
      <c r="MQY673" s="1075"/>
      <c r="MQZ673" s="1075"/>
      <c r="MRA673" s="1075"/>
      <c r="MRB673" s="1075"/>
      <c r="MRC673" s="1075"/>
      <c r="MRD673" s="1075"/>
      <c r="MRE673" s="1075"/>
      <c r="MRF673" s="1075"/>
      <c r="MRG673" s="1075"/>
      <c r="MRH673" s="1075"/>
      <c r="MRI673" s="1075"/>
      <c r="MRJ673" s="1075"/>
      <c r="MRK673" s="1075"/>
      <c r="MRL673" s="1075"/>
      <c r="MRM673" s="1075"/>
      <c r="MRN673" s="1075"/>
      <c r="MRO673" s="1075"/>
      <c r="MRP673" s="1075"/>
      <c r="MRQ673" s="1075"/>
      <c r="MRR673" s="1075"/>
      <c r="MRS673" s="1075"/>
      <c r="MRT673" s="1075"/>
      <c r="MRU673" s="1075"/>
      <c r="MRV673" s="1075"/>
      <c r="MRW673" s="1075"/>
      <c r="MRX673" s="1075"/>
      <c r="MRY673" s="1075"/>
      <c r="MRZ673" s="1075"/>
      <c r="MSA673" s="1075"/>
      <c r="MSB673" s="1075"/>
      <c r="MSC673" s="1075"/>
      <c r="MSD673" s="1075"/>
      <c r="MSE673" s="1075"/>
      <c r="MSF673" s="1075"/>
      <c r="MSG673" s="1075"/>
      <c r="MSH673" s="1075"/>
      <c r="MSI673" s="1075"/>
      <c r="MSJ673" s="1075"/>
      <c r="MSK673" s="1075"/>
      <c r="MSL673" s="1075"/>
      <c r="MSM673" s="1075"/>
      <c r="MSN673" s="1075"/>
      <c r="MSO673" s="1075"/>
      <c r="MSP673" s="1075"/>
      <c r="MSQ673" s="1075"/>
      <c r="MSR673" s="1075"/>
      <c r="MSS673" s="1075"/>
      <c r="MST673" s="1075"/>
      <c r="MSU673" s="1075"/>
      <c r="MSV673" s="1075"/>
      <c r="MSW673" s="1075"/>
      <c r="MSX673" s="1075"/>
      <c r="MSY673" s="1075"/>
      <c r="MSZ673" s="1075"/>
      <c r="MTA673" s="1075"/>
      <c r="MTB673" s="1075"/>
      <c r="MTC673" s="1075"/>
      <c r="MTD673" s="1075"/>
      <c r="MTE673" s="1075"/>
      <c r="MTF673" s="1075"/>
      <c r="MTG673" s="1075"/>
      <c r="MTH673" s="1075"/>
      <c r="MTI673" s="1075"/>
      <c r="MTJ673" s="1075"/>
      <c r="MTK673" s="1075"/>
      <c r="MTL673" s="1075"/>
      <c r="MTM673" s="1075"/>
      <c r="MTN673" s="1075"/>
      <c r="MTO673" s="1075"/>
      <c r="MTP673" s="1075"/>
      <c r="MTQ673" s="1075"/>
      <c r="MTR673" s="1075"/>
      <c r="MTS673" s="1075"/>
      <c r="MTT673" s="1075"/>
      <c r="MTU673" s="1075"/>
      <c r="MTV673" s="1075"/>
      <c r="MTW673" s="1075"/>
      <c r="MTX673" s="1075"/>
      <c r="MTY673" s="1075"/>
      <c r="MTZ673" s="1075"/>
      <c r="MUA673" s="1075"/>
      <c r="MUB673" s="1075"/>
      <c r="MUC673" s="1075"/>
      <c r="MUD673" s="1075"/>
      <c r="MUE673" s="1075"/>
      <c r="MUF673" s="1075"/>
      <c r="MUG673" s="1075"/>
      <c r="MUH673" s="1075"/>
      <c r="MUI673" s="1075"/>
      <c r="MUJ673" s="1075"/>
      <c r="MUK673" s="1075"/>
      <c r="MUL673" s="1075"/>
      <c r="MUM673" s="1075"/>
      <c r="MUN673" s="1075"/>
      <c r="MUO673" s="1075"/>
      <c r="MUP673" s="1075"/>
      <c r="MUQ673" s="1075"/>
      <c r="MUR673" s="1075"/>
      <c r="MUS673" s="1075"/>
      <c r="MUT673" s="1075"/>
      <c r="MUU673" s="1075"/>
      <c r="MUV673" s="1075"/>
      <c r="MUW673" s="1075"/>
      <c r="MUX673" s="1075"/>
      <c r="MUY673" s="1075"/>
      <c r="MUZ673" s="1075"/>
      <c r="MVA673" s="1075"/>
      <c r="MVB673" s="1075"/>
      <c r="MVC673" s="1075"/>
      <c r="MVD673" s="1075"/>
      <c r="MVE673" s="1075"/>
      <c r="MVF673" s="1075"/>
      <c r="MVG673" s="1075"/>
      <c r="MVH673" s="1075"/>
      <c r="MVI673" s="1075"/>
      <c r="MVJ673" s="1075"/>
      <c r="MVK673" s="1075"/>
      <c r="MVL673" s="1075"/>
      <c r="MVM673" s="1075"/>
      <c r="MVN673" s="1075"/>
      <c r="MVO673" s="1075"/>
      <c r="MVP673" s="1075"/>
      <c r="MVQ673" s="1075"/>
      <c r="MVR673" s="1075"/>
      <c r="MVS673" s="1075"/>
      <c r="MVT673" s="1075"/>
      <c r="MVU673" s="1075"/>
      <c r="MVV673" s="1075"/>
      <c r="MVW673" s="1075"/>
      <c r="MVX673" s="1075"/>
      <c r="MVY673" s="1075"/>
      <c r="MVZ673" s="1075"/>
      <c r="MWA673" s="1075"/>
      <c r="MWB673" s="1075"/>
      <c r="MWC673" s="1075"/>
      <c r="MWD673" s="1075"/>
      <c r="MWE673" s="1075"/>
      <c r="MWF673" s="1075"/>
      <c r="MWG673" s="1075"/>
      <c r="MWH673" s="1075"/>
      <c r="MWI673" s="1075"/>
      <c r="MWJ673" s="1075"/>
      <c r="MWK673" s="1075"/>
      <c r="MWL673" s="1075"/>
      <c r="MWM673" s="1075"/>
      <c r="MWN673" s="1075"/>
      <c r="MWO673" s="1075"/>
      <c r="MWP673" s="1075"/>
      <c r="MWQ673" s="1075"/>
      <c r="MWR673" s="1075"/>
      <c r="MWS673" s="1075"/>
      <c r="MWT673" s="1075"/>
      <c r="MWU673" s="1075"/>
      <c r="MWV673" s="1075"/>
      <c r="MWW673" s="1075"/>
      <c r="MWX673" s="1075"/>
      <c r="MWY673" s="1075"/>
      <c r="MWZ673" s="1075"/>
      <c r="MXA673" s="1075"/>
      <c r="MXB673" s="1075"/>
      <c r="MXC673" s="1075"/>
      <c r="MXD673" s="1075"/>
      <c r="MXE673" s="1075"/>
      <c r="MXF673" s="1075"/>
      <c r="MXG673" s="1075"/>
      <c r="MXH673" s="1075"/>
      <c r="MXI673" s="1075"/>
      <c r="MXJ673" s="1075"/>
      <c r="MXK673" s="1075"/>
      <c r="MXL673" s="1075"/>
      <c r="MXM673" s="1075"/>
      <c r="MXN673" s="1075"/>
      <c r="MXO673" s="1075"/>
      <c r="MXP673" s="1075"/>
      <c r="MXQ673" s="1075"/>
      <c r="MXR673" s="1075"/>
      <c r="MXS673" s="1075"/>
      <c r="MXT673" s="1075"/>
      <c r="MXU673" s="1075"/>
      <c r="MXV673" s="1075"/>
      <c r="MXW673" s="1075"/>
      <c r="MXX673" s="1075"/>
      <c r="MXY673" s="1075"/>
      <c r="MXZ673" s="1075"/>
      <c r="MYA673" s="1075"/>
      <c r="MYB673" s="1075"/>
      <c r="MYC673" s="1075"/>
      <c r="MYD673" s="1075"/>
      <c r="MYE673" s="1075"/>
      <c r="MYF673" s="1075"/>
      <c r="MYG673" s="1075"/>
      <c r="MYH673" s="1075"/>
      <c r="MYI673" s="1075"/>
      <c r="MYJ673" s="1075"/>
      <c r="MYK673" s="1075"/>
      <c r="MYL673" s="1075"/>
      <c r="MYM673" s="1075"/>
      <c r="MYN673" s="1075"/>
      <c r="MYO673" s="1075"/>
      <c r="MYP673" s="1075"/>
      <c r="MYQ673" s="1075"/>
      <c r="MYR673" s="1075"/>
      <c r="MYS673" s="1075"/>
      <c r="MYT673" s="1075"/>
      <c r="MYU673" s="1075"/>
      <c r="MYV673" s="1075"/>
      <c r="MYW673" s="1075"/>
      <c r="MYX673" s="1075"/>
      <c r="MYY673" s="1075"/>
      <c r="MYZ673" s="1075"/>
      <c r="MZA673" s="1075"/>
      <c r="MZB673" s="1075"/>
      <c r="MZC673" s="1075"/>
      <c r="MZD673" s="1075"/>
      <c r="MZE673" s="1075"/>
      <c r="MZF673" s="1075"/>
      <c r="MZG673" s="1075"/>
      <c r="MZH673" s="1075"/>
      <c r="MZI673" s="1075"/>
      <c r="MZJ673" s="1075"/>
      <c r="MZK673" s="1075"/>
      <c r="MZL673" s="1075"/>
      <c r="MZM673" s="1075"/>
      <c r="MZN673" s="1075"/>
      <c r="MZO673" s="1075"/>
      <c r="MZP673" s="1075"/>
      <c r="MZQ673" s="1075"/>
      <c r="MZR673" s="1075"/>
      <c r="MZS673" s="1075"/>
      <c r="MZT673" s="1075"/>
      <c r="MZU673" s="1075"/>
      <c r="MZV673" s="1075"/>
      <c r="MZW673" s="1075"/>
      <c r="MZX673" s="1075"/>
      <c r="MZY673" s="1075"/>
      <c r="MZZ673" s="1075"/>
      <c r="NAA673" s="1075"/>
      <c r="NAB673" s="1075"/>
      <c r="NAC673" s="1075"/>
      <c r="NAD673" s="1075"/>
      <c r="NAE673" s="1075"/>
      <c r="NAF673" s="1075"/>
      <c r="NAG673" s="1075"/>
      <c r="NAH673" s="1075"/>
      <c r="NAI673" s="1075"/>
      <c r="NAJ673" s="1075"/>
      <c r="NAK673" s="1075"/>
      <c r="NAL673" s="1075"/>
      <c r="NAM673" s="1075"/>
      <c r="NAN673" s="1075"/>
      <c r="NAO673" s="1075"/>
      <c r="NAP673" s="1075"/>
      <c r="NAQ673" s="1075"/>
      <c r="NAR673" s="1075"/>
      <c r="NAS673" s="1075"/>
      <c r="NAT673" s="1075"/>
      <c r="NAU673" s="1075"/>
      <c r="NAV673" s="1075"/>
      <c r="NAW673" s="1075"/>
      <c r="NAX673" s="1075"/>
      <c r="NAY673" s="1075"/>
      <c r="NAZ673" s="1075"/>
      <c r="NBA673" s="1075"/>
      <c r="NBB673" s="1075"/>
      <c r="NBC673" s="1075"/>
      <c r="NBD673" s="1075"/>
      <c r="NBE673" s="1075"/>
      <c r="NBF673" s="1075"/>
      <c r="NBG673" s="1075"/>
      <c r="NBH673" s="1075"/>
      <c r="NBI673" s="1075"/>
      <c r="NBJ673" s="1075"/>
      <c r="NBK673" s="1075"/>
      <c r="NBL673" s="1075"/>
      <c r="NBM673" s="1075"/>
      <c r="NBN673" s="1075"/>
      <c r="NBO673" s="1075"/>
      <c r="NBP673" s="1075"/>
      <c r="NBQ673" s="1075"/>
      <c r="NBR673" s="1075"/>
      <c r="NBS673" s="1075"/>
      <c r="NBT673" s="1075"/>
      <c r="NBU673" s="1075"/>
      <c r="NBV673" s="1075"/>
      <c r="NBW673" s="1075"/>
      <c r="NBX673" s="1075"/>
      <c r="NBY673" s="1075"/>
      <c r="NBZ673" s="1075"/>
      <c r="NCA673" s="1075"/>
      <c r="NCB673" s="1075"/>
      <c r="NCC673" s="1075"/>
      <c r="NCD673" s="1075"/>
      <c r="NCE673" s="1075"/>
      <c r="NCF673" s="1075"/>
      <c r="NCG673" s="1075"/>
      <c r="NCH673" s="1075"/>
      <c r="NCI673" s="1075"/>
      <c r="NCJ673" s="1075"/>
      <c r="NCK673" s="1075"/>
      <c r="NCL673" s="1075"/>
      <c r="NCM673" s="1075"/>
      <c r="NCN673" s="1075"/>
      <c r="NCO673" s="1075"/>
      <c r="NCP673" s="1075"/>
      <c r="NCQ673" s="1075"/>
      <c r="NCR673" s="1075"/>
      <c r="NCS673" s="1075"/>
      <c r="NCT673" s="1075"/>
      <c r="NCU673" s="1075"/>
      <c r="NCV673" s="1075"/>
      <c r="NCW673" s="1075"/>
      <c r="NCX673" s="1075"/>
      <c r="NCY673" s="1075"/>
      <c r="NCZ673" s="1075"/>
      <c r="NDA673" s="1075"/>
      <c r="NDB673" s="1075"/>
      <c r="NDC673" s="1075"/>
      <c r="NDD673" s="1075"/>
      <c r="NDE673" s="1075"/>
      <c r="NDF673" s="1075"/>
      <c r="NDG673" s="1075"/>
      <c r="NDH673" s="1075"/>
      <c r="NDI673" s="1075"/>
      <c r="NDJ673" s="1075"/>
      <c r="NDK673" s="1075"/>
      <c r="NDL673" s="1075"/>
      <c r="NDM673" s="1075"/>
      <c r="NDN673" s="1075"/>
      <c r="NDO673" s="1075"/>
      <c r="NDP673" s="1075"/>
      <c r="NDQ673" s="1075"/>
      <c r="NDR673" s="1075"/>
      <c r="NDS673" s="1075"/>
      <c r="NDT673" s="1075"/>
      <c r="NDU673" s="1075"/>
      <c r="NDV673" s="1075"/>
      <c r="NDW673" s="1075"/>
      <c r="NDX673" s="1075"/>
      <c r="NDY673" s="1075"/>
      <c r="NDZ673" s="1075"/>
      <c r="NEA673" s="1075"/>
      <c r="NEB673" s="1075"/>
      <c r="NEC673" s="1075"/>
      <c r="NED673" s="1075"/>
      <c r="NEE673" s="1075"/>
      <c r="NEF673" s="1075"/>
      <c r="NEG673" s="1075"/>
      <c r="NEH673" s="1075"/>
      <c r="NEI673" s="1075"/>
      <c r="NEJ673" s="1075"/>
      <c r="NEK673" s="1075"/>
      <c r="NEL673" s="1075"/>
      <c r="NEM673" s="1075"/>
      <c r="NEN673" s="1075"/>
      <c r="NEO673" s="1075"/>
      <c r="NEP673" s="1075"/>
      <c r="NEQ673" s="1075"/>
      <c r="NER673" s="1075"/>
      <c r="NES673" s="1075"/>
      <c r="NET673" s="1075"/>
      <c r="NEU673" s="1075"/>
      <c r="NEV673" s="1075"/>
      <c r="NEW673" s="1075"/>
      <c r="NEX673" s="1075"/>
      <c r="NEY673" s="1075"/>
      <c r="NEZ673" s="1075"/>
      <c r="NFA673" s="1075"/>
      <c r="NFB673" s="1075"/>
      <c r="NFC673" s="1075"/>
      <c r="NFD673" s="1075"/>
      <c r="NFE673" s="1075"/>
      <c r="NFF673" s="1075"/>
      <c r="NFG673" s="1075"/>
      <c r="NFH673" s="1075"/>
      <c r="NFI673" s="1075"/>
      <c r="NFJ673" s="1075"/>
      <c r="NFK673" s="1075"/>
      <c r="NFL673" s="1075"/>
      <c r="NFM673" s="1075"/>
      <c r="NFN673" s="1075"/>
      <c r="NFO673" s="1075"/>
      <c r="NFP673" s="1075"/>
      <c r="NFQ673" s="1075"/>
      <c r="NFR673" s="1075"/>
      <c r="NFS673" s="1075"/>
      <c r="NFT673" s="1075"/>
      <c r="NFU673" s="1075"/>
      <c r="NFV673" s="1075"/>
      <c r="NFW673" s="1075"/>
      <c r="NFX673" s="1075"/>
      <c r="NFY673" s="1075"/>
      <c r="NFZ673" s="1075"/>
      <c r="NGA673" s="1075"/>
      <c r="NGB673" s="1075"/>
      <c r="NGC673" s="1075"/>
      <c r="NGD673" s="1075"/>
      <c r="NGE673" s="1075"/>
      <c r="NGF673" s="1075"/>
      <c r="NGG673" s="1075"/>
      <c r="NGH673" s="1075"/>
      <c r="NGI673" s="1075"/>
      <c r="NGJ673" s="1075"/>
      <c r="NGK673" s="1075"/>
      <c r="NGL673" s="1075"/>
      <c r="NGM673" s="1075"/>
      <c r="NGN673" s="1075"/>
      <c r="NGO673" s="1075"/>
      <c r="NGP673" s="1075"/>
      <c r="NGQ673" s="1075"/>
      <c r="NGR673" s="1075"/>
      <c r="NGS673" s="1075"/>
      <c r="NGT673" s="1075"/>
      <c r="NGU673" s="1075"/>
      <c r="NGV673" s="1075"/>
      <c r="NGW673" s="1075"/>
      <c r="NGX673" s="1075"/>
      <c r="NGY673" s="1075"/>
      <c r="NGZ673" s="1075"/>
      <c r="NHA673" s="1075"/>
      <c r="NHB673" s="1075"/>
      <c r="NHC673" s="1075"/>
      <c r="NHD673" s="1075"/>
      <c r="NHE673" s="1075"/>
      <c r="NHF673" s="1075"/>
      <c r="NHG673" s="1075"/>
      <c r="NHH673" s="1075"/>
      <c r="NHI673" s="1075"/>
      <c r="NHJ673" s="1075"/>
      <c r="NHK673" s="1075"/>
      <c r="NHL673" s="1075"/>
      <c r="NHM673" s="1075"/>
      <c r="NHN673" s="1075"/>
      <c r="NHO673" s="1075"/>
      <c r="NHP673" s="1075"/>
      <c r="NHQ673" s="1075"/>
      <c r="NHR673" s="1075"/>
      <c r="NHS673" s="1075"/>
      <c r="NHT673" s="1075"/>
      <c r="NHU673" s="1075"/>
      <c r="NHV673" s="1075"/>
      <c r="NHW673" s="1075"/>
      <c r="NHX673" s="1075"/>
      <c r="NHY673" s="1075"/>
      <c r="NHZ673" s="1075"/>
      <c r="NIA673" s="1075"/>
      <c r="NIB673" s="1075"/>
      <c r="NIC673" s="1075"/>
      <c r="NID673" s="1075"/>
      <c r="NIE673" s="1075"/>
      <c r="NIF673" s="1075"/>
      <c r="NIG673" s="1075"/>
      <c r="NIH673" s="1075"/>
      <c r="NII673" s="1075"/>
      <c r="NIJ673" s="1075"/>
      <c r="NIK673" s="1075"/>
      <c r="NIL673" s="1075"/>
      <c r="NIM673" s="1075"/>
      <c r="NIN673" s="1075"/>
      <c r="NIO673" s="1075"/>
      <c r="NIP673" s="1075"/>
      <c r="NIQ673" s="1075"/>
      <c r="NIR673" s="1075"/>
      <c r="NIS673" s="1075"/>
      <c r="NIT673" s="1075"/>
      <c r="NIU673" s="1075"/>
      <c r="NIV673" s="1075"/>
      <c r="NIW673" s="1075"/>
      <c r="NIX673" s="1075"/>
      <c r="NIY673" s="1075"/>
      <c r="NIZ673" s="1075"/>
      <c r="NJA673" s="1075"/>
      <c r="NJB673" s="1075"/>
      <c r="NJC673" s="1075"/>
      <c r="NJD673" s="1075"/>
      <c r="NJE673" s="1075"/>
      <c r="NJF673" s="1075"/>
      <c r="NJG673" s="1075"/>
      <c r="NJH673" s="1075"/>
      <c r="NJI673" s="1075"/>
      <c r="NJJ673" s="1075"/>
      <c r="NJK673" s="1075"/>
      <c r="NJL673" s="1075"/>
      <c r="NJM673" s="1075"/>
      <c r="NJN673" s="1075"/>
      <c r="NJO673" s="1075"/>
      <c r="NJP673" s="1075"/>
      <c r="NJQ673" s="1075"/>
      <c r="NJR673" s="1075"/>
      <c r="NJS673" s="1075"/>
      <c r="NJT673" s="1075"/>
      <c r="NJU673" s="1075"/>
      <c r="NJV673" s="1075"/>
      <c r="NJW673" s="1075"/>
      <c r="NJX673" s="1075"/>
      <c r="NJY673" s="1075"/>
      <c r="NJZ673" s="1075"/>
      <c r="NKA673" s="1075"/>
      <c r="NKB673" s="1075"/>
      <c r="NKC673" s="1075"/>
      <c r="NKD673" s="1075"/>
      <c r="NKE673" s="1075"/>
      <c r="NKF673" s="1075"/>
      <c r="NKG673" s="1075"/>
      <c r="NKH673" s="1075"/>
      <c r="NKI673" s="1075"/>
      <c r="NKJ673" s="1075"/>
      <c r="NKK673" s="1075"/>
      <c r="NKL673" s="1075"/>
      <c r="NKM673" s="1075"/>
      <c r="NKN673" s="1075"/>
      <c r="NKO673" s="1075"/>
      <c r="NKP673" s="1075"/>
      <c r="NKQ673" s="1075"/>
      <c r="NKR673" s="1075"/>
      <c r="NKS673" s="1075"/>
      <c r="NKT673" s="1075"/>
      <c r="NKU673" s="1075"/>
      <c r="NKV673" s="1075"/>
      <c r="NKW673" s="1075"/>
      <c r="NKX673" s="1075"/>
      <c r="NKY673" s="1075"/>
      <c r="NKZ673" s="1075"/>
      <c r="NLA673" s="1075"/>
      <c r="NLB673" s="1075"/>
      <c r="NLC673" s="1075"/>
      <c r="NLD673" s="1075"/>
      <c r="NLE673" s="1075"/>
      <c r="NLF673" s="1075"/>
      <c r="NLG673" s="1075"/>
      <c r="NLH673" s="1075"/>
      <c r="NLI673" s="1075"/>
      <c r="NLJ673" s="1075"/>
      <c r="NLK673" s="1075"/>
      <c r="NLL673" s="1075"/>
      <c r="NLM673" s="1075"/>
      <c r="NLN673" s="1075"/>
      <c r="NLO673" s="1075"/>
      <c r="NLP673" s="1075"/>
      <c r="NLQ673" s="1075"/>
      <c r="NLR673" s="1075"/>
      <c r="NLS673" s="1075"/>
      <c r="NLT673" s="1075"/>
      <c r="NLU673" s="1075"/>
      <c r="NLV673" s="1075"/>
      <c r="NLW673" s="1075"/>
      <c r="NLX673" s="1075"/>
      <c r="NLY673" s="1075"/>
      <c r="NLZ673" s="1075"/>
      <c r="NMA673" s="1075"/>
      <c r="NMB673" s="1075"/>
      <c r="NMC673" s="1075"/>
      <c r="NMD673" s="1075"/>
      <c r="NME673" s="1075"/>
      <c r="NMF673" s="1075"/>
      <c r="NMG673" s="1075"/>
      <c r="NMH673" s="1075"/>
      <c r="NMI673" s="1075"/>
      <c r="NMJ673" s="1075"/>
      <c r="NMK673" s="1075"/>
      <c r="NML673" s="1075"/>
      <c r="NMM673" s="1075"/>
      <c r="NMN673" s="1075"/>
      <c r="NMO673" s="1075"/>
      <c r="NMP673" s="1075"/>
      <c r="NMQ673" s="1075"/>
      <c r="NMR673" s="1075"/>
      <c r="NMS673" s="1075"/>
      <c r="NMT673" s="1075"/>
      <c r="NMU673" s="1075"/>
      <c r="NMV673" s="1075"/>
      <c r="NMW673" s="1075"/>
      <c r="NMX673" s="1075"/>
      <c r="NMY673" s="1075"/>
      <c r="NMZ673" s="1075"/>
      <c r="NNA673" s="1075"/>
      <c r="NNB673" s="1075"/>
      <c r="NNC673" s="1075"/>
      <c r="NND673" s="1075"/>
      <c r="NNE673" s="1075"/>
      <c r="NNF673" s="1075"/>
      <c r="NNG673" s="1075"/>
      <c r="NNH673" s="1075"/>
      <c r="NNI673" s="1075"/>
      <c r="NNJ673" s="1075"/>
      <c r="NNK673" s="1075"/>
      <c r="NNL673" s="1075"/>
      <c r="NNM673" s="1075"/>
      <c r="NNN673" s="1075"/>
      <c r="NNO673" s="1075"/>
      <c r="NNP673" s="1075"/>
      <c r="NNQ673" s="1075"/>
      <c r="NNR673" s="1075"/>
      <c r="NNS673" s="1075"/>
      <c r="NNT673" s="1075"/>
      <c r="NNU673" s="1075"/>
      <c r="NNV673" s="1075"/>
      <c r="NNW673" s="1075"/>
      <c r="NNX673" s="1075"/>
      <c r="NNY673" s="1075"/>
      <c r="NNZ673" s="1075"/>
      <c r="NOA673" s="1075"/>
      <c r="NOB673" s="1075"/>
      <c r="NOC673" s="1075"/>
      <c r="NOD673" s="1075"/>
      <c r="NOE673" s="1075"/>
      <c r="NOF673" s="1075"/>
      <c r="NOG673" s="1075"/>
      <c r="NOH673" s="1075"/>
      <c r="NOI673" s="1075"/>
      <c r="NOJ673" s="1075"/>
      <c r="NOK673" s="1075"/>
      <c r="NOL673" s="1075"/>
      <c r="NOM673" s="1075"/>
      <c r="NON673" s="1075"/>
      <c r="NOO673" s="1075"/>
      <c r="NOP673" s="1075"/>
      <c r="NOQ673" s="1075"/>
      <c r="NOR673" s="1075"/>
      <c r="NOS673" s="1075"/>
      <c r="NOT673" s="1075"/>
      <c r="NOU673" s="1075"/>
      <c r="NOV673" s="1075"/>
      <c r="NOW673" s="1075"/>
      <c r="NOX673" s="1075"/>
      <c r="NOY673" s="1075"/>
      <c r="NOZ673" s="1075"/>
      <c r="NPA673" s="1075"/>
      <c r="NPB673" s="1075"/>
      <c r="NPC673" s="1075"/>
      <c r="NPD673" s="1075"/>
      <c r="NPE673" s="1075"/>
      <c r="NPF673" s="1075"/>
      <c r="NPG673" s="1075"/>
      <c r="NPH673" s="1075"/>
      <c r="NPI673" s="1075"/>
      <c r="NPJ673" s="1075"/>
      <c r="NPK673" s="1075"/>
      <c r="NPL673" s="1075"/>
      <c r="NPM673" s="1075"/>
      <c r="NPN673" s="1075"/>
      <c r="NPO673" s="1075"/>
      <c r="NPP673" s="1075"/>
      <c r="NPQ673" s="1075"/>
      <c r="NPR673" s="1075"/>
      <c r="NPS673" s="1075"/>
      <c r="NPT673" s="1075"/>
      <c r="NPU673" s="1075"/>
      <c r="NPV673" s="1075"/>
      <c r="NPW673" s="1075"/>
      <c r="NPX673" s="1075"/>
      <c r="NPY673" s="1075"/>
      <c r="NPZ673" s="1075"/>
      <c r="NQA673" s="1075"/>
      <c r="NQB673" s="1075"/>
      <c r="NQC673" s="1075"/>
      <c r="NQD673" s="1075"/>
      <c r="NQE673" s="1075"/>
      <c r="NQF673" s="1075"/>
      <c r="NQG673" s="1075"/>
      <c r="NQH673" s="1075"/>
      <c r="NQI673" s="1075"/>
      <c r="NQJ673" s="1075"/>
      <c r="NQK673" s="1075"/>
      <c r="NQL673" s="1075"/>
      <c r="NQM673" s="1075"/>
      <c r="NQN673" s="1075"/>
      <c r="NQO673" s="1075"/>
      <c r="NQP673" s="1075"/>
      <c r="NQQ673" s="1075"/>
      <c r="NQR673" s="1075"/>
      <c r="NQS673" s="1075"/>
      <c r="NQT673" s="1075"/>
      <c r="NQU673" s="1075"/>
      <c r="NQV673" s="1075"/>
      <c r="NQW673" s="1075"/>
      <c r="NQX673" s="1075"/>
      <c r="NQY673" s="1075"/>
      <c r="NQZ673" s="1075"/>
      <c r="NRA673" s="1075"/>
      <c r="NRB673" s="1075"/>
      <c r="NRC673" s="1075"/>
      <c r="NRD673" s="1075"/>
      <c r="NRE673" s="1075"/>
      <c r="NRF673" s="1075"/>
      <c r="NRG673" s="1075"/>
      <c r="NRH673" s="1075"/>
      <c r="NRI673" s="1075"/>
      <c r="NRJ673" s="1075"/>
      <c r="NRK673" s="1075"/>
      <c r="NRL673" s="1075"/>
      <c r="NRM673" s="1075"/>
      <c r="NRN673" s="1075"/>
      <c r="NRO673" s="1075"/>
      <c r="NRP673" s="1075"/>
      <c r="NRQ673" s="1075"/>
      <c r="NRR673" s="1075"/>
      <c r="NRS673" s="1075"/>
      <c r="NRT673" s="1075"/>
      <c r="NRU673" s="1075"/>
      <c r="NRV673" s="1075"/>
      <c r="NRW673" s="1075"/>
      <c r="NRX673" s="1075"/>
      <c r="NRY673" s="1075"/>
      <c r="NRZ673" s="1075"/>
      <c r="NSA673" s="1075"/>
      <c r="NSB673" s="1075"/>
      <c r="NSC673" s="1075"/>
      <c r="NSD673" s="1075"/>
      <c r="NSE673" s="1075"/>
      <c r="NSF673" s="1075"/>
      <c r="NSG673" s="1075"/>
      <c r="NSH673" s="1075"/>
      <c r="NSI673" s="1075"/>
      <c r="NSJ673" s="1075"/>
      <c r="NSK673" s="1075"/>
      <c r="NSL673" s="1075"/>
      <c r="NSM673" s="1075"/>
      <c r="NSN673" s="1075"/>
      <c r="NSO673" s="1075"/>
      <c r="NSP673" s="1075"/>
      <c r="NSQ673" s="1075"/>
      <c r="NSR673" s="1075"/>
      <c r="NSS673" s="1075"/>
      <c r="NST673" s="1075"/>
      <c r="NSU673" s="1075"/>
      <c r="NSV673" s="1075"/>
      <c r="NSW673" s="1075"/>
      <c r="NSX673" s="1075"/>
      <c r="NSY673" s="1075"/>
      <c r="NSZ673" s="1075"/>
      <c r="NTA673" s="1075"/>
      <c r="NTB673" s="1075"/>
      <c r="NTC673" s="1075"/>
      <c r="NTD673" s="1075"/>
      <c r="NTE673" s="1075"/>
      <c r="NTF673" s="1075"/>
      <c r="NTG673" s="1075"/>
      <c r="NTH673" s="1075"/>
      <c r="NTI673" s="1075"/>
      <c r="NTJ673" s="1075"/>
      <c r="NTK673" s="1075"/>
      <c r="NTL673" s="1075"/>
      <c r="NTM673" s="1075"/>
      <c r="NTN673" s="1075"/>
      <c r="NTO673" s="1075"/>
      <c r="NTP673" s="1075"/>
      <c r="NTQ673" s="1075"/>
      <c r="NTR673" s="1075"/>
      <c r="NTS673" s="1075"/>
      <c r="NTT673" s="1075"/>
      <c r="NTU673" s="1075"/>
      <c r="NTV673" s="1075"/>
      <c r="NTW673" s="1075"/>
      <c r="NTX673" s="1075"/>
      <c r="NTY673" s="1075"/>
      <c r="NTZ673" s="1075"/>
      <c r="NUA673" s="1075"/>
      <c r="NUB673" s="1075"/>
      <c r="NUC673" s="1075"/>
      <c r="NUD673" s="1075"/>
      <c r="NUE673" s="1075"/>
      <c r="NUF673" s="1075"/>
      <c r="NUG673" s="1075"/>
      <c r="NUH673" s="1075"/>
      <c r="NUI673" s="1075"/>
      <c r="NUJ673" s="1075"/>
      <c r="NUK673" s="1075"/>
      <c r="NUL673" s="1075"/>
      <c r="NUM673" s="1075"/>
      <c r="NUN673" s="1075"/>
      <c r="NUO673" s="1075"/>
      <c r="NUP673" s="1075"/>
      <c r="NUQ673" s="1075"/>
      <c r="NUR673" s="1075"/>
      <c r="NUS673" s="1075"/>
      <c r="NUT673" s="1075"/>
      <c r="NUU673" s="1075"/>
      <c r="NUV673" s="1075"/>
      <c r="NUW673" s="1075"/>
      <c r="NUX673" s="1075"/>
      <c r="NUY673" s="1075"/>
      <c r="NUZ673" s="1075"/>
      <c r="NVA673" s="1075"/>
      <c r="NVB673" s="1075"/>
      <c r="NVC673" s="1075"/>
      <c r="NVD673" s="1075"/>
      <c r="NVE673" s="1075"/>
      <c r="NVF673" s="1075"/>
      <c r="NVG673" s="1075"/>
      <c r="NVH673" s="1075"/>
      <c r="NVI673" s="1075"/>
      <c r="NVJ673" s="1075"/>
      <c r="NVK673" s="1075"/>
      <c r="NVL673" s="1075"/>
      <c r="NVM673" s="1075"/>
      <c r="NVN673" s="1075"/>
      <c r="NVO673" s="1075"/>
      <c r="NVP673" s="1075"/>
      <c r="NVQ673" s="1075"/>
      <c r="NVR673" s="1075"/>
      <c r="NVS673" s="1075"/>
      <c r="NVT673" s="1075"/>
      <c r="NVU673" s="1075"/>
      <c r="NVV673" s="1075"/>
      <c r="NVW673" s="1075"/>
      <c r="NVX673" s="1075"/>
      <c r="NVY673" s="1075"/>
      <c r="NVZ673" s="1075"/>
      <c r="NWA673" s="1075"/>
      <c r="NWB673" s="1075"/>
      <c r="NWC673" s="1075"/>
      <c r="NWD673" s="1075"/>
      <c r="NWE673" s="1075"/>
      <c r="NWF673" s="1075"/>
      <c r="NWG673" s="1075"/>
      <c r="NWH673" s="1075"/>
      <c r="NWI673" s="1075"/>
      <c r="NWJ673" s="1075"/>
      <c r="NWK673" s="1075"/>
      <c r="NWL673" s="1075"/>
      <c r="NWM673" s="1075"/>
      <c r="NWN673" s="1075"/>
      <c r="NWO673" s="1075"/>
      <c r="NWP673" s="1075"/>
      <c r="NWQ673" s="1075"/>
      <c r="NWR673" s="1075"/>
      <c r="NWS673" s="1075"/>
      <c r="NWT673" s="1075"/>
      <c r="NWU673" s="1075"/>
      <c r="NWV673" s="1075"/>
      <c r="NWW673" s="1075"/>
      <c r="NWX673" s="1075"/>
      <c r="NWY673" s="1075"/>
      <c r="NWZ673" s="1075"/>
      <c r="NXA673" s="1075"/>
      <c r="NXB673" s="1075"/>
      <c r="NXC673" s="1075"/>
      <c r="NXD673" s="1075"/>
      <c r="NXE673" s="1075"/>
      <c r="NXF673" s="1075"/>
      <c r="NXG673" s="1075"/>
      <c r="NXH673" s="1075"/>
      <c r="NXI673" s="1075"/>
      <c r="NXJ673" s="1075"/>
      <c r="NXK673" s="1075"/>
      <c r="NXL673" s="1075"/>
      <c r="NXM673" s="1075"/>
      <c r="NXN673" s="1075"/>
      <c r="NXO673" s="1075"/>
      <c r="NXP673" s="1075"/>
      <c r="NXQ673" s="1075"/>
      <c r="NXR673" s="1075"/>
      <c r="NXS673" s="1075"/>
      <c r="NXT673" s="1075"/>
      <c r="NXU673" s="1075"/>
      <c r="NXV673" s="1075"/>
      <c r="NXW673" s="1075"/>
      <c r="NXX673" s="1075"/>
      <c r="NXY673" s="1075"/>
      <c r="NXZ673" s="1075"/>
      <c r="NYA673" s="1075"/>
      <c r="NYB673" s="1075"/>
      <c r="NYC673" s="1075"/>
      <c r="NYD673" s="1075"/>
      <c r="NYE673" s="1075"/>
      <c r="NYF673" s="1075"/>
      <c r="NYG673" s="1075"/>
      <c r="NYH673" s="1075"/>
      <c r="NYI673" s="1075"/>
      <c r="NYJ673" s="1075"/>
      <c r="NYK673" s="1075"/>
      <c r="NYL673" s="1075"/>
      <c r="NYM673" s="1075"/>
      <c r="NYN673" s="1075"/>
      <c r="NYO673" s="1075"/>
      <c r="NYP673" s="1075"/>
      <c r="NYQ673" s="1075"/>
      <c r="NYR673" s="1075"/>
      <c r="NYS673" s="1075"/>
      <c r="NYT673" s="1075"/>
      <c r="NYU673" s="1075"/>
      <c r="NYV673" s="1075"/>
      <c r="NYW673" s="1075"/>
      <c r="NYX673" s="1075"/>
      <c r="NYY673" s="1075"/>
      <c r="NYZ673" s="1075"/>
      <c r="NZA673" s="1075"/>
      <c r="NZB673" s="1075"/>
      <c r="NZC673" s="1075"/>
      <c r="NZD673" s="1075"/>
      <c r="NZE673" s="1075"/>
      <c r="NZF673" s="1075"/>
      <c r="NZG673" s="1075"/>
      <c r="NZH673" s="1075"/>
      <c r="NZI673" s="1075"/>
      <c r="NZJ673" s="1075"/>
      <c r="NZK673" s="1075"/>
      <c r="NZL673" s="1075"/>
      <c r="NZM673" s="1075"/>
      <c r="NZN673" s="1075"/>
      <c r="NZO673" s="1075"/>
      <c r="NZP673" s="1075"/>
      <c r="NZQ673" s="1075"/>
      <c r="NZR673" s="1075"/>
      <c r="NZS673" s="1075"/>
      <c r="NZT673" s="1075"/>
      <c r="NZU673" s="1075"/>
      <c r="NZV673" s="1075"/>
      <c r="NZW673" s="1075"/>
      <c r="NZX673" s="1075"/>
      <c r="NZY673" s="1075"/>
      <c r="NZZ673" s="1075"/>
      <c r="OAA673" s="1075"/>
      <c r="OAB673" s="1075"/>
      <c r="OAC673" s="1075"/>
      <c r="OAD673" s="1075"/>
      <c r="OAE673" s="1075"/>
      <c r="OAF673" s="1075"/>
      <c r="OAG673" s="1075"/>
      <c r="OAH673" s="1075"/>
      <c r="OAI673" s="1075"/>
      <c r="OAJ673" s="1075"/>
      <c r="OAK673" s="1075"/>
      <c r="OAL673" s="1075"/>
      <c r="OAM673" s="1075"/>
      <c r="OAN673" s="1075"/>
      <c r="OAO673" s="1075"/>
      <c r="OAP673" s="1075"/>
      <c r="OAQ673" s="1075"/>
      <c r="OAR673" s="1075"/>
      <c r="OAS673" s="1075"/>
      <c r="OAT673" s="1075"/>
      <c r="OAU673" s="1075"/>
      <c r="OAV673" s="1075"/>
      <c r="OAW673" s="1075"/>
      <c r="OAX673" s="1075"/>
      <c r="OAY673" s="1075"/>
      <c r="OAZ673" s="1075"/>
      <c r="OBA673" s="1075"/>
      <c r="OBB673" s="1075"/>
      <c r="OBC673" s="1075"/>
      <c r="OBD673" s="1075"/>
      <c r="OBE673" s="1075"/>
      <c r="OBF673" s="1075"/>
      <c r="OBG673" s="1075"/>
      <c r="OBH673" s="1075"/>
      <c r="OBI673" s="1075"/>
      <c r="OBJ673" s="1075"/>
      <c r="OBK673" s="1075"/>
      <c r="OBL673" s="1075"/>
      <c r="OBM673" s="1075"/>
      <c r="OBN673" s="1075"/>
      <c r="OBO673" s="1075"/>
      <c r="OBP673" s="1075"/>
      <c r="OBQ673" s="1075"/>
      <c r="OBR673" s="1075"/>
      <c r="OBS673" s="1075"/>
      <c r="OBT673" s="1075"/>
      <c r="OBU673" s="1075"/>
      <c r="OBV673" s="1075"/>
      <c r="OBW673" s="1075"/>
      <c r="OBX673" s="1075"/>
      <c r="OBY673" s="1075"/>
      <c r="OBZ673" s="1075"/>
      <c r="OCA673" s="1075"/>
      <c r="OCB673" s="1075"/>
      <c r="OCC673" s="1075"/>
      <c r="OCD673" s="1075"/>
      <c r="OCE673" s="1075"/>
      <c r="OCF673" s="1075"/>
      <c r="OCG673" s="1075"/>
      <c r="OCH673" s="1075"/>
      <c r="OCI673" s="1075"/>
      <c r="OCJ673" s="1075"/>
      <c r="OCK673" s="1075"/>
      <c r="OCL673" s="1075"/>
      <c r="OCM673" s="1075"/>
      <c r="OCN673" s="1075"/>
      <c r="OCO673" s="1075"/>
      <c r="OCP673" s="1075"/>
      <c r="OCQ673" s="1075"/>
      <c r="OCR673" s="1075"/>
      <c r="OCS673" s="1075"/>
      <c r="OCT673" s="1075"/>
      <c r="OCU673" s="1075"/>
      <c r="OCV673" s="1075"/>
      <c r="OCW673" s="1075"/>
      <c r="OCX673" s="1075"/>
      <c r="OCY673" s="1075"/>
      <c r="OCZ673" s="1075"/>
      <c r="ODA673" s="1075"/>
      <c r="ODB673" s="1075"/>
      <c r="ODC673" s="1075"/>
      <c r="ODD673" s="1075"/>
      <c r="ODE673" s="1075"/>
      <c r="ODF673" s="1075"/>
      <c r="ODG673" s="1075"/>
      <c r="ODH673" s="1075"/>
      <c r="ODI673" s="1075"/>
      <c r="ODJ673" s="1075"/>
      <c r="ODK673" s="1075"/>
      <c r="ODL673" s="1075"/>
      <c r="ODM673" s="1075"/>
      <c r="ODN673" s="1075"/>
      <c r="ODO673" s="1075"/>
      <c r="ODP673" s="1075"/>
      <c r="ODQ673" s="1075"/>
      <c r="ODR673" s="1075"/>
      <c r="ODS673" s="1075"/>
      <c r="ODT673" s="1075"/>
      <c r="ODU673" s="1075"/>
      <c r="ODV673" s="1075"/>
      <c r="ODW673" s="1075"/>
      <c r="ODX673" s="1075"/>
      <c r="ODY673" s="1075"/>
      <c r="ODZ673" s="1075"/>
      <c r="OEA673" s="1075"/>
      <c r="OEB673" s="1075"/>
      <c r="OEC673" s="1075"/>
      <c r="OED673" s="1075"/>
      <c r="OEE673" s="1075"/>
      <c r="OEF673" s="1075"/>
      <c r="OEG673" s="1075"/>
      <c r="OEH673" s="1075"/>
      <c r="OEI673" s="1075"/>
      <c r="OEJ673" s="1075"/>
      <c r="OEK673" s="1075"/>
      <c r="OEL673" s="1075"/>
      <c r="OEM673" s="1075"/>
      <c r="OEN673" s="1075"/>
      <c r="OEO673" s="1075"/>
      <c r="OEP673" s="1075"/>
      <c r="OEQ673" s="1075"/>
      <c r="OER673" s="1075"/>
      <c r="OES673" s="1075"/>
      <c r="OET673" s="1075"/>
      <c r="OEU673" s="1075"/>
      <c r="OEV673" s="1075"/>
      <c r="OEW673" s="1075"/>
      <c r="OEX673" s="1075"/>
      <c r="OEY673" s="1075"/>
      <c r="OEZ673" s="1075"/>
      <c r="OFA673" s="1075"/>
      <c r="OFB673" s="1075"/>
      <c r="OFC673" s="1075"/>
      <c r="OFD673" s="1075"/>
      <c r="OFE673" s="1075"/>
      <c r="OFF673" s="1075"/>
      <c r="OFG673" s="1075"/>
      <c r="OFH673" s="1075"/>
      <c r="OFI673" s="1075"/>
      <c r="OFJ673" s="1075"/>
      <c r="OFK673" s="1075"/>
      <c r="OFL673" s="1075"/>
      <c r="OFM673" s="1075"/>
      <c r="OFN673" s="1075"/>
      <c r="OFO673" s="1075"/>
      <c r="OFP673" s="1075"/>
      <c r="OFQ673" s="1075"/>
      <c r="OFR673" s="1075"/>
      <c r="OFS673" s="1075"/>
      <c r="OFT673" s="1075"/>
      <c r="OFU673" s="1075"/>
      <c r="OFV673" s="1075"/>
      <c r="OFW673" s="1075"/>
      <c r="OFX673" s="1075"/>
      <c r="OFY673" s="1075"/>
      <c r="OFZ673" s="1075"/>
      <c r="OGA673" s="1075"/>
      <c r="OGB673" s="1075"/>
      <c r="OGC673" s="1075"/>
      <c r="OGD673" s="1075"/>
      <c r="OGE673" s="1075"/>
      <c r="OGF673" s="1075"/>
      <c r="OGG673" s="1075"/>
      <c r="OGH673" s="1075"/>
      <c r="OGI673" s="1075"/>
      <c r="OGJ673" s="1075"/>
      <c r="OGK673" s="1075"/>
      <c r="OGL673" s="1075"/>
      <c r="OGM673" s="1075"/>
      <c r="OGN673" s="1075"/>
      <c r="OGO673" s="1075"/>
      <c r="OGP673" s="1075"/>
      <c r="OGQ673" s="1075"/>
      <c r="OGR673" s="1075"/>
      <c r="OGS673" s="1075"/>
      <c r="OGT673" s="1075"/>
      <c r="OGU673" s="1075"/>
      <c r="OGV673" s="1075"/>
      <c r="OGW673" s="1075"/>
      <c r="OGX673" s="1075"/>
      <c r="OGY673" s="1075"/>
      <c r="OGZ673" s="1075"/>
      <c r="OHA673" s="1075"/>
      <c r="OHB673" s="1075"/>
      <c r="OHC673" s="1075"/>
      <c r="OHD673" s="1075"/>
      <c r="OHE673" s="1075"/>
      <c r="OHF673" s="1075"/>
      <c r="OHG673" s="1075"/>
      <c r="OHH673" s="1075"/>
      <c r="OHI673" s="1075"/>
      <c r="OHJ673" s="1075"/>
      <c r="OHK673" s="1075"/>
      <c r="OHL673" s="1075"/>
      <c r="OHM673" s="1075"/>
      <c r="OHN673" s="1075"/>
      <c r="OHO673" s="1075"/>
      <c r="OHP673" s="1075"/>
      <c r="OHQ673" s="1075"/>
      <c r="OHR673" s="1075"/>
      <c r="OHS673" s="1075"/>
      <c r="OHT673" s="1075"/>
      <c r="OHU673" s="1075"/>
      <c r="OHV673" s="1075"/>
      <c r="OHW673" s="1075"/>
      <c r="OHX673" s="1075"/>
      <c r="OHY673" s="1075"/>
      <c r="OHZ673" s="1075"/>
      <c r="OIA673" s="1075"/>
      <c r="OIB673" s="1075"/>
      <c r="OIC673" s="1075"/>
      <c r="OID673" s="1075"/>
      <c r="OIE673" s="1075"/>
      <c r="OIF673" s="1075"/>
      <c r="OIG673" s="1075"/>
      <c r="OIH673" s="1075"/>
      <c r="OII673" s="1075"/>
      <c r="OIJ673" s="1075"/>
      <c r="OIK673" s="1075"/>
      <c r="OIL673" s="1075"/>
      <c r="OIM673" s="1075"/>
      <c r="OIN673" s="1075"/>
      <c r="OIO673" s="1075"/>
      <c r="OIP673" s="1075"/>
      <c r="OIQ673" s="1075"/>
      <c r="OIR673" s="1075"/>
      <c r="OIS673" s="1075"/>
      <c r="OIT673" s="1075"/>
      <c r="OIU673" s="1075"/>
      <c r="OIV673" s="1075"/>
      <c r="OIW673" s="1075"/>
      <c r="OIX673" s="1075"/>
      <c r="OIY673" s="1075"/>
      <c r="OIZ673" s="1075"/>
      <c r="OJA673" s="1075"/>
      <c r="OJB673" s="1075"/>
      <c r="OJC673" s="1075"/>
      <c r="OJD673" s="1075"/>
      <c r="OJE673" s="1075"/>
      <c r="OJF673" s="1075"/>
      <c r="OJG673" s="1075"/>
      <c r="OJH673" s="1075"/>
      <c r="OJI673" s="1075"/>
      <c r="OJJ673" s="1075"/>
      <c r="OJK673" s="1075"/>
      <c r="OJL673" s="1075"/>
      <c r="OJM673" s="1075"/>
      <c r="OJN673" s="1075"/>
      <c r="OJO673" s="1075"/>
      <c r="OJP673" s="1075"/>
      <c r="OJQ673" s="1075"/>
      <c r="OJR673" s="1075"/>
      <c r="OJS673" s="1075"/>
      <c r="OJT673" s="1075"/>
      <c r="OJU673" s="1075"/>
      <c r="OJV673" s="1075"/>
      <c r="OJW673" s="1075"/>
      <c r="OJX673" s="1075"/>
      <c r="OJY673" s="1075"/>
      <c r="OJZ673" s="1075"/>
      <c r="OKA673" s="1075"/>
      <c r="OKB673" s="1075"/>
      <c r="OKC673" s="1075"/>
      <c r="OKD673" s="1075"/>
      <c r="OKE673" s="1075"/>
      <c r="OKF673" s="1075"/>
      <c r="OKG673" s="1075"/>
      <c r="OKH673" s="1075"/>
      <c r="OKI673" s="1075"/>
      <c r="OKJ673" s="1075"/>
      <c r="OKK673" s="1075"/>
      <c r="OKL673" s="1075"/>
      <c r="OKM673" s="1075"/>
      <c r="OKN673" s="1075"/>
      <c r="OKO673" s="1075"/>
      <c r="OKP673" s="1075"/>
      <c r="OKQ673" s="1075"/>
      <c r="OKR673" s="1075"/>
      <c r="OKS673" s="1075"/>
      <c r="OKT673" s="1075"/>
      <c r="OKU673" s="1075"/>
      <c r="OKV673" s="1075"/>
      <c r="OKW673" s="1075"/>
      <c r="OKX673" s="1075"/>
      <c r="OKY673" s="1075"/>
      <c r="OKZ673" s="1075"/>
      <c r="OLA673" s="1075"/>
      <c r="OLB673" s="1075"/>
      <c r="OLC673" s="1075"/>
      <c r="OLD673" s="1075"/>
      <c r="OLE673" s="1075"/>
      <c r="OLF673" s="1075"/>
      <c r="OLG673" s="1075"/>
      <c r="OLH673" s="1075"/>
      <c r="OLI673" s="1075"/>
      <c r="OLJ673" s="1075"/>
      <c r="OLK673" s="1075"/>
      <c r="OLL673" s="1075"/>
      <c r="OLM673" s="1075"/>
      <c r="OLN673" s="1075"/>
      <c r="OLO673" s="1075"/>
      <c r="OLP673" s="1075"/>
      <c r="OLQ673" s="1075"/>
      <c r="OLR673" s="1075"/>
      <c r="OLS673" s="1075"/>
      <c r="OLT673" s="1075"/>
      <c r="OLU673" s="1075"/>
      <c r="OLV673" s="1075"/>
      <c r="OLW673" s="1075"/>
      <c r="OLX673" s="1075"/>
      <c r="OLY673" s="1075"/>
      <c r="OLZ673" s="1075"/>
      <c r="OMA673" s="1075"/>
      <c r="OMB673" s="1075"/>
      <c r="OMC673" s="1075"/>
      <c r="OMD673" s="1075"/>
      <c r="OME673" s="1075"/>
      <c r="OMF673" s="1075"/>
      <c r="OMG673" s="1075"/>
      <c r="OMH673" s="1075"/>
      <c r="OMI673" s="1075"/>
      <c r="OMJ673" s="1075"/>
      <c r="OMK673" s="1075"/>
      <c r="OML673" s="1075"/>
      <c r="OMM673" s="1075"/>
      <c r="OMN673" s="1075"/>
      <c r="OMO673" s="1075"/>
      <c r="OMP673" s="1075"/>
      <c r="OMQ673" s="1075"/>
      <c r="OMR673" s="1075"/>
      <c r="OMS673" s="1075"/>
      <c r="OMT673" s="1075"/>
      <c r="OMU673" s="1075"/>
      <c r="OMV673" s="1075"/>
      <c r="OMW673" s="1075"/>
      <c r="OMX673" s="1075"/>
      <c r="OMY673" s="1075"/>
      <c r="OMZ673" s="1075"/>
      <c r="ONA673" s="1075"/>
      <c r="ONB673" s="1075"/>
      <c r="ONC673" s="1075"/>
      <c r="OND673" s="1075"/>
      <c r="ONE673" s="1075"/>
      <c r="ONF673" s="1075"/>
      <c r="ONG673" s="1075"/>
      <c r="ONH673" s="1075"/>
      <c r="ONI673" s="1075"/>
      <c r="ONJ673" s="1075"/>
      <c r="ONK673" s="1075"/>
      <c r="ONL673" s="1075"/>
      <c r="ONM673" s="1075"/>
      <c r="ONN673" s="1075"/>
      <c r="ONO673" s="1075"/>
      <c r="ONP673" s="1075"/>
      <c r="ONQ673" s="1075"/>
      <c r="ONR673" s="1075"/>
      <c r="ONS673" s="1075"/>
      <c r="ONT673" s="1075"/>
      <c r="ONU673" s="1075"/>
      <c r="ONV673" s="1075"/>
      <c r="ONW673" s="1075"/>
      <c r="ONX673" s="1075"/>
      <c r="ONY673" s="1075"/>
      <c r="ONZ673" s="1075"/>
      <c r="OOA673" s="1075"/>
      <c r="OOB673" s="1075"/>
      <c r="OOC673" s="1075"/>
      <c r="OOD673" s="1075"/>
      <c r="OOE673" s="1075"/>
      <c r="OOF673" s="1075"/>
      <c r="OOG673" s="1075"/>
      <c r="OOH673" s="1075"/>
      <c r="OOI673" s="1075"/>
      <c r="OOJ673" s="1075"/>
      <c r="OOK673" s="1075"/>
      <c r="OOL673" s="1075"/>
      <c r="OOM673" s="1075"/>
      <c r="OON673" s="1075"/>
      <c r="OOO673" s="1075"/>
      <c r="OOP673" s="1075"/>
      <c r="OOQ673" s="1075"/>
      <c r="OOR673" s="1075"/>
      <c r="OOS673" s="1075"/>
      <c r="OOT673" s="1075"/>
      <c r="OOU673" s="1075"/>
      <c r="OOV673" s="1075"/>
      <c r="OOW673" s="1075"/>
      <c r="OOX673" s="1075"/>
      <c r="OOY673" s="1075"/>
      <c r="OOZ673" s="1075"/>
      <c r="OPA673" s="1075"/>
      <c r="OPB673" s="1075"/>
      <c r="OPC673" s="1075"/>
      <c r="OPD673" s="1075"/>
      <c r="OPE673" s="1075"/>
      <c r="OPF673" s="1075"/>
      <c r="OPG673" s="1075"/>
      <c r="OPH673" s="1075"/>
      <c r="OPI673" s="1075"/>
      <c r="OPJ673" s="1075"/>
      <c r="OPK673" s="1075"/>
      <c r="OPL673" s="1075"/>
      <c r="OPM673" s="1075"/>
      <c r="OPN673" s="1075"/>
      <c r="OPO673" s="1075"/>
      <c r="OPP673" s="1075"/>
      <c r="OPQ673" s="1075"/>
      <c r="OPR673" s="1075"/>
      <c r="OPS673" s="1075"/>
      <c r="OPT673" s="1075"/>
      <c r="OPU673" s="1075"/>
      <c r="OPV673" s="1075"/>
      <c r="OPW673" s="1075"/>
      <c r="OPX673" s="1075"/>
      <c r="OPY673" s="1075"/>
      <c r="OPZ673" s="1075"/>
      <c r="OQA673" s="1075"/>
      <c r="OQB673" s="1075"/>
      <c r="OQC673" s="1075"/>
      <c r="OQD673" s="1075"/>
      <c r="OQE673" s="1075"/>
      <c r="OQF673" s="1075"/>
      <c r="OQG673" s="1075"/>
      <c r="OQH673" s="1075"/>
      <c r="OQI673" s="1075"/>
      <c r="OQJ673" s="1075"/>
      <c r="OQK673" s="1075"/>
      <c r="OQL673" s="1075"/>
      <c r="OQM673" s="1075"/>
      <c r="OQN673" s="1075"/>
      <c r="OQO673" s="1075"/>
      <c r="OQP673" s="1075"/>
      <c r="OQQ673" s="1075"/>
      <c r="OQR673" s="1075"/>
      <c r="OQS673" s="1075"/>
      <c r="OQT673" s="1075"/>
      <c r="OQU673" s="1075"/>
      <c r="OQV673" s="1075"/>
      <c r="OQW673" s="1075"/>
      <c r="OQX673" s="1075"/>
      <c r="OQY673" s="1075"/>
      <c r="OQZ673" s="1075"/>
      <c r="ORA673" s="1075"/>
      <c r="ORB673" s="1075"/>
      <c r="ORC673" s="1075"/>
      <c r="ORD673" s="1075"/>
      <c r="ORE673" s="1075"/>
      <c r="ORF673" s="1075"/>
      <c r="ORG673" s="1075"/>
      <c r="ORH673" s="1075"/>
      <c r="ORI673" s="1075"/>
      <c r="ORJ673" s="1075"/>
      <c r="ORK673" s="1075"/>
      <c r="ORL673" s="1075"/>
      <c r="ORM673" s="1075"/>
      <c r="ORN673" s="1075"/>
      <c r="ORO673" s="1075"/>
      <c r="ORP673" s="1075"/>
      <c r="ORQ673" s="1075"/>
      <c r="ORR673" s="1075"/>
      <c r="ORS673" s="1075"/>
      <c r="ORT673" s="1075"/>
      <c r="ORU673" s="1075"/>
      <c r="ORV673" s="1075"/>
      <c r="ORW673" s="1075"/>
      <c r="ORX673" s="1075"/>
      <c r="ORY673" s="1075"/>
      <c r="ORZ673" s="1075"/>
      <c r="OSA673" s="1075"/>
      <c r="OSB673" s="1075"/>
      <c r="OSC673" s="1075"/>
      <c r="OSD673" s="1075"/>
      <c r="OSE673" s="1075"/>
      <c r="OSF673" s="1075"/>
      <c r="OSG673" s="1075"/>
      <c r="OSH673" s="1075"/>
      <c r="OSI673" s="1075"/>
      <c r="OSJ673" s="1075"/>
      <c r="OSK673" s="1075"/>
      <c r="OSL673" s="1075"/>
      <c r="OSM673" s="1075"/>
      <c r="OSN673" s="1075"/>
      <c r="OSO673" s="1075"/>
      <c r="OSP673" s="1075"/>
      <c r="OSQ673" s="1075"/>
      <c r="OSR673" s="1075"/>
      <c r="OSS673" s="1075"/>
      <c r="OST673" s="1075"/>
      <c r="OSU673" s="1075"/>
      <c r="OSV673" s="1075"/>
      <c r="OSW673" s="1075"/>
      <c r="OSX673" s="1075"/>
      <c r="OSY673" s="1075"/>
      <c r="OSZ673" s="1075"/>
      <c r="OTA673" s="1075"/>
      <c r="OTB673" s="1075"/>
      <c r="OTC673" s="1075"/>
      <c r="OTD673" s="1075"/>
      <c r="OTE673" s="1075"/>
      <c r="OTF673" s="1075"/>
      <c r="OTG673" s="1075"/>
      <c r="OTH673" s="1075"/>
      <c r="OTI673" s="1075"/>
      <c r="OTJ673" s="1075"/>
      <c r="OTK673" s="1075"/>
      <c r="OTL673" s="1075"/>
      <c r="OTM673" s="1075"/>
      <c r="OTN673" s="1075"/>
      <c r="OTO673" s="1075"/>
      <c r="OTP673" s="1075"/>
      <c r="OTQ673" s="1075"/>
      <c r="OTR673" s="1075"/>
      <c r="OTS673" s="1075"/>
      <c r="OTT673" s="1075"/>
      <c r="OTU673" s="1075"/>
      <c r="OTV673" s="1075"/>
      <c r="OTW673" s="1075"/>
      <c r="OTX673" s="1075"/>
      <c r="OTY673" s="1075"/>
      <c r="OTZ673" s="1075"/>
      <c r="OUA673" s="1075"/>
      <c r="OUB673" s="1075"/>
      <c r="OUC673" s="1075"/>
      <c r="OUD673" s="1075"/>
      <c r="OUE673" s="1075"/>
      <c r="OUF673" s="1075"/>
      <c r="OUG673" s="1075"/>
      <c r="OUH673" s="1075"/>
      <c r="OUI673" s="1075"/>
      <c r="OUJ673" s="1075"/>
      <c r="OUK673" s="1075"/>
      <c r="OUL673" s="1075"/>
      <c r="OUM673" s="1075"/>
      <c r="OUN673" s="1075"/>
      <c r="OUO673" s="1075"/>
      <c r="OUP673" s="1075"/>
      <c r="OUQ673" s="1075"/>
      <c r="OUR673" s="1075"/>
      <c r="OUS673" s="1075"/>
      <c r="OUT673" s="1075"/>
      <c r="OUU673" s="1075"/>
      <c r="OUV673" s="1075"/>
      <c r="OUW673" s="1075"/>
      <c r="OUX673" s="1075"/>
      <c r="OUY673" s="1075"/>
      <c r="OUZ673" s="1075"/>
      <c r="OVA673" s="1075"/>
      <c r="OVB673" s="1075"/>
      <c r="OVC673" s="1075"/>
      <c r="OVD673" s="1075"/>
      <c r="OVE673" s="1075"/>
      <c r="OVF673" s="1075"/>
      <c r="OVG673" s="1075"/>
      <c r="OVH673" s="1075"/>
      <c r="OVI673" s="1075"/>
      <c r="OVJ673" s="1075"/>
      <c r="OVK673" s="1075"/>
      <c r="OVL673" s="1075"/>
      <c r="OVM673" s="1075"/>
      <c r="OVN673" s="1075"/>
      <c r="OVO673" s="1075"/>
      <c r="OVP673" s="1075"/>
      <c r="OVQ673" s="1075"/>
      <c r="OVR673" s="1075"/>
      <c r="OVS673" s="1075"/>
      <c r="OVT673" s="1075"/>
      <c r="OVU673" s="1075"/>
      <c r="OVV673" s="1075"/>
      <c r="OVW673" s="1075"/>
      <c r="OVX673" s="1075"/>
      <c r="OVY673" s="1075"/>
      <c r="OVZ673" s="1075"/>
      <c r="OWA673" s="1075"/>
      <c r="OWB673" s="1075"/>
      <c r="OWC673" s="1075"/>
      <c r="OWD673" s="1075"/>
      <c r="OWE673" s="1075"/>
      <c r="OWF673" s="1075"/>
      <c r="OWG673" s="1075"/>
      <c r="OWH673" s="1075"/>
      <c r="OWI673" s="1075"/>
      <c r="OWJ673" s="1075"/>
      <c r="OWK673" s="1075"/>
      <c r="OWL673" s="1075"/>
      <c r="OWM673" s="1075"/>
      <c r="OWN673" s="1075"/>
      <c r="OWO673" s="1075"/>
      <c r="OWP673" s="1075"/>
      <c r="OWQ673" s="1075"/>
      <c r="OWR673" s="1075"/>
      <c r="OWS673" s="1075"/>
      <c r="OWT673" s="1075"/>
      <c r="OWU673" s="1075"/>
      <c r="OWV673" s="1075"/>
      <c r="OWW673" s="1075"/>
      <c r="OWX673" s="1075"/>
      <c r="OWY673" s="1075"/>
      <c r="OWZ673" s="1075"/>
      <c r="OXA673" s="1075"/>
      <c r="OXB673" s="1075"/>
      <c r="OXC673" s="1075"/>
      <c r="OXD673" s="1075"/>
      <c r="OXE673" s="1075"/>
      <c r="OXF673" s="1075"/>
      <c r="OXG673" s="1075"/>
      <c r="OXH673" s="1075"/>
      <c r="OXI673" s="1075"/>
      <c r="OXJ673" s="1075"/>
      <c r="OXK673" s="1075"/>
      <c r="OXL673" s="1075"/>
      <c r="OXM673" s="1075"/>
      <c r="OXN673" s="1075"/>
      <c r="OXO673" s="1075"/>
      <c r="OXP673" s="1075"/>
      <c r="OXQ673" s="1075"/>
      <c r="OXR673" s="1075"/>
      <c r="OXS673" s="1075"/>
      <c r="OXT673" s="1075"/>
      <c r="OXU673" s="1075"/>
      <c r="OXV673" s="1075"/>
      <c r="OXW673" s="1075"/>
      <c r="OXX673" s="1075"/>
      <c r="OXY673" s="1075"/>
      <c r="OXZ673" s="1075"/>
      <c r="OYA673" s="1075"/>
      <c r="OYB673" s="1075"/>
      <c r="OYC673" s="1075"/>
      <c r="OYD673" s="1075"/>
      <c r="OYE673" s="1075"/>
      <c r="OYF673" s="1075"/>
      <c r="OYG673" s="1075"/>
      <c r="OYH673" s="1075"/>
      <c r="OYI673" s="1075"/>
      <c r="OYJ673" s="1075"/>
      <c r="OYK673" s="1075"/>
      <c r="OYL673" s="1075"/>
      <c r="OYM673" s="1075"/>
      <c r="OYN673" s="1075"/>
      <c r="OYO673" s="1075"/>
      <c r="OYP673" s="1075"/>
      <c r="OYQ673" s="1075"/>
      <c r="OYR673" s="1075"/>
      <c r="OYS673" s="1075"/>
      <c r="OYT673" s="1075"/>
      <c r="OYU673" s="1075"/>
      <c r="OYV673" s="1075"/>
      <c r="OYW673" s="1075"/>
      <c r="OYX673" s="1075"/>
      <c r="OYY673" s="1075"/>
      <c r="OYZ673" s="1075"/>
      <c r="OZA673" s="1075"/>
      <c r="OZB673" s="1075"/>
      <c r="OZC673" s="1075"/>
      <c r="OZD673" s="1075"/>
      <c r="OZE673" s="1075"/>
      <c r="OZF673" s="1075"/>
      <c r="OZG673" s="1075"/>
      <c r="OZH673" s="1075"/>
      <c r="OZI673" s="1075"/>
      <c r="OZJ673" s="1075"/>
      <c r="OZK673" s="1075"/>
      <c r="OZL673" s="1075"/>
      <c r="OZM673" s="1075"/>
      <c r="OZN673" s="1075"/>
      <c r="OZO673" s="1075"/>
      <c r="OZP673" s="1075"/>
      <c r="OZQ673" s="1075"/>
      <c r="OZR673" s="1075"/>
      <c r="OZS673" s="1075"/>
      <c r="OZT673" s="1075"/>
      <c r="OZU673" s="1075"/>
      <c r="OZV673" s="1075"/>
      <c r="OZW673" s="1075"/>
      <c r="OZX673" s="1075"/>
      <c r="OZY673" s="1075"/>
      <c r="OZZ673" s="1075"/>
      <c r="PAA673" s="1075"/>
      <c r="PAB673" s="1075"/>
      <c r="PAC673" s="1075"/>
      <c r="PAD673" s="1075"/>
      <c r="PAE673" s="1075"/>
      <c r="PAF673" s="1075"/>
      <c r="PAG673" s="1075"/>
      <c r="PAH673" s="1075"/>
      <c r="PAI673" s="1075"/>
      <c r="PAJ673" s="1075"/>
      <c r="PAK673" s="1075"/>
      <c r="PAL673" s="1075"/>
      <c r="PAM673" s="1075"/>
      <c r="PAN673" s="1075"/>
      <c r="PAO673" s="1075"/>
      <c r="PAP673" s="1075"/>
      <c r="PAQ673" s="1075"/>
      <c r="PAR673" s="1075"/>
      <c r="PAS673" s="1075"/>
      <c r="PAT673" s="1075"/>
      <c r="PAU673" s="1075"/>
      <c r="PAV673" s="1075"/>
      <c r="PAW673" s="1075"/>
      <c r="PAX673" s="1075"/>
      <c r="PAY673" s="1075"/>
      <c r="PAZ673" s="1075"/>
      <c r="PBA673" s="1075"/>
      <c r="PBB673" s="1075"/>
      <c r="PBC673" s="1075"/>
      <c r="PBD673" s="1075"/>
      <c r="PBE673" s="1075"/>
      <c r="PBF673" s="1075"/>
      <c r="PBG673" s="1075"/>
      <c r="PBH673" s="1075"/>
      <c r="PBI673" s="1075"/>
      <c r="PBJ673" s="1075"/>
      <c r="PBK673" s="1075"/>
      <c r="PBL673" s="1075"/>
      <c r="PBM673" s="1075"/>
      <c r="PBN673" s="1075"/>
      <c r="PBO673" s="1075"/>
      <c r="PBP673" s="1075"/>
      <c r="PBQ673" s="1075"/>
      <c r="PBR673" s="1075"/>
      <c r="PBS673" s="1075"/>
      <c r="PBT673" s="1075"/>
      <c r="PBU673" s="1075"/>
      <c r="PBV673" s="1075"/>
      <c r="PBW673" s="1075"/>
      <c r="PBX673" s="1075"/>
      <c r="PBY673" s="1075"/>
      <c r="PBZ673" s="1075"/>
      <c r="PCA673" s="1075"/>
      <c r="PCB673" s="1075"/>
      <c r="PCC673" s="1075"/>
      <c r="PCD673" s="1075"/>
      <c r="PCE673" s="1075"/>
      <c r="PCF673" s="1075"/>
      <c r="PCG673" s="1075"/>
      <c r="PCH673" s="1075"/>
      <c r="PCI673" s="1075"/>
      <c r="PCJ673" s="1075"/>
      <c r="PCK673" s="1075"/>
      <c r="PCL673" s="1075"/>
      <c r="PCM673" s="1075"/>
      <c r="PCN673" s="1075"/>
      <c r="PCO673" s="1075"/>
      <c r="PCP673" s="1075"/>
      <c r="PCQ673" s="1075"/>
      <c r="PCR673" s="1075"/>
      <c r="PCS673" s="1075"/>
      <c r="PCT673" s="1075"/>
      <c r="PCU673" s="1075"/>
      <c r="PCV673" s="1075"/>
      <c r="PCW673" s="1075"/>
      <c r="PCX673" s="1075"/>
      <c r="PCY673" s="1075"/>
      <c r="PCZ673" s="1075"/>
      <c r="PDA673" s="1075"/>
      <c r="PDB673" s="1075"/>
      <c r="PDC673" s="1075"/>
      <c r="PDD673" s="1075"/>
      <c r="PDE673" s="1075"/>
      <c r="PDF673" s="1075"/>
      <c r="PDG673" s="1075"/>
      <c r="PDH673" s="1075"/>
      <c r="PDI673" s="1075"/>
      <c r="PDJ673" s="1075"/>
      <c r="PDK673" s="1075"/>
      <c r="PDL673" s="1075"/>
      <c r="PDM673" s="1075"/>
      <c r="PDN673" s="1075"/>
      <c r="PDO673" s="1075"/>
      <c r="PDP673" s="1075"/>
      <c r="PDQ673" s="1075"/>
      <c r="PDR673" s="1075"/>
      <c r="PDS673" s="1075"/>
      <c r="PDT673" s="1075"/>
      <c r="PDU673" s="1075"/>
      <c r="PDV673" s="1075"/>
      <c r="PDW673" s="1075"/>
      <c r="PDX673" s="1075"/>
      <c r="PDY673" s="1075"/>
      <c r="PDZ673" s="1075"/>
      <c r="PEA673" s="1075"/>
      <c r="PEB673" s="1075"/>
      <c r="PEC673" s="1075"/>
      <c r="PED673" s="1075"/>
      <c r="PEE673" s="1075"/>
      <c r="PEF673" s="1075"/>
      <c r="PEG673" s="1075"/>
      <c r="PEH673" s="1075"/>
      <c r="PEI673" s="1075"/>
      <c r="PEJ673" s="1075"/>
      <c r="PEK673" s="1075"/>
      <c r="PEL673" s="1075"/>
      <c r="PEM673" s="1075"/>
      <c r="PEN673" s="1075"/>
      <c r="PEO673" s="1075"/>
      <c r="PEP673" s="1075"/>
      <c r="PEQ673" s="1075"/>
      <c r="PER673" s="1075"/>
      <c r="PES673" s="1075"/>
      <c r="PET673" s="1075"/>
      <c r="PEU673" s="1075"/>
      <c r="PEV673" s="1075"/>
      <c r="PEW673" s="1075"/>
      <c r="PEX673" s="1075"/>
      <c r="PEY673" s="1075"/>
      <c r="PEZ673" s="1075"/>
      <c r="PFA673" s="1075"/>
      <c r="PFB673" s="1075"/>
      <c r="PFC673" s="1075"/>
      <c r="PFD673" s="1075"/>
      <c r="PFE673" s="1075"/>
      <c r="PFF673" s="1075"/>
      <c r="PFG673" s="1075"/>
      <c r="PFH673" s="1075"/>
      <c r="PFI673" s="1075"/>
      <c r="PFJ673" s="1075"/>
      <c r="PFK673" s="1075"/>
      <c r="PFL673" s="1075"/>
      <c r="PFM673" s="1075"/>
      <c r="PFN673" s="1075"/>
      <c r="PFO673" s="1075"/>
      <c r="PFP673" s="1075"/>
      <c r="PFQ673" s="1075"/>
      <c r="PFR673" s="1075"/>
      <c r="PFS673" s="1075"/>
      <c r="PFT673" s="1075"/>
      <c r="PFU673" s="1075"/>
      <c r="PFV673" s="1075"/>
      <c r="PFW673" s="1075"/>
      <c r="PFX673" s="1075"/>
      <c r="PFY673" s="1075"/>
      <c r="PFZ673" s="1075"/>
      <c r="PGA673" s="1075"/>
      <c r="PGB673" s="1075"/>
      <c r="PGC673" s="1075"/>
      <c r="PGD673" s="1075"/>
      <c r="PGE673" s="1075"/>
      <c r="PGF673" s="1075"/>
      <c r="PGG673" s="1075"/>
      <c r="PGH673" s="1075"/>
      <c r="PGI673" s="1075"/>
      <c r="PGJ673" s="1075"/>
      <c r="PGK673" s="1075"/>
      <c r="PGL673" s="1075"/>
      <c r="PGM673" s="1075"/>
      <c r="PGN673" s="1075"/>
      <c r="PGO673" s="1075"/>
      <c r="PGP673" s="1075"/>
      <c r="PGQ673" s="1075"/>
      <c r="PGR673" s="1075"/>
      <c r="PGS673" s="1075"/>
      <c r="PGT673" s="1075"/>
      <c r="PGU673" s="1075"/>
      <c r="PGV673" s="1075"/>
      <c r="PGW673" s="1075"/>
      <c r="PGX673" s="1075"/>
      <c r="PGY673" s="1075"/>
      <c r="PGZ673" s="1075"/>
      <c r="PHA673" s="1075"/>
      <c r="PHB673" s="1075"/>
      <c r="PHC673" s="1075"/>
      <c r="PHD673" s="1075"/>
      <c r="PHE673" s="1075"/>
      <c r="PHF673" s="1075"/>
      <c r="PHG673" s="1075"/>
      <c r="PHH673" s="1075"/>
      <c r="PHI673" s="1075"/>
      <c r="PHJ673" s="1075"/>
      <c r="PHK673" s="1075"/>
      <c r="PHL673" s="1075"/>
      <c r="PHM673" s="1075"/>
      <c r="PHN673" s="1075"/>
      <c r="PHO673" s="1075"/>
      <c r="PHP673" s="1075"/>
      <c r="PHQ673" s="1075"/>
      <c r="PHR673" s="1075"/>
      <c r="PHS673" s="1075"/>
      <c r="PHT673" s="1075"/>
      <c r="PHU673" s="1075"/>
      <c r="PHV673" s="1075"/>
      <c r="PHW673" s="1075"/>
      <c r="PHX673" s="1075"/>
      <c r="PHY673" s="1075"/>
      <c r="PHZ673" s="1075"/>
      <c r="PIA673" s="1075"/>
      <c r="PIB673" s="1075"/>
      <c r="PIC673" s="1075"/>
      <c r="PID673" s="1075"/>
      <c r="PIE673" s="1075"/>
      <c r="PIF673" s="1075"/>
      <c r="PIG673" s="1075"/>
      <c r="PIH673" s="1075"/>
      <c r="PII673" s="1075"/>
      <c r="PIJ673" s="1075"/>
      <c r="PIK673" s="1075"/>
      <c r="PIL673" s="1075"/>
      <c r="PIM673" s="1075"/>
      <c r="PIN673" s="1075"/>
      <c r="PIO673" s="1075"/>
      <c r="PIP673" s="1075"/>
      <c r="PIQ673" s="1075"/>
      <c r="PIR673" s="1075"/>
      <c r="PIS673" s="1075"/>
      <c r="PIT673" s="1075"/>
      <c r="PIU673" s="1075"/>
      <c r="PIV673" s="1075"/>
      <c r="PIW673" s="1075"/>
      <c r="PIX673" s="1075"/>
      <c r="PIY673" s="1075"/>
      <c r="PIZ673" s="1075"/>
      <c r="PJA673" s="1075"/>
      <c r="PJB673" s="1075"/>
      <c r="PJC673" s="1075"/>
      <c r="PJD673" s="1075"/>
      <c r="PJE673" s="1075"/>
      <c r="PJF673" s="1075"/>
      <c r="PJG673" s="1075"/>
      <c r="PJH673" s="1075"/>
      <c r="PJI673" s="1075"/>
      <c r="PJJ673" s="1075"/>
      <c r="PJK673" s="1075"/>
      <c r="PJL673" s="1075"/>
      <c r="PJM673" s="1075"/>
      <c r="PJN673" s="1075"/>
      <c r="PJO673" s="1075"/>
      <c r="PJP673" s="1075"/>
      <c r="PJQ673" s="1075"/>
      <c r="PJR673" s="1075"/>
      <c r="PJS673" s="1075"/>
      <c r="PJT673" s="1075"/>
      <c r="PJU673" s="1075"/>
      <c r="PJV673" s="1075"/>
      <c r="PJW673" s="1075"/>
      <c r="PJX673" s="1075"/>
      <c r="PJY673" s="1075"/>
      <c r="PJZ673" s="1075"/>
      <c r="PKA673" s="1075"/>
      <c r="PKB673" s="1075"/>
      <c r="PKC673" s="1075"/>
      <c r="PKD673" s="1075"/>
      <c r="PKE673" s="1075"/>
      <c r="PKF673" s="1075"/>
      <c r="PKG673" s="1075"/>
      <c r="PKH673" s="1075"/>
      <c r="PKI673" s="1075"/>
      <c r="PKJ673" s="1075"/>
      <c r="PKK673" s="1075"/>
      <c r="PKL673" s="1075"/>
      <c r="PKM673" s="1075"/>
      <c r="PKN673" s="1075"/>
      <c r="PKO673" s="1075"/>
      <c r="PKP673" s="1075"/>
      <c r="PKQ673" s="1075"/>
      <c r="PKR673" s="1075"/>
      <c r="PKS673" s="1075"/>
      <c r="PKT673" s="1075"/>
      <c r="PKU673" s="1075"/>
      <c r="PKV673" s="1075"/>
      <c r="PKW673" s="1075"/>
      <c r="PKX673" s="1075"/>
      <c r="PKY673" s="1075"/>
      <c r="PKZ673" s="1075"/>
      <c r="PLA673" s="1075"/>
      <c r="PLB673" s="1075"/>
      <c r="PLC673" s="1075"/>
      <c r="PLD673" s="1075"/>
      <c r="PLE673" s="1075"/>
      <c r="PLF673" s="1075"/>
      <c r="PLG673" s="1075"/>
      <c r="PLH673" s="1075"/>
      <c r="PLI673" s="1075"/>
      <c r="PLJ673" s="1075"/>
      <c r="PLK673" s="1075"/>
      <c r="PLL673" s="1075"/>
      <c r="PLM673" s="1075"/>
      <c r="PLN673" s="1075"/>
      <c r="PLO673" s="1075"/>
      <c r="PLP673" s="1075"/>
      <c r="PLQ673" s="1075"/>
      <c r="PLR673" s="1075"/>
      <c r="PLS673" s="1075"/>
      <c r="PLT673" s="1075"/>
      <c r="PLU673" s="1075"/>
      <c r="PLV673" s="1075"/>
      <c r="PLW673" s="1075"/>
      <c r="PLX673" s="1075"/>
      <c r="PLY673" s="1075"/>
      <c r="PLZ673" s="1075"/>
      <c r="PMA673" s="1075"/>
      <c r="PMB673" s="1075"/>
      <c r="PMC673" s="1075"/>
      <c r="PMD673" s="1075"/>
      <c r="PME673" s="1075"/>
      <c r="PMF673" s="1075"/>
      <c r="PMG673" s="1075"/>
      <c r="PMH673" s="1075"/>
      <c r="PMI673" s="1075"/>
      <c r="PMJ673" s="1075"/>
      <c r="PMK673" s="1075"/>
      <c r="PML673" s="1075"/>
      <c r="PMM673" s="1075"/>
      <c r="PMN673" s="1075"/>
      <c r="PMO673" s="1075"/>
      <c r="PMP673" s="1075"/>
      <c r="PMQ673" s="1075"/>
      <c r="PMR673" s="1075"/>
      <c r="PMS673" s="1075"/>
      <c r="PMT673" s="1075"/>
      <c r="PMU673" s="1075"/>
      <c r="PMV673" s="1075"/>
      <c r="PMW673" s="1075"/>
      <c r="PMX673" s="1075"/>
      <c r="PMY673" s="1075"/>
      <c r="PMZ673" s="1075"/>
      <c r="PNA673" s="1075"/>
      <c r="PNB673" s="1075"/>
      <c r="PNC673" s="1075"/>
      <c r="PND673" s="1075"/>
      <c r="PNE673" s="1075"/>
      <c r="PNF673" s="1075"/>
      <c r="PNG673" s="1075"/>
      <c r="PNH673" s="1075"/>
      <c r="PNI673" s="1075"/>
      <c r="PNJ673" s="1075"/>
      <c r="PNK673" s="1075"/>
      <c r="PNL673" s="1075"/>
      <c r="PNM673" s="1075"/>
      <c r="PNN673" s="1075"/>
      <c r="PNO673" s="1075"/>
      <c r="PNP673" s="1075"/>
      <c r="PNQ673" s="1075"/>
      <c r="PNR673" s="1075"/>
      <c r="PNS673" s="1075"/>
      <c r="PNT673" s="1075"/>
      <c r="PNU673" s="1075"/>
      <c r="PNV673" s="1075"/>
      <c r="PNW673" s="1075"/>
      <c r="PNX673" s="1075"/>
      <c r="PNY673" s="1075"/>
      <c r="PNZ673" s="1075"/>
      <c r="POA673" s="1075"/>
      <c r="POB673" s="1075"/>
      <c r="POC673" s="1075"/>
      <c r="POD673" s="1075"/>
      <c r="POE673" s="1075"/>
      <c r="POF673" s="1075"/>
      <c r="POG673" s="1075"/>
      <c r="POH673" s="1075"/>
      <c r="POI673" s="1075"/>
      <c r="POJ673" s="1075"/>
      <c r="POK673" s="1075"/>
      <c r="POL673" s="1075"/>
      <c r="POM673" s="1075"/>
      <c r="PON673" s="1075"/>
      <c r="POO673" s="1075"/>
      <c r="POP673" s="1075"/>
      <c r="POQ673" s="1075"/>
      <c r="POR673" s="1075"/>
      <c r="POS673" s="1075"/>
      <c r="POT673" s="1075"/>
      <c r="POU673" s="1075"/>
      <c r="POV673" s="1075"/>
      <c r="POW673" s="1075"/>
      <c r="POX673" s="1075"/>
      <c r="POY673" s="1075"/>
      <c r="POZ673" s="1075"/>
      <c r="PPA673" s="1075"/>
      <c r="PPB673" s="1075"/>
      <c r="PPC673" s="1075"/>
      <c r="PPD673" s="1075"/>
      <c r="PPE673" s="1075"/>
      <c r="PPF673" s="1075"/>
      <c r="PPG673" s="1075"/>
      <c r="PPH673" s="1075"/>
      <c r="PPI673" s="1075"/>
      <c r="PPJ673" s="1075"/>
      <c r="PPK673" s="1075"/>
      <c r="PPL673" s="1075"/>
      <c r="PPM673" s="1075"/>
      <c r="PPN673" s="1075"/>
      <c r="PPO673" s="1075"/>
      <c r="PPP673" s="1075"/>
      <c r="PPQ673" s="1075"/>
      <c r="PPR673" s="1075"/>
      <c r="PPS673" s="1075"/>
      <c r="PPT673" s="1075"/>
      <c r="PPU673" s="1075"/>
      <c r="PPV673" s="1075"/>
      <c r="PPW673" s="1075"/>
      <c r="PPX673" s="1075"/>
      <c r="PPY673" s="1075"/>
      <c r="PPZ673" s="1075"/>
      <c r="PQA673" s="1075"/>
      <c r="PQB673" s="1075"/>
      <c r="PQC673" s="1075"/>
      <c r="PQD673" s="1075"/>
      <c r="PQE673" s="1075"/>
      <c r="PQF673" s="1075"/>
      <c r="PQG673" s="1075"/>
      <c r="PQH673" s="1075"/>
      <c r="PQI673" s="1075"/>
      <c r="PQJ673" s="1075"/>
      <c r="PQK673" s="1075"/>
      <c r="PQL673" s="1075"/>
      <c r="PQM673" s="1075"/>
      <c r="PQN673" s="1075"/>
      <c r="PQO673" s="1075"/>
      <c r="PQP673" s="1075"/>
      <c r="PQQ673" s="1075"/>
      <c r="PQR673" s="1075"/>
      <c r="PQS673" s="1075"/>
      <c r="PQT673" s="1075"/>
      <c r="PQU673" s="1075"/>
      <c r="PQV673" s="1075"/>
      <c r="PQW673" s="1075"/>
      <c r="PQX673" s="1075"/>
      <c r="PQY673" s="1075"/>
      <c r="PQZ673" s="1075"/>
      <c r="PRA673" s="1075"/>
      <c r="PRB673" s="1075"/>
      <c r="PRC673" s="1075"/>
      <c r="PRD673" s="1075"/>
      <c r="PRE673" s="1075"/>
      <c r="PRF673" s="1075"/>
      <c r="PRG673" s="1075"/>
      <c r="PRH673" s="1075"/>
      <c r="PRI673" s="1075"/>
      <c r="PRJ673" s="1075"/>
      <c r="PRK673" s="1075"/>
      <c r="PRL673" s="1075"/>
      <c r="PRM673" s="1075"/>
      <c r="PRN673" s="1075"/>
      <c r="PRO673" s="1075"/>
      <c r="PRP673" s="1075"/>
      <c r="PRQ673" s="1075"/>
      <c r="PRR673" s="1075"/>
      <c r="PRS673" s="1075"/>
      <c r="PRT673" s="1075"/>
      <c r="PRU673" s="1075"/>
      <c r="PRV673" s="1075"/>
      <c r="PRW673" s="1075"/>
      <c r="PRX673" s="1075"/>
      <c r="PRY673" s="1075"/>
      <c r="PRZ673" s="1075"/>
      <c r="PSA673" s="1075"/>
      <c r="PSB673" s="1075"/>
      <c r="PSC673" s="1075"/>
      <c r="PSD673" s="1075"/>
      <c r="PSE673" s="1075"/>
      <c r="PSF673" s="1075"/>
      <c r="PSG673" s="1075"/>
      <c r="PSH673" s="1075"/>
      <c r="PSI673" s="1075"/>
      <c r="PSJ673" s="1075"/>
      <c r="PSK673" s="1075"/>
      <c r="PSL673" s="1075"/>
      <c r="PSM673" s="1075"/>
      <c r="PSN673" s="1075"/>
      <c r="PSO673" s="1075"/>
      <c r="PSP673" s="1075"/>
      <c r="PSQ673" s="1075"/>
      <c r="PSR673" s="1075"/>
      <c r="PSS673" s="1075"/>
      <c r="PST673" s="1075"/>
      <c r="PSU673" s="1075"/>
      <c r="PSV673" s="1075"/>
      <c r="PSW673" s="1075"/>
      <c r="PSX673" s="1075"/>
      <c r="PSY673" s="1075"/>
      <c r="PSZ673" s="1075"/>
      <c r="PTA673" s="1075"/>
      <c r="PTB673" s="1075"/>
      <c r="PTC673" s="1075"/>
      <c r="PTD673" s="1075"/>
      <c r="PTE673" s="1075"/>
      <c r="PTF673" s="1075"/>
      <c r="PTG673" s="1075"/>
      <c r="PTH673" s="1075"/>
      <c r="PTI673" s="1075"/>
      <c r="PTJ673" s="1075"/>
      <c r="PTK673" s="1075"/>
      <c r="PTL673" s="1075"/>
      <c r="PTM673" s="1075"/>
      <c r="PTN673" s="1075"/>
      <c r="PTO673" s="1075"/>
      <c r="PTP673" s="1075"/>
      <c r="PTQ673" s="1075"/>
      <c r="PTR673" s="1075"/>
      <c r="PTS673" s="1075"/>
      <c r="PTT673" s="1075"/>
      <c r="PTU673" s="1075"/>
      <c r="PTV673" s="1075"/>
      <c r="PTW673" s="1075"/>
      <c r="PTX673" s="1075"/>
      <c r="PTY673" s="1075"/>
      <c r="PTZ673" s="1075"/>
      <c r="PUA673" s="1075"/>
      <c r="PUB673" s="1075"/>
      <c r="PUC673" s="1075"/>
      <c r="PUD673" s="1075"/>
      <c r="PUE673" s="1075"/>
      <c r="PUF673" s="1075"/>
      <c r="PUG673" s="1075"/>
      <c r="PUH673" s="1075"/>
      <c r="PUI673" s="1075"/>
      <c r="PUJ673" s="1075"/>
      <c r="PUK673" s="1075"/>
      <c r="PUL673" s="1075"/>
      <c r="PUM673" s="1075"/>
      <c r="PUN673" s="1075"/>
      <c r="PUO673" s="1075"/>
      <c r="PUP673" s="1075"/>
      <c r="PUQ673" s="1075"/>
      <c r="PUR673" s="1075"/>
      <c r="PUS673" s="1075"/>
      <c r="PUT673" s="1075"/>
      <c r="PUU673" s="1075"/>
      <c r="PUV673" s="1075"/>
      <c r="PUW673" s="1075"/>
      <c r="PUX673" s="1075"/>
      <c r="PUY673" s="1075"/>
      <c r="PUZ673" s="1075"/>
      <c r="PVA673" s="1075"/>
      <c r="PVB673" s="1075"/>
      <c r="PVC673" s="1075"/>
      <c r="PVD673" s="1075"/>
      <c r="PVE673" s="1075"/>
      <c r="PVF673" s="1075"/>
      <c r="PVG673" s="1075"/>
      <c r="PVH673" s="1075"/>
      <c r="PVI673" s="1075"/>
      <c r="PVJ673" s="1075"/>
      <c r="PVK673" s="1075"/>
      <c r="PVL673" s="1075"/>
      <c r="PVM673" s="1075"/>
      <c r="PVN673" s="1075"/>
      <c r="PVO673" s="1075"/>
      <c r="PVP673" s="1075"/>
      <c r="PVQ673" s="1075"/>
      <c r="PVR673" s="1075"/>
      <c r="PVS673" s="1075"/>
      <c r="PVT673" s="1075"/>
      <c r="PVU673" s="1075"/>
      <c r="PVV673" s="1075"/>
      <c r="PVW673" s="1075"/>
      <c r="PVX673" s="1075"/>
      <c r="PVY673" s="1075"/>
      <c r="PVZ673" s="1075"/>
      <c r="PWA673" s="1075"/>
      <c r="PWB673" s="1075"/>
      <c r="PWC673" s="1075"/>
      <c r="PWD673" s="1075"/>
      <c r="PWE673" s="1075"/>
      <c r="PWF673" s="1075"/>
      <c r="PWG673" s="1075"/>
      <c r="PWH673" s="1075"/>
      <c r="PWI673" s="1075"/>
      <c r="PWJ673" s="1075"/>
      <c r="PWK673" s="1075"/>
      <c r="PWL673" s="1075"/>
      <c r="PWM673" s="1075"/>
      <c r="PWN673" s="1075"/>
      <c r="PWO673" s="1075"/>
      <c r="PWP673" s="1075"/>
      <c r="PWQ673" s="1075"/>
      <c r="PWR673" s="1075"/>
      <c r="PWS673" s="1075"/>
      <c r="PWT673" s="1075"/>
      <c r="PWU673" s="1075"/>
      <c r="PWV673" s="1075"/>
      <c r="PWW673" s="1075"/>
      <c r="PWX673" s="1075"/>
      <c r="PWY673" s="1075"/>
      <c r="PWZ673" s="1075"/>
      <c r="PXA673" s="1075"/>
      <c r="PXB673" s="1075"/>
      <c r="PXC673" s="1075"/>
      <c r="PXD673" s="1075"/>
      <c r="PXE673" s="1075"/>
      <c r="PXF673" s="1075"/>
      <c r="PXG673" s="1075"/>
      <c r="PXH673" s="1075"/>
      <c r="PXI673" s="1075"/>
      <c r="PXJ673" s="1075"/>
      <c r="PXK673" s="1075"/>
      <c r="PXL673" s="1075"/>
      <c r="PXM673" s="1075"/>
      <c r="PXN673" s="1075"/>
      <c r="PXO673" s="1075"/>
      <c r="PXP673" s="1075"/>
      <c r="PXQ673" s="1075"/>
      <c r="PXR673" s="1075"/>
      <c r="PXS673" s="1075"/>
      <c r="PXT673" s="1075"/>
      <c r="PXU673" s="1075"/>
      <c r="PXV673" s="1075"/>
      <c r="PXW673" s="1075"/>
      <c r="PXX673" s="1075"/>
      <c r="PXY673" s="1075"/>
      <c r="PXZ673" s="1075"/>
      <c r="PYA673" s="1075"/>
      <c r="PYB673" s="1075"/>
      <c r="PYC673" s="1075"/>
      <c r="PYD673" s="1075"/>
      <c r="PYE673" s="1075"/>
      <c r="PYF673" s="1075"/>
      <c r="PYG673" s="1075"/>
      <c r="PYH673" s="1075"/>
      <c r="PYI673" s="1075"/>
      <c r="PYJ673" s="1075"/>
      <c r="PYK673" s="1075"/>
      <c r="PYL673" s="1075"/>
      <c r="PYM673" s="1075"/>
      <c r="PYN673" s="1075"/>
      <c r="PYO673" s="1075"/>
      <c r="PYP673" s="1075"/>
      <c r="PYQ673" s="1075"/>
      <c r="PYR673" s="1075"/>
      <c r="PYS673" s="1075"/>
      <c r="PYT673" s="1075"/>
      <c r="PYU673" s="1075"/>
      <c r="PYV673" s="1075"/>
      <c r="PYW673" s="1075"/>
      <c r="PYX673" s="1075"/>
      <c r="PYY673" s="1075"/>
      <c r="PYZ673" s="1075"/>
      <c r="PZA673" s="1075"/>
      <c r="PZB673" s="1075"/>
      <c r="PZC673" s="1075"/>
      <c r="PZD673" s="1075"/>
      <c r="PZE673" s="1075"/>
      <c r="PZF673" s="1075"/>
      <c r="PZG673" s="1075"/>
      <c r="PZH673" s="1075"/>
      <c r="PZI673" s="1075"/>
      <c r="PZJ673" s="1075"/>
      <c r="PZK673" s="1075"/>
      <c r="PZL673" s="1075"/>
      <c r="PZM673" s="1075"/>
      <c r="PZN673" s="1075"/>
      <c r="PZO673" s="1075"/>
      <c r="PZP673" s="1075"/>
      <c r="PZQ673" s="1075"/>
      <c r="PZR673" s="1075"/>
      <c r="PZS673" s="1075"/>
      <c r="PZT673" s="1075"/>
      <c r="PZU673" s="1075"/>
      <c r="PZV673" s="1075"/>
      <c r="PZW673" s="1075"/>
      <c r="PZX673" s="1075"/>
      <c r="PZY673" s="1075"/>
      <c r="PZZ673" s="1075"/>
      <c r="QAA673" s="1075"/>
      <c r="QAB673" s="1075"/>
      <c r="QAC673" s="1075"/>
      <c r="QAD673" s="1075"/>
      <c r="QAE673" s="1075"/>
      <c r="QAF673" s="1075"/>
      <c r="QAG673" s="1075"/>
      <c r="QAH673" s="1075"/>
      <c r="QAI673" s="1075"/>
      <c r="QAJ673" s="1075"/>
      <c r="QAK673" s="1075"/>
      <c r="QAL673" s="1075"/>
      <c r="QAM673" s="1075"/>
      <c r="QAN673" s="1075"/>
      <c r="QAO673" s="1075"/>
      <c r="QAP673" s="1075"/>
      <c r="QAQ673" s="1075"/>
      <c r="QAR673" s="1075"/>
      <c r="QAS673" s="1075"/>
      <c r="QAT673" s="1075"/>
      <c r="QAU673" s="1075"/>
      <c r="QAV673" s="1075"/>
      <c r="QAW673" s="1075"/>
      <c r="QAX673" s="1075"/>
      <c r="QAY673" s="1075"/>
      <c r="QAZ673" s="1075"/>
      <c r="QBA673" s="1075"/>
      <c r="QBB673" s="1075"/>
      <c r="QBC673" s="1075"/>
      <c r="QBD673" s="1075"/>
      <c r="QBE673" s="1075"/>
      <c r="QBF673" s="1075"/>
      <c r="QBG673" s="1075"/>
      <c r="QBH673" s="1075"/>
      <c r="QBI673" s="1075"/>
      <c r="QBJ673" s="1075"/>
      <c r="QBK673" s="1075"/>
      <c r="QBL673" s="1075"/>
      <c r="QBM673" s="1075"/>
      <c r="QBN673" s="1075"/>
      <c r="QBO673" s="1075"/>
      <c r="QBP673" s="1075"/>
      <c r="QBQ673" s="1075"/>
      <c r="QBR673" s="1075"/>
      <c r="QBS673" s="1075"/>
      <c r="QBT673" s="1075"/>
      <c r="QBU673" s="1075"/>
      <c r="QBV673" s="1075"/>
      <c r="QBW673" s="1075"/>
      <c r="QBX673" s="1075"/>
      <c r="QBY673" s="1075"/>
      <c r="QBZ673" s="1075"/>
      <c r="QCA673" s="1075"/>
      <c r="QCB673" s="1075"/>
      <c r="QCC673" s="1075"/>
      <c r="QCD673" s="1075"/>
      <c r="QCE673" s="1075"/>
      <c r="QCF673" s="1075"/>
      <c r="QCG673" s="1075"/>
      <c r="QCH673" s="1075"/>
      <c r="QCI673" s="1075"/>
      <c r="QCJ673" s="1075"/>
      <c r="QCK673" s="1075"/>
      <c r="QCL673" s="1075"/>
      <c r="QCM673" s="1075"/>
      <c r="QCN673" s="1075"/>
      <c r="QCO673" s="1075"/>
      <c r="QCP673" s="1075"/>
      <c r="QCQ673" s="1075"/>
      <c r="QCR673" s="1075"/>
      <c r="QCS673" s="1075"/>
      <c r="QCT673" s="1075"/>
      <c r="QCU673" s="1075"/>
      <c r="QCV673" s="1075"/>
      <c r="QCW673" s="1075"/>
      <c r="QCX673" s="1075"/>
      <c r="QCY673" s="1075"/>
      <c r="QCZ673" s="1075"/>
      <c r="QDA673" s="1075"/>
      <c r="QDB673" s="1075"/>
      <c r="QDC673" s="1075"/>
      <c r="QDD673" s="1075"/>
      <c r="QDE673" s="1075"/>
      <c r="QDF673" s="1075"/>
      <c r="QDG673" s="1075"/>
      <c r="QDH673" s="1075"/>
      <c r="QDI673" s="1075"/>
      <c r="QDJ673" s="1075"/>
      <c r="QDK673" s="1075"/>
      <c r="QDL673" s="1075"/>
      <c r="QDM673" s="1075"/>
      <c r="QDN673" s="1075"/>
      <c r="QDO673" s="1075"/>
      <c r="QDP673" s="1075"/>
      <c r="QDQ673" s="1075"/>
      <c r="QDR673" s="1075"/>
      <c r="QDS673" s="1075"/>
      <c r="QDT673" s="1075"/>
      <c r="QDU673" s="1075"/>
      <c r="QDV673" s="1075"/>
      <c r="QDW673" s="1075"/>
      <c r="QDX673" s="1075"/>
      <c r="QDY673" s="1075"/>
      <c r="QDZ673" s="1075"/>
      <c r="QEA673" s="1075"/>
      <c r="QEB673" s="1075"/>
      <c r="QEC673" s="1075"/>
      <c r="QED673" s="1075"/>
      <c r="QEE673" s="1075"/>
      <c r="QEF673" s="1075"/>
      <c r="QEG673" s="1075"/>
      <c r="QEH673" s="1075"/>
      <c r="QEI673" s="1075"/>
      <c r="QEJ673" s="1075"/>
      <c r="QEK673" s="1075"/>
      <c r="QEL673" s="1075"/>
      <c r="QEM673" s="1075"/>
      <c r="QEN673" s="1075"/>
      <c r="QEO673" s="1075"/>
      <c r="QEP673" s="1075"/>
      <c r="QEQ673" s="1075"/>
      <c r="QER673" s="1075"/>
      <c r="QES673" s="1075"/>
      <c r="QET673" s="1075"/>
      <c r="QEU673" s="1075"/>
      <c r="QEV673" s="1075"/>
      <c r="QEW673" s="1075"/>
      <c r="QEX673" s="1075"/>
      <c r="QEY673" s="1075"/>
      <c r="QEZ673" s="1075"/>
      <c r="QFA673" s="1075"/>
      <c r="QFB673" s="1075"/>
      <c r="QFC673" s="1075"/>
      <c r="QFD673" s="1075"/>
      <c r="QFE673" s="1075"/>
      <c r="QFF673" s="1075"/>
      <c r="QFG673" s="1075"/>
      <c r="QFH673" s="1075"/>
      <c r="QFI673" s="1075"/>
      <c r="QFJ673" s="1075"/>
      <c r="QFK673" s="1075"/>
      <c r="QFL673" s="1075"/>
      <c r="QFM673" s="1075"/>
      <c r="QFN673" s="1075"/>
      <c r="QFO673" s="1075"/>
      <c r="QFP673" s="1075"/>
      <c r="QFQ673" s="1075"/>
      <c r="QFR673" s="1075"/>
      <c r="QFS673" s="1075"/>
      <c r="QFT673" s="1075"/>
      <c r="QFU673" s="1075"/>
      <c r="QFV673" s="1075"/>
      <c r="QFW673" s="1075"/>
      <c r="QFX673" s="1075"/>
      <c r="QFY673" s="1075"/>
      <c r="QFZ673" s="1075"/>
      <c r="QGA673" s="1075"/>
      <c r="QGB673" s="1075"/>
      <c r="QGC673" s="1075"/>
      <c r="QGD673" s="1075"/>
      <c r="QGE673" s="1075"/>
      <c r="QGF673" s="1075"/>
      <c r="QGG673" s="1075"/>
      <c r="QGH673" s="1075"/>
      <c r="QGI673" s="1075"/>
      <c r="QGJ673" s="1075"/>
      <c r="QGK673" s="1075"/>
      <c r="QGL673" s="1075"/>
      <c r="QGM673" s="1075"/>
      <c r="QGN673" s="1075"/>
      <c r="QGO673" s="1075"/>
      <c r="QGP673" s="1075"/>
      <c r="QGQ673" s="1075"/>
      <c r="QGR673" s="1075"/>
      <c r="QGS673" s="1075"/>
      <c r="QGT673" s="1075"/>
      <c r="QGU673" s="1075"/>
      <c r="QGV673" s="1075"/>
      <c r="QGW673" s="1075"/>
      <c r="QGX673" s="1075"/>
      <c r="QGY673" s="1075"/>
      <c r="QGZ673" s="1075"/>
      <c r="QHA673" s="1075"/>
      <c r="QHB673" s="1075"/>
      <c r="QHC673" s="1075"/>
      <c r="QHD673" s="1075"/>
      <c r="QHE673" s="1075"/>
      <c r="QHF673" s="1075"/>
      <c r="QHG673" s="1075"/>
      <c r="QHH673" s="1075"/>
      <c r="QHI673" s="1075"/>
      <c r="QHJ673" s="1075"/>
      <c r="QHK673" s="1075"/>
      <c r="QHL673" s="1075"/>
      <c r="QHM673" s="1075"/>
      <c r="QHN673" s="1075"/>
      <c r="QHO673" s="1075"/>
      <c r="QHP673" s="1075"/>
      <c r="QHQ673" s="1075"/>
      <c r="QHR673" s="1075"/>
      <c r="QHS673" s="1075"/>
      <c r="QHT673" s="1075"/>
      <c r="QHU673" s="1075"/>
      <c r="QHV673" s="1075"/>
      <c r="QHW673" s="1075"/>
      <c r="QHX673" s="1075"/>
      <c r="QHY673" s="1075"/>
      <c r="QHZ673" s="1075"/>
      <c r="QIA673" s="1075"/>
      <c r="QIB673" s="1075"/>
      <c r="QIC673" s="1075"/>
      <c r="QID673" s="1075"/>
      <c r="QIE673" s="1075"/>
      <c r="QIF673" s="1075"/>
      <c r="QIG673" s="1075"/>
      <c r="QIH673" s="1075"/>
      <c r="QII673" s="1075"/>
      <c r="QIJ673" s="1075"/>
      <c r="QIK673" s="1075"/>
      <c r="QIL673" s="1075"/>
      <c r="QIM673" s="1075"/>
      <c r="QIN673" s="1075"/>
      <c r="QIO673" s="1075"/>
      <c r="QIP673" s="1075"/>
      <c r="QIQ673" s="1075"/>
      <c r="QIR673" s="1075"/>
      <c r="QIS673" s="1075"/>
      <c r="QIT673" s="1075"/>
      <c r="QIU673" s="1075"/>
      <c r="QIV673" s="1075"/>
      <c r="QIW673" s="1075"/>
      <c r="QIX673" s="1075"/>
      <c r="QIY673" s="1075"/>
      <c r="QIZ673" s="1075"/>
      <c r="QJA673" s="1075"/>
      <c r="QJB673" s="1075"/>
      <c r="QJC673" s="1075"/>
      <c r="QJD673" s="1075"/>
      <c r="QJE673" s="1075"/>
      <c r="QJF673" s="1075"/>
      <c r="QJG673" s="1075"/>
      <c r="QJH673" s="1075"/>
      <c r="QJI673" s="1075"/>
      <c r="QJJ673" s="1075"/>
      <c r="QJK673" s="1075"/>
      <c r="QJL673" s="1075"/>
      <c r="QJM673" s="1075"/>
      <c r="QJN673" s="1075"/>
      <c r="QJO673" s="1075"/>
      <c r="QJP673" s="1075"/>
      <c r="QJQ673" s="1075"/>
      <c r="QJR673" s="1075"/>
      <c r="QJS673" s="1075"/>
      <c r="QJT673" s="1075"/>
      <c r="QJU673" s="1075"/>
      <c r="QJV673" s="1075"/>
      <c r="QJW673" s="1075"/>
      <c r="QJX673" s="1075"/>
      <c r="QJY673" s="1075"/>
      <c r="QJZ673" s="1075"/>
      <c r="QKA673" s="1075"/>
      <c r="QKB673" s="1075"/>
      <c r="QKC673" s="1075"/>
      <c r="QKD673" s="1075"/>
      <c r="QKE673" s="1075"/>
      <c r="QKF673" s="1075"/>
      <c r="QKG673" s="1075"/>
      <c r="QKH673" s="1075"/>
      <c r="QKI673" s="1075"/>
      <c r="QKJ673" s="1075"/>
      <c r="QKK673" s="1075"/>
      <c r="QKL673" s="1075"/>
      <c r="QKM673" s="1075"/>
      <c r="QKN673" s="1075"/>
      <c r="QKO673" s="1075"/>
      <c r="QKP673" s="1075"/>
      <c r="QKQ673" s="1075"/>
      <c r="QKR673" s="1075"/>
      <c r="QKS673" s="1075"/>
      <c r="QKT673" s="1075"/>
      <c r="QKU673" s="1075"/>
      <c r="QKV673" s="1075"/>
      <c r="QKW673" s="1075"/>
      <c r="QKX673" s="1075"/>
      <c r="QKY673" s="1075"/>
      <c r="QKZ673" s="1075"/>
      <c r="QLA673" s="1075"/>
      <c r="QLB673" s="1075"/>
      <c r="QLC673" s="1075"/>
      <c r="QLD673" s="1075"/>
      <c r="QLE673" s="1075"/>
      <c r="QLF673" s="1075"/>
      <c r="QLG673" s="1075"/>
      <c r="QLH673" s="1075"/>
      <c r="QLI673" s="1075"/>
      <c r="QLJ673" s="1075"/>
      <c r="QLK673" s="1075"/>
      <c r="QLL673" s="1075"/>
      <c r="QLM673" s="1075"/>
      <c r="QLN673" s="1075"/>
      <c r="QLO673" s="1075"/>
      <c r="QLP673" s="1075"/>
      <c r="QLQ673" s="1075"/>
      <c r="QLR673" s="1075"/>
      <c r="QLS673" s="1075"/>
      <c r="QLT673" s="1075"/>
      <c r="QLU673" s="1075"/>
      <c r="QLV673" s="1075"/>
      <c r="QLW673" s="1075"/>
      <c r="QLX673" s="1075"/>
      <c r="QLY673" s="1075"/>
      <c r="QLZ673" s="1075"/>
      <c r="QMA673" s="1075"/>
      <c r="QMB673" s="1075"/>
      <c r="QMC673" s="1075"/>
      <c r="QMD673" s="1075"/>
      <c r="QME673" s="1075"/>
      <c r="QMF673" s="1075"/>
      <c r="QMG673" s="1075"/>
      <c r="QMH673" s="1075"/>
      <c r="QMI673" s="1075"/>
      <c r="QMJ673" s="1075"/>
      <c r="QMK673" s="1075"/>
      <c r="QML673" s="1075"/>
      <c r="QMM673" s="1075"/>
      <c r="QMN673" s="1075"/>
      <c r="QMO673" s="1075"/>
      <c r="QMP673" s="1075"/>
      <c r="QMQ673" s="1075"/>
      <c r="QMR673" s="1075"/>
      <c r="QMS673" s="1075"/>
      <c r="QMT673" s="1075"/>
      <c r="QMU673" s="1075"/>
      <c r="QMV673" s="1075"/>
      <c r="QMW673" s="1075"/>
      <c r="QMX673" s="1075"/>
      <c r="QMY673" s="1075"/>
      <c r="QMZ673" s="1075"/>
      <c r="QNA673" s="1075"/>
      <c r="QNB673" s="1075"/>
      <c r="QNC673" s="1075"/>
      <c r="QND673" s="1075"/>
      <c r="QNE673" s="1075"/>
      <c r="QNF673" s="1075"/>
      <c r="QNG673" s="1075"/>
      <c r="QNH673" s="1075"/>
      <c r="QNI673" s="1075"/>
      <c r="QNJ673" s="1075"/>
      <c r="QNK673" s="1075"/>
      <c r="QNL673" s="1075"/>
      <c r="QNM673" s="1075"/>
      <c r="QNN673" s="1075"/>
      <c r="QNO673" s="1075"/>
      <c r="QNP673" s="1075"/>
      <c r="QNQ673" s="1075"/>
      <c r="QNR673" s="1075"/>
      <c r="QNS673" s="1075"/>
      <c r="QNT673" s="1075"/>
      <c r="QNU673" s="1075"/>
      <c r="QNV673" s="1075"/>
      <c r="QNW673" s="1075"/>
      <c r="QNX673" s="1075"/>
      <c r="QNY673" s="1075"/>
      <c r="QNZ673" s="1075"/>
      <c r="QOA673" s="1075"/>
      <c r="QOB673" s="1075"/>
      <c r="QOC673" s="1075"/>
      <c r="QOD673" s="1075"/>
      <c r="QOE673" s="1075"/>
      <c r="QOF673" s="1075"/>
      <c r="QOG673" s="1075"/>
      <c r="QOH673" s="1075"/>
      <c r="QOI673" s="1075"/>
      <c r="QOJ673" s="1075"/>
      <c r="QOK673" s="1075"/>
      <c r="QOL673" s="1075"/>
      <c r="QOM673" s="1075"/>
      <c r="QON673" s="1075"/>
      <c r="QOO673" s="1075"/>
      <c r="QOP673" s="1075"/>
      <c r="QOQ673" s="1075"/>
      <c r="QOR673" s="1075"/>
      <c r="QOS673" s="1075"/>
      <c r="QOT673" s="1075"/>
      <c r="QOU673" s="1075"/>
      <c r="QOV673" s="1075"/>
      <c r="QOW673" s="1075"/>
      <c r="QOX673" s="1075"/>
      <c r="QOY673" s="1075"/>
      <c r="QOZ673" s="1075"/>
      <c r="QPA673" s="1075"/>
      <c r="QPB673" s="1075"/>
      <c r="QPC673" s="1075"/>
      <c r="QPD673" s="1075"/>
      <c r="QPE673" s="1075"/>
      <c r="QPF673" s="1075"/>
      <c r="QPG673" s="1075"/>
      <c r="QPH673" s="1075"/>
      <c r="QPI673" s="1075"/>
      <c r="QPJ673" s="1075"/>
      <c r="QPK673" s="1075"/>
      <c r="QPL673" s="1075"/>
      <c r="QPM673" s="1075"/>
      <c r="QPN673" s="1075"/>
      <c r="QPO673" s="1075"/>
      <c r="QPP673" s="1075"/>
      <c r="QPQ673" s="1075"/>
      <c r="QPR673" s="1075"/>
      <c r="QPS673" s="1075"/>
      <c r="QPT673" s="1075"/>
      <c r="QPU673" s="1075"/>
      <c r="QPV673" s="1075"/>
      <c r="QPW673" s="1075"/>
      <c r="QPX673" s="1075"/>
      <c r="QPY673" s="1075"/>
      <c r="QPZ673" s="1075"/>
      <c r="QQA673" s="1075"/>
      <c r="QQB673" s="1075"/>
      <c r="QQC673" s="1075"/>
      <c r="QQD673" s="1075"/>
      <c r="QQE673" s="1075"/>
      <c r="QQF673" s="1075"/>
      <c r="QQG673" s="1075"/>
      <c r="QQH673" s="1075"/>
      <c r="QQI673" s="1075"/>
      <c r="QQJ673" s="1075"/>
      <c r="QQK673" s="1075"/>
      <c r="QQL673" s="1075"/>
      <c r="QQM673" s="1075"/>
      <c r="QQN673" s="1075"/>
      <c r="QQO673" s="1075"/>
      <c r="QQP673" s="1075"/>
      <c r="QQQ673" s="1075"/>
      <c r="QQR673" s="1075"/>
      <c r="QQS673" s="1075"/>
      <c r="QQT673" s="1075"/>
      <c r="QQU673" s="1075"/>
      <c r="QQV673" s="1075"/>
      <c r="QQW673" s="1075"/>
      <c r="QQX673" s="1075"/>
      <c r="QQY673" s="1075"/>
      <c r="QQZ673" s="1075"/>
      <c r="QRA673" s="1075"/>
      <c r="QRB673" s="1075"/>
      <c r="QRC673" s="1075"/>
      <c r="QRD673" s="1075"/>
      <c r="QRE673" s="1075"/>
      <c r="QRF673" s="1075"/>
      <c r="QRG673" s="1075"/>
      <c r="QRH673" s="1075"/>
      <c r="QRI673" s="1075"/>
      <c r="QRJ673" s="1075"/>
      <c r="QRK673" s="1075"/>
      <c r="QRL673" s="1075"/>
      <c r="QRM673" s="1075"/>
      <c r="QRN673" s="1075"/>
      <c r="QRO673" s="1075"/>
      <c r="QRP673" s="1075"/>
      <c r="QRQ673" s="1075"/>
      <c r="QRR673" s="1075"/>
      <c r="QRS673" s="1075"/>
      <c r="QRT673" s="1075"/>
      <c r="QRU673" s="1075"/>
      <c r="QRV673" s="1075"/>
      <c r="QRW673" s="1075"/>
      <c r="QRX673" s="1075"/>
      <c r="QRY673" s="1075"/>
      <c r="QRZ673" s="1075"/>
      <c r="QSA673" s="1075"/>
      <c r="QSB673" s="1075"/>
      <c r="QSC673" s="1075"/>
      <c r="QSD673" s="1075"/>
      <c r="QSE673" s="1075"/>
      <c r="QSF673" s="1075"/>
      <c r="QSG673" s="1075"/>
      <c r="QSH673" s="1075"/>
      <c r="QSI673" s="1075"/>
      <c r="QSJ673" s="1075"/>
      <c r="QSK673" s="1075"/>
      <c r="QSL673" s="1075"/>
      <c r="QSM673" s="1075"/>
      <c r="QSN673" s="1075"/>
      <c r="QSO673" s="1075"/>
      <c r="QSP673" s="1075"/>
      <c r="QSQ673" s="1075"/>
      <c r="QSR673" s="1075"/>
      <c r="QSS673" s="1075"/>
      <c r="QST673" s="1075"/>
      <c r="QSU673" s="1075"/>
      <c r="QSV673" s="1075"/>
      <c r="QSW673" s="1075"/>
      <c r="QSX673" s="1075"/>
      <c r="QSY673" s="1075"/>
      <c r="QSZ673" s="1075"/>
      <c r="QTA673" s="1075"/>
      <c r="QTB673" s="1075"/>
      <c r="QTC673" s="1075"/>
      <c r="QTD673" s="1075"/>
      <c r="QTE673" s="1075"/>
      <c r="QTF673" s="1075"/>
      <c r="QTG673" s="1075"/>
      <c r="QTH673" s="1075"/>
      <c r="QTI673" s="1075"/>
      <c r="QTJ673" s="1075"/>
      <c r="QTK673" s="1075"/>
      <c r="QTL673" s="1075"/>
      <c r="QTM673" s="1075"/>
      <c r="QTN673" s="1075"/>
      <c r="QTO673" s="1075"/>
      <c r="QTP673" s="1075"/>
      <c r="QTQ673" s="1075"/>
      <c r="QTR673" s="1075"/>
      <c r="QTS673" s="1075"/>
      <c r="QTT673" s="1075"/>
      <c r="QTU673" s="1075"/>
      <c r="QTV673" s="1075"/>
      <c r="QTW673" s="1075"/>
      <c r="QTX673" s="1075"/>
      <c r="QTY673" s="1075"/>
      <c r="QTZ673" s="1075"/>
      <c r="QUA673" s="1075"/>
      <c r="QUB673" s="1075"/>
      <c r="QUC673" s="1075"/>
      <c r="QUD673" s="1075"/>
      <c r="QUE673" s="1075"/>
      <c r="QUF673" s="1075"/>
      <c r="QUG673" s="1075"/>
      <c r="QUH673" s="1075"/>
      <c r="QUI673" s="1075"/>
      <c r="QUJ673" s="1075"/>
      <c r="QUK673" s="1075"/>
      <c r="QUL673" s="1075"/>
      <c r="QUM673" s="1075"/>
      <c r="QUN673" s="1075"/>
      <c r="QUO673" s="1075"/>
      <c r="QUP673" s="1075"/>
      <c r="QUQ673" s="1075"/>
      <c r="QUR673" s="1075"/>
      <c r="QUS673" s="1075"/>
      <c r="QUT673" s="1075"/>
      <c r="QUU673" s="1075"/>
      <c r="QUV673" s="1075"/>
      <c r="QUW673" s="1075"/>
      <c r="QUX673" s="1075"/>
      <c r="QUY673" s="1075"/>
      <c r="QUZ673" s="1075"/>
      <c r="QVA673" s="1075"/>
      <c r="QVB673" s="1075"/>
      <c r="QVC673" s="1075"/>
      <c r="QVD673" s="1075"/>
      <c r="QVE673" s="1075"/>
      <c r="QVF673" s="1075"/>
      <c r="QVG673" s="1075"/>
      <c r="QVH673" s="1075"/>
      <c r="QVI673" s="1075"/>
      <c r="QVJ673" s="1075"/>
      <c r="QVK673" s="1075"/>
      <c r="QVL673" s="1075"/>
      <c r="QVM673" s="1075"/>
      <c r="QVN673" s="1075"/>
      <c r="QVO673" s="1075"/>
      <c r="QVP673" s="1075"/>
      <c r="QVQ673" s="1075"/>
      <c r="QVR673" s="1075"/>
      <c r="QVS673" s="1075"/>
      <c r="QVT673" s="1075"/>
      <c r="QVU673" s="1075"/>
      <c r="QVV673" s="1075"/>
      <c r="QVW673" s="1075"/>
      <c r="QVX673" s="1075"/>
      <c r="QVY673" s="1075"/>
      <c r="QVZ673" s="1075"/>
      <c r="QWA673" s="1075"/>
      <c r="QWB673" s="1075"/>
      <c r="QWC673" s="1075"/>
      <c r="QWD673" s="1075"/>
      <c r="QWE673" s="1075"/>
      <c r="QWF673" s="1075"/>
      <c r="QWG673" s="1075"/>
      <c r="QWH673" s="1075"/>
      <c r="QWI673" s="1075"/>
      <c r="QWJ673" s="1075"/>
      <c r="QWK673" s="1075"/>
      <c r="QWL673" s="1075"/>
      <c r="QWM673" s="1075"/>
      <c r="QWN673" s="1075"/>
      <c r="QWO673" s="1075"/>
      <c r="QWP673" s="1075"/>
      <c r="QWQ673" s="1075"/>
      <c r="QWR673" s="1075"/>
      <c r="QWS673" s="1075"/>
      <c r="QWT673" s="1075"/>
      <c r="QWU673" s="1075"/>
      <c r="QWV673" s="1075"/>
      <c r="QWW673" s="1075"/>
      <c r="QWX673" s="1075"/>
      <c r="QWY673" s="1075"/>
      <c r="QWZ673" s="1075"/>
      <c r="QXA673" s="1075"/>
      <c r="QXB673" s="1075"/>
      <c r="QXC673" s="1075"/>
      <c r="QXD673" s="1075"/>
      <c r="QXE673" s="1075"/>
      <c r="QXF673" s="1075"/>
      <c r="QXG673" s="1075"/>
      <c r="QXH673" s="1075"/>
      <c r="QXI673" s="1075"/>
      <c r="QXJ673" s="1075"/>
      <c r="QXK673" s="1075"/>
      <c r="QXL673" s="1075"/>
      <c r="QXM673" s="1075"/>
      <c r="QXN673" s="1075"/>
      <c r="QXO673" s="1075"/>
      <c r="QXP673" s="1075"/>
      <c r="QXQ673" s="1075"/>
      <c r="QXR673" s="1075"/>
      <c r="QXS673" s="1075"/>
      <c r="QXT673" s="1075"/>
      <c r="QXU673" s="1075"/>
      <c r="QXV673" s="1075"/>
      <c r="QXW673" s="1075"/>
      <c r="QXX673" s="1075"/>
      <c r="QXY673" s="1075"/>
      <c r="QXZ673" s="1075"/>
      <c r="QYA673" s="1075"/>
      <c r="QYB673" s="1075"/>
      <c r="QYC673" s="1075"/>
      <c r="QYD673" s="1075"/>
      <c r="QYE673" s="1075"/>
      <c r="QYF673" s="1075"/>
      <c r="QYG673" s="1075"/>
      <c r="QYH673" s="1075"/>
      <c r="QYI673" s="1075"/>
      <c r="QYJ673" s="1075"/>
      <c r="QYK673" s="1075"/>
      <c r="QYL673" s="1075"/>
      <c r="QYM673" s="1075"/>
      <c r="QYN673" s="1075"/>
      <c r="QYO673" s="1075"/>
      <c r="QYP673" s="1075"/>
      <c r="QYQ673" s="1075"/>
      <c r="QYR673" s="1075"/>
      <c r="QYS673" s="1075"/>
      <c r="QYT673" s="1075"/>
      <c r="QYU673" s="1075"/>
      <c r="QYV673" s="1075"/>
      <c r="QYW673" s="1075"/>
      <c r="QYX673" s="1075"/>
      <c r="QYY673" s="1075"/>
      <c r="QYZ673" s="1075"/>
      <c r="QZA673" s="1075"/>
      <c r="QZB673" s="1075"/>
      <c r="QZC673" s="1075"/>
      <c r="QZD673" s="1075"/>
      <c r="QZE673" s="1075"/>
      <c r="QZF673" s="1075"/>
      <c r="QZG673" s="1075"/>
      <c r="QZH673" s="1075"/>
      <c r="QZI673" s="1075"/>
      <c r="QZJ673" s="1075"/>
      <c r="QZK673" s="1075"/>
      <c r="QZL673" s="1075"/>
      <c r="QZM673" s="1075"/>
      <c r="QZN673" s="1075"/>
      <c r="QZO673" s="1075"/>
      <c r="QZP673" s="1075"/>
      <c r="QZQ673" s="1075"/>
      <c r="QZR673" s="1075"/>
      <c r="QZS673" s="1075"/>
      <c r="QZT673" s="1075"/>
      <c r="QZU673" s="1075"/>
      <c r="QZV673" s="1075"/>
      <c r="QZW673" s="1075"/>
      <c r="QZX673" s="1075"/>
      <c r="QZY673" s="1075"/>
      <c r="QZZ673" s="1075"/>
      <c r="RAA673" s="1075"/>
      <c r="RAB673" s="1075"/>
      <c r="RAC673" s="1075"/>
      <c r="RAD673" s="1075"/>
      <c r="RAE673" s="1075"/>
      <c r="RAF673" s="1075"/>
      <c r="RAG673" s="1075"/>
      <c r="RAH673" s="1075"/>
      <c r="RAI673" s="1075"/>
      <c r="RAJ673" s="1075"/>
      <c r="RAK673" s="1075"/>
      <c r="RAL673" s="1075"/>
      <c r="RAM673" s="1075"/>
      <c r="RAN673" s="1075"/>
      <c r="RAO673" s="1075"/>
      <c r="RAP673" s="1075"/>
      <c r="RAQ673" s="1075"/>
      <c r="RAR673" s="1075"/>
      <c r="RAS673" s="1075"/>
      <c r="RAT673" s="1075"/>
      <c r="RAU673" s="1075"/>
      <c r="RAV673" s="1075"/>
      <c r="RAW673" s="1075"/>
      <c r="RAX673" s="1075"/>
      <c r="RAY673" s="1075"/>
      <c r="RAZ673" s="1075"/>
      <c r="RBA673" s="1075"/>
      <c r="RBB673" s="1075"/>
      <c r="RBC673" s="1075"/>
      <c r="RBD673" s="1075"/>
      <c r="RBE673" s="1075"/>
      <c r="RBF673" s="1075"/>
      <c r="RBG673" s="1075"/>
      <c r="RBH673" s="1075"/>
      <c r="RBI673" s="1075"/>
      <c r="RBJ673" s="1075"/>
      <c r="RBK673" s="1075"/>
      <c r="RBL673" s="1075"/>
      <c r="RBM673" s="1075"/>
      <c r="RBN673" s="1075"/>
      <c r="RBO673" s="1075"/>
      <c r="RBP673" s="1075"/>
      <c r="RBQ673" s="1075"/>
      <c r="RBR673" s="1075"/>
      <c r="RBS673" s="1075"/>
      <c r="RBT673" s="1075"/>
      <c r="RBU673" s="1075"/>
      <c r="RBV673" s="1075"/>
      <c r="RBW673" s="1075"/>
      <c r="RBX673" s="1075"/>
      <c r="RBY673" s="1075"/>
      <c r="RBZ673" s="1075"/>
      <c r="RCA673" s="1075"/>
      <c r="RCB673" s="1075"/>
      <c r="RCC673" s="1075"/>
      <c r="RCD673" s="1075"/>
      <c r="RCE673" s="1075"/>
      <c r="RCF673" s="1075"/>
      <c r="RCG673" s="1075"/>
      <c r="RCH673" s="1075"/>
      <c r="RCI673" s="1075"/>
      <c r="RCJ673" s="1075"/>
      <c r="RCK673" s="1075"/>
      <c r="RCL673" s="1075"/>
      <c r="RCM673" s="1075"/>
      <c r="RCN673" s="1075"/>
      <c r="RCO673" s="1075"/>
      <c r="RCP673" s="1075"/>
      <c r="RCQ673" s="1075"/>
      <c r="RCR673" s="1075"/>
      <c r="RCS673" s="1075"/>
      <c r="RCT673" s="1075"/>
      <c r="RCU673" s="1075"/>
      <c r="RCV673" s="1075"/>
      <c r="RCW673" s="1075"/>
      <c r="RCX673" s="1075"/>
      <c r="RCY673" s="1075"/>
      <c r="RCZ673" s="1075"/>
      <c r="RDA673" s="1075"/>
      <c r="RDB673" s="1075"/>
      <c r="RDC673" s="1075"/>
      <c r="RDD673" s="1075"/>
      <c r="RDE673" s="1075"/>
      <c r="RDF673" s="1075"/>
      <c r="RDG673" s="1075"/>
      <c r="RDH673" s="1075"/>
      <c r="RDI673" s="1075"/>
      <c r="RDJ673" s="1075"/>
      <c r="RDK673" s="1075"/>
      <c r="RDL673" s="1075"/>
      <c r="RDM673" s="1075"/>
      <c r="RDN673" s="1075"/>
      <c r="RDO673" s="1075"/>
      <c r="RDP673" s="1075"/>
      <c r="RDQ673" s="1075"/>
      <c r="RDR673" s="1075"/>
      <c r="RDS673" s="1075"/>
      <c r="RDT673" s="1075"/>
      <c r="RDU673" s="1075"/>
      <c r="RDV673" s="1075"/>
      <c r="RDW673" s="1075"/>
      <c r="RDX673" s="1075"/>
      <c r="RDY673" s="1075"/>
      <c r="RDZ673" s="1075"/>
      <c r="REA673" s="1075"/>
      <c r="REB673" s="1075"/>
      <c r="REC673" s="1075"/>
      <c r="RED673" s="1075"/>
      <c r="REE673" s="1075"/>
      <c r="REF673" s="1075"/>
      <c r="REG673" s="1075"/>
      <c r="REH673" s="1075"/>
      <c r="REI673" s="1075"/>
      <c r="REJ673" s="1075"/>
      <c r="REK673" s="1075"/>
      <c r="REL673" s="1075"/>
      <c r="REM673" s="1075"/>
      <c r="REN673" s="1075"/>
      <c r="REO673" s="1075"/>
      <c r="REP673" s="1075"/>
      <c r="REQ673" s="1075"/>
      <c r="RER673" s="1075"/>
      <c r="RES673" s="1075"/>
      <c r="RET673" s="1075"/>
      <c r="REU673" s="1075"/>
      <c r="REV673" s="1075"/>
      <c r="REW673" s="1075"/>
      <c r="REX673" s="1075"/>
      <c r="REY673" s="1075"/>
      <c r="REZ673" s="1075"/>
      <c r="RFA673" s="1075"/>
      <c r="RFB673" s="1075"/>
      <c r="RFC673" s="1075"/>
      <c r="RFD673" s="1075"/>
      <c r="RFE673" s="1075"/>
      <c r="RFF673" s="1075"/>
      <c r="RFG673" s="1075"/>
      <c r="RFH673" s="1075"/>
      <c r="RFI673" s="1075"/>
      <c r="RFJ673" s="1075"/>
      <c r="RFK673" s="1075"/>
      <c r="RFL673" s="1075"/>
      <c r="RFM673" s="1075"/>
      <c r="RFN673" s="1075"/>
      <c r="RFO673" s="1075"/>
      <c r="RFP673" s="1075"/>
      <c r="RFQ673" s="1075"/>
      <c r="RFR673" s="1075"/>
      <c r="RFS673" s="1075"/>
      <c r="RFT673" s="1075"/>
      <c r="RFU673" s="1075"/>
      <c r="RFV673" s="1075"/>
      <c r="RFW673" s="1075"/>
      <c r="RFX673" s="1075"/>
      <c r="RFY673" s="1075"/>
      <c r="RFZ673" s="1075"/>
      <c r="RGA673" s="1075"/>
      <c r="RGB673" s="1075"/>
      <c r="RGC673" s="1075"/>
      <c r="RGD673" s="1075"/>
      <c r="RGE673" s="1075"/>
      <c r="RGF673" s="1075"/>
      <c r="RGG673" s="1075"/>
      <c r="RGH673" s="1075"/>
      <c r="RGI673" s="1075"/>
      <c r="RGJ673" s="1075"/>
      <c r="RGK673" s="1075"/>
      <c r="RGL673" s="1075"/>
      <c r="RGM673" s="1075"/>
      <c r="RGN673" s="1075"/>
      <c r="RGO673" s="1075"/>
      <c r="RGP673" s="1075"/>
      <c r="RGQ673" s="1075"/>
      <c r="RGR673" s="1075"/>
      <c r="RGS673" s="1075"/>
      <c r="RGT673" s="1075"/>
      <c r="RGU673" s="1075"/>
      <c r="RGV673" s="1075"/>
      <c r="RGW673" s="1075"/>
      <c r="RGX673" s="1075"/>
      <c r="RGY673" s="1075"/>
      <c r="RGZ673" s="1075"/>
      <c r="RHA673" s="1075"/>
      <c r="RHB673" s="1075"/>
      <c r="RHC673" s="1075"/>
      <c r="RHD673" s="1075"/>
      <c r="RHE673" s="1075"/>
      <c r="RHF673" s="1075"/>
      <c r="RHG673" s="1075"/>
      <c r="RHH673" s="1075"/>
      <c r="RHI673" s="1075"/>
      <c r="RHJ673" s="1075"/>
      <c r="RHK673" s="1075"/>
      <c r="RHL673" s="1075"/>
      <c r="RHM673" s="1075"/>
      <c r="RHN673" s="1075"/>
      <c r="RHO673" s="1075"/>
      <c r="RHP673" s="1075"/>
      <c r="RHQ673" s="1075"/>
      <c r="RHR673" s="1075"/>
      <c r="RHS673" s="1075"/>
      <c r="RHT673" s="1075"/>
      <c r="RHU673" s="1075"/>
      <c r="RHV673" s="1075"/>
      <c r="RHW673" s="1075"/>
      <c r="RHX673" s="1075"/>
      <c r="RHY673" s="1075"/>
      <c r="RHZ673" s="1075"/>
      <c r="RIA673" s="1075"/>
      <c r="RIB673" s="1075"/>
      <c r="RIC673" s="1075"/>
      <c r="RID673" s="1075"/>
      <c r="RIE673" s="1075"/>
      <c r="RIF673" s="1075"/>
      <c r="RIG673" s="1075"/>
      <c r="RIH673" s="1075"/>
      <c r="RII673" s="1075"/>
      <c r="RIJ673" s="1075"/>
      <c r="RIK673" s="1075"/>
      <c r="RIL673" s="1075"/>
      <c r="RIM673" s="1075"/>
      <c r="RIN673" s="1075"/>
      <c r="RIO673" s="1075"/>
      <c r="RIP673" s="1075"/>
      <c r="RIQ673" s="1075"/>
      <c r="RIR673" s="1075"/>
      <c r="RIS673" s="1075"/>
      <c r="RIT673" s="1075"/>
      <c r="RIU673" s="1075"/>
      <c r="RIV673" s="1075"/>
      <c r="RIW673" s="1075"/>
      <c r="RIX673" s="1075"/>
      <c r="RIY673" s="1075"/>
      <c r="RIZ673" s="1075"/>
      <c r="RJA673" s="1075"/>
      <c r="RJB673" s="1075"/>
      <c r="RJC673" s="1075"/>
      <c r="RJD673" s="1075"/>
      <c r="RJE673" s="1075"/>
      <c r="RJF673" s="1075"/>
      <c r="RJG673" s="1075"/>
      <c r="RJH673" s="1075"/>
      <c r="RJI673" s="1075"/>
      <c r="RJJ673" s="1075"/>
      <c r="RJK673" s="1075"/>
      <c r="RJL673" s="1075"/>
      <c r="RJM673" s="1075"/>
      <c r="RJN673" s="1075"/>
      <c r="RJO673" s="1075"/>
      <c r="RJP673" s="1075"/>
      <c r="RJQ673" s="1075"/>
      <c r="RJR673" s="1075"/>
      <c r="RJS673" s="1075"/>
      <c r="RJT673" s="1075"/>
      <c r="RJU673" s="1075"/>
      <c r="RJV673" s="1075"/>
      <c r="RJW673" s="1075"/>
      <c r="RJX673" s="1075"/>
      <c r="RJY673" s="1075"/>
      <c r="RJZ673" s="1075"/>
      <c r="RKA673" s="1075"/>
      <c r="RKB673" s="1075"/>
      <c r="RKC673" s="1075"/>
      <c r="RKD673" s="1075"/>
      <c r="RKE673" s="1075"/>
      <c r="RKF673" s="1075"/>
      <c r="RKG673" s="1075"/>
      <c r="RKH673" s="1075"/>
      <c r="RKI673" s="1075"/>
      <c r="RKJ673" s="1075"/>
      <c r="RKK673" s="1075"/>
      <c r="RKL673" s="1075"/>
      <c r="RKM673" s="1075"/>
      <c r="RKN673" s="1075"/>
      <c r="RKO673" s="1075"/>
      <c r="RKP673" s="1075"/>
      <c r="RKQ673" s="1075"/>
      <c r="RKR673" s="1075"/>
      <c r="RKS673" s="1075"/>
      <c r="RKT673" s="1075"/>
      <c r="RKU673" s="1075"/>
      <c r="RKV673" s="1075"/>
      <c r="RKW673" s="1075"/>
      <c r="RKX673" s="1075"/>
      <c r="RKY673" s="1075"/>
      <c r="RKZ673" s="1075"/>
      <c r="RLA673" s="1075"/>
      <c r="RLB673" s="1075"/>
      <c r="RLC673" s="1075"/>
      <c r="RLD673" s="1075"/>
      <c r="RLE673" s="1075"/>
      <c r="RLF673" s="1075"/>
      <c r="RLG673" s="1075"/>
      <c r="RLH673" s="1075"/>
      <c r="RLI673" s="1075"/>
      <c r="RLJ673" s="1075"/>
      <c r="RLK673" s="1075"/>
      <c r="RLL673" s="1075"/>
      <c r="RLM673" s="1075"/>
      <c r="RLN673" s="1075"/>
      <c r="RLO673" s="1075"/>
      <c r="RLP673" s="1075"/>
      <c r="RLQ673" s="1075"/>
      <c r="RLR673" s="1075"/>
      <c r="RLS673" s="1075"/>
      <c r="RLT673" s="1075"/>
      <c r="RLU673" s="1075"/>
      <c r="RLV673" s="1075"/>
      <c r="RLW673" s="1075"/>
      <c r="RLX673" s="1075"/>
      <c r="RLY673" s="1075"/>
      <c r="RLZ673" s="1075"/>
      <c r="RMA673" s="1075"/>
      <c r="RMB673" s="1075"/>
      <c r="RMC673" s="1075"/>
      <c r="RMD673" s="1075"/>
      <c r="RME673" s="1075"/>
      <c r="RMF673" s="1075"/>
      <c r="RMG673" s="1075"/>
      <c r="RMH673" s="1075"/>
      <c r="RMI673" s="1075"/>
      <c r="RMJ673" s="1075"/>
      <c r="RMK673" s="1075"/>
      <c r="RML673" s="1075"/>
      <c r="RMM673" s="1075"/>
      <c r="RMN673" s="1075"/>
      <c r="RMO673" s="1075"/>
      <c r="RMP673" s="1075"/>
      <c r="RMQ673" s="1075"/>
      <c r="RMR673" s="1075"/>
      <c r="RMS673" s="1075"/>
      <c r="RMT673" s="1075"/>
      <c r="RMU673" s="1075"/>
      <c r="RMV673" s="1075"/>
      <c r="RMW673" s="1075"/>
      <c r="RMX673" s="1075"/>
      <c r="RMY673" s="1075"/>
      <c r="RMZ673" s="1075"/>
      <c r="RNA673" s="1075"/>
      <c r="RNB673" s="1075"/>
      <c r="RNC673" s="1075"/>
      <c r="RND673" s="1075"/>
      <c r="RNE673" s="1075"/>
      <c r="RNF673" s="1075"/>
      <c r="RNG673" s="1075"/>
      <c r="RNH673" s="1075"/>
      <c r="RNI673" s="1075"/>
      <c r="RNJ673" s="1075"/>
      <c r="RNK673" s="1075"/>
      <c r="RNL673" s="1075"/>
      <c r="RNM673" s="1075"/>
      <c r="RNN673" s="1075"/>
      <c r="RNO673" s="1075"/>
      <c r="RNP673" s="1075"/>
      <c r="RNQ673" s="1075"/>
      <c r="RNR673" s="1075"/>
      <c r="RNS673" s="1075"/>
      <c r="RNT673" s="1075"/>
      <c r="RNU673" s="1075"/>
      <c r="RNV673" s="1075"/>
      <c r="RNW673" s="1075"/>
      <c r="RNX673" s="1075"/>
      <c r="RNY673" s="1075"/>
      <c r="RNZ673" s="1075"/>
      <c r="ROA673" s="1075"/>
      <c r="ROB673" s="1075"/>
      <c r="ROC673" s="1075"/>
      <c r="ROD673" s="1075"/>
      <c r="ROE673" s="1075"/>
      <c r="ROF673" s="1075"/>
      <c r="ROG673" s="1075"/>
      <c r="ROH673" s="1075"/>
      <c r="ROI673" s="1075"/>
      <c r="ROJ673" s="1075"/>
      <c r="ROK673" s="1075"/>
      <c r="ROL673" s="1075"/>
      <c r="ROM673" s="1075"/>
      <c r="RON673" s="1075"/>
      <c r="ROO673" s="1075"/>
      <c r="ROP673" s="1075"/>
      <c r="ROQ673" s="1075"/>
      <c r="ROR673" s="1075"/>
      <c r="ROS673" s="1075"/>
      <c r="ROT673" s="1075"/>
      <c r="ROU673" s="1075"/>
      <c r="ROV673" s="1075"/>
      <c r="ROW673" s="1075"/>
      <c r="ROX673" s="1075"/>
      <c r="ROY673" s="1075"/>
      <c r="ROZ673" s="1075"/>
      <c r="RPA673" s="1075"/>
      <c r="RPB673" s="1075"/>
      <c r="RPC673" s="1075"/>
      <c r="RPD673" s="1075"/>
      <c r="RPE673" s="1075"/>
      <c r="RPF673" s="1075"/>
      <c r="RPG673" s="1075"/>
      <c r="RPH673" s="1075"/>
      <c r="RPI673" s="1075"/>
      <c r="RPJ673" s="1075"/>
      <c r="RPK673" s="1075"/>
      <c r="RPL673" s="1075"/>
      <c r="RPM673" s="1075"/>
      <c r="RPN673" s="1075"/>
      <c r="RPO673" s="1075"/>
      <c r="RPP673" s="1075"/>
      <c r="RPQ673" s="1075"/>
      <c r="RPR673" s="1075"/>
      <c r="RPS673" s="1075"/>
      <c r="RPT673" s="1075"/>
      <c r="RPU673" s="1075"/>
      <c r="RPV673" s="1075"/>
      <c r="RPW673" s="1075"/>
      <c r="RPX673" s="1075"/>
      <c r="RPY673" s="1075"/>
      <c r="RPZ673" s="1075"/>
      <c r="RQA673" s="1075"/>
      <c r="RQB673" s="1075"/>
      <c r="RQC673" s="1075"/>
      <c r="RQD673" s="1075"/>
      <c r="RQE673" s="1075"/>
      <c r="RQF673" s="1075"/>
      <c r="RQG673" s="1075"/>
      <c r="RQH673" s="1075"/>
      <c r="RQI673" s="1075"/>
      <c r="RQJ673" s="1075"/>
      <c r="RQK673" s="1075"/>
      <c r="RQL673" s="1075"/>
      <c r="RQM673" s="1075"/>
      <c r="RQN673" s="1075"/>
      <c r="RQO673" s="1075"/>
      <c r="RQP673" s="1075"/>
      <c r="RQQ673" s="1075"/>
      <c r="RQR673" s="1075"/>
      <c r="RQS673" s="1075"/>
      <c r="RQT673" s="1075"/>
      <c r="RQU673" s="1075"/>
      <c r="RQV673" s="1075"/>
      <c r="RQW673" s="1075"/>
      <c r="RQX673" s="1075"/>
      <c r="RQY673" s="1075"/>
      <c r="RQZ673" s="1075"/>
      <c r="RRA673" s="1075"/>
      <c r="RRB673" s="1075"/>
      <c r="RRC673" s="1075"/>
      <c r="RRD673" s="1075"/>
      <c r="RRE673" s="1075"/>
      <c r="RRF673" s="1075"/>
      <c r="RRG673" s="1075"/>
      <c r="RRH673" s="1075"/>
      <c r="RRI673" s="1075"/>
      <c r="RRJ673" s="1075"/>
      <c r="RRK673" s="1075"/>
      <c r="RRL673" s="1075"/>
      <c r="RRM673" s="1075"/>
      <c r="RRN673" s="1075"/>
      <c r="RRO673" s="1075"/>
      <c r="RRP673" s="1075"/>
      <c r="RRQ673" s="1075"/>
      <c r="RRR673" s="1075"/>
      <c r="RRS673" s="1075"/>
      <c r="RRT673" s="1075"/>
      <c r="RRU673" s="1075"/>
      <c r="RRV673" s="1075"/>
      <c r="RRW673" s="1075"/>
      <c r="RRX673" s="1075"/>
      <c r="RRY673" s="1075"/>
      <c r="RRZ673" s="1075"/>
      <c r="RSA673" s="1075"/>
      <c r="RSB673" s="1075"/>
      <c r="RSC673" s="1075"/>
      <c r="RSD673" s="1075"/>
      <c r="RSE673" s="1075"/>
      <c r="RSF673" s="1075"/>
      <c r="RSG673" s="1075"/>
      <c r="RSH673" s="1075"/>
      <c r="RSI673" s="1075"/>
      <c r="RSJ673" s="1075"/>
      <c r="RSK673" s="1075"/>
      <c r="RSL673" s="1075"/>
      <c r="RSM673" s="1075"/>
      <c r="RSN673" s="1075"/>
      <c r="RSO673" s="1075"/>
      <c r="RSP673" s="1075"/>
      <c r="RSQ673" s="1075"/>
      <c r="RSR673" s="1075"/>
      <c r="RSS673" s="1075"/>
      <c r="RST673" s="1075"/>
      <c r="RSU673" s="1075"/>
      <c r="RSV673" s="1075"/>
      <c r="RSW673" s="1075"/>
      <c r="RSX673" s="1075"/>
      <c r="RSY673" s="1075"/>
      <c r="RSZ673" s="1075"/>
      <c r="RTA673" s="1075"/>
      <c r="RTB673" s="1075"/>
      <c r="RTC673" s="1075"/>
      <c r="RTD673" s="1075"/>
      <c r="RTE673" s="1075"/>
      <c r="RTF673" s="1075"/>
      <c r="RTG673" s="1075"/>
      <c r="RTH673" s="1075"/>
      <c r="RTI673" s="1075"/>
      <c r="RTJ673" s="1075"/>
      <c r="RTK673" s="1075"/>
      <c r="RTL673" s="1075"/>
      <c r="RTM673" s="1075"/>
      <c r="RTN673" s="1075"/>
      <c r="RTO673" s="1075"/>
      <c r="RTP673" s="1075"/>
      <c r="RTQ673" s="1075"/>
      <c r="RTR673" s="1075"/>
      <c r="RTS673" s="1075"/>
      <c r="RTT673" s="1075"/>
      <c r="RTU673" s="1075"/>
      <c r="RTV673" s="1075"/>
      <c r="RTW673" s="1075"/>
      <c r="RTX673" s="1075"/>
      <c r="RTY673" s="1075"/>
      <c r="RTZ673" s="1075"/>
      <c r="RUA673" s="1075"/>
      <c r="RUB673" s="1075"/>
      <c r="RUC673" s="1075"/>
      <c r="RUD673" s="1075"/>
      <c r="RUE673" s="1075"/>
      <c r="RUF673" s="1075"/>
      <c r="RUG673" s="1075"/>
      <c r="RUH673" s="1075"/>
      <c r="RUI673" s="1075"/>
      <c r="RUJ673" s="1075"/>
      <c r="RUK673" s="1075"/>
      <c r="RUL673" s="1075"/>
      <c r="RUM673" s="1075"/>
      <c r="RUN673" s="1075"/>
      <c r="RUO673" s="1075"/>
      <c r="RUP673" s="1075"/>
      <c r="RUQ673" s="1075"/>
      <c r="RUR673" s="1075"/>
      <c r="RUS673" s="1075"/>
      <c r="RUT673" s="1075"/>
      <c r="RUU673" s="1075"/>
      <c r="RUV673" s="1075"/>
      <c r="RUW673" s="1075"/>
      <c r="RUX673" s="1075"/>
      <c r="RUY673" s="1075"/>
      <c r="RUZ673" s="1075"/>
      <c r="RVA673" s="1075"/>
      <c r="RVB673" s="1075"/>
      <c r="RVC673" s="1075"/>
      <c r="RVD673" s="1075"/>
      <c r="RVE673" s="1075"/>
      <c r="RVF673" s="1075"/>
      <c r="RVG673" s="1075"/>
      <c r="RVH673" s="1075"/>
      <c r="RVI673" s="1075"/>
      <c r="RVJ673" s="1075"/>
      <c r="RVK673" s="1075"/>
      <c r="RVL673" s="1075"/>
      <c r="RVM673" s="1075"/>
      <c r="RVN673" s="1075"/>
      <c r="RVO673" s="1075"/>
      <c r="RVP673" s="1075"/>
      <c r="RVQ673" s="1075"/>
      <c r="RVR673" s="1075"/>
      <c r="RVS673" s="1075"/>
      <c r="RVT673" s="1075"/>
      <c r="RVU673" s="1075"/>
      <c r="RVV673" s="1075"/>
      <c r="RVW673" s="1075"/>
      <c r="RVX673" s="1075"/>
      <c r="RVY673" s="1075"/>
      <c r="RVZ673" s="1075"/>
      <c r="RWA673" s="1075"/>
      <c r="RWB673" s="1075"/>
      <c r="RWC673" s="1075"/>
      <c r="RWD673" s="1075"/>
      <c r="RWE673" s="1075"/>
      <c r="RWF673" s="1075"/>
      <c r="RWG673" s="1075"/>
      <c r="RWH673" s="1075"/>
      <c r="RWI673" s="1075"/>
      <c r="RWJ673" s="1075"/>
      <c r="RWK673" s="1075"/>
      <c r="RWL673" s="1075"/>
      <c r="RWM673" s="1075"/>
      <c r="RWN673" s="1075"/>
      <c r="RWO673" s="1075"/>
      <c r="RWP673" s="1075"/>
      <c r="RWQ673" s="1075"/>
      <c r="RWR673" s="1075"/>
      <c r="RWS673" s="1075"/>
      <c r="RWT673" s="1075"/>
      <c r="RWU673" s="1075"/>
      <c r="RWV673" s="1075"/>
      <c r="RWW673" s="1075"/>
      <c r="RWX673" s="1075"/>
      <c r="RWY673" s="1075"/>
      <c r="RWZ673" s="1075"/>
      <c r="RXA673" s="1075"/>
      <c r="RXB673" s="1075"/>
      <c r="RXC673" s="1075"/>
      <c r="RXD673" s="1075"/>
      <c r="RXE673" s="1075"/>
      <c r="RXF673" s="1075"/>
      <c r="RXG673" s="1075"/>
      <c r="RXH673" s="1075"/>
      <c r="RXI673" s="1075"/>
      <c r="RXJ673" s="1075"/>
      <c r="RXK673" s="1075"/>
      <c r="RXL673" s="1075"/>
      <c r="RXM673" s="1075"/>
      <c r="RXN673" s="1075"/>
      <c r="RXO673" s="1075"/>
      <c r="RXP673" s="1075"/>
      <c r="RXQ673" s="1075"/>
      <c r="RXR673" s="1075"/>
      <c r="RXS673" s="1075"/>
      <c r="RXT673" s="1075"/>
      <c r="RXU673" s="1075"/>
      <c r="RXV673" s="1075"/>
      <c r="RXW673" s="1075"/>
      <c r="RXX673" s="1075"/>
      <c r="RXY673" s="1075"/>
      <c r="RXZ673" s="1075"/>
      <c r="RYA673" s="1075"/>
      <c r="RYB673" s="1075"/>
      <c r="RYC673" s="1075"/>
      <c r="RYD673" s="1075"/>
      <c r="RYE673" s="1075"/>
      <c r="RYF673" s="1075"/>
      <c r="RYG673" s="1075"/>
      <c r="RYH673" s="1075"/>
      <c r="RYI673" s="1075"/>
      <c r="RYJ673" s="1075"/>
      <c r="RYK673" s="1075"/>
      <c r="RYL673" s="1075"/>
      <c r="RYM673" s="1075"/>
      <c r="RYN673" s="1075"/>
      <c r="RYO673" s="1075"/>
      <c r="RYP673" s="1075"/>
      <c r="RYQ673" s="1075"/>
      <c r="RYR673" s="1075"/>
      <c r="RYS673" s="1075"/>
      <c r="RYT673" s="1075"/>
      <c r="RYU673" s="1075"/>
      <c r="RYV673" s="1075"/>
      <c r="RYW673" s="1075"/>
      <c r="RYX673" s="1075"/>
      <c r="RYY673" s="1075"/>
      <c r="RYZ673" s="1075"/>
      <c r="RZA673" s="1075"/>
      <c r="RZB673" s="1075"/>
      <c r="RZC673" s="1075"/>
      <c r="RZD673" s="1075"/>
      <c r="RZE673" s="1075"/>
      <c r="RZF673" s="1075"/>
      <c r="RZG673" s="1075"/>
      <c r="RZH673" s="1075"/>
      <c r="RZI673" s="1075"/>
      <c r="RZJ673" s="1075"/>
      <c r="RZK673" s="1075"/>
      <c r="RZL673" s="1075"/>
      <c r="RZM673" s="1075"/>
      <c r="RZN673" s="1075"/>
      <c r="RZO673" s="1075"/>
      <c r="RZP673" s="1075"/>
      <c r="RZQ673" s="1075"/>
      <c r="RZR673" s="1075"/>
      <c r="RZS673" s="1075"/>
      <c r="RZT673" s="1075"/>
      <c r="RZU673" s="1075"/>
      <c r="RZV673" s="1075"/>
      <c r="RZW673" s="1075"/>
      <c r="RZX673" s="1075"/>
      <c r="RZY673" s="1075"/>
      <c r="RZZ673" s="1075"/>
      <c r="SAA673" s="1075"/>
      <c r="SAB673" s="1075"/>
      <c r="SAC673" s="1075"/>
      <c r="SAD673" s="1075"/>
      <c r="SAE673" s="1075"/>
      <c r="SAF673" s="1075"/>
      <c r="SAG673" s="1075"/>
      <c r="SAH673" s="1075"/>
      <c r="SAI673" s="1075"/>
      <c r="SAJ673" s="1075"/>
      <c r="SAK673" s="1075"/>
      <c r="SAL673" s="1075"/>
      <c r="SAM673" s="1075"/>
      <c r="SAN673" s="1075"/>
      <c r="SAO673" s="1075"/>
      <c r="SAP673" s="1075"/>
      <c r="SAQ673" s="1075"/>
      <c r="SAR673" s="1075"/>
      <c r="SAS673" s="1075"/>
      <c r="SAT673" s="1075"/>
      <c r="SAU673" s="1075"/>
      <c r="SAV673" s="1075"/>
      <c r="SAW673" s="1075"/>
      <c r="SAX673" s="1075"/>
      <c r="SAY673" s="1075"/>
      <c r="SAZ673" s="1075"/>
      <c r="SBA673" s="1075"/>
      <c r="SBB673" s="1075"/>
      <c r="SBC673" s="1075"/>
      <c r="SBD673" s="1075"/>
      <c r="SBE673" s="1075"/>
      <c r="SBF673" s="1075"/>
      <c r="SBG673" s="1075"/>
      <c r="SBH673" s="1075"/>
      <c r="SBI673" s="1075"/>
      <c r="SBJ673" s="1075"/>
      <c r="SBK673" s="1075"/>
      <c r="SBL673" s="1075"/>
      <c r="SBM673" s="1075"/>
      <c r="SBN673" s="1075"/>
      <c r="SBO673" s="1075"/>
      <c r="SBP673" s="1075"/>
      <c r="SBQ673" s="1075"/>
      <c r="SBR673" s="1075"/>
      <c r="SBS673" s="1075"/>
      <c r="SBT673" s="1075"/>
      <c r="SBU673" s="1075"/>
      <c r="SBV673" s="1075"/>
      <c r="SBW673" s="1075"/>
      <c r="SBX673" s="1075"/>
      <c r="SBY673" s="1075"/>
      <c r="SBZ673" s="1075"/>
      <c r="SCA673" s="1075"/>
      <c r="SCB673" s="1075"/>
      <c r="SCC673" s="1075"/>
      <c r="SCD673" s="1075"/>
      <c r="SCE673" s="1075"/>
      <c r="SCF673" s="1075"/>
      <c r="SCG673" s="1075"/>
      <c r="SCH673" s="1075"/>
      <c r="SCI673" s="1075"/>
      <c r="SCJ673" s="1075"/>
      <c r="SCK673" s="1075"/>
      <c r="SCL673" s="1075"/>
      <c r="SCM673" s="1075"/>
      <c r="SCN673" s="1075"/>
      <c r="SCO673" s="1075"/>
      <c r="SCP673" s="1075"/>
      <c r="SCQ673" s="1075"/>
      <c r="SCR673" s="1075"/>
      <c r="SCS673" s="1075"/>
      <c r="SCT673" s="1075"/>
      <c r="SCU673" s="1075"/>
      <c r="SCV673" s="1075"/>
      <c r="SCW673" s="1075"/>
      <c r="SCX673" s="1075"/>
      <c r="SCY673" s="1075"/>
      <c r="SCZ673" s="1075"/>
      <c r="SDA673" s="1075"/>
      <c r="SDB673" s="1075"/>
      <c r="SDC673" s="1075"/>
      <c r="SDD673" s="1075"/>
      <c r="SDE673" s="1075"/>
      <c r="SDF673" s="1075"/>
      <c r="SDG673" s="1075"/>
      <c r="SDH673" s="1075"/>
      <c r="SDI673" s="1075"/>
      <c r="SDJ673" s="1075"/>
      <c r="SDK673" s="1075"/>
      <c r="SDL673" s="1075"/>
      <c r="SDM673" s="1075"/>
      <c r="SDN673" s="1075"/>
      <c r="SDO673" s="1075"/>
      <c r="SDP673" s="1075"/>
      <c r="SDQ673" s="1075"/>
      <c r="SDR673" s="1075"/>
      <c r="SDS673" s="1075"/>
      <c r="SDT673" s="1075"/>
      <c r="SDU673" s="1075"/>
      <c r="SDV673" s="1075"/>
      <c r="SDW673" s="1075"/>
      <c r="SDX673" s="1075"/>
      <c r="SDY673" s="1075"/>
      <c r="SDZ673" s="1075"/>
      <c r="SEA673" s="1075"/>
      <c r="SEB673" s="1075"/>
      <c r="SEC673" s="1075"/>
      <c r="SED673" s="1075"/>
      <c r="SEE673" s="1075"/>
      <c r="SEF673" s="1075"/>
      <c r="SEG673" s="1075"/>
      <c r="SEH673" s="1075"/>
      <c r="SEI673" s="1075"/>
      <c r="SEJ673" s="1075"/>
      <c r="SEK673" s="1075"/>
      <c r="SEL673" s="1075"/>
      <c r="SEM673" s="1075"/>
      <c r="SEN673" s="1075"/>
      <c r="SEO673" s="1075"/>
      <c r="SEP673" s="1075"/>
      <c r="SEQ673" s="1075"/>
      <c r="SER673" s="1075"/>
      <c r="SES673" s="1075"/>
      <c r="SET673" s="1075"/>
      <c r="SEU673" s="1075"/>
      <c r="SEV673" s="1075"/>
      <c r="SEW673" s="1075"/>
      <c r="SEX673" s="1075"/>
      <c r="SEY673" s="1075"/>
      <c r="SEZ673" s="1075"/>
      <c r="SFA673" s="1075"/>
      <c r="SFB673" s="1075"/>
      <c r="SFC673" s="1075"/>
      <c r="SFD673" s="1075"/>
      <c r="SFE673" s="1075"/>
      <c r="SFF673" s="1075"/>
      <c r="SFG673" s="1075"/>
      <c r="SFH673" s="1075"/>
      <c r="SFI673" s="1075"/>
      <c r="SFJ673" s="1075"/>
      <c r="SFK673" s="1075"/>
      <c r="SFL673" s="1075"/>
      <c r="SFM673" s="1075"/>
      <c r="SFN673" s="1075"/>
      <c r="SFO673" s="1075"/>
      <c r="SFP673" s="1075"/>
      <c r="SFQ673" s="1075"/>
      <c r="SFR673" s="1075"/>
      <c r="SFS673" s="1075"/>
      <c r="SFT673" s="1075"/>
      <c r="SFU673" s="1075"/>
      <c r="SFV673" s="1075"/>
      <c r="SFW673" s="1075"/>
      <c r="SFX673" s="1075"/>
      <c r="SFY673" s="1075"/>
      <c r="SFZ673" s="1075"/>
      <c r="SGA673" s="1075"/>
      <c r="SGB673" s="1075"/>
      <c r="SGC673" s="1075"/>
      <c r="SGD673" s="1075"/>
      <c r="SGE673" s="1075"/>
      <c r="SGF673" s="1075"/>
      <c r="SGG673" s="1075"/>
      <c r="SGH673" s="1075"/>
      <c r="SGI673" s="1075"/>
      <c r="SGJ673" s="1075"/>
      <c r="SGK673" s="1075"/>
      <c r="SGL673" s="1075"/>
      <c r="SGM673" s="1075"/>
      <c r="SGN673" s="1075"/>
      <c r="SGO673" s="1075"/>
      <c r="SGP673" s="1075"/>
      <c r="SGQ673" s="1075"/>
      <c r="SGR673" s="1075"/>
      <c r="SGS673" s="1075"/>
      <c r="SGT673" s="1075"/>
      <c r="SGU673" s="1075"/>
      <c r="SGV673" s="1075"/>
      <c r="SGW673" s="1075"/>
      <c r="SGX673" s="1075"/>
      <c r="SGY673" s="1075"/>
      <c r="SGZ673" s="1075"/>
      <c r="SHA673" s="1075"/>
      <c r="SHB673" s="1075"/>
      <c r="SHC673" s="1075"/>
      <c r="SHD673" s="1075"/>
      <c r="SHE673" s="1075"/>
      <c r="SHF673" s="1075"/>
      <c r="SHG673" s="1075"/>
      <c r="SHH673" s="1075"/>
      <c r="SHI673" s="1075"/>
      <c r="SHJ673" s="1075"/>
      <c r="SHK673" s="1075"/>
      <c r="SHL673" s="1075"/>
      <c r="SHM673" s="1075"/>
      <c r="SHN673" s="1075"/>
      <c r="SHO673" s="1075"/>
      <c r="SHP673" s="1075"/>
      <c r="SHQ673" s="1075"/>
      <c r="SHR673" s="1075"/>
      <c r="SHS673" s="1075"/>
      <c r="SHT673" s="1075"/>
      <c r="SHU673" s="1075"/>
      <c r="SHV673" s="1075"/>
      <c r="SHW673" s="1075"/>
      <c r="SHX673" s="1075"/>
      <c r="SHY673" s="1075"/>
      <c r="SHZ673" s="1075"/>
      <c r="SIA673" s="1075"/>
      <c r="SIB673" s="1075"/>
      <c r="SIC673" s="1075"/>
      <c r="SID673" s="1075"/>
      <c r="SIE673" s="1075"/>
      <c r="SIF673" s="1075"/>
      <c r="SIG673" s="1075"/>
      <c r="SIH673" s="1075"/>
      <c r="SII673" s="1075"/>
      <c r="SIJ673" s="1075"/>
      <c r="SIK673" s="1075"/>
      <c r="SIL673" s="1075"/>
      <c r="SIM673" s="1075"/>
      <c r="SIN673" s="1075"/>
      <c r="SIO673" s="1075"/>
      <c r="SIP673" s="1075"/>
      <c r="SIQ673" s="1075"/>
      <c r="SIR673" s="1075"/>
      <c r="SIS673" s="1075"/>
      <c r="SIT673" s="1075"/>
      <c r="SIU673" s="1075"/>
      <c r="SIV673" s="1075"/>
      <c r="SIW673" s="1075"/>
      <c r="SIX673" s="1075"/>
      <c r="SIY673" s="1075"/>
      <c r="SIZ673" s="1075"/>
      <c r="SJA673" s="1075"/>
      <c r="SJB673" s="1075"/>
      <c r="SJC673" s="1075"/>
      <c r="SJD673" s="1075"/>
      <c r="SJE673" s="1075"/>
      <c r="SJF673" s="1075"/>
      <c r="SJG673" s="1075"/>
      <c r="SJH673" s="1075"/>
      <c r="SJI673" s="1075"/>
      <c r="SJJ673" s="1075"/>
      <c r="SJK673" s="1075"/>
      <c r="SJL673" s="1075"/>
      <c r="SJM673" s="1075"/>
      <c r="SJN673" s="1075"/>
      <c r="SJO673" s="1075"/>
      <c r="SJP673" s="1075"/>
      <c r="SJQ673" s="1075"/>
      <c r="SJR673" s="1075"/>
      <c r="SJS673" s="1075"/>
      <c r="SJT673" s="1075"/>
      <c r="SJU673" s="1075"/>
      <c r="SJV673" s="1075"/>
      <c r="SJW673" s="1075"/>
      <c r="SJX673" s="1075"/>
      <c r="SJY673" s="1075"/>
      <c r="SJZ673" s="1075"/>
      <c r="SKA673" s="1075"/>
      <c r="SKB673" s="1075"/>
      <c r="SKC673" s="1075"/>
      <c r="SKD673" s="1075"/>
      <c r="SKE673" s="1075"/>
      <c r="SKF673" s="1075"/>
      <c r="SKG673" s="1075"/>
      <c r="SKH673" s="1075"/>
      <c r="SKI673" s="1075"/>
      <c r="SKJ673" s="1075"/>
      <c r="SKK673" s="1075"/>
      <c r="SKL673" s="1075"/>
      <c r="SKM673" s="1075"/>
      <c r="SKN673" s="1075"/>
      <c r="SKO673" s="1075"/>
      <c r="SKP673" s="1075"/>
      <c r="SKQ673" s="1075"/>
      <c r="SKR673" s="1075"/>
      <c r="SKS673" s="1075"/>
      <c r="SKT673" s="1075"/>
      <c r="SKU673" s="1075"/>
      <c r="SKV673" s="1075"/>
      <c r="SKW673" s="1075"/>
      <c r="SKX673" s="1075"/>
      <c r="SKY673" s="1075"/>
      <c r="SKZ673" s="1075"/>
      <c r="SLA673" s="1075"/>
      <c r="SLB673" s="1075"/>
      <c r="SLC673" s="1075"/>
      <c r="SLD673" s="1075"/>
      <c r="SLE673" s="1075"/>
      <c r="SLF673" s="1075"/>
      <c r="SLG673" s="1075"/>
      <c r="SLH673" s="1075"/>
      <c r="SLI673" s="1075"/>
      <c r="SLJ673" s="1075"/>
      <c r="SLK673" s="1075"/>
      <c r="SLL673" s="1075"/>
      <c r="SLM673" s="1075"/>
      <c r="SLN673" s="1075"/>
      <c r="SLO673" s="1075"/>
      <c r="SLP673" s="1075"/>
      <c r="SLQ673" s="1075"/>
      <c r="SLR673" s="1075"/>
      <c r="SLS673" s="1075"/>
      <c r="SLT673" s="1075"/>
      <c r="SLU673" s="1075"/>
      <c r="SLV673" s="1075"/>
      <c r="SLW673" s="1075"/>
      <c r="SLX673" s="1075"/>
      <c r="SLY673" s="1075"/>
      <c r="SLZ673" s="1075"/>
      <c r="SMA673" s="1075"/>
      <c r="SMB673" s="1075"/>
      <c r="SMC673" s="1075"/>
      <c r="SMD673" s="1075"/>
      <c r="SME673" s="1075"/>
      <c r="SMF673" s="1075"/>
      <c r="SMG673" s="1075"/>
      <c r="SMH673" s="1075"/>
      <c r="SMI673" s="1075"/>
      <c r="SMJ673" s="1075"/>
      <c r="SMK673" s="1075"/>
      <c r="SML673" s="1075"/>
      <c r="SMM673" s="1075"/>
      <c r="SMN673" s="1075"/>
      <c r="SMO673" s="1075"/>
      <c r="SMP673" s="1075"/>
      <c r="SMQ673" s="1075"/>
      <c r="SMR673" s="1075"/>
      <c r="SMS673" s="1075"/>
      <c r="SMT673" s="1075"/>
      <c r="SMU673" s="1075"/>
      <c r="SMV673" s="1075"/>
      <c r="SMW673" s="1075"/>
      <c r="SMX673" s="1075"/>
      <c r="SMY673" s="1075"/>
      <c r="SMZ673" s="1075"/>
      <c r="SNA673" s="1075"/>
      <c r="SNB673" s="1075"/>
      <c r="SNC673" s="1075"/>
      <c r="SND673" s="1075"/>
      <c r="SNE673" s="1075"/>
      <c r="SNF673" s="1075"/>
      <c r="SNG673" s="1075"/>
      <c r="SNH673" s="1075"/>
      <c r="SNI673" s="1075"/>
      <c r="SNJ673" s="1075"/>
      <c r="SNK673" s="1075"/>
      <c r="SNL673" s="1075"/>
      <c r="SNM673" s="1075"/>
      <c r="SNN673" s="1075"/>
      <c r="SNO673" s="1075"/>
      <c r="SNP673" s="1075"/>
      <c r="SNQ673" s="1075"/>
      <c r="SNR673" s="1075"/>
      <c r="SNS673" s="1075"/>
      <c r="SNT673" s="1075"/>
      <c r="SNU673" s="1075"/>
      <c r="SNV673" s="1075"/>
      <c r="SNW673" s="1075"/>
      <c r="SNX673" s="1075"/>
      <c r="SNY673" s="1075"/>
      <c r="SNZ673" s="1075"/>
      <c r="SOA673" s="1075"/>
      <c r="SOB673" s="1075"/>
      <c r="SOC673" s="1075"/>
      <c r="SOD673" s="1075"/>
      <c r="SOE673" s="1075"/>
      <c r="SOF673" s="1075"/>
      <c r="SOG673" s="1075"/>
      <c r="SOH673" s="1075"/>
      <c r="SOI673" s="1075"/>
      <c r="SOJ673" s="1075"/>
      <c r="SOK673" s="1075"/>
      <c r="SOL673" s="1075"/>
      <c r="SOM673" s="1075"/>
      <c r="SON673" s="1075"/>
      <c r="SOO673" s="1075"/>
      <c r="SOP673" s="1075"/>
      <c r="SOQ673" s="1075"/>
      <c r="SOR673" s="1075"/>
      <c r="SOS673" s="1075"/>
      <c r="SOT673" s="1075"/>
      <c r="SOU673" s="1075"/>
      <c r="SOV673" s="1075"/>
      <c r="SOW673" s="1075"/>
      <c r="SOX673" s="1075"/>
      <c r="SOY673" s="1075"/>
      <c r="SOZ673" s="1075"/>
      <c r="SPA673" s="1075"/>
      <c r="SPB673" s="1075"/>
      <c r="SPC673" s="1075"/>
      <c r="SPD673" s="1075"/>
      <c r="SPE673" s="1075"/>
      <c r="SPF673" s="1075"/>
      <c r="SPG673" s="1075"/>
      <c r="SPH673" s="1075"/>
      <c r="SPI673" s="1075"/>
      <c r="SPJ673" s="1075"/>
      <c r="SPK673" s="1075"/>
      <c r="SPL673" s="1075"/>
      <c r="SPM673" s="1075"/>
      <c r="SPN673" s="1075"/>
      <c r="SPO673" s="1075"/>
      <c r="SPP673" s="1075"/>
      <c r="SPQ673" s="1075"/>
      <c r="SPR673" s="1075"/>
      <c r="SPS673" s="1075"/>
      <c r="SPT673" s="1075"/>
      <c r="SPU673" s="1075"/>
      <c r="SPV673" s="1075"/>
      <c r="SPW673" s="1075"/>
      <c r="SPX673" s="1075"/>
      <c r="SPY673" s="1075"/>
      <c r="SPZ673" s="1075"/>
      <c r="SQA673" s="1075"/>
      <c r="SQB673" s="1075"/>
      <c r="SQC673" s="1075"/>
      <c r="SQD673" s="1075"/>
      <c r="SQE673" s="1075"/>
      <c r="SQF673" s="1075"/>
      <c r="SQG673" s="1075"/>
      <c r="SQH673" s="1075"/>
      <c r="SQI673" s="1075"/>
      <c r="SQJ673" s="1075"/>
      <c r="SQK673" s="1075"/>
      <c r="SQL673" s="1075"/>
      <c r="SQM673" s="1075"/>
      <c r="SQN673" s="1075"/>
      <c r="SQO673" s="1075"/>
      <c r="SQP673" s="1075"/>
      <c r="SQQ673" s="1075"/>
      <c r="SQR673" s="1075"/>
      <c r="SQS673" s="1075"/>
      <c r="SQT673" s="1075"/>
      <c r="SQU673" s="1075"/>
      <c r="SQV673" s="1075"/>
      <c r="SQW673" s="1075"/>
      <c r="SQX673" s="1075"/>
      <c r="SQY673" s="1075"/>
      <c r="SQZ673" s="1075"/>
      <c r="SRA673" s="1075"/>
      <c r="SRB673" s="1075"/>
      <c r="SRC673" s="1075"/>
      <c r="SRD673" s="1075"/>
      <c r="SRE673" s="1075"/>
      <c r="SRF673" s="1075"/>
      <c r="SRG673" s="1075"/>
      <c r="SRH673" s="1075"/>
      <c r="SRI673" s="1075"/>
      <c r="SRJ673" s="1075"/>
      <c r="SRK673" s="1075"/>
      <c r="SRL673" s="1075"/>
      <c r="SRM673" s="1075"/>
      <c r="SRN673" s="1075"/>
      <c r="SRO673" s="1075"/>
      <c r="SRP673" s="1075"/>
      <c r="SRQ673" s="1075"/>
      <c r="SRR673" s="1075"/>
      <c r="SRS673" s="1075"/>
      <c r="SRT673" s="1075"/>
      <c r="SRU673" s="1075"/>
      <c r="SRV673" s="1075"/>
      <c r="SRW673" s="1075"/>
      <c r="SRX673" s="1075"/>
      <c r="SRY673" s="1075"/>
      <c r="SRZ673" s="1075"/>
      <c r="SSA673" s="1075"/>
      <c r="SSB673" s="1075"/>
      <c r="SSC673" s="1075"/>
      <c r="SSD673" s="1075"/>
      <c r="SSE673" s="1075"/>
      <c r="SSF673" s="1075"/>
      <c r="SSG673" s="1075"/>
      <c r="SSH673" s="1075"/>
      <c r="SSI673" s="1075"/>
      <c r="SSJ673" s="1075"/>
      <c r="SSK673" s="1075"/>
      <c r="SSL673" s="1075"/>
      <c r="SSM673" s="1075"/>
      <c r="SSN673" s="1075"/>
      <c r="SSO673" s="1075"/>
      <c r="SSP673" s="1075"/>
      <c r="SSQ673" s="1075"/>
      <c r="SSR673" s="1075"/>
      <c r="SSS673" s="1075"/>
      <c r="SST673" s="1075"/>
      <c r="SSU673" s="1075"/>
      <c r="SSV673" s="1075"/>
      <c r="SSW673" s="1075"/>
      <c r="SSX673" s="1075"/>
      <c r="SSY673" s="1075"/>
      <c r="SSZ673" s="1075"/>
      <c r="STA673" s="1075"/>
      <c r="STB673" s="1075"/>
      <c r="STC673" s="1075"/>
      <c r="STD673" s="1075"/>
      <c r="STE673" s="1075"/>
      <c r="STF673" s="1075"/>
      <c r="STG673" s="1075"/>
      <c r="STH673" s="1075"/>
      <c r="STI673" s="1075"/>
      <c r="STJ673" s="1075"/>
      <c r="STK673" s="1075"/>
      <c r="STL673" s="1075"/>
      <c r="STM673" s="1075"/>
      <c r="STN673" s="1075"/>
      <c r="STO673" s="1075"/>
      <c r="STP673" s="1075"/>
      <c r="STQ673" s="1075"/>
      <c r="STR673" s="1075"/>
      <c r="STS673" s="1075"/>
      <c r="STT673" s="1075"/>
      <c r="STU673" s="1075"/>
      <c r="STV673" s="1075"/>
      <c r="STW673" s="1075"/>
      <c r="STX673" s="1075"/>
      <c r="STY673" s="1075"/>
      <c r="STZ673" s="1075"/>
      <c r="SUA673" s="1075"/>
      <c r="SUB673" s="1075"/>
      <c r="SUC673" s="1075"/>
      <c r="SUD673" s="1075"/>
      <c r="SUE673" s="1075"/>
      <c r="SUF673" s="1075"/>
      <c r="SUG673" s="1075"/>
      <c r="SUH673" s="1075"/>
      <c r="SUI673" s="1075"/>
      <c r="SUJ673" s="1075"/>
      <c r="SUK673" s="1075"/>
      <c r="SUL673" s="1075"/>
      <c r="SUM673" s="1075"/>
      <c r="SUN673" s="1075"/>
      <c r="SUO673" s="1075"/>
      <c r="SUP673" s="1075"/>
      <c r="SUQ673" s="1075"/>
      <c r="SUR673" s="1075"/>
      <c r="SUS673" s="1075"/>
      <c r="SUT673" s="1075"/>
      <c r="SUU673" s="1075"/>
      <c r="SUV673" s="1075"/>
      <c r="SUW673" s="1075"/>
      <c r="SUX673" s="1075"/>
      <c r="SUY673" s="1075"/>
      <c r="SUZ673" s="1075"/>
      <c r="SVA673" s="1075"/>
      <c r="SVB673" s="1075"/>
      <c r="SVC673" s="1075"/>
      <c r="SVD673" s="1075"/>
      <c r="SVE673" s="1075"/>
      <c r="SVF673" s="1075"/>
      <c r="SVG673" s="1075"/>
      <c r="SVH673" s="1075"/>
      <c r="SVI673" s="1075"/>
      <c r="SVJ673" s="1075"/>
      <c r="SVK673" s="1075"/>
      <c r="SVL673" s="1075"/>
      <c r="SVM673" s="1075"/>
      <c r="SVN673" s="1075"/>
      <c r="SVO673" s="1075"/>
      <c r="SVP673" s="1075"/>
      <c r="SVQ673" s="1075"/>
      <c r="SVR673" s="1075"/>
      <c r="SVS673" s="1075"/>
      <c r="SVT673" s="1075"/>
      <c r="SVU673" s="1075"/>
      <c r="SVV673" s="1075"/>
      <c r="SVW673" s="1075"/>
      <c r="SVX673" s="1075"/>
      <c r="SVY673" s="1075"/>
      <c r="SVZ673" s="1075"/>
      <c r="SWA673" s="1075"/>
      <c r="SWB673" s="1075"/>
      <c r="SWC673" s="1075"/>
      <c r="SWD673" s="1075"/>
      <c r="SWE673" s="1075"/>
      <c r="SWF673" s="1075"/>
      <c r="SWG673" s="1075"/>
      <c r="SWH673" s="1075"/>
      <c r="SWI673" s="1075"/>
      <c r="SWJ673" s="1075"/>
      <c r="SWK673" s="1075"/>
      <c r="SWL673" s="1075"/>
      <c r="SWM673" s="1075"/>
      <c r="SWN673" s="1075"/>
      <c r="SWO673" s="1075"/>
      <c r="SWP673" s="1075"/>
      <c r="SWQ673" s="1075"/>
      <c r="SWR673" s="1075"/>
      <c r="SWS673" s="1075"/>
      <c r="SWT673" s="1075"/>
      <c r="SWU673" s="1075"/>
      <c r="SWV673" s="1075"/>
      <c r="SWW673" s="1075"/>
      <c r="SWX673" s="1075"/>
      <c r="SWY673" s="1075"/>
      <c r="SWZ673" s="1075"/>
      <c r="SXA673" s="1075"/>
      <c r="SXB673" s="1075"/>
      <c r="SXC673" s="1075"/>
      <c r="SXD673" s="1075"/>
      <c r="SXE673" s="1075"/>
      <c r="SXF673" s="1075"/>
      <c r="SXG673" s="1075"/>
      <c r="SXH673" s="1075"/>
      <c r="SXI673" s="1075"/>
      <c r="SXJ673" s="1075"/>
      <c r="SXK673" s="1075"/>
      <c r="SXL673" s="1075"/>
      <c r="SXM673" s="1075"/>
      <c r="SXN673" s="1075"/>
      <c r="SXO673" s="1075"/>
      <c r="SXP673" s="1075"/>
      <c r="SXQ673" s="1075"/>
      <c r="SXR673" s="1075"/>
      <c r="SXS673" s="1075"/>
      <c r="SXT673" s="1075"/>
      <c r="SXU673" s="1075"/>
      <c r="SXV673" s="1075"/>
      <c r="SXW673" s="1075"/>
      <c r="SXX673" s="1075"/>
      <c r="SXY673" s="1075"/>
      <c r="SXZ673" s="1075"/>
      <c r="SYA673" s="1075"/>
      <c r="SYB673" s="1075"/>
      <c r="SYC673" s="1075"/>
      <c r="SYD673" s="1075"/>
      <c r="SYE673" s="1075"/>
      <c r="SYF673" s="1075"/>
      <c r="SYG673" s="1075"/>
      <c r="SYH673" s="1075"/>
      <c r="SYI673" s="1075"/>
      <c r="SYJ673" s="1075"/>
      <c r="SYK673" s="1075"/>
      <c r="SYL673" s="1075"/>
      <c r="SYM673" s="1075"/>
      <c r="SYN673" s="1075"/>
      <c r="SYO673" s="1075"/>
      <c r="SYP673" s="1075"/>
      <c r="SYQ673" s="1075"/>
      <c r="SYR673" s="1075"/>
      <c r="SYS673" s="1075"/>
      <c r="SYT673" s="1075"/>
      <c r="SYU673" s="1075"/>
      <c r="SYV673" s="1075"/>
      <c r="SYW673" s="1075"/>
      <c r="SYX673" s="1075"/>
      <c r="SYY673" s="1075"/>
      <c r="SYZ673" s="1075"/>
      <c r="SZA673" s="1075"/>
      <c r="SZB673" s="1075"/>
      <c r="SZC673" s="1075"/>
      <c r="SZD673" s="1075"/>
      <c r="SZE673" s="1075"/>
      <c r="SZF673" s="1075"/>
      <c r="SZG673" s="1075"/>
      <c r="SZH673" s="1075"/>
      <c r="SZI673" s="1075"/>
      <c r="SZJ673" s="1075"/>
      <c r="SZK673" s="1075"/>
      <c r="SZL673" s="1075"/>
      <c r="SZM673" s="1075"/>
      <c r="SZN673" s="1075"/>
      <c r="SZO673" s="1075"/>
      <c r="SZP673" s="1075"/>
      <c r="SZQ673" s="1075"/>
      <c r="SZR673" s="1075"/>
      <c r="SZS673" s="1075"/>
      <c r="SZT673" s="1075"/>
      <c r="SZU673" s="1075"/>
      <c r="SZV673" s="1075"/>
      <c r="SZW673" s="1075"/>
      <c r="SZX673" s="1075"/>
      <c r="SZY673" s="1075"/>
      <c r="SZZ673" s="1075"/>
      <c r="TAA673" s="1075"/>
      <c r="TAB673" s="1075"/>
      <c r="TAC673" s="1075"/>
      <c r="TAD673" s="1075"/>
      <c r="TAE673" s="1075"/>
      <c r="TAF673" s="1075"/>
      <c r="TAG673" s="1075"/>
      <c r="TAH673" s="1075"/>
      <c r="TAI673" s="1075"/>
      <c r="TAJ673" s="1075"/>
      <c r="TAK673" s="1075"/>
      <c r="TAL673" s="1075"/>
      <c r="TAM673" s="1075"/>
      <c r="TAN673" s="1075"/>
      <c r="TAO673" s="1075"/>
      <c r="TAP673" s="1075"/>
      <c r="TAQ673" s="1075"/>
      <c r="TAR673" s="1075"/>
      <c r="TAS673" s="1075"/>
      <c r="TAT673" s="1075"/>
      <c r="TAU673" s="1075"/>
      <c r="TAV673" s="1075"/>
      <c r="TAW673" s="1075"/>
      <c r="TAX673" s="1075"/>
      <c r="TAY673" s="1075"/>
      <c r="TAZ673" s="1075"/>
      <c r="TBA673" s="1075"/>
      <c r="TBB673" s="1075"/>
      <c r="TBC673" s="1075"/>
      <c r="TBD673" s="1075"/>
      <c r="TBE673" s="1075"/>
      <c r="TBF673" s="1075"/>
      <c r="TBG673" s="1075"/>
      <c r="TBH673" s="1075"/>
      <c r="TBI673" s="1075"/>
      <c r="TBJ673" s="1075"/>
      <c r="TBK673" s="1075"/>
      <c r="TBL673" s="1075"/>
      <c r="TBM673" s="1075"/>
      <c r="TBN673" s="1075"/>
      <c r="TBO673" s="1075"/>
      <c r="TBP673" s="1075"/>
      <c r="TBQ673" s="1075"/>
      <c r="TBR673" s="1075"/>
      <c r="TBS673" s="1075"/>
      <c r="TBT673" s="1075"/>
      <c r="TBU673" s="1075"/>
      <c r="TBV673" s="1075"/>
      <c r="TBW673" s="1075"/>
      <c r="TBX673" s="1075"/>
      <c r="TBY673" s="1075"/>
      <c r="TBZ673" s="1075"/>
      <c r="TCA673" s="1075"/>
      <c r="TCB673" s="1075"/>
      <c r="TCC673" s="1075"/>
      <c r="TCD673" s="1075"/>
      <c r="TCE673" s="1075"/>
      <c r="TCF673" s="1075"/>
      <c r="TCG673" s="1075"/>
      <c r="TCH673" s="1075"/>
      <c r="TCI673" s="1075"/>
      <c r="TCJ673" s="1075"/>
      <c r="TCK673" s="1075"/>
      <c r="TCL673" s="1075"/>
      <c r="TCM673" s="1075"/>
      <c r="TCN673" s="1075"/>
      <c r="TCO673" s="1075"/>
      <c r="TCP673" s="1075"/>
      <c r="TCQ673" s="1075"/>
      <c r="TCR673" s="1075"/>
      <c r="TCS673" s="1075"/>
      <c r="TCT673" s="1075"/>
      <c r="TCU673" s="1075"/>
      <c r="TCV673" s="1075"/>
      <c r="TCW673" s="1075"/>
      <c r="TCX673" s="1075"/>
      <c r="TCY673" s="1075"/>
      <c r="TCZ673" s="1075"/>
      <c r="TDA673" s="1075"/>
      <c r="TDB673" s="1075"/>
      <c r="TDC673" s="1075"/>
      <c r="TDD673" s="1075"/>
      <c r="TDE673" s="1075"/>
      <c r="TDF673" s="1075"/>
      <c r="TDG673" s="1075"/>
      <c r="TDH673" s="1075"/>
      <c r="TDI673" s="1075"/>
      <c r="TDJ673" s="1075"/>
      <c r="TDK673" s="1075"/>
      <c r="TDL673" s="1075"/>
      <c r="TDM673" s="1075"/>
      <c r="TDN673" s="1075"/>
      <c r="TDO673" s="1075"/>
      <c r="TDP673" s="1075"/>
      <c r="TDQ673" s="1075"/>
      <c r="TDR673" s="1075"/>
      <c r="TDS673" s="1075"/>
      <c r="TDT673" s="1075"/>
      <c r="TDU673" s="1075"/>
      <c r="TDV673" s="1075"/>
      <c r="TDW673" s="1075"/>
      <c r="TDX673" s="1075"/>
      <c r="TDY673" s="1075"/>
      <c r="TDZ673" s="1075"/>
      <c r="TEA673" s="1075"/>
      <c r="TEB673" s="1075"/>
      <c r="TEC673" s="1075"/>
      <c r="TED673" s="1075"/>
      <c r="TEE673" s="1075"/>
      <c r="TEF673" s="1075"/>
      <c r="TEG673" s="1075"/>
      <c r="TEH673" s="1075"/>
      <c r="TEI673" s="1075"/>
      <c r="TEJ673" s="1075"/>
      <c r="TEK673" s="1075"/>
      <c r="TEL673" s="1075"/>
      <c r="TEM673" s="1075"/>
      <c r="TEN673" s="1075"/>
      <c r="TEO673" s="1075"/>
      <c r="TEP673" s="1075"/>
      <c r="TEQ673" s="1075"/>
      <c r="TER673" s="1075"/>
      <c r="TES673" s="1075"/>
      <c r="TET673" s="1075"/>
      <c r="TEU673" s="1075"/>
      <c r="TEV673" s="1075"/>
      <c r="TEW673" s="1075"/>
      <c r="TEX673" s="1075"/>
      <c r="TEY673" s="1075"/>
      <c r="TEZ673" s="1075"/>
      <c r="TFA673" s="1075"/>
      <c r="TFB673" s="1075"/>
      <c r="TFC673" s="1075"/>
      <c r="TFD673" s="1075"/>
      <c r="TFE673" s="1075"/>
      <c r="TFF673" s="1075"/>
      <c r="TFG673" s="1075"/>
      <c r="TFH673" s="1075"/>
      <c r="TFI673" s="1075"/>
      <c r="TFJ673" s="1075"/>
      <c r="TFK673" s="1075"/>
      <c r="TFL673" s="1075"/>
      <c r="TFM673" s="1075"/>
      <c r="TFN673" s="1075"/>
      <c r="TFO673" s="1075"/>
      <c r="TFP673" s="1075"/>
      <c r="TFQ673" s="1075"/>
      <c r="TFR673" s="1075"/>
      <c r="TFS673" s="1075"/>
      <c r="TFT673" s="1075"/>
      <c r="TFU673" s="1075"/>
      <c r="TFV673" s="1075"/>
      <c r="TFW673" s="1075"/>
      <c r="TFX673" s="1075"/>
      <c r="TFY673" s="1075"/>
      <c r="TFZ673" s="1075"/>
      <c r="TGA673" s="1075"/>
      <c r="TGB673" s="1075"/>
      <c r="TGC673" s="1075"/>
      <c r="TGD673" s="1075"/>
      <c r="TGE673" s="1075"/>
      <c r="TGF673" s="1075"/>
      <c r="TGG673" s="1075"/>
      <c r="TGH673" s="1075"/>
      <c r="TGI673" s="1075"/>
      <c r="TGJ673" s="1075"/>
      <c r="TGK673" s="1075"/>
      <c r="TGL673" s="1075"/>
      <c r="TGM673" s="1075"/>
      <c r="TGN673" s="1075"/>
      <c r="TGO673" s="1075"/>
      <c r="TGP673" s="1075"/>
      <c r="TGQ673" s="1075"/>
      <c r="TGR673" s="1075"/>
      <c r="TGS673" s="1075"/>
      <c r="TGT673" s="1075"/>
      <c r="TGU673" s="1075"/>
      <c r="TGV673" s="1075"/>
      <c r="TGW673" s="1075"/>
      <c r="TGX673" s="1075"/>
      <c r="TGY673" s="1075"/>
      <c r="TGZ673" s="1075"/>
      <c r="THA673" s="1075"/>
      <c r="THB673" s="1075"/>
      <c r="THC673" s="1075"/>
      <c r="THD673" s="1075"/>
      <c r="THE673" s="1075"/>
      <c r="THF673" s="1075"/>
      <c r="THG673" s="1075"/>
      <c r="THH673" s="1075"/>
      <c r="THI673" s="1075"/>
      <c r="THJ673" s="1075"/>
      <c r="THK673" s="1075"/>
      <c r="THL673" s="1075"/>
      <c r="THM673" s="1075"/>
      <c r="THN673" s="1075"/>
      <c r="THO673" s="1075"/>
      <c r="THP673" s="1075"/>
      <c r="THQ673" s="1075"/>
      <c r="THR673" s="1075"/>
      <c r="THS673" s="1075"/>
      <c r="THT673" s="1075"/>
      <c r="THU673" s="1075"/>
      <c r="THV673" s="1075"/>
      <c r="THW673" s="1075"/>
      <c r="THX673" s="1075"/>
      <c r="THY673" s="1075"/>
      <c r="THZ673" s="1075"/>
      <c r="TIA673" s="1075"/>
      <c r="TIB673" s="1075"/>
      <c r="TIC673" s="1075"/>
      <c r="TID673" s="1075"/>
      <c r="TIE673" s="1075"/>
      <c r="TIF673" s="1075"/>
      <c r="TIG673" s="1075"/>
      <c r="TIH673" s="1075"/>
      <c r="TII673" s="1075"/>
      <c r="TIJ673" s="1075"/>
      <c r="TIK673" s="1075"/>
      <c r="TIL673" s="1075"/>
      <c r="TIM673" s="1075"/>
      <c r="TIN673" s="1075"/>
      <c r="TIO673" s="1075"/>
      <c r="TIP673" s="1075"/>
      <c r="TIQ673" s="1075"/>
      <c r="TIR673" s="1075"/>
      <c r="TIS673" s="1075"/>
      <c r="TIT673" s="1075"/>
      <c r="TIU673" s="1075"/>
      <c r="TIV673" s="1075"/>
      <c r="TIW673" s="1075"/>
      <c r="TIX673" s="1075"/>
      <c r="TIY673" s="1075"/>
      <c r="TIZ673" s="1075"/>
      <c r="TJA673" s="1075"/>
      <c r="TJB673" s="1075"/>
      <c r="TJC673" s="1075"/>
      <c r="TJD673" s="1075"/>
      <c r="TJE673" s="1075"/>
      <c r="TJF673" s="1075"/>
      <c r="TJG673" s="1075"/>
      <c r="TJH673" s="1075"/>
      <c r="TJI673" s="1075"/>
      <c r="TJJ673" s="1075"/>
      <c r="TJK673" s="1075"/>
      <c r="TJL673" s="1075"/>
      <c r="TJM673" s="1075"/>
      <c r="TJN673" s="1075"/>
      <c r="TJO673" s="1075"/>
      <c r="TJP673" s="1075"/>
      <c r="TJQ673" s="1075"/>
      <c r="TJR673" s="1075"/>
      <c r="TJS673" s="1075"/>
      <c r="TJT673" s="1075"/>
      <c r="TJU673" s="1075"/>
      <c r="TJV673" s="1075"/>
      <c r="TJW673" s="1075"/>
      <c r="TJX673" s="1075"/>
      <c r="TJY673" s="1075"/>
      <c r="TJZ673" s="1075"/>
      <c r="TKA673" s="1075"/>
      <c r="TKB673" s="1075"/>
      <c r="TKC673" s="1075"/>
      <c r="TKD673" s="1075"/>
      <c r="TKE673" s="1075"/>
      <c r="TKF673" s="1075"/>
      <c r="TKG673" s="1075"/>
      <c r="TKH673" s="1075"/>
      <c r="TKI673" s="1075"/>
      <c r="TKJ673" s="1075"/>
      <c r="TKK673" s="1075"/>
      <c r="TKL673" s="1075"/>
      <c r="TKM673" s="1075"/>
      <c r="TKN673" s="1075"/>
      <c r="TKO673" s="1075"/>
      <c r="TKP673" s="1075"/>
      <c r="TKQ673" s="1075"/>
      <c r="TKR673" s="1075"/>
      <c r="TKS673" s="1075"/>
      <c r="TKT673" s="1075"/>
      <c r="TKU673" s="1075"/>
      <c r="TKV673" s="1075"/>
      <c r="TKW673" s="1075"/>
      <c r="TKX673" s="1075"/>
      <c r="TKY673" s="1075"/>
      <c r="TKZ673" s="1075"/>
      <c r="TLA673" s="1075"/>
      <c r="TLB673" s="1075"/>
      <c r="TLC673" s="1075"/>
      <c r="TLD673" s="1075"/>
      <c r="TLE673" s="1075"/>
      <c r="TLF673" s="1075"/>
      <c r="TLG673" s="1075"/>
      <c r="TLH673" s="1075"/>
      <c r="TLI673" s="1075"/>
      <c r="TLJ673" s="1075"/>
      <c r="TLK673" s="1075"/>
      <c r="TLL673" s="1075"/>
      <c r="TLM673" s="1075"/>
      <c r="TLN673" s="1075"/>
      <c r="TLO673" s="1075"/>
      <c r="TLP673" s="1075"/>
      <c r="TLQ673" s="1075"/>
      <c r="TLR673" s="1075"/>
      <c r="TLS673" s="1075"/>
      <c r="TLT673" s="1075"/>
      <c r="TLU673" s="1075"/>
      <c r="TLV673" s="1075"/>
      <c r="TLW673" s="1075"/>
      <c r="TLX673" s="1075"/>
      <c r="TLY673" s="1075"/>
      <c r="TLZ673" s="1075"/>
      <c r="TMA673" s="1075"/>
      <c r="TMB673" s="1075"/>
      <c r="TMC673" s="1075"/>
      <c r="TMD673" s="1075"/>
      <c r="TME673" s="1075"/>
      <c r="TMF673" s="1075"/>
      <c r="TMG673" s="1075"/>
      <c r="TMH673" s="1075"/>
      <c r="TMI673" s="1075"/>
      <c r="TMJ673" s="1075"/>
      <c r="TMK673" s="1075"/>
      <c r="TML673" s="1075"/>
      <c r="TMM673" s="1075"/>
      <c r="TMN673" s="1075"/>
      <c r="TMO673" s="1075"/>
      <c r="TMP673" s="1075"/>
      <c r="TMQ673" s="1075"/>
      <c r="TMR673" s="1075"/>
      <c r="TMS673" s="1075"/>
      <c r="TMT673" s="1075"/>
      <c r="TMU673" s="1075"/>
      <c r="TMV673" s="1075"/>
      <c r="TMW673" s="1075"/>
      <c r="TMX673" s="1075"/>
      <c r="TMY673" s="1075"/>
      <c r="TMZ673" s="1075"/>
      <c r="TNA673" s="1075"/>
      <c r="TNB673" s="1075"/>
      <c r="TNC673" s="1075"/>
      <c r="TND673" s="1075"/>
      <c r="TNE673" s="1075"/>
      <c r="TNF673" s="1075"/>
      <c r="TNG673" s="1075"/>
      <c r="TNH673" s="1075"/>
      <c r="TNI673" s="1075"/>
      <c r="TNJ673" s="1075"/>
      <c r="TNK673" s="1075"/>
      <c r="TNL673" s="1075"/>
      <c r="TNM673" s="1075"/>
      <c r="TNN673" s="1075"/>
      <c r="TNO673" s="1075"/>
      <c r="TNP673" s="1075"/>
      <c r="TNQ673" s="1075"/>
      <c r="TNR673" s="1075"/>
      <c r="TNS673" s="1075"/>
      <c r="TNT673" s="1075"/>
      <c r="TNU673" s="1075"/>
      <c r="TNV673" s="1075"/>
      <c r="TNW673" s="1075"/>
      <c r="TNX673" s="1075"/>
      <c r="TNY673" s="1075"/>
      <c r="TNZ673" s="1075"/>
      <c r="TOA673" s="1075"/>
      <c r="TOB673" s="1075"/>
      <c r="TOC673" s="1075"/>
      <c r="TOD673" s="1075"/>
      <c r="TOE673" s="1075"/>
      <c r="TOF673" s="1075"/>
      <c r="TOG673" s="1075"/>
      <c r="TOH673" s="1075"/>
      <c r="TOI673" s="1075"/>
      <c r="TOJ673" s="1075"/>
      <c r="TOK673" s="1075"/>
      <c r="TOL673" s="1075"/>
      <c r="TOM673" s="1075"/>
      <c r="TON673" s="1075"/>
      <c r="TOO673" s="1075"/>
      <c r="TOP673" s="1075"/>
      <c r="TOQ673" s="1075"/>
      <c r="TOR673" s="1075"/>
      <c r="TOS673" s="1075"/>
      <c r="TOT673" s="1075"/>
      <c r="TOU673" s="1075"/>
      <c r="TOV673" s="1075"/>
      <c r="TOW673" s="1075"/>
      <c r="TOX673" s="1075"/>
      <c r="TOY673" s="1075"/>
      <c r="TOZ673" s="1075"/>
      <c r="TPA673" s="1075"/>
      <c r="TPB673" s="1075"/>
      <c r="TPC673" s="1075"/>
      <c r="TPD673" s="1075"/>
      <c r="TPE673" s="1075"/>
      <c r="TPF673" s="1075"/>
      <c r="TPG673" s="1075"/>
      <c r="TPH673" s="1075"/>
      <c r="TPI673" s="1075"/>
      <c r="TPJ673" s="1075"/>
      <c r="TPK673" s="1075"/>
      <c r="TPL673" s="1075"/>
      <c r="TPM673" s="1075"/>
      <c r="TPN673" s="1075"/>
      <c r="TPO673" s="1075"/>
      <c r="TPP673" s="1075"/>
      <c r="TPQ673" s="1075"/>
      <c r="TPR673" s="1075"/>
      <c r="TPS673" s="1075"/>
      <c r="TPT673" s="1075"/>
      <c r="TPU673" s="1075"/>
      <c r="TPV673" s="1075"/>
      <c r="TPW673" s="1075"/>
      <c r="TPX673" s="1075"/>
      <c r="TPY673" s="1075"/>
      <c r="TPZ673" s="1075"/>
      <c r="TQA673" s="1075"/>
      <c r="TQB673" s="1075"/>
      <c r="TQC673" s="1075"/>
      <c r="TQD673" s="1075"/>
      <c r="TQE673" s="1075"/>
      <c r="TQF673" s="1075"/>
      <c r="TQG673" s="1075"/>
      <c r="TQH673" s="1075"/>
      <c r="TQI673" s="1075"/>
      <c r="TQJ673" s="1075"/>
      <c r="TQK673" s="1075"/>
      <c r="TQL673" s="1075"/>
      <c r="TQM673" s="1075"/>
      <c r="TQN673" s="1075"/>
      <c r="TQO673" s="1075"/>
      <c r="TQP673" s="1075"/>
      <c r="TQQ673" s="1075"/>
      <c r="TQR673" s="1075"/>
      <c r="TQS673" s="1075"/>
      <c r="TQT673" s="1075"/>
      <c r="TQU673" s="1075"/>
      <c r="TQV673" s="1075"/>
      <c r="TQW673" s="1075"/>
      <c r="TQX673" s="1075"/>
      <c r="TQY673" s="1075"/>
      <c r="TQZ673" s="1075"/>
      <c r="TRA673" s="1075"/>
      <c r="TRB673" s="1075"/>
      <c r="TRC673" s="1075"/>
      <c r="TRD673" s="1075"/>
      <c r="TRE673" s="1075"/>
      <c r="TRF673" s="1075"/>
      <c r="TRG673" s="1075"/>
      <c r="TRH673" s="1075"/>
      <c r="TRI673" s="1075"/>
      <c r="TRJ673" s="1075"/>
      <c r="TRK673" s="1075"/>
      <c r="TRL673" s="1075"/>
      <c r="TRM673" s="1075"/>
      <c r="TRN673" s="1075"/>
      <c r="TRO673" s="1075"/>
      <c r="TRP673" s="1075"/>
      <c r="TRQ673" s="1075"/>
      <c r="TRR673" s="1075"/>
      <c r="TRS673" s="1075"/>
      <c r="TRT673" s="1075"/>
      <c r="TRU673" s="1075"/>
      <c r="TRV673" s="1075"/>
      <c r="TRW673" s="1075"/>
      <c r="TRX673" s="1075"/>
      <c r="TRY673" s="1075"/>
      <c r="TRZ673" s="1075"/>
      <c r="TSA673" s="1075"/>
      <c r="TSB673" s="1075"/>
      <c r="TSC673" s="1075"/>
      <c r="TSD673" s="1075"/>
      <c r="TSE673" s="1075"/>
      <c r="TSF673" s="1075"/>
      <c r="TSG673" s="1075"/>
      <c r="TSH673" s="1075"/>
      <c r="TSI673" s="1075"/>
      <c r="TSJ673" s="1075"/>
      <c r="TSK673" s="1075"/>
      <c r="TSL673" s="1075"/>
      <c r="TSM673" s="1075"/>
      <c r="TSN673" s="1075"/>
      <c r="TSO673" s="1075"/>
      <c r="TSP673" s="1075"/>
      <c r="TSQ673" s="1075"/>
      <c r="TSR673" s="1075"/>
      <c r="TSS673" s="1075"/>
      <c r="TST673" s="1075"/>
      <c r="TSU673" s="1075"/>
      <c r="TSV673" s="1075"/>
      <c r="TSW673" s="1075"/>
      <c r="TSX673" s="1075"/>
      <c r="TSY673" s="1075"/>
      <c r="TSZ673" s="1075"/>
      <c r="TTA673" s="1075"/>
      <c r="TTB673" s="1075"/>
      <c r="TTC673" s="1075"/>
      <c r="TTD673" s="1075"/>
      <c r="TTE673" s="1075"/>
      <c r="TTF673" s="1075"/>
      <c r="TTG673" s="1075"/>
      <c r="TTH673" s="1075"/>
      <c r="TTI673" s="1075"/>
      <c r="TTJ673" s="1075"/>
      <c r="TTK673" s="1075"/>
      <c r="TTL673" s="1075"/>
      <c r="TTM673" s="1075"/>
      <c r="TTN673" s="1075"/>
      <c r="TTO673" s="1075"/>
      <c r="TTP673" s="1075"/>
      <c r="TTQ673" s="1075"/>
      <c r="TTR673" s="1075"/>
      <c r="TTS673" s="1075"/>
      <c r="TTT673" s="1075"/>
      <c r="TTU673" s="1075"/>
      <c r="TTV673" s="1075"/>
      <c r="TTW673" s="1075"/>
      <c r="TTX673" s="1075"/>
      <c r="TTY673" s="1075"/>
      <c r="TTZ673" s="1075"/>
      <c r="TUA673" s="1075"/>
      <c r="TUB673" s="1075"/>
      <c r="TUC673" s="1075"/>
      <c r="TUD673" s="1075"/>
      <c r="TUE673" s="1075"/>
      <c r="TUF673" s="1075"/>
      <c r="TUG673" s="1075"/>
      <c r="TUH673" s="1075"/>
      <c r="TUI673" s="1075"/>
      <c r="TUJ673" s="1075"/>
      <c r="TUK673" s="1075"/>
      <c r="TUL673" s="1075"/>
      <c r="TUM673" s="1075"/>
      <c r="TUN673" s="1075"/>
      <c r="TUO673" s="1075"/>
      <c r="TUP673" s="1075"/>
      <c r="TUQ673" s="1075"/>
      <c r="TUR673" s="1075"/>
      <c r="TUS673" s="1075"/>
      <c r="TUT673" s="1075"/>
      <c r="TUU673" s="1075"/>
      <c r="TUV673" s="1075"/>
      <c r="TUW673" s="1075"/>
      <c r="TUX673" s="1075"/>
      <c r="TUY673" s="1075"/>
      <c r="TUZ673" s="1075"/>
      <c r="TVA673" s="1075"/>
      <c r="TVB673" s="1075"/>
      <c r="TVC673" s="1075"/>
      <c r="TVD673" s="1075"/>
      <c r="TVE673" s="1075"/>
      <c r="TVF673" s="1075"/>
      <c r="TVG673" s="1075"/>
      <c r="TVH673" s="1075"/>
      <c r="TVI673" s="1075"/>
      <c r="TVJ673" s="1075"/>
      <c r="TVK673" s="1075"/>
      <c r="TVL673" s="1075"/>
      <c r="TVM673" s="1075"/>
      <c r="TVN673" s="1075"/>
      <c r="TVO673" s="1075"/>
      <c r="TVP673" s="1075"/>
      <c r="TVQ673" s="1075"/>
      <c r="TVR673" s="1075"/>
      <c r="TVS673" s="1075"/>
      <c r="TVT673" s="1075"/>
      <c r="TVU673" s="1075"/>
      <c r="TVV673" s="1075"/>
      <c r="TVW673" s="1075"/>
      <c r="TVX673" s="1075"/>
      <c r="TVY673" s="1075"/>
      <c r="TVZ673" s="1075"/>
      <c r="TWA673" s="1075"/>
      <c r="TWB673" s="1075"/>
      <c r="TWC673" s="1075"/>
      <c r="TWD673" s="1075"/>
      <c r="TWE673" s="1075"/>
      <c r="TWF673" s="1075"/>
      <c r="TWG673" s="1075"/>
      <c r="TWH673" s="1075"/>
      <c r="TWI673" s="1075"/>
      <c r="TWJ673" s="1075"/>
      <c r="TWK673" s="1075"/>
      <c r="TWL673" s="1075"/>
      <c r="TWM673" s="1075"/>
      <c r="TWN673" s="1075"/>
      <c r="TWO673" s="1075"/>
      <c r="TWP673" s="1075"/>
      <c r="TWQ673" s="1075"/>
      <c r="TWR673" s="1075"/>
      <c r="TWS673" s="1075"/>
      <c r="TWT673" s="1075"/>
      <c r="TWU673" s="1075"/>
      <c r="TWV673" s="1075"/>
      <c r="TWW673" s="1075"/>
      <c r="TWX673" s="1075"/>
      <c r="TWY673" s="1075"/>
      <c r="TWZ673" s="1075"/>
      <c r="TXA673" s="1075"/>
      <c r="TXB673" s="1075"/>
      <c r="TXC673" s="1075"/>
      <c r="TXD673" s="1075"/>
      <c r="TXE673" s="1075"/>
      <c r="TXF673" s="1075"/>
      <c r="TXG673" s="1075"/>
      <c r="TXH673" s="1075"/>
      <c r="TXI673" s="1075"/>
      <c r="TXJ673" s="1075"/>
      <c r="TXK673" s="1075"/>
      <c r="TXL673" s="1075"/>
      <c r="TXM673" s="1075"/>
      <c r="TXN673" s="1075"/>
      <c r="TXO673" s="1075"/>
      <c r="TXP673" s="1075"/>
      <c r="TXQ673" s="1075"/>
      <c r="TXR673" s="1075"/>
      <c r="TXS673" s="1075"/>
      <c r="TXT673" s="1075"/>
      <c r="TXU673" s="1075"/>
      <c r="TXV673" s="1075"/>
      <c r="TXW673" s="1075"/>
      <c r="TXX673" s="1075"/>
      <c r="TXY673" s="1075"/>
      <c r="TXZ673" s="1075"/>
      <c r="TYA673" s="1075"/>
      <c r="TYB673" s="1075"/>
      <c r="TYC673" s="1075"/>
      <c r="TYD673" s="1075"/>
      <c r="TYE673" s="1075"/>
      <c r="TYF673" s="1075"/>
      <c r="TYG673" s="1075"/>
      <c r="TYH673" s="1075"/>
      <c r="TYI673" s="1075"/>
      <c r="TYJ673" s="1075"/>
      <c r="TYK673" s="1075"/>
      <c r="TYL673" s="1075"/>
      <c r="TYM673" s="1075"/>
      <c r="TYN673" s="1075"/>
      <c r="TYO673" s="1075"/>
      <c r="TYP673" s="1075"/>
      <c r="TYQ673" s="1075"/>
      <c r="TYR673" s="1075"/>
      <c r="TYS673" s="1075"/>
      <c r="TYT673" s="1075"/>
      <c r="TYU673" s="1075"/>
      <c r="TYV673" s="1075"/>
      <c r="TYW673" s="1075"/>
      <c r="TYX673" s="1075"/>
      <c r="TYY673" s="1075"/>
      <c r="TYZ673" s="1075"/>
      <c r="TZA673" s="1075"/>
      <c r="TZB673" s="1075"/>
      <c r="TZC673" s="1075"/>
      <c r="TZD673" s="1075"/>
      <c r="TZE673" s="1075"/>
      <c r="TZF673" s="1075"/>
      <c r="TZG673" s="1075"/>
      <c r="TZH673" s="1075"/>
      <c r="TZI673" s="1075"/>
      <c r="TZJ673" s="1075"/>
      <c r="TZK673" s="1075"/>
      <c r="TZL673" s="1075"/>
      <c r="TZM673" s="1075"/>
      <c r="TZN673" s="1075"/>
      <c r="TZO673" s="1075"/>
      <c r="TZP673" s="1075"/>
      <c r="TZQ673" s="1075"/>
      <c r="TZR673" s="1075"/>
      <c r="TZS673" s="1075"/>
      <c r="TZT673" s="1075"/>
      <c r="TZU673" s="1075"/>
      <c r="TZV673" s="1075"/>
      <c r="TZW673" s="1075"/>
      <c r="TZX673" s="1075"/>
      <c r="TZY673" s="1075"/>
      <c r="TZZ673" s="1075"/>
      <c r="UAA673" s="1075"/>
      <c r="UAB673" s="1075"/>
      <c r="UAC673" s="1075"/>
      <c r="UAD673" s="1075"/>
      <c r="UAE673" s="1075"/>
      <c r="UAF673" s="1075"/>
      <c r="UAG673" s="1075"/>
      <c r="UAH673" s="1075"/>
      <c r="UAI673" s="1075"/>
      <c r="UAJ673" s="1075"/>
      <c r="UAK673" s="1075"/>
      <c r="UAL673" s="1075"/>
      <c r="UAM673" s="1075"/>
      <c r="UAN673" s="1075"/>
      <c r="UAO673" s="1075"/>
      <c r="UAP673" s="1075"/>
      <c r="UAQ673" s="1075"/>
      <c r="UAR673" s="1075"/>
      <c r="UAS673" s="1075"/>
      <c r="UAT673" s="1075"/>
      <c r="UAU673" s="1075"/>
      <c r="UAV673" s="1075"/>
      <c r="UAW673" s="1075"/>
      <c r="UAX673" s="1075"/>
      <c r="UAY673" s="1075"/>
      <c r="UAZ673" s="1075"/>
      <c r="UBA673" s="1075"/>
      <c r="UBB673" s="1075"/>
      <c r="UBC673" s="1075"/>
      <c r="UBD673" s="1075"/>
      <c r="UBE673" s="1075"/>
      <c r="UBF673" s="1075"/>
      <c r="UBG673" s="1075"/>
      <c r="UBH673" s="1075"/>
      <c r="UBI673" s="1075"/>
      <c r="UBJ673" s="1075"/>
      <c r="UBK673" s="1075"/>
      <c r="UBL673" s="1075"/>
      <c r="UBM673" s="1075"/>
      <c r="UBN673" s="1075"/>
      <c r="UBO673" s="1075"/>
      <c r="UBP673" s="1075"/>
      <c r="UBQ673" s="1075"/>
      <c r="UBR673" s="1075"/>
      <c r="UBS673" s="1075"/>
      <c r="UBT673" s="1075"/>
      <c r="UBU673" s="1075"/>
      <c r="UBV673" s="1075"/>
      <c r="UBW673" s="1075"/>
      <c r="UBX673" s="1075"/>
      <c r="UBY673" s="1075"/>
      <c r="UBZ673" s="1075"/>
      <c r="UCA673" s="1075"/>
      <c r="UCB673" s="1075"/>
      <c r="UCC673" s="1075"/>
      <c r="UCD673" s="1075"/>
      <c r="UCE673" s="1075"/>
      <c r="UCF673" s="1075"/>
      <c r="UCG673" s="1075"/>
      <c r="UCH673" s="1075"/>
      <c r="UCI673" s="1075"/>
      <c r="UCJ673" s="1075"/>
      <c r="UCK673" s="1075"/>
      <c r="UCL673" s="1075"/>
      <c r="UCM673" s="1075"/>
      <c r="UCN673" s="1075"/>
      <c r="UCO673" s="1075"/>
      <c r="UCP673" s="1075"/>
      <c r="UCQ673" s="1075"/>
      <c r="UCR673" s="1075"/>
      <c r="UCS673" s="1075"/>
      <c r="UCT673" s="1075"/>
      <c r="UCU673" s="1075"/>
      <c r="UCV673" s="1075"/>
      <c r="UCW673" s="1075"/>
      <c r="UCX673" s="1075"/>
      <c r="UCY673" s="1075"/>
      <c r="UCZ673" s="1075"/>
      <c r="UDA673" s="1075"/>
      <c r="UDB673" s="1075"/>
      <c r="UDC673" s="1075"/>
      <c r="UDD673" s="1075"/>
      <c r="UDE673" s="1075"/>
      <c r="UDF673" s="1075"/>
      <c r="UDG673" s="1075"/>
      <c r="UDH673" s="1075"/>
      <c r="UDI673" s="1075"/>
      <c r="UDJ673" s="1075"/>
      <c r="UDK673" s="1075"/>
      <c r="UDL673" s="1075"/>
      <c r="UDM673" s="1075"/>
      <c r="UDN673" s="1075"/>
      <c r="UDO673" s="1075"/>
      <c r="UDP673" s="1075"/>
      <c r="UDQ673" s="1075"/>
      <c r="UDR673" s="1075"/>
      <c r="UDS673" s="1075"/>
      <c r="UDT673" s="1075"/>
      <c r="UDU673" s="1075"/>
      <c r="UDV673" s="1075"/>
      <c r="UDW673" s="1075"/>
      <c r="UDX673" s="1075"/>
      <c r="UDY673" s="1075"/>
      <c r="UDZ673" s="1075"/>
      <c r="UEA673" s="1075"/>
      <c r="UEB673" s="1075"/>
      <c r="UEC673" s="1075"/>
      <c r="UED673" s="1075"/>
      <c r="UEE673" s="1075"/>
      <c r="UEF673" s="1075"/>
      <c r="UEG673" s="1075"/>
      <c r="UEH673" s="1075"/>
      <c r="UEI673" s="1075"/>
      <c r="UEJ673" s="1075"/>
      <c r="UEK673" s="1075"/>
      <c r="UEL673" s="1075"/>
      <c r="UEM673" s="1075"/>
      <c r="UEN673" s="1075"/>
      <c r="UEO673" s="1075"/>
      <c r="UEP673" s="1075"/>
      <c r="UEQ673" s="1075"/>
      <c r="UER673" s="1075"/>
      <c r="UES673" s="1075"/>
      <c r="UET673" s="1075"/>
      <c r="UEU673" s="1075"/>
      <c r="UEV673" s="1075"/>
      <c r="UEW673" s="1075"/>
      <c r="UEX673" s="1075"/>
      <c r="UEY673" s="1075"/>
      <c r="UEZ673" s="1075"/>
      <c r="UFA673" s="1075"/>
      <c r="UFB673" s="1075"/>
      <c r="UFC673" s="1075"/>
      <c r="UFD673" s="1075"/>
      <c r="UFE673" s="1075"/>
      <c r="UFF673" s="1075"/>
      <c r="UFG673" s="1075"/>
      <c r="UFH673" s="1075"/>
      <c r="UFI673" s="1075"/>
      <c r="UFJ673" s="1075"/>
      <c r="UFK673" s="1075"/>
      <c r="UFL673" s="1075"/>
      <c r="UFM673" s="1075"/>
      <c r="UFN673" s="1075"/>
      <c r="UFO673" s="1075"/>
      <c r="UFP673" s="1075"/>
      <c r="UFQ673" s="1075"/>
      <c r="UFR673" s="1075"/>
      <c r="UFS673" s="1075"/>
      <c r="UFT673" s="1075"/>
      <c r="UFU673" s="1075"/>
      <c r="UFV673" s="1075"/>
      <c r="UFW673" s="1075"/>
      <c r="UFX673" s="1075"/>
      <c r="UFY673" s="1075"/>
      <c r="UFZ673" s="1075"/>
      <c r="UGA673" s="1075"/>
      <c r="UGB673" s="1075"/>
      <c r="UGC673" s="1075"/>
      <c r="UGD673" s="1075"/>
      <c r="UGE673" s="1075"/>
      <c r="UGF673" s="1075"/>
      <c r="UGG673" s="1075"/>
      <c r="UGH673" s="1075"/>
      <c r="UGI673" s="1075"/>
      <c r="UGJ673" s="1075"/>
      <c r="UGK673" s="1075"/>
      <c r="UGL673" s="1075"/>
      <c r="UGM673" s="1075"/>
      <c r="UGN673" s="1075"/>
      <c r="UGO673" s="1075"/>
      <c r="UGP673" s="1075"/>
      <c r="UGQ673" s="1075"/>
      <c r="UGR673" s="1075"/>
      <c r="UGS673" s="1075"/>
      <c r="UGT673" s="1075"/>
      <c r="UGU673" s="1075"/>
      <c r="UGV673" s="1075"/>
      <c r="UGW673" s="1075"/>
      <c r="UGX673" s="1075"/>
      <c r="UGY673" s="1075"/>
      <c r="UGZ673" s="1075"/>
      <c r="UHA673" s="1075"/>
      <c r="UHB673" s="1075"/>
      <c r="UHC673" s="1075"/>
      <c r="UHD673" s="1075"/>
      <c r="UHE673" s="1075"/>
      <c r="UHF673" s="1075"/>
      <c r="UHG673" s="1075"/>
      <c r="UHH673" s="1075"/>
      <c r="UHI673" s="1075"/>
      <c r="UHJ673" s="1075"/>
      <c r="UHK673" s="1075"/>
      <c r="UHL673" s="1075"/>
      <c r="UHM673" s="1075"/>
      <c r="UHN673" s="1075"/>
      <c r="UHO673" s="1075"/>
      <c r="UHP673" s="1075"/>
      <c r="UHQ673" s="1075"/>
      <c r="UHR673" s="1075"/>
      <c r="UHS673" s="1075"/>
      <c r="UHT673" s="1075"/>
      <c r="UHU673" s="1075"/>
      <c r="UHV673" s="1075"/>
      <c r="UHW673" s="1075"/>
      <c r="UHX673" s="1075"/>
      <c r="UHY673" s="1075"/>
      <c r="UHZ673" s="1075"/>
      <c r="UIA673" s="1075"/>
      <c r="UIB673" s="1075"/>
      <c r="UIC673" s="1075"/>
      <c r="UID673" s="1075"/>
      <c r="UIE673" s="1075"/>
      <c r="UIF673" s="1075"/>
      <c r="UIG673" s="1075"/>
      <c r="UIH673" s="1075"/>
      <c r="UII673" s="1075"/>
      <c r="UIJ673" s="1075"/>
      <c r="UIK673" s="1075"/>
      <c r="UIL673" s="1075"/>
      <c r="UIM673" s="1075"/>
      <c r="UIN673" s="1075"/>
      <c r="UIO673" s="1075"/>
      <c r="UIP673" s="1075"/>
      <c r="UIQ673" s="1075"/>
      <c r="UIR673" s="1075"/>
      <c r="UIS673" s="1075"/>
      <c r="UIT673" s="1075"/>
      <c r="UIU673" s="1075"/>
      <c r="UIV673" s="1075"/>
      <c r="UIW673" s="1075"/>
      <c r="UIX673" s="1075"/>
      <c r="UIY673" s="1075"/>
      <c r="UIZ673" s="1075"/>
      <c r="UJA673" s="1075"/>
      <c r="UJB673" s="1075"/>
      <c r="UJC673" s="1075"/>
      <c r="UJD673" s="1075"/>
      <c r="UJE673" s="1075"/>
      <c r="UJF673" s="1075"/>
      <c r="UJG673" s="1075"/>
      <c r="UJH673" s="1075"/>
      <c r="UJI673" s="1075"/>
      <c r="UJJ673" s="1075"/>
      <c r="UJK673" s="1075"/>
      <c r="UJL673" s="1075"/>
      <c r="UJM673" s="1075"/>
      <c r="UJN673" s="1075"/>
      <c r="UJO673" s="1075"/>
      <c r="UJP673" s="1075"/>
      <c r="UJQ673" s="1075"/>
      <c r="UJR673" s="1075"/>
      <c r="UJS673" s="1075"/>
      <c r="UJT673" s="1075"/>
      <c r="UJU673" s="1075"/>
      <c r="UJV673" s="1075"/>
      <c r="UJW673" s="1075"/>
      <c r="UJX673" s="1075"/>
      <c r="UJY673" s="1075"/>
      <c r="UJZ673" s="1075"/>
      <c r="UKA673" s="1075"/>
      <c r="UKB673" s="1075"/>
      <c r="UKC673" s="1075"/>
      <c r="UKD673" s="1075"/>
      <c r="UKE673" s="1075"/>
      <c r="UKF673" s="1075"/>
      <c r="UKG673" s="1075"/>
      <c r="UKH673" s="1075"/>
      <c r="UKI673" s="1075"/>
      <c r="UKJ673" s="1075"/>
      <c r="UKK673" s="1075"/>
      <c r="UKL673" s="1075"/>
      <c r="UKM673" s="1075"/>
      <c r="UKN673" s="1075"/>
      <c r="UKO673" s="1075"/>
      <c r="UKP673" s="1075"/>
      <c r="UKQ673" s="1075"/>
      <c r="UKR673" s="1075"/>
      <c r="UKS673" s="1075"/>
      <c r="UKT673" s="1075"/>
      <c r="UKU673" s="1075"/>
      <c r="UKV673" s="1075"/>
      <c r="UKW673" s="1075"/>
      <c r="UKX673" s="1075"/>
      <c r="UKY673" s="1075"/>
      <c r="UKZ673" s="1075"/>
      <c r="ULA673" s="1075"/>
      <c r="ULB673" s="1075"/>
      <c r="ULC673" s="1075"/>
      <c r="ULD673" s="1075"/>
      <c r="ULE673" s="1075"/>
      <c r="ULF673" s="1075"/>
      <c r="ULG673" s="1075"/>
      <c r="ULH673" s="1075"/>
      <c r="ULI673" s="1075"/>
      <c r="ULJ673" s="1075"/>
      <c r="ULK673" s="1075"/>
      <c r="ULL673" s="1075"/>
      <c r="ULM673" s="1075"/>
      <c r="ULN673" s="1075"/>
      <c r="ULO673" s="1075"/>
      <c r="ULP673" s="1075"/>
      <c r="ULQ673" s="1075"/>
      <c r="ULR673" s="1075"/>
      <c r="ULS673" s="1075"/>
      <c r="ULT673" s="1075"/>
      <c r="ULU673" s="1075"/>
      <c r="ULV673" s="1075"/>
      <c r="ULW673" s="1075"/>
      <c r="ULX673" s="1075"/>
      <c r="ULY673" s="1075"/>
      <c r="ULZ673" s="1075"/>
      <c r="UMA673" s="1075"/>
      <c r="UMB673" s="1075"/>
      <c r="UMC673" s="1075"/>
      <c r="UMD673" s="1075"/>
      <c r="UME673" s="1075"/>
      <c r="UMF673" s="1075"/>
      <c r="UMG673" s="1075"/>
      <c r="UMH673" s="1075"/>
      <c r="UMI673" s="1075"/>
      <c r="UMJ673" s="1075"/>
      <c r="UMK673" s="1075"/>
      <c r="UML673" s="1075"/>
      <c r="UMM673" s="1075"/>
      <c r="UMN673" s="1075"/>
      <c r="UMO673" s="1075"/>
      <c r="UMP673" s="1075"/>
      <c r="UMQ673" s="1075"/>
      <c r="UMR673" s="1075"/>
      <c r="UMS673" s="1075"/>
      <c r="UMT673" s="1075"/>
      <c r="UMU673" s="1075"/>
      <c r="UMV673" s="1075"/>
      <c r="UMW673" s="1075"/>
      <c r="UMX673" s="1075"/>
      <c r="UMY673" s="1075"/>
      <c r="UMZ673" s="1075"/>
      <c r="UNA673" s="1075"/>
      <c r="UNB673" s="1075"/>
      <c r="UNC673" s="1075"/>
      <c r="UND673" s="1075"/>
      <c r="UNE673" s="1075"/>
      <c r="UNF673" s="1075"/>
      <c r="UNG673" s="1075"/>
      <c r="UNH673" s="1075"/>
      <c r="UNI673" s="1075"/>
      <c r="UNJ673" s="1075"/>
      <c r="UNK673" s="1075"/>
      <c r="UNL673" s="1075"/>
      <c r="UNM673" s="1075"/>
      <c r="UNN673" s="1075"/>
      <c r="UNO673" s="1075"/>
      <c r="UNP673" s="1075"/>
      <c r="UNQ673" s="1075"/>
      <c r="UNR673" s="1075"/>
      <c r="UNS673" s="1075"/>
      <c r="UNT673" s="1075"/>
      <c r="UNU673" s="1075"/>
      <c r="UNV673" s="1075"/>
      <c r="UNW673" s="1075"/>
      <c r="UNX673" s="1075"/>
      <c r="UNY673" s="1075"/>
      <c r="UNZ673" s="1075"/>
      <c r="UOA673" s="1075"/>
      <c r="UOB673" s="1075"/>
      <c r="UOC673" s="1075"/>
      <c r="UOD673" s="1075"/>
      <c r="UOE673" s="1075"/>
      <c r="UOF673" s="1075"/>
      <c r="UOG673" s="1075"/>
      <c r="UOH673" s="1075"/>
      <c r="UOI673" s="1075"/>
      <c r="UOJ673" s="1075"/>
      <c r="UOK673" s="1075"/>
      <c r="UOL673" s="1075"/>
      <c r="UOM673" s="1075"/>
      <c r="UON673" s="1075"/>
      <c r="UOO673" s="1075"/>
      <c r="UOP673" s="1075"/>
      <c r="UOQ673" s="1075"/>
      <c r="UOR673" s="1075"/>
      <c r="UOS673" s="1075"/>
      <c r="UOT673" s="1075"/>
      <c r="UOU673" s="1075"/>
      <c r="UOV673" s="1075"/>
      <c r="UOW673" s="1075"/>
      <c r="UOX673" s="1075"/>
      <c r="UOY673" s="1075"/>
      <c r="UOZ673" s="1075"/>
      <c r="UPA673" s="1075"/>
      <c r="UPB673" s="1075"/>
      <c r="UPC673" s="1075"/>
      <c r="UPD673" s="1075"/>
      <c r="UPE673" s="1075"/>
      <c r="UPF673" s="1075"/>
      <c r="UPG673" s="1075"/>
      <c r="UPH673" s="1075"/>
      <c r="UPI673" s="1075"/>
      <c r="UPJ673" s="1075"/>
      <c r="UPK673" s="1075"/>
      <c r="UPL673" s="1075"/>
      <c r="UPM673" s="1075"/>
      <c r="UPN673" s="1075"/>
      <c r="UPO673" s="1075"/>
      <c r="UPP673" s="1075"/>
      <c r="UPQ673" s="1075"/>
      <c r="UPR673" s="1075"/>
      <c r="UPS673" s="1075"/>
      <c r="UPT673" s="1075"/>
      <c r="UPU673" s="1075"/>
      <c r="UPV673" s="1075"/>
      <c r="UPW673" s="1075"/>
      <c r="UPX673" s="1075"/>
      <c r="UPY673" s="1075"/>
      <c r="UPZ673" s="1075"/>
      <c r="UQA673" s="1075"/>
      <c r="UQB673" s="1075"/>
      <c r="UQC673" s="1075"/>
      <c r="UQD673" s="1075"/>
      <c r="UQE673" s="1075"/>
      <c r="UQF673" s="1075"/>
      <c r="UQG673" s="1075"/>
      <c r="UQH673" s="1075"/>
      <c r="UQI673" s="1075"/>
      <c r="UQJ673" s="1075"/>
      <c r="UQK673" s="1075"/>
      <c r="UQL673" s="1075"/>
      <c r="UQM673" s="1075"/>
      <c r="UQN673" s="1075"/>
      <c r="UQO673" s="1075"/>
      <c r="UQP673" s="1075"/>
      <c r="UQQ673" s="1075"/>
      <c r="UQR673" s="1075"/>
      <c r="UQS673" s="1075"/>
      <c r="UQT673" s="1075"/>
      <c r="UQU673" s="1075"/>
      <c r="UQV673" s="1075"/>
      <c r="UQW673" s="1075"/>
      <c r="UQX673" s="1075"/>
      <c r="UQY673" s="1075"/>
      <c r="UQZ673" s="1075"/>
      <c r="URA673" s="1075"/>
      <c r="URB673" s="1075"/>
      <c r="URC673" s="1075"/>
      <c r="URD673" s="1075"/>
      <c r="URE673" s="1075"/>
      <c r="URF673" s="1075"/>
      <c r="URG673" s="1075"/>
      <c r="URH673" s="1075"/>
      <c r="URI673" s="1075"/>
      <c r="URJ673" s="1075"/>
      <c r="URK673" s="1075"/>
      <c r="URL673" s="1075"/>
      <c r="URM673" s="1075"/>
      <c r="URN673" s="1075"/>
      <c r="URO673" s="1075"/>
      <c r="URP673" s="1075"/>
      <c r="URQ673" s="1075"/>
      <c r="URR673" s="1075"/>
      <c r="URS673" s="1075"/>
      <c r="URT673" s="1075"/>
      <c r="URU673" s="1075"/>
      <c r="URV673" s="1075"/>
      <c r="URW673" s="1075"/>
      <c r="URX673" s="1075"/>
      <c r="URY673" s="1075"/>
      <c r="URZ673" s="1075"/>
      <c r="USA673" s="1075"/>
      <c r="USB673" s="1075"/>
      <c r="USC673" s="1075"/>
      <c r="USD673" s="1075"/>
      <c r="USE673" s="1075"/>
      <c r="USF673" s="1075"/>
      <c r="USG673" s="1075"/>
      <c r="USH673" s="1075"/>
      <c r="USI673" s="1075"/>
      <c r="USJ673" s="1075"/>
      <c r="USK673" s="1075"/>
      <c r="USL673" s="1075"/>
      <c r="USM673" s="1075"/>
      <c r="USN673" s="1075"/>
      <c r="USO673" s="1075"/>
      <c r="USP673" s="1075"/>
      <c r="USQ673" s="1075"/>
      <c r="USR673" s="1075"/>
      <c r="USS673" s="1075"/>
      <c r="UST673" s="1075"/>
      <c r="USU673" s="1075"/>
      <c r="USV673" s="1075"/>
      <c r="USW673" s="1075"/>
      <c r="USX673" s="1075"/>
      <c r="USY673" s="1075"/>
      <c r="USZ673" s="1075"/>
      <c r="UTA673" s="1075"/>
      <c r="UTB673" s="1075"/>
      <c r="UTC673" s="1075"/>
      <c r="UTD673" s="1075"/>
      <c r="UTE673" s="1075"/>
      <c r="UTF673" s="1075"/>
      <c r="UTG673" s="1075"/>
      <c r="UTH673" s="1075"/>
      <c r="UTI673" s="1075"/>
      <c r="UTJ673" s="1075"/>
      <c r="UTK673" s="1075"/>
      <c r="UTL673" s="1075"/>
      <c r="UTM673" s="1075"/>
      <c r="UTN673" s="1075"/>
      <c r="UTO673" s="1075"/>
      <c r="UTP673" s="1075"/>
      <c r="UTQ673" s="1075"/>
      <c r="UTR673" s="1075"/>
      <c r="UTS673" s="1075"/>
      <c r="UTT673" s="1075"/>
      <c r="UTU673" s="1075"/>
      <c r="UTV673" s="1075"/>
      <c r="UTW673" s="1075"/>
      <c r="UTX673" s="1075"/>
      <c r="UTY673" s="1075"/>
      <c r="UTZ673" s="1075"/>
      <c r="UUA673" s="1075"/>
      <c r="UUB673" s="1075"/>
      <c r="UUC673" s="1075"/>
      <c r="UUD673" s="1075"/>
      <c r="UUE673" s="1075"/>
      <c r="UUF673" s="1075"/>
      <c r="UUG673" s="1075"/>
      <c r="UUH673" s="1075"/>
      <c r="UUI673" s="1075"/>
      <c r="UUJ673" s="1075"/>
      <c r="UUK673" s="1075"/>
      <c r="UUL673" s="1075"/>
      <c r="UUM673" s="1075"/>
      <c r="UUN673" s="1075"/>
      <c r="UUO673" s="1075"/>
      <c r="UUP673" s="1075"/>
      <c r="UUQ673" s="1075"/>
      <c r="UUR673" s="1075"/>
      <c r="UUS673" s="1075"/>
      <c r="UUT673" s="1075"/>
      <c r="UUU673" s="1075"/>
      <c r="UUV673" s="1075"/>
      <c r="UUW673" s="1075"/>
      <c r="UUX673" s="1075"/>
      <c r="UUY673" s="1075"/>
      <c r="UUZ673" s="1075"/>
      <c r="UVA673" s="1075"/>
      <c r="UVB673" s="1075"/>
      <c r="UVC673" s="1075"/>
      <c r="UVD673" s="1075"/>
      <c r="UVE673" s="1075"/>
      <c r="UVF673" s="1075"/>
      <c r="UVG673" s="1075"/>
      <c r="UVH673" s="1075"/>
      <c r="UVI673" s="1075"/>
      <c r="UVJ673" s="1075"/>
      <c r="UVK673" s="1075"/>
      <c r="UVL673" s="1075"/>
      <c r="UVM673" s="1075"/>
      <c r="UVN673" s="1075"/>
      <c r="UVO673" s="1075"/>
      <c r="UVP673" s="1075"/>
      <c r="UVQ673" s="1075"/>
      <c r="UVR673" s="1075"/>
      <c r="UVS673" s="1075"/>
      <c r="UVT673" s="1075"/>
      <c r="UVU673" s="1075"/>
      <c r="UVV673" s="1075"/>
      <c r="UVW673" s="1075"/>
      <c r="UVX673" s="1075"/>
      <c r="UVY673" s="1075"/>
      <c r="UVZ673" s="1075"/>
      <c r="UWA673" s="1075"/>
      <c r="UWB673" s="1075"/>
      <c r="UWC673" s="1075"/>
      <c r="UWD673" s="1075"/>
      <c r="UWE673" s="1075"/>
      <c r="UWF673" s="1075"/>
      <c r="UWG673" s="1075"/>
      <c r="UWH673" s="1075"/>
      <c r="UWI673" s="1075"/>
      <c r="UWJ673" s="1075"/>
      <c r="UWK673" s="1075"/>
      <c r="UWL673" s="1075"/>
      <c r="UWM673" s="1075"/>
      <c r="UWN673" s="1075"/>
      <c r="UWO673" s="1075"/>
      <c r="UWP673" s="1075"/>
      <c r="UWQ673" s="1075"/>
      <c r="UWR673" s="1075"/>
      <c r="UWS673" s="1075"/>
      <c r="UWT673" s="1075"/>
      <c r="UWU673" s="1075"/>
      <c r="UWV673" s="1075"/>
      <c r="UWW673" s="1075"/>
      <c r="UWX673" s="1075"/>
      <c r="UWY673" s="1075"/>
      <c r="UWZ673" s="1075"/>
      <c r="UXA673" s="1075"/>
      <c r="UXB673" s="1075"/>
      <c r="UXC673" s="1075"/>
      <c r="UXD673" s="1075"/>
      <c r="UXE673" s="1075"/>
      <c r="UXF673" s="1075"/>
      <c r="UXG673" s="1075"/>
      <c r="UXH673" s="1075"/>
      <c r="UXI673" s="1075"/>
      <c r="UXJ673" s="1075"/>
      <c r="UXK673" s="1075"/>
      <c r="UXL673" s="1075"/>
      <c r="UXM673" s="1075"/>
      <c r="UXN673" s="1075"/>
      <c r="UXO673" s="1075"/>
      <c r="UXP673" s="1075"/>
      <c r="UXQ673" s="1075"/>
      <c r="UXR673" s="1075"/>
      <c r="UXS673" s="1075"/>
      <c r="UXT673" s="1075"/>
      <c r="UXU673" s="1075"/>
      <c r="UXV673" s="1075"/>
      <c r="UXW673" s="1075"/>
      <c r="UXX673" s="1075"/>
      <c r="UXY673" s="1075"/>
      <c r="UXZ673" s="1075"/>
      <c r="UYA673" s="1075"/>
      <c r="UYB673" s="1075"/>
      <c r="UYC673" s="1075"/>
      <c r="UYD673" s="1075"/>
      <c r="UYE673" s="1075"/>
      <c r="UYF673" s="1075"/>
      <c r="UYG673" s="1075"/>
      <c r="UYH673" s="1075"/>
      <c r="UYI673" s="1075"/>
      <c r="UYJ673" s="1075"/>
      <c r="UYK673" s="1075"/>
      <c r="UYL673" s="1075"/>
      <c r="UYM673" s="1075"/>
      <c r="UYN673" s="1075"/>
      <c r="UYO673" s="1075"/>
      <c r="UYP673" s="1075"/>
      <c r="UYQ673" s="1075"/>
      <c r="UYR673" s="1075"/>
      <c r="UYS673" s="1075"/>
      <c r="UYT673" s="1075"/>
      <c r="UYU673" s="1075"/>
      <c r="UYV673" s="1075"/>
      <c r="UYW673" s="1075"/>
      <c r="UYX673" s="1075"/>
      <c r="UYY673" s="1075"/>
      <c r="UYZ673" s="1075"/>
      <c r="UZA673" s="1075"/>
      <c r="UZB673" s="1075"/>
      <c r="UZC673" s="1075"/>
      <c r="UZD673" s="1075"/>
      <c r="UZE673" s="1075"/>
      <c r="UZF673" s="1075"/>
      <c r="UZG673" s="1075"/>
      <c r="UZH673" s="1075"/>
      <c r="UZI673" s="1075"/>
      <c r="UZJ673" s="1075"/>
      <c r="UZK673" s="1075"/>
      <c r="UZL673" s="1075"/>
      <c r="UZM673" s="1075"/>
      <c r="UZN673" s="1075"/>
      <c r="UZO673" s="1075"/>
      <c r="UZP673" s="1075"/>
      <c r="UZQ673" s="1075"/>
      <c r="UZR673" s="1075"/>
      <c r="UZS673" s="1075"/>
      <c r="UZT673" s="1075"/>
      <c r="UZU673" s="1075"/>
      <c r="UZV673" s="1075"/>
      <c r="UZW673" s="1075"/>
      <c r="UZX673" s="1075"/>
      <c r="UZY673" s="1075"/>
      <c r="UZZ673" s="1075"/>
      <c r="VAA673" s="1075"/>
      <c r="VAB673" s="1075"/>
      <c r="VAC673" s="1075"/>
      <c r="VAD673" s="1075"/>
      <c r="VAE673" s="1075"/>
      <c r="VAF673" s="1075"/>
      <c r="VAG673" s="1075"/>
      <c r="VAH673" s="1075"/>
      <c r="VAI673" s="1075"/>
      <c r="VAJ673" s="1075"/>
      <c r="VAK673" s="1075"/>
      <c r="VAL673" s="1075"/>
      <c r="VAM673" s="1075"/>
      <c r="VAN673" s="1075"/>
      <c r="VAO673" s="1075"/>
      <c r="VAP673" s="1075"/>
      <c r="VAQ673" s="1075"/>
      <c r="VAR673" s="1075"/>
      <c r="VAS673" s="1075"/>
      <c r="VAT673" s="1075"/>
      <c r="VAU673" s="1075"/>
      <c r="VAV673" s="1075"/>
      <c r="VAW673" s="1075"/>
      <c r="VAX673" s="1075"/>
      <c r="VAY673" s="1075"/>
      <c r="VAZ673" s="1075"/>
      <c r="VBA673" s="1075"/>
      <c r="VBB673" s="1075"/>
      <c r="VBC673" s="1075"/>
      <c r="VBD673" s="1075"/>
      <c r="VBE673" s="1075"/>
      <c r="VBF673" s="1075"/>
      <c r="VBG673" s="1075"/>
      <c r="VBH673" s="1075"/>
      <c r="VBI673" s="1075"/>
      <c r="VBJ673" s="1075"/>
      <c r="VBK673" s="1075"/>
      <c r="VBL673" s="1075"/>
      <c r="VBM673" s="1075"/>
      <c r="VBN673" s="1075"/>
      <c r="VBO673" s="1075"/>
      <c r="VBP673" s="1075"/>
      <c r="VBQ673" s="1075"/>
      <c r="VBR673" s="1075"/>
      <c r="VBS673" s="1075"/>
      <c r="VBT673" s="1075"/>
      <c r="VBU673" s="1075"/>
      <c r="VBV673" s="1075"/>
      <c r="VBW673" s="1075"/>
      <c r="VBX673" s="1075"/>
      <c r="VBY673" s="1075"/>
      <c r="VBZ673" s="1075"/>
      <c r="VCA673" s="1075"/>
      <c r="VCB673" s="1075"/>
      <c r="VCC673" s="1075"/>
      <c r="VCD673" s="1075"/>
      <c r="VCE673" s="1075"/>
      <c r="VCF673" s="1075"/>
      <c r="VCG673" s="1075"/>
      <c r="VCH673" s="1075"/>
      <c r="VCI673" s="1075"/>
      <c r="VCJ673" s="1075"/>
      <c r="VCK673" s="1075"/>
      <c r="VCL673" s="1075"/>
      <c r="VCM673" s="1075"/>
      <c r="VCN673" s="1075"/>
      <c r="VCO673" s="1075"/>
      <c r="VCP673" s="1075"/>
      <c r="VCQ673" s="1075"/>
      <c r="VCR673" s="1075"/>
      <c r="VCS673" s="1075"/>
      <c r="VCT673" s="1075"/>
      <c r="VCU673" s="1075"/>
      <c r="VCV673" s="1075"/>
      <c r="VCW673" s="1075"/>
      <c r="VCX673" s="1075"/>
      <c r="VCY673" s="1075"/>
      <c r="VCZ673" s="1075"/>
      <c r="VDA673" s="1075"/>
      <c r="VDB673" s="1075"/>
      <c r="VDC673" s="1075"/>
      <c r="VDD673" s="1075"/>
      <c r="VDE673" s="1075"/>
      <c r="VDF673" s="1075"/>
      <c r="VDG673" s="1075"/>
      <c r="VDH673" s="1075"/>
      <c r="VDI673" s="1075"/>
      <c r="VDJ673" s="1075"/>
      <c r="VDK673" s="1075"/>
      <c r="VDL673" s="1075"/>
      <c r="VDM673" s="1075"/>
      <c r="VDN673" s="1075"/>
      <c r="VDO673" s="1075"/>
      <c r="VDP673" s="1075"/>
      <c r="VDQ673" s="1075"/>
      <c r="VDR673" s="1075"/>
      <c r="VDS673" s="1075"/>
      <c r="VDT673" s="1075"/>
      <c r="VDU673" s="1075"/>
      <c r="VDV673" s="1075"/>
      <c r="VDW673" s="1075"/>
      <c r="VDX673" s="1075"/>
      <c r="VDY673" s="1075"/>
      <c r="VDZ673" s="1075"/>
      <c r="VEA673" s="1075"/>
      <c r="VEB673" s="1075"/>
      <c r="VEC673" s="1075"/>
      <c r="VED673" s="1075"/>
      <c r="VEE673" s="1075"/>
      <c r="VEF673" s="1075"/>
      <c r="VEG673" s="1075"/>
      <c r="VEH673" s="1075"/>
      <c r="VEI673" s="1075"/>
      <c r="VEJ673" s="1075"/>
      <c r="VEK673" s="1075"/>
      <c r="VEL673" s="1075"/>
      <c r="VEM673" s="1075"/>
      <c r="VEN673" s="1075"/>
      <c r="VEO673" s="1075"/>
      <c r="VEP673" s="1075"/>
      <c r="VEQ673" s="1075"/>
      <c r="VER673" s="1075"/>
      <c r="VES673" s="1075"/>
      <c r="VET673" s="1075"/>
      <c r="VEU673" s="1075"/>
      <c r="VEV673" s="1075"/>
      <c r="VEW673" s="1075"/>
      <c r="VEX673" s="1075"/>
      <c r="VEY673" s="1075"/>
      <c r="VEZ673" s="1075"/>
      <c r="VFA673" s="1075"/>
      <c r="VFB673" s="1075"/>
      <c r="VFC673" s="1075"/>
      <c r="VFD673" s="1075"/>
      <c r="VFE673" s="1075"/>
      <c r="VFF673" s="1075"/>
      <c r="VFG673" s="1075"/>
      <c r="VFH673" s="1075"/>
      <c r="VFI673" s="1075"/>
      <c r="VFJ673" s="1075"/>
      <c r="VFK673" s="1075"/>
      <c r="VFL673" s="1075"/>
      <c r="VFM673" s="1075"/>
      <c r="VFN673" s="1075"/>
      <c r="VFO673" s="1075"/>
      <c r="VFP673" s="1075"/>
      <c r="VFQ673" s="1075"/>
      <c r="VFR673" s="1075"/>
      <c r="VFS673" s="1075"/>
      <c r="VFT673" s="1075"/>
      <c r="VFU673" s="1075"/>
      <c r="VFV673" s="1075"/>
      <c r="VFW673" s="1075"/>
      <c r="VFX673" s="1075"/>
      <c r="VFY673" s="1075"/>
      <c r="VFZ673" s="1075"/>
      <c r="VGA673" s="1075"/>
      <c r="VGB673" s="1075"/>
      <c r="VGC673" s="1075"/>
      <c r="VGD673" s="1075"/>
      <c r="VGE673" s="1075"/>
      <c r="VGF673" s="1075"/>
      <c r="VGG673" s="1075"/>
      <c r="VGH673" s="1075"/>
      <c r="VGI673" s="1075"/>
      <c r="VGJ673" s="1075"/>
      <c r="VGK673" s="1075"/>
      <c r="VGL673" s="1075"/>
      <c r="VGM673" s="1075"/>
      <c r="VGN673" s="1075"/>
      <c r="VGO673" s="1075"/>
      <c r="VGP673" s="1075"/>
      <c r="VGQ673" s="1075"/>
      <c r="VGR673" s="1075"/>
      <c r="VGS673" s="1075"/>
      <c r="VGT673" s="1075"/>
      <c r="VGU673" s="1075"/>
      <c r="VGV673" s="1075"/>
      <c r="VGW673" s="1075"/>
      <c r="VGX673" s="1075"/>
      <c r="VGY673" s="1075"/>
      <c r="VGZ673" s="1075"/>
      <c r="VHA673" s="1075"/>
      <c r="VHB673" s="1075"/>
      <c r="VHC673" s="1075"/>
      <c r="VHD673" s="1075"/>
      <c r="VHE673" s="1075"/>
      <c r="VHF673" s="1075"/>
      <c r="VHG673" s="1075"/>
      <c r="VHH673" s="1075"/>
      <c r="VHI673" s="1075"/>
      <c r="VHJ673" s="1075"/>
      <c r="VHK673" s="1075"/>
      <c r="VHL673" s="1075"/>
      <c r="VHM673" s="1075"/>
      <c r="VHN673" s="1075"/>
      <c r="VHO673" s="1075"/>
      <c r="VHP673" s="1075"/>
      <c r="VHQ673" s="1075"/>
      <c r="VHR673" s="1075"/>
      <c r="VHS673" s="1075"/>
      <c r="VHT673" s="1075"/>
      <c r="VHU673" s="1075"/>
      <c r="VHV673" s="1075"/>
      <c r="VHW673" s="1075"/>
      <c r="VHX673" s="1075"/>
      <c r="VHY673" s="1075"/>
      <c r="VHZ673" s="1075"/>
      <c r="VIA673" s="1075"/>
      <c r="VIB673" s="1075"/>
      <c r="VIC673" s="1075"/>
      <c r="VID673" s="1075"/>
      <c r="VIE673" s="1075"/>
      <c r="VIF673" s="1075"/>
      <c r="VIG673" s="1075"/>
      <c r="VIH673" s="1075"/>
      <c r="VII673" s="1075"/>
      <c r="VIJ673" s="1075"/>
      <c r="VIK673" s="1075"/>
      <c r="VIL673" s="1075"/>
      <c r="VIM673" s="1075"/>
      <c r="VIN673" s="1075"/>
      <c r="VIO673" s="1075"/>
      <c r="VIP673" s="1075"/>
      <c r="VIQ673" s="1075"/>
      <c r="VIR673" s="1075"/>
      <c r="VIS673" s="1075"/>
      <c r="VIT673" s="1075"/>
      <c r="VIU673" s="1075"/>
      <c r="VIV673" s="1075"/>
      <c r="VIW673" s="1075"/>
      <c r="VIX673" s="1075"/>
      <c r="VIY673" s="1075"/>
      <c r="VIZ673" s="1075"/>
      <c r="VJA673" s="1075"/>
      <c r="VJB673" s="1075"/>
      <c r="VJC673" s="1075"/>
      <c r="VJD673" s="1075"/>
      <c r="VJE673" s="1075"/>
      <c r="VJF673" s="1075"/>
      <c r="VJG673" s="1075"/>
      <c r="VJH673" s="1075"/>
      <c r="VJI673" s="1075"/>
      <c r="VJJ673" s="1075"/>
      <c r="VJK673" s="1075"/>
      <c r="VJL673" s="1075"/>
      <c r="VJM673" s="1075"/>
      <c r="VJN673" s="1075"/>
      <c r="VJO673" s="1075"/>
      <c r="VJP673" s="1075"/>
      <c r="VJQ673" s="1075"/>
      <c r="VJR673" s="1075"/>
      <c r="VJS673" s="1075"/>
      <c r="VJT673" s="1075"/>
      <c r="VJU673" s="1075"/>
      <c r="VJV673" s="1075"/>
      <c r="VJW673" s="1075"/>
      <c r="VJX673" s="1075"/>
      <c r="VJY673" s="1075"/>
      <c r="VJZ673" s="1075"/>
      <c r="VKA673" s="1075"/>
      <c r="VKB673" s="1075"/>
      <c r="VKC673" s="1075"/>
      <c r="VKD673" s="1075"/>
      <c r="VKE673" s="1075"/>
      <c r="VKF673" s="1075"/>
      <c r="VKG673" s="1075"/>
      <c r="VKH673" s="1075"/>
      <c r="VKI673" s="1075"/>
      <c r="VKJ673" s="1075"/>
      <c r="VKK673" s="1075"/>
      <c r="VKL673" s="1075"/>
      <c r="VKM673" s="1075"/>
      <c r="VKN673" s="1075"/>
      <c r="VKO673" s="1075"/>
      <c r="VKP673" s="1075"/>
      <c r="VKQ673" s="1075"/>
      <c r="VKR673" s="1075"/>
      <c r="VKS673" s="1075"/>
      <c r="VKT673" s="1075"/>
      <c r="VKU673" s="1075"/>
      <c r="VKV673" s="1075"/>
      <c r="VKW673" s="1075"/>
      <c r="VKX673" s="1075"/>
      <c r="VKY673" s="1075"/>
      <c r="VKZ673" s="1075"/>
      <c r="VLA673" s="1075"/>
      <c r="VLB673" s="1075"/>
      <c r="VLC673" s="1075"/>
      <c r="VLD673" s="1075"/>
      <c r="VLE673" s="1075"/>
      <c r="VLF673" s="1075"/>
      <c r="VLG673" s="1075"/>
      <c r="VLH673" s="1075"/>
      <c r="VLI673" s="1075"/>
      <c r="VLJ673" s="1075"/>
      <c r="VLK673" s="1075"/>
      <c r="VLL673" s="1075"/>
      <c r="VLM673" s="1075"/>
      <c r="VLN673" s="1075"/>
      <c r="VLO673" s="1075"/>
      <c r="VLP673" s="1075"/>
      <c r="VLQ673" s="1075"/>
      <c r="VLR673" s="1075"/>
      <c r="VLS673" s="1075"/>
      <c r="VLT673" s="1075"/>
      <c r="VLU673" s="1075"/>
      <c r="VLV673" s="1075"/>
      <c r="VLW673" s="1075"/>
      <c r="VLX673" s="1075"/>
      <c r="VLY673" s="1075"/>
      <c r="VLZ673" s="1075"/>
      <c r="VMA673" s="1075"/>
      <c r="VMB673" s="1075"/>
      <c r="VMC673" s="1075"/>
      <c r="VMD673" s="1075"/>
      <c r="VME673" s="1075"/>
      <c r="VMF673" s="1075"/>
      <c r="VMG673" s="1075"/>
      <c r="VMH673" s="1075"/>
      <c r="VMI673" s="1075"/>
      <c r="VMJ673" s="1075"/>
      <c r="VMK673" s="1075"/>
      <c r="VML673" s="1075"/>
      <c r="VMM673" s="1075"/>
      <c r="VMN673" s="1075"/>
      <c r="VMO673" s="1075"/>
      <c r="VMP673" s="1075"/>
      <c r="VMQ673" s="1075"/>
      <c r="VMR673" s="1075"/>
      <c r="VMS673" s="1075"/>
      <c r="VMT673" s="1075"/>
      <c r="VMU673" s="1075"/>
      <c r="VMV673" s="1075"/>
      <c r="VMW673" s="1075"/>
      <c r="VMX673" s="1075"/>
      <c r="VMY673" s="1075"/>
      <c r="VMZ673" s="1075"/>
      <c r="VNA673" s="1075"/>
      <c r="VNB673" s="1075"/>
      <c r="VNC673" s="1075"/>
      <c r="VND673" s="1075"/>
      <c r="VNE673" s="1075"/>
      <c r="VNF673" s="1075"/>
      <c r="VNG673" s="1075"/>
      <c r="VNH673" s="1075"/>
      <c r="VNI673" s="1075"/>
      <c r="VNJ673" s="1075"/>
      <c r="VNK673" s="1075"/>
      <c r="VNL673" s="1075"/>
      <c r="VNM673" s="1075"/>
      <c r="VNN673" s="1075"/>
      <c r="VNO673" s="1075"/>
      <c r="VNP673" s="1075"/>
      <c r="VNQ673" s="1075"/>
      <c r="VNR673" s="1075"/>
      <c r="VNS673" s="1075"/>
      <c r="VNT673" s="1075"/>
      <c r="VNU673" s="1075"/>
      <c r="VNV673" s="1075"/>
      <c r="VNW673" s="1075"/>
      <c r="VNX673" s="1075"/>
      <c r="VNY673" s="1075"/>
      <c r="VNZ673" s="1075"/>
      <c r="VOA673" s="1075"/>
      <c r="VOB673" s="1075"/>
      <c r="VOC673" s="1075"/>
      <c r="VOD673" s="1075"/>
      <c r="VOE673" s="1075"/>
      <c r="VOF673" s="1075"/>
      <c r="VOG673" s="1075"/>
      <c r="VOH673" s="1075"/>
      <c r="VOI673" s="1075"/>
      <c r="VOJ673" s="1075"/>
      <c r="VOK673" s="1075"/>
      <c r="VOL673" s="1075"/>
      <c r="VOM673" s="1075"/>
      <c r="VON673" s="1075"/>
      <c r="VOO673" s="1075"/>
      <c r="VOP673" s="1075"/>
      <c r="VOQ673" s="1075"/>
      <c r="VOR673" s="1075"/>
      <c r="VOS673" s="1075"/>
      <c r="VOT673" s="1075"/>
      <c r="VOU673" s="1075"/>
      <c r="VOV673" s="1075"/>
      <c r="VOW673" s="1075"/>
      <c r="VOX673" s="1075"/>
      <c r="VOY673" s="1075"/>
      <c r="VOZ673" s="1075"/>
      <c r="VPA673" s="1075"/>
      <c r="VPB673" s="1075"/>
      <c r="VPC673" s="1075"/>
      <c r="VPD673" s="1075"/>
      <c r="VPE673" s="1075"/>
      <c r="VPF673" s="1075"/>
      <c r="VPG673" s="1075"/>
      <c r="VPH673" s="1075"/>
      <c r="VPI673" s="1075"/>
      <c r="VPJ673" s="1075"/>
      <c r="VPK673" s="1075"/>
      <c r="VPL673" s="1075"/>
      <c r="VPM673" s="1075"/>
      <c r="VPN673" s="1075"/>
      <c r="VPO673" s="1075"/>
      <c r="VPP673" s="1075"/>
      <c r="VPQ673" s="1075"/>
      <c r="VPR673" s="1075"/>
      <c r="VPS673" s="1075"/>
      <c r="VPT673" s="1075"/>
      <c r="VPU673" s="1075"/>
      <c r="VPV673" s="1075"/>
      <c r="VPW673" s="1075"/>
      <c r="VPX673" s="1075"/>
      <c r="VPY673" s="1075"/>
      <c r="VPZ673" s="1075"/>
      <c r="VQA673" s="1075"/>
      <c r="VQB673" s="1075"/>
      <c r="VQC673" s="1075"/>
      <c r="VQD673" s="1075"/>
      <c r="VQE673" s="1075"/>
      <c r="VQF673" s="1075"/>
      <c r="VQG673" s="1075"/>
      <c r="VQH673" s="1075"/>
      <c r="VQI673" s="1075"/>
      <c r="VQJ673" s="1075"/>
      <c r="VQK673" s="1075"/>
      <c r="VQL673" s="1075"/>
      <c r="VQM673" s="1075"/>
      <c r="VQN673" s="1075"/>
      <c r="VQO673" s="1075"/>
      <c r="VQP673" s="1075"/>
      <c r="VQQ673" s="1075"/>
      <c r="VQR673" s="1075"/>
      <c r="VQS673" s="1075"/>
      <c r="VQT673" s="1075"/>
      <c r="VQU673" s="1075"/>
      <c r="VQV673" s="1075"/>
      <c r="VQW673" s="1075"/>
      <c r="VQX673" s="1075"/>
      <c r="VQY673" s="1075"/>
      <c r="VQZ673" s="1075"/>
      <c r="VRA673" s="1075"/>
      <c r="VRB673" s="1075"/>
      <c r="VRC673" s="1075"/>
      <c r="VRD673" s="1075"/>
      <c r="VRE673" s="1075"/>
      <c r="VRF673" s="1075"/>
      <c r="VRG673" s="1075"/>
      <c r="VRH673" s="1075"/>
      <c r="VRI673" s="1075"/>
      <c r="VRJ673" s="1075"/>
      <c r="VRK673" s="1075"/>
      <c r="VRL673" s="1075"/>
      <c r="VRM673" s="1075"/>
      <c r="VRN673" s="1075"/>
      <c r="VRO673" s="1075"/>
      <c r="VRP673" s="1075"/>
      <c r="VRQ673" s="1075"/>
      <c r="VRR673" s="1075"/>
      <c r="VRS673" s="1075"/>
      <c r="VRT673" s="1075"/>
      <c r="VRU673" s="1075"/>
      <c r="VRV673" s="1075"/>
      <c r="VRW673" s="1075"/>
      <c r="VRX673" s="1075"/>
      <c r="VRY673" s="1075"/>
      <c r="VRZ673" s="1075"/>
      <c r="VSA673" s="1075"/>
      <c r="VSB673" s="1075"/>
      <c r="VSC673" s="1075"/>
      <c r="VSD673" s="1075"/>
      <c r="VSE673" s="1075"/>
      <c r="VSF673" s="1075"/>
      <c r="VSG673" s="1075"/>
      <c r="VSH673" s="1075"/>
      <c r="VSI673" s="1075"/>
      <c r="VSJ673" s="1075"/>
      <c r="VSK673" s="1075"/>
      <c r="VSL673" s="1075"/>
      <c r="VSM673" s="1075"/>
      <c r="VSN673" s="1075"/>
      <c r="VSO673" s="1075"/>
      <c r="VSP673" s="1075"/>
      <c r="VSQ673" s="1075"/>
      <c r="VSR673" s="1075"/>
      <c r="VSS673" s="1075"/>
      <c r="VST673" s="1075"/>
      <c r="VSU673" s="1075"/>
      <c r="VSV673" s="1075"/>
      <c r="VSW673" s="1075"/>
      <c r="VSX673" s="1075"/>
      <c r="VSY673" s="1075"/>
      <c r="VSZ673" s="1075"/>
      <c r="VTA673" s="1075"/>
      <c r="VTB673" s="1075"/>
      <c r="VTC673" s="1075"/>
      <c r="VTD673" s="1075"/>
      <c r="VTE673" s="1075"/>
      <c r="VTF673" s="1075"/>
      <c r="VTG673" s="1075"/>
      <c r="VTH673" s="1075"/>
      <c r="VTI673" s="1075"/>
      <c r="VTJ673" s="1075"/>
      <c r="VTK673" s="1075"/>
      <c r="VTL673" s="1075"/>
      <c r="VTM673" s="1075"/>
      <c r="VTN673" s="1075"/>
      <c r="VTO673" s="1075"/>
      <c r="VTP673" s="1075"/>
      <c r="VTQ673" s="1075"/>
      <c r="VTR673" s="1075"/>
      <c r="VTS673" s="1075"/>
      <c r="VTT673" s="1075"/>
      <c r="VTU673" s="1075"/>
      <c r="VTV673" s="1075"/>
      <c r="VTW673" s="1075"/>
      <c r="VTX673" s="1075"/>
      <c r="VTY673" s="1075"/>
      <c r="VTZ673" s="1075"/>
      <c r="VUA673" s="1075"/>
      <c r="VUB673" s="1075"/>
      <c r="VUC673" s="1075"/>
      <c r="VUD673" s="1075"/>
      <c r="VUE673" s="1075"/>
      <c r="VUF673" s="1075"/>
      <c r="VUG673" s="1075"/>
      <c r="VUH673" s="1075"/>
      <c r="VUI673" s="1075"/>
      <c r="VUJ673" s="1075"/>
      <c r="VUK673" s="1075"/>
      <c r="VUL673" s="1075"/>
      <c r="VUM673" s="1075"/>
      <c r="VUN673" s="1075"/>
      <c r="VUO673" s="1075"/>
      <c r="VUP673" s="1075"/>
      <c r="VUQ673" s="1075"/>
      <c r="VUR673" s="1075"/>
      <c r="VUS673" s="1075"/>
      <c r="VUT673" s="1075"/>
      <c r="VUU673" s="1075"/>
      <c r="VUV673" s="1075"/>
      <c r="VUW673" s="1075"/>
      <c r="VUX673" s="1075"/>
      <c r="VUY673" s="1075"/>
      <c r="VUZ673" s="1075"/>
      <c r="VVA673" s="1075"/>
      <c r="VVB673" s="1075"/>
      <c r="VVC673" s="1075"/>
      <c r="VVD673" s="1075"/>
      <c r="VVE673" s="1075"/>
      <c r="VVF673" s="1075"/>
      <c r="VVG673" s="1075"/>
      <c r="VVH673" s="1075"/>
      <c r="VVI673" s="1075"/>
      <c r="VVJ673" s="1075"/>
      <c r="VVK673" s="1075"/>
      <c r="VVL673" s="1075"/>
      <c r="VVM673" s="1075"/>
      <c r="VVN673" s="1075"/>
      <c r="VVO673" s="1075"/>
      <c r="VVP673" s="1075"/>
      <c r="VVQ673" s="1075"/>
      <c r="VVR673" s="1075"/>
      <c r="VVS673" s="1075"/>
      <c r="VVT673" s="1075"/>
      <c r="VVU673" s="1075"/>
      <c r="VVV673" s="1075"/>
      <c r="VVW673" s="1075"/>
      <c r="VVX673" s="1075"/>
      <c r="VVY673" s="1075"/>
      <c r="VVZ673" s="1075"/>
      <c r="VWA673" s="1075"/>
      <c r="VWB673" s="1075"/>
      <c r="VWC673" s="1075"/>
      <c r="VWD673" s="1075"/>
      <c r="VWE673" s="1075"/>
      <c r="VWF673" s="1075"/>
      <c r="VWG673" s="1075"/>
      <c r="VWH673" s="1075"/>
      <c r="VWI673" s="1075"/>
      <c r="VWJ673" s="1075"/>
      <c r="VWK673" s="1075"/>
      <c r="VWL673" s="1075"/>
      <c r="VWM673" s="1075"/>
      <c r="VWN673" s="1075"/>
      <c r="VWO673" s="1075"/>
      <c r="VWP673" s="1075"/>
      <c r="VWQ673" s="1075"/>
      <c r="VWR673" s="1075"/>
      <c r="VWS673" s="1075"/>
      <c r="VWT673" s="1075"/>
      <c r="VWU673" s="1075"/>
      <c r="VWV673" s="1075"/>
      <c r="VWW673" s="1075"/>
      <c r="VWX673" s="1075"/>
      <c r="VWY673" s="1075"/>
      <c r="VWZ673" s="1075"/>
      <c r="VXA673" s="1075"/>
      <c r="VXB673" s="1075"/>
      <c r="VXC673" s="1075"/>
      <c r="VXD673" s="1075"/>
      <c r="VXE673" s="1075"/>
      <c r="VXF673" s="1075"/>
      <c r="VXG673" s="1075"/>
      <c r="VXH673" s="1075"/>
      <c r="VXI673" s="1075"/>
      <c r="VXJ673" s="1075"/>
      <c r="VXK673" s="1075"/>
      <c r="VXL673" s="1075"/>
      <c r="VXM673" s="1075"/>
      <c r="VXN673" s="1075"/>
      <c r="VXO673" s="1075"/>
      <c r="VXP673" s="1075"/>
      <c r="VXQ673" s="1075"/>
      <c r="VXR673" s="1075"/>
      <c r="VXS673" s="1075"/>
      <c r="VXT673" s="1075"/>
      <c r="VXU673" s="1075"/>
      <c r="VXV673" s="1075"/>
      <c r="VXW673" s="1075"/>
      <c r="VXX673" s="1075"/>
      <c r="VXY673" s="1075"/>
      <c r="VXZ673" s="1075"/>
      <c r="VYA673" s="1075"/>
      <c r="VYB673" s="1075"/>
      <c r="VYC673" s="1075"/>
      <c r="VYD673" s="1075"/>
      <c r="VYE673" s="1075"/>
      <c r="VYF673" s="1075"/>
      <c r="VYG673" s="1075"/>
      <c r="VYH673" s="1075"/>
      <c r="VYI673" s="1075"/>
      <c r="VYJ673" s="1075"/>
      <c r="VYK673" s="1075"/>
      <c r="VYL673" s="1075"/>
      <c r="VYM673" s="1075"/>
      <c r="VYN673" s="1075"/>
      <c r="VYO673" s="1075"/>
      <c r="VYP673" s="1075"/>
      <c r="VYQ673" s="1075"/>
      <c r="VYR673" s="1075"/>
      <c r="VYS673" s="1075"/>
      <c r="VYT673" s="1075"/>
      <c r="VYU673" s="1075"/>
      <c r="VYV673" s="1075"/>
      <c r="VYW673" s="1075"/>
      <c r="VYX673" s="1075"/>
      <c r="VYY673" s="1075"/>
      <c r="VYZ673" s="1075"/>
      <c r="VZA673" s="1075"/>
      <c r="VZB673" s="1075"/>
      <c r="VZC673" s="1075"/>
      <c r="VZD673" s="1075"/>
      <c r="VZE673" s="1075"/>
      <c r="VZF673" s="1075"/>
      <c r="VZG673" s="1075"/>
      <c r="VZH673" s="1075"/>
      <c r="VZI673" s="1075"/>
      <c r="VZJ673" s="1075"/>
      <c r="VZK673" s="1075"/>
      <c r="VZL673" s="1075"/>
      <c r="VZM673" s="1075"/>
      <c r="VZN673" s="1075"/>
      <c r="VZO673" s="1075"/>
      <c r="VZP673" s="1075"/>
      <c r="VZQ673" s="1075"/>
      <c r="VZR673" s="1075"/>
      <c r="VZS673" s="1075"/>
      <c r="VZT673" s="1075"/>
      <c r="VZU673" s="1075"/>
      <c r="VZV673" s="1075"/>
      <c r="VZW673" s="1075"/>
      <c r="VZX673" s="1075"/>
      <c r="VZY673" s="1075"/>
      <c r="VZZ673" s="1075"/>
      <c r="WAA673" s="1075"/>
      <c r="WAB673" s="1075"/>
      <c r="WAC673" s="1075"/>
      <c r="WAD673" s="1075"/>
      <c r="WAE673" s="1075"/>
      <c r="WAF673" s="1075"/>
      <c r="WAG673" s="1075"/>
      <c r="WAH673" s="1075"/>
      <c r="WAI673" s="1075"/>
      <c r="WAJ673" s="1075"/>
      <c r="WAK673" s="1075"/>
      <c r="WAL673" s="1075"/>
      <c r="WAM673" s="1075"/>
      <c r="WAN673" s="1075"/>
      <c r="WAO673" s="1075"/>
      <c r="WAP673" s="1075"/>
      <c r="WAQ673" s="1075"/>
      <c r="WAR673" s="1075"/>
      <c r="WAS673" s="1075"/>
      <c r="WAT673" s="1075"/>
      <c r="WAU673" s="1075"/>
      <c r="WAV673" s="1075"/>
      <c r="WAW673" s="1075"/>
      <c r="WAX673" s="1075"/>
      <c r="WAY673" s="1075"/>
      <c r="WAZ673" s="1075"/>
      <c r="WBA673" s="1075"/>
      <c r="WBB673" s="1075"/>
      <c r="WBC673" s="1075"/>
      <c r="WBD673" s="1075"/>
      <c r="WBE673" s="1075"/>
      <c r="WBF673" s="1075"/>
      <c r="WBG673" s="1075"/>
      <c r="WBH673" s="1075"/>
      <c r="WBI673" s="1075"/>
      <c r="WBJ673" s="1075"/>
      <c r="WBK673" s="1075"/>
      <c r="WBL673" s="1075"/>
      <c r="WBM673" s="1075"/>
      <c r="WBN673" s="1075"/>
      <c r="WBO673" s="1075"/>
      <c r="WBP673" s="1075"/>
      <c r="WBQ673" s="1075"/>
      <c r="WBR673" s="1075"/>
      <c r="WBS673" s="1075"/>
      <c r="WBT673" s="1075"/>
      <c r="WBU673" s="1075"/>
      <c r="WBV673" s="1075"/>
      <c r="WBW673" s="1075"/>
      <c r="WBX673" s="1075"/>
      <c r="WBY673" s="1075"/>
      <c r="WBZ673" s="1075"/>
      <c r="WCA673" s="1075"/>
      <c r="WCB673" s="1075"/>
      <c r="WCC673" s="1075"/>
      <c r="WCD673" s="1075"/>
      <c r="WCE673" s="1075"/>
      <c r="WCF673" s="1075"/>
      <c r="WCG673" s="1075"/>
      <c r="WCH673" s="1075"/>
      <c r="WCI673" s="1075"/>
      <c r="WCJ673" s="1075"/>
      <c r="WCK673" s="1075"/>
      <c r="WCL673" s="1075"/>
      <c r="WCM673" s="1075"/>
      <c r="WCN673" s="1075"/>
      <c r="WCO673" s="1075"/>
      <c r="WCP673" s="1075"/>
      <c r="WCQ673" s="1075"/>
      <c r="WCR673" s="1075"/>
      <c r="WCS673" s="1075"/>
      <c r="WCT673" s="1075"/>
      <c r="WCU673" s="1075"/>
      <c r="WCV673" s="1075"/>
      <c r="WCW673" s="1075"/>
      <c r="WCX673" s="1075"/>
      <c r="WCY673" s="1075"/>
      <c r="WCZ673" s="1075"/>
      <c r="WDA673" s="1075"/>
      <c r="WDB673" s="1075"/>
      <c r="WDC673" s="1075"/>
      <c r="WDD673" s="1075"/>
      <c r="WDE673" s="1075"/>
      <c r="WDF673" s="1075"/>
      <c r="WDG673" s="1075"/>
      <c r="WDH673" s="1075"/>
      <c r="WDI673" s="1075"/>
      <c r="WDJ673" s="1075"/>
      <c r="WDK673" s="1075"/>
      <c r="WDL673" s="1075"/>
      <c r="WDM673" s="1075"/>
      <c r="WDN673" s="1075"/>
      <c r="WDO673" s="1075"/>
      <c r="WDP673" s="1075"/>
      <c r="WDQ673" s="1075"/>
      <c r="WDR673" s="1075"/>
      <c r="WDS673" s="1075"/>
      <c r="WDT673" s="1075"/>
      <c r="WDU673" s="1075"/>
      <c r="WDV673" s="1075"/>
      <c r="WDW673" s="1075"/>
      <c r="WDX673" s="1075"/>
      <c r="WDY673" s="1075"/>
      <c r="WDZ673" s="1075"/>
      <c r="WEA673" s="1075"/>
      <c r="WEB673" s="1075"/>
      <c r="WEC673" s="1075"/>
      <c r="WED673" s="1075"/>
      <c r="WEE673" s="1075"/>
      <c r="WEF673" s="1075"/>
      <c r="WEG673" s="1075"/>
      <c r="WEH673" s="1075"/>
      <c r="WEI673" s="1075"/>
      <c r="WEJ673" s="1075"/>
      <c r="WEK673" s="1075"/>
      <c r="WEL673" s="1075"/>
      <c r="WEM673" s="1075"/>
      <c r="WEN673" s="1075"/>
      <c r="WEO673" s="1075"/>
      <c r="WEP673" s="1075"/>
      <c r="WEQ673" s="1075"/>
      <c r="WER673" s="1075"/>
      <c r="WES673" s="1075"/>
      <c r="WET673" s="1075"/>
      <c r="WEU673" s="1075"/>
      <c r="WEV673" s="1075"/>
      <c r="WEW673" s="1075"/>
      <c r="WEX673" s="1075"/>
      <c r="WEY673" s="1075"/>
      <c r="WEZ673" s="1075"/>
      <c r="WFA673" s="1075"/>
      <c r="WFB673" s="1075"/>
      <c r="WFC673" s="1075"/>
      <c r="WFD673" s="1075"/>
      <c r="WFE673" s="1075"/>
      <c r="WFF673" s="1075"/>
      <c r="WFG673" s="1075"/>
      <c r="WFH673" s="1075"/>
      <c r="WFI673" s="1075"/>
      <c r="WFJ673" s="1075"/>
      <c r="WFK673" s="1075"/>
      <c r="WFL673" s="1075"/>
      <c r="WFM673" s="1075"/>
      <c r="WFN673" s="1075"/>
      <c r="WFO673" s="1075"/>
      <c r="WFP673" s="1075"/>
      <c r="WFQ673" s="1075"/>
      <c r="WFR673" s="1075"/>
      <c r="WFS673" s="1075"/>
      <c r="WFT673" s="1075"/>
      <c r="WFU673" s="1075"/>
      <c r="WFV673" s="1075"/>
      <c r="WFW673" s="1075"/>
      <c r="WFX673" s="1075"/>
      <c r="WFY673" s="1075"/>
      <c r="WFZ673" s="1075"/>
      <c r="WGA673" s="1075"/>
      <c r="WGB673" s="1075"/>
      <c r="WGC673" s="1075"/>
      <c r="WGD673" s="1075"/>
      <c r="WGE673" s="1075"/>
      <c r="WGF673" s="1075"/>
      <c r="WGG673" s="1075"/>
      <c r="WGH673" s="1075"/>
      <c r="WGI673" s="1075"/>
      <c r="WGJ673" s="1075"/>
      <c r="WGK673" s="1075"/>
      <c r="WGL673" s="1075"/>
      <c r="WGM673" s="1075"/>
      <c r="WGN673" s="1075"/>
      <c r="WGO673" s="1075"/>
      <c r="WGP673" s="1075"/>
      <c r="WGQ673" s="1075"/>
      <c r="WGR673" s="1075"/>
      <c r="WGS673" s="1075"/>
      <c r="WGT673" s="1075"/>
      <c r="WGU673" s="1075"/>
      <c r="WGV673" s="1075"/>
      <c r="WGW673" s="1075"/>
      <c r="WGX673" s="1075"/>
      <c r="WGY673" s="1075"/>
      <c r="WGZ673" s="1075"/>
      <c r="WHA673" s="1075"/>
      <c r="WHB673" s="1075"/>
      <c r="WHC673" s="1075"/>
      <c r="WHD673" s="1075"/>
      <c r="WHE673" s="1075"/>
      <c r="WHF673" s="1075"/>
      <c r="WHG673" s="1075"/>
      <c r="WHH673" s="1075"/>
      <c r="WHI673" s="1075"/>
      <c r="WHJ673" s="1075"/>
      <c r="WHK673" s="1075"/>
      <c r="WHL673" s="1075"/>
      <c r="WHM673" s="1075"/>
      <c r="WHN673" s="1075"/>
      <c r="WHO673" s="1075"/>
      <c r="WHP673" s="1075"/>
      <c r="WHQ673" s="1075"/>
      <c r="WHR673" s="1075"/>
      <c r="WHS673" s="1075"/>
      <c r="WHT673" s="1075"/>
      <c r="WHU673" s="1075"/>
      <c r="WHV673" s="1075"/>
      <c r="WHW673" s="1075"/>
      <c r="WHX673" s="1075"/>
      <c r="WHY673" s="1075"/>
      <c r="WHZ673" s="1075"/>
      <c r="WIA673" s="1075"/>
      <c r="WIB673" s="1075"/>
      <c r="WIC673" s="1075"/>
      <c r="WID673" s="1075"/>
      <c r="WIE673" s="1075"/>
      <c r="WIF673" s="1075"/>
      <c r="WIG673" s="1075"/>
      <c r="WIH673" s="1075"/>
      <c r="WII673" s="1075"/>
      <c r="WIJ673" s="1075"/>
      <c r="WIK673" s="1075"/>
      <c r="WIL673" s="1075"/>
      <c r="WIM673" s="1075"/>
      <c r="WIN673" s="1075"/>
      <c r="WIO673" s="1075"/>
      <c r="WIP673" s="1075"/>
      <c r="WIQ673" s="1075"/>
      <c r="WIR673" s="1075"/>
      <c r="WIS673" s="1075"/>
      <c r="WIT673" s="1075"/>
      <c r="WIU673" s="1075"/>
      <c r="WIV673" s="1075"/>
      <c r="WIW673" s="1075"/>
      <c r="WIX673" s="1075"/>
      <c r="WIY673" s="1075"/>
      <c r="WIZ673" s="1075"/>
      <c r="WJA673" s="1075"/>
      <c r="WJB673" s="1075"/>
      <c r="WJC673" s="1075"/>
      <c r="WJD673" s="1075"/>
      <c r="WJE673" s="1075"/>
      <c r="WJF673" s="1075"/>
      <c r="WJG673" s="1075"/>
      <c r="WJH673" s="1075"/>
      <c r="WJI673" s="1075"/>
      <c r="WJJ673" s="1075"/>
      <c r="WJK673" s="1075"/>
      <c r="WJL673" s="1075"/>
      <c r="WJM673" s="1075"/>
      <c r="WJN673" s="1075"/>
      <c r="WJO673" s="1075"/>
      <c r="WJP673" s="1075"/>
      <c r="WJQ673" s="1075"/>
      <c r="WJR673" s="1075"/>
      <c r="WJS673" s="1075"/>
      <c r="WJT673" s="1075"/>
      <c r="WJU673" s="1075"/>
      <c r="WJV673" s="1075"/>
      <c r="WJW673" s="1075"/>
      <c r="WJX673" s="1075"/>
      <c r="WJY673" s="1075"/>
      <c r="WJZ673" s="1075"/>
      <c r="WKA673" s="1075"/>
      <c r="WKB673" s="1075"/>
      <c r="WKC673" s="1075"/>
      <c r="WKD673" s="1075"/>
      <c r="WKE673" s="1075"/>
      <c r="WKF673" s="1075"/>
      <c r="WKG673" s="1075"/>
      <c r="WKH673" s="1075"/>
      <c r="WKI673" s="1075"/>
      <c r="WKJ673" s="1075"/>
      <c r="WKK673" s="1075"/>
      <c r="WKL673" s="1075"/>
      <c r="WKM673" s="1075"/>
      <c r="WKN673" s="1075"/>
      <c r="WKO673" s="1075"/>
      <c r="WKP673" s="1075"/>
      <c r="WKQ673" s="1075"/>
      <c r="WKR673" s="1075"/>
      <c r="WKS673" s="1075"/>
      <c r="WKT673" s="1075"/>
      <c r="WKU673" s="1075"/>
      <c r="WKV673" s="1075"/>
      <c r="WKW673" s="1075"/>
      <c r="WKX673" s="1075"/>
      <c r="WKY673" s="1075"/>
      <c r="WKZ673" s="1075"/>
      <c r="WLA673" s="1075"/>
      <c r="WLB673" s="1075"/>
      <c r="WLC673" s="1075"/>
      <c r="WLD673" s="1075"/>
      <c r="WLE673" s="1075"/>
      <c r="WLF673" s="1075"/>
      <c r="WLG673" s="1075"/>
      <c r="WLH673" s="1075"/>
      <c r="WLI673" s="1075"/>
      <c r="WLJ673" s="1075"/>
      <c r="WLK673" s="1075"/>
      <c r="WLL673" s="1075"/>
      <c r="WLM673" s="1075"/>
      <c r="WLN673" s="1075"/>
      <c r="WLO673" s="1075"/>
      <c r="WLP673" s="1075"/>
      <c r="WLQ673" s="1075"/>
      <c r="WLR673" s="1075"/>
      <c r="WLS673" s="1075"/>
      <c r="WLT673" s="1075"/>
      <c r="WLU673" s="1075"/>
      <c r="WLV673" s="1075"/>
      <c r="WLW673" s="1075"/>
      <c r="WLX673" s="1075"/>
      <c r="WLY673" s="1075"/>
      <c r="WLZ673" s="1075"/>
      <c r="WMA673" s="1075"/>
      <c r="WMB673" s="1075"/>
      <c r="WMC673" s="1075"/>
      <c r="WMD673" s="1075"/>
      <c r="WME673" s="1075"/>
      <c r="WMF673" s="1075"/>
      <c r="WMG673" s="1075"/>
      <c r="WMH673" s="1075"/>
      <c r="WMI673" s="1075"/>
      <c r="WMJ673" s="1075"/>
      <c r="WMK673" s="1075"/>
      <c r="WML673" s="1075"/>
      <c r="WMM673" s="1075"/>
      <c r="WMN673" s="1075"/>
      <c r="WMO673" s="1075"/>
      <c r="WMP673" s="1075"/>
      <c r="WMQ673" s="1075"/>
      <c r="WMR673" s="1075"/>
      <c r="WMS673" s="1075"/>
      <c r="WMT673" s="1075"/>
      <c r="WMU673" s="1075"/>
      <c r="WMV673" s="1075"/>
      <c r="WMW673" s="1075"/>
      <c r="WMX673" s="1075"/>
      <c r="WMY673" s="1075"/>
      <c r="WMZ673" s="1075"/>
      <c r="WNA673" s="1075"/>
      <c r="WNB673" s="1075"/>
      <c r="WNC673" s="1075"/>
      <c r="WND673" s="1075"/>
      <c r="WNE673" s="1075"/>
      <c r="WNF673" s="1075"/>
      <c r="WNG673" s="1075"/>
      <c r="WNH673" s="1075"/>
      <c r="WNI673" s="1075"/>
      <c r="WNJ673" s="1075"/>
      <c r="WNK673" s="1075"/>
      <c r="WNL673" s="1075"/>
      <c r="WNM673" s="1075"/>
      <c r="WNN673" s="1075"/>
      <c r="WNO673" s="1075"/>
      <c r="WNP673" s="1075"/>
      <c r="WNQ673" s="1075"/>
      <c r="WNR673" s="1075"/>
      <c r="WNS673" s="1075"/>
      <c r="WNT673" s="1075"/>
      <c r="WNU673" s="1075"/>
      <c r="WNV673" s="1075"/>
      <c r="WNW673" s="1075"/>
      <c r="WNX673" s="1075"/>
      <c r="WNY673" s="1075"/>
      <c r="WNZ673" s="1075"/>
      <c r="WOA673" s="1075"/>
      <c r="WOB673" s="1075"/>
      <c r="WOC673" s="1075"/>
      <c r="WOD673" s="1075"/>
      <c r="WOE673" s="1075"/>
      <c r="WOF673" s="1075"/>
      <c r="WOG673" s="1075"/>
      <c r="WOH673" s="1075"/>
      <c r="WOI673" s="1075"/>
      <c r="WOJ673" s="1075"/>
      <c r="WOK673" s="1075"/>
      <c r="WOL673" s="1075"/>
      <c r="WOM673" s="1075"/>
      <c r="WON673" s="1075"/>
      <c r="WOO673" s="1075"/>
      <c r="WOP673" s="1075"/>
      <c r="WOQ673" s="1075"/>
      <c r="WOR673" s="1075"/>
      <c r="WOS673" s="1075"/>
      <c r="WOT673" s="1075"/>
      <c r="WOU673" s="1075"/>
      <c r="WOV673" s="1075"/>
      <c r="WOW673" s="1075"/>
      <c r="WOX673" s="1075"/>
      <c r="WOY673" s="1075"/>
      <c r="WOZ673" s="1075"/>
      <c r="WPA673" s="1075"/>
      <c r="WPB673" s="1075"/>
      <c r="WPC673" s="1075"/>
      <c r="WPD673" s="1075"/>
      <c r="WPE673" s="1075"/>
      <c r="WPF673" s="1075"/>
      <c r="WPG673" s="1075"/>
      <c r="WPH673" s="1075"/>
      <c r="WPI673" s="1075"/>
      <c r="WPJ673" s="1075"/>
      <c r="WPK673" s="1075"/>
      <c r="WPL673" s="1075"/>
      <c r="WPM673" s="1075"/>
      <c r="WPN673" s="1075"/>
      <c r="WPO673" s="1075"/>
      <c r="WPP673" s="1075"/>
      <c r="WPQ673" s="1075"/>
      <c r="WPR673" s="1075"/>
      <c r="WPS673" s="1075"/>
      <c r="WPT673" s="1075"/>
      <c r="WPU673" s="1075"/>
      <c r="WPV673" s="1075"/>
      <c r="WPW673" s="1075"/>
      <c r="WPX673" s="1075"/>
      <c r="WPY673" s="1075"/>
      <c r="WPZ673" s="1075"/>
      <c r="WQA673" s="1075"/>
      <c r="WQB673" s="1075"/>
      <c r="WQC673" s="1075"/>
      <c r="WQD673" s="1075"/>
      <c r="WQE673" s="1075"/>
      <c r="WQF673" s="1075"/>
      <c r="WQG673" s="1075"/>
      <c r="WQH673" s="1075"/>
      <c r="WQI673" s="1075"/>
      <c r="WQJ673" s="1075"/>
      <c r="WQK673" s="1075"/>
      <c r="WQL673" s="1075"/>
      <c r="WQM673" s="1075"/>
      <c r="WQN673" s="1075"/>
      <c r="WQO673" s="1075"/>
      <c r="WQP673" s="1075"/>
      <c r="WQQ673" s="1075"/>
      <c r="WQR673" s="1075"/>
      <c r="WQS673" s="1075"/>
      <c r="WQT673" s="1075"/>
      <c r="WQU673" s="1075"/>
      <c r="WQV673" s="1075"/>
      <c r="WQW673" s="1075"/>
      <c r="WQX673" s="1075"/>
      <c r="WQY673" s="1075"/>
      <c r="WQZ673" s="1075"/>
      <c r="WRA673" s="1075"/>
      <c r="WRB673" s="1075"/>
      <c r="WRC673" s="1075"/>
      <c r="WRD673" s="1075"/>
      <c r="WRE673" s="1075"/>
      <c r="WRF673" s="1075"/>
      <c r="WRG673" s="1075"/>
      <c r="WRH673" s="1075"/>
      <c r="WRI673" s="1075"/>
      <c r="WRJ673" s="1075"/>
      <c r="WRK673" s="1075"/>
      <c r="WRL673" s="1075"/>
      <c r="WRM673" s="1075"/>
      <c r="WRN673" s="1075"/>
      <c r="WRO673" s="1075"/>
      <c r="WRP673" s="1075"/>
      <c r="WRQ673" s="1075"/>
      <c r="WRR673" s="1075"/>
      <c r="WRS673" s="1075"/>
      <c r="WRT673" s="1075"/>
      <c r="WRU673" s="1075"/>
      <c r="WRV673" s="1075"/>
      <c r="WRW673" s="1075"/>
      <c r="WRX673" s="1075"/>
      <c r="WRY673" s="1075"/>
      <c r="WRZ673" s="1075"/>
      <c r="WSA673" s="1075"/>
      <c r="WSB673" s="1075"/>
      <c r="WSC673" s="1075"/>
      <c r="WSD673" s="1075"/>
      <c r="WSE673" s="1075"/>
      <c r="WSF673" s="1075"/>
      <c r="WSG673" s="1075"/>
      <c r="WSH673" s="1075"/>
      <c r="WSI673" s="1075"/>
      <c r="WSJ673" s="1075"/>
      <c r="WSK673" s="1075"/>
      <c r="WSL673" s="1075"/>
      <c r="WSM673" s="1075"/>
      <c r="WSN673" s="1075"/>
      <c r="WSO673" s="1075"/>
      <c r="WSP673" s="1075"/>
      <c r="WSQ673" s="1075"/>
      <c r="WSR673" s="1075"/>
      <c r="WSS673" s="1075"/>
      <c r="WST673" s="1075"/>
      <c r="WSU673" s="1075"/>
      <c r="WSV673" s="1075"/>
      <c r="WSW673" s="1075"/>
      <c r="WSX673" s="1075"/>
      <c r="WSY673" s="1075"/>
      <c r="WSZ673" s="1075"/>
      <c r="WTA673" s="1075"/>
      <c r="WTB673" s="1075"/>
      <c r="WTC673" s="1075"/>
      <c r="WTD673" s="1075"/>
      <c r="WTE673" s="1075"/>
      <c r="WTF673" s="1075"/>
      <c r="WTG673" s="1075"/>
      <c r="WTH673" s="1075"/>
      <c r="WTI673" s="1075"/>
      <c r="WTJ673" s="1075"/>
      <c r="WTK673" s="1075"/>
      <c r="WTL673" s="1075"/>
      <c r="WTM673" s="1075"/>
      <c r="WTN673" s="1075"/>
      <c r="WTO673" s="1075"/>
      <c r="WTP673" s="1075"/>
      <c r="WTQ673" s="1075"/>
      <c r="WTR673" s="1075"/>
      <c r="WTS673" s="1075"/>
      <c r="WTT673" s="1075"/>
      <c r="WTU673" s="1075"/>
      <c r="WTV673" s="1075"/>
      <c r="WTW673" s="1075"/>
      <c r="WTX673" s="1075"/>
      <c r="WTY673" s="1075"/>
      <c r="WTZ673" s="1075"/>
      <c r="WUA673" s="1075"/>
      <c r="WUB673" s="1075"/>
      <c r="WUC673" s="1075"/>
      <c r="WUD673" s="1075"/>
      <c r="WUE673" s="1075"/>
      <c r="WUF673" s="1075"/>
      <c r="WUG673" s="1075"/>
      <c r="WUH673" s="1075"/>
      <c r="WUI673" s="1075"/>
      <c r="WUJ673" s="1075"/>
      <c r="WUK673" s="1075"/>
      <c r="WUL673" s="1075"/>
      <c r="WUM673" s="1075"/>
      <c r="WUN673" s="1075"/>
      <c r="WUO673" s="1075"/>
      <c r="WUP673" s="1075"/>
      <c r="WUQ673" s="1075"/>
      <c r="WUR673" s="1075"/>
      <c r="WUS673" s="1075"/>
      <c r="WUT673" s="1075"/>
      <c r="WUU673" s="1075"/>
      <c r="WUV673" s="1075"/>
      <c r="WUW673" s="1075"/>
      <c r="WUX673" s="1075"/>
      <c r="WUY673" s="1075"/>
      <c r="WUZ673" s="1075"/>
      <c r="WVA673" s="1075"/>
      <c r="WVB673" s="1075"/>
      <c r="WVC673" s="1075"/>
      <c r="WVD673" s="1075"/>
      <c r="WVE673" s="1075"/>
      <c r="WVF673" s="1075"/>
      <c r="WVG673" s="1075"/>
      <c r="WVH673" s="1075"/>
      <c r="WVI673" s="1075"/>
      <c r="WVJ673" s="1075"/>
      <c r="WVK673" s="1075"/>
      <c r="WVL673" s="1075"/>
      <c r="WVM673" s="1075"/>
      <c r="WVN673" s="1075"/>
      <c r="WVO673" s="1075"/>
      <c r="WVP673" s="1075"/>
      <c r="WVQ673" s="1075"/>
      <c r="WVR673" s="1075"/>
      <c r="WVS673" s="1075"/>
      <c r="WVT673" s="1075"/>
      <c r="WVU673" s="1075"/>
      <c r="WVV673" s="1075"/>
      <c r="WVW673" s="1075"/>
      <c r="WVX673" s="1075"/>
      <c r="WVY673" s="1075"/>
      <c r="WVZ673" s="1075"/>
      <c r="WWA673" s="1075"/>
      <c r="WWB673" s="1075"/>
      <c r="WWC673" s="1075"/>
      <c r="WWD673" s="1075"/>
      <c r="WWE673" s="1075"/>
      <c r="WWF673" s="1075"/>
      <c r="WWG673" s="1075"/>
      <c r="WWH673" s="1075"/>
      <c r="WWI673" s="1075"/>
      <c r="WWJ673" s="1075"/>
      <c r="WWK673" s="1075"/>
      <c r="WWL673" s="1075"/>
      <c r="WWM673" s="1075"/>
      <c r="WWN673" s="1075"/>
      <c r="WWO673" s="1075"/>
      <c r="WWP673" s="1075"/>
      <c r="WWQ673" s="1075"/>
      <c r="WWR673" s="1075"/>
      <c r="WWS673" s="1075"/>
      <c r="WWT673" s="1075"/>
      <c r="WWU673" s="1075"/>
      <c r="WWV673" s="1075"/>
      <c r="WWW673" s="1075"/>
      <c r="WWX673" s="1075"/>
      <c r="WWY673" s="1075"/>
      <c r="WWZ673" s="1075"/>
      <c r="WXA673" s="1075"/>
      <c r="WXB673" s="1075"/>
      <c r="WXC673" s="1075"/>
      <c r="WXD673" s="1075"/>
      <c r="WXE673" s="1075"/>
      <c r="WXF673" s="1075"/>
      <c r="WXG673" s="1075"/>
      <c r="WXH673" s="1075"/>
      <c r="WXI673" s="1075"/>
      <c r="WXJ673" s="1075"/>
      <c r="WXK673" s="1075"/>
      <c r="WXL673" s="1075"/>
      <c r="WXM673" s="1075"/>
      <c r="WXN673" s="1075"/>
      <c r="WXO673" s="1075"/>
      <c r="WXP673" s="1075"/>
      <c r="WXQ673" s="1075"/>
      <c r="WXR673" s="1075"/>
      <c r="WXS673" s="1075"/>
      <c r="WXT673" s="1075"/>
      <c r="WXU673" s="1075"/>
      <c r="WXV673" s="1075"/>
      <c r="WXW673" s="1075"/>
      <c r="WXX673" s="1075"/>
      <c r="WXY673" s="1075"/>
      <c r="WXZ673" s="1075"/>
      <c r="WYA673" s="1075"/>
      <c r="WYB673" s="1075"/>
      <c r="WYC673" s="1075"/>
      <c r="WYD673" s="1075"/>
      <c r="WYE673" s="1075"/>
      <c r="WYF673" s="1075"/>
      <c r="WYG673" s="1075"/>
      <c r="WYH673" s="1075"/>
      <c r="WYI673" s="1075"/>
      <c r="WYJ673" s="1075"/>
      <c r="WYK673" s="1075"/>
      <c r="WYL673" s="1075"/>
      <c r="WYM673" s="1075"/>
      <c r="WYN673" s="1075"/>
      <c r="WYO673" s="1075"/>
      <c r="WYP673" s="1075"/>
      <c r="WYQ673" s="1075"/>
      <c r="WYR673" s="1075"/>
      <c r="WYS673" s="1075"/>
      <c r="WYT673" s="1075"/>
      <c r="WYU673" s="1075"/>
      <c r="WYV673" s="1075"/>
      <c r="WYW673" s="1075"/>
      <c r="WYX673" s="1075"/>
      <c r="WYY673" s="1075"/>
      <c r="WYZ673" s="1075"/>
      <c r="WZA673" s="1075"/>
      <c r="WZB673" s="1075"/>
      <c r="WZC673" s="1075"/>
      <c r="WZD673" s="1075"/>
      <c r="WZE673" s="1075"/>
      <c r="WZF673" s="1075"/>
      <c r="WZG673" s="1075"/>
      <c r="WZH673" s="1075"/>
      <c r="WZI673" s="1075"/>
      <c r="WZJ673" s="1075"/>
      <c r="WZK673" s="1075"/>
      <c r="WZL673" s="1075"/>
      <c r="WZM673" s="1075"/>
      <c r="WZN673" s="1075"/>
      <c r="WZO673" s="1075"/>
      <c r="WZP673" s="1075"/>
      <c r="WZQ673" s="1075"/>
      <c r="WZR673" s="1075"/>
      <c r="WZS673" s="1075"/>
      <c r="WZT673" s="1075"/>
      <c r="WZU673" s="1075"/>
      <c r="WZV673" s="1075"/>
      <c r="WZW673" s="1075"/>
      <c r="WZX673" s="1075"/>
      <c r="WZY673" s="1075"/>
      <c r="WZZ673" s="1075"/>
      <c r="XAA673" s="1075"/>
      <c r="XAB673" s="1075"/>
      <c r="XAC673" s="1075"/>
      <c r="XAD673" s="1075"/>
      <c r="XAE673" s="1075"/>
      <c r="XAF673" s="1075"/>
      <c r="XAG673" s="1075"/>
      <c r="XAH673" s="1075"/>
      <c r="XAI673" s="1075"/>
      <c r="XAJ673" s="1075"/>
      <c r="XAK673" s="1075"/>
      <c r="XAL673" s="1075"/>
      <c r="XAM673" s="1075"/>
      <c r="XAN673" s="1075"/>
      <c r="XAO673" s="1075"/>
      <c r="XAP673" s="1075"/>
      <c r="XAQ673" s="1075"/>
      <c r="XAR673" s="1075"/>
      <c r="XAS673" s="1075"/>
      <c r="XAT673" s="1075"/>
      <c r="XAU673" s="1075"/>
      <c r="XAV673" s="1075"/>
      <c r="XAW673" s="1075"/>
      <c r="XAX673" s="1075"/>
      <c r="XAY673" s="1075"/>
      <c r="XAZ673" s="1075"/>
      <c r="XBA673" s="1075"/>
      <c r="XBB673" s="1075"/>
      <c r="XBC673" s="1075"/>
      <c r="XBD673" s="1075"/>
      <c r="XBE673" s="1075"/>
      <c r="XBF673" s="1075"/>
      <c r="XBG673" s="1075"/>
      <c r="XBH673" s="1075"/>
      <c r="XBI673" s="1075"/>
      <c r="XBJ673" s="1075"/>
      <c r="XBK673" s="1075"/>
      <c r="XBL673" s="1075"/>
      <c r="XBM673" s="1075"/>
      <c r="XBN673" s="1075"/>
      <c r="XBO673" s="1075"/>
      <c r="XBP673" s="1075"/>
      <c r="XBQ673" s="1075"/>
      <c r="XBR673" s="1075"/>
      <c r="XBS673" s="1075"/>
      <c r="XBT673" s="1075"/>
      <c r="XBU673" s="1075"/>
      <c r="XBV673" s="1075"/>
      <c r="XBW673" s="1075"/>
      <c r="XBX673" s="1075"/>
      <c r="XBY673" s="1075"/>
      <c r="XBZ673" s="1075"/>
      <c r="XCA673" s="1075"/>
      <c r="XCB673" s="1075"/>
      <c r="XCC673" s="1075"/>
      <c r="XCD673" s="1075"/>
      <c r="XCE673" s="1075"/>
      <c r="XCF673" s="1075"/>
      <c r="XCG673" s="1075"/>
      <c r="XCH673" s="1075"/>
      <c r="XCI673" s="1075"/>
      <c r="XCJ673" s="1075"/>
      <c r="XCK673" s="1075"/>
      <c r="XCL673" s="1075"/>
      <c r="XCM673" s="1075"/>
      <c r="XCN673" s="1075"/>
      <c r="XCO673" s="1075"/>
      <c r="XCP673" s="1075"/>
      <c r="XCQ673" s="1075"/>
      <c r="XCR673" s="1075"/>
      <c r="XCS673" s="1075"/>
      <c r="XCT673" s="1075"/>
      <c r="XCU673" s="1075"/>
      <c r="XCV673" s="1075"/>
      <c r="XCW673" s="1075"/>
      <c r="XCX673" s="1075"/>
      <c r="XCY673" s="1075"/>
      <c r="XCZ673" s="1075"/>
      <c r="XDA673" s="1075"/>
      <c r="XDB673" s="1075"/>
      <c r="XDC673" s="1075"/>
      <c r="XDD673" s="1075"/>
      <c r="XDE673" s="1075"/>
      <c r="XDF673" s="1075"/>
      <c r="XDG673" s="1075"/>
      <c r="XDH673" s="1075"/>
      <c r="XDI673" s="1075"/>
      <c r="XDJ673" s="1075"/>
      <c r="XDK673" s="1075"/>
      <c r="XDL673" s="1075"/>
      <c r="XDM673" s="1075"/>
      <c r="XDN673" s="1075"/>
      <c r="XDO673" s="1075"/>
      <c r="XDP673" s="1075"/>
      <c r="XDQ673" s="1075"/>
      <c r="XDR673" s="1075"/>
      <c r="XDS673" s="1075"/>
      <c r="XDT673" s="1075"/>
      <c r="XDU673" s="1075"/>
      <c r="XDV673" s="1075"/>
      <c r="XDW673" s="1075"/>
      <c r="XDX673" s="1075"/>
      <c r="XDY673" s="1075"/>
      <c r="XDZ673" s="1075"/>
      <c r="XEA673" s="1075"/>
      <c r="XEB673" s="1075"/>
      <c r="XEC673" s="1075"/>
      <c r="XED673" s="1075"/>
      <c r="XEE673" s="1075"/>
      <c r="XEF673" s="1075"/>
      <c r="XEG673" s="1075"/>
      <c r="XEH673" s="1075"/>
      <c r="XEI673" s="1075"/>
      <c r="XEJ673" s="1075"/>
      <c r="XEK673" s="1075"/>
      <c r="XEL673" s="1075"/>
      <c r="XEM673" s="1075"/>
      <c r="XEN673" s="1075"/>
      <c r="XEO673" s="1075"/>
      <c r="XEP673" s="1075"/>
      <c r="XEQ673" s="1075"/>
      <c r="XER673" s="1075"/>
      <c r="XES673" s="1075"/>
      <c r="XET673" s="1075"/>
      <c r="XEU673" s="1075"/>
      <c r="XEV673" s="1075"/>
      <c r="XEW673" s="1075"/>
      <c r="XEX673" s="1075"/>
      <c r="XEY673" s="1075"/>
      <c r="XEZ673" s="1075"/>
      <c r="XFA673" s="1075"/>
      <c r="XFB673" s="1075"/>
      <c r="XFC673" s="1075"/>
      <c r="XFD673" s="1075"/>
    </row>
    <row r="674" spans="1:16384" x14ac:dyDescent="0.3">
      <c r="A674" s="496">
        <v>674</v>
      </c>
      <c r="B674" s="249" t="s">
        <v>625</v>
      </c>
      <c r="V674" s="996"/>
      <c r="AG674" s="194"/>
      <c r="AJ674" s="194"/>
      <c r="AP674" s="194"/>
      <c r="AS674" s="194"/>
      <c r="AY674" s="194"/>
      <c r="BB674" s="194"/>
      <c r="BE674" s="194"/>
      <c r="BH674" s="194"/>
    </row>
    <row r="675" spans="1:16384" x14ac:dyDescent="0.3">
      <c r="A675" s="496">
        <v>675</v>
      </c>
      <c r="B675" s="888" t="s">
        <v>652</v>
      </c>
      <c r="C675" s="889" t="s">
        <v>669</v>
      </c>
      <c r="D675" s="890">
        <v>43709</v>
      </c>
      <c r="E675" s="1054">
        <v>2.3300000000000001E-2</v>
      </c>
      <c r="F675" s="1001">
        <v>187</v>
      </c>
      <c r="G675" s="1054">
        <f t="shared" ref="G675:G680" si="1478">F675/$G$651</f>
        <v>2.0432692307692308E-2</v>
      </c>
      <c r="H675" s="892" t="s">
        <v>211</v>
      </c>
      <c r="I675" s="1054">
        <f t="shared" ref="I675" si="1479">LARGE(BV675:CL675,1)</f>
        <v>3.6402569593147749E-2</v>
      </c>
      <c r="J675" s="1054">
        <f t="shared" ref="J675" si="1480">SMALL(BV675:CL675,1)</f>
        <v>5.681818181818182E-3</v>
      </c>
      <c r="K675" s="897">
        <v>6</v>
      </c>
      <c r="L675" s="1054">
        <f>K675/L651</f>
        <v>8.356545961002786E-3</v>
      </c>
      <c r="M675" s="892">
        <f t="shared" ref="M675:M676" si="1481">L675/$G675</f>
        <v>0.4089791905620187</v>
      </c>
      <c r="N675" s="897">
        <v>7</v>
      </c>
      <c r="O675" s="1054">
        <f>N675/O651</f>
        <v>1.6355140186915886E-2</v>
      </c>
      <c r="P675" s="892">
        <f t="shared" ref="P675:P676" si="1482">O675/$G675</f>
        <v>0.80043980208905985</v>
      </c>
      <c r="Q675" s="897">
        <v>3</v>
      </c>
      <c r="R675" s="1054">
        <f>Q675/R651</f>
        <v>1.4634146341463415E-2</v>
      </c>
      <c r="S675" s="893">
        <f t="shared" ref="S675:S676" si="1483">R675/$G675</f>
        <v>0.71621233859397426</v>
      </c>
      <c r="T675" s="897">
        <v>12</v>
      </c>
      <c r="U675" s="1054">
        <f>T675/U651</f>
        <v>2.3575638506876228E-2</v>
      </c>
      <c r="V675" s="997">
        <f t="shared" ref="V675:V676" si="1484">U675/$G675</f>
        <v>1.1538194845718248</v>
      </c>
      <c r="W675" s="897">
        <v>3</v>
      </c>
      <c r="X675" s="1054">
        <f>W675/X651</f>
        <v>1.1673151750972763E-2</v>
      </c>
      <c r="Y675" s="893">
        <f t="shared" ref="Y675:Y676" si="1485">X675/$G675</f>
        <v>0.571297779812314</v>
      </c>
      <c r="Z675" s="897">
        <v>1</v>
      </c>
      <c r="AA675" s="1054">
        <f>Z675/AA651</f>
        <v>5.681818181818182E-3</v>
      </c>
      <c r="AB675" s="893">
        <f t="shared" ref="AB675:AB676" si="1486">AA675/$G675</f>
        <v>0.27807486631016043</v>
      </c>
      <c r="AC675" s="897">
        <v>17</v>
      </c>
      <c r="AD675" s="1054">
        <f>AC675/AD651</f>
        <v>2.7463651050080775E-2</v>
      </c>
      <c r="AE675" s="893">
        <f t="shared" ref="AE675:AE676" si="1487">AD675/$G675</f>
        <v>1.3441033925686592</v>
      </c>
      <c r="AF675" s="897">
        <v>3</v>
      </c>
      <c r="AG675" s="1054">
        <f>AF675/AG651</f>
        <v>1.7441860465116279E-2</v>
      </c>
      <c r="AH675" s="893">
        <f t="shared" ref="AH675:AH676" si="1488">AG675/$G675</f>
        <v>0.853625170998632</v>
      </c>
      <c r="AI675" s="897">
        <v>4</v>
      </c>
      <c r="AJ675" s="1054">
        <f>AI675/AJ651</f>
        <v>1.4285714285714285E-2</v>
      </c>
      <c r="AK675" s="893">
        <f t="shared" ref="AK675:AK676" si="1489">AJ675/$G675</f>
        <v>0.69915966386554618</v>
      </c>
      <c r="AL675" s="897">
        <v>2</v>
      </c>
      <c r="AM675" s="1054">
        <f>AL675/AM651</f>
        <v>1.3793103448275862E-2</v>
      </c>
      <c r="AN675" s="893">
        <f t="shared" ref="AN675:AN676" si="1490">AM675/$G675</f>
        <v>0.67505070993914806</v>
      </c>
      <c r="AO675" s="897">
        <v>66</v>
      </c>
      <c r="AP675" s="1054">
        <f>AO675/AP651</f>
        <v>3.1088082901554404E-2</v>
      </c>
      <c r="AQ675" s="893">
        <f t="shared" ref="AQ675:AQ676" si="1491">AP675/$G675</f>
        <v>1.5214873514172509</v>
      </c>
      <c r="AR675" s="897">
        <v>17</v>
      </c>
      <c r="AS675" s="1054">
        <f>AR675/AS651</f>
        <v>3.6402569593147749E-2</v>
      </c>
      <c r="AT675" s="893">
        <f t="shared" ref="AT675:AT676" si="1492">AS675/$G675</f>
        <v>1.7815845824411134</v>
      </c>
      <c r="AU675" s="897">
        <v>9</v>
      </c>
      <c r="AV675" s="1054">
        <f>AU675/AV651</f>
        <v>1.2711864406779662E-2</v>
      </c>
      <c r="AW675" s="893">
        <f t="shared" ref="AW675:AW676" si="1493">AV675/$G675</f>
        <v>0.62213359920239286</v>
      </c>
      <c r="AX675" s="897">
        <v>11</v>
      </c>
      <c r="AY675" s="1054">
        <f>AX675/AY651</f>
        <v>2.2964509394572025E-2</v>
      </c>
      <c r="AZ675" s="893">
        <f t="shared" ref="AZ675:AZ676" si="1494">AY675/$G675</f>
        <v>1.1239101068402308</v>
      </c>
      <c r="BA675" s="897">
        <v>8</v>
      </c>
      <c r="BB675" s="1054">
        <f>BA675/BB651</f>
        <v>1.167883211678832E-2</v>
      </c>
      <c r="BC675" s="893">
        <f t="shared" ref="BC675:BC676" si="1495">BB675/$G675</f>
        <v>0.57157578359811079</v>
      </c>
      <c r="BD675" s="897">
        <v>9</v>
      </c>
      <c r="BE675" s="1054">
        <f>BD675/BE651</f>
        <v>1.6100178890876567E-2</v>
      </c>
      <c r="BF675" s="893">
        <f t="shared" ref="BF675:BF676" si="1496">BE675/$G675</f>
        <v>0.78796169630642965</v>
      </c>
      <c r="BG675" s="897">
        <v>9</v>
      </c>
      <c r="BH675" s="1054">
        <f>BG675/BH651</f>
        <v>1.4469453376205787E-2</v>
      </c>
      <c r="BI675" s="893">
        <f t="shared" ref="BI675:BI676" si="1497">BH675/$G675</f>
        <v>0.70815207111783618</v>
      </c>
      <c r="BJ675" s="897">
        <f t="shared" si="1429"/>
        <v>25</v>
      </c>
      <c r="BK675" s="1054">
        <f>BJ675/BK651</f>
        <v>1.3404825737265416E-2</v>
      </c>
      <c r="BL675" s="893">
        <f t="shared" ref="BL675:BL676" si="1498">BK675/$G675</f>
        <v>0.65604794196498972</v>
      </c>
      <c r="BM675" s="897">
        <f t="shared" si="1430"/>
        <v>46</v>
      </c>
      <c r="BN675" s="1054">
        <f>BM675/BN651</f>
        <v>2.0210896309314587E-2</v>
      </c>
      <c r="BO675" s="893">
        <f t="shared" ref="BO675:BO676" si="1499">BN675/$G675</f>
        <v>0.9891450429029256</v>
      </c>
      <c r="BP675" s="897">
        <f t="shared" si="1415"/>
        <v>85</v>
      </c>
      <c r="BQ675" s="1054">
        <f>BP675/BQ651</f>
        <v>2.4202733485193622E-2</v>
      </c>
      <c r="BR675" s="893">
        <f t="shared" ref="BR675:BR676" si="1500">BQ675/$G675</f>
        <v>1.184510250569476</v>
      </c>
      <c r="BS675" s="897">
        <f t="shared" si="1471"/>
        <v>31</v>
      </c>
      <c r="BT675" s="1054">
        <f>BS675/BT651</f>
        <v>2.0680453635757171E-2</v>
      </c>
      <c r="BU675" s="894">
        <f t="shared" ref="BU675:BU676" si="1501">BT675/$G675</f>
        <v>1.0121257308794098</v>
      </c>
      <c r="BV675" s="895">
        <f t="shared" ref="BV675:BV676" si="1502">L675</f>
        <v>8.356545961002786E-3</v>
      </c>
      <c r="BW675" s="895">
        <f t="shared" ref="BW675:BW676" si="1503">O675</f>
        <v>1.6355140186915886E-2</v>
      </c>
      <c r="BX675" s="895">
        <f t="shared" ref="BX675:BX676" si="1504">R675</f>
        <v>1.4634146341463415E-2</v>
      </c>
      <c r="BY675" s="895">
        <f t="shared" ref="BY675:BY676" si="1505">U675</f>
        <v>2.3575638506876228E-2</v>
      </c>
      <c r="BZ675" s="895">
        <f t="shared" ref="BZ675:BZ676" si="1506">X675</f>
        <v>1.1673151750972763E-2</v>
      </c>
      <c r="CA675" s="895">
        <f t="shared" ref="CA675:CA676" si="1507">AA675</f>
        <v>5.681818181818182E-3</v>
      </c>
      <c r="CB675" s="895">
        <f t="shared" ref="CB675:CB676" si="1508">AD675</f>
        <v>2.7463651050080775E-2</v>
      </c>
      <c r="CC675" s="895">
        <f t="shared" ref="CC675:CC676" si="1509">AG675</f>
        <v>1.7441860465116279E-2</v>
      </c>
      <c r="CD675" s="895">
        <f t="shared" ref="CD675:CD676" si="1510">AJ675</f>
        <v>1.4285714285714285E-2</v>
      </c>
      <c r="CE675" s="895">
        <f t="shared" ref="CE675:CE680" si="1511">AM675</f>
        <v>1.3793103448275862E-2</v>
      </c>
      <c r="CF675" s="895">
        <f t="shared" ref="CF675:CF680" si="1512">AP675</f>
        <v>3.1088082901554404E-2</v>
      </c>
      <c r="CG675" s="895">
        <f t="shared" ref="CG675:CG676" si="1513">AS675</f>
        <v>3.6402569593147749E-2</v>
      </c>
      <c r="CH675" s="895">
        <f t="shared" ref="CH675:CH676" si="1514">AV675</f>
        <v>1.2711864406779662E-2</v>
      </c>
      <c r="CI675" s="895">
        <f t="shared" ref="CI675:CI676" si="1515">AY675</f>
        <v>2.2964509394572025E-2</v>
      </c>
      <c r="CJ675" s="895">
        <f t="shared" ref="CJ675:CJ676" si="1516">BB675</f>
        <v>1.167883211678832E-2</v>
      </c>
      <c r="CK675" s="895">
        <f t="shared" ref="CK675:CK676" si="1517">BE675</f>
        <v>1.6100178890876567E-2</v>
      </c>
      <c r="CL675" s="895">
        <f t="shared" ref="CL675:CL676" si="1518">BH675</f>
        <v>1.4469453376205787E-2</v>
      </c>
    </row>
    <row r="676" spans="1:16384" x14ac:dyDescent="0.3">
      <c r="A676" s="496">
        <v>676</v>
      </c>
      <c r="B676" s="888" t="s">
        <v>654</v>
      </c>
      <c r="C676" s="889" t="s">
        <v>669</v>
      </c>
      <c r="D676" s="890">
        <v>43709</v>
      </c>
      <c r="E676" s="1055">
        <v>9.4999999999999998E-3</v>
      </c>
      <c r="F676" s="1001">
        <v>20</v>
      </c>
      <c r="G676" s="1055">
        <f t="shared" si="1478"/>
        <v>2.1853146853146855E-3</v>
      </c>
      <c r="H676" s="892" t="s">
        <v>211</v>
      </c>
      <c r="I676" s="1055">
        <f t="shared" ref="I676" si="1519">LARGE(BV676:CL676,1)</f>
        <v>4.0697674418604654E-2</v>
      </c>
      <c r="J676" s="1055">
        <f t="shared" ref="J676" si="1520">SMALL(BV676:CL676,1)</f>
        <v>4.178272980501393E-3</v>
      </c>
      <c r="K676" s="897">
        <v>3</v>
      </c>
      <c r="L676" s="1055">
        <f>K676/L651</f>
        <v>4.178272980501393E-3</v>
      </c>
      <c r="M676" s="892">
        <f t="shared" si="1481"/>
        <v>1.9119777158774374</v>
      </c>
      <c r="N676" s="897">
        <v>10</v>
      </c>
      <c r="O676" s="1055">
        <f>N676/O651</f>
        <v>2.336448598130841E-2</v>
      </c>
      <c r="P676" s="892">
        <f t="shared" si="1482"/>
        <v>10.691588785046727</v>
      </c>
      <c r="Q676" s="897">
        <v>3</v>
      </c>
      <c r="R676" s="1055">
        <f>Q676/R651</f>
        <v>1.4634146341463415E-2</v>
      </c>
      <c r="S676" s="893">
        <f t="shared" si="1483"/>
        <v>6.6965853658536583</v>
      </c>
      <c r="T676" s="897">
        <v>8</v>
      </c>
      <c r="U676" s="1055">
        <f>T676/U651</f>
        <v>1.5717092337917484E-2</v>
      </c>
      <c r="V676" s="997">
        <f t="shared" si="1484"/>
        <v>7.1921414538310406</v>
      </c>
      <c r="W676" s="897">
        <v>4</v>
      </c>
      <c r="X676" s="1055">
        <f>W676/X651</f>
        <v>1.556420233463035E-2</v>
      </c>
      <c r="Y676" s="893">
        <f t="shared" si="1485"/>
        <v>7.1221789883268478</v>
      </c>
      <c r="Z676" s="897">
        <v>1</v>
      </c>
      <c r="AA676" s="1055">
        <f>Z676/AA651</f>
        <v>5.681818181818182E-3</v>
      </c>
      <c r="AB676" s="893">
        <f t="shared" si="1486"/>
        <v>2.6</v>
      </c>
      <c r="AC676" s="897">
        <v>10</v>
      </c>
      <c r="AD676" s="1055">
        <f>AC676/AD651</f>
        <v>1.6155088852988692E-2</v>
      </c>
      <c r="AE676" s="893">
        <f t="shared" si="1487"/>
        <v>7.3925686591276243</v>
      </c>
      <c r="AF676" s="897">
        <v>7</v>
      </c>
      <c r="AG676" s="1055">
        <f>AF676/AG651</f>
        <v>4.0697674418604654E-2</v>
      </c>
      <c r="AH676" s="893">
        <f t="shared" si="1488"/>
        <v>18.623255813953488</v>
      </c>
      <c r="AI676" s="897">
        <v>5</v>
      </c>
      <c r="AJ676" s="1055">
        <f>AI676/AJ651</f>
        <v>1.7857142857142856E-2</v>
      </c>
      <c r="AK676" s="893">
        <f t="shared" si="1489"/>
        <v>8.1714285714285708</v>
      </c>
      <c r="AL676" s="897">
        <v>2</v>
      </c>
      <c r="AM676" s="1055">
        <f>AL676/AM651</f>
        <v>1.3793103448275862E-2</v>
      </c>
      <c r="AN676" s="893">
        <f t="shared" si="1490"/>
        <v>6.3117241379310336</v>
      </c>
      <c r="AO676" s="897">
        <v>29</v>
      </c>
      <c r="AP676" s="1055">
        <f>AO676/AP651</f>
        <v>1.3659915214319359E-2</v>
      </c>
      <c r="AQ676" s="893">
        <f t="shared" si="1491"/>
        <v>6.2507772020725385</v>
      </c>
      <c r="AR676" s="897">
        <v>14</v>
      </c>
      <c r="AS676" s="1055">
        <f>AR676/AS651</f>
        <v>2.9978586723768737E-2</v>
      </c>
      <c r="AT676" s="893">
        <f t="shared" si="1492"/>
        <v>13.718201284796573</v>
      </c>
      <c r="AU676" s="897">
        <v>12</v>
      </c>
      <c r="AV676" s="1055">
        <f>AU676/AV651</f>
        <v>1.6949152542372881E-2</v>
      </c>
      <c r="AW676" s="893">
        <f t="shared" si="1493"/>
        <v>7.7559322033898299</v>
      </c>
      <c r="AX676" s="897">
        <v>12</v>
      </c>
      <c r="AY676" s="1055">
        <f>AX676/AY651</f>
        <v>2.5052192066805846E-2</v>
      </c>
      <c r="AZ676" s="893">
        <f t="shared" si="1494"/>
        <v>11.463883089770354</v>
      </c>
      <c r="BA676" s="897">
        <v>10</v>
      </c>
      <c r="BB676" s="1055">
        <f>BA676/BB651</f>
        <v>1.4598540145985401E-2</v>
      </c>
      <c r="BC676" s="893">
        <f t="shared" si="1495"/>
        <v>6.6802919708029194</v>
      </c>
      <c r="BD676" s="897">
        <v>10</v>
      </c>
      <c r="BE676" s="1055">
        <f>BD676/BE651</f>
        <v>1.7889087656529516E-2</v>
      </c>
      <c r="BF676" s="893">
        <f t="shared" si="1496"/>
        <v>8.1860465116279055</v>
      </c>
      <c r="BG676" s="897">
        <v>9</v>
      </c>
      <c r="BH676" s="1055">
        <f>BG676/BH651</f>
        <v>1.4469453376205787E-2</v>
      </c>
      <c r="BI676" s="893">
        <f t="shared" si="1497"/>
        <v>6.6212218649517673</v>
      </c>
      <c r="BJ676" s="897">
        <f t="shared" si="1429"/>
        <v>19</v>
      </c>
      <c r="BK676" s="1055">
        <f>BJ676/BK651</f>
        <v>1.0187667560321715E-2</v>
      </c>
      <c r="BL676" s="893">
        <f t="shared" si="1498"/>
        <v>4.6618766756032164</v>
      </c>
      <c r="BM676" s="897">
        <f t="shared" si="1430"/>
        <v>47</v>
      </c>
      <c r="BN676" s="1055">
        <f>BM676/BN651</f>
        <v>2.0650263620386643E-2</v>
      </c>
      <c r="BO676" s="893">
        <f t="shared" si="1499"/>
        <v>9.449560632688927</v>
      </c>
      <c r="BP676" s="897">
        <f t="shared" ref="BP676:BP681" si="1521">BA676+AO676+AL676+BD676</f>
        <v>51</v>
      </c>
      <c r="BQ676" s="1055">
        <f>BP676/BQ651</f>
        <v>1.4521640091116172E-2</v>
      </c>
      <c r="BR676" s="893">
        <f t="shared" si="1500"/>
        <v>6.6451025056947604</v>
      </c>
      <c r="BS676" s="897">
        <f t="shared" si="1471"/>
        <v>32</v>
      </c>
      <c r="BT676" s="1055">
        <f>BS676/BT651</f>
        <v>2.134756504336224E-2</v>
      </c>
      <c r="BU676" s="894">
        <f t="shared" si="1501"/>
        <v>9.7686457638425601</v>
      </c>
      <c r="BV676" s="895">
        <f t="shared" si="1502"/>
        <v>4.178272980501393E-3</v>
      </c>
      <c r="BW676" s="895">
        <f t="shared" si="1503"/>
        <v>2.336448598130841E-2</v>
      </c>
      <c r="BX676" s="895">
        <f t="shared" si="1504"/>
        <v>1.4634146341463415E-2</v>
      </c>
      <c r="BY676" s="895">
        <f t="shared" si="1505"/>
        <v>1.5717092337917484E-2</v>
      </c>
      <c r="BZ676" s="895">
        <f t="shared" si="1506"/>
        <v>1.556420233463035E-2</v>
      </c>
      <c r="CA676" s="895">
        <f t="shared" si="1507"/>
        <v>5.681818181818182E-3</v>
      </c>
      <c r="CB676" s="895">
        <f t="shared" si="1508"/>
        <v>1.6155088852988692E-2</v>
      </c>
      <c r="CC676" s="895">
        <f t="shared" si="1509"/>
        <v>4.0697674418604654E-2</v>
      </c>
      <c r="CD676" s="895">
        <f t="shared" si="1510"/>
        <v>1.7857142857142856E-2</v>
      </c>
      <c r="CE676" s="895">
        <f t="shared" si="1511"/>
        <v>1.3793103448275862E-2</v>
      </c>
      <c r="CF676" s="895">
        <f t="shared" si="1512"/>
        <v>1.3659915214319359E-2</v>
      </c>
      <c r="CG676" s="895">
        <f t="shared" si="1513"/>
        <v>2.9978586723768737E-2</v>
      </c>
      <c r="CH676" s="895">
        <f t="shared" si="1514"/>
        <v>1.6949152542372881E-2</v>
      </c>
      <c r="CI676" s="895">
        <f t="shared" si="1515"/>
        <v>2.5052192066805846E-2</v>
      </c>
      <c r="CJ676" s="895">
        <f t="shared" si="1516"/>
        <v>1.4598540145985401E-2</v>
      </c>
      <c r="CK676" s="895">
        <f t="shared" si="1517"/>
        <v>1.7889087656529516E-2</v>
      </c>
      <c r="CL676" s="895">
        <f t="shared" si="1518"/>
        <v>1.4469453376205787E-2</v>
      </c>
    </row>
    <row r="677" spans="1:16384" x14ac:dyDescent="0.3">
      <c r="A677" s="496">
        <v>677</v>
      </c>
      <c r="B677" s="888" t="s">
        <v>653</v>
      </c>
      <c r="C677" s="889" t="s">
        <v>669</v>
      </c>
      <c r="D677" s="890">
        <v>43709</v>
      </c>
      <c r="E677" s="1055">
        <v>5.8400000000000001E-2</v>
      </c>
      <c r="F677" s="1001">
        <v>527</v>
      </c>
      <c r="G677" s="1055">
        <f t="shared" si="1478"/>
        <v>5.758304195804196E-2</v>
      </c>
      <c r="H677" s="892" t="s">
        <v>211</v>
      </c>
      <c r="I677" s="1055">
        <f>LARGE(BV677:CL677,1)</f>
        <v>0.12770137524557956</v>
      </c>
      <c r="J677" s="1055">
        <f>SMALL(BV677:CL677,1)</f>
        <v>2.0437956204379562E-2</v>
      </c>
      <c r="K677" s="897">
        <v>23</v>
      </c>
      <c r="L677" s="1055">
        <f>K677/L651</f>
        <v>3.2033426183844013E-2</v>
      </c>
      <c r="M677" s="892">
        <f>L677/$G677</f>
        <v>0.55629965167844475</v>
      </c>
      <c r="N677" s="897">
        <v>40</v>
      </c>
      <c r="O677" s="1055">
        <f>N677/O651</f>
        <v>9.3457943925233641E-2</v>
      </c>
      <c r="P677" s="892">
        <f>O677/$G677</f>
        <v>1.6230115802727481</v>
      </c>
      <c r="Q677" s="897">
        <v>10</v>
      </c>
      <c r="R677" s="1055">
        <f>Q677/R651</f>
        <v>4.878048780487805E-2</v>
      </c>
      <c r="S677" s="893">
        <f>R677/$G677</f>
        <v>0.84713287360577594</v>
      </c>
      <c r="T677" s="897">
        <v>65</v>
      </c>
      <c r="U677" s="1055">
        <f>T677/U651</f>
        <v>0.12770137524557956</v>
      </c>
      <c r="V677" s="997">
        <f>U677/$G677</f>
        <v>2.2176906759915447</v>
      </c>
      <c r="W677" s="897">
        <v>14</v>
      </c>
      <c r="X677" s="1055">
        <f>W677/X651</f>
        <v>5.4474708171206226E-2</v>
      </c>
      <c r="Y677" s="893">
        <f>X677/$G677</f>
        <v>0.94601997947415439</v>
      </c>
      <c r="Z677" s="897">
        <v>6</v>
      </c>
      <c r="AA677" s="1055">
        <f>Z677/AA651</f>
        <v>3.4090909090909088E-2</v>
      </c>
      <c r="AB677" s="893">
        <f>AA677/$G677</f>
        <v>0.5920303605313092</v>
      </c>
      <c r="AC677" s="897">
        <v>28</v>
      </c>
      <c r="AD677" s="1055">
        <f>AC677/AD651</f>
        <v>4.5234248788368334E-2</v>
      </c>
      <c r="AE677" s="893">
        <f>AD677/$G677</f>
        <v>0.78554809281052562</v>
      </c>
      <c r="AF677" s="897">
        <v>8</v>
      </c>
      <c r="AG677" s="1055">
        <f>AF677/AG651</f>
        <v>4.6511627906976744E-2</v>
      </c>
      <c r="AH677" s="893">
        <f>AG677/$G677</f>
        <v>0.80773134460085605</v>
      </c>
      <c r="AI677" s="897">
        <v>11</v>
      </c>
      <c r="AJ677" s="1055">
        <f>AI677/AJ651</f>
        <v>3.9285714285714285E-2</v>
      </c>
      <c r="AK677" s="893">
        <f>AJ677/$G677</f>
        <v>0.6822445107075088</v>
      </c>
      <c r="AL677" s="897">
        <v>18</v>
      </c>
      <c r="AM677" s="1055">
        <f>AL677/AM651</f>
        <v>0.12413793103448276</v>
      </c>
      <c r="AN677" s="893">
        <f>AM677/$G677</f>
        <v>2.1558071059346986</v>
      </c>
      <c r="AO677" s="897">
        <v>84</v>
      </c>
      <c r="AP677" s="1055">
        <f>AO677/AP651</f>
        <v>3.9566650965614694E-2</v>
      </c>
      <c r="AQ677" s="893">
        <f>AP677/$G677</f>
        <v>0.6871233199948874</v>
      </c>
      <c r="AR677" s="897">
        <v>52</v>
      </c>
      <c r="AS677" s="1055">
        <f>AR677/AS651</f>
        <v>0.11134903640256959</v>
      </c>
      <c r="AT677" s="893">
        <f>AS677/$G677</f>
        <v>1.9337122982093298</v>
      </c>
      <c r="AU677" s="897">
        <v>33</v>
      </c>
      <c r="AV677" s="1055">
        <f>AU677/AV651</f>
        <v>4.6610169491525424E-2</v>
      </c>
      <c r="AW677" s="893">
        <f>AV677/$G677</f>
        <v>0.80944263982246811</v>
      </c>
      <c r="AX677" s="897">
        <v>43</v>
      </c>
      <c r="AY677" s="1055">
        <f>AX677/AY651</f>
        <v>8.9770354906054284E-2</v>
      </c>
      <c r="AZ677" s="893">
        <f>AY677/$G677</f>
        <v>1.5589720836816106</v>
      </c>
      <c r="BA677" s="897">
        <v>14</v>
      </c>
      <c r="BB677" s="1055">
        <f>BA677/BB651</f>
        <v>2.0437956204379562E-2</v>
      </c>
      <c r="BC677" s="893">
        <f>BB677/$G677</f>
        <v>0.35493012368592364</v>
      </c>
      <c r="BD677" s="897">
        <v>27</v>
      </c>
      <c r="BE677" s="1055">
        <f>BD677/BE651</f>
        <v>4.8300536672629693E-2</v>
      </c>
      <c r="BF677" s="893">
        <f>BE677/$G677</f>
        <v>0.83879793477781206</v>
      </c>
      <c r="BG677" s="897">
        <v>51</v>
      </c>
      <c r="BH677" s="1055">
        <f>BG677/BH651</f>
        <v>8.1993569131832797E-2</v>
      </c>
      <c r="BI677" s="893">
        <f>BH677/$G677</f>
        <v>1.4239186806347888</v>
      </c>
      <c r="BJ677" s="897">
        <f t="shared" si="1429"/>
        <v>118</v>
      </c>
      <c r="BK677" s="1055">
        <f>BJ677/BK651</f>
        <v>6.3270777479892765E-2</v>
      </c>
      <c r="BL677" s="893">
        <f>BK677/$G677</f>
        <v>1.09877448860717</v>
      </c>
      <c r="BM677" s="897">
        <f t="shared" si="1430"/>
        <v>179</v>
      </c>
      <c r="BN677" s="1055">
        <f>BM677/BN651</f>
        <v>7.8646748681898068E-2</v>
      </c>
      <c r="BO677" s="893">
        <f>BN677/$G677</f>
        <v>1.3657970473182752</v>
      </c>
      <c r="BP677" s="897">
        <f t="shared" si="1521"/>
        <v>143</v>
      </c>
      <c r="BQ677" s="1055">
        <f>BP677/BQ651</f>
        <v>4.0717539863325741E-2</v>
      </c>
      <c r="BR677" s="893">
        <f>BQ677/$G677</f>
        <v>0.70710991428682579</v>
      </c>
      <c r="BS677" s="897">
        <f t="shared" si="1471"/>
        <v>87</v>
      </c>
      <c r="BT677" s="1055">
        <f>BS677/BT651</f>
        <v>5.8038692461641096E-2</v>
      </c>
      <c r="BU677" s="894">
        <f>BT677/$G677</f>
        <v>1.0079129286697139</v>
      </c>
      <c r="BV677" s="895">
        <f>L677</f>
        <v>3.2033426183844013E-2</v>
      </c>
      <c r="BW677" s="895">
        <f>O677</f>
        <v>9.3457943925233641E-2</v>
      </c>
      <c r="BX677" s="895">
        <f>R677</f>
        <v>4.878048780487805E-2</v>
      </c>
      <c r="BY677" s="895">
        <f>U677</f>
        <v>0.12770137524557956</v>
      </c>
      <c r="BZ677" s="895">
        <f>X677</f>
        <v>5.4474708171206226E-2</v>
      </c>
      <c r="CA677" s="895">
        <f>AA677</f>
        <v>3.4090909090909088E-2</v>
      </c>
      <c r="CB677" s="895">
        <f>AD677</f>
        <v>4.5234248788368334E-2</v>
      </c>
      <c r="CC677" s="895">
        <f>AG677</f>
        <v>4.6511627906976744E-2</v>
      </c>
      <c r="CD677" s="895">
        <f>AJ677</f>
        <v>3.9285714285714285E-2</v>
      </c>
      <c r="CE677" s="895">
        <f t="shared" si="1511"/>
        <v>0.12413793103448276</v>
      </c>
      <c r="CF677" s="895">
        <f t="shared" si="1512"/>
        <v>3.9566650965614694E-2</v>
      </c>
      <c r="CG677" s="895">
        <f>AS677</f>
        <v>0.11134903640256959</v>
      </c>
      <c r="CH677" s="895">
        <f>AV677</f>
        <v>4.6610169491525424E-2</v>
      </c>
      <c r="CI677" s="895">
        <f>AY677</f>
        <v>8.9770354906054284E-2</v>
      </c>
      <c r="CJ677" s="895">
        <f>BB677</f>
        <v>2.0437956204379562E-2</v>
      </c>
      <c r="CK677" s="895">
        <f>BE677</f>
        <v>4.8300536672629693E-2</v>
      </c>
      <c r="CL677" s="895">
        <f>BH677</f>
        <v>8.1993569131832797E-2</v>
      </c>
    </row>
    <row r="678" spans="1:16384" x14ac:dyDescent="0.3">
      <c r="A678" s="496">
        <v>678</v>
      </c>
      <c r="B678" s="888" t="s">
        <v>655</v>
      </c>
      <c r="C678" s="889" t="s">
        <v>669</v>
      </c>
      <c r="D678" s="890">
        <v>43709</v>
      </c>
      <c r="E678" s="891">
        <v>2.7799999999999998E-2</v>
      </c>
      <c r="F678" s="1001">
        <v>365</v>
      </c>
      <c r="G678" s="891">
        <f t="shared" si="1478"/>
        <v>3.9881993006993008E-2</v>
      </c>
      <c r="H678" s="892" t="s">
        <v>211</v>
      </c>
      <c r="I678" s="891">
        <f>LARGE(BV678:CL678,1)</f>
        <v>9.3023255813953487E-2</v>
      </c>
      <c r="J678" s="891">
        <f>SMALL(BV678:CL678,1)</f>
        <v>4.8780487804878049E-3</v>
      </c>
      <c r="K678" s="897">
        <v>21</v>
      </c>
      <c r="L678" s="891">
        <f>K678/L651</f>
        <v>2.9247910863509748E-2</v>
      </c>
      <c r="M678" s="892">
        <f>L678/$G678</f>
        <v>0.73336131567901697</v>
      </c>
      <c r="N678" s="897">
        <v>18</v>
      </c>
      <c r="O678" s="891">
        <f>N678/O651</f>
        <v>4.2056074766355138E-2</v>
      </c>
      <c r="P678" s="892">
        <f>O678/$G678</f>
        <v>1.0545128664703622</v>
      </c>
      <c r="Q678" s="897">
        <v>1</v>
      </c>
      <c r="R678" s="891">
        <f>Q678/R651</f>
        <v>4.8780487804878049E-3</v>
      </c>
      <c r="S678" s="893">
        <f>R678/$G678</f>
        <v>0.12231206147677914</v>
      </c>
      <c r="T678" s="897">
        <v>17</v>
      </c>
      <c r="U678" s="891">
        <f>T678/U651</f>
        <v>3.3398821218074658E-2</v>
      </c>
      <c r="V678" s="997">
        <f>U678/$G678</f>
        <v>0.83744112818580618</v>
      </c>
      <c r="W678" s="897">
        <v>22</v>
      </c>
      <c r="X678" s="891">
        <f>W678/X651</f>
        <v>8.5603112840466927E-2</v>
      </c>
      <c r="Y678" s="893">
        <f>X678/$G678</f>
        <v>2.1464101060711047</v>
      </c>
      <c r="Z678" s="897">
        <v>7</v>
      </c>
      <c r="AA678" s="891">
        <f>Z678/AA651</f>
        <v>3.9772727272727272E-2</v>
      </c>
      <c r="AB678" s="893">
        <f>AA678/$G678</f>
        <v>0.99726027397260275</v>
      </c>
      <c r="AC678" s="897">
        <v>31</v>
      </c>
      <c r="AD678" s="891">
        <f>AC678/AD651</f>
        <v>5.0080775444264945E-2</v>
      </c>
      <c r="AE678" s="893">
        <f>AD678/$G678</f>
        <v>1.2557239914134597</v>
      </c>
      <c r="AF678" s="897">
        <v>16</v>
      </c>
      <c r="AG678" s="891">
        <f>AF678/AG651</f>
        <v>9.3023255813953487E-2</v>
      </c>
      <c r="AH678" s="893">
        <f>AG678/$G678</f>
        <v>2.3324625676967186</v>
      </c>
      <c r="AI678" s="897">
        <v>9</v>
      </c>
      <c r="AJ678" s="891">
        <f>AI678/AJ651</f>
        <v>3.214285714285714E-2</v>
      </c>
      <c r="AK678" s="893">
        <f>AJ678/$G678</f>
        <v>0.80594911937377678</v>
      </c>
      <c r="AL678" s="897">
        <v>10</v>
      </c>
      <c r="AM678" s="891">
        <f>AL678/AM651</f>
        <v>6.8965517241379309E-2</v>
      </c>
      <c r="AN678" s="893">
        <f>AM678/$G678</f>
        <v>1.729239489844119</v>
      </c>
      <c r="AO678" s="897">
        <v>66</v>
      </c>
      <c r="AP678" s="891">
        <f>AO678/AP651</f>
        <v>3.1088082901554404E-2</v>
      </c>
      <c r="AQ678" s="893">
        <f>AP678/$G678</f>
        <v>0.77950173894527641</v>
      </c>
      <c r="AR678" s="897">
        <v>12</v>
      </c>
      <c r="AS678" s="891">
        <f>AR678/AS651</f>
        <v>2.569593147751606E-2</v>
      </c>
      <c r="AT678" s="893">
        <f>AS678/$G678</f>
        <v>0.644299081869115</v>
      </c>
      <c r="AU678" s="897">
        <v>17</v>
      </c>
      <c r="AV678" s="891">
        <f>AU678/AV651</f>
        <v>2.4011299435028249E-2</v>
      </c>
      <c r="AW678" s="893">
        <f>AV678/$G678</f>
        <v>0.60205866419007814</v>
      </c>
      <c r="AX678" s="897">
        <v>28</v>
      </c>
      <c r="AY678" s="891">
        <f>AX678/AY651</f>
        <v>5.845511482254697E-2</v>
      </c>
      <c r="AZ678" s="893">
        <f>AY678/$G678</f>
        <v>1.4657019475505475</v>
      </c>
      <c r="BA678" s="897">
        <v>33</v>
      </c>
      <c r="BB678" s="891">
        <f>BA678/BB651</f>
        <v>4.8175182481751823E-2</v>
      </c>
      <c r="BC678" s="893">
        <f>BB678/$G678</f>
        <v>1.2079432056794319</v>
      </c>
      <c r="BD678" s="897">
        <v>29</v>
      </c>
      <c r="BE678" s="891">
        <f>BD678/BE651</f>
        <v>5.1878354203935599E-2</v>
      </c>
      <c r="BF678" s="893">
        <f>BE678/$G678</f>
        <v>1.3007964319847085</v>
      </c>
      <c r="BG678" s="897">
        <v>28</v>
      </c>
      <c r="BH678" s="891">
        <f>BG678/BH651</f>
        <v>4.5016077170418008E-2</v>
      </c>
      <c r="BI678" s="893">
        <f>BH678/$G678</f>
        <v>1.1287318856538784</v>
      </c>
      <c r="BJ678" s="897">
        <f t="shared" si="1429"/>
        <v>68</v>
      </c>
      <c r="BK678" s="891">
        <f>BJ678/BK651</f>
        <v>3.646112600536193E-2</v>
      </c>
      <c r="BL678" s="893">
        <f>BK678/$G678</f>
        <v>0.9142252745234859</v>
      </c>
      <c r="BM678" s="897">
        <f t="shared" si="1430"/>
        <v>85</v>
      </c>
      <c r="BN678" s="891">
        <f>BM678/BN651</f>
        <v>3.7346221441124781E-2</v>
      </c>
      <c r="BO678" s="893">
        <f>BN678/$G678</f>
        <v>0.93641813323061363</v>
      </c>
      <c r="BP678" s="897">
        <f t="shared" si="1521"/>
        <v>138</v>
      </c>
      <c r="BQ678" s="891">
        <f>BP678/BQ651</f>
        <v>3.9293849658314353E-2</v>
      </c>
      <c r="BR678" s="893">
        <f>BQ678/$G678</f>
        <v>0.9852529097887478</v>
      </c>
      <c r="BS678" s="897">
        <f t="shared" si="1471"/>
        <v>74</v>
      </c>
      <c r="BT678" s="891">
        <f>BS678/BT651</f>
        <v>4.9366244162775186E-2</v>
      </c>
      <c r="BU678" s="894">
        <f>BT678/$G678</f>
        <v>1.2378078536375849</v>
      </c>
      <c r="BV678" s="895">
        <f>L678</f>
        <v>2.9247910863509748E-2</v>
      </c>
      <c r="BW678" s="895">
        <f>O678</f>
        <v>4.2056074766355138E-2</v>
      </c>
      <c r="BX678" s="895">
        <f>R678</f>
        <v>4.8780487804878049E-3</v>
      </c>
      <c r="BY678" s="895">
        <f>U678</f>
        <v>3.3398821218074658E-2</v>
      </c>
      <c r="BZ678" s="895">
        <f>X678</f>
        <v>8.5603112840466927E-2</v>
      </c>
      <c r="CA678" s="895">
        <f>AA678</f>
        <v>3.9772727272727272E-2</v>
      </c>
      <c r="CB678" s="895">
        <f>AD678</f>
        <v>5.0080775444264945E-2</v>
      </c>
      <c r="CC678" s="895">
        <f>AG678</f>
        <v>9.3023255813953487E-2</v>
      </c>
      <c r="CD678" s="895">
        <f>AJ678</f>
        <v>3.214285714285714E-2</v>
      </c>
      <c r="CE678" s="895">
        <f t="shared" si="1511"/>
        <v>6.8965517241379309E-2</v>
      </c>
      <c r="CF678" s="895">
        <f t="shared" si="1512"/>
        <v>3.1088082901554404E-2</v>
      </c>
      <c r="CG678" s="895">
        <f>AS678</f>
        <v>2.569593147751606E-2</v>
      </c>
      <c r="CH678" s="895">
        <f>AV678</f>
        <v>2.4011299435028249E-2</v>
      </c>
      <c r="CI678" s="895">
        <f>AY678</f>
        <v>5.845511482254697E-2</v>
      </c>
      <c r="CJ678" s="895">
        <f>BB678</f>
        <v>4.8175182481751823E-2</v>
      </c>
      <c r="CK678" s="895">
        <f>BE678</f>
        <v>5.1878354203935599E-2</v>
      </c>
      <c r="CL678" s="895">
        <f>BH678</f>
        <v>4.5016077170418008E-2</v>
      </c>
    </row>
    <row r="679" spans="1:16384" x14ac:dyDescent="0.3">
      <c r="A679" s="496">
        <v>679</v>
      </c>
      <c r="B679" s="888" t="s">
        <v>656</v>
      </c>
      <c r="C679" s="889" t="s">
        <v>669</v>
      </c>
      <c r="D679" s="890">
        <v>43709</v>
      </c>
      <c r="E679" s="891">
        <v>0.16220000000000001</v>
      </c>
      <c r="F679" s="1001">
        <v>1689</v>
      </c>
      <c r="G679" s="891">
        <f t="shared" si="1478"/>
        <v>0.18454982517482518</v>
      </c>
      <c r="H679" s="892" t="s">
        <v>211</v>
      </c>
      <c r="I679" s="891">
        <f>LARGE(BV679:CL679,1)</f>
        <v>0.43181818181818182</v>
      </c>
      <c r="J679" s="891">
        <f>SMALL(BV679:CL679,1)</f>
        <v>3.7383177570093455E-2</v>
      </c>
      <c r="K679" s="897">
        <v>37</v>
      </c>
      <c r="L679" s="891">
        <f>K679/L651</f>
        <v>5.1532033426183843E-2</v>
      </c>
      <c r="M679" s="892">
        <f>L679/$G679</f>
        <v>0.27923100646325311</v>
      </c>
      <c r="N679" s="897">
        <v>16</v>
      </c>
      <c r="O679" s="891">
        <f>N679/O651</f>
        <v>3.7383177570093455E-2</v>
      </c>
      <c r="P679" s="892">
        <f>O679/$G679</f>
        <v>0.20256414512817958</v>
      </c>
      <c r="Q679" s="897">
        <v>51</v>
      </c>
      <c r="R679" s="891">
        <f>Q679/R651</f>
        <v>0.24878048780487805</v>
      </c>
      <c r="S679" s="893">
        <f>R679/$G679</f>
        <v>1.3480396828835073</v>
      </c>
      <c r="T679" s="897">
        <v>69</v>
      </c>
      <c r="U679" s="891">
        <f>T679/U651</f>
        <v>0.13555992141453832</v>
      </c>
      <c r="V679" s="997">
        <f>U679/$G679</f>
        <v>0.73454375416569251</v>
      </c>
      <c r="W679" s="897">
        <v>67</v>
      </c>
      <c r="X679" s="891">
        <f>W679/X651</f>
        <v>0.26070038910505838</v>
      </c>
      <c r="Y679" s="893">
        <f>X679/$G679</f>
        <v>1.4126287513851357</v>
      </c>
      <c r="Z679" s="897">
        <v>76</v>
      </c>
      <c r="AA679" s="891">
        <f>Z679/AA651</f>
        <v>0.43181818181818182</v>
      </c>
      <c r="AB679" s="893">
        <f>AA679/$G679</f>
        <v>2.3398460627590287</v>
      </c>
      <c r="AC679" s="897">
        <v>107</v>
      </c>
      <c r="AD679" s="891">
        <f>AC679/AD651</f>
        <v>0.172859450726979</v>
      </c>
      <c r="AE679" s="893">
        <f>AD679/$G679</f>
        <v>0.93665464360764461</v>
      </c>
      <c r="AF679" s="897">
        <v>36</v>
      </c>
      <c r="AG679" s="891">
        <f>AF679/AG651</f>
        <v>0.20930232558139536</v>
      </c>
      <c r="AH679" s="893">
        <f>AG679/$G679</f>
        <v>1.1341236730141684</v>
      </c>
      <c r="AI679" s="897">
        <v>53</v>
      </c>
      <c r="AJ679" s="891">
        <f>AI679/AJ651</f>
        <v>0.18928571428571428</v>
      </c>
      <c r="AK679" s="893">
        <f>AJ679/$G679</f>
        <v>1.0256618455552735</v>
      </c>
      <c r="AL679" s="897">
        <v>13</v>
      </c>
      <c r="AM679" s="891">
        <f>AL679/AM651</f>
        <v>8.9655172413793102E-2</v>
      </c>
      <c r="AN679" s="893">
        <f>AM679/$G679</f>
        <v>0.48580469978154794</v>
      </c>
      <c r="AO679" s="897">
        <v>573</v>
      </c>
      <c r="AP679" s="891">
        <f>AO679/AP651</f>
        <v>0.26990108337258595</v>
      </c>
      <c r="AQ679" s="893">
        <f>AP679/$G679</f>
        <v>1.4624835494528754</v>
      </c>
      <c r="AR679" s="897">
        <v>66</v>
      </c>
      <c r="AS679" s="891">
        <f>AR679/AS651</f>
        <v>0.14132762312633834</v>
      </c>
      <c r="AT679" s="893">
        <f>AS679/$G679</f>
        <v>0.76579657007237922</v>
      </c>
      <c r="AU679" s="897">
        <v>171</v>
      </c>
      <c r="AV679" s="891">
        <f>AU679/AV651</f>
        <v>0.24152542372881355</v>
      </c>
      <c r="AW679" s="893">
        <f>AV679/$G679</f>
        <v>1.3087274588313211</v>
      </c>
      <c r="AX679" s="897">
        <v>58</v>
      </c>
      <c r="AY679" s="891">
        <f>AX679/AY651</f>
        <v>0.12108559498956159</v>
      </c>
      <c r="AZ679" s="893">
        <f>AY679/$G679</f>
        <v>0.65611330097363385</v>
      </c>
      <c r="BA679" s="897">
        <v>68</v>
      </c>
      <c r="BB679" s="891">
        <f>BA679/BB651</f>
        <v>9.9270072992700728E-2</v>
      </c>
      <c r="BC679" s="893">
        <f>BB679/$G679</f>
        <v>0.53790391239147251</v>
      </c>
      <c r="BD679" s="897">
        <v>59</v>
      </c>
      <c r="BE679" s="891">
        <f>BD679/BE651</f>
        <v>0.10554561717352415</v>
      </c>
      <c r="BF679" s="893">
        <f>BE679/$G679</f>
        <v>0.57190851887039251</v>
      </c>
      <c r="BG679" s="897">
        <v>169</v>
      </c>
      <c r="BH679" s="891">
        <f>BG679/BH651</f>
        <v>0.27170418006430869</v>
      </c>
      <c r="BI679" s="893">
        <f>BH679/$G679</f>
        <v>1.4722537927463311</v>
      </c>
      <c r="BJ679" s="897">
        <f t="shared" si="1429"/>
        <v>300</v>
      </c>
      <c r="BK679" s="891">
        <f>BJ679/BK651</f>
        <v>0.16085790884718498</v>
      </c>
      <c r="BL679" s="893">
        <f>BK679/$G679</f>
        <v>0.87162319820570566</v>
      </c>
      <c r="BM679" s="897">
        <f t="shared" si="1430"/>
        <v>464</v>
      </c>
      <c r="BN679" s="891">
        <f>BM679/BN651</f>
        <v>0.20386643233743409</v>
      </c>
      <c r="BO679" s="893">
        <f>BN679/$G679</f>
        <v>1.1046687914459423</v>
      </c>
      <c r="BP679" s="897">
        <f t="shared" si="1521"/>
        <v>713</v>
      </c>
      <c r="BQ679" s="891">
        <f>BP679/BQ651</f>
        <v>0.20301822323462415</v>
      </c>
      <c r="BR679" s="893">
        <f>BQ679/$G679</f>
        <v>1.1000726933352754</v>
      </c>
      <c r="BS679" s="897">
        <f t="shared" si="1471"/>
        <v>212</v>
      </c>
      <c r="BT679" s="891">
        <f>BS679/BT651</f>
        <v>0.14142761841227486</v>
      </c>
      <c r="BU679" s="894">
        <f>BT679/$G679</f>
        <v>0.76633840361701566</v>
      </c>
      <c r="BV679" s="895">
        <f>L679</f>
        <v>5.1532033426183843E-2</v>
      </c>
      <c r="BW679" s="895">
        <f>O679</f>
        <v>3.7383177570093455E-2</v>
      </c>
      <c r="BX679" s="895">
        <f>R679</f>
        <v>0.24878048780487805</v>
      </c>
      <c r="BY679" s="895">
        <f>U679</f>
        <v>0.13555992141453832</v>
      </c>
      <c r="BZ679" s="895">
        <f>X679</f>
        <v>0.26070038910505838</v>
      </c>
      <c r="CA679" s="895">
        <f>AA679</f>
        <v>0.43181818181818182</v>
      </c>
      <c r="CB679" s="895">
        <f>AD679</f>
        <v>0.172859450726979</v>
      </c>
      <c r="CC679" s="895">
        <f>AG679</f>
        <v>0.20930232558139536</v>
      </c>
      <c r="CD679" s="895">
        <f>AJ679</f>
        <v>0.18928571428571428</v>
      </c>
      <c r="CE679" s="895">
        <f t="shared" si="1511"/>
        <v>8.9655172413793102E-2</v>
      </c>
      <c r="CF679" s="895">
        <f t="shared" si="1512"/>
        <v>0.26990108337258595</v>
      </c>
      <c r="CG679" s="895">
        <f>AS679</f>
        <v>0.14132762312633834</v>
      </c>
      <c r="CH679" s="895">
        <f>AV679</f>
        <v>0.24152542372881355</v>
      </c>
      <c r="CI679" s="895">
        <f>AY679</f>
        <v>0.12108559498956159</v>
      </c>
      <c r="CJ679" s="895">
        <f>BB679</f>
        <v>9.9270072992700728E-2</v>
      </c>
      <c r="CK679" s="895">
        <f>BE679</f>
        <v>0.10554561717352415</v>
      </c>
      <c r="CL679" s="895">
        <f>BH679</f>
        <v>0.27170418006430869</v>
      </c>
    </row>
    <row r="680" spans="1:16384" x14ac:dyDescent="0.3">
      <c r="A680" s="496">
        <v>680</v>
      </c>
      <c r="B680" s="888" t="s">
        <v>663</v>
      </c>
      <c r="C680" s="889" t="s">
        <v>669</v>
      </c>
      <c r="D680" s="890">
        <v>43709</v>
      </c>
      <c r="E680" s="891">
        <v>8.5800000000000001E-2</v>
      </c>
      <c r="F680" s="1001">
        <v>663</v>
      </c>
      <c r="G680" s="891">
        <f t="shared" si="1478"/>
        <v>7.2443181818181823E-2</v>
      </c>
      <c r="H680" s="892" t="s">
        <v>211</v>
      </c>
      <c r="I680" s="891">
        <f>LARGE(BV680:CL680,1)</f>
        <v>0.14482758620689656</v>
      </c>
      <c r="J680" s="891">
        <f>SMALL(BV680:CL680,1)</f>
        <v>3.9772727272727272E-2</v>
      </c>
      <c r="K680" s="897">
        <v>41</v>
      </c>
      <c r="L680" s="891">
        <f>K680/L651</f>
        <v>5.7103064066852366E-2</v>
      </c>
      <c r="M680" s="892">
        <f>L680/$G680</f>
        <v>0.78824621770713854</v>
      </c>
      <c r="N680" s="897">
        <v>35</v>
      </c>
      <c r="O680" s="891">
        <f>N680/O651</f>
        <v>8.1775700934579434E-2</v>
      </c>
      <c r="P680" s="892">
        <f>O680/$G680</f>
        <v>1.1288253619204689</v>
      </c>
      <c r="Q680" s="897">
        <v>29</v>
      </c>
      <c r="R680" s="891">
        <f>Q680/R651</f>
        <v>0.14146341463414633</v>
      </c>
      <c r="S680" s="893">
        <f>R680/$G680</f>
        <v>1.9527498804399805</v>
      </c>
      <c r="T680" s="897">
        <v>42</v>
      </c>
      <c r="U680" s="891">
        <f>T680/U651</f>
        <v>8.2514734774066803E-2</v>
      </c>
      <c r="V680" s="997">
        <f>U680/$G680</f>
        <v>1.1390269270773141</v>
      </c>
      <c r="W680" s="897">
        <v>26</v>
      </c>
      <c r="X680" s="891">
        <f>W680/X651</f>
        <v>0.10116731517509728</v>
      </c>
      <c r="Y680" s="893">
        <f>X680/$G680</f>
        <v>1.3965056839856564</v>
      </c>
      <c r="Z680" s="897">
        <v>7</v>
      </c>
      <c r="AA680" s="891">
        <f>Z680/AA651</f>
        <v>3.9772727272727272E-2</v>
      </c>
      <c r="AB680" s="893">
        <f>AA680/$G680</f>
        <v>0.54901960784313719</v>
      </c>
      <c r="AC680" s="897">
        <v>28</v>
      </c>
      <c r="AD680" s="891">
        <f>AC680/AD651</f>
        <v>4.5234248788368334E-2</v>
      </c>
      <c r="AE680" s="893">
        <f>AD680/$G680</f>
        <v>0.62441002249041777</v>
      </c>
      <c r="AF680" s="897">
        <v>17</v>
      </c>
      <c r="AG680" s="891">
        <f>AF680/AG651</f>
        <v>9.8837209302325577E-2</v>
      </c>
      <c r="AH680" s="893">
        <f>AG680/$G680</f>
        <v>1.3643410852713176</v>
      </c>
      <c r="AI680" s="897">
        <v>23</v>
      </c>
      <c r="AJ680" s="891">
        <f>AI680/AJ651</f>
        <v>8.2142857142857142E-2</v>
      </c>
      <c r="AK680" s="893">
        <f>AJ680/$G680</f>
        <v>1.1338935574229692</v>
      </c>
      <c r="AL680" s="897">
        <v>21</v>
      </c>
      <c r="AM680" s="891">
        <f>AL680/AM651</f>
        <v>0.14482758620689656</v>
      </c>
      <c r="AN680" s="893">
        <f>AM680/$G680</f>
        <v>1.9991886409736308</v>
      </c>
      <c r="AO680" s="897">
        <v>120</v>
      </c>
      <c r="AP680" s="891">
        <f>AO680/AP651</f>
        <v>5.6523787093735282E-2</v>
      </c>
      <c r="AQ680" s="893">
        <f>AP680/$G680</f>
        <v>0.78024992380371838</v>
      </c>
      <c r="AR680" s="897">
        <v>29</v>
      </c>
      <c r="AS680" s="891">
        <f>AR680/AS651</f>
        <v>6.2098501070663809E-2</v>
      </c>
      <c r="AT680" s="893">
        <f>AS680/$G680</f>
        <v>0.85720283830877098</v>
      </c>
      <c r="AU680" s="897">
        <v>42</v>
      </c>
      <c r="AV680" s="891">
        <f>AU680/AV651</f>
        <v>5.9322033898305086E-2</v>
      </c>
      <c r="AW680" s="893">
        <f>AV680/$G680</f>
        <v>0.81887670322366235</v>
      </c>
      <c r="AX680" s="897">
        <v>39</v>
      </c>
      <c r="AY680" s="891">
        <f>AX680/AY651</f>
        <v>8.1419624217118999E-2</v>
      </c>
      <c r="AZ680" s="893">
        <f>AY680/$G680</f>
        <v>1.1239101068402308</v>
      </c>
      <c r="BA680" s="897">
        <v>39</v>
      </c>
      <c r="BB680" s="891">
        <f>BA680/BB651</f>
        <v>5.6934306569343063E-2</v>
      </c>
      <c r="BC680" s="893">
        <f>BB680/$G680</f>
        <v>0.78591670244740219</v>
      </c>
      <c r="BD680" s="897">
        <v>75</v>
      </c>
      <c r="BE680" s="891">
        <f>BD680/BE651</f>
        <v>0.13416815742397137</v>
      </c>
      <c r="BF680" s="893">
        <f>BE680/$G680</f>
        <v>1.8520467220877614</v>
      </c>
      <c r="BG680" s="897">
        <v>50</v>
      </c>
      <c r="BH680" s="891">
        <f>BG680/BH651</f>
        <v>8.0385852090032156E-2</v>
      </c>
      <c r="BI680" s="893">
        <f>BH680/$G680</f>
        <v>1.1096399974780908</v>
      </c>
      <c r="BJ680" s="897">
        <f t="shared" si="1429"/>
        <v>145</v>
      </c>
      <c r="BK680" s="891">
        <f>BJ680/BK651</f>
        <v>7.7747989276139406E-2</v>
      </c>
      <c r="BL680" s="893">
        <f>BK680/$G680</f>
        <v>1.0732271460863165</v>
      </c>
      <c r="BM680" s="897">
        <f t="shared" si="1430"/>
        <v>160</v>
      </c>
      <c r="BN680" s="891">
        <f>BM680/BN651</f>
        <v>7.0298769771529004E-2</v>
      </c>
      <c r="BO680" s="893">
        <f>BN680/$G680</f>
        <v>0.97039870429718467</v>
      </c>
      <c r="BP680" s="897">
        <f t="shared" si="1521"/>
        <v>255</v>
      </c>
      <c r="BQ680" s="891">
        <f>BP680/BQ651</f>
        <v>7.2608200455580862E-2</v>
      </c>
      <c r="BR680" s="893">
        <f>BQ680/$G680</f>
        <v>1.0022779043280181</v>
      </c>
      <c r="BS680" s="897">
        <f t="shared" si="1471"/>
        <v>103</v>
      </c>
      <c r="BT680" s="891">
        <f>BS680/BT651</f>
        <v>6.8712474983322211E-2</v>
      </c>
      <c r="BU680" s="894">
        <f>BT680/$G680</f>
        <v>0.9485016154560556</v>
      </c>
      <c r="BV680" s="895">
        <f>L680</f>
        <v>5.7103064066852366E-2</v>
      </c>
      <c r="BW680" s="895">
        <f>O680</f>
        <v>8.1775700934579434E-2</v>
      </c>
      <c r="BX680" s="895">
        <f>R680</f>
        <v>0.14146341463414633</v>
      </c>
      <c r="BY680" s="895">
        <f>U680</f>
        <v>8.2514734774066803E-2</v>
      </c>
      <c r="BZ680" s="895">
        <f>X680</f>
        <v>0.10116731517509728</v>
      </c>
      <c r="CA680" s="895">
        <f>AA680</f>
        <v>3.9772727272727272E-2</v>
      </c>
      <c r="CB680" s="895">
        <f>AD680</f>
        <v>4.5234248788368334E-2</v>
      </c>
      <c r="CC680" s="895">
        <f>AG680</f>
        <v>9.8837209302325577E-2</v>
      </c>
      <c r="CD680" s="895">
        <f>AJ680</f>
        <v>8.2142857142857142E-2</v>
      </c>
      <c r="CE680" s="895">
        <f t="shared" si="1511"/>
        <v>0.14482758620689656</v>
      </c>
      <c r="CF680" s="895">
        <f t="shared" si="1512"/>
        <v>5.6523787093735282E-2</v>
      </c>
      <c r="CG680" s="895">
        <f>AS680</f>
        <v>6.2098501070663809E-2</v>
      </c>
      <c r="CH680" s="895">
        <f>AV680</f>
        <v>5.9322033898305086E-2</v>
      </c>
      <c r="CI680" s="895">
        <f>AY680</f>
        <v>8.1419624217118999E-2</v>
      </c>
      <c r="CJ680" s="895">
        <f>BB680</f>
        <v>5.6934306569343063E-2</v>
      </c>
      <c r="CK680" s="895">
        <f>BE680</f>
        <v>0.13416815742397137</v>
      </c>
      <c r="CL680" s="895">
        <f>BH680</f>
        <v>8.0385852090032156E-2</v>
      </c>
    </row>
    <row r="681" spans="1:16384" x14ac:dyDescent="0.3">
      <c r="A681" s="496">
        <v>681</v>
      </c>
      <c r="B681" s="888" t="s">
        <v>657</v>
      </c>
      <c r="C681" s="889" t="s">
        <v>669</v>
      </c>
      <c r="D681" s="890">
        <v>43709</v>
      </c>
      <c r="E681" s="891">
        <v>0.19339999999999999</v>
      </c>
      <c r="F681" s="1001">
        <v>2857</v>
      </c>
      <c r="G681" s="891">
        <f t="shared" ref="G681" si="1522">F681/$G$650</f>
        <v>0.23625237740841809</v>
      </c>
      <c r="H681" s="892" t="s">
        <v>211</v>
      </c>
      <c r="I681" s="891">
        <f>LARGE(BV681:CL681,1)</f>
        <v>0.56737588652482274</v>
      </c>
      <c r="J681" s="891">
        <f>SMALL(BV681:CL681,1)</f>
        <v>1.4184397163120567E-2</v>
      </c>
      <c r="K681" s="897">
        <v>127</v>
      </c>
      <c r="L681" s="891">
        <f>K681/L650</f>
        <v>0.4425087108013937</v>
      </c>
      <c r="M681" s="892">
        <f>L681/$G681</f>
        <v>1.8730338955972188</v>
      </c>
      <c r="N681" s="897">
        <v>145</v>
      </c>
      <c r="O681" s="891">
        <f>N681/O650</f>
        <v>0.43939393939393939</v>
      </c>
      <c r="P681" s="892">
        <f>O681/$G681</f>
        <v>1.8598498106723518</v>
      </c>
      <c r="Q681" s="897">
        <v>80</v>
      </c>
      <c r="R681" s="891">
        <f>Q681/R650</f>
        <v>0.56737588652482274</v>
      </c>
      <c r="S681" s="893">
        <f>R681/$G681</f>
        <v>2.4015668868549813</v>
      </c>
      <c r="T681" s="897">
        <v>175</v>
      </c>
      <c r="U681" s="891">
        <f>T681/U650</f>
        <v>0.46916890080428952</v>
      </c>
      <c r="V681" s="997">
        <f>U681/$G681</f>
        <v>1.985880125105451</v>
      </c>
      <c r="W681" s="897">
        <v>71</v>
      </c>
      <c r="X681" s="891">
        <f>W681/X650</f>
        <v>0.50354609929078009</v>
      </c>
      <c r="Y681" s="893">
        <f>X681/$G681</f>
        <v>2.1313906120837953</v>
      </c>
      <c r="Z681" s="897">
        <v>59</v>
      </c>
      <c r="AA681" s="891">
        <f>Z681/AA650</f>
        <v>0.47967479674796748</v>
      </c>
      <c r="AB681" s="893">
        <f>AA681/$G681</f>
        <v>2.0303490784295311</v>
      </c>
      <c r="AC681" s="897">
        <v>166</v>
      </c>
      <c r="AD681" s="891">
        <f>AC681/AD650</f>
        <v>0.39150943396226418</v>
      </c>
      <c r="AE681" s="893">
        <f>AD681/$G681</f>
        <v>1.6571661130226323</v>
      </c>
      <c r="AF681" s="897">
        <v>2</v>
      </c>
      <c r="AG681" s="891">
        <f>AF681/AG650</f>
        <v>1.4184397163120567E-2</v>
      </c>
      <c r="AH681" s="893">
        <f>AG681/$G681</f>
        <v>6.0039172171374527E-2</v>
      </c>
      <c r="AI681" s="897">
        <v>78</v>
      </c>
      <c r="AJ681" s="891">
        <f>AI681/AJ650</f>
        <v>0.45348837209302323</v>
      </c>
      <c r="AK681" s="893">
        <f>AJ681/$G681</f>
        <v>1.9195081847115611</v>
      </c>
      <c r="AL681" s="897">
        <v>58</v>
      </c>
      <c r="AM681" s="891">
        <f>AL681/AM650</f>
        <v>0.51327433628318586</v>
      </c>
      <c r="AN681" s="893">
        <f>AM681/$G681</f>
        <v>2.1725679204314199</v>
      </c>
      <c r="AO681" s="897">
        <v>720</v>
      </c>
      <c r="AP681" s="891">
        <f>AO681/AP650</f>
        <v>0.43636363636363634</v>
      </c>
      <c r="AQ681" s="893">
        <f>AP681/$G681</f>
        <v>1.8470232602539218</v>
      </c>
      <c r="AR681" s="897">
        <v>138</v>
      </c>
      <c r="AS681" s="891">
        <f>AR681/AS650</f>
        <v>0.46938775510204084</v>
      </c>
      <c r="AT681" s="893">
        <f>AS681/$G681</f>
        <v>1.9868064831813019</v>
      </c>
      <c r="AU681" s="897">
        <v>188</v>
      </c>
      <c r="AV681" s="891">
        <f>AU681/AV650</f>
        <v>0.47474747474747475</v>
      </c>
      <c r="AW681" s="893">
        <f>AV681/$G681</f>
        <v>2.0094928988873688</v>
      </c>
      <c r="AX681" s="897">
        <v>133</v>
      </c>
      <c r="AY681" s="891">
        <f>AX681/AY650</f>
        <v>0.44039735099337746</v>
      </c>
      <c r="AZ681" s="893">
        <f>AY681/$G681</f>
        <v>1.8640970127976597</v>
      </c>
      <c r="BA681" s="897">
        <v>220</v>
      </c>
      <c r="BB681" s="891">
        <f>BA681/BB650</f>
        <v>0.50458715596330272</v>
      </c>
      <c r="BC681" s="893">
        <f>BB681/$G681</f>
        <v>2.1357971568303187</v>
      </c>
      <c r="BD681" s="897">
        <v>287</v>
      </c>
      <c r="BE681" s="891">
        <f>BD681/BE650</f>
        <v>0.50087260034904013</v>
      </c>
      <c r="BF681" s="893">
        <f>BE681/$G681</f>
        <v>2.1200743283237462</v>
      </c>
      <c r="BG681" s="897">
        <v>130</v>
      </c>
      <c r="BH681" s="891">
        <f>BG681/BH650</f>
        <v>0.43189368770764119</v>
      </c>
      <c r="BI681" s="893">
        <f>BH681/$G681</f>
        <v>1.8281030330586296</v>
      </c>
      <c r="BJ681" s="897">
        <f t="shared" si="1429"/>
        <v>512</v>
      </c>
      <c r="BK681" s="891">
        <f>BJ681/BK650</f>
        <v>0.48075117370892018</v>
      </c>
      <c r="BL681" s="893">
        <f>BK681/$G681</f>
        <v>2.0349051255379669</v>
      </c>
      <c r="BM681" s="897">
        <f t="shared" si="1430"/>
        <v>589</v>
      </c>
      <c r="BN681" s="891">
        <f>BM681/BN650</f>
        <v>0.45552977571539055</v>
      </c>
      <c r="BO681" s="893">
        <f>BN681/$G681</f>
        <v>1.9281489596521588</v>
      </c>
      <c r="BP681" s="897">
        <f t="shared" si="1521"/>
        <v>1285</v>
      </c>
      <c r="BQ681" s="891">
        <f>BP681/BQ650</f>
        <v>0.46356421356421357</v>
      </c>
      <c r="BR681" s="893">
        <f>BQ681/$G681</f>
        <v>1.9621568199622104</v>
      </c>
      <c r="BS681" s="897">
        <f t="shared" si="1471"/>
        <v>391</v>
      </c>
      <c r="BT681" s="891">
        <f>BS681/BT650</f>
        <v>0.36644798500468606</v>
      </c>
      <c r="BU681" s="894">
        <f>BT681/$G681</f>
        <v>1.5510869732802479</v>
      </c>
      <c r="BV681" s="895">
        <f>L681</f>
        <v>0.4425087108013937</v>
      </c>
      <c r="BW681" s="895">
        <f>O681</f>
        <v>0.43939393939393939</v>
      </c>
      <c r="BX681" s="895">
        <f>R681</f>
        <v>0.56737588652482274</v>
      </c>
      <c r="BY681" s="895">
        <f>U681</f>
        <v>0.46916890080428952</v>
      </c>
      <c r="BZ681" s="895">
        <f>X681</f>
        <v>0.50354609929078009</v>
      </c>
      <c r="CA681" s="895">
        <f>AA681</f>
        <v>0.47967479674796748</v>
      </c>
      <c r="CB681" s="895">
        <f>AD681</f>
        <v>0.39150943396226418</v>
      </c>
      <c r="CC681" s="895">
        <f>AG681</f>
        <v>1.4184397163120567E-2</v>
      </c>
      <c r="CD681" s="895">
        <f>AJ681</f>
        <v>0.45348837209302323</v>
      </c>
      <c r="CE681" s="895">
        <f t="shared" ref="CE681" si="1523">AM681</f>
        <v>0.51327433628318586</v>
      </c>
      <c r="CF681" s="895">
        <f t="shared" ref="CF681" si="1524">AP681</f>
        <v>0.43636363636363634</v>
      </c>
      <c r="CG681" s="895">
        <f>AS681</f>
        <v>0.46938775510204084</v>
      </c>
      <c r="CH681" s="895">
        <f>AV681</f>
        <v>0.47474747474747475</v>
      </c>
      <c r="CI681" s="895">
        <f>AY681</f>
        <v>0.44039735099337746</v>
      </c>
      <c r="CJ681" s="895">
        <f>BB681</f>
        <v>0.50458715596330272</v>
      </c>
      <c r="CK681" s="895">
        <f>BE681</f>
        <v>0.50087260034904013</v>
      </c>
      <c r="CL681" s="895">
        <f>BH681</f>
        <v>0.43189368770764119</v>
      </c>
    </row>
    <row r="682" spans="1:16384" x14ac:dyDescent="0.3">
      <c r="A682" s="163">
        <v>683</v>
      </c>
    </row>
    <row r="683" spans="1:16384" x14ac:dyDescent="0.3">
      <c r="A683" s="163">
        <v>684</v>
      </c>
      <c r="B683" s="249" t="s">
        <v>642</v>
      </c>
    </row>
    <row r="684" spans="1:16384" ht="14.5" x14ac:dyDescent="0.35">
      <c r="A684" s="163">
        <v>685</v>
      </c>
      <c r="B684" s="852" t="s">
        <v>643</v>
      </c>
    </row>
    <row r="685" spans="1:16384" x14ac:dyDescent="0.3">
      <c r="A685" s="163">
        <v>686</v>
      </c>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c r="CL685" s="3"/>
    </row>
    <row r="686" spans="1:16384" x14ac:dyDescent="0.3">
      <c r="A686" s="163">
        <v>687</v>
      </c>
      <c r="B686" s="3"/>
      <c r="D686" s="6"/>
      <c r="E686" s="23"/>
      <c r="F686" s="7"/>
      <c r="G686" s="15"/>
      <c r="H686" s="15"/>
      <c r="I686" s="15"/>
      <c r="J686" s="15"/>
      <c r="K686" s="7"/>
      <c r="L686" s="15"/>
      <c r="M686" s="22"/>
      <c r="N686" s="7"/>
      <c r="O686" s="15"/>
      <c r="P686" s="22"/>
      <c r="Q686" s="877"/>
      <c r="R686" s="15"/>
      <c r="S686" s="22"/>
      <c r="T686" s="877"/>
      <c r="U686" s="15"/>
      <c r="V686" s="22"/>
      <c r="W686" s="7"/>
      <c r="X686" s="15"/>
      <c r="Y686" s="22"/>
      <c r="Z686" s="7"/>
      <c r="AA686" s="15"/>
      <c r="AB686" s="22"/>
      <c r="AC686" s="7"/>
      <c r="AD686" s="15"/>
      <c r="AE686" s="22"/>
      <c r="AF686" s="7"/>
      <c r="AG686" s="15"/>
      <c r="AH686" s="22"/>
      <c r="AI686" s="7"/>
      <c r="AJ686" s="15"/>
      <c r="AK686" s="22"/>
      <c r="AL686" s="7"/>
      <c r="AM686" s="15"/>
      <c r="AN686" s="22"/>
      <c r="AO686" s="7"/>
      <c r="AP686" s="15"/>
      <c r="AQ686" s="22"/>
      <c r="AR686" s="7"/>
      <c r="AS686" s="15"/>
      <c r="AT686" s="22"/>
      <c r="AU686" s="40"/>
      <c r="AV686" s="15"/>
      <c r="AW686" s="22"/>
      <c r="AX686" s="7"/>
      <c r="AY686" s="15"/>
      <c r="AZ686" s="22"/>
      <c r="BA686" s="7"/>
      <c r="BB686" s="15"/>
      <c r="BC686" s="22"/>
      <c r="BD686" s="7"/>
      <c r="BE686" s="15"/>
      <c r="BF686" s="22"/>
      <c r="BG686" s="878"/>
      <c r="BH686" s="15"/>
      <c r="BI686" s="22"/>
      <c r="BJ686" s="7"/>
      <c r="BK686" s="15"/>
      <c r="BL686" s="22"/>
      <c r="BM686" s="7"/>
      <c r="BN686" s="246"/>
      <c r="BO686" s="22"/>
      <c r="BP686" s="7"/>
      <c r="BQ686" s="15"/>
      <c r="BR686" s="22"/>
      <c r="BS686" s="347"/>
      <c r="BT686" s="100"/>
      <c r="BU686" s="247"/>
      <c r="BV686" s="100"/>
      <c r="BW686" s="100"/>
      <c r="BX686" s="100"/>
      <c r="BY686" s="100"/>
      <c r="BZ686" s="100"/>
      <c r="CA686" s="100"/>
      <c r="CB686" s="100"/>
      <c r="CC686" s="100"/>
      <c r="CD686" s="100"/>
      <c r="CE686" s="100"/>
      <c r="CF686" s="100"/>
      <c r="CG686" s="100"/>
      <c r="CH686" s="100"/>
      <c r="CI686" s="100"/>
      <c r="CJ686" s="100"/>
      <c r="CK686" s="100"/>
      <c r="CL686" s="100"/>
    </row>
    <row r="687" spans="1:16384" x14ac:dyDescent="0.3">
      <c r="A687" s="163">
        <v>688</v>
      </c>
      <c r="B687" s="3"/>
      <c r="D687" s="6"/>
      <c r="E687" s="23"/>
      <c r="F687" s="7"/>
      <c r="G687" s="15"/>
      <c r="H687" s="15"/>
      <c r="I687" s="15"/>
      <c r="J687" s="15"/>
      <c r="K687" s="7"/>
      <c r="L687" s="15"/>
      <c r="M687" s="22"/>
      <c r="N687" s="7"/>
      <c r="O687" s="15"/>
      <c r="P687" s="22"/>
      <c r="Q687" s="876"/>
      <c r="R687" s="15"/>
      <c r="S687" s="22"/>
      <c r="T687" s="876"/>
      <c r="U687" s="15"/>
      <c r="V687" s="22"/>
      <c r="W687" s="7"/>
      <c r="X687" s="15"/>
      <c r="Y687" s="22"/>
      <c r="Z687" s="7"/>
      <c r="AA687" s="15"/>
      <c r="AB687" s="22"/>
      <c r="AC687" s="7"/>
      <c r="AD687" s="15"/>
      <c r="AE687" s="22"/>
      <c r="AF687" s="7"/>
      <c r="AG687" s="15"/>
      <c r="AH687" s="22"/>
      <c r="AI687" s="7"/>
      <c r="AJ687" s="15"/>
      <c r="AK687" s="22"/>
      <c r="AL687" s="7"/>
      <c r="AM687" s="15"/>
      <c r="AN687" s="22"/>
      <c r="AO687" s="7"/>
      <c r="AP687" s="15"/>
      <c r="AQ687" s="22"/>
      <c r="AR687" s="7"/>
      <c r="AS687" s="15"/>
      <c r="AT687" s="22"/>
      <c r="AU687" s="40"/>
      <c r="AV687" s="15"/>
      <c r="AW687" s="22"/>
      <c r="AX687" s="7"/>
      <c r="AY687" s="15"/>
      <c r="AZ687" s="22"/>
      <c r="BA687" s="7"/>
      <c r="BB687" s="15"/>
      <c r="BC687" s="22"/>
      <c r="BD687" s="7"/>
      <c r="BE687" s="15"/>
      <c r="BF687" s="22"/>
      <c r="BG687" s="878"/>
      <c r="BH687" s="15"/>
      <c r="BI687" s="22"/>
      <c r="BJ687" s="7"/>
      <c r="BK687" s="15"/>
      <c r="BL687" s="22"/>
      <c r="BM687" s="7"/>
      <c r="BN687" s="246"/>
      <c r="BO687" s="22"/>
      <c r="BP687" s="7"/>
      <c r="BQ687" s="15"/>
      <c r="BR687" s="22"/>
      <c r="BS687" s="347"/>
      <c r="BT687" s="100"/>
      <c r="BU687" s="247"/>
      <c r="BV687" s="100"/>
      <c r="BW687" s="100"/>
      <c r="BX687" s="100"/>
      <c r="BY687" s="100"/>
      <c r="BZ687" s="100"/>
      <c r="CA687" s="100"/>
      <c r="CB687" s="100"/>
      <c r="CC687" s="100"/>
      <c r="CD687" s="100"/>
      <c r="CE687" s="100"/>
      <c r="CF687" s="100"/>
      <c r="CG687" s="100"/>
      <c r="CH687" s="100"/>
      <c r="CI687" s="100"/>
      <c r="CJ687" s="100"/>
      <c r="CK687" s="100"/>
      <c r="CL687" s="100"/>
    </row>
    <row r="688" spans="1:16384" x14ac:dyDescent="0.3">
      <c r="A688" s="163">
        <v>689</v>
      </c>
      <c r="B688" s="8"/>
      <c r="D688" s="6"/>
      <c r="E688" s="23"/>
      <c r="F688" s="7"/>
      <c r="G688" s="15"/>
      <c r="H688" s="15"/>
      <c r="I688" s="15"/>
      <c r="J688" s="15"/>
      <c r="K688" s="3"/>
      <c r="L688" s="15"/>
      <c r="M688" s="22"/>
      <c r="N688" s="7"/>
      <c r="O688" s="15"/>
      <c r="P688" s="22"/>
      <c r="Q688" s="879"/>
      <c r="R688" s="15"/>
      <c r="S688" s="22"/>
      <c r="T688" s="879"/>
      <c r="U688" s="15"/>
      <c r="V688" s="22"/>
      <c r="W688" s="7"/>
      <c r="X688" s="15"/>
      <c r="Y688" s="22"/>
      <c r="Z688" s="7"/>
      <c r="AA688" s="15"/>
      <c r="AB688" s="22"/>
      <c r="AC688" s="7"/>
      <c r="AD688" s="15"/>
      <c r="AE688" s="22"/>
      <c r="AF688" s="7"/>
      <c r="AG688" s="15"/>
      <c r="AH688" s="22"/>
      <c r="AI688" s="7"/>
      <c r="AJ688" s="15"/>
      <c r="AK688" s="22"/>
      <c r="AL688" s="7"/>
      <c r="AM688" s="15"/>
      <c r="AN688" s="22"/>
      <c r="AO688" s="3"/>
      <c r="AP688" s="15"/>
      <c r="AQ688" s="22"/>
      <c r="AR688" s="7"/>
      <c r="AS688" s="15"/>
      <c r="AT688" s="22"/>
      <c r="AU688" s="40"/>
      <c r="AV688" s="15"/>
      <c r="AW688" s="22"/>
      <c r="AX688" s="7"/>
      <c r="AY688" s="15"/>
      <c r="AZ688" s="22"/>
      <c r="BA688" s="7"/>
      <c r="BB688" s="15"/>
      <c r="BC688" s="22"/>
      <c r="BD688" s="7"/>
      <c r="BE688" s="15"/>
      <c r="BF688" s="22"/>
      <c r="BG688" s="878"/>
      <c r="BH688" s="15"/>
      <c r="BI688" s="22"/>
      <c r="BJ688" s="7"/>
      <c r="BK688" s="15"/>
      <c r="BL688" s="22"/>
      <c r="BM688" s="7"/>
      <c r="BN688" s="246"/>
      <c r="BO688" s="22"/>
      <c r="BP688" s="7"/>
      <c r="BQ688" s="15"/>
      <c r="BR688" s="22"/>
      <c r="BS688" s="347"/>
      <c r="BT688" s="100"/>
      <c r="BU688" s="247"/>
      <c r="BV688" s="100"/>
      <c r="BW688" s="100"/>
      <c r="BX688" s="100"/>
      <c r="BY688" s="100"/>
      <c r="BZ688" s="100"/>
      <c r="CA688" s="100"/>
      <c r="CB688" s="100"/>
      <c r="CC688" s="100"/>
      <c r="CD688" s="100"/>
      <c r="CE688" s="100"/>
      <c r="CF688" s="100"/>
      <c r="CG688" s="100"/>
      <c r="CH688" s="100"/>
      <c r="CI688" s="100"/>
      <c r="CJ688" s="100"/>
      <c r="CK688" s="100"/>
      <c r="CL688" s="100"/>
    </row>
    <row r="689" spans="1:90" x14ac:dyDescent="0.3">
      <c r="A689" s="163">
        <v>690</v>
      </c>
      <c r="B689" s="880"/>
      <c r="D689" s="6"/>
      <c r="E689" s="23"/>
      <c r="F689" s="7"/>
      <c r="G689" s="15"/>
      <c r="H689" s="15"/>
      <c r="I689" s="15"/>
      <c r="J689" s="15"/>
      <c r="K689" s="3"/>
      <c r="L689" s="15"/>
      <c r="M689" s="22"/>
      <c r="N689" s="7"/>
      <c r="O689" s="15"/>
      <c r="P689" s="22"/>
      <c r="Q689" s="877"/>
      <c r="R689" s="15"/>
      <c r="S689" s="22"/>
      <c r="T689" s="877"/>
      <c r="U689" s="15"/>
      <c r="V689" s="22"/>
      <c r="W689" s="7"/>
      <c r="X689" s="15"/>
      <c r="Y689" s="22"/>
      <c r="Z689" s="7"/>
      <c r="AA689" s="15"/>
      <c r="AB689" s="22"/>
      <c r="AC689" s="7"/>
      <c r="AD689" s="15"/>
      <c r="AE689" s="22"/>
      <c r="AF689" s="7"/>
      <c r="AG689" s="15"/>
      <c r="AH689" s="22"/>
      <c r="AI689" s="7"/>
      <c r="AJ689" s="15"/>
      <c r="AK689" s="22"/>
      <c r="AL689" s="7"/>
      <c r="AM689" s="15"/>
      <c r="AN689" s="22"/>
      <c r="AO689" s="3"/>
      <c r="AP689" s="15"/>
      <c r="AQ689" s="22"/>
      <c r="AR689" s="7"/>
      <c r="AS689" s="15"/>
      <c r="AT689" s="22"/>
      <c r="AU689" s="40"/>
      <c r="AV689" s="15"/>
      <c r="AW689" s="22"/>
      <c r="AX689" s="7"/>
      <c r="AY689" s="15"/>
      <c r="AZ689" s="22"/>
      <c r="BA689" s="7"/>
      <c r="BB689" s="15"/>
      <c r="BC689" s="22"/>
      <c r="BD689" s="7"/>
      <c r="BE689" s="15"/>
      <c r="BF689" s="22"/>
      <c r="BG689" s="878"/>
      <c r="BH689" s="15"/>
      <c r="BI689" s="22"/>
      <c r="BJ689" s="7"/>
      <c r="BK689" s="15"/>
      <c r="BL689" s="22"/>
      <c r="BM689" s="7"/>
      <c r="BN689" s="246"/>
      <c r="BO689" s="22"/>
      <c r="BP689" s="7"/>
      <c r="BQ689" s="15"/>
      <c r="BR689" s="22"/>
      <c r="BS689" s="347"/>
      <c r="BT689" s="100"/>
      <c r="BU689" s="247"/>
      <c r="BV689" s="100"/>
      <c r="BW689" s="100"/>
      <c r="BX689" s="100"/>
      <c r="BY689" s="100"/>
      <c r="BZ689" s="100"/>
      <c r="CA689" s="100"/>
      <c r="CB689" s="100"/>
      <c r="CC689" s="100"/>
      <c r="CD689" s="100"/>
      <c r="CE689" s="100"/>
      <c r="CF689" s="100"/>
      <c r="CG689" s="100"/>
      <c r="CH689" s="100"/>
      <c r="CI689" s="100"/>
      <c r="CJ689" s="100"/>
      <c r="CK689" s="100"/>
      <c r="CL689" s="100"/>
    </row>
    <row r="690" spans="1:90" x14ac:dyDescent="0.3">
      <c r="A690" s="163">
        <v>691</v>
      </c>
      <c r="B690" s="8"/>
      <c r="D690" s="6"/>
      <c r="E690" s="23"/>
      <c r="F690" s="7"/>
      <c r="G690" s="15"/>
      <c r="H690" s="15"/>
      <c r="I690" s="15"/>
      <c r="J690" s="15"/>
      <c r="K690" s="3"/>
      <c r="L690" s="15"/>
      <c r="M690" s="22"/>
      <c r="N690" s="7"/>
      <c r="O690" s="15"/>
      <c r="P690" s="22"/>
      <c r="Q690" s="877"/>
      <c r="R690" s="15"/>
      <c r="S690" s="22"/>
      <c r="T690" s="876"/>
      <c r="U690" s="15"/>
      <c r="V690" s="22"/>
      <c r="W690" s="7"/>
      <c r="X690" s="15"/>
      <c r="Y690" s="22"/>
      <c r="Z690" s="3"/>
      <c r="AA690" s="15"/>
      <c r="AB690" s="22"/>
      <c r="AC690" s="7"/>
      <c r="AD690" s="15"/>
      <c r="AE690" s="22"/>
      <c r="AF690" s="7"/>
      <c r="AG690" s="15"/>
      <c r="AH690" s="22"/>
      <c r="AI690" s="3"/>
      <c r="AJ690" s="15"/>
      <c r="AK690" s="22"/>
      <c r="AL690" s="7"/>
      <c r="AM690" s="15"/>
      <c r="AN690" s="22"/>
      <c r="AO690" s="3"/>
      <c r="AP690" s="15"/>
      <c r="AQ690" s="22"/>
      <c r="AR690" s="3"/>
      <c r="AS690" s="15"/>
      <c r="AT690" s="22"/>
      <c r="AU690" s="40"/>
      <c r="AV690" s="15"/>
      <c r="AW690" s="22"/>
      <c r="AX690" s="3"/>
      <c r="AY690" s="15"/>
      <c r="AZ690" s="22"/>
      <c r="BA690" s="3"/>
      <c r="BB690" s="15"/>
      <c r="BC690" s="22"/>
      <c r="BD690" s="7"/>
      <c r="BE690" s="15"/>
      <c r="BF690" s="22"/>
      <c r="BG690" s="878"/>
      <c r="BH690" s="15"/>
      <c r="BI690" s="22"/>
      <c r="BJ690" s="7"/>
      <c r="BK690" s="15"/>
      <c r="BL690" s="22"/>
      <c r="BM690" s="7"/>
      <c r="BN690" s="246"/>
      <c r="BO690" s="22"/>
      <c r="BP690" s="7"/>
      <c r="BQ690" s="15"/>
      <c r="BR690" s="22"/>
      <c r="BS690" s="347"/>
      <c r="BT690" s="100"/>
      <c r="BU690" s="247"/>
      <c r="BV690" s="100"/>
      <c r="BW690" s="100"/>
      <c r="BX690" s="100"/>
      <c r="BY690" s="100"/>
      <c r="BZ690" s="100"/>
      <c r="CA690" s="100"/>
      <c r="CB690" s="100"/>
      <c r="CC690" s="100"/>
      <c r="CD690" s="100"/>
      <c r="CE690" s="100"/>
      <c r="CF690" s="100"/>
      <c r="CG690" s="100"/>
      <c r="CH690" s="100"/>
      <c r="CI690" s="100"/>
      <c r="CJ690" s="100"/>
      <c r="CK690" s="100"/>
      <c r="CL690" s="100"/>
    </row>
    <row r="691" spans="1:90" x14ac:dyDescent="0.3">
      <c r="A691" s="163">
        <v>692</v>
      </c>
      <c r="B691" s="8"/>
      <c r="D691" s="6"/>
      <c r="E691" s="23"/>
      <c r="F691" s="7"/>
      <c r="G691" s="15"/>
      <c r="H691" s="15"/>
      <c r="I691" s="15"/>
      <c r="J691" s="15"/>
      <c r="K691" s="3"/>
      <c r="L691" s="15"/>
      <c r="M691" s="22"/>
      <c r="N691" s="7"/>
      <c r="O691" s="15"/>
      <c r="P691" s="22"/>
      <c r="Q691" s="876"/>
      <c r="R691" s="15"/>
      <c r="S691" s="22"/>
      <c r="T691" s="876"/>
      <c r="U691" s="15"/>
      <c r="V691" s="22"/>
      <c r="W691" s="7"/>
      <c r="X691" s="15"/>
      <c r="Y691" s="22"/>
      <c r="Z691" s="7"/>
      <c r="AA691" s="15"/>
      <c r="AB691" s="22"/>
      <c r="AC691" s="7"/>
      <c r="AD691" s="15"/>
      <c r="AE691" s="22"/>
      <c r="AF691" s="7"/>
      <c r="AG691" s="15"/>
      <c r="AH691" s="22"/>
      <c r="AI691" s="7"/>
      <c r="AJ691" s="15"/>
      <c r="AK691" s="22"/>
      <c r="AL691" s="7"/>
      <c r="AM691" s="15"/>
      <c r="AN691" s="22"/>
      <c r="AO691" s="7"/>
      <c r="AP691" s="15"/>
      <c r="AQ691" s="22"/>
      <c r="AR691" s="7"/>
      <c r="AS691" s="15"/>
      <c r="AT691" s="22"/>
      <c r="AU691" s="40"/>
      <c r="AV691" s="15"/>
      <c r="AW691" s="22"/>
      <c r="AX691" s="7"/>
      <c r="AY691" s="15"/>
      <c r="AZ691" s="22"/>
      <c r="BA691" s="7"/>
      <c r="BB691" s="15"/>
      <c r="BC691" s="22"/>
      <c r="BD691" s="7"/>
      <c r="BE691" s="15"/>
      <c r="BF691" s="22"/>
      <c r="BG691" s="878"/>
      <c r="BH691" s="15"/>
      <c r="BI691" s="22"/>
      <c r="BJ691" s="7"/>
      <c r="BK691" s="15"/>
      <c r="BL691" s="22"/>
      <c r="BM691" s="7"/>
      <c r="BN691" s="246"/>
      <c r="BO691" s="22"/>
      <c r="BP691" s="7"/>
      <c r="BQ691" s="15"/>
      <c r="BR691" s="22"/>
      <c r="BS691" s="347"/>
      <c r="BT691" s="100"/>
      <c r="BU691" s="247"/>
      <c r="BV691" s="100"/>
      <c r="BW691" s="100"/>
      <c r="BX691" s="100"/>
      <c r="BY691" s="100"/>
      <c r="BZ691" s="100"/>
      <c r="CA691" s="100"/>
      <c r="CB691" s="100"/>
      <c r="CC691" s="100"/>
      <c r="CD691" s="100"/>
      <c r="CE691" s="100"/>
      <c r="CF691" s="100"/>
      <c r="CG691" s="100"/>
      <c r="CH691" s="100"/>
      <c r="CI691" s="100"/>
      <c r="CJ691" s="100"/>
      <c r="CK691" s="100"/>
      <c r="CL691" s="100"/>
    </row>
    <row r="692" spans="1:90" x14ac:dyDescent="0.3">
      <c r="A692" s="163">
        <v>693</v>
      </c>
      <c r="B692" s="8"/>
      <c r="D692" s="6"/>
      <c r="E692" s="23"/>
      <c r="F692" s="7"/>
      <c r="G692" s="15"/>
      <c r="H692" s="15"/>
      <c r="I692" s="15"/>
      <c r="J692" s="15"/>
      <c r="K692" s="3"/>
      <c r="L692" s="15"/>
      <c r="M692" s="22"/>
      <c r="N692" s="7"/>
      <c r="O692" s="15"/>
      <c r="P692" s="22"/>
      <c r="Q692" s="877"/>
      <c r="R692" s="15"/>
      <c r="S692" s="22"/>
      <c r="T692" s="877"/>
      <c r="U692" s="15"/>
      <c r="V692" s="22"/>
      <c r="W692" s="7"/>
      <c r="X692" s="15"/>
      <c r="Y692" s="22"/>
      <c r="Z692" s="7"/>
      <c r="AA692" s="15"/>
      <c r="AB692" s="22"/>
      <c r="AC692" s="7"/>
      <c r="AD692" s="15"/>
      <c r="AE692" s="22"/>
      <c r="AF692" s="7"/>
      <c r="AG692" s="15"/>
      <c r="AH692" s="22"/>
      <c r="AI692" s="7"/>
      <c r="AJ692" s="15"/>
      <c r="AK692" s="22"/>
      <c r="AL692" s="7"/>
      <c r="AM692" s="15"/>
      <c r="AN692" s="22"/>
      <c r="AO692" s="7"/>
      <c r="AP692" s="15"/>
      <c r="AQ692" s="22"/>
      <c r="AR692" s="7"/>
      <c r="AS692" s="15"/>
      <c r="AT692" s="22"/>
      <c r="AU692" s="40"/>
      <c r="AV692" s="15"/>
      <c r="AW692" s="22"/>
      <c r="AX692" s="7"/>
      <c r="AY692" s="15"/>
      <c r="AZ692" s="22"/>
      <c r="BA692" s="7"/>
      <c r="BB692" s="15"/>
      <c r="BC692" s="22"/>
      <c r="BD692" s="7"/>
      <c r="BE692" s="15"/>
      <c r="BF692" s="22"/>
      <c r="BG692" s="878"/>
      <c r="BH692" s="15"/>
      <c r="BI692" s="22"/>
      <c r="BJ692" s="7"/>
      <c r="BK692" s="15"/>
      <c r="BL692" s="22"/>
      <c r="BM692" s="7"/>
      <c r="BN692" s="246"/>
      <c r="BO692" s="22"/>
      <c r="BP692" s="7"/>
      <c r="BQ692" s="15"/>
      <c r="BR692" s="22"/>
      <c r="BS692" s="347"/>
      <c r="BT692" s="100"/>
      <c r="BU692" s="247"/>
      <c r="BV692" s="100"/>
      <c r="BW692" s="100"/>
      <c r="BX692" s="100"/>
      <c r="BY692" s="100"/>
      <c r="BZ692" s="100"/>
      <c r="CA692" s="100"/>
      <c r="CB692" s="100"/>
      <c r="CC692" s="100"/>
      <c r="CD692" s="100"/>
      <c r="CE692" s="100"/>
      <c r="CF692" s="100"/>
      <c r="CG692" s="100"/>
      <c r="CH692" s="100"/>
      <c r="CI692" s="100"/>
      <c r="CJ692" s="100"/>
      <c r="CK692" s="100"/>
      <c r="CL692" s="100"/>
    </row>
    <row r="693" spans="1:90" x14ac:dyDescent="0.3">
      <c r="A693" s="163">
        <v>694</v>
      </c>
      <c r="B693" s="8"/>
      <c r="D693" s="6"/>
      <c r="E693" s="23"/>
      <c r="F693" s="7"/>
      <c r="G693" s="15"/>
      <c r="H693" s="15"/>
      <c r="I693" s="15"/>
      <c r="J693" s="15"/>
      <c r="K693" s="3"/>
      <c r="L693" s="15"/>
      <c r="M693" s="22"/>
      <c r="N693" s="7"/>
      <c r="O693" s="15"/>
      <c r="P693" s="22"/>
      <c r="Q693" s="876"/>
      <c r="R693" s="15"/>
      <c r="S693" s="22"/>
      <c r="T693" s="876"/>
      <c r="U693" s="15"/>
      <c r="V693" s="22"/>
      <c r="W693" s="7"/>
      <c r="X693" s="15"/>
      <c r="Y693" s="22"/>
      <c r="Z693" s="7"/>
      <c r="AA693" s="15"/>
      <c r="AB693" s="22"/>
      <c r="AC693" s="7"/>
      <c r="AD693" s="15"/>
      <c r="AE693" s="22"/>
      <c r="AF693" s="7"/>
      <c r="AG693" s="15"/>
      <c r="AH693" s="22"/>
      <c r="AI693" s="7"/>
      <c r="AJ693" s="15"/>
      <c r="AK693" s="22"/>
      <c r="AL693" s="7"/>
      <c r="AM693" s="15"/>
      <c r="AN693" s="22"/>
      <c r="AO693" s="7"/>
      <c r="AP693" s="15"/>
      <c r="AQ693" s="22"/>
      <c r="AR693" s="7"/>
      <c r="AS693" s="15"/>
      <c r="AT693" s="22"/>
      <c r="AU693" s="40"/>
      <c r="AV693" s="15"/>
      <c r="AW693" s="22"/>
      <c r="AX693" s="7"/>
      <c r="AY693" s="15"/>
      <c r="AZ693" s="22"/>
      <c r="BA693" s="7"/>
      <c r="BB693" s="15"/>
      <c r="BC693" s="22"/>
      <c r="BD693" s="7"/>
      <c r="BE693" s="15"/>
      <c r="BF693" s="22"/>
      <c r="BG693" s="878"/>
      <c r="BH693" s="15"/>
      <c r="BI693" s="22"/>
      <c r="BJ693" s="7"/>
      <c r="BK693" s="15"/>
      <c r="BL693" s="22"/>
      <c r="BM693" s="7"/>
      <c r="BN693" s="246"/>
      <c r="BO693" s="22"/>
      <c r="BP693" s="7"/>
      <c r="BQ693" s="15"/>
      <c r="BR693" s="22"/>
      <c r="BS693" s="347"/>
      <c r="BT693" s="100"/>
      <c r="BU693" s="247"/>
      <c r="BV693" s="100"/>
      <c r="BW693" s="100"/>
      <c r="BX693" s="100"/>
      <c r="BY693" s="100"/>
      <c r="BZ693" s="100"/>
      <c r="CA693" s="100"/>
      <c r="CB693" s="100"/>
      <c r="CC693" s="100"/>
      <c r="CD693" s="100"/>
      <c r="CE693" s="100"/>
      <c r="CF693" s="100"/>
      <c r="CG693" s="100"/>
      <c r="CH693" s="100"/>
      <c r="CI693" s="100"/>
      <c r="CJ693" s="100"/>
      <c r="CK693" s="100"/>
      <c r="CL693" s="100"/>
    </row>
    <row r="694" spans="1:90" x14ac:dyDescent="0.3">
      <c r="A694" s="163">
        <v>695</v>
      </c>
      <c r="B694" s="8"/>
      <c r="D694" s="6"/>
      <c r="E694" s="23"/>
      <c r="F694" s="7"/>
      <c r="G694" s="15"/>
      <c r="H694" s="15"/>
      <c r="I694" s="15"/>
      <c r="J694" s="15"/>
      <c r="K694" s="3"/>
      <c r="L694" s="15"/>
      <c r="M694" s="22"/>
      <c r="N694" s="7"/>
      <c r="O694" s="15"/>
      <c r="P694" s="22"/>
      <c r="Q694" s="877"/>
      <c r="R694" s="15"/>
      <c r="S694" s="22"/>
      <c r="T694" s="877"/>
      <c r="U694" s="15"/>
      <c r="V694" s="22"/>
      <c r="W694" s="7"/>
      <c r="X694" s="15"/>
      <c r="Y694" s="22"/>
      <c r="Z694" s="7"/>
      <c r="AA694" s="15"/>
      <c r="AB694" s="22"/>
      <c r="AC694" s="7"/>
      <c r="AD694" s="15"/>
      <c r="AE694" s="22"/>
      <c r="AF694" s="7"/>
      <c r="AG694" s="15"/>
      <c r="AH694" s="22"/>
      <c r="AI694" s="7"/>
      <c r="AJ694" s="15"/>
      <c r="AK694" s="22"/>
      <c r="AL694" s="7"/>
      <c r="AM694" s="15"/>
      <c r="AN694" s="22"/>
      <c r="AO694" s="7"/>
      <c r="AP694" s="15"/>
      <c r="AQ694" s="22"/>
      <c r="AR694" s="7"/>
      <c r="AS694" s="15"/>
      <c r="AT694" s="22"/>
      <c r="AU694" s="40"/>
      <c r="AV694" s="15"/>
      <c r="AW694" s="22"/>
      <c r="AX694" s="7"/>
      <c r="AY694" s="15"/>
      <c r="AZ694" s="22"/>
      <c r="BA694" s="7"/>
      <c r="BB694" s="15"/>
      <c r="BC694" s="22"/>
      <c r="BD694" s="7"/>
      <c r="BE694" s="15"/>
      <c r="BF694" s="22"/>
      <c r="BG694" s="878"/>
      <c r="BH694" s="15"/>
      <c r="BI694" s="22"/>
      <c r="BJ694" s="7"/>
      <c r="BK694" s="15"/>
      <c r="BL694" s="22"/>
      <c r="BM694" s="7"/>
      <c r="BN694" s="246"/>
      <c r="BO694" s="22"/>
      <c r="BP694" s="7"/>
      <c r="BQ694" s="15"/>
      <c r="BR694" s="22"/>
      <c r="BS694" s="347"/>
      <c r="BT694" s="100"/>
      <c r="BU694" s="247"/>
      <c r="BV694" s="100"/>
      <c r="BW694" s="100"/>
      <c r="BX694" s="100"/>
      <c r="BY694" s="100"/>
      <c r="BZ694" s="100"/>
      <c r="CA694" s="100"/>
      <c r="CB694" s="100"/>
      <c r="CC694" s="100"/>
      <c r="CD694" s="100"/>
      <c r="CE694" s="100"/>
      <c r="CF694" s="100"/>
      <c r="CG694" s="100"/>
      <c r="CH694" s="100"/>
      <c r="CI694" s="100"/>
      <c r="CJ694" s="100"/>
      <c r="CK694" s="100"/>
      <c r="CL694" s="100"/>
    </row>
    <row r="695" spans="1:90" x14ac:dyDescent="0.3">
      <c r="A695" s="163">
        <v>696</v>
      </c>
      <c r="B695" s="8"/>
      <c r="D695" s="6"/>
      <c r="E695" s="23"/>
      <c r="F695" s="7"/>
      <c r="G695" s="15"/>
      <c r="H695" s="15"/>
      <c r="I695" s="15"/>
      <c r="J695" s="15"/>
      <c r="K695" s="3"/>
      <c r="L695" s="15"/>
      <c r="M695" s="22"/>
      <c r="N695" s="3"/>
      <c r="O695" s="15"/>
      <c r="P695" s="22"/>
      <c r="Q695" s="876"/>
      <c r="R695" s="15"/>
      <c r="S695" s="22"/>
      <c r="T695" s="876"/>
      <c r="U695" s="15"/>
      <c r="V695" s="22"/>
      <c r="W695" s="3"/>
      <c r="X695" s="15"/>
      <c r="Y695" s="22"/>
      <c r="Z695" s="3"/>
      <c r="AA695" s="15"/>
      <c r="AB695" s="22"/>
      <c r="AC695" s="3"/>
      <c r="AD695" s="15"/>
      <c r="AE695" s="22"/>
      <c r="AF695" s="3"/>
      <c r="AG695" s="15"/>
      <c r="AH695" s="22"/>
      <c r="AI695" s="3"/>
      <c r="AJ695" s="15"/>
      <c r="AK695" s="22"/>
      <c r="AL695" s="3"/>
      <c r="AM695" s="15"/>
      <c r="AN695" s="22"/>
      <c r="AO695" s="3"/>
      <c r="AP695" s="15"/>
      <c r="AQ695" s="22"/>
      <c r="AR695" s="3"/>
      <c r="AS695" s="15"/>
      <c r="AT695" s="22"/>
      <c r="AU695" s="40"/>
      <c r="AV695" s="15"/>
      <c r="AW695" s="22"/>
      <c r="AX695" s="3"/>
      <c r="AY695" s="15"/>
      <c r="AZ695" s="22"/>
      <c r="BA695" s="3"/>
      <c r="BB695" s="15"/>
      <c r="BC695" s="22"/>
      <c r="BD695" s="3"/>
      <c r="BE695" s="15"/>
      <c r="BF695" s="22"/>
      <c r="BG695" s="245"/>
      <c r="BH695" s="15"/>
      <c r="BI695" s="22"/>
      <c r="BJ695" s="7"/>
      <c r="BK695" s="15"/>
      <c r="BL695" s="22"/>
      <c r="BM695" s="7"/>
      <c r="BN695" s="246"/>
      <c r="BO695" s="22"/>
      <c r="BP695" s="7"/>
      <c r="BQ695" s="15"/>
      <c r="BR695" s="22"/>
      <c r="BS695" s="347"/>
      <c r="BT695" s="100"/>
      <c r="BU695" s="247"/>
      <c r="BV695" s="100"/>
      <c r="BW695" s="100"/>
      <c r="BX695" s="100"/>
      <c r="BY695" s="100"/>
      <c r="BZ695" s="100"/>
      <c r="CA695" s="100"/>
      <c r="CB695" s="100"/>
      <c r="CC695" s="100"/>
      <c r="CD695" s="100"/>
      <c r="CE695" s="100"/>
      <c r="CF695" s="100"/>
      <c r="CG695" s="100"/>
      <c r="CH695" s="100"/>
      <c r="CI695" s="100"/>
      <c r="CJ695" s="100"/>
      <c r="CK695" s="100"/>
      <c r="CL695" s="100"/>
    </row>
    <row r="696" spans="1:90" x14ac:dyDescent="0.3">
      <c r="A696" s="163">
        <v>697</v>
      </c>
      <c r="B696" s="8"/>
      <c r="D696" s="6"/>
      <c r="E696" s="23"/>
      <c r="F696" s="7"/>
      <c r="G696" s="15"/>
      <c r="H696" s="15"/>
      <c r="I696" s="15"/>
      <c r="J696" s="15"/>
      <c r="K696" s="3"/>
      <c r="L696" s="15"/>
      <c r="M696" s="22"/>
      <c r="N696" s="3"/>
      <c r="O696" s="15"/>
      <c r="P696" s="22"/>
      <c r="Q696" s="877"/>
      <c r="R696" s="15"/>
      <c r="S696" s="22"/>
      <c r="T696" s="877"/>
      <c r="U696" s="15"/>
      <c r="V696" s="22"/>
      <c r="W696" s="3"/>
      <c r="X696" s="15"/>
      <c r="Y696" s="22"/>
      <c r="Z696" s="3"/>
      <c r="AA696" s="15"/>
      <c r="AB696" s="22"/>
      <c r="AC696" s="3"/>
      <c r="AD696" s="15"/>
      <c r="AE696" s="22"/>
      <c r="AF696" s="3"/>
      <c r="AG696" s="15"/>
      <c r="AH696" s="22"/>
      <c r="AI696" s="3"/>
      <c r="AJ696" s="15"/>
      <c r="AK696" s="22"/>
      <c r="AL696" s="3"/>
      <c r="AM696" s="15"/>
      <c r="AN696" s="22"/>
      <c r="AO696" s="3"/>
      <c r="AP696" s="15"/>
      <c r="AQ696" s="22"/>
      <c r="AR696" s="3"/>
      <c r="AS696" s="15"/>
      <c r="AT696" s="22"/>
      <c r="AU696" s="40"/>
      <c r="AV696" s="15"/>
      <c r="AW696" s="22"/>
      <c r="AX696" s="3"/>
      <c r="AY696" s="15"/>
      <c r="AZ696" s="22"/>
      <c r="BA696" s="3"/>
      <c r="BB696" s="15"/>
      <c r="BC696" s="22"/>
      <c r="BD696" s="3"/>
      <c r="BE696" s="15"/>
      <c r="BF696" s="22"/>
      <c r="BG696" s="245"/>
      <c r="BH696" s="15"/>
      <c r="BI696" s="22"/>
      <c r="BJ696" s="7"/>
      <c r="BK696" s="15"/>
      <c r="BL696" s="22"/>
      <c r="BM696" s="7"/>
      <c r="BN696" s="246"/>
      <c r="BO696" s="22"/>
      <c r="BP696" s="7"/>
      <c r="BQ696" s="15"/>
      <c r="BR696" s="22"/>
      <c r="BS696" s="347"/>
      <c r="BT696" s="100"/>
      <c r="BU696" s="247"/>
      <c r="BV696" s="100"/>
      <c r="BW696" s="100"/>
      <c r="BX696" s="100"/>
      <c r="BY696" s="100"/>
      <c r="BZ696" s="100"/>
      <c r="CA696" s="100"/>
      <c r="CB696" s="100"/>
      <c r="CC696" s="100"/>
      <c r="CD696" s="100"/>
      <c r="CE696" s="100"/>
      <c r="CF696" s="100"/>
      <c r="CG696" s="100"/>
      <c r="CH696" s="100"/>
      <c r="CI696" s="100"/>
      <c r="CJ696" s="100"/>
      <c r="CK696" s="100"/>
      <c r="CL696" s="100"/>
    </row>
    <row r="697" spans="1:90" x14ac:dyDescent="0.3">
      <c r="A697" s="163">
        <v>698</v>
      </c>
      <c r="B697" s="8"/>
      <c r="D697" s="6"/>
      <c r="E697" s="23"/>
      <c r="F697" s="7"/>
      <c r="G697" s="15"/>
      <c r="H697" s="15"/>
      <c r="I697" s="15"/>
      <c r="J697" s="15"/>
      <c r="K697" s="3"/>
      <c r="L697" s="15"/>
      <c r="M697" s="22"/>
      <c r="N697" s="3"/>
      <c r="O697" s="15"/>
      <c r="P697" s="22"/>
      <c r="Q697" s="877"/>
      <c r="R697" s="15"/>
      <c r="S697" s="22"/>
      <c r="T697" s="877"/>
      <c r="U697" s="15"/>
      <c r="V697" s="22"/>
      <c r="W697" s="3"/>
      <c r="X697" s="15"/>
      <c r="Y697" s="22"/>
      <c r="Z697" s="3"/>
      <c r="AA697" s="15"/>
      <c r="AB697" s="22"/>
      <c r="AC697" s="3"/>
      <c r="AD697" s="15"/>
      <c r="AE697" s="22"/>
      <c r="AF697" s="3"/>
      <c r="AG697" s="15"/>
      <c r="AH697" s="22"/>
      <c r="AI697" s="3"/>
      <c r="AJ697" s="15"/>
      <c r="AK697" s="22"/>
      <c r="AL697" s="3"/>
      <c r="AM697" s="15"/>
      <c r="AN697" s="22"/>
      <c r="AO697" s="3"/>
      <c r="AP697" s="15"/>
      <c r="AQ697" s="22"/>
      <c r="AR697" s="3"/>
      <c r="AS697" s="15"/>
      <c r="AT697" s="22"/>
      <c r="AU697" s="40"/>
      <c r="AV697" s="15"/>
      <c r="AW697" s="22"/>
      <c r="AX697" s="3"/>
      <c r="AY697" s="15"/>
      <c r="AZ697" s="22"/>
      <c r="BA697" s="3"/>
      <c r="BB697" s="15"/>
      <c r="BC697" s="22"/>
      <c r="BD697" s="3"/>
      <c r="BE697" s="15"/>
      <c r="BF697" s="22"/>
      <c r="BG697" s="245"/>
      <c r="BH697" s="15"/>
      <c r="BI697" s="22"/>
      <c r="BJ697" s="7"/>
      <c r="BK697" s="15"/>
      <c r="BL697" s="22"/>
      <c r="BM697" s="7"/>
      <c r="BN697" s="246"/>
      <c r="BO697" s="22"/>
      <c r="BP697" s="7"/>
      <c r="BQ697" s="15"/>
      <c r="BR697" s="22"/>
      <c r="BS697" s="347"/>
      <c r="BT697" s="100"/>
      <c r="BU697" s="247"/>
      <c r="BV697" s="100"/>
      <c r="BW697" s="100"/>
      <c r="BX697" s="100"/>
      <c r="BY697" s="100"/>
      <c r="BZ697" s="100"/>
      <c r="CA697" s="100"/>
      <c r="CB697" s="100"/>
      <c r="CC697" s="100"/>
      <c r="CD697" s="100"/>
      <c r="CE697" s="100"/>
      <c r="CF697" s="100"/>
      <c r="CG697" s="100"/>
      <c r="CH697" s="100"/>
      <c r="CI697" s="100"/>
      <c r="CJ697" s="100"/>
      <c r="CK697" s="100"/>
      <c r="CL697" s="100"/>
    </row>
    <row r="698" spans="1:90" x14ac:dyDescent="0.3">
      <c r="A698" s="163">
        <v>699</v>
      </c>
      <c r="B698" s="8"/>
      <c r="D698" s="6"/>
      <c r="E698" s="23"/>
      <c r="F698" s="7"/>
      <c r="G698" s="15"/>
      <c r="H698" s="15"/>
      <c r="I698" s="15"/>
      <c r="J698" s="15"/>
      <c r="K698" s="3"/>
      <c r="L698" s="15"/>
      <c r="M698" s="22"/>
      <c r="N698" s="3"/>
      <c r="O698" s="15"/>
      <c r="P698" s="22"/>
      <c r="Q698" s="877"/>
      <c r="R698" s="15"/>
      <c r="S698" s="22"/>
      <c r="T698" s="877"/>
      <c r="U698" s="15"/>
      <c r="V698" s="22"/>
      <c r="W698" s="3"/>
      <c r="X698" s="15"/>
      <c r="Y698" s="22"/>
      <c r="Z698" s="3"/>
      <c r="AA698" s="15"/>
      <c r="AB698" s="22"/>
      <c r="AC698" s="3"/>
      <c r="AD698" s="15"/>
      <c r="AE698" s="22"/>
      <c r="AF698" s="3"/>
      <c r="AG698" s="15"/>
      <c r="AH698" s="22"/>
      <c r="AI698" s="3"/>
      <c r="AJ698" s="15"/>
      <c r="AK698" s="22"/>
      <c r="AL698" s="3"/>
      <c r="AM698" s="15"/>
      <c r="AN698" s="22"/>
      <c r="AO698" s="3"/>
      <c r="AP698" s="15"/>
      <c r="AQ698" s="22"/>
      <c r="AR698" s="3"/>
      <c r="AS698" s="15"/>
      <c r="AT698" s="22"/>
      <c r="AU698" s="40"/>
      <c r="AV698" s="15"/>
      <c r="AW698" s="22"/>
      <c r="AX698" s="3"/>
      <c r="AY698" s="15"/>
      <c r="AZ698" s="22"/>
      <c r="BA698" s="3"/>
      <c r="BB698" s="15"/>
      <c r="BC698" s="22"/>
      <c r="BD698" s="3"/>
      <c r="BE698" s="15"/>
      <c r="BF698" s="22"/>
      <c r="BG698" s="245"/>
      <c r="BH698" s="15"/>
      <c r="BI698" s="22"/>
      <c r="BJ698" s="7"/>
      <c r="BK698" s="15"/>
      <c r="BL698" s="22"/>
      <c r="BM698" s="7"/>
      <c r="BN698" s="246"/>
      <c r="BO698" s="22"/>
      <c r="BP698" s="7"/>
      <c r="BQ698" s="15"/>
      <c r="BR698" s="22"/>
      <c r="BS698" s="347"/>
      <c r="BT698" s="100"/>
      <c r="BU698" s="247"/>
      <c r="BV698" s="100"/>
      <c r="BW698" s="100"/>
      <c r="BX698" s="100"/>
      <c r="BY698" s="100"/>
      <c r="BZ698" s="100"/>
      <c r="CA698" s="100"/>
      <c r="CB698" s="100"/>
      <c r="CC698" s="100"/>
      <c r="CD698" s="100"/>
      <c r="CE698" s="100"/>
      <c r="CF698" s="100"/>
      <c r="CG698" s="100"/>
      <c r="CH698" s="100"/>
      <c r="CI698" s="100"/>
      <c r="CJ698" s="100"/>
      <c r="CK698" s="100"/>
      <c r="CL698" s="100"/>
    </row>
    <row r="699" spans="1:90" x14ac:dyDescent="0.3">
      <c r="A699" s="163">
        <v>700</v>
      </c>
      <c r="B699" s="8"/>
      <c r="D699" s="6"/>
      <c r="E699" s="23"/>
      <c r="F699" s="7"/>
      <c r="G699" s="15"/>
      <c r="H699" s="15"/>
      <c r="I699" s="15"/>
      <c r="J699" s="15"/>
      <c r="K699" s="3"/>
      <c r="L699" s="15"/>
      <c r="M699" s="22"/>
      <c r="N699" s="3"/>
      <c r="O699" s="15"/>
      <c r="P699" s="22"/>
      <c r="Q699" s="877"/>
      <c r="R699" s="15"/>
      <c r="S699" s="22"/>
      <c r="T699" s="881"/>
      <c r="U699" s="15"/>
      <c r="V699" s="22"/>
      <c r="W699" s="3"/>
      <c r="X699" s="15"/>
      <c r="Y699" s="22"/>
      <c r="Z699" s="3"/>
      <c r="AA699" s="15"/>
      <c r="AB699" s="22"/>
      <c r="AC699" s="3"/>
      <c r="AD699" s="15"/>
      <c r="AE699" s="22"/>
      <c r="AF699" s="3"/>
      <c r="AG699" s="15"/>
      <c r="AH699" s="22"/>
      <c r="AI699" s="3"/>
      <c r="AJ699" s="15"/>
      <c r="AK699" s="22"/>
      <c r="AL699" s="3"/>
      <c r="AM699" s="15"/>
      <c r="AN699" s="22"/>
      <c r="AO699" s="3"/>
      <c r="AP699" s="15"/>
      <c r="AQ699" s="22"/>
      <c r="AR699" s="3"/>
      <c r="AS699" s="15"/>
      <c r="AT699" s="22"/>
      <c r="AU699" s="40"/>
      <c r="AV699" s="15"/>
      <c r="AW699" s="22"/>
      <c r="AX699" s="3"/>
      <c r="AY699" s="15"/>
      <c r="AZ699" s="22"/>
      <c r="BA699" s="3"/>
      <c r="BB699" s="15"/>
      <c r="BC699" s="22"/>
      <c r="BD699" s="3"/>
      <c r="BE699" s="15"/>
      <c r="BF699" s="22"/>
      <c r="BG699" s="245"/>
      <c r="BH699" s="15"/>
      <c r="BI699" s="22"/>
      <c r="BJ699" s="7"/>
      <c r="BK699" s="15"/>
      <c r="BL699" s="22"/>
      <c r="BM699" s="7"/>
      <c r="BN699" s="246"/>
      <c r="BO699" s="22"/>
      <c r="BP699" s="7"/>
      <c r="BQ699" s="15"/>
      <c r="BR699" s="22"/>
      <c r="BS699" s="347"/>
      <c r="BT699" s="100"/>
      <c r="BU699" s="247"/>
      <c r="BV699" s="100"/>
      <c r="BW699" s="100"/>
      <c r="BX699" s="100"/>
      <c r="BY699" s="100"/>
      <c r="BZ699" s="100"/>
      <c r="CA699" s="100"/>
      <c r="CB699" s="100"/>
      <c r="CC699" s="100"/>
      <c r="CD699" s="100"/>
      <c r="CE699" s="100"/>
      <c r="CF699" s="100"/>
      <c r="CG699" s="100"/>
      <c r="CH699" s="100"/>
      <c r="CI699" s="100"/>
      <c r="CJ699" s="100"/>
      <c r="CK699" s="100"/>
      <c r="CL699" s="100"/>
    </row>
    <row r="700" spans="1:90" x14ac:dyDescent="0.3">
      <c r="A700" s="163">
        <v>701</v>
      </c>
      <c r="B700" s="8"/>
      <c r="D700" s="6"/>
      <c r="E700" s="23"/>
      <c r="F700" s="7"/>
      <c r="G700" s="15"/>
      <c r="H700" s="15"/>
      <c r="I700" s="15"/>
      <c r="J700" s="15"/>
      <c r="K700" s="3"/>
      <c r="L700" s="15"/>
      <c r="M700" s="22"/>
      <c r="N700" s="3"/>
      <c r="O700" s="15"/>
      <c r="P700" s="22"/>
      <c r="Q700" s="881"/>
      <c r="R700" s="15"/>
      <c r="S700" s="22"/>
      <c r="T700" s="882"/>
      <c r="U700" s="15"/>
      <c r="V700" s="22"/>
      <c r="W700" s="3"/>
      <c r="X700" s="15"/>
      <c r="Y700" s="22"/>
      <c r="Z700" s="3"/>
      <c r="AA700" s="15"/>
      <c r="AB700" s="22"/>
      <c r="AC700" s="3"/>
      <c r="AD700" s="15"/>
      <c r="AE700" s="22"/>
      <c r="AF700" s="3"/>
      <c r="AG700" s="15"/>
      <c r="AH700" s="22"/>
      <c r="AI700" s="3"/>
      <c r="AJ700" s="15"/>
      <c r="AK700" s="22"/>
      <c r="AL700" s="3"/>
      <c r="AM700" s="15"/>
      <c r="AN700" s="22"/>
      <c r="AO700" s="3"/>
      <c r="AP700" s="15"/>
      <c r="AQ700" s="22"/>
      <c r="AR700" s="3"/>
      <c r="AS700" s="15"/>
      <c r="AT700" s="22"/>
      <c r="AU700" s="40"/>
      <c r="AV700" s="15"/>
      <c r="AW700" s="22"/>
      <c r="AX700" s="3"/>
      <c r="AY700" s="15"/>
      <c r="AZ700" s="22"/>
      <c r="BA700" s="3"/>
      <c r="BB700" s="15"/>
      <c r="BC700" s="22"/>
      <c r="BD700" s="3"/>
      <c r="BE700" s="15"/>
      <c r="BF700" s="22"/>
      <c r="BG700" s="245"/>
      <c r="BH700" s="15"/>
      <c r="BI700" s="22"/>
      <c r="BJ700" s="7"/>
      <c r="BK700" s="15"/>
      <c r="BL700" s="22"/>
      <c r="BM700" s="7"/>
      <c r="BN700" s="246"/>
      <c r="BO700" s="22"/>
      <c r="BP700" s="7"/>
      <c r="BQ700" s="15"/>
      <c r="BR700" s="22"/>
      <c r="BS700" s="347"/>
      <c r="BT700" s="100"/>
      <c r="BU700" s="247"/>
      <c r="BV700" s="100"/>
      <c r="BW700" s="100"/>
      <c r="BX700" s="100"/>
      <c r="BY700" s="100"/>
      <c r="BZ700" s="100"/>
      <c r="CA700" s="100"/>
      <c r="CB700" s="100"/>
      <c r="CC700" s="100"/>
      <c r="CD700" s="100"/>
      <c r="CE700" s="100"/>
      <c r="CF700" s="100"/>
      <c r="CG700" s="100"/>
      <c r="CH700" s="100"/>
      <c r="CI700" s="100"/>
      <c r="CJ700" s="100"/>
      <c r="CK700" s="100"/>
      <c r="CL700" s="100"/>
    </row>
    <row r="701" spans="1:90" x14ac:dyDescent="0.3">
      <c r="A701" s="163">
        <v>702</v>
      </c>
      <c r="B701" s="3"/>
      <c r="E701" s="2"/>
      <c r="F701" s="3"/>
      <c r="G701" s="13"/>
      <c r="H701" s="13"/>
      <c r="I701" s="13"/>
      <c r="J701" s="13"/>
      <c r="K701" s="3"/>
      <c r="L701" s="13"/>
      <c r="M701" s="13"/>
      <c r="N701" s="3"/>
      <c r="O701" s="13"/>
      <c r="P701" s="13"/>
      <c r="Q701" s="340"/>
      <c r="R701" s="13"/>
      <c r="S701" s="13"/>
      <c r="T701" s="100"/>
      <c r="U701" s="13"/>
      <c r="V701" s="13"/>
      <c r="W701" s="3"/>
      <c r="X701" s="13"/>
      <c r="Y701" s="13"/>
      <c r="Z701" s="3"/>
      <c r="AA701" s="13"/>
      <c r="AB701" s="13"/>
      <c r="AC701" s="3"/>
      <c r="AD701" s="13"/>
      <c r="AE701" s="13"/>
      <c r="AF701" s="3"/>
      <c r="AG701" s="13"/>
      <c r="AH701" s="13"/>
      <c r="AI701" s="3"/>
      <c r="AJ701" s="13"/>
      <c r="AK701" s="13"/>
      <c r="AL701" s="3"/>
      <c r="AM701" s="13"/>
      <c r="AN701" s="13"/>
      <c r="AO701" s="3"/>
      <c r="AP701" s="13"/>
      <c r="AQ701" s="13"/>
      <c r="AR701" s="3"/>
      <c r="AS701" s="13"/>
      <c r="AT701" s="13"/>
      <c r="AU701" s="40"/>
      <c r="AV701" s="13"/>
      <c r="AW701" s="13"/>
      <c r="AX701" s="3"/>
      <c r="AY701" s="13"/>
      <c r="AZ701" s="13"/>
      <c r="BA701" s="3"/>
      <c r="BB701" s="13"/>
      <c r="BC701" s="13"/>
      <c r="BD701" s="3"/>
      <c r="BE701" s="13"/>
      <c r="BF701" s="13"/>
      <c r="BG701" s="245"/>
      <c r="BH701" s="13"/>
      <c r="BI701" s="13"/>
      <c r="BJ701" s="13"/>
      <c r="BK701" s="13"/>
      <c r="BL701" s="13"/>
      <c r="BM701" s="13"/>
      <c r="BN701" s="186"/>
      <c r="BO701" s="13"/>
      <c r="BP701" s="13"/>
      <c r="BQ701" s="13"/>
      <c r="BR701" s="13"/>
      <c r="BT701" s="340"/>
      <c r="BU701" s="186"/>
      <c r="BV701" s="100"/>
      <c r="BW701" s="100"/>
      <c r="BX701" s="100"/>
      <c r="BY701" s="100"/>
      <c r="BZ701" s="100"/>
      <c r="CA701" s="100"/>
      <c r="CB701" s="100"/>
      <c r="CC701" s="100"/>
      <c r="CD701" s="100"/>
      <c r="CE701" s="100"/>
      <c r="CF701" s="100"/>
      <c r="CG701" s="100"/>
      <c r="CH701" s="100"/>
      <c r="CI701" s="100"/>
      <c r="CJ701" s="100"/>
      <c r="CK701" s="100"/>
      <c r="CL701" s="100"/>
    </row>
    <row r="702" spans="1:90" x14ac:dyDescent="0.3">
      <c r="A702" s="163">
        <v>703</v>
      </c>
      <c r="B702" s="3"/>
      <c r="E702" s="2"/>
      <c r="F702" s="3"/>
      <c r="G702" s="13"/>
      <c r="H702" s="13"/>
      <c r="I702" s="13"/>
      <c r="J702" s="13"/>
      <c r="K702" s="3"/>
      <c r="L702" s="13"/>
      <c r="M702" s="13"/>
      <c r="N702" s="3"/>
      <c r="O702" s="13"/>
      <c r="P702" s="13"/>
      <c r="Q702" s="3"/>
      <c r="R702" s="13"/>
      <c r="S702" s="13"/>
      <c r="T702" s="3"/>
      <c r="U702" s="13"/>
      <c r="V702" s="13"/>
      <c r="W702" s="3"/>
      <c r="X702" s="13"/>
      <c r="Y702" s="13"/>
      <c r="Z702" s="3"/>
      <c r="AA702" s="13"/>
      <c r="AB702" s="13"/>
      <c r="AC702" s="3"/>
      <c r="AD702" s="13"/>
      <c r="AE702" s="13"/>
      <c r="AF702" s="3"/>
      <c r="AG702" s="13"/>
      <c r="AH702" s="13"/>
      <c r="AI702" s="3"/>
      <c r="AJ702" s="13"/>
      <c r="AK702" s="13"/>
      <c r="AL702" s="3"/>
      <c r="AM702" s="13"/>
      <c r="AN702" s="13"/>
      <c r="AO702" s="3"/>
      <c r="AP702" s="13"/>
      <c r="AQ702" s="13"/>
      <c r="AR702" s="3"/>
      <c r="AS702" s="13"/>
      <c r="AT702" s="13"/>
      <c r="AU702" s="40"/>
      <c r="AV702" s="13"/>
      <c r="AW702" s="13"/>
      <c r="AX702" s="3"/>
      <c r="AY702" s="13"/>
      <c r="AZ702" s="13"/>
      <c r="BA702" s="3"/>
      <c r="BB702" s="13"/>
      <c r="BC702" s="13"/>
      <c r="BD702" s="3"/>
      <c r="BE702" s="13"/>
      <c r="BF702" s="13"/>
      <c r="BG702" s="245"/>
      <c r="BH702" s="13"/>
      <c r="BI702" s="13"/>
      <c r="BJ702" s="13"/>
      <c r="BK702" s="13"/>
      <c r="BL702" s="13"/>
      <c r="BM702" s="13"/>
      <c r="BN702" s="186"/>
      <c r="BO702" s="13"/>
      <c r="BP702" s="13"/>
      <c r="BQ702" s="13"/>
      <c r="BR702" s="13"/>
      <c r="BT702" s="340"/>
      <c r="BU702" s="186"/>
      <c r="BV702" s="100"/>
      <c r="BW702" s="100"/>
      <c r="BX702" s="100"/>
      <c r="BY702" s="100"/>
      <c r="BZ702" s="100"/>
      <c r="CA702" s="100"/>
      <c r="CB702" s="100"/>
      <c r="CC702" s="100"/>
      <c r="CD702" s="100"/>
      <c r="CE702" s="100"/>
      <c r="CF702" s="100"/>
      <c r="CG702" s="100"/>
      <c r="CH702" s="100"/>
      <c r="CI702" s="100"/>
      <c r="CJ702" s="100"/>
      <c r="CK702" s="100"/>
      <c r="CL702" s="100"/>
    </row>
    <row r="703" spans="1:90" x14ac:dyDescent="0.3">
      <c r="A703" s="163">
        <v>704</v>
      </c>
      <c r="B703" s="3"/>
      <c r="D703" s="6"/>
      <c r="E703" s="2"/>
      <c r="F703" s="3"/>
      <c r="G703" s="138"/>
      <c r="H703" s="3"/>
      <c r="I703" s="15"/>
      <c r="J703" s="15"/>
      <c r="K703" s="25"/>
      <c r="L703" s="138"/>
      <c r="M703" s="22"/>
      <c r="N703" s="25"/>
      <c r="O703" s="147"/>
      <c r="P703" s="22"/>
      <c r="Q703" s="25"/>
      <c r="R703" s="147"/>
      <c r="S703" s="22"/>
      <c r="T703" s="25"/>
      <c r="U703" s="147"/>
      <c r="V703" s="22"/>
      <c r="W703" s="25"/>
      <c r="X703" s="147"/>
      <c r="Y703" s="22"/>
      <c r="Z703" s="25"/>
      <c r="AA703" s="147"/>
      <c r="AB703" s="22"/>
      <c r="AC703" s="25"/>
      <c r="AD703" s="147"/>
      <c r="AE703" s="22"/>
      <c r="AF703" s="25"/>
      <c r="AG703" s="147"/>
      <c r="AH703" s="22"/>
      <c r="AI703" s="25"/>
      <c r="AJ703" s="147"/>
      <c r="AK703" s="22"/>
      <c r="AL703" s="25"/>
      <c r="AM703" s="147"/>
      <c r="AN703" s="22"/>
      <c r="AO703" s="25"/>
      <c r="AP703" s="147"/>
      <c r="AQ703" s="22"/>
      <c r="AR703" s="25"/>
      <c r="AS703" s="147"/>
      <c r="AT703" s="22"/>
      <c r="AU703" s="40"/>
      <c r="AV703" s="147"/>
      <c r="AW703" s="22"/>
      <c r="AX703" s="25"/>
      <c r="AY703" s="147"/>
      <c r="AZ703" s="22"/>
      <c r="BA703" s="25"/>
      <c r="BB703" s="147"/>
      <c r="BC703" s="22"/>
      <c r="BD703" s="25"/>
      <c r="BE703" s="147"/>
      <c r="BF703" s="22"/>
      <c r="BG703" s="252"/>
      <c r="BH703" s="147"/>
      <c r="BI703" s="22"/>
      <c r="BJ703" s="22"/>
      <c r="BK703" s="15"/>
      <c r="BL703" s="22"/>
      <c r="BM703" s="13"/>
      <c r="BN703" s="186"/>
      <c r="BO703" s="22"/>
      <c r="BP703" s="13"/>
      <c r="BQ703" s="13"/>
      <c r="BR703" s="22"/>
      <c r="BT703" s="334"/>
      <c r="BU703" s="247"/>
      <c r="BV703" s="100"/>
      <c r="BW703" s="100"/>
      <c r="BX703" s="100"/>
      <c r="BY703" s="100"/>
      <c r="BZ703" s="100"/>
      <c r="CA703" s="100"/>
      <c r="CB703" s="100"/>
      <c r="CC703" s="100"/>
      <c r="CD703" s="100"/>
      <c r="CE703" s="100"/>
      <c r="CF703" s="100"/>
      <c r="CG703" s="100"/>
      <c r="CH703" s="100"/>
      <c r="CI703" s="100"/>
      <c r="CJ703" s="100"/>
      <c r="CK703" s="100"/>
      <c r="CL703" s="100"/>
    </row>
    <row r="704" spans="1:90" x14ac:dyDescent="0.3">
      <c r="A704" s="163">
        <v>705</v>
      </c>
      <c r="B704" s="3"/>
      <c r="D704" s="6"/>
      <c r="E704" s="2"/>
      <c r="F704" s="3"/>
      <c r="G704" s="138"/>
      <c r="H704" s="3"/>
      <c r="I704" s="15"/>
      <c r="J704" s="15"/>
      <c r="K704" s="25"/>
      <c r="L704" s="138"/>
      <c r="M704" s="22"/>
      <c r="N704" s="25"/>
      <c r="O704" s="147"/>
      <c r="P704" s="22"/>
      <c r="Q704" s="25"/>
      <c r="R704" s="147"/>
      <c r="S704" s="22"/>
      <c r="T704" s="25"/>
      <c r="U704" s="147"/>
      <c r="V704" s="22"/>
      <c r="W704" s="25"/>
      <c r="X704" s="147"/>
      <c r="Y704" s="22"/>
      <c r="Z704" s="25"/>
      <c r="AA704" s="147"/>
      <c r="AB704" s="22"/>
      <c r="AC704" s="25"/>
      <c r="AD704" s="147"/>
      <c r="AE704" s="22"/>
      <c r="AF704" s="25"/>
      <c r="AG704" s="147"/>
      <c r="AH704" s="22"/>
      <c r="AI704" s="25"/>
      <c r="AJ704" s="147"/>
      <c r="AK704" s="22"/>
      <c r="AL704" s="25"/>
      <c r="AM704" s="147"/>
      <c r="AN704" s="22"/>
      <c r="AO704" s="25"/>
      <c r="AP704" s="147"/>
      <c r="AQ704" s="22"/>
      <c r="AR704" s="25"/>
      <c r="AS704" s="147"/>
      <c r="AT704" s="22"/>
      <c r="AU704" s="40"/>
      <c r="AV704" s="147"/>
      <c r="AW704" s="22"/>
      <c r="AX704" s="25"/>
      <c r="AY704" s="147"/>
      <c r="AZ704" s="22"/>
      <c r="BA704" s="25"/>
      <c r="BB704" s="147"/>
      <c r="BC704" s="22"/>
      <c r="BD704" s="25"/>
      <c r="BE704" s="147"/>
      <c r="BF704" s="22"/>
      <c r="BG704" s="252"/>
      <c r="BH704" s="147"/>
      <c r="BI704" s="22"/>
      <c r="BJ704" s="22"/>
      <c r="BK704" s="15"/>
      <c r="BL704" s="22"/>
      <c r="BM704" s="13"/>
      <c r="BN704" s="186"/>
      <c r="BO704" s="22"/>
      <c r="BP704" s="13"/>
      <c r="BQ704" s="13"/>
      <c r="BR704" s="22"/>
      <c r="BT704" s="334"/>
      <c r="BU704" s="247"/>
      <c r="BV704" s="100"/>
      <c r="BW704" s="100"/>
      <c r="BX704" s="100"/>
      <c r="BY704" s="100"/>
      <c r="BZ704" s="100"/>
      <c r="CA704" s="100"/>
      <c r="CB704" s="100"/>
      <c r="CC704" s="100"/>
      <c r="CD704" s="100"/>
      <c r="CE704" s="100"/>
      <c r="CF704" s="100"/>
      <c r="CG704" s="100"/>
      <c r="CH704" s="100"/>
      <c r="CI704" s="100"/>
      <c r="CJ704" s="100"/>
      <c r="CK704" s="100"/>
      <c r="CL704" s="100"/>
    </row>
    <row r="705" spans="1:107" x14ac:dyDescent="0.3">
      <c r="A705" s="163">
        <v>706</v>
      </c>
      <c r="B705" s="3"/>
      <c r="D705" s="6"/>
      <c r="E705" s="2"/>
      <c r="F705" s="3"/>
      <c r="G705" s="138"/>
      <c r="H705" s="3"/>
      <c r="I705" s="15"/>
      <c r="J705" s="15"/>
      <c r="K705" s="25"/>
      <c r="L705" s="138"/>
      <c r="M705" s="22"/>
      <c r="N705" s="25"/>
      <c r="O705" s="147"/>
      <c r="P705" s="22"/>
      <c r="Q705" s="25"/>
      <c r="R705" s="147"/>
      <c r="S705" s="22"/>
      <c r="T705" s="25"/>
      <c r="U705" s="147"/>
      <c r="V705" s="22"/>
      <c r="W705" s="25"/>
      <c r="X705" s="147"/>
      <c r="Y705" s="22"/>
      <c r="Z705" s="25"/>
      <c r="AA705" s="147"/>
      <c r="AB705" s="22"/>
      <c r="AC705" s="25"/>
      <c r="AD705" s="147"/>
      <c r="AE705" s="22"/>
      <c r="AF705" s="25"/>
      <c r="AG705" s="147"/>
      <c r="AH705" s="22"/>
      <c r="AI705" s="25"/>
      <c r="AJ705" s="147"/>
      <c r="AK705" s="22"/>
      <c r="AL705" s="25"/>
      <c r="AM705" s="147"/>
      <c r="AN705" s="22"/>
      <c r="AO705" s="25"/>
      <c r="AP705" s="147"/>
      <c r="AQ705" s="22"/>
      <c r="AR705" s="25"/>
      <c r="AS705" s="147"/>
      <c r="AT705" s="22"/>
      <c r="AU705" s="40"/>
      <c r="AV705" s="147"/>
      <c r="AW705" s="22"/>
      <c r="AX705" s="25"/>
      <c r="AY705" s="147"/>
      <c r="AZ705" s="22"/>
      <c r="BA705" s="25"/>
      <c r="BB705" s="147"/>
      <c r="BC705" s="22"/>
      <c r="BD705" s="25"/>
      <c r="BE705" s="147"/>
      <c r="BF705" s="22"/>
      <c r="BG705" s="252"/>
      <c r="BH705" s="147"/>
      <c r="BI705" s="22"/>
      <c r="BJ705" s="22"/>
      <c r="BK705" s="15"/>
      <c r="BL705" s="22"/>
      <c r="BM705" s="13"/>
      <c r="BN705" s="186"/>
      <c r="BO705" s="22"/>
      <c r="BP705" s="13"/>
      <c r="BQ705" s="13"/>
      <c r="BR705" s="22"/>
      <c r="BT705" s="334"/>
      <c r="BU705" s="247"/>
      <c r="BV705" s="100"/>
      <c r="BW705" s="100"/>
      <c r="BX705" s="100"/>
      <c r="BY705" s="100"/>
      <c r="BZ705" s="100"/>
      <c r="CA705" s="100"/>
      <c r="CB705" s="100"/>
      <c r="CC705" s="100"/>
      <c r="CD705" s="100"/>
      <c r="CE705" s="100"/>
      <c r="CF705" s="100"/>
      <c r="CG705" s="100"/>
      <c r="CH705" s="100"/>
      <c r="CI705" s="100"/>
      <c r="CJ705" s="100"/>
      <c r="CK705" s="100"/>
      <c r="CL705" s="100"/>
    </row>
    <row r="706" spans="1:107" x14ac:dyDescent="0.3">
      <c r="A706" s="163">
        <v>707</v>
      </c>
      <c r="B706" s="3"/>
      <c r="D706" s="6"/>
      <c r="E706" s="2"/>
      <c r="F706" s="3"/>
      <c r="G706" s="138"/>
      <c r="H706" s="3"/>
      <c r="I706" s="15"/>
      <c r="J706" s="15"/>
      <c r="K706" s="25"/>
      <c r="L706" s="138"/>
      <c r="M706" s="22"/>
      <c r="N706" s="25"/>
      <c r="O706" s="147"/>
      <c r="P706" s="22"/>
      <c r="Q706" s="25"/>
      <c r="R706" s="147"/>
      <c r="S706" s="22"/>
      <c r="T706" s="25"/>
      <c r="U706" s="147"/>
      <c r="V706" s="22"/>
      <c r="W706" s="25"/>
      <c r="X706" s="147"/>
      <c r="Y706" s="22"/>
      <c r="Z706" s="25"/>
      <c r="AA706" s="147"/>
      <c r="AB706" s="22"/>
      <c r="AC706" s="25"/>
      <c r="AD706" s="147"/>
      <c r="AE706" s="22"/>
      <c r="AF706" s="25"/>
      <c r="AG706" s="147"/>
      <c r="AH706" s="22"/>
      <c r="AI706" s="25"/>
      <c r="AJ706" s="147"/>
      <c r="AK706" s="22"/>
      <c r="AL706" s="25"/>
      <c r="AM706" s="147"/>
      <c r="AN706" s="22"/>
      <c r="AO706" s="25"/>
      <c r="AP706" s="147"/>
      <c r="AQ706" s="22"/>
      <c r="AR706" s="25"/>
      <c r="AS706" s="147"/>
      <c r="AT706" s="22"/>
      <c r="AU706" s="40"/>
      <c r="AV706" s="147"/>
      <c r="AW706" s="22"/>
      <c r="AX706" s="25"/>
      <c r="AY706" s="147"/>
      <c r="AZ706" s="22"/>
      <c r="BA706" s="25"/>
      <c r="BB706" s="147"/>
      <c r="BC706" s="22"/>
      <c r="BD706" s="25"/>
      <c r="BE706" s="147"/>
      <c r="BF706" s="22"/>
      <c r="BG706" s="252"/>
      <c r="BH706" s="147"/>
      <c r="BI706" s="22"/>
      <c r="BJ706" s="22"/>
      <c r="BK706" s="15"/>
      <c r="BL706" s="22"/>
      <c r="BM706" s="13"/>
      <c r="BN706" s="186"/>
      <c r="BO706" s="22"/>
      <c r="BP706" s="13"/>
      <c r="BQ706" s="13"/>
      <c r="BR706" s="22"/>
      <c r="BT706" s="334"/>
      <c r="BU706" s="247"/>
      <c r="BV706" s="100"/>
      <c r="BW706" s="100"/>
      <c r="BX706" s="100"/>
      <c r="BY706" s="100"/>
      <c r="BZ706" s="100"/>
      <c r="CA706" s="100"/>
      <c r="CB706" s="100"/>
      <c r="CC706" s="100"/>
      <c r="CD706" s="100"/>
      <c r="CE706" s="100"/>
      <c r="CF706" s="100"/>
      <c r="CG706" s="100"/>
      <c r="CH706" s="100"/>
      <c r="CI706" s="100"/>
      <c r="CJ706" s="100"/>
      <c r="CK706" s="100"/>
      <c r="CL706" s="100"/>
    </row>
    <row r="707" spans="1:107" x14ac:dyDescent="0.3">
      <c r="A707" s="163">
        <v>708</v>
      </c>
      <c r="B707" s="3"/>
      <c r="D707" s="6"/>
      <c r="E707" s="2"/>
      <c r="F707" s="3"/>
      <c r="G707" s="138"/>
      <c r="H707" s="3"/>
      <c r="I707" s="15"/>
      <c r="J707" s="15"/>
      <c r="K707" s="25"/>
      <c r="L707" s="138"/>
      <c r="M707" s="22"/>
      <c r="N707" s="25"/>
      <c r="O707" s="147"/>
      <c r="P707" s="22"/>
      <c r="Q707" s="25"/>
      <c r="R707" s="147"/>
      <c r="S707" s="22"/>
      <c r="T707" s="25"/>
      <c r="U707" s="147"/>
      <c r="V707" s="22"/>
      <c r="W707" s="25"/>
      <c r="X707" s="147"/>
      <c r="Y707" s="22"/>
      <c r="Z707" s="25"/>
      <c r="AA707" s="147"/>
      <c r="AB707" s="22"/>
      <c r="AC707" s="25"/>
      <c r="AD707" s="147"/>
      <c r="AE707" s="22"/>
      <c r="AF707" s="25"/>
      <c r="AG707" s="147"/>
      <c r="AH707" s="22"/>
      <c r="AI707" s="25"/>
      <c r="AJ707" s="147"/>
      <c r="AK707" s="22"/>
      <c r="AL707" s="25"/>
      <c r="AM707" s="147"/>
      <c r="AN707" s="22"/>
      <c r="AO707" s="25"/>
      <c r="AP707" s="147"/>
      <c r="AQ707" s="22"/>
      <c r="AR707" s="25"/>
      <c r="AS707" s="147"/>
      <c r="AT707" s="22"/>
      <c r="AU707" s="40"/>
      <c r="AV707" s="147"/>
      <c r="AW707" s="22"/>
      <c r="AX707" s="25"/>
      <c r="AY707" s="147"/>
      <c r="AZ707" s="22"/>
      <c r="BA707" s="25"/>
      <c r="BB707" s="147"/>
      <c r="BC707" s="22"/>
      <c r="BD707" s="25"/>
      <c r="BE707" s="147"/>
      <c r="BF707" s="22"/>
      <c r="BG707" s="252"/>
      <c r="BH707" s="147"/>
      <c r="BI707" s="22"/>
      <c r="BJ707" s="22"/>
      <c r="BK707" s="15"/>
      <c r="BL707" s="22"/>
      <c r="BM707" s="13"/>
      <c r="BN707" s="186"/>
      <c r="BO707" s="22"/>
      <c r="BP707" s="13"/>
      <c r="BQ707" s="13"/>
      <c r="BR707" s="22"/>
      <c r="BT707" s="334"/>
      <c r="BU707" s="247"/>
      <c r="BV707" s="100"/>
      <c r="BW707" s="100"/>
      <c r="BX707" s="100"/>
      <c r="BY707" s="100"/>
      <c r="BZ707" s="100"/>
      <c r="CA707" s="100"/>
      <c r="CB707" s="100"/>
      <c r="CC707" s="100"/>
      <c r="CD707" s="100"/>
      <c r="CE707" s="100"/>
      <c r="CF707" s="100"/>
      <c r="CG707" s="100"/>
      <c r="CH707" s="100"/>
      <c r="CI707" s="100"/>
      <c r="CJ707" s="100"/>
      <c r="CK707" s="100"/>
      <c r="CL707" s="100"/>
    </row>
    <row r="708" spans="1:107" x14ac:dyDescent="0.3">
      <c r="A708" s="163">
        <v>709</v>
      </c>
      <c r="B708" s="3"/>
      <c r="D708" s="6"/>
      <c r="E708" s="2"/>
      <c r="F708" s="3"/>
      <c r="G708" s="138"/>
      <c r="H708" s="3"/>
      <c r="I708" s="15"/>
      <c r="J708" s="15"/>
      <c r="K708" s="25"/>
      <c r="L708" s="138"/>
      <c r="M708" s="22"/>
      <c r="N708" s="25"/>
      <c r="O708" s="147"/>
      <c r="P708" s="22"/>
      <c r="Q708" s="25"/>
      <c r="R708" s="147"/>
      <c r="S708" s="22"/>
      <c r="T708" s="25"/>
      <c r="U708" s="147"/>
      <c r="V708" s="22"/>
      <c r="W708" s="25"/>
      <c r="X708" s="147"/>
      <c r="Y708" s="22"/>
      <c r="Z708" s="25"/>
      <c r="AA708" s="147"/>
      <c r="AB708" s="22"/>
      <c r="AC708" s="25"/>
      <c r="AD708" s="147"/>
      <c r="AE708" s="22"/>
      <c r="AF708" s="25"/>
      <c r="AG708" s="147"/>
      <c r="AH708" s="22"/>
      <c r="AI708" s="25"/>
      <c r="AJ708" s="147"/>
      <c r="AK708" s="22"/>
      <c r="AL708" s="25"/>
      <c r="AM708" s="147"/>
      <c r="AN708" s="22"/>
      <c r="AO708" s="25"/>
      <c r="AP708" s="147"/>
      <c r="AQ708" s="22"/>
      <c r="AR708" s="25"/>
      <c r="AS708" s="147"/>
      <c r="AT708" s="22"/>
      <c r="AU708" s="40"/>
      <c r="AV708" s="147"/>
      <c r="AW708" s="22"/>
      <c r="AX708" s="25"/>
      <c r="AY708" s="147"/>
      <c r="AZ708" s="22"/>
      <c r="BA708" s="25"/>
      <c r="BB708" s="147"/>
      <c r="BC708" s="22"/>
      <c r="BD708" s="25"/>
      <c r="BE708" s="147"/>
      <c r="BF708" s="22"/>
      <c r="BG708" s="252"/>
      <c r="BH708" s="147"/>
      <c r="BI708" s="22"/>
      <c r="BJ708" s="22"/>
      <c r="BK708" s="15"/>
      <c r="BL708" s="22"/>
      <c r="BM708" s="13"/>
      <c r="BN708" s="186"/>
      <c r="BO708" s="22"/>
      <c r="BP708" s="13"/>
      <c r="BQ708" s="13"/>
      <c r="BR708" s="22"/>
      <c r="BT708" s="334"/>
      <c r="BU708" s="247"/>
      <c r="BV708" s="100"/>
      <c r="BW708" s="100"/>
      <c r="BX708" s="100"/>
      <c r="BY708" s="100"/>
      <c r="BZ708" s="100"/>
      <c r="CA708" s="100"/>
      <c r="CB708" s="100"/>
      <c r="CC708" s="100"/>
      <c r="CD708" s="100"/>
      <c r="CE708" s="100"/>
      <c r="CF708" s="100"/>
      <c r="CG708" s="100"/>
      <c r="CH708" s="100"/>
      <c r="CI708" s="100"/>
      <c r="CJ708" s="100"/>
      <c r="CK708" s="100"/>
      <c r="CL708" s="100"/>
    </row>
    <row r="709" spans="1:107" x14ac:dyDescent="0.3">
      <c r="A709" s="163">
        <v>710</v>
      </c>
      <c r="B709" s="3"/>
      <c r="D709" s="6"/>
      <c r="E709" s="2"/>
      <c r="F709" s="3"/>
      <c r="G709" s="138"/>
      <c r="H709" s="3"/>
      <c r="I709" s="15"/>
      <c r="J709" s="15"/>
      <c r="K709" s="25"/>
      <c r="L709" s="138"/>
      <c r="M709" s="22"/>
      <c r="N709" s="25"/>
      <c r="O709" s="147"/>
      <c r="P709" s="22"/>
      <c r="Q709" s="25"/>
      <c r="R709" s="147"/>
      <c r="S709" s="22"/>
      <c r="T709" s="25"/>
      <c r="U709" s="147"/>
      <c r="V709" s="22"/>
      <c r="W709" s="25"/>
      <c r="X709" s="147"/>
      <c r="Y709" s="22"/>
      <c r="Z709" s="25"/>
      <c r="AA709" s="147"/>
      <c r="AB709" s="22"/>
      <c r="AC709" s="25"/>
      <c r="AD709" s="147"/>
      <c r="AE709" s="22"/>
      <c r="AF709" s="25"/>
      <c r="AG709" s="147"/>
      <c r="AH709" s="22"/>
      <c r="AI709" s="25"/>
      <c r="AJ709" s="147"/>
      <c r="AK709" s="22"/>
      <c r="AL709" s="25"/>
      <c r="AM709" s="147"/>
      <c r="AN709" s="22"/>
      <c r="AO709" s="25"/>
      <c r="AP709" s="147"/>
      <c r="AQ709" s="22"/>
      <c r="AR709" s="25"/>
      <c r="AS709" s="147"/>
      <c r="AT709" s="22"/>
      <c r="AU709" s="40"/>
      <c r="AV709" s="147"/>
      <c r="AW709" s="22"/>
      <c r="AX709" s="25"/>
      <c r="AY709" s="147"/>
      <c r="AZ709" s="22"/>
      <c r="BA709" s="25"/>
      <c r="BB709" s="147"/>
      <c r="BC709" s="22"/>
      <c r="BD709" s="25"/>
      <c r="BE709" s="147"/>
      <c r="BF709" s="22"/>
      <c r="BG709" s="252"/>
      <c r="BH709" s="147"/>
      <c r="BI709" s="22"/>
      <c r="BJ709" s="22"/>
      <c r="BK709" s="15"/>
      <c r="BL709" s="22"/>
      <c r="BM709" s="13"/>
      <c r="BN709" s="186"/>
      <c r="BO709" s="22"/>
      <c r="BP709" s="13"/>
      <c r="BQ709" s="13"/>
      <c r="BR709" s="22"/>
      <c r="BT709" s="334"/>
      <c r="BU709" s="247"/>
      <c r="BV709" s="100"/>
      <c r="BW709" s="100"/>
      <c r="BX709" s="100"/>
      <c r="BY709" s="100"/>
      <c r="BZ709" s="100"/>
      <c r="CA709" s="100"/>
      <c r="CB709" s="100"/>
      <c r="CC709" s="100"/>
      <c r="CD709" s="100"/>
      <c r="CE709" s="100"/>
      <c r="CF709" s="100"/>
      <c r="CG709" s="100"/>
      <c r="CH709" s="100"/>
      <c r="CI709" s="100"/>
      <c r="CJ709" s="100"/>
      <c r="CK709" s="100"/>
      <c r="CL709" s="100"/>
    </row>
    <row r="710" spans="1:107" x14ac:dyDescent="0.3">
      <c r="A710" s="163">
        <v>711</v>
      </c>
      <c r="B710" s="3"/>
      <c r="D710" s="6"/>
      <c r="E710" s="2"/>
      <c r="F710" s="3"/>
      <c r="G710" s="138"/>
      <c r="H710" s="3"/>
      <c r="I710" s="15"/>
      <c r="J710" s="15"/>
      <c r="K710" s="25"/>
      <c r="L710" s="138"/>
      <c r="M710" s="22"/>
      <c r="N710" s="25"/>
      <c r="O710" s="147"/>
      <c r="P710" s="22"/>
      <c r="Q710" s="25"/>
      <c r="R710" s="147"/>
      <c r="S710" s="22"/>
      <c r="T710" s="25"/>
      <c r="U710" s="147"/>
      <c r="V710" s="22"/>
      <c r="W710" s="25"/>
      <c r="X710" s="147"/>
      <c r="Y710" s="22"/>
      <c r="Z710" s="25"/>
      <c r="AA710" s="147"/>
      <c r="AB710" s="22"/>
      <c r="AC710" s="25"/>
      <c r="AD710" s="147"/>
      <c r="AE710" s="22"/>
      <c r="AF710" s="25"/>
      <c r="AG710" s="147"/>
      <c r="AH710" s="22"/>
      <c r="AI710" s="25"/>
      <c r="AJ710" s="147"/>
      <c r="AK710" s="22"/>
      <c r="AL710" s="25"/>
      <c r="AM710" s="147"/>
      <c r="AN710" s="22"/>
      <c r="AO710" s="25"/>
      <c r="AP710" s="147"/>
      <c r="AQ710" s="22"/>
      <c r="AR710" s="25"/>
      <c r="AS710" s="147"/>
      <c r="AT710" s="22"/>
      <c r="AU710" s="40"/>
      <c r="AV710" s="147"/>
      <c r="AW710" s="22"/>
      <c r="AX710" s="25"/>
      <c r="AY710" s="147"/>
      <c r="AZ710" s="22"/>
      <c r="BA710" s="25"/>
      <c r="BB710" s="147"/>
      <c r="BC710" s="22"/>
      <c r="BD710" s="25"/>
      <c r="BE710" s="147"/>
      <c r="BF710" s="22"/>
      <c r="BG710" s="252"/>
      <c r="BH710" s="147"/>
      <c r="BI710" s="22"/>
      <c r="BJ710" s="22"/>
      <c r="BK710" s="15"/>
      <c r="BL710" s="22"/>
      <c r="BM710" s="13"/>
      <c r="BN710" s="186"/>
      <c r="BO710" s="22"/>
      <c r="BP710" s="13"/>
      <c r="BQ710" s="13"/>
      <c r="BR710" s="22"/>
      <c r="BT710" s="334"/>
      <c r="BU710" s="247"/>
      <c r="BV710" s="100"/>
      <c r="BW710" s="100"/>
      <c r="BX710" s="100"/>
      <c r="BY710" s="100"/>
      <c r="BZ710" s="100"/>
      <c r="CA710" s="100"/>
      <c r="CB710" s="100"/>
      <c r="CC710" s="100"/>
      <c r="CD710" s="100"/>
      <c r="CE710" s="100"/>
      <c r="CF710" s="100"/>
      <c r="CG710" s="100"/>
      <c r="CH710" s="100"/>
      <c r="CI710" s="100"/>
      <c r="CJ710" s="100"/>
      <c r="CK710" s="100"/>
      <c r="CL710" s="100"/>
      <c r="CM710" s="902"/>
      <c r="CN710" s="902"/>
      <c r="CP710" s="902"/>
      <c r="CQ710" s="902"/>
      <c r="CS710" s="902"/>
      <c r="CT710" s="902"/>
      <c r="CV710" s="13"/>
      <c r="CW710" s="13"/>
      <c r="CY710" s="13"/>
      <c r="CZ710" s="13"/>
      <c r="DB710" s="13"/>
      <c r="DC710" s="13"/>
    </row>
    <row r="711" spans="1:107" x14ac:dyDescent="0.3">
      <c r="A711" s="163">
        <v>712</v>
      </c>
      <c r="B711" s="3"/>
      <c r="D711" s="6"/>
      <c r="E711" s="2"/>
      <c r="F711" s="3"/>
      <c r="G711" s="138"/>
      <c r="H711" s="3"/>
      <c r="I711" s="15"/>
      <c r="J711" s="15"/>
      <c r="K711" s="25"/>
      <c r="L711" s="138"/>
      <c r="M711" s="22"/>
      <c r="N711" s="25"/>
      <c r="O711" s="147"/>
      <c r="P711" s="22"/>
      <c r="Q711" s="25"/>
      <c r="R711" s="147"/>
      <c r="S711" s="22"/>
      <c r="T711" s="25"/>
      <c r="U711" s="147"/>
      <c r="V711" s="22"/>
      <c r="W711" s="25"/>
      <c r="X711" s="147"/>
      <c r="Y711" s="22"/>
      <c r="Z711" s="25"/>
      <c r="AA711" s="147"/>
      <c r="AB711" s="22"/>
      <c r="AC711" s="25"/>
      <c r="AD711" s="147"/>
      <c r="AE711" s="22"/>
      <c r="AF711" s="25"/>
      <c r="AG711" s="147"/>
      <c r="AH711" s="22"/>
      <c r="AI711" s="25"/>
      <c r="AJ711" s="147"/>
      <c r="AK711" s="22"/>
      <c r="AL711" s="25"/>
      <c r="AM711" s="147"/>
      <c r="AN711" s="22"/>
      <c r="AO711" s="25"/>
      <c r="AP711" s="147"/>
      <c r="AQ711" s="22"/>
      <c r="AR711" s="25"/>
      <c r="AS711" s="147"/>
      <c r="AT711" s="22"/>
      <c r="AU711" s="40"/>
      <c r="AV711" s="147"/>
      <c r="AW711" s="22"/>
      <c r="AX711" s="25"/>
      <c r="AY711" s="147"/>
      <c r="AZ711" s="22"/>
      <c r="BA711" s="25"/>
      <c r="BB711" s="147"/>
      <c r="BC711" s="22"/>
      <c r="BD711" s="25"/>
      <c r="BE711" s="147"/>
      <c r="BF711" s="22"/>
      <c r="BG711" s="252"/>
      <c r="BH711" s="147"/>
      <c r="BI711" s="22"/>
      <c r="BJ711" s="22"/>
      <c r="BK711" s="15"/>
      <c r="BL711" s="22"/>
      <c r="BM711" s="13"/>
      <c r="BN711" s="186"/>
      <c r="BO711" s="22"/>
      <c r="BP711" s="13"/>
      <c r="BQ711" s="13"/>
      <c r="BR711" s="22"/>
      <c r="BT711" s="334"/>
      <c r="BU711" s="247"/>
      <c r="BV711" s="100"/>
      <c r="BW711" s="100"/>
      <c r="BX711" s="100"/>
      <c r="BY711" s="100"/>
      <c r="BZ711" s="100"/>
      <c r="CA711" s="100"/>
      <c r="CB711" s="100"/>
      <c r="CC711" s="100"/>
      <c r="CD711" s="100"/>
      <c r="CE711" s="100"/>
      <c r="CF711" s="100"/>
      <c r="CG711" s="100"/>
      <c r="CH711" s="100"/>
      <c r="CI711" s="100"/>
      <c r="CJ711" s="100"/>
      <c r="CK711" s="100"/>
      <c r="CL711" s="100"/>
      <c r="CM711" s="902"/>
      <c r="CN711" s="902"/>
      <c r="CP711" s="902"/>
      <c r="CQ711" s="902"/>
      <c r="CS711" s="902"/>
      <c r="CT711" s="902"/>
      <c r="CV711" s="13"/>
      <c r="CW711" s="13"/>
      <c r="CY711" s="13"/>
      <c r="CZ711" s="13"/>
      <c r="DB711" s="13"/>
      <c r="DC711" s="13"/>
    </row>
    <row r="712" spans="1:107" x14ac:dyDescent="0.3">
      <c r="A712" s="163">
        <v>713</v>
      </c>
      <c r="B712" s="3"/>
      <c r="D712" s="6"/>
      <c r="E712" s="2"/>
      <c r="F712" s="3"/>
      <c r="G712" s="138"/>
      <c r="H712" s="3"/>
      <c r="I712" s="15"/>
      <c r="J712" s="15"/>
      <c r="K712" s="25"/>
      <c r="L712" s="138"/>
      <c r="M712" s="22"/>
      <c r="N712" s="25"/>
      <c r="O712" s="147"/>
      <c r="P712" s="22"/>
      <c r="Q712" s="25"/>
      <c r="R712" s="147"/>
      <c r="S712" s="22"/>
      <c r="T712" s="25"/>
      <c r="U712" s="147"/>
      <c r="V712" s="22"/>
      <c r="W712" s="25"/>
      <c r="X712" s="147"/>
      <c r="Y712" s="22"/>
      <c r="Z712" s="25"/>
      <c r="AA712" s="147"/>
      <c r="AB712" s="22"/>
      <c r="AC712" s="25"/>
      <c r="AD712" s="147"/>
      <c r="AE712" s="22"/>
      <c r="AF712" s="25"/>
      <c r="AG712" s="147"/>
      <c r="AH712" s="22"/>
      <c r="AI712" s="25"/>
      <c r="AJ712" s="147"/>
      <c r="AK712" s="22"/>
      <c r="AL712" s="25"/>
      <c r="AM712" s="147"/>
      <c r="AN712" s="22"/>
      <c r="AO712" s="25"/>
      <c r="AP712" s="147"/>
      <c r="AQ712" s="22"/>
      <c r="AR712" s="25"/>
      <c r="AS712" s="147"/>
      <c r="AT712" s="22"/>
      <c r="AU712" s="40"/>
      <c r="AV712" s="147"/>
      <c r="AW712" s="22"/>
      <c r="AX712" s="25"/>
      <c r="AY712" s="147"/>
      <c r="AZ712" s="22"/>
      <c r="BA712" s="25"/>
      <c r="BB712" s="147"/>
      <c r="BC712" s="22"/>
      <c r="BD712" s="25"/>
      <c r="BE712" s="147"/>
      <c r="BF712" s="22"/>
      <c r="BG712" s="252"/>
      <c r="BH712" s="147"/>
      <c r="BI712" s="22"/>
      <c r="BJ712" s="22"/>
      <c r="BK712" s="15"/>
      <c r="BL712" s="22"/>
      <c r="BM712" s="13"/>
      <c r="BN712" s="186"/>
      <c r="BO712" s="22"/>
      <c r="BP712" s="13"/>
      <c r="BQ712" s="13"/>
      <c r="BR712" s="22"/>
      <c r="BT712" s="334"/>
      <c r="BU712" s="247"/>
      <c r="BV712" s="100"/>
      <c r="BW712" s="100"/>
      <c r="BX712" s="100"/>
      <c r="BY712" s="100"/>
      <c r="BZ712" s="100"/>
      <c r="CA712" s="100"/>
      <c r="CB712" s="100"/>
      <c r="CC712" s="100"/>
      <c r="CD712" s="100"/>
      <c r="CE712" s="100"/>
      <c r="CF712" s="100"/>
      <c r="CG712" s="100"/>
      <c r="CH712" s="100"/>
      <c r="CI712" s="100"/>
      <c r="CJ712" s="100"/>
      <c r="CK712" s="100"/>
      <c r="CL712" s="100"/>
      <c r="CM712" s="902"/>
      <c r="CN712" s="902"/>
      <c r="CP712" s="902"/>
      <c r="CQ712" s="902"/>
      <c r="CS712" s="902"/>
      <c r="CT712" s="902"/>
      <c r="CV712" s="13"/>
      <c r="CW712" s="13"/>
      <c r="CY712" s="13"/>
      <c r="CZ712" s="13"/>
      <c r="DB712" s="13"/>
      <c r="DC712" s="13"/>
    </row>
    <row r="713" spans="1:107" ht="13.5" thickBot="1" x14ac:dyDescent="0.35">
      <c r="A713" s="163">
        <v>714</v>
      </c>
      <c r="B713" s="164" t="s">
        <v>491</v>
      </c>
      <c r="C713" s="251"/>
      <c r="D713" s="166"/>
      <c r="E713" s="176"/>
      <c r="F713" s="177"/>
      <c r="G713" s="168"/>
      <c r="H713" s="168"/>
      <c r="I713" s="169"/>
      <c r="J713" s="169"/>
      <c r="K713" s="165"/>
      <c r="L713" s="168"/>
      <c r="M713" s="170"/>
      <c r="N713" s="165"/>
      <c r="O713" s="168"/>
      <c r="P713" s="170"/>
      <c r="Q713" s="165"/>
      <c r="R713" s="168"/>
      <c r="S713" s="170"/>
      <c r="T713" s="165"/>
      <c r="U713" s="168"/>
      <c r="V713" s="170"/>
      <c r="W713" s="165"/>
      <c r="X713" s="168"/>
      <c r="Y713" s="170"/>
      <c r="Z713" s="165"/>
      <c r="AA713" s="168"/>
      <c r="AB713" s="170"/>
      <c r="AC713" s="165"/>
      <c r="AD713" s="168"/>
      <c r="AE713" s="170"/>
      <c r="AF713" s="165"/>
      <c r="AG713" s="168"/>
      <c r="AH713" s="170"/>
      <c r="AI713" s="165"/>
      <c r="AJ713" s="168"/>
      <c r="AK713" s="170"/>
      <c r="AL713" s="165"/>
      <c r="AM713" s="168"/>
      <c r="AN713" s="170"/>
      <c r="AO713" s="165"/>
      <c r="AP713" s="168"/>
      <c r="AQ713" s="170"/>
      <c r="AR713" s="165"/>
      <c r="AS713" s="168"/>
      <c r="AT713" s="170"/>
      <c r="AU713" s="175"/>
      <c r="AV713" s="168"/>
      <c r="AW713" s="170"/>
      <c r="AX713" s="165"/>
      <c r="AY713" s="168"/>
      <c r="AZ713" s="170"/>
      <c r="BA713" s="167"/>
      <c r="BB713" s="168"/>
      <c r="BC713" s="168"/>
      <c r="BD713" s="171"/>
      <c r="BE713" s="168"/>
      <c r="BF713" s="170"/>
      <c r="BG713" s="257"/>
      <c r="BH713" s="168"/>
      <c r="BI713" s="170"/>
      <c r="BJ713" s="172"/>
      <c r="BK713" s="168"/>
      <c r="BL713" s="168"/>
      <c r="BM713" s="173"/>
      <c r="BN713" s="274"/>
      <c r="BO713" s="174"/>
      <c r="BP713" s="173"/>
      <c r="BQ713" s="174"/>
      <c r="BR713" s="174"/>
      <c r="BS713" s="346"/>
      <c r="BT713" s="311"/>
      <c r="BU713" s="274"/>
      <c r="BV713" s="284"/>
      <c r="BW713" s="284"/>
      <c r="BX713" s="284"/>
      <c r="BY713" s="284"/>
      <c r="BZ713" s="284"/>
      <c r="CA713" s="284"/>
      <c r="CB713" s="284"/>
      <c r="CC713" s="284"/>
      <c r="CD713" s="284"/>
      <c r="CE713" s="284"/>
      <c r="CF713" s="284"/>
      <c r="CG713" s="284"/>
      <c r="CH713" s="284"/>
      <c r="CI713" s="284"/>
      <c r="CJ713" s="284"/>
      <c r="CK713" s="284"/>
      <c r="CL713" s="284"/>
      <c r="CM713" s="902"/>
      <c r="CN713" s="902"/>
      <c r="CP713" s="902"/>
      <c r="CQ713" s="902"/>
      <c r="CS713" s="902"/>
      <c r="CT713" s="902"/>
      <c r="CV713" s="13"/>
      <c r="CW713" s="13"/>
      <c r="CY713" s="13"/>
      <c r="CZ713" s="13"/>
      <c r="DB713" s="13"/>
      <c r="DC713" s="13"/>
    </row>
    <row r="714" spans="1:107" ht="13.5" thickBot="1" x14ac:dyDescent="0.35">
      <c r="A714" s="163">
        <v>715</v>
      </c>
      <c r="B714" s="164" t="s">
        <v>492</v>
      </c>
      <c r="C714" s="251"/>
      <c r="D714" s="166"/>
      <c r="E714" s="176"/>
      <c r="F714" s="177"/>
      <c r="G714" s="168"/>
      <c r="H714" s="168"/>
      <c r="I714" s="169"/>
      <c r="J714" s="169"/>
      <c r="K714" s="165"/>
      <c r="L714" s="168"/>
      <c r="M714" s="170"/>
      <c r="N714" s="165"/>
      <c r="O714" s="168"/>
      <c r="P714" s="170"/>
      <c r="Q714" s="165"/>
      <c r="R714" s="168"/>
      <c r="S714" s="170"/>
      <c r="T714" s="165"/>
      <c r="U714" s="168"/>
      <c r="V714" s="170"/>
      <c r="W714" s="165"/>
      <c r="X714" s="168"/>
      <c r="Y714" s="170"/>
      <c r="Z714" s="165"/>
      <c r="AA714" s="168"/>
      <c r="AB714" s="170"/>
      <c r="AC714" s="165"/>
      <c r="AD714" s="168"/>
      <c r="AE714" s="170"/>
      <c r="AF714" s="165"/>
      <c r="AG714" s="168"/>
      <c r="AH714" s="170"/>
      <c r="AI714" s="165"/>
      <c r="AJ714" s="168"/>
      <c r="AK714" s="170"/>
      <c r="AL714" s="165"/>
      <c r="AM714" s="168"/>
      <c r="AN714" s="170"/>
      <c r="AO714" s="165"/>
      <c r="AP714" s="168"/>
      <c r="AQ714" s="170"/>
      <c r="AR714" s="165"/>
      <c r="AS714" s="168"/>
      <c r="AT714" s="170"/>
      <c r="AU714" s="175"/>
      <c r="AV714" s="168"/>
      <c r="AW714" s="170"/>
      <c r="AX714" s="165"/>
      <c r="AY714" s="168"/>
      <c r="AZ714" s="170"/>
      <c r="BA714" s="167"/>
      <c r="BB714" s="168"/>
      <c r="BC714" s="168"/>
      <c r="BD714" s="171"/>
      <c r="BE714" s="168"/>
      <c r="BF714" s="170"/>
      <c r="BG714" s="257"/>
      <c r="BH714" s="168"/>
      <c r="BI714" s="170"/>
      <c r="BJ714" s="172"/>
      <c r="BK714" s="168"/>
      <c r="BL714" s="168"/>
      <c r="BM714" s="173"/>
      <c r="BN714" s="274"/>
      <c r="BO714" s="174"/>
      <c r="BP714" s="173"/>
      <c r="BQ714" s="174"/>
      <c r="BR714" s="174"/>
      <c r="BS714" s="346"/>
      <c r="BT714" s="311"/>
      <c r="BU714" s="274"/>
      <c r="BV714" s="284"/>
      <c r="BW714" s="284"/>
      <c r="BX714" s="284"/>
      <c r="BY714" s="284"/>
      <c r="BZ714" s="284"/>
      <c r="CA714" s="284"/>
      <c r="CB714" s="284"/>
      <c r="CC714" s="284"/>
      <c r="CD714" s="284"/>
      <c r="CE714" s="284"/>
      <c r="CF714" s="284"/>
      <c r="CG714" s="284"/>
      <c r="CH714" s="284"/>
      <c r="CI714" s="284"/>
      <c r="CJ714" s="284"/>
      <c r="CK714" s="284"/>
      <c r="CL714" s="284"/>
    </row>
    <row r="715" spans="1:107" x14ac:dyDescent="0.3">
      <c r="A715" s="163">
        <v>716</v>
      </c>
      <c r="B715" s="26" t="s">
        <v>488</v>
      </c>
      <c r="C715" s="12" t="s">
        <v>142</v>
      </c>
      <c r="D715" s="201">
        <v>44501</v>
      </c>
      <c r="E715" s="203"/>
      <c r="F715" s="197">
        <f>F$328*G715</f>
        <v>123428.84699999999</v>
      </c>
      <c r="G715" s="198">
        <v>0.47099999999999997</v>
      </c>
      <c r="H715" s="204"/>
      <c r="I715" s="198">
        <f>LARGE(BV715:CL715,1)</f>
        <v>0.77200000000000002</v>
      </c>
      <c r="J715" s="198">
        <f>SMALL(BV715:CL715,1)</f>
        <v>0.20300000000000001</v>
      </c>
      <c r="K715" s="195">
        <f>K$328*L715</f>
        <v>12171.887999999999</v>
      </c>
      <c r="L715" s="196">
        <v>0.72399999999999998</v>
      </c>
      <c r="M715" s="199">
        <f>L715/$I715</f>
        <v>0.93782383419689119</v>
      </c>
      <c r="N715" s="195">
        <f>N$328*O715</f>
        <v>8167.2999999999993</v>
      </c>
      <c r="O715" s="196">
        <v>0.57499999999999996</v>
      </c>
      <c r="P715" s="199">
        <f>O715/$I715</f>
        <v>0.7448186528497408</v>
      </c>
      <c r="Q715" s="195">
        <f>Q$328*R715</f>
        <v>7970.87</v>
      </c>
      <c r="R715" s="196">
        <v>0.73</v>
      </c>
      <c r="S715" s="199">
        <f>R715/$I715</f>
        <v>0.94559585492227971</v>
      </c>
      <c r="T715" s="195">
        <f>T$328*U715</f>
        <v>7074.4440000000004</v>
      </c>
      <c r="U715" s="196">
        <v>0.44900000000000001</v>
      </c>
      <c r="V715" s="199">
        <f>U715/$I715</f>
        <v>0.58160621761658027</v>
      </c>
      <c r="W715" s="195">
        <f>W$328*X715</f>
        <v>9406.866</v>
      </c>
      <c r="X715" s="196">
        <v>0.58199999999999996</v>
      </c>
      <c r="Y715" s="199">
        <f>X715/$I715</f>
        <v>0.7538860103626942</v>
      </c>
      <c r="Z715" s="195">
        <f>Z$328*AA715</f>
        <v>7987.6360000000004</v>
      </c>
      <c r="AA715" s="196">
        <v>0.751</v>
      </c>
      <c r="AB715" s="199">
        <f>AA715/$I715</f>
        <v>0.97279792746113991</v>
      </c>
      <c r="AC715" s="195">
        <f>AC$328*AD715</f>
        <v>4767.84</v>
      </c>
      <c r="AD715" s="196">
        <v>0.28000000000000003</v>
      </c>
      <c r="AE715" s="199">
        <f>AD715/$I715</f>
        <v>0.36269430051813473</v>
      </c>
      <c r="AF715" s="195">
        <f>AF$328*AG715</f>
        <v>8107.5439999999999</v>
      </c>
      <c r="AG715" s="196">
        <v>0.77200000000000002</v>
      </c>
      <c r="AH715" s="199">
        <f>AG715/$I715</f>
        <v>1</v>
      </c>
      <c r="AI715" s="195">
        <f>AI$328*AJ715</f>
        <v>4965.9400000000005</v>
      </c>
      <c r="AJ715" s="196">
        <v>0.39500000000000002</v>
      </c>
      <c r="AK715" s="199">
        <f>AJ715/$I715</f>
        <v>0.51165803108808294</v>
      </c>
      <c r="AL715" s="195">
        <f>AL$328*AM715</f>
        <v>7452.9</v>
      </c>
      <c r="AM715" s="196">
        <v>0.49</v>
      </c>
      <c r="AN715" s="199">
        <f>AM715/$I715</f>
        <v>0.63471502590673567</v>
      </c>
      <c r="AO715" s="195">
        <f>AO$328*AP715</f>
        <v>5488.5869999999995</v>
      </c>
      <c r="AP715" s="196">
        <v>0.247</v>
      </c>
      <c r="AQ715" s="199">
        <f>AP715/$I715</f>
        <v>0.31994818652849738</v>
      </c>
      <c r="AR715" s="195">
        <f>AR$328*AS715</f>
        <v>4320.0430000000006</v>
      </c>
      <c r="AS715" s="196">
        <v>0.20300000000000001</v>
      </c>
      <c r="AT715" s="199">
        <f>AS715/$I715</f>
        <v>0.26295336787564766</v>
      </c>
      <c r="AU715" s="195">
        <f>AU$328*AV715</f>
        <v>4255.0550000000003</v>
      </c>
      <c r="AV715" s="196">
        <v>0.30499999999999999</v>
      </c>
      <c r="AW715" s="199">
        <f>AV715/$I715</f>
        <v>0.39507772020725385</v>
      </c>
      <c r="AX715" s="195">
        <f>AX$328*AY715</f>
        <v>6448.8779999999997</v>
      </c>
      <c r="AY715" s="196">
        <v>0.41399999999999998</v>
      </c>
      <c r="AZ715" s="199">
        <f>AY715/$I715</f>
        <v>0.53626943005181338</v>
      </c>
      <c r="BA715" s="197">
        <f>BA$328*BB715</f>
        <v>6060.4530000000004</v>
      </c>
      <c r="BB715" s="196">
        <v>0.39300000000000002</v>
      </c>
      <c r="BC715" s="199">
        <f>BB715/$I715</f>
        <v>0.5090673575129534</v>
      </c>
      <c r="BD715" s="200">
        <f>BD$328*BE715</f>
        <v>10386.061</v>
      </c>
      <c r="BE715" s="196">
        <v>0.59899999999999998</v>
      </c>
      <c r="BF715" s="199">
        <f>BE715/$I715</f>
        <v>0.77590673575129532</v>
      </c>
      <c r="BG715" s="259">
        <f>BG$328*BH715</f>
        <v>8479.4750000000004</v>
      </c>
      <c r="BH715" s="196">
        <v>0.51500000000000001</v>
      </c>
      <c r="BI715" s="199">
        <f>BH715/$I715</f>
        <v>0.66709844559585496</v>
      </c>
      <c r="BJ715" s="197">
        <f>K715+T715+W715+Z715+Q715</f>
        <v>44611.703999999998</v>
      </c>
      <c r="BK715" s="196">
        <f>BJ715/BJ$328</f>
        <v>0.63471678570412315</v>
      </c>
      <c r="BL715" s="199">
        <f>BK715/$G715</f>
        <v>1.3475940248495184</v>
      </c>
      <c r="BM715" s="197">
        <f>BG715+AU715+AR715+AX715</f>
        <v>23503.451000000001</v>
      </c>
      <c r="BN715" s="276">
        <f>BM715/BM$328</f>
        <v>0.34936901328893777</v>
      </c>
      <c r="BO715" s="199">
        <f>BN715/$G715</f>
        <v>0.74176011313999535</v>
      </c>
      <c r="BP715" s="197">
        <f>BA715+AO715+AL715+BD715</f>
        <v>29388.001000000004</v>
      </c>
      <c r="BQ715" s="196">
        <f>BP715/BP$328</f>
        <v>0.41868617059167135</v>
      </c>
      <c r="BR715" s="199">
        <f>BQ715/$G715</f>
        <v>0.8889302984961176</v>
      </c>
      <c r="BS715" s="352">
        <f>AI715+AF715+AC715+N715</f>
        <v>26008.624</v>
      </c>
      <c r="BT715" s="339">
        <f>BS715/BS$328</f>
        <v>0.47892726402239161</v>
      </c>
      <c r="BU715" s="281">
        <f>BT715/$G715</f>
        <v>1.0168307091770523</v>
      </c>
      <c r="BV715" s="287">
        <f>L715</f>
        <v>0.72399999999999998</v>
      </c>
      <c r="BW715" s="287">
        <f>O715</f>
        <v>0.57499999999999996</v>
      </c>
      <c r="BX715" s="287">
        <f>R715</f>
        <v>0.73</v>
      </c>
      <c r="BY715" s="287">
        <f>U715</f>
        <v>0.44900000000000001</v>
      </c>
      <c r="BZ715" s="287">
        <f>X715</f>
        <v>0.58199999999999996</v>
      </c>
      <c r="CA715" s="287">
        <f>AA715</f>
        <v>0.751</v>
      </c>
      <c r="CB715" s="287">
        <f>AD715</f>
        <v>0.28000000000000003</v>
      </c>
      <c r="CC715" s="287">
        <f>AG715</f>
        <v>0.77200000000000002</v>
      </c>
      <c r="CD715" s="287">
        <f>AJ715</f>
        <v>0.39500000000000002</v>
      </c>
      <c r="CE715" s="287">
        <f>AM715</f>
        <v>0.49</v>
      </c>
      <c r="CF715" s="287">
        <f>AP715</f>
        <v>0.247</v>
      </c>
      <c r="CG715" s="287">
        <f>AS715</f>
        <v>0.20300000000000001</v>
      </c>
      <c r="CH715" s="287">
        <f>AV715</f>
        <v>0.30499999999999999</v>
      </c>
      <c r="CI715" s="287">
        <f>AY715</f>
        <v>0.41399999999999998</v>
      </c>
      <c r="CJ715" s="287">
        <f>BB715</f>
        <v>0.39300000000000002</v>
      </c>
      <c r="CK715" s="287">
        <f>BE715</f>
        <v>0.59899999999999998</v>
      </c>
      <c r="CL715" s="287">
        <f>BH715</f>
        <v>0.51500000000000001</v>
      </c>
    </row>
    <row r="716" spans="1:107" x14ac:dyDescent="0.3">
      <c r="A716" s="163">
        <v>717</v>
      </c>
      <c r="B716" s="26" t="s">
        <v>489</v>
      </c>
      <c r="C716" s="12" t="s">
        <v>142</v>
      </c>
      <c r="D716" s="201">
        <v>44501</v>
      </c>
      <c r="E716" s="203"/>
      <c r="F716" s="197">
        <f>F$328*G716</f>
        <v>95912.861999999994</v>
      </c>
      <c r="G716" s="198">
        <v>0.36599999999999999</v>
      </c>
      <c r="H716" s="204"/>
      <c r="I716" s="198">
        <f>LARGE(BV716:CL716,1)</f>
        <v>0.68</v>
      </c>
      <c r="J716" s="198">
        <f>SMALL(BV716:CL716,1)</f>
        <v>0.115</v>
      </c>
      <c r="K716" s="195">
        <f>K$328*L716</f>
        <v>2000.6279999999999</v>
      </c>
      <c r="L716" s="196">
        <v>0.11899999999999999</v>
      </c>
      <c r="M716" s="199">
        <f>L716/$I716</f>
        <v>0.17499999999999999</v>
      </c>
      <c r="N716" s="195">
        <f>N$328*O716</f>
        <v>1633.46</v>
      </c>
      <c r="O716" s="196">
        <v>0.115</v>
      </c>
      <c r="P716" s="199">
        <f>O716/$I716</f>
        <v>0.16911764705882351</v>
      </c>
      <c r="Q716" s="195">
        <f>Q$328*R716</f>
        <v>1801.635</v>
      </c>
      <c r="R716" s="196">
        <v>0.16500000000000001</v>
      </c>
      <c r="S716" s="199">
        <f>R716/$I716</f>
        <v>0.24264705882352941</v>
      </c>
      <c r="T716" s="195">
        <f>T$328*U716</f>
        <v>4521.9719999999998</v>
      </c>
      <c r="U716" s="196">
        <v>0.28699999999999998</v>
      </c>
      <c r="V716" s="199">
        <f>U716/$I716</f>
        <v>0.42205882352941171</v>
      </c>
      <c r="W716" s="195">
        <f>W$328*X716</f>
        <v>4929.7150000000001</v>
      </c>
      <c r="X716" s="196">
        <v>0.30499999999999999</v>
      </c>
      <c r="Y716" s="199">
        <f>X716/$I716</f>
        <v>0.44852941176470584</v>
      </c>
      <c r="Z716" s="195">
        <f>Z$328*AA716</f>
        <v>2063.384</v>
      </c>
      <c r="AA716" s="196">
        <v>0.19400000000000001</v>
      </c>
      <c r="AB716" s="199">
        <f>AA716/$I716</f>
        <v>0.28529411764705881</v>
      </c>
      <c r="AC716" s="195">
        <f>AC$328*AD716</f>
        <v>8837.5320000000011</v>
      </c>
      <c r="AD716" s="196">
        <v>0.51900000000000002</v>
      </c>
      <c r="AE716" s="199">
        <f>AD716/$I716</f>
        <v>0.76323529411764701</v>
      </c>
      <c r="AF716" s="195">
        <f>AF$328*AG716</f>
        <v>1228.7340000000002</v>
      </c>
      <c r="AG716" s="196">
        <v>0.11700000000000001</v>
      </c>
      <c r="AH716" s="199">
        <f>AG716/$I716</f>
        <v>0.17205882352941176</v>
      </c>
      <c r="AI716" s="195">
        <f>AI$328*AJ716</f>
        <v>6512.2960000000003</v>
      </c>
      <c r="AJ716" s="196">
        <v>0.51800000000000002</v>
      </c>
      <c r="AK716" s="199">
        <f>AJ716/$I716</f>
        <v>0.7617647058823529</v>
      </c>
      <c r="AL716" s="195">
        <f>AL$328*AM716</f>
        <v>6753.24</v>
      </c>
      <c r="AM716" s="196">
        <v>0.44400000000000001</v>
      </c>
      <c r="AN716" s="199">
        <f>AM716/$I716</f>
        <v>0.65294117647058825</v>
      </c>
      <c r="AO716" s="195">
        <f>AO$328*AP716</f>
        <v>14399.208000000001</v>
      </c>
      <c r="AP716" s="196">
        <v>0.64800000000000002</v>
      </c>
      <c r="AQ716" s="199">
        <f>AP716/$I716</f>
        <v>0.95294117647058818</v>
      </c>
      <c r="AR716" s="195">
        <f>AR$328*AS716</f>
        <v>14471.080000000002</v>
      </c>
      <c r="AS716" s="196">
        <v>0.68</v>
      </c>
      <c r="AT716" s="199">
        <f>AS716/$I716</f>
        <v>1</v>
      </c>
      <c r="AU716" s="195">
        <f>AU$328*AV716</f>
        <v>7059.2060000000001</v>
      </c>
      <c r="AV716" s="196">
        <v>0.50600000000000001</v>
      </c>
      <c r="AW716" s="199">
        <f>AV716/$I716</f>
        <v>0.74411764705882344</v>
      </c>
      <c r="AX716" s="195">
        <f>AX$328*AY716</f>
        <v>5685.6049999999996</v>
      </c>
      <c r="AY716" s="196">
        <v>0.36499999999999999</v>
      </c>
      <c r="AZ716" s="199">
        <f>AY716/$I716</f>
        <v>0.53676470588235292</v>
      </c>
      <c r="BA716" s="197">
        <f>BA$328*BB716</f>
        <v>7910.973</v>
      </c>
      <c r="BB716" s="196">
        <v>0.51300000000000001</v>
      </c>
      <c r="BC716" s="199">
        <f>BB716/$I716</f>
        <v>0.75441176470588234</v>
      </c>
      <c r="BD716" s="200">
        <f>BD$328*BE716</f>
        <v>2687.5450000000001</v>
      </c>
      <c r="BE716" s="196">
        <v>0.155</v>
      </c>
      <c r="BF716" s="199">
        <f>BE716/$I716</f>
        <v>0.22794117647058823</v>
      </c>
      <c r="BG716" s="259">
        <f>BG$328*BH716</f>
        <v>3375.3249999999998</v>
      </c>
      <c r="BH716" s="196">
        <v>0.20499999999999999</v>
      </c>
      <c r="BI716" s="199">
        <f>BH716/$I716</f>
        <v>0.3014705882352941</v>
      </c>
      <c r="BJ716" s="197">
        <f>K716+T716+W716+Z716+Q716</f>
        <v>15317.333999999999</v>
      </c>
      <c r="BK716" s="196">
        <f>BJ716/BJ$328</f>
        <v>0.21792866289161425</v>
      </c>
      <c r="BL716" s="199">
        <f>BK716/$G716</f>
        <v>0.59543350516834492</v>
      </c>
      <c r="BM716" s="197">
        <f>BG716+AU716+AR716+AX716</f>
        <v>30591.216</v>
      </c>
      <c r="BN716" s="276">
        <f>BM716/BM$328</f>
        <v>0.45472568897345184</v>
      </c>
      <c r="BO716" s="199">
        <f>BN716/$G716</f>
        <v>1.2424199152280104</v>
      </c>
      <c r="BP716" s="197">
        <f>BA716+AO716+AL716+BD716</f>
        <v>31750.966</v>
      </c>
      <c r="BQ716" s="196">
        <f>BP716/BP$328</f>
        <v>0.45235095667535724</v>
      </c>
      <c r="BR716" s="199">
        <f>BQ716/$G716</f>
        <v>1.2359315756157301</v>
      </c>
      <c r="BS716" s="352">
        <f>AI716+AF716+AC716+N716</f>
        <v>18212.022000000001</v>
      </c>
      <c r="BT716" s="339">
        <f>BS716/BS$328</f>
        <v>0.3353592973152138</v>
      </c>
      <c r="BU716" s="281">
        <f>BT716/$G716</f>
        <v>0.91628223310167711</v>
      </c>
      <c r="BV716" s="287">
        <f>L716</f>
        <v>0.11899999999999999</v>
      </c>
      <c r="BW716" s="287">
        <f>O716</f>
        <v>0.115</v>
      </c>
      <c r="BX716" s="287">
        <f>R716</f>
        <v>0.16500000000000001</v>
      </c>
      <c r="BY716" s="287">
        <f>U716</f>
        <v>0.28699999999999998</v>
      </c>
      <c r="BZ716" s="287">
        <f>X716</f>
        <v>0.30499999999999999</v>
      </c>
      <c r="CA716" s="287">
        <f>AA716</f>
        <v>0.19400000000000001</v>
      </c>
      <c r="CB716" s="287">
        <f>AD716</f>
        <v>0.51900000000000002</v>
      </c>
      <c r="CC716" s="287">
        <f>AG716</f>
        <v>0.11700000000000001</v>
      </c>
      <c r="CD716" s="287">
        <f>AJ716</f>
        <v>0.51800000000000002</v>
      </c>
      <c r="CE716" s="287">
        <f>AM716</f>
        <v>0.44400000000000001</v>
      </c>
      <c r="CF716" s="287">
        <f>AP716</f>
        <v>0.64800000000000002</v>
      </c>
      <c r="CG716" s="287">
        <f>AS716</f>
        <v>0.68</v>
      </c>
      <c r="CH716" s="287">
        <f>AV716</f>
        <v>0.50600000000000001</v>
      </c>
      <c r="CI716" s="287">
        <f>AY716</f>
        <v>0.36499999999999999</v>
      </c>
      <c r="CJ716" s="287">
        <f>BB716</f>
        <v>0.51300000000000001</v>
      </c>
      <c r="CK716" s="287">
        <f>BE716</f>
        <v>0.155</v>
      </c>
      <c r="CL716" s="287">
        <f>BH716</f>
        <v>0.20499999999999999</v>
      </c>
    </row>
    <row r="717" spans="1:107" x14ac:dyDescent="0.3">
      <c r="A717" s="163">
        <v>718</v>
      </c>
      <c r="B717" s="26" t="s">
        <v>490</v>
      </c>
      <c r="C717" s="12" t="s">
        <v>142</v>
      </c>
      <c r="D717" s="201">
        <v>44501</v>
      </c>
      <c r="E717" s="203"/>
      <c r="F717" s="197">
        <f>F$328*G717</f>
        <v>42453.234000000004</v>
      </c>
      <c r="G717" s="198">
        <v>0.16200000000000001</v>
      </c>
      <c r="H717" s="204"/>
      <c r="I717" s="198">
        <f>LARGE(BV717:CL717,1)</f>
        <v>0.31</v>
      </c>
      <c r="J717" s="198">
        <f>SMALL(BV717:CL717,1)</f>
        <v>5.3999999999999999E-2</v>
      </c>
      <c r="K717" s="195">
        <f>K$328*L717</f>
        <v>2639.4839999999999</v>
      </c>
      <c r="L717" s="196">
        <v>0.157</v>
      </c>
      <c r="M717" s="199">
        <f>L717/$I717</f>
        <v>0.50645161290322582</v>
      </c>
      <c r="N717" s="195">
        <f>N$328*O717</f>
        <v>4403.24</v>
      </c>
      <c r="O717" s="196">
        <v>0.31</v>
      </c>
      <c r="P717" s="199">
        <f>O717/$I717</f>
        <v>1</v>
      </c>
      <c r="Q717" s="195">
        <f>Q$328*R717</f>
        <v>1146.4949999999999</v>
      </c>
      <c r="R717" s="196">
        <v>0.105</v>
      </c>
      <c r="S717" s="199">
        <f>R717/$I717</f>
        <v>0.33870967741935482</v>
      </c>
      <c r="T717" s="195">
        <f>T$328*U717</f>
        <v>4143.8280000000004</v>
      </c>
      <c r="U717" s="196">
        <v>0.26300000000000001</v>
      </c>
      <c r="V717" s="199">
        <f>U717/$I717</f>
        <v>0.84838709677419355</v>
      </c>
      <c r="W717" s="195">
        <f>W$328*X717</f>
        <v>1826.4190000000001</v>
      </c>
      <c r="X717" s="196">
        <v>0.113</v>
      </c>
      <c r="Y717" s="199">
        <f>X717/$I717</f>
        <v>0.36451612903225805</v>
      </c>
      <c r="Z717" s="195">
        <f>Z$328*AA717</f>
        <v>574.34399999999994</v>
      </c>
      <c r="AA717" s="196">
        <v>5.3999999999999999E-2</v>
      </c>
      <c r="AB717" s="199">
        <f>AA717/$I717</f>
        <v>0.17419354838709677</v>
      </c>
      <c r="AC717" s="195">
        <f>AC$328*AD717</f>
        <v>3422.6280000000002</v>
      </c>
      <c r="AD717" s="196">
        <v>0.20100000000000001</v>
      </c>
      <c r="AE717" s="199">
        <f>AD717/$I717</f>
        <v>0.64838709677419359</v>
      </c>
      <c r="AF717" s="195">
        <f>AF$328*AG717</f>
        <v>1155.22</v>
      </c>
      <c r="AG717" s="196">
        <v>0.11</v>
      </c>
      <c r="AH717" s="199">
        <f>AG717/$I717</f>
        <v>0.35483870967741937</v>
      </c>
      <c r="AI717" s="195">
        <f>AI$328*AJ717</f>
        <v>1093.7639999999999</v>
      </c>
      <c r="AJ717" s="196">
        <v>8.6999999999999994E-2</v>
      </c>
      <c r="AK717" s="199">
        <f>AJ717/$I717</f>
        <v>0.28064516129032258</v>
      </c>
      <c r="AL717" s="195">
        <f>AL$328*AM717</f>
        <v>1003.86</v>
      </c>
      <c r="AM717" s="196">
        <v>6.6000000000000003E-2</v>
      </c>
      <c r="AN717" s="199">
        <f>AM717/$I717</f>
        <v>0.21290322580645163</v>
      </c>
      <c r="AO717" s="195">
        <f>AO$328*AP717</f>
        <v>2310.9839999999999</v>
      </c>
      <c r="AP717" s="196">
        <v>0.104</v>
      </c>
      <c r="AQ717" s="199">
        <f>AP717/$I717</f>
        <v>0.3354838709677419</v>
      </c>
      <c r="AR717" s="195">
        <f>AR$328*AS717</f>
        <v>2489.877</v>
      </c>
      <c r="AS717" s="196">
        <v>0.11700000000000001</v>
      </c>
      <c r="AT717" s="199">
        <f>AS717/$I717</f>
        <v>0.3774193548387097</v>
      </c>
      <c r="AU717" s="195">
        <f>AU$328*AV717</f>
        <v>2622.788</v>
      </c>
      <c r="AV717" s="196">
        <v>0.188</v>
      </c>
      <c r="AW717" s="199">
        <f>AV717/$I717</f>
        <v>0.6064516129032258</v>
      </c>
      <c r="AX717" s="195">
        <f>AX$328*AY717</f>
        <v>3411.3629999999998</v>
      </c>
      <c r="AY717" s="196">
        <v>0.219</v>
      </c>
      <c r="AZ717" s="199">
        <f>AY717/$I717</f>
        <v>0.70645161290322578</v>
      </c>
      <c r="BA717" s="197">
        <f>BA$328*BB717</f>
        <v>1449.5740000000001</v>
      </c>
      <c r="BB717" s="196">
        <v>9.4E-2</v>
      </c>
      <c r="BC717" s="199">
        <f>BB717/$I717</f>
        <v>0.3032258064516129</v>
      </c>
      <c r="BD717" s="200">
        <f>BD$328*BE717</f>
        <v>4265.3940000000002</v>
      </c>
      <c r="BE717" s="196">
        <v>0.246</v>
      </c>
      <c r="BF717" s="199">
        <f>BE717/$I717</f>
        <v>0.79354838709677422</v>
      </c>
      <c r="BG717" s="259">
        <f>BG$328*BH717</f>
        <v>4610.2000000000007</v>
      </c>
      <c r="BH717" s="196">
        <v>0.28000000000000003</v>
      </c>
      <c r="BI717" s="199">
        <f>BH717/$I717</f>
        <v>0.90322580645161299</v>
      </c>
      <c r="BJ717" s="197">
        <f>K717+T717+W717+Z717+Q717</f>
        <v>10330.57</v>
      </c>
      <c r="BK717" s="196">
        <f>BJ717/BJ$328</f>
        <v>0.14697905699570327</v>
      </c>
      <c r="BL717" s="199">
        <f>BK717/$G717</f>
        <v>0.90727812960310661</v>
      </c>
      <c r="BM717" s="197">
        <f>BG717+AU717+AR717+AX717</f>
        <v>13134.228000000001</v>
      </c>
      <c r="BN717" s="276">
        <f>BM717/BM$328</f>
        <v>0.19523483069239231</v>
      </c>
      <c r="BO717" s="199">
        <f>BN717/$G717</f>
        <v>1.2051532758789649</v>
      </c>
      <c r="BP717" s="197">
        <f>BA717+AO717+AL717+BD717</f>
        <v>9029.8119999999999</v>
      </c>
      <c r="BQ717" s="196">
        <f>BP717/BP$328</f>
        <v>0.1286462936843755</v>
      </c>
      <c r="BR717" s="199">
        <f>BQ717/$G717</f>
        <v>0.79411292397762645</v>
      </c>
      <c r="BS717" s="352">
        <f>AI717+AF717+AC717+N717</f>
        <v>10074.851999999999</v>
      </c>
      <c r="BT717" s="339">
        <f>BS717/BS$328</f>
        <v>0.18552005303281405</v>
      </c>
      <c r="BU717" s="281">
        <f>BT717/$G717</f>
        <v>1.1451855125482349</v>
      </c>
      <c r="BV717" s="287">
        <f>L717</f>
        <v>0.157</v>
      </c>
      <c r="BW717" s="287">
        <f>O717</f>
        <v>0.31</v>
      </c>
      <c r="BX717" s="287">
        <f>R717</f>
        <v>0.105</v>
      </c>
      <c r="BY717" s="287">
        <f>U717</f>
        <v>0.26300000000000001</v>
      </c>
      <c r="BZ717" s="287">
        <f>X717</f>
        <v>0.113</v>
      </c>
      <c r="CA717" s="287">
        <f>AA717</f>
        <v>5.3999999999999999E-2</v>
      </c>
      <c r="CB717" s="287">
        <f>AD717</f>
        <v>0.20100000000000001</v>
      </c>
      <c r="CC717" s="287">
        <f>AG717</f>
        <v>0.11</v>
      </c>
      <c r="CD717" s="287">
        <f>AJ717</f>
        <v>8.6999999999999994E-2</v>
      </c>
      <c r="CE717" s="287">
        <f>AM717</f>
        <v>6.6000000000000003E-2</v>
      </c>
      <c r="CF717" s="287">
        <f>AP717</f>
        <v>0.104</v>
      </c>
      <c r="CG717" s="287">
        <f>AS717</f>
        <v>0.11700000000000001</v>
      </c>
      <c r="CH717" s="287">
        <f>AV717</f>
        <v>0.188</v>
      </c>
      <c r="CI717" s="287">
        <f>AY717</f>
        <v>0.219</v>
      </c>
      <c r="CJ717" s="287">
        <f>BB717</f>
        <v>9.4E-2</v>
      </c>
      <c r="CK717" s="287">
        <f>BE717</f>
        <v>0.246</v>
      </c>
      <c r="CL717" s="287">
        <f>BH717</f>
        <v>0.28000000000000003</v>
      </c>
    </row>
    <row r="718" spans="1:107" x14ac:dyDescent="0.3">
      <c r="A718" s="163">
        <v>719</v>
      </c>
      <c r="B718" s="26"/>
      <c r="D718" s="201"/>
      <c r="E718" s="161"/>
      <c r="F718" s="7"/>
      <c r="G718" s="15"/>
      <c r="H718" s="26"/>
      <c r="I718" s="15"/>
      <c r="J718" s="15"/>
      <c r="K718" s="40"/>
      <c r="L718" s="13"/>
      <c r="M718" s="22"/>
      <c r="N718" s="40"/>
      <c r="O718" s="13"/>
      <c r="P718" s="22"/>
      <c r="Q718" s="40"/>
      <c r="R718" s="13"/>
      <c r="S718" s="22"/>
      <c r="T718" s="40"/>
      <c r="U718" s="13"/>
      <c r="V718" s="22"/>
      <c r="W718" s="40"/>
      <c r="X718" s="13"/>
      <c r="Y718" s="22"/>
      <c r="Z718" s="40"/>
      <c r="AA718" s="13"/>
      <c r="AB718" s="22"/>
      <c r="AC718" s="40"/>
      <c r="AD718" s="13"/>
      <c r="AE718" s="22"/>
      <c r="AF718" s="40"/>
      <c r="AG718" s="13"/>
      <c r="AH718" s="22"/>
      <c r="AI718" s="40"/>
      <c r="AJ718" s="13"/>
      <c r="AK718" s="22"/>
      <c r="AL718" s="40"/>
      <c r="AM718" s="13"/>
      <c r="AN718" s="22"/>
      <c r="AO718" s="40"/>
      <c r="AP718" s="13"/>
      <c r="AQ718" s="22"/>
      <c r="AR718" s="40"/>
      <c r="AS718" s="13"/>
      <c r="AT718" s="22"/>
      <c r="AU718" s="40"/>
      <c r="AV718" s="13"/>
      <c r="AW718" s="22"/>
      <c r="AX718" s="40"/>
      <c r="AY718" s="13"/>
      <c r="AZ718" s="22"/>
      <c r="BA718" s="7"/>
      <c r="BB718" s="15"/>
      <c r="BC718" s="22"/>
      <c r="BD718" s="29"/>
      <c r="BE718" s="13"/>
      <c r="BF718" s="22"/>
      <c r="BG718" s="248"/>
      <c r="BH718" s="13"/>
      <c r="BI718" s="22"/>
      <c r="BJ718" s="7"/>
      <c r="BK718" s="13"/>
      <c r="BL718" s="22"/>
      <c r="BM718" s="158"/>
      <c r="BN718" s="277"/>
      <c r="BO718" s="150"/>
      <c r="BP718" s="158"/>
      <c r="BQ718" s="149"/>
      <c r="BR718" s="150"/>
      <c r="BS718" s="353"/>
      <c r="BT718" s="341"/>
      <c r="BU718" s="279"/>
      <c r="BV718" s="100"/>
      <c r="BW718" s="100"/>
      <c r="BX718" s="100"/>
      <c r="BY718" s="100"/>
      <c r="BZ718" s="100"/>
      <c r="CA718" s="100"/>
      <c r="CB718" s="100"/>
      <c r="CC718" s="100"/>
      <c r="CD718" s="100"/>
      <c r="CE718" s="100"/>
      <c r="CF718" s="100"/>
      <c r="CG718" s="100"/>
      <c r="CH718" s="100"/>
      <c r="CI718" s="100"/>
      <c r="CJ718" s="100"/>
      <c r="CK718" s="100"/>
      <c r="CL718" s="100"/>
    </row>
    <row r="719" spans="1:107" x14ac:dyDescent="0.3">
      <c r="A719" s="163">
        <v>720</v>
      </c>
      <c r="B719" s="3"/>
      <c r="D719" s="6"/>
      <c r="E719" s="2"/>
      <c r="F719" s="3"/>
      <c r="G719" s="138"/>
      <c r="H719" s="3"/>
      <c r="I719" s="15"/>
      <c r="J719" s="15"/>
      <c r="K719" s="25"/>
      <c r="L719" s="138"/>
      <c r="M719" s="22"/>
      <c r="N719" s="25"/>
      <c r="O719" s="147"/>
      <c r="P719" s="22"/>
      <c r="Q719" s="25"/>
      <c r="R719" s="147"/>
      <c r="S719" s="22"/>
      <c r="T719" s="25"/>
      <c r="U719" s="147"/>
      <c r="V719" s="22"/>
      <c r="W719" s="25"/>
      <c r="X719" s="147"/>
      <c r="Y719" s="22"/>
      <c r="Z719" s="25"/>
      <c r="AA719" s="147"/>
      <c r="AB719" s="22"/>
      <c r="AC719" s="25"/>
      <c r="AD719" s="147"/>
      <c r="AE719" s="22"/>
      <c r="AF719" s="25"/>
      <c r="AG719" s="147"/>
      <c r="AH719" s="22"/>
      <c r="AI719" s="25"/>
      <c r="AJ719" s="147"/>
      <c r="AK719" s="22"/>
      <c r="AL719" s="25"/>
      <c r="AM719" s="147"/>
      <c r="AN719" s="22"/>
      <c r="AO719" s="25"/>
      <c r="AP719" s="147"/>
      <c r="AQ719" s="22"/>
      <c r="AR719" s="25"/>
      <c r="AS719" s="147"/>
      <c r="AT719" s="22"/>
      <c r="AU719" s="40"/>
      <c r="AV719" s="147"/>
      <c r="AW719" s="22"/>
      <c r="AX719" s="25"/>
      <c r="AY719" s="147"/>
      <c r="AZ719" s="22"/>
      <c r="BA719" s="25"/>
      <c r="BB719" s="147"/>
      <c r="BC719" s="22"/>
      <c r="BD719" s="25"/>
      <c r="BE719" s="147"/>
      <c r="BF719" s="22"/>
      <c r="BG719" s="252"/>
      <c r="BH719" s="147"/>
      <c r="BI719" s="22"/>
      <c r="BJ719" s="22"/>
      <c r="BK719" s="15"/>
      <c r="BL719" s="22"/>
      <c r="BM719" s="13"/>
      <c r="BN719" s="186"/>
      <c r="BO719" s="22"/>
      <c r="BP719" s="13"/>
      <c r="BQ719" s="13"/>
      <c r="BR719" s="22"/>
      <c r="BT719" s="334"/>
      <c r="BU719" s="247"/>
      <c r="BV719" s="100"/>
      <c r="BW719" s="100"/>
      <c r="BX719" s="100"/>
      <c r="BY719" s="100"/>
      <c r="BZ719" s="100"/>
      <c r="CA719" s="100"/>
      <c r="CB719" s="100"/>
      <c r="CC719" s="100"/>
      <c r="CD719" s="100"/>
      <c r="CE719" s="100"/>
      <c r="CF719" s="100"/>
      <c r="CG719" s="100"/>
      <c r="CH719" s="100"/>
      <c r="CI719" s="100"/>
      <c r="CJ719" s="100"/>
      <c r="CK719" s="100"/>
      <c r="CL719" s="100"/>
    </row>
    <row r="720" spans="1:107" x14ac:dyDescent="0.3">
      <c r="A720" s="163">
        <v>721</v>
      </c>
      <c r="B720" s="3"/>
      <c r="D720" s="6"/>
      <c r="E720" s="2"/>
      <c r="F720" s="3"/>
      <c r="G720" s="138"/>
      <c r="H720" s="3"/>
      <c r="I720" s="15"/>
      <c r="J720" s="15"/>
      <c r="K720" s="25"/>
      <c r="L720" s="138"/>
      <c r="M720" s="22"/>
      <c r="N720" s="25"/>
      <c r="O720" s="147"/>
      <c r="P720" s="22"/>
      <c r="Q720" s="25"/>
      <c r="R720" s="147"/>
      <c r="S720" s="22"/>
      <c r="T720" s="25"/>
      <c r="U720" s="147"/>
      <c r="V720" s="22"/>
      <c r="W720" s="25"/>
      <c r="X720" s="147"/>
      <c r="Y720" s="22"/>
      <c r="Z720" s="25"/>
      <c r="AA720" s="147"/>
      <c r="AB720" s="22"/>
      <c r="AC720" s="25"/>
      <c r="AD720" s="147"/>
      <c r="AE720" s="22"/>
      <c r="AF720" s="25"/>
      <c r="AG720" s="147"/>
      <c r="AH720" s="22"/>
      <c r="AI720" s="25"/>
      <c r="AJ720" s="147"/>
      <c r="AK720" s="22"/>
      <c r="AL720" s="25"/>
      <c r="AM720" s="147"/>
      <c r="AN720" s="22"/>
      <c r="AO720" s="25"/>
      <c r="AP720" s="147"/>
      <c r="AQ720" s="22"/>
      <c r="AR720" s="25"/>
      <c r="AS720" s="147"/>
      <c r="AT720" s="22"/>
      <c r="AU720" s="40"/>
      <c r="AV720" s="147"/>
      <c r="AW720" s="22"/>
      <c r="AX720" s="25"/>
      <c r="AY720" s="147"/>
      <c r="AZ720" s="22"/>
      <c r="BA720" s="25"/>
      <c r="BB720" s="147"/>
      <c r="BC720" s="22"/>
      <c r="BD720" s="25"/>
      <c r="BE720" s="147"/>
      <c r="BF720" s="22"/>
      <c r="BG720" s="252"/>
      <c r="BH720" s="147"/>
      <c r="BI720" s="22"/>
      <c r="BJ720" s="22"/>
      <c r="BK720" s="15"/>
      <c r="BL720" s="22"/>
      <c r="BM720" s="13"/>
      <c r="BN720" s="186"/>
      <c r="BO720" s="22"/>
      <c r="BP720" s="13"/>
      <c r="BQ720" s="13"/>
      <c r="BR720" s="22"/>
      <c r="BT720" s="334"/>
      <c r="BU720" s="247"/>
      <c r="BV720" s="100"/>
      <c r="BW720" s="100"/>
      <c r="BX720" s="100"/>
      <c r="BY720" s="100"/>
      <c r="BZ720" s="100"/>
      <c r="CA720" s="100"/>
      <c r="CB720" s="100"/>
      <c r="CC720" s="100"/>
      <c r="CD720" s="100"/>
      <c r="CE720" s="100"/>
      <c r="CF720" s="100"/>
      <c r="CG720" s="100"/>
      <c r="CH720" s="100"/>
      <c r="CI720" s="100"/>
      <c r="CJ720" s="100"/>
      <c r="CK720" s="100"/>
      <c r="CL720" s="100"/>
    </row>
    <row r="721" spans="1:90" x14ac:dyDescent="0.3">
      <c r="A721" s="163">
        <v>722</v>
      </c>
      <c r="B721" s="3"/>
      <c r="D721" s="6"/>
      <c r="E721" s="2"/>
      <c r="F721" s="3"/>
      <c r="G721" s="138"/>
      <c r="H721" s="3"/>
      <c r="I721" s="15"/>
      <c r="J721" s="15"/>
      <c r="K721" s="25"/>
      <c r="L721" s="138"/>
      <c r="M721" s="22"/>
      <c r="N721" s="25"/>
      <c r="O721" s="147"/>
      <c r="P721" s="22"/>
      <c r="Q721" s="25"/>
      <c r="R721" s="147"/>
      <c r="S721" s="22"/>
      <c r="T721" s="25"/>
      <c r="U721" s="147"/>
      <c r="V721" s="22"/>
      <c r="W721" s="25"/>
      <c r="X721" s="147"/>
      <c r="Y721" s="22"/>
      <c r="Z721" s="25"/>
      <c r="AA721" s="147"/>
      <c r="AB721" s="22"/>
      <c r="AC721" s="25"/>
      <c r="AD721" s="147"/>
      <c r="AE721" s="22"/>
      <c r="AF721" s="25"/>
      <c r="AG721" s="147"/>
      <c r="AH721" s="22"/>
      <c r="AI721" s="25"/>
      <c r="AJ721" s="147"/>
      <c r="AK721" s="22"/>
      <c r="AL721" s="25"/>
      <c r="AM721" s="147"/>
      <c r="AN721" s="22"/>
      <c r="AO721" s="25"/>
      <c r="AP721" s="147"/>
      <c r="AQ721" s="22"/>
      <c r="AR721" s="25"/>
      <c r="AS721" s="147"/>
      <c r="AT721" s="22"/>
      <c r="AU721" s="40"/>
      <c r="AV721" s="147"/>
      <c r="AW721" s="22"/>
      <c r="AX721" s="25"/>
      <c r="AY721" s="147"/>
      <c r="AZ721" s="22"/>
      <c r="BA721" s="25"/>
      <c r="BB721" s="147"/>
      <c r="BC721" s="22"/>
      <c r="BD721" s="25"/>
      <c r="BE721" s="147"/>
      <c r="BF721" s="22"/>
      <c r="BG721" s="252"/>
      <c r="BH721" s="147"/>
      <c r="BI721" s="22"/>
      <c r="BJ721" s="22"/>
      <c r="BK721" s="15"/>
      <c r="BL721" s="22"/>
      <c r="BM721" s="13"/>
      <c r="BN721" s="186"/>
      <c r="BO721" s="22"/>
      <c r="BP721" s="13"/>
      <c r="BQ721" s="13"/>
      <c r="BR721" s="22"/>
      <c r="BT721" s="334"/>
      <c r="BU721" s="247"/>
      <c r="BV721" s="100"/>
      <c r="BW721" s="100"/>
      <c r="BX721" s="100"/>
      <c r="BY721" s="100"/>
      <c r="BZ721" s="100"/>
      <c r="CA721" s="100"/>
      <c r="CB721" s="100"/>
      <c r="CC721" s="100"/>
      <c r="CD721" s="100"/>
      <c r="CE721" s="100"/>
      <c r="CF721" s="100"/>
      <c r="CG721" s="100"/>
      <c r="CH721" s="100"/>
      <c r="CI721" s="100"/>
      <c r="CJ721" s="100"/>
      <c r="CK721" s="100"/>
      <c r="CL721" s="100"/>
    </row>
    <row r="722" spans="1:90" x14ac:dyDescent="0.3">
      <c r="A722" s="163">
        <v>723</v>
      </c>
      <c r="B722" s="3"/>
      <c r="D722" s="6"/>
      <c r="E722" s="2"/>
      <c r="F722" s="3"/>
      <c r="G722" s="138"/>
      <c r="H722" s="3"/>
      <c r="I722" s="15"/>
      <c r="J722" s="15"/>
      <c r="K722" s="25"/>
      <c r="L722" s="138"/>
      <c r="M722" s="22"/>
      <c r="N722" s="25"/>
      <c r="O722" s="147"/>
      <c r="P722" s="22"/>
      <c r="Q722" s="25"/>
      <c r="R722" s="147"/>
      <c r="S722" s="22"/>
      <c r="T722" s="25"/>
      <c r="U722" s="147"/>
      <c r="V722" s="22"/>
      <c r="W722" s="25"/>
      <c r="X722" s="147"/>
      <c r="Y722" s="22"/>
      <c r="Z722" s="25"/>
      <c r="AA722" s="147"/>
      <c r="AB722" s="22"/>
      <c r="AC722" s="25"/>
      <c r="AD722" s="147"/>
      <c r="AE722" s="22"/>
      <c r="AF722" s="25"/>
      <c r="AG722" s="147"/>
      <c r="AH722" s="22"/>
      <c r="AI722" s="25"/>
      <c r="AJ722" s="147"/>
      <c r="AK722" s="22"/>
      <c r="AL722" s="25"/>
      <c r="AM722" s="147"/>
      <c r="AN722" s="22"/>
      <c r="AO722" s="25"/>
      <c r="AP722" s="147"/>
      <c r="AQ722" s="22"/>
      <c r="AR722" s="25"/>
      <c r="AS722" s="147"/>
      <c r="AT722" s="22"/>
      <c r="AU722" s="40"/>
      <c r="AV722" s="147"/>
      <c r="AW722" s="22"/>
      <c r="AX722" s="25"/>
      <c r="AY722" s="147"/>
      <c r="AZ722" s="22"/>
      <c r="BA722" s="25"/>
      <c r="BB722" s="147"/>
      <c r="BC722" s="22"/>
      <c r="BD722" s="25"/>
      <c r="BE722" s="147"/>
      <c r="BF722" s="22"/>
      <c r="BG722" s="252"/>
      <c r="BH722" s="147"/>
      <c r="BI722" s="22"/>
      <c r="BJ722" s="22"/>
      <c r="BK722" s="15"/>
      <c r="BL722" s="22"/>
      <c r="BM722" s="13"/>
      <c r="BN722" s="186"/>
      <c r="BO722" s="22"/>
      <c r="BP722" s="13"/>
      <c r="BQ722" s="13"/>
      <c r="BR722" s="22"/>
      <c r="BT722" s="334"/>
      <c r="BU722" s="247"/>
      <c r="BV722" s="100"/>
      <c r="BW722" s="100"/>
      <c r="BX722" s="100"/>
      <c r="BY722" s="100"/>
      <c r="BZ722" s="100"/>
      <c r="CA722" s="100"/>
      <c r="CB722" s="100"/>
      <c r="CC722" s="100"/>
      <c r="CD722" s="100"/>
      <c r="CE722" s="100"/>
      <c r="CF722" s="100"/>
      <c r="CG722" s="100"/>
      <c r="CH722" s="100"/>
      <c r="CI722" s="100"/>
      <c r="CJ722" s="100"/>
      <c r="CK722" s="100"/>
      <c r="CL722" s="100"/>
    </row>
    <row r="723" spans="1:90" x14ac:dyDescent="0.3">
      <c r="A723" s="163">
        <v>724</v>
      </c>
      <c r="B723" s="3"/>
      <c r="D723" s="6"/>
      <c r="E723" s="2"/>
      <c r="F723" s="3"/>
      <c r="G723" s="138"/>
      <c r="H723" s="3"/>
      <c r="I723" s="15"/>
      <c r="J723" s="15"/>
      <c r="K723" s="25"/>
      <c r="L723" s="138"/>
      <c r="M723" s="22"/>
      <c r="N723" s="25"/>
      <c r="O723" s="147"/>
      <c r="P723" s="22"/>
      <c r="Q723" s="25"/>
      <c r="R723" s="147"/>
      <c r="S723" s="22"/>
      <c r="T723" s="25"/>
      <c r="U723" s="147"/>
      <c r="V723" s="22"/>
      <c r="W723" s="25"/>
      <c r="X723" s="147"/>
      <c r="Y723" s="22"/>
      <c r="Z723" s="25"/>
      <c r="AA723" s="147"/>
      <c r="AB723" s="22"/>
      <c r="AC723" s="25"/>
      <c r="AD723" s="147"/>
      <c r="AE723" s="22"/>
      <c r="AF723" s="25"/>
      <c r="AG723" s="147"/>
      <c r="AH723" s="22"/>
      <c r="AI723" s="25"/>
      <c r="AJ723" s="147"/>
      <c r="AK723" s="22"/>
      <c r="AL723" s="25"/>
      <c r="AM723" s="147"/>
      <c r="AN723" s="22"/>
      <c r="AO723" s="25"/>
      <c r="AP723" s="147"/>
      <c r="AQ723" s="22"/>
      <c r="AR723" s="25"/>
      <c r="AS723" s="147"/>
      <c r="AT723" s="22"/>
      <c r="AU723" s="40"/>
      <c r="AV723" s="147"/>
      <c r="AW723" s="22"/>
      <c r="AX723" s="25"/>
      <c r="AY723" s="147"/>
      <c r="AZ723" s="22"/>
      <c r="BA723" s="25"/>
      <c r="BB723" s="147"/>
      <c r="BC723" s="22"/>
      <c r="BD723" s="25"/>
      <c r="BE723" s="147"/>
      <c r="BF723" s="22"/>
      <c r="BG723" s="252"/>
      <c r="BH723" s="147"/>
      <c r="BI723" s="22"/>
      <c r="BJ723" s="22"/>
      <c r="BK723" s="15"/>
      <c r="BL723" s="22"/>
      <c r="BM723" s="13"/>
      <c r="BN723" s="186"/>
      <c r="BO723" s="22"/>
      <c r="BP723" s="13"/>
      <c r="BQ723" s="13"/>
      <c r="BR723" s="22"/>
      <c r="BT723" s="334"/>
      <c r="BU723" s="247"/>
      <c r="BV723" s="100"/>
      <c r="BW723" s="100"/>
      <c r="BX723" s="100"/>
      <c r="BY723" s="100"/>
      <c r="BZ723" s="100"/>
      <c r="CA723" s="100"/>
      <c r="CB723" s="100"/>
      <c r="CC723" s="100"/>
      <c r="CD723" s="100"/>
      <c r="CE723" s="100"/>
      <c r="CF723" s="100"/>
      <c r="CG723" s="100"/>
      <c r="CH723" s="100"/>
      <c r="CI723" s="100"/>
      <c r="CJ723" s="100"/>
      <c r="CK723" s="100"/>
      <c r="CL723" s="100"/>
    </row>
    <row r="724" spans="1:90" ht="13.5" thickBot="1" x14ac:dyDescent="0.35">
      <c r="A724" s="163">
        <v>725</v>
      </c>
      <c r="B724" s="164" t="s">
        <v>493</v>
      </c>
      <c r="C724" s="251"/>
      <c r="D724" s="166"/>
      <c r="E724" s="176"/>
      <c r="F724" s="177"/>
      <c r="G724" s="168"/>
      <c r="H724" s="168"/>
      <c r="I724" s="169"/>
      <c r="J724" s="169"/>
      <c r="K724" s="165"/>
      <c r="L724" s="168"/>
      <c r="M724" s="170"/>
      <c r="N724" s="165"/>
      <c r="O724" s="168"/>
      <c r="P724" s="170"/>
      <c r="Q724" s="165"/>
      <c r="R724" s="168"/>
      <c r="S724" s="170"/>
      <c r="T724" s="165"/>
      <c r="U724" s="168"/>
      <c r="V724" s="170"/>
      <c r="W724" s="165"/>
      <c r="X724" s="168"/>
      <c r="Y724" s="170"/>
      <c r="Z724" s="165"/>
      <c r="AA724" s="168"/>
      <c r="AB724" s="170"/>
      <c r="AC724" s="165"/>
      <c r="AD724" s="168"/>
      <c r="AE724" s="170"/>
      <c r="AF724" s="165"/>
      <c r="AG724" s="168"/>
      <c r="AH724" s="170"/>
      <c r="AI724" s="165"/>
      <c r="AJ724" s="168"/>
      <c r="AK724" s="170"/>
      <c r="AL724" s="165"/>
      <c r="AM724" s="168"/>
      <c r="AN724" s="170"/>
      <c r="AO724" s="165"/>
      <c r="AP724" s="168"/>
      <c r="AQ724" s="170"/>
      <c r="AR724" s="165"/>
      <c r="AS724" s="168"/>
      <c r="AT724" s="170"/>
      <c r="AU724" s="175"/>
      <c r="AV724" s="168"/>
      <c r="AW724" s="170"/>
      <c r="AX724" s="165"/>
      <c r="AY724" s="168"/>
      <c r="AZ724" s="170"/>
      <c r="BA724" s="167"/>
      <c r="BB724" s="168"/>
      <c r="BC724" s="168"/>
      <c r="BD724" s="171"/>
      <c r="BE724" s="168"/>
      <c r="BF724" s="170"/>
      <c r="BG724" s="257"/>
      <c r="BH724" s="168"/>
      <c r="BI724" s="170"/>
      <c r="BJ724" s="172"/>
      <c r="BK724" s="168"/>
      <c r="BL724" s="168"/>
      <c r="BM724" s="173"/>
      <c r="BN724" s="274"/>
      <c r="BO724" s="174"/>
      <c r="BP724" s="173"/>
      <c r="BQ724" s="174"/>
      <c r="BR724" s="174"/>
      <c r="BS724" s="346"/>
      <c r="BT724" s="311"/>
      <c r="BU724" s="274"/>
      <c r="BV724" s="284"/>
      <c r="BW724" s="284"/>
      <c r="BX724" s="284"/>
      <c r="BY724" s="284"/>
      <c r="BZ724" s="284"/>
      <c r="CA724" s="284"/>
      <c r="CB724" s="284"/>
      <c r="CC724" s="284"/>
      <c r="CD724" s="284"/>
      <c r="CE724" s="284"/>
      <c r="CF724" s="284"/>
      <c r="CG724" s="284"/>
      <c r="CH724" s="284"/>
      <c r="CI724" s="284"/>
      <c r="CJ724" s="284"/>
      <c r="CK724" s="284"/>
      <c r="CL724" s="284"/>
    </row>
    <row r="725" spans="1:90" x14ac:dyDescent="0.3">
      <c r="A725" s="163">
        <v>726</v>
      </c>
      <c r="B725" s="26" t="s">
        <v>494</v>
      </c>
      <c r="C725" s="12" t="s">
        <v>142</v>
      </c>
      <c r="D725" s="201">
        <v>44501</v>
      </c>
      <c r="E725" s="203"/>
      <c r="F725" s="197">
        <f>F$328*G725</f>
        <v>33543.296000000002</v>
      </c>
      <c r="G725" s="198">
        <v>0.128</v>
      </c>
      <c r="H725" s="204"/>
      <c r="I725" s="198">
        <f>LARGE(BV725:CL725,1)</f>
        <v>0.21099999999999999</v>
      </c>
      <c r="J725" s="198">
        <f>SMALL(BV725:CL725,1)</f>
        <v>5.6000000000000001E-2</v>
      </c>
      <c r="K725" s="195">
        <f>K$328*L725</f>
        <v>1025.5319999999999</v>
      </c>
      <c r="L725" s="196">
        <v>6.0999999999999999E-2</v>
      </c>
      <c r="M725" s="199">
        <f>L725/$I725</f>
        <v>0.2890995260663507</v>
      </c>
      <c r="N725" s="195">
        <f>N$328*O725</f>
        <v>1008.4839999999999</v>
      </c>
      <c r="O725" s="196">
        <v>7.0999999999999994E-2</v>
      </c>
      <c r="P725" s="199">
        <f>O725/$I725</f>
        <v>0.33649289099526064</v>
      </c>
      <c r="Q725" s="195">
        <f>Q$328*R725</f>
        <v>709.73500000000001</v>
      </c>
      <c r="R725" s="196">
        <v>6.5000000000000002E-2</v>
      </c>
      <c r="S725" s="199">
        <f>R725/$I725</f>
        <v>0.30805687203791471</v>
      </c>
      <c r="T725" s="195">
        <f>T$328*U725</f>
        <v>1638.624</v>
      </c>
      <c r="U725" s="196">
        <v>0.104</v>
      </c>
      <c r="V725" s="199">
        <f>U725/$I725</f>
        <v>0.49289099526066349</v>
      </c>
      <c r="W725" s="195">
        <f>W$328*X725</f>
        <v>1486.9959999999999</v>
      </c>
      <c r="X725" s="196">
        <v>9.1999999999999998E-2</v>
      </c>
      <c r="Y725" s="199">
        <f>X725/$I725</f>
        <v>0.43601895734597157</v>
      </c>
      <c r="Z725" s="195">
        <f>Z$328*AA725</f>
        <v>712.61200000000008</v>
      </c>
      <c r="AA725" s="196">
        <v>6.7000000000000004E-2</v>
      </c>
      <c r="AB725" s="199">
        <f>AA725/$I725</f>
        <v>0.31753554502369669</v>
      </c>
      <c r="AC725" s="195">
        <f>AC$328*AD725</f>
        <v>2843.6760000000004</v>
      </c>
      <c r="AD725" s="196">
        <v>0.16700000000000001</v>
      </c>
      <c r="AE725" s="199">
        <f>AD725/$I725</f>
        <v>0.79146919431279628</v>
      </c>
      <c r="AF725" s="195">
        <f>AF$328*AG725</f>
        <v>588.11199999999997</v>
      </c>
      <c r="AG725" s="196">
        <v>5.6000000000000001E-2</v>
      </c>
      <c r="AH725" s="199">
        <f>AG725/$I725</f>
        <v>0.26540284360189575</v>
      </c>
      <c r="AI725" s="195">
        <f>AI$328*AJ725</f>
        <v>2200.1</v>
      </c>
      <c r="AJ725" s="196">
        <v>0.17499999999999999</v>
      </c>
      <c r="AK725" s="199">
        <f>AJ725/$I725</f>
        <v>0.82938388625592419</v>
      </c>
      <c r="AL725" s="195">
        <f>AL$328*AM725</f>
        <v>2098.98</v>
      </c>
      <c r="AM725" s="196">
        <v>0.13800000000000001</v>
      </c>
      <c r="AN725" s="199">
        <f>AM725/$I725</f>
        <v>0.65402843601895744</v>
      </c>
      <c r="AO725" s="195">
        <f>AO$328*AP725</f>
        <v>4621.9679999999998</v>
      </c>
      <c r="AP725" s="196">
        <v>0.20799999999999999</v>
      </c>
      <c r="AQ725" s="199">
        <f>AP725/$I725</f>
        <v>0.98578199052132698</v>
      </c>
      <c r="AR725" s="195">
        <f>AR$328*AS725</f>
        <v>4490.2910000000002</v>
      </c>
      <c r="AS725" s="196">
        <v>0.21099999999999999</v>
      </c>
      <c r="AT725" s="199">
        <f>AS725/$I725</f>
        <v>1</v>
      </c>
      <c r="AU725" s="195">
        <f>AU$328*AV725</f>
        <v>2246.1109999999999</v>
      </c>
      <c r="AV725" s="196">
        <v>0.161</v>
      </c>
      <c r="AW725" s="199">
        <f>AV725/$I725</f>
        <v>0.76303317535545023</v>
      </c>
      <c r="AX725" s="195">
        <f>AX$328*AY725</f>
        <v>1884.817</v>
      </c>
      <c r="AY725" s="196">
        <v>0.121</v>
      </c>
      <c r="AZ725" s="199">
        <f>AY725/$I725</f>
        <v>0.57345971563981046</v>
      </c>
      <c r="BA725" s="197">
        <f>BA$328*BB725</f>
        <v>2606.1490000000003</v>
      </c>
      <c r="BB725" s="196">
        <v>0.16900000000000001</v>
      </c>
      <c r="BC725" s="199">
        <f>BB725/$I725</f>
        <v>0.80094786729857825</v>
      </c>
      <c r="BD725" s="200">
        <f>BD$328*BE725</f>
        <v>1560.51</v>
      </c>
      <c r="BE725" s="196">
        <v>0.09</v>
      </c>
      <c r="BF725" s="199">
        <f>BE725/$I725</f>
        <v>0.42654028436018959</v>
      </c>
      <c r="BG725" s="259">
        <f>BG$328*BH725</f>
        <v>1712.36</v>
      </c>
      <c r="BH725" s="196">
        <v>0.104</v>
      </c>
      <c r="BI725" s="199">
        <f>BH725/$I725</f>
        <v>0.49289099526066349</v>
      </c>
      <c r="BJ725" s="197">
        <f>K725+T725+W725+Z725+Q725</f>
        <v>5573.4989999999998</v>
      </c>
      <c r="BK725" s="196">
        <f>BJ725/BJ$328</f>
        <v>7.9297427652733121E-2</v>
      </c>
      <c r="BL725" s="199">
        <f>BK725/$G725</f>
        <v>0.6195111535369775</v>
      </c>
      <c r="BM725" s="197">
        <f>BG725+AU725+AR725+AX725</f>
        <v>10333.578999999998</v>
      </c>
      <c r="BN725" s="276">
        <f>BM725/BM$328</f>
        <v>0.1536043493771739</v>
      </c>
      <c r="BO725" s="199">
        <f>BN725/$G725</f>
        <v>1.200033979509171</v>
      </c>
      <c r="BP725" s="197">
        <f>BA725+AO725+AL725+BD725</f>
        <v>10887.607</v>
      </c>
      <c r="BQ725" s="196">
        <f>BP725/BP$328</f>
        <v>0.15511400321978602</v>
      </c>
      <c r="BR725" s="199">
        <f>BQ725/$G725</f>
        <v>1.2118281501545782</v>
      </c>
      <c r="BS725" s="352">
        <f>AI725+AF725+AC725+N725</f>
        <v>6640.3720000000012</v>
      </c>
      <c r="BT725" s="339">
        <f>BS725/BS$328</f>
        <v>0.12227694914005821</v>
      </c>
      <c r="BU725" s="281">
        <f>BT725/$G725</f>
        <v>0.95528866515670474</v>
      </c>
      <c r="BV725" s="287">
        <f>L725</f>
        <v>6.0999999999999999E-2</v>
      </c>
      <c r="BW725" s="287">
        <f>O725</f>
        <v>7.0999999999999994E-2</v>
      </c>
      <c r="BX725" s="287">
        <f>R725</f>
        <v>6.5000000000000002E-2</v>
      </c>
      <c r="BY725" s="287">
        <f>U725</f>
        <v>0.104</v>
      </c>
      <c r="BZ725" s="287">
        <f>X725</f>
        <v>9.1999999999999998E-2</v>
      </c>
      <c r="CA725" s="287">
        <f>AA725</f>
        <v>6.7000000000000004E-2</v>
      </c>
      <c r="CB725" s="287">
        <f>AD725</f>
        <v>0.16700000000000001</v>
      </c>
      <c r="CC725" s="287">
        <f>AG725</f>
        <v>5.6000000000000001E-2</v>
      </c>
      <c r="CD725" s="287">
        <f>AJ725</f>
        <v>0.17499999999999999</v>
      </c>
      <c r="CE725" s="287">
        <f>AM725</f>
        <v>0.13800000000000001</v>
      </c>
      <c r="CF725" s="287">
        <f>AP725</f>
        <v>0.20799999999999999</v>
      </c>
      <c r="CG725" s="287">
        <f>AS725</f>
        <v>0.21099999999999999</v>
      </c>
      <c r="CH725" s="287">
        <f>AV725</f>
        <v>0.161</v>
      </c>
      <c r="CI725" s="287">
        <f>AY725</f>
        <v>0.121</v>
      </c>
      <c r="CJ725" s="287">
        <f>BB725</f>
        <v>0.16900000000000001</v>
      </c>
      <c r="CK725" s="287">
        <f>BE725</f>
        <v>0.09</v>
      </c>
      <c r="CL725" s="287">
        <f>BH725</f>
        <v>0.104</v>
      </c>
    </row>
    <row r="726" spans="1:90" x14ac:dyDescent="0.3">
      <c r="A726" s="163">
        <v>727</v>
      </c>
      <c r="B726" s="26" t="s">
        <v>495</v>
      </c>
      <c r="C726" s="12" t="s">
        <v>142</v>
      </c>
      <c r="D726" s="201">
        <v>44501</v>
      </c>
      <c r="E726" s="203"/>
      <c r="F726" s="197">
        <f>F$328*G726</f>
        <v>67086.592000000004</v>
      </c>
      <c r="G726" s="198">
        <v>0.25600000000000001</v>
      </c>
      <c r="H726" s="204"/>
      <c r="I726" s="198">
        <f>LARGE(BV726:CL726,1)</f>
        <v>0.35099999999999998</v>
      </c>
      <c r="J726" s="198">
        <f>SMALL(BV726:CL726,1)</f>
        <v>0.186</v>
      </c>
      <c r="K726" s="195">
        <f>K$328*L726</f>
        <v>3328.7760000000003</v>
      </c>
      <c r="L726" s="196">
        <v>0.19800000000000001</v>
      </c>
      <c r="M726" s="199">
        <f>L726/$I726</f>
        <v>0.56410256410256421</v>
      </c>
      <c r="N726" s="195">
        <f>N$328*O726</f>
        <v>2826.596</v>
      </c>
      <c r="O726" s="196">
        <v>0.19900000000000001</v>
      </c>
      <c r="P726" s="199">
        <f>O726/$I726</f>
        <v>0.56695156695156701</v>
      </c>
      <c r="Q726" s="195">
        <f>Q$328*R726</f>
        <v>2205.6379999999999</v>
      </c>
      <c r="R726" s="196">
        <v>0.20200000000000001</v>
      </c>
      <c r="S726" s="199">
        <f>R726/$I726</f>
        <v>0.57549857549857553</v>
      </c>
      <c r="T726" s="195">
        <f>T$328*U726</f>
        <v>3860.22</v>
      </c>
      <c r="U726" s="196">
        <v>0.245</v>
      </c>
      <c r="V726" s="199">
        <f>U726/$I726</f>
        <v>0.69800569800569801</v>
      </c>
      <c r="W726" s="195">
        <f>W$328*X726</f>
        <v>3636.6750000000002</v>
      </c>
      <c r="X726" s="196">
        <v>0.22500000000000001</v>
      </c>
      <c r="Y726" s="199">
        <f>X726/$I726</f>
        <v>0.64102564102564108</v>
      </c>
      <c r="Z726" s="195">
        <f>Z$328*AA726</f>
        <v>2095.2919999999999</v>
      </c>
      <c r="AA726" s="196">
        <v>0.19700000000000001</v>
      </c>
      <c r="AB726" s="199">
        <f>AA726/$I726</f>
        <v>0.56125356125356129</v>
      </c>
      <c r="AC726" s="195">
        <f>AC$328*AD726</f>
        <v>5312.7359999999999</v>
      </c>
      <c r="AD726" s="196">
        <v>0.312</v>
      </c>
      <c r="AE726" s="199">
        <f>AD726/$I726</f>
        <v>0.88888888888888895</v>
      </c>
      <c r="AF726" s="195">
        <f>AF$328*AG726</f>
        <v>1953.3720000000001</v>
      </c>
      <c r="AG726" s="196">
        <v>0.186</v>
      </c>
      <c r="AH726" s="199">
        <f>AG726/$I726</f>
        <v>0.52991452991452992</v>
      </c>
      <c r="AI726" s="195">
        <f>AI$328*AJ726</f>
        <v>3696.1679999999997</v>
      </c>
      <c r="AJ726" s="196">
        <v>0.29399999999999998</v>
      </c>
      <c r="AK726" s="199">
        <f>AJ726/$I726</f>
        <v>0.83760683760683763</v>
      </c>
      <c r="AL726" s="195">
        <f>AL$328*AM726</f>
        <v>3985.02</v>
      </c>
      <c r="AM726" s="196">
        <v>0.26200000000000001</v>
      </c>
      <c r="AN726" s="199">
        <f>AM726/$I726</f>
        <v>0.74643874643874653</v>
      </c>
      <c r="AO726" s="195">
        <f>AO$328*AP726</f>
        <v>7332.93</v>
      </c>
      <c r="AP726" s="196">
        <v>0.33</v>
      </c>
      <c r="AQ726" s="199">
        <f>AP726/$I726</f>
        <v>0.94017094017094027</v>
      </c>
      <c r="AR726" s="195">
        <f>AR$328*AS726</f>
        <v>7469.6309999999994</v>
      </c>
      <c r="AS726" s="196">
        <v>0.35099999999999998</v>
      </c>
      <c r="AT726" s="199">
        <f>AS726/$I726</f>
        <v>1</v>
      </c>
      <c r="AU726" s="195">
        <f>AU$328*AV726</f>
        <v>4157.3980000000001</v>
      </c>
      <c r="AV726" s="196">
        <v>0.29799999999999999</v>
      </c>
      <c r="AW726" s="199">
        <f>AV726/$I726</f>
        <v>0.84900284900284906</v>
      </c>
      <c r="AX726" s="195">
        <f>AX$328*AY726</f>
        <v>4018.866</v>
      </c>
      <c r="AY726" s="196">
        <v>0.25800000000000001</v>
      </c>
      <c r="AZ726" s="199">
        <f>AY726/$I726</f>
        <v>0.7350427350427351</v>
      </c>
      <c r="BA726" s="197">
        <f>BA$328*BB726</f>
        <v>4348.7219999999998</v>
      </c>
      <c r="BB726" s="196">
        <v>0.28199999999999997</v>
      </c>
      <c r="BC726" s="199">
        <f>BB726/$I726</f>
        <v>0.80341880341880334</v>
      </c>
      <c r="BD726" s="200">
        <f>BD$328*BE726</f>
        <v>3363.7660000000001</v>
      </c>
      <c r="BE726" s="196">
        <v>0.19400000000000001</v>
      </c>
      <c r="BF726" s="199">
        <f>BE726/$I726</f>
        <v>0.55270655270655278</v>
      </c>
      <c r="BG726" s="259">
        <f>BG$328*BH726</f>
        <v>3556.44</v>
      </c>
      <c r="BH726" s="196">
        <v>0.216</v>
      </c>
      <c r="BI726" s="199">
        <f>BH726/$I726</f>
        <v>0.61538461538461542</v>
      </c>
      <c r="BJ726" s="197">
        <f>K726+T726+W726+Z726+Q726</f>
        <v>15126.600999999999</v>
      </c>
      <c r="BK726" s="196">
        <f>BJ726/BJ$328</f>
        <v>0.2152149930284836</v>
      </c>
      <c r="BL726" s="199">
        <f>BK726/$G726</f>
        <v>0.84068356651751408</v>
      </c>
      <c r="BM726" s="197">
        <f>BG726+AU726+AR726+AX726</f>
        <v>19202.334999999999</v>
      </c>
      <c r="BN726" s="276">
        <f>BM726/BM$328</f>
        <v>0.28543471474863985</v>
      </c>
      <c r="BO726" s="199">
        <f>BN726/$G726</f>
        <v>1.1149793544868745</v>
      </c>
      <c r="BP726" s="197">
        <f>BA726+AO726+AL726+BD726</f>
        <v>19030.438000000002</v>
      </c>
      <c r="BQ726" s="196">
        <f>BP726/BP$328</f>
        <v>0.2711236198373011</v>
      </c>
      <c r="BR726" s="199">
        <f>BQ726/$G726</f>
        <v>1.0590766399894573</v>
      </c>
      <c r="BS726" s="352">
        <f>AI726+AF726+AC726+N726</f>
        <v>13788.871999999999</v>
      </c>
      <c r="BT726" s="339">
        <f>BS726/BS$328</f>
        <v>0.25391065443965677</v>
      </c>
      <c r="BU726" s="281">
        <f>BT726/$G726</f>
        <v>0.99183849390490919</v>
      </c>
      <c r="BV726" s="287">
        <f>L726</f>
        <v>0.19800000000000001</v>
      </c>
      <c r="BW726" s="287">
        <f>O726</f>
        <v>0.19900000000000001</v>
      </c>
      <c r="BX726" s="287">
        <f>R726</f>
        <v>0.20200000000000001</v>
      </c>
      <c r="BY726" s="287">
        <f>U726</f>
        <v>0.245</v>
      </c>
      <c r="BZ726" s="287">
        <f>X726</f>
        <v>0.22500000000000001</v>
      </c>
      <c r="CA726" s="287">
        <f>AA726</f>
        <v>0.19700000000000001</v>
      </c>
      <c r="CB726" s="287">
        <f>AD726</f>
        <v>0.312</v>
      </c>
      <c r="CC726" s="287">
        <f>AG726</f>
        <v>0.186</v>
      </c>
      <c r="CD726" s="287">
        <f>AJ726</f>
        <v>0.29399999999999998</v>
      </c>
      <c r="CE726" s="287">
        <f>AM726</f>
        <v>0.26200000000000001</v>
      </c>
      <c r="CF726" s="287">
        <f>AP726</f>
        <v>0.33</v>
      </c>
      <c r="CG726" s="287">
        <f>AS726</f>
        <v>0.35099999999999998</v>
      </c>
      <c r="CH726" s="287">
        <f>AV726</f>
        <v>0.29799999999999999</v>
      </c>
      <c r="CI726" s="287">
        <f>AY726</f>
        <v>0.25800000000000001</v>
      </c>
      <c r="CJ726" s="287">
        <f>BB726</f>
        <v>0.28199999999999997</v>
      </c>
      <c r="CK726" s="287">
        <f>BE726</f>
        <v>0.19400000000000001</v>
      </c>
      <c r="CL726" s="287">
        <f>BH726</f>
        <v>0.216</v>
      </c>
    </row>
    <row r="727" spans="1:90" x14ac:dyDescent="0.3">
      <c r="A727" s="163">
        <v>728</v>
      </c>
      <c r="B727" s="26" t="s">
        <v>496</v>
      </c>
      <c r="C727" s="12" t="s">
        <v>142</v>
      </c>
      <c r="D727" s="201">
        <v>44501</v>
      </c>
      <c r="E727" s="203"/>
      <c r="F727" s="197">
        <f>F$328*G727</f>
        <v>64203.964999999997</v>
      </c>
      <c r="G727" s="198">
        <v>0.245</v>
      </c>
      <c r="H727" s="204"/>
      <c r="I727" s="198">
        <f>LARGE(BV727:CL727,1)</f>
        <v>0.27500000000000002</v>
      </c>
      <c r="J727" s="198">
        <f>SMALL(BV727:CL727,1)</f>
        <v>0.222</v>
      </c>
      <c r="K727" s="195">
        <f>K$328*L727</f>
        <v>4203</v>
      </c>
      <c r="L727" s="196">
        <v>0.25</v>
      </c>
      <c r="M727" s="199">
        <f>L727/$I727</f>
        <v>0.90909090909090906</v>
      </c>
      <c r="N727" s="195">
        <f>N$328*O727</f>
        <v>3749.8560000000002</v>
      </c>
      <c r="O727" s="196">
        <v>0.26400000000000001</v>
      </c>
      <c r="P727" s="199">
        <f>O727/$I727</f>
        <v>0.96</v>
      </c>
      <c r="Q727" s="195">
        <f>Q$328*R727</f>
        <v>2642.3980000000001</v>
      </c>
      <c r="R727" s="196">
        <v>0.24199999999999999</v>
      </c>
      <c r="S727" s="199">
        <f>R727/$I727</f>
        <v>0.87999999999999989</v>
      </c>
      <c r="T727" s="195">
        <f>T$328*U727</f>
        <v>4332.9000000000005</v>
      </c>
      <c r="U727" s="196">
        <v>0.27500000000000002</v>
      </c>
      <c r="V727" s="199">
        <f>U727/$I727</f>
        <v>1</v>
      </c>
      <c r="W727" s="195">
        <f>W$328*X727</f>
        <v>3992.261</v>
      </c>
      <c r="X727" s="196">
        <v>0.247</v>
      </c>
      <c r="Y727" s="199">
        <f>X727/$I727</f>
        <v>0.89818181818181808</v>
      </c>
      <c r="Z727" s="195">
        <f>Z$328*AA727</f>
        <v>2499.46</v>
      </c>
      <c r="AA727" s="196">
        <v>0.23499999999999999</v>
      </c>
      <c r="AB727" s="199">
        <f>AA727/$I727</f>
        <v>0.85454545454545439</v>
      </c>
      <c r="AC727" s="195">
        <f>AC$328*AD727</f>
        <v>4222.9440000000004</v>
      </c>
      <c r="AD727" s="196">
        <v>0.248</v>
      </c>
      <c r="AE727" s="199">
        <f>AD727/$I727</f>
        <v>0.90181818181818174</v>
      </c>
      <c r="AF727" s="195">
        <f>AF$328*AG727</f>
        <v>2488.9739999999997</v>
      </c>
      <c r="AG727" s="196">
        <v>0.23699999999999999</v>
      </c>
      <c r="AH727" s="199">
        <f>AG727/$I727</f>
        <v>0.86181818181818171</v>
      </c>
      <c r="AI727" s="195">
        <f>AI$328*AJ727</f>
        <v>2790.9839999999999</v>
      </c>
      <c r="AJ727" s="196">
        <v>0.222</v>
      </c>
      <c r="AK727" s="199">
        <f>AJ727/$I727</f>
        <v>0.80727272727272725</v>
      </c>
      <c r="AL727" s="195">
        <f>AL$328*AM727</f>
        <v>3543.9300000000003</v>
      </c>
      <c r="AM727" s="196">
        <v>0.23300000000000001</v>
      </c>
      <c r="AN727" s="199">
        <f>AM727/$I727</f>
        <v>0.84727272727272729</v>
      </c>
      <c r="AO727" s="195">
        <f>AO$328*AP727</f>
        <v>5133.0510000000004</v>
      </c>
      <c r="AP727" s="196">
        <v>0.23100000000000001</v>
      </c>
      <c r="AQ727" s="199">
        <f>AP727/$I727</f>
        <v>0.84</v>
      </c>
      <c r="AR727" s="195">
        <f>AR$328*AS727</f>
        <v>4979.7539999999999</v>
      </c>
      <c r="AS727" s="196">
        <v>0.23400000000000001</v>
      </c>
      <c r="AT727" s="199">
        <f>AS727/$I727</f>
        <v>0.85090909090909084</v>
      </c>
      <c r="AU727" s="195">
        <f>AU$328*AV727</f>
        <v>3557.5050000000001</v>
      </c>
      <c r="AV727" s="196">
        <v>0.255</v>
      </c>
      <c r="AW727" s="199">
        <f>AV727/$I727</f>
        <v>0.92727272727272725</v>
      </c>
      <c r="AX727" s="195">
        <f>AX$328*AY727</f>
        <v>3940.9810000000002</v>
      </c>
      <c r="AY727" s="196">
        <v>0.253</v>
      </c>
      <c r="AZ727" s="199">
        <f>AY727/$I727</f>
        <v>0.91999999999999993</v>
      </c>
      <c r="BA727" s="197">
        <f>BA$328*BB727</f>
        <v>3454.3040000000001</v>
      </c>
      <c r="BB727" s="196">
        <v>0.224</v>
      </c>
      <c r="BC727" s="199">
        <f>BB727/$I727</f>
        <v>0.81454545454545446</v>
      </c>
      <c r="BD727" s="200">
        <f>BD$328*BE727</f>
        <v>4265.3940000000002</v>
      </c>
      <c r="BE727" s="196">
        <v>0.246</v>
      </c>
      <c r="BF727" s="199">
        <f>BE727/$I727</f>
        <v>0.89454545454545442</v>
      </c>
      <c r="BG727" s="259">
        <f>BG$328*BH727</f>
        <v>4346.76</v>
      </c>
      <c r="BH727" s="196">
        <v>0.26400000000000001</v>
      </c>
      <c r="BI727" s="199">
        <f>BH727/$I727</f>
        <v>0.96</v>
      </c>
      <c r="BJ727" s="197">
        <f>K727+T727+W727+Z727+Q727</f>
        <v>17670.019000000004</v>
      </c>
      <c r="BK727" s="196">
        <f>BJ727/BJ$328</f>
        <v>0.25140168739151475</v>
      </c>
      <c r="BL727" s="199">
        <f>BK727/$G727</f>
        <v>1.0261293362918971</v>
      </c>
      <c r="BM727" s="197">
        <f>BG727+AU727+AR727+AX727</f>
        <v>16825</v>
      </c>
      <c r="BN727" s="276">
        <f>BM727/BM$328</f>
        <v>0.25009661979367959</v>
      </c>
      <c r="BO727" s="199">
        <f>BN727/$G727</f>
        <v>1.0208025297701209</v>
      </c>
      <c r="BP727" s="197">
        <f>BA727+AO727+AL727+BD727</f>
        <v>16396.679</v>
      </c>
      <c r="BQ727" s="196">
        <f>BP727/BP$328</f>
        <v>0.23360087475602284</v>
      </c>
      <c r="BR727" s="199">
        <f>BQ727/$G727</f>
        <v>0.95347295818784839</v>
      </c>
      <c r="BS727" s="352">
        <f>AI727+AF727+AC727+N727</f>
        <v>13252.758</v>
      </c>
      <c r="BT727" s="339">
        <f>BS727/BS$328</f>
        <v>0.2440385592752182</v>
      </c>
      <c r="BU727" s="281">
        <f>BT727/$G727</f>
        <v>0.99607575214374777</v>
      </c>
      <c r="BV727" s="287">
        <f>L727</f>
        <v>0.25</v>
      </c>
      <c r="BW727" s="287">
        <f>O727</f>
        <v>0.26400000000000001</v>
      </c>
      <c r="BX727" s="287">
        <f>R727</f>
        <v>0.24199999999999999</v>
      </c>
      <c r="BY727" s="287">
        <f>U727</f>
        <v>0.27500000000000002</v>
      </c>
      <c r="BZ727" s="287">
        <f>X727</f>
        <v>0.247</v>
      </c>
      <c r="CA727" s="287">
        <f>AA727</f>
        <v>0.23499999999999999</v>
      </c>
      <c r="CB727" s="287">
        <f>AD727</f>
        <v>0.248</v>
      </c>
      <c r="CC727" s="287">
        <f>AG727</f>
        <v>0.23699999999999999</v>
      </c>
      <c r="CD727" s="287">
        <f>AJ727</f>
        <v>0.222</v>
      </c>
      <c r="CE727" s="287">
        <f>AM727</f>
        <v>0.23300000000000001</v>
      </c>
      <c r="CF727" s="287">
        <f>AP727</f>
        <v>0.23100000000000001</v>
      </c>
      <c r="CG727" s="287">
        <f>AS727</f>
        <v>0.23400000000000001</v>
      </c>
      <c r="CH727" s="287">
        <f>AV727</f>
        <v>0.255</v>
      </c>
      <c r="CI727" s="287">
        <f>AY727</f>
        <v>0.253</v>
      </c>
      <c r="CJ727" s="287">
        <f>BB727</f>
        <v>0.224</v>
      </c>
      <c r="CK727" s="287">
        <f>BE727</f>
        <v>0.246</v>
      </c>
      <c r="CL727" s="287">
        <f>BH727</f>
        <v>0.26400000000000001</v>
      </c>
    </row>
    <row r="728" spans="1:90" x14ac:dyDescent="0.3">
      <c r="A728" s="163">
        <v>729</v>
      </c>
      <c r="B728" s="3" t="s">
        <v>497</v>
      </c>
      <c r="C728" s="12" t="s">
        <v>142</v>
      </c>
      <c r="D728" s="201">
        <v>44501</v>
      </c>
      <c r="E728" s="203"/>
      <c r="F728" s="197">
        <f>F$328*G728</f>
        <v>97223.146999999997</v>
      </c>
      <c r="G728" s="198">
        <v>0.371</v>
      </c>
      <c r="H728" s="204"/>
      <c r="I728" s="198">
        <f>LARGE(BV728:CL728,1)</f>
        <v>0.52100000000000002</v>
      </c>
      <c r="J728" s="198">
        <f>SMALL(BV728:CL728,1)</f>
        <v>0.20300000000000001</v>
      </c>
      <c r="K728" s="195">
        <f>K$328*L728</f>
        <v>8237.8799999999992</v>
      </c>
      <c r="L728" s="196">
        <v>0.49</v>
      </c>
      <c r="M728" s="199">
        <f>L728/$I728</f>
        <v>0.94049904030710163</v>
      </c>
      <c r="N728" s="195">
        <f>N$328*O728</f>
        <v>6619.0640000000003</v>
      </c>
      <c r="O728" s="196">
        <v>0.46600000000000003</v>
      </c>
      <c r="P728" s="199">
        <f>O728/$I728</f>
        <v>0.89443378119001926</v>
      </c>
      <c r="Q728" s="195">
        <f>Q$328*R728</f>
        <v>5361.2290000000003</v>
      </c>
      <c r="R728" s="196">
        <v>0.49099999999999999</v>
      </c>
      <c r="S728" s="199">
        <f>R728/$I728</f>
        <v>0.94241842610364679</v>
      </c>
      <c r="T728" s="195">
        <f>T$328*U728</f>
        <v>5924.2560000000003</v>
      </c>
      <c r="U728" s="196">
        <v>0.376</v>
      </c>
      <c r="V728" s="199">
        <f>U728/$I728</f>
        <v>0.72168905950095963</v>
      </c>
      <c r="W728" s="195">
        <f>W$328*X728</f>
        <v>7047.0680000000002</v>
      </c>
      <c r="X728" s="196">
        <v>0.436</v>
      </c>
      <c r="Y728" s="199">
        <f>X728/$I728</f>
        <v>0.83685220729366594</v>
      </c>
      <c r="Z728" s="195">
        <f>Z$328*AA728</f>
        <v>5328.6360000000004</v>
      </c>
      <c r="AA728" s="196">
        <v>0.501</v>
      </c>
      <c r="AB728" s="199">
        <f>AA728/$I728</f>
        <v>0.96161228406909782</v>
      </c>
      <c r="AC728" s="195">
        <f>AC$328*AD728</f>
        <v>4665.6720000000005</v>
      </c>
      <c r="AD728" s="196">
        <v>0.27400000000000002</v>
      </c>
      <c r="AE728" s="199">
        <f>AD728/$I728</f>
        <v>0.52591170825335898</v>
      </c>
      <c r="AF728" s="195">
        <f>AF$328*AG728</f>
        <v>5471.5420000000004</v>
      </c>
      <c r="AG728" s="196">
        <v>0.52100000000000002</v>
      </c>
      <c r="AH728" s="199">
        <f>AG728/$I728</f>
        <v>1</v>
      </c>
      <c r="AI728" s="195">
        <f>AI$328*AJ728</f>
        <v>3872.1759999999999</v>
      </c>
      <c r="AJ728" s="196">
        <v>0.308</v>
      </c>
      <c r="AK728" s="199">
        <f>AJ728/$I728</f>
        <v>0.59117082533589249</v>
      </c>
      <c r="AL728" s="195">
        <f>AL$328*AM728</f>
        <v>5597.28</v>
      </c>
      <c r="AM728" s="196">
        <v>0.36799999999999999</v>
      </c>
      <c r="AN728" s="199">
        <f>AM728/$I728</f>
        <v>0.7063339731285988</v>
      </c>
      <c r="AO728" s="195">
        <f>AO$328*AP728</f>
        <v>5133.0510000000004</v>
      </c>
      <c r="AP728" s="196">
        <v>0.23100000000000001</v>
      </c>
      <c r="AQ728" s="199">
        <f>AP728/$I728</f>
        <v>0.44337811900191937</v>
      </c>
      <c r="AR728" s="195">
        <f>AR$328*AS728</f>
        <v>4320.0430000000006</v>
      </c>
      <c r="AS728" s="196">
        <v>0.20300000000000001</v>
      </c>
      <c r="AT728" s="199">
        <f>AS728/$I728</f>
        <v>0.38963531669865642</v>
      </c>
      <c r="AU728" s="195">
        <f>AU$328*AV728</f>
        <v>3989.9859999999999</v>
      </c>
      <c r="AV728" s="196">
        <v>0.28599999999999998</v>
      </c>
      <c r="AW728" s="199">
        <f>AV728/$I728</f>
        <v>0.54894433781190011</v>
      </c>
      <c r="AX728" s="195">
        <f>AX$328*AY728</f>
        <v>5701.1819999999998</v>
      </c>
      <c r="AY728" s="196">
        <v>0.36599999999999999</v>
      </c>
      <c r="AZ728" s="199">
        <f>AY728/$I728</f>
        <v>0.7024952015355086</v>
      </c>
      <c r="BA728" s="197">
        <f>BA$328*BB728</f>
        <v>5011.8249999999998</v>
      </c>
      <c r="BB728" s="196">
        <v>0.32500000000000001</v>
      </c>
      <c r="BC728" s="199">
        <f>BB728/$I728</f>
        <v>0.6238003838771593</v>
      </c>
      <c r="BD728" s="200">
        <f>BD$328*BE728</f>
        <v>8149.33</v>
      </c>
      <c r="BE728" s="196">
        <v>0.47</v>
      </c>
      <c r="BF728" s="199">
        <f>BE728/$I728</f>
        <v>0.90211132437619956</v>
      </c>
      <c r="BG728" s="259">
        <f>BG$328*BH728</f>
        <v>6832.9749999999995</v>
      </c>
      <c r="BH728" s="196">
        <v>0.41499999999999998</v>
      </c>
      <c r="BI728" s="199">
        <f>BH728/$I728</f>
        <v>0.79654510556621871</v>
      </c>
      <c r="BJ728" s="197">
        <f>K728+T728+W728+Z728+Q728</f>
        <v>31899.068999999996</v>
      </c>
      <c r="BK728" s="196">
        <f>BJ728/BJ$328</f>
        <v>0.45384669777765124</v>
      </c>
      <c r="BL728" s="199">
        <f>BK728/$G728</f>
        <v>1.223306463012537</v>
      </c>
      <c r="BM728" s="197">
        <f>BG728+AU728+AR728+AX728</f>
        <v>20844.186000000002</v>
      </c>
      <c r="BN728" s="276">
        <f>BM728/BM$328</f>
        <v>0.30984014626750306</v>
      </c>
      <c r="BO728" s="199">
        <f>BN728/$G728</f>
        <v>0.83514864223046648</v>
      </c>
      <c r="BP728" s="197">
        <f>BA728+AO728+AL728+BD728</f>
        <v>23891.485999999997</v>
      </c>
      <c r="BQ728" s="196">
        <f>BP728/BP$328</f>
        <v>0.34037819663489616</v>
      </c>
      <c r="BR728" s="199">
        <f>BQ728/$G728</f>
        <v>0.91746144645524574</v>
      </c>
      <c r="BS728" s="352">
        <f>AI728+AF728+AC728+N728</f>
        <v>20628.454000000002</v>
      </c>
      <c r="BT728" s="339">
        <f>BS728/BS$328</f>
        <v>0.37985589069347775</v>
      </c>
      <c r="BU728" s="281">
        <f>BT728/$G728</f>
        <v>1.0238703253193471</v>
      </c>
      <c r="BV728" s="287">
        <f>L728</f>
        <v>0.49</v>
      </c>
      <c r="BW728" s="287">
        <f>O728</f>
        <v>0.46600000000000003</v>
      </c>
      <c r="BX728" s="287">
        <f>R728</f>
        <v>0.49099999999999999</v>
      </c>
      <c r="BY728" s="287">
        <f>U728</f>
        <v>0.376</v>
      </c>
      <c r="BZ728" s="287">
        <f>X728</f>
        <v>0.436</v>
      </c>
      <c r="CA728" s="287">
        <f>AA728</f>
        <v>0.501</v>
      </c>
      <c r="CB728" s="287">
        <f>AD728</f>
        <v>0.27400000000000002</v>
      </c>
      <c r="CC728" s="287">
        <f>AG728</f>
        <v>0.52100000000000002</v>
      </c>
      <c r="CD728" s="287">
        <f>AJ728</f>
        <v>0.308</v>
      </c>
      <c r="CE728" s="287">
        <f>AM728</f>
        <v>0.36799999999999999</v>
      </c>
      <c r="CF728" s="287">
        <f>AP728</f>
        <v>0.23100000000000001</v>
      </c>
      <c r="CG728" s="287">
        <f>AS728</f>
        <v>0.20300000000000001</v>
      </c>
      <c r="CH728" s="287">
        <f>AV728</f>
        <v>0.28599999999999998</v>
      </c>
      <c r="CI728" s="287">
        <f>AY728</f>
        <v>0.36599999999999999</v>
      </c>
      <c r="CJ728" s="287">
        <f>BB728</f>
        <v>0.32500000000000001</v>
      </c>
      <c r="CK728" s="287">
        <f>BE728</f>
        <v>0.47</v>
      </c>
      <c r="CL728" s="287">
        <f>BH728</f>
        <v>0.41499999999999998</v>
      </c>
    </row>
    <row r="729" spans="1:90" x14ac:dyDescent="0.3">
      <c r="A729" s="163">
        <v>730</v>
      </c>
      <c r="B729" s="3"/>
      <c r="D729" s="6"/>
      <c r="E729" s="2"/>
      <c r="F729" s="3"/>
      <c r="G729" s="138"/>
      <c r="H729" s="3"/>
      <c r="I729" s="15"/>
      <c r="J729" s="15"/>
      <c r="K729" s="25"/>
      <c r="L729" s="138"/>
      <c r="M729" s="22"/>
      <c r="N729" s="25"/>
      <c r="O729" s="147"/>
      <c r="P729" s="22"/>
      <c r="Q729" s="25"/>
      <c r="R729" s="147"/>
      <c r="S729" s="22"/>
      <c r="T729" s="25"/>
      <c r="U729" s="147"/>
      <c r="V729" s="22"/>
      <c r="W729" s="25"/>
      <c r="X729" s="147"/>
      <c r="Y729" s="22"/>
      <c r="Z729" s="25"/>
      <c r="AA729" s="147"/>
      <c r="AB729" s="22"/>
      <c r="AC729" s="25"/>
      <c r="AD729" s="147"/>
      <c r="AE729" s="22"/>
      <c r="AF729" s="25"/>
      <c r="AG729" s="147"/>
      <c r="AH729" s="22"/>
      <c r="AI729" s="25"/>
      <c r="AJ729" s="147"/>
      <c r="AK729" s="22"/>
      <c r="AL729" s="25"/>
      <c r="AM729" s="147"/>
      <c r="AN729" s="22"/>
      <c r="AO729" s="25"/>
      <c r="AP729" s="147"/>
      <c r="AQ729" s="22"/>
      <c r="AR729" s="25"/>
      <c r="AS729" s="147"/>
      <c r="AT729" s="22"/>
      <c r="AU729" s="40"/>
      <c r="AV729" s="147"/>
      <c r="AW729" s="22"/>
      <c r="AX729" s="25"/>
      <c r="AY729" s="147"/>
      <c r="AZ729" s="22"/>
      <c r="BA729" s="25"/>
      <c r="BB729" s="147"/>
      <c r="BC729" s="22"/>
      <c r="BD729" s="25"/>
      <c r="BE729" s="147"/>
      <c r="BF729" s="22"/>
      <c r="BG729" s="252"/>
      <c r="BH729" s="147"/>
      <c r="BI729" s="22"/>
      <c r="BJ729" s="22"/>
      <c r="BK729" s="15"/>
      <c r="BL729" s="22"/>
      <c r="BM729" s="13"/>
      <c r="BN729" s="186"/>
      <c r="BO729" s="22"/>
      <c r="BP729" s="13"/>
      <c r="BQ729" s="13"/>
      <c r="BR729" s="22"/>
      <c r="BT729" s="334"/>
      <c r="BU729" s="247"/>
      <c r="BV729" s="100"/>
      <c r="BW729" s="100"/>
      <c r="BX729" s="100"/>
      <c r="BY729" s="100"/>
      <c r="BZ729" s="100"/>
      <c r="CA729" s="100"/>
      <c r="CB729" s="100"/>
      <c r="CC729" s="100"/>
      <c r="CD729" s="100"/>
      <c r="CE729" s="100"/>
      <c r="CF729" s="100"/>
      <c r="CG729" s="100"/>
      <c r="CH729" s="100"/>
      <c r="CI729" s="100"/>
      <c r="CJ729" s="100"/>
      <c r="CK729" s="100"/>
      <c r="CL729" s="100"/>
    </row>
    <row r="730" spans="1:90" x14ac:dyDescent="0.3">
      <c r="A730" s="163">
        <v>731</v>
      </c>
      <c r="B730" s="3"/>
      <c r="D730" s="6"/>
      <c r="E730" s="2"/>
      <c r="F730" s="3"/>
      <c r="G730" s="138"/>
      <c r="H730" s="3"/>
      <c r="I730" s="15"/>
      <c r="J730" s="15"/>
      <c r="K730" s="25"/>
      <c r="L730" s="138"/>
      <c r="M730" s="22"/>
      <c r="N730" s="25"/>
      <c r="O730" s="147"/>
      <c r="P730" s="22"/>
      <c r="Q730" s="25"/>
      <c r="R730" s="147"/>
      <c r="S730" s="22"/>
      <c r="T730" s="25"/>
      <c r="U730" s="147"/>
      <c r="V730" s="22"/>
      <c r="W730" s="25"/>
      <c r="X730" s="147"/>
      <c r="Y730" s="22"/>
      <c r="Z730" s="25"/>
      <c r="AA730" s="147"/>
      <c r="AB730" s="22"/>
      <c r="AC730" s="25"/>
      <c r="AD730" s="147"/>
      <c r="AE730" s="22"/>
      <c r="AF730" s="25"/>
      <c r="AG730" s="147"/>
      <c r="AH730" s="22"/>
      <c r="AI730" s="25"/>
      <c r="AJ730" s="147"/>
      <c r="AK730" s="22"/>
      <c r="AL730" s="25"/>
      <c r="AM730" s="147"/>
      <c r="AN730" s="22"/>
      <c r="AO730" s="25"/>
      <c r="AP730" s="147"/>
      <c r="AQ730" s="22"/>
      <c r="AR730" s="25"/>
      <c r="AS730" s="147"/>
      <c r="AT730" s="22"/>
      <c r="AU730" s="40"/>
      <c r="AV730" s="147"/>
      <c r="AW730" s="22"/>
      <c r="AX730" s="25"/>
      <c r="AY730" s="147"/>
      <c r="AZ730" s="22"/>
      <c r="BA730" s="25"/>
      <c r="BB730" s="147"/>
      <c r="BC730" s="22"/>
      <c r="BD730" s="25"/>
      <c r="BE730" s="147"/>
      <c r="BF730" s="22"/>
      <c r="BG730" s="252"/>
      <c r="BH730" s="147"/>
      <c r="BI730" s="22"/>
      <c r="BJ730" s="22"/>
      <c r="BK730" s="15"/>
      <c r="BL730" s="22"/>
      <c r="BM730" s="13"/>
      <c r="BN730" s="186"/>
      <c r="BO730" s="22"/>
      <c r="BP730" s="13"/>
      <c r="BQ730" s="13"/>
      <c r="BR730" s="22"/>
      <c r="BT730" s="334"/>
      <c r="BU730" s="247"/>
      <c r="BV730" s="100"/>
      <c r="BW730" s="100"/>
      <c r="BX730" s="100"/>
      <c r="BY730" s="100"/>
      <c r="BZ730" s="100"/>
      <c r="CA730" s="100"/>
      <c r="CB730" s="100"/>
      <c r="CC730" s="100"/>
      <c r="CD730" s="100"/>
      <c r="CE730" s="100"/>
      <c r="CF730" s="100"/>
      <c r="CG730" s="100"/>
      <c r="CH730" s="100"/>
      <c r="CI730" s="100"/>
      <c r="CJ730" s="100"/>
      <c r="CK730" s="100"/>
      <c r="CL730" s="100"/>
    </row>
    <row r="731" spans="1:90" x14ac:dyDescent="0.3">
      <c r="A731" s="163">
        <v>732</v>
      </c>
      <c r="B731" s="3"/>
      <c r="D731" s="6"/>
      <c r="E731" s="2"/>
      <c r="F731" s="3"/>
      <c r="G731" s="138"/>
      <c r="H731" s="3"/>
      <c r="I731" s="15"/>
      <c r="J731" s="15"/>
      <c r="K731" s="25"/>
      <c r="L731" s="138"/>
      <c r="M731" s="22"/>
      <c r="N731" s="25"/>
      <c r="O731" s="147"/>
      <c r="P731" s="22"/>
      <c r="Q731" s="25"/>
      <c r="R731" s="147"/>
      <c r="S731" s="22"/>
      <c r="T731" s="25"/>
      <c r="U731" s="147"/>
      <c r="V731" s="22"/>
      <c r="W731" s="25"/>
      <c r="X731" s="147"/>
      <c r="Y731" s="22"/>
      <c r="Z731" s="25"/>
      <c r="AA731" s="147"/>
      <c r="AB731" s="22"/>
      <c r="AC731" s="25"/>
      <c r="AD731" s="147"/>
      <c r="AE731" s="22"/>
      <c r="AF731" s="25"/>
      <c r="AG731" s="147"/>
      <c r="AH731" s="22"/>
      <c r="AI731" s="25"/>
      <c r="AJ731" s="147"/>
      <c r="AK731" s="22"/>
      <c r="AL731" s="25"/>
      <c r="AM731" s="147"/>
      <c r="AN731" s="22"/>
      <c r="AO731" s="25"/>
      <c r="AP731" s="147"/>
      <c r="AQ731" s="22"/>
      <c r="AR731" s="25"/>
      <c r="AS731" s="147"/>
      <c r="AT731" s="22"/>
      <c r="AU731" s="40"/>
      <c r="AV731" s="147"/>
      <c r="AW731" s="22"/>
      <c r="AX731" s="25"/>
      <c r="AY731" s="147"/>
      <c r="AZ731" s="22"/>
      <c r="BA731" s="25"/>
      <c r="BB731" s="147"/>
      <c r="BC731" s="22"/>
      <c r="BD731" s="25"/>
      <c r="BE731" s="147"/>
      <c r="BF731" s="22"/>
      <c r="BG731" s="252"/>
      <c r="BH731" s="147"/>
      <c r="BI731" s="22"/>
      <c r="BJ731" s="22"/>
      <c r="BK731" s="15"/>
      <c r="BL731" s="22"/>
      <c r="BM731" s="13"/>
      <c r="BN731" s="186"/>
      <c r="BO731" s="22"/>
      <c r="BP731" s="13"/>
      <c r="BQ731" s="13"/>
      <c r="BR731" s="22"/>
      <c r="BT731" s="334"/>
      <c r="BU731" s="247"/>
      <c r="BV731" s="100"/>
      <c r="BW731" s="100"/>
      <c r="BX731" s="100"/>
      <c r="BY731" s="100"/>
      <c r="BZ731" s="100"/>
      <c r="CA731" s="100"/>
      <c r="CB731" s="100"/>
      <c r="CC731" s="100"/>
      <c r="CD731" s="100"/>
      <c r="CE731" s="100"/>
      <c r="CF731" s="100"/>
      <c r="CG731" s="100"/>
      <c r="CH731" s="100"/>
      <c r="CI731" s="100"/>
      <c r="CJ731" s="100"/>
      <c r="CK731" s="100"/>
      <c r="CL731" s="100"/>
    </row>
    <row r="732" spans="1:90" x14ac:dyDescent="0.3">
      <c r="A732" s="163">
        <v>733</v>
      </c>
      <c r="B732" s="3"/>
      <c r="D732" s="6"/>
      <c r="E732" s="2"/>
      <c r="F732" s="3"/>
      <c r="G732" s="138"/>
      <c r="H732" s="3"/>
      <c r="I732" s="15"/>
      <c r="J732" s="15"/>
      <c r="K732" s="25"/>
      <c r="L732" s="138"/>
      <c r="M732" s="22"/>
      <c r="N732" s="25"/>
      <c r="O732" s="147"/>
      <c r="P732" s="22"/>
      <c r="Q732" s="25"/>
      <c r="R732" s="147"/>
      <c r="S732" s="22"/>
      <c r="T732" s="25"/>
      <c r="U732" s="147"/>
      <c r="V732" s="22"/>
      <c r="W732" s="25"/>
      <c r="X732" s="147"/>
      <c r="Y732" s="22"/>
      <c r="Z732" s="25"/>
      <c r="AA732" s="147"/>
      <c r="AB732" s="22"/>
      <c r="AC732" s="25"/>
      <c r="AD732" s="147"/>
      <c r="AE732" s="22"/>
      <c r="AF732" s="25"/>
      <c r="AG732" s="147"/>
      <c r="AH732" s="22"/>
      <c r="AI732" s="25"/>
      <c r="AJ732" s="147"/>
      <c r="AK732" s="22"/>
      <c r="AL732" s="25"/>
      <c r="AM732" s="147"/>
      <c r="AN732" s="22"/>
      <c r="AO732" s="25"/>
      <c r="AP732" s="147"/>
      <c r="AQ732" s="22"/>
      <c r="AR732" s="25"/>
      <c r="AS732" s="147"/>
      <c r="AT732" s="22"/>
      <c r="AU732" s="40"/>
      <c r="AV732" s="147"/>
      <c r="AW732" s="22"/>
      <c r="AX732" s="25"/>
      <c r="AY732" s="147"/>
      <c r="AZ732" s="22"/>
      <c r="BA732" s="25"/>
      <c r="BB732" s="147"/>
      <c r="BC732" s="22"/>
      <c r="BD732" s="25"/>
      <c r="BE732" s="147"/>
      <c r="BF732" s="22"/>
      <c r="BG732" s="252"/>
      <c r="BH732" s="147"/>
      <c r="BI732" s="22"/>
      <c r="BJ732" s="22"/>
      <c r="BK732" s="15"/>
      <c r="BL732" s="22"/>
      <c r="BM732" s="13"/>
      <c r="BN732" s="186"/>
      <c r="BO732" s="22"/>
      <c r="BP732" s="13"/>
      <c r="BQ732" s="13"/>
      <c r="BR732" s="22"/>
      <c r="BT732" s="334"/>
      <c r="BU732" s="247"/>
      <c r="BV732" s="100"/>
      <c r="BW732" s="100"/>
      <c r="BX732" s="100"/>
      <c r="BY732" s="100"/>
      <c r="BZ732" s="100"/>
      <c r="CA732" s="100"/>
      <c r="CB732" s="100"/>
      <c r="CC732" s="100"/>
      <c r="CD732" s="100"/>
      <c r="CE732" s="100"/>
      <c r="CF732" s="100"/>
      <c r="CG732" s="100"/>
      <c r="CH732" s="100"/>
      <c r="CI732" s="100"/>
      <c r="CJ732" s="100"/>
      <c r="CK732" s="100"/>
      <c r="CL732" s="100"/>
    </row>
    <row r="733" spans="1:90" x14ac:dyDescent="0.3">
      <c r="A733" s="163">
        <v>734</v>
      </c>
      <c r="B733" s="3"/>
      <c r="D733" s="6"/>
      <c r="E733" s="2"/>
      <c r="F733" s="3"/>
      <c r="G733" s="138"/>
      <c r="H733" s="3"/>
      <c r="I733" s="15"/>
      <c r="J733" s="15"/>
      <c r="K733" s="25"/>
      <c r="L733" s="138"/>
      <c r="M733" s="22"/>
      <c r="N733" s="25"/>
      <c r="O733" s="147"/>
      <c r="P733" s="22"/>
      <c r="Q733" s="25"/>
      <c r="R733" s="147"/>
      <c r="S733" s="22"/>
      <c r="T733" s="25"/>
      <c r="U733" s="147"/>
      <c r="V733" s="22"/>
      <c r="W733" s="25"/>
      <c r="X733" s="147"/>
      <c r="Y733" s="22"/>
      <c r="Z733" s="25"/>
      <c r="AA733" s="147"/>
      <c r="AB733" s="22"/>
      <c r="AC733" s="25"/>
      <c r="AD733" s="147"/>
      <c r="AE733" s="22"/>
      <c r="AF733" s="25"/>
      <c r="AG733" s="147"/>
      <c r="AH733" s="22"/>
      <c r="AI733" s="25"/>
      <c r="AJ733" s="147"/>
      <c r="AK733" s="22"/>
      <c r="AL733" s="25"/>
      <c r="AM733" s="147"/>
      <c r="AN733" s="22"/>
      <c r="AO733" s="25"/>
      <c r="AP733" s="147"/>
      <c r="AQ733" s="22"/>
      <c r="AR733" s="25"/>
      <c r="AS733" s="147"/>
      <c r="AT733" s="22"/>
      <c r="AU733" s="40"/>
      <c r="AV733" s="147"/>
      <c r="AW733" s="22"/>
      <c r="AX733" s="25"/>
      <c r="AY733" s="147"/>
      <c r="AZ733" s="22"/>
      <c r="BA733" s="25"/>
      <c r="BB733" s="147"/>
      <c r="BC733" s="22"/>
      <c r="BD733" s="25"/>
      <c r="BE733" s="147"/>
      <c r="BF733" s="22"/>
      <c r="BG733" s="252"/>
      <c r="BH733" s="147"/>
      <c r="BI733" s="22"/>
      <c r="BJ733" s="22"/>
      <c r="BK733" s="15"/>
      <c r="BL733" s="22"/>
      <c r="BM733" s="13"/>
      <c r="BN733" s="186"/>
      <c r="BO733" s="22"/>
      <c r="BP733" s="13"/>
      <c r="BQ733" s="13"/>
      <c r="BR733" s="22"/>
      <c r="BT733" s="334"/>
      <c r="BU733" s="247"/>
      <c r="BV733" s="100"/>
      <c r="BW733" s="100"/>
      <c r="BX733" s="100"/>
      <c r="BY733" s="100"/>
      <c r="BZ733" s="100"/>
      <c r="CA733" s="100"/>
      <c r="CB733" s="100"/>
      <c r="CC733" s="100"/>
      <c r="CD733" s="100"/>
      <c r="CE733" s="100"/>
      <c r="CF733" s="100"/>
      <c r="CG733" s="100"/>
      <c r="CH733" s="100"/>
      <c r="CI733" s="100"/>
      <c r="CJ733" s="100"/>
      <c r="CK733" s="100"/>
      <c r="CL733" s="100"/>
    </row>
    <row r="734" spans="1:90" ht="13.5" thickBot="1" x14ac:dyDescent="0.35">
      <c r="A734" s="163">
        <v>735</v>
      </c>
      <c r="B734" s="164" t="s">
        <v>529</v>
      </c>
      <c r="C734" s="251"/>
      <c r="D734" s="166"/>
      <c r="E734" s="2"/>
      <c r="F734" s="3"/>
      <c r="G734" s="138"/>
      <c r="H734" s="13"/>
      <c r="I734" s="13"/>
      <c r="J734" s="13"/>
      <c r="K734" s="3"/>
      <c r="L734" s="13"/>
      <c r="M734" s="13"/>
      <c r="N734" s="3"/>
      <c r="O734" s="13"/>
      <c r="P734" s="13"/>
      <c r="Q734" s="3"/>
      <c r="R734" s="13"/>
      <c r="S734" s="13"/>
      <c r="T734" s="3"/>
      <c r="U734" s="13"/>
      <c r="V734" s="13"/>
      <c r="W734" s="3"/>
      <c r="X734" s="13"/>
      <c r="Y734" s="13"/>
      <c r="Z734" s="3"/>
      <c r="AA734" s="13"/>
      <c r="AB734" s="13"/>
      <c r="AC734" s="3"/>
      <c r="AD734" s="13"/>
      <c r="AE734" s="13"/>
      <c r="AF734" s="3"/>
      <c r="AG734" s="13"/>
      <c r="AH734" s="13"/>
      <c r="AI734" s="3"/>
      <c r="AJ734" s="13"/>
      <c r="AK734" s="13"/>
      <c r="AL734" s="3"/>
      <c r="AM734" s="13"/>
      <c r="AN734" s="13"/>
      <c r="AO734" s="3"/>
      <c r="AP734" s="13"/>
      <c r="AQ734" s="13"/>
      <c r="AR734" s="3"/>
      <c r="AS734" s="13"/>
      <c r="AT734" s="13"/>
      <c r="AU734" s="40"/>
      <c r="AV734" s="13"/>
      <c r="AW734" s="13"/>
      <c r="AX734" s="3"/>
      <c r="AY734" s="13"/>
      <c r="AZ734" s="13"/>
      <c r="BA734" s="3"/>
      <c r="BB734" s="13"/>
      <c r="BC734" s="13"/>
      <c r="BD734" s="3"/>
      <c r="BE734" s="25"/>
      <c r="BF734" s="13"/>
      <c r="BG734" s="245"/>
      <c r="BH734" s="13"/>
      <c r="BI734" s="13"/>
      <c r="BJ734" s="13"/>
      <c r="BK734" s="13"/>
      <c r="BL734" s="13"/>
      <c r="BM734" s="13"/>
      <c r="BN734" s="186"/>
      <c r="BO734" s="13"/>
      <c r="BP734" s="13"/>
      <c r="BQ734" s="13"/>
      <c r="BR734" s="13"/>
      <c r="BT734" s="340"/>
      <c r="BU734" s="186"/>
      <c r="BV734" s="100"/>
      <c r="BW734" s="100"/>
      <c r="BX734" s="100"/>
      <c r="BY734" s="100"/>
      <c r="BZ734" s="100"/>
      <c r="CA734" s="100"/>
      <c r="CB734" s="100"/>
      <c r="CC734" s="100"/>
      <c r="CD734" s="100"/>
      <c r="CE734" s="100"/>
      <c r="CF734" s="100"/>
      <c r="CG734" s="100"/>
      <c r="CH734" s="100"/>
      <c r="CI734" s="100"/>
      <c r="CJ734" s="100"/>
      <c r="CK734" s="100"/>
      <c r="CL734" s="100"/>
    </row>
    <row r="735" spans="1:90" x14ac:dyDescent="0.3">
      <c r="A735" s="163">
        <v>736</v>
      </c>
      <c r="B735" s="26" t="s">
        <v>498</v>
      </c>
      <c r="C735" s="12" t="s">
        <v>142</v>
      </c>
      <c r="D735" s="201">
        <v>44501</v>
      </c>
      <c r="E735" s="203"/>
      <c r="F735" s="197">
        <f>F$328*G735</f>
        <v>204404.46000000002</v>
      </c>
      <c r="G735" s="199">
        <v>0.78</v>
      </c>
      <c r="H735" s="204"/>
      <c r="I735" s="199">
        <f>LARGE(BV735:CL735,1)</f>
        <v>0.97</v>
      </c>
      <c r="J735" s="199">
        <f>SMALL(BV735:CL735,1)</f>
        <v>0.62</v>
      </c>
      <c r="K735" s="195">
        <f>K$328*L735</f>
        <v>16307.64</v>
      </c>
      <c r="L735" s="205">
        <v>0.97</v>
      </c>
      <c r="M735" s="199">
        <f>L735/$I735</f>
        <v>1</v>
      </c>
      <c r="N735" s="195">
        <f>N$328*O735</f>
        <v>13067.68</v>
      </c>
      <c r="O735" s="205">
        <v>0.92</v>
      </c>
      <c r="P735" s="199">
        <f>O735/$I735</f>
        <v>0.94845360824742275</v>
      </c>
      <c r="Q735" s="195">
        <f>Q$328*R735</f>
        <v>9499.5300000000007</v>
      </c>
      <c r="R735" s="205">
        <v>0.87</v>
      </c>
      <c r="S735" s="199">
        <f>R735/$I735</f>
        <v>0.89690721649484539</v>
      </c>
      <c r="T735" s="195">
        <f>T$328*U735</f>
        <v>12132.12</v>
      </c>
      <c r="U735" s="205">
        <v>0.77</v>
      </c>
      <c r="V735" s="199">
        <f>U735/$I735</f>
        <v>0.79381443298969079</v>
      </c>
      <c r="W735" s="195">
        <f>W$328*X735</f>
        <v>11798.99</v>
      </c>
      <c r="X735" s="205">
        <v>0.73</v>
      </c>
      <c r="Y735" s="199">
        <f>X735/$I735</f>
        <v>0.75257731958762886</v>
      </c>
      <c r="Z735" s="195">
        <f>Z$328*AA735</f>
        <v>9466.0400000000009</v>
      </c>
      <c r="AA735" s="205">
        <v>0.89</v>
      </c>
      <c r="AB735" s="199">
        <f>AA735/$I735</f>
        <v>0.91752577319587636</v>
      </c>
      <c r="AC735" s="195">
        <f>AC$328*AD735</f>
        <v>12430.44</v>
      </c>
      <c r="AD735" s="205">
        <v>0.73</v>
      </c>
      <c r="AE735" s="199">
        <f>AD735/$I735</f>
        <v>0.75257731958762886</v>
      </c>
      <c r="AF735" s="195">
        <f>AF$328*AG735</f>
        <v>9976.9</v>
      </c>
      <c r="AG735" s="205">
        <v>0.95</v>
      </c>
      <c r="AH735" s="199">
        <f>AG735/$I735</f>
        <v>0.97938144329896903</v>
      </c>
      <c r="AI735" s="195">
        <f>AI$328*AJ735</f>
        <v>9680.44</v>
      </c>
      <c r="AJ735" s="205">
        <v>0.77</v>
      </c>
      <c r="AK735" s="199">
        <f>AJ735/$I735</f>
        <v>0.79381443298969079</v>
      </c>
      <c r="AL735" s="195">
        <f>AL$328*AM735</f>
        <v>11103.3</v>
      </c>
      <c r="AM735" s="205">
        <v>0.73</v>
      </c>
      <c r="AN735" s="199">
        <f>AM735/$I735</f>
        <v>0.75257731958762886</v>
      </c>
      <c r="AO735" s="195">
        <f>AO$328*AP735</f>
        <v>13777.02</v>
      </c>
      <c r="AP735" s="205">
        <v>0.62</v>
      </c>
      <c r="AQ735" s="199">
        <f>AP735/$I735</f>
        <v>0.63917525773195882</v>
      </c>
      <c r="AR735" s="195">
        <f>AR$328*AS735</f>
        <v>14471.080000000002</v>
      </c>
      <c r="AS735" s="205">
        <v>0.68</v>
      </c>
      <c r="AT735" s="199">
        <f>AS735/$I735</f>
        <v>0.70103092783505161</v>
      </c>
      <c r="AU735" s="195">
        <f>AU$328*AV735</f>
        <v>9626.1899999999987</v>
      </c>
      <c r="AV735" s="205">
        <v>0.69</v>
      </c>
      <c r="AW735" s="199">
        <f>AV735/$I735</f>
        <v>0.71134020618556693</v>
      </c>
      <c r="AX735" s="195">
        <f>AX$328*AY735</f>
        <v>11994.29</v>
      </c>
      <c r="AY735" s="205">
        <v>0.77</v>
      </c>
      <c r="AZ735" s="199">
        <f>AY735/$I735</f>
        <v>0.79381443298969079</v>
      </c>
      <c r="BA735" s="197">
        <f>BA$328*BB735</f>
        <v>11257.33</v>
      </c>
      <c r="BB735" s="205">
        <v>0.73</v>
      </c>
      <c r="BC735" s="199">
        <f>BB735/$I735</f>
        <v>0.75257731958762886</v>
      </c>
      <c r="BD735" s="200">
        <f>BD$328*BE735</f>
        <v>14738.15</v>
      </c>
      <c r="BE735" s="205">
        <v>0.85</v>
      </c>
      <c r="BF735" s="199">
        <f>BE735/$I735</f>
        <v>0.87628865979381443</v>
      </c>
      <c r="BG735" s="259">
        <f>BG$328*BH735</f>
        <v>13665.949999999999</v>
      </c>
      <c r="BH735" s="205">
        <v>0.83</v>
      </c>
      <c r="BI735" s="199">
        <f>BH735/$I735</f>
        <v>0.85567010309278346</v>
      </c>
      <c r="BJ735" s="197">
        <f>K735+T735+W735+Z735+Q735</f>
        <v>59204.32</v>
      </c>
      <c r="BK735" s="205">
        <f>BJ735/BJ$328</f>
        <v>0.84233446205503226</v>
      </c>
      <c r="BL735" s="199">
        <f>BK735/$G735</f>
        <v>1.0799159769936311</v>
      </c>
      <c r="BM735" s="197">
        <f>BG735+AU735+AR735+AX735</f>
        <v>49757.51</v>
      </c>
      <c r="BN735" s="278">
        <f>BM735/BM$328</f>
        <v>0.73962466926301396</v>
      </c>
      <c r="BO735" s="199">
        <f>BN735/$G735</f>
        <v>0.94823675546540243</v>
      </c>
      <c r="BP735" s="197">
        <f>BA735+AO735+AL735+BD735</f>
        <v>50875.799999999996</v>
      </c>
      <c r="BQ735" s="205">
        <f>BP735/BP$328</f>
        <v>0.7248194212933281</v>
      </c>
      <c r="BR735" s="199">
        <f>BQ735/$G735</f>
        <v>0.92925566832477957</v>
      </c>
      <c r="BS735" s="352">
        <f>AI735+AF735+AC735+N735</f>
        <v>45155.46</v>
      </c>
      <c r="BT735" s="342">
        <f>BS735/BS$328</f>
        <v>0.83150038669760251</v>
      </c>
      <c r="BU735" s="281">
        <f>BT735/$G735</f>
        <v>1.066026136791798</v>
      </c>
      <c r="BV735" s="287">
        <f>L735</f>
        <v>0.97</v>
      </c>
      <c r="BW735" s="287">
        <f>O735</f>
        <v>0.92</v>
      </c>
      <c r="BX735" s="287">
        <f>R735</f>
        <v>0.87</v>
      </c>
      <c r="BY735" s="287">
        <f>U735</f>
        <v>0.77</v>
      </c>
      <c r="BZ735" s="287">
        <f>X735</f>
        <v>0.73</v>
      </c>
      <c r="CA735" s="287">
        <f>AA735</f>
        <v>0.89</v>
      </c>
      <c r="CB735" s="287">
        <f>AD735</f>
        <v>0.73</v>
      </c>
      <c r="CC735" s="287">
        <f>AG735</f>
        <v>0.95</v>
      </c>
      <c r="CD735" s="287">
        <f>AJ735</f>
        <v>0.77</v>
      </c>
      <c r="CE735" s="287">
        <f>AM735</f>
        <v>0.73</v>
      </c>
      <c r="CF735" s="287">
        <f>AP735</f>
        <v>0.62</v>
      </c>
      <c r="CG735" s="287">
        <f>AS735</f>
        <v>0.68</v>
      </c>
      <c r="CH735" s="287">
        <f>AV735</f>
        <v>0.69</v>
      </c>
      <c r="CI735" s="287">
        <f>AY735</f>
        <v>0.77</v>
      </c>
      <c r="CJ735" s="287">
        <f>BB735</f>
        <v>0.73</v>
      </c>
      <c r="CK735" s="287">
        <f>BE735</f>
        <v>0.85</v>
      </c>
      <c r="CL735" s="287">
        <f>BH735</f>
        <v>0.83</v>
      </c>
    </row>
    <row r="736" spans="1:90" x14ac:dyDescent="0.3">
      <c r="A736" s="163">
        <v>737</v>
      </c>
      <c r="B736" s="26" t="s">
        <v>499</v>
      </c>
      <c r="C736" s="12" t="s">
        <v>142</v>
      </c>
      <c r="D736" s="201">
        <v>44501</v>
      </c>
      <c r="E736" s="203"/>
      <c r="F736" s="197">
        <f>F$328*G736</f>
        <v>301365.55</v>
      </c>
      <c r="G736" s="199">
        <v>1.1499999999999999</v>
      </c>
      <c r="H736" s="204"/>
      <c r="I736" s="199">
        <f>LARGE(BV736:CL736,1)</f>
        <v>1.69</v>
      </c>
      <c r="J736" s="199">
        <f>SMALL(BV736:CL736,1)</f>
        <v>0.75</v>
      </c>
      <c r="K736" s="195">
        <f>K$328*L736</f>
        <v>28412.28</v>
      </c>
      <c r="L736" s="205">
        <v>1.69</v>
      </c>
      <c r="M736" s="199">
        <f>L736/$I736</f>
        <v>1</v>
      </c>
      <c r="N736" s="195">
        <f>N$328*O736</f>
        <v>22584.36</v>
      </c>
      <c r="O736" s="205">
        <v>1.59</v>
      </c>
      <c r="P736" s="199">
        <f>O736/$I736</f>
        <v>0.94082840236686394</v>
      </c>
      <c r="Q736" s="195">
        <f>Q$328*R736</f>
        <v>15286.599999999999</v>
      </c>
      <c r="R736" s="205">
        <v>1.4</v>
      </c>
      <c r="S736" s="199">
        <f>R736/$I736</f>
        <v>0.82840236686390534</v>
      </c>
      <c r="T736" s="195">
        <f>T$328*U736</f>
        <v>17804.28</v>
      </c>
      <c r="U736" s="205">
        <v>1.1299999999999999</v>
      </c>
      <c r="V736" s="199">
        <f>U736/$I736</f>
        <v>0.66863905325443784</v>
      </c>
      <c r="W736" s="195">
        <f>W$328*X736</f>
        <v>17132.780000000002</v>
      </c>
      <c r="X736" s="205">
        <v>1.06</v>
      </c>
      <c r="Y736" s="199">
        <f>X736/$I736</f>
        <v>0.6272189349112427</v>
      </c>
      <c r="Z736" s="195">
        <f>Z$328*AA736</f>
        <v>14571.320000000002</v>
      </c>
      <c r="AA736" s="205">
        <v>1.37</v>
      </c>
      <c r="AB736" s="199">
        <f>AA736/$I736</f>
        <v>0.81065088757396464</v>
      </c>
      <c r="AC736" s="195">
        <f>AC$328*AD736</f>
        <v>16857.72</v>
      </c>
      <c r="AD736" s="205">
        <v>0.99</v>
      </c>
      <c r="AE736" s="199">
        <f>AD736/$I736</f>
        <v>0.58579881656804733</v>
      </c>
      <c r="AF736" s="195">
        <f>AF$328*AG736</f>
        <v>16488.14</v>
      </c>
      <c r="AG736" s="205">
        <v>1.57</v>
      </c>
      <c r="AH736" s="199">
        <f>AG736/$I736</f>
        <v>0.92899408284023677</v>
      </c>
      <c r="AI736" s="195">
        <f>AI$328*AJ736</f>
        <v>13200.6</v>
      </c>
      <c r="AJ736" s="205">
        <v>1.05</v>
      </c>
      <c r="AK736" s="199">
        <f>AJ736/$I736</f>
        <v>0.62130177514792906</v>
      </c>
      <c r="AL736" s="195">
        <f>AL$328*AM736</f>
        <v>15210</v>
      </c>
      <c r="AM736" s="205">
        <v>1</v>
      </c>
      <c r="AN736" s="199">
        <f>AM736/$I736</f>
        <v>0.59171597633136097</v>
      </c>
      <c r="AO736" s="195">
        <f>AO$328*AP736</f>
        <v>16665.75</v>
      </c>
      <c r="AP736" s="205">
        <v>0.75</v>
      </c>
      <c r="AQ736" s="199">
        <f>AP736/$I736</f>
        <v>0.4437869822485207</v>
      </c>
      <c r="AR736" s="195">
        <f>AR$328*AS736</f>
        <v>17450.419999999998</v>
      </c>
      <c r="AS736" s="205">
        <v>0.82</v>
      </c>
      <c r="AT736" s="199">
        <f>AS736/$I736</f>
        <v>0.48520710059171596</v>
      </c>
      <c r="AU736" s="195">
        <f>AU$328*AV736</f>
        <v>12555.9</v>
      </c>
      <c r="AV736" s="205">
        <v>0.9</v>
      </c>
      <c r="AW736" s="199">
        <f>AV736/$I736</f>
        <v>0.53254437869822491</v>
      </c>
      <c r="AX736" s="195">
        <f>AX$328*AY736</f>
        <v>16978.93</v>
      </c>
      <c r="AY736" s="205">
        <v>1.0900000000000001</v>
      </c>
      <c r="AZ736" s="199">
        <f>AY736/$I736</f>
        <v>0.64497041420118351</v>
      </c>
      <c r="BA736" s="197">
        <f>BA$328*BB736</f>
        <v>14649.949999999999</v>
      </c>
      <c r="BB736" s="205">
        <v>0.95</v>
      </c>
      <c r="BC736" s="199">
        <f>BB736/$I736</f>
        <v>0.56213017751479288</v>
      </c>
      <c r="BD736" s="200">
        <f>BD$328*BE736</f>
        <v>23754.43</v>
      </c>
      <c r="BE736" s="205">
        <v>1.37</v>
      </c>
      <c r="BF736" s="199">
        <f>BE736/$I736</f>
        <v>0.81065088757396464</v>
      </c>
      <c r="BG736" s="259">
        <f>BG$328*BH736</f>
        <v>21404.5</v>
      </c>
      <c r="BH736" s="205">
        <v>1.3</v>
      </c>
      <c r="BI736" s="199">
        <f>BH736/$I736</f>
        <v>0.76923076923076927</v>
      </c>
      <c r="BJ736" s="197">
        <f>K736+T736+W736+Z736+Q736</f>
        <v>93207.260000000009</v>
      </c>
      <c r="BK736" s="205">
        <f>BJ736/BJ$328</f>
        <v>1.3261141621375525</v>
      </c>
      <c r="BL736" s="199">
        <f>BK736/$G736</f>
        <v>1.1531427496848283</v>
      </c>
      <c r="BM736" s="197">
        <f>BG736+AU736+AR736+AX736</f>
        <v>68389.75</v>
      </c>
      <c r="BN736" s="278">
        <f>BM736/BM$328</f>
        <v>1.0165851591996908</v>
      </c>
      <c r="BO736" s="199">
        <f>BN736/$G736</f>
        <v>0.88398709495625294</v>
      </c>
      <c r="BP736" s="197">
        <f>BA736+AO736+AL736+BD736</f>
        <v>70280.13</v>
      </c>
      <c r="BQ736" s="205">
        <f>BP736/BP$328</f>
        <v>1.0012698209172117</v>
      </c>
      <c r="BR736" s="199">
        <f>BQ736/$G736</f>
        <v>0.87066940949322769</v>
      </c>
      <c r="BS736" s="352">
        <f>AI736+AF736+AC736+N736</f>
        <v>69130.820000000007</v>
      </c>
      <c r="BT736" s="342">
        <f>BS736/BS$328</f>
        <v>1.2729867786248299</v>
      </c>
      <c r="BU736" s="281">
        <f>BT736/$G736</f>
        <v>1.1069450248911565</v>
      </c>
      <c r="BV736" s="287">
        <f>L736</f>
        <v>1.69</v>
      </c>
      <c r="BW736" s="287">
        <f>O736</f>
        <v>1.59</v>
      </c>
      <c r="BX736" s="287">
        <f>R736</f>
        <v>1.4</v>
      </c>
      <c r="BY736" s="287">
        <f>U736</f>
        <v>1.1299999999999999</v>
      </c>
      <c r="BZ736" s="287">
        <f>X736</f>
        <v>1.06</v>
      </c>
      <c r="CA736" s="287">
        <f>AA736</f>
        <v>1.37</v>
      </c>
      <c r="CB736" s="287">
        <f>AD736</f>
        <v>0.99</v>
      </c>
      <c r="CC736" s="287">
        <f>AG736</f>
        <v>1.57</v>
      </c>
      <c r="CD736" s="287">
        <f>AJ736</f>
        <v>1.05</v>
      </c>
      <c r="CE736" s="287">
        <f>AM736</f>
        <v>1</v>
      </c>
      <c r="CF736" s="287">
        <f>AP736</f>
        <v>0.75</v>
      </c>
      <c r="CG736" s="287">
        <f>AS736</f>
        <v>0.82</v>
      </c>
      <c r="CH736" s="287">
        <f>AV736</f>
        <v>0.9</v>
      </c>
      <c r="CI736" s="287">
        <f>AY736</f>
        <v>1.0900000000000001</v>
      </c>
      <c r="CJ736" s="287">
        <f>BB736</f>
        <v>0.95</v>
      </c>
      <c r="CK736" s="287">
        <f>BE736</f>
        <v>1.37</v>
      </c>
      <c r="CL736" s="287">
        <f>BH736</f>
        <v>1.3</v>
      </c>
    </row>
    <row r="737" spans="1:90" x14ac:dyDescent="0.3">
      <c r="A737" s="163">
        <v>738</v>
      </c>
      <c r="B737" s="26" t="s">
        <v>500</v>
      </c>
      <c r="C737" s="12" t="s">
        <v>142</v>
      </c>
      <c r="D737" s="201">
        <v>44501</v>
      </c>
      <c r="E737" s="203"/>
      <c r="F737" s="197">
        <f>F$328*G737</f>
        <v>293503.84000000003</v>
      </c>
      <c r="G737" s="199">
        <v>1.1200000000000001</v>
      </c>
      <c r="H737" s="204"/>
      <c r="I737" s="199">
        <f>LARGE(BV737:CL737,1)</f>
        <v>1.75</v>
      </c>
      <c r="J737" s="199">
        <f>SMALL(BV737:CL737,1)</f>
        <v>0.7</v>
      </c>
      <c r="K737" s="195">
        <f>K$328*L737</f>
        <v>29421</v>
      </c>
      <c r="L737" s="205">
        <v>1.75</v>
      </c>
      <c r="M737" s="199">
        <f>L737/$I737</f>
        <v>1</v>
      </c>
      <c r="N737" s="195">
        <f>N$328*O737</f>
        <v>23720.68</v>
      </c>
      <c r="O737" s="205">
        <v>1.67</v>
      </c>
      <c r="P737" s="199">
        <f>O737/$I737</f>
        <v>0.95428571428571429</v>
      </c>
      <c r="Q737" s="195">
        <f>Q$328*R737</f>
        <v>15068.22</v>
      </c>
      <c r="R737" s="205">
        <v>1.38</v>
      </c>
      <c r="S737" s="199">
        <f>R737/$I737</f>
        <v>0.78857142857142848</v>
      </c>
      <c r="T737" s="195">
        <f>T$328*U737</f>
        <v>17489.16</v>
      </c>
      <c r="U737" s="205">
        <v>1.1100000000000001</v>
      </c>
      <c r="V737" s="199">
        <f>U737/$I737</f>
        <v>0.63428571428571434</v>
      </c>
      <c r="W737" s="195">
        <f>W$328*X737</f>
        <v>16486.260000000002</v>
      </c>
      <c r="X737" s="205">
        <v>1.02</v>
      </c>
      <c r="Y737" s="199">
        <f>X737/$I737</f>
        <v>0.58285714285714285</v>
      </c>
      <c r="Z737" s="195">
        <f>Z$328*AA737</f>
        <v>14039.52</v>
      </c>
      <c r="AA737" s="205">
        <v>1.32</v>
      </c>
      <c r="AB737" s="199">
        <f>AA737/$I737</f>
        <v>0.75428571428571434</v>
      </c>
      <c r="AC737" s="195">
        <f>AC$328*AD737</f>
        <v>16176.599999999999</v>
      </c>
      <c r="AD737" s="205">
        <v>0.95</v>
      </c>
      <c r="AE737" s="199">
        <f>AD737/$I737</f>
        <v>0.54285714285714282</v>
      </c>
      <c r="AF737" s="195">
        <f>AF$328*AG737</f>
        <v>16173.08</v>
      </c>
      <c r="AG737" s="205">
        <v>1.54</v>
      </c>
      <c r="AH737" s="199">
        <f>AG737/$I737</f>
        <v>0.88</v>
      </c>
      <c r="AI737" s="195">
        <f>AI$328*AJ737</f>
        <v>12446.28</v>
      </c>
      <c r="AJ737" s="205">
        <v>0.99</v>
      </c>
      <c r="AK737" s="199">
        <f>AJ737/$I737</f>
        <v>0.56571428571428573</v>
      </c>
      <c r="AL737" s="195">
        <f>AL$328*AM737</f>
        <v>14145.300000000001</v>
      </c>
      <c r="AM737" s="205">
        <v>0.93</v>
      </c>
      <c r="AN737" s="199">
        <f>AM737/$I737</f>
        <v>0.53142857142857147</v>
      </c>
      <c r="AO737" s="195">
        <f>AO$328*AP737</f>
        <v>15554.699999999999</v>
      </c>
      <c r="AP737" s="205">
        <v>0.7</v>
      </c>
      <c r="AQ737" s="199">
        <f>AP737/$I737</f>
        <v>0.39999999999999997</v>
      </c>
      <c r="AR737" s="195">
        <f>AR$328*AS737</f>
        <v>15960.75</v>
      </c>
      <c r="AS737" s="205">
        <v>0.75</v>
      </c>
      <c r="AT737" s="199">
        <f>AS737/$I737</f>
        <v>0.42857142857142855</v>
      </c>
      <c r="AU737" s="195">
        <f>AU$328*AV737</f>
        <v>11997.86</v>
      </c>
      <c r="AV737" s="205">
        <v>0.86</v>
      </c>
      <c r="AW737" s="199">
        <f>AV737/$I737</f>
        <v>0.49142857142857144</v>
      </c>
      <c r="AX737" s="195">
        <f>AX$328*AY737</f>
        <v>16511.620000000003</v>
      </c>
      <c r="AY737" s="205">
        <v>1.06</v>
      </c>
      <c r="AZ737" s="199">
        <f>AY737/$I737</f>
        <v>0.60571428571428576</v>
      </c>
      <c r="BA737" s="197">
        <f>BA$328*BB737</f>
        <v>13570.48</v>
      </c>
      <c r="BB737" s="205">
        <v>0.88</v>
      </c>
      <c r="BC737" s="199">
        <f>BB737/$I737</f>
        <v>0.50285714285714289</v>
      </c>
      <c r="BD737" s="200">
        <f>BD$328*BE737</f>
        <v>24101.21</v>
      </c>
      <c r="BE737" s="205">
        <v>1.39</v>
      </c>
      <c r="BF737" s="199">
        <f>BE737/$I737</f>
        <v>0.79428571428571426</v>
      </c>
      <c r="BG737" s="259">
        <f>BG$328*BH737</f>
        <v>21404.5</v>
      </c>
      <c r="BH737" s="205">
        <v>1.3</v>
      </c>
      <c r="BI737" s="199">
        <f>BH737/$I737</f>
        <v>0.74285714285714288</v>
      </c>
      <c r="BJ737" s="197">
        <f>K737+T737+W737+Z737+Q737</f>
        <v>92504.16</v>
      </c>
      <c r="BK737" s="205">
        <f>BJ737/BJ$328</f>
        <v>1.3161107475172866</v>
      </c>
      <c r="BL737" s="199">
        <f>BK737/$G737</f>
        <v>1.1750988817118631</v>
      </c>
      <c r="BM737" s="197">
        <f>BG737+AU737+AR737+AX737</f>
        <v>65874.73000000001</v>
      </c>
      <c r="BN737" s="278">
        <f>BM737/BM$328</f>
        <v>0.97920043404584256</v>
      </c>
      <c r="BO737" s="199">
        <f>BN737/$G737</f>
        <v>0.87428610182664501</v>
      </c>
      <c r="BP737" s="197">
        <f>BA737+AO737+AL737+BD737</f>
        <v>67371.69</v>
      </c>
      <c r="BQ737" s="205">
        <f>BP737/BP$328</f>
        <v>0.95983373936829508</v>
      </c>
      <c r="BR737" s="199">
        <f>BQ737/$G737</f>
        <v>0.85699441015026334</v>
      </c>
      <c r="BS737" s="352">
        <f>AI737+AF737+AC737+N737</f>
        <v>68516.639999999999</v>
      </c>
      <c r="BT737" s="342">
        <f>BS737/BS$328</f>
        <v>1.2616771627444481</v>
      </c>
      <c r="BU737" s="281">
        <f>BT737/$G737</f>
        <v>1.1264974667361143</v>
      </c>
      <c r="BV737" s="287">
        <f>L737</f>
        <v>1.75</v>
      </c>
      <c r="BW737" s="287">
        <f>O737</f>
        <v>1.67</v>
      </c>
      <c r="BX737" s="287">
        <f>R737</f>
        <v>1.38</v>
      </c>
      <c r="BY737" s="287">
        <f>U737</f>
        <v>1.1100000000000001</v>
      </c>
      <c r="BZ737" s="287">
        <f>X737</f>
        <v>1.02</v>
      </c>
      <c r="CA737" s="287">
        <f>AA737</f>
        <v>1.32</v>
      </c>
      <c r="CB737" s="287">
        <f>AD737</f>
        <v>0.95</v>
      </c>
      <c r="CC737" s="287">
        <f>AG737</f>
        <v>1.54</v>
      </c>
      <c r="CD737" s="287">
        <f>AJ737</f>
        <v>0.99</v>
      </c>
      <c r="CE737" s="287">
        <f>AM737</f>
        <v>0.93</v>
      </c>
      <c r="CF737" s="287">
        <f>AP737</f>
        <v>0.7</v>
      </c>
      <c r="CG737" s="287">
        <f>AS737</f>
        <v>0.75</v>
      </c>
      <c r="CH737" s="287">
        <f>AV737</f>
        <v>0.86</v>
      </c>
      <c r="CI737" s="287">
        <f>AY737</f>
        <v>1.06</v>
      </c>
      <c r="CJ737" s="287">
        <f>BB737</f>
        <v>0.88</v>
      </c>
      <c r="CK737" s="287">
        <f>BE737</f>
        <v>1.39</v>
      </c>
      <c r="CL737" s="287">
        <f>BH737</f>
        <v>1.3</v>
      </c>
    </row>
    <row r="738" spans="1:90" x14ac:dyDescent="0.3">
      <c r="A738" s="163">
        <v>739</v>
      </c>
      <c r="B738" s="3" t="s">
        <v>501</v>
      </c>
      <c r="C738" s="12" t="s">
        <v>142</v>
      </c>
      <c r="D738" s="201">
        <v>44501</v>
      </c>
      <c r="E738" s="203"/>
      <c r="F738" s="197">
        <f>F$328*G738</f>
        <v>199163.32</v>
      </c>
      <c r="G738" s="199">
        <v>0.76</v>
      </c>
      <c r="H738" s="204"/>
      <c r="I738" s="199">
        <f>LARGE(BV738:CL738,1)</f>
        <v>1.05</v>
      </c>
      <c r="J738" s="199">
        <f>SMALL(BV738:CL738,1)</f>
        <v>0.56000000000000005</v>
      </c>
      <c r="K738" s="195">
        <f>K$328*L738</f>
        <v>17652.600000000002</v>
      </c>
      <c r="L738" s="205">
        <v>1.05</v>
      </c>
      <c r="M738" s="199">
        <f>L738/$I738</f>
        <v>1</v>
      </c>
      <c r="N738" s="195">
        <f>N$328*O738</f>
        <v>14488.08</v>
      </c>
      <c r="O738" s="205">
        <v>1.02</v>
      </c>
      <c r="P738" s="199">
        <f>O738/$I738</f>
        <v>0.97142857142857142</v>
      </c>
      <c r="Q738" s="195">
        <f>Q$328*R738</f>
        <v>9390.34</v>
      </c>
      <c r="R738" s="205">
        <v>0.86</v>
      </c>
      <c r="S738" s="199">
        <f>R738/$I738</f>
        <v>0.81904761904761902</v>
      </c>
      <c r="T738" s="195">
        <f>T$328*U738</f>
        <v>11817</v>
      </c>
      <c r="U738" s="205">
        <v>0.75</v>
      </c>
      <c r="V738" s="199">
        <f>U738/$I738</f>
        <v>0.7142857142857143</v>
      </c>
      <c r="W738" s="195">
        <f>W$328*X738</f>
        <v>10829.210000000001</v>
      </c>
      <c r="X738" s="205">
        <v>0.67</v>
      </c>
      <c r="Y738" s="199">
        <f>X738/$I738</f>
        <v>0.63809523809523816</v>
      </c>
      <c r="Z738" s="195">
        <f>Z$328*AA738</f>
        <v>8934.24</v>
      </c>
      <c r="AA738" s="205">
        <v>0.84</v>
      </c>
      <c r="AB738" s="199">
        <f>AA738/$I738</f>
        <v>0.79999999999999993</v>
      </c>
      <c r="AC738" s="195">
        <f>AC$328*AD738</f>
        <v>11919.599999999999</v>
      </c>
      <c r="AD738" s="205">
        <v>0.7</v>
      </c>
      <c r="AE738" s="199">
        <f>AD738/$I738</f>
        <v>0.66666666666666663</v>
      </c>
      <c r="AF738" s="195">
        <f>AF$328*AG738</f>
        <v>9871.8799999999992</v>
      </c>
      <c r="AG738" s="205">
        <v>0.94</v>
      </c>
      <c r="AH738" s="199">
        <f>AG738/$I738</f>
        <v>0.89523809523809517</v>
      </c>
      <c r="AI738" s="195">
        <f>AI$328*AJ738</f>
        <v>8926.119999999999</v>
      </c>
      <c r="AJ738" s="205">
        <v>0.71</v>
      </c>
      <c r="AK738" s="199">
        <f>AJ738/$I738</f>
        <v>0.67619047619047612</v>
      </c>
      <c r="AL738" s="195">
        <f>AL$328*AM738</f>
        <v>10038.6</v>
      </c>
      <c r="AM738" s="205">
        <v>0.66</v>
      </c>
      <c r="AN738" s="199">
        <f>AM738/$I738</f>
        <v>0.62857142857142856</v>
      </c>
      <c r="AO738" s="195">
        <f>AO$328*AP738</f>
        <v>12443.760000000002</v>
      </c>
      <c r="AP738" s="205">
        <v>0.56000000000000005</v>
      </c>
      <c r="AQ738" s="199">
        <f>AP738/$I738</f>
        <v>0.53333333333333333</v>
      </c>
      <c r="AR738" s="195">
        <f>AR$328*AS738</f>
        <v>12768.6</v>
      </c>
      <c r="AS738" s="205">
        <v>0.6</v>
      </c>
      <c r="AT738" s="199">
        <f>AS738/$I738</f>
        <v>0.5714285714285714</v>
      </c>
      <c r="AU738" s="195">
        <f>AU$328*AV738</f>
        <v>8649.6200000000008</v>
      </c>
      <c r="AV738" s="205">
        <v>0.62</v>
      </c>
      <c r="AW738" s="199">
        <f>AV738/$I738</f>
        <v>0.59047619047619049</v>
      </c>
      <c r="AX738" s="195">
        <f>AX$328*AY738</f>
        <v>11371.21</v>
      </c>
      <c r="AY738" s="205">
        <v>0.73</v>
      </c>
      <c r="AZ738" s="199">
        <f>AY738/$I738</f>
        <v>0.69523809523809521</v>
      </c>
      <c r="BA738" s="197">
        <f>BA$328*BB738</f>
        <v>10177.86</v>
      </c>
      <c r="BB738" s="205">
        <v>0.66</v>
      </c>
      <c r="BC738" s="199">
        <f>BB738/$I738</f>
        <v>0.62857142857142856</v>
      </c>
      <c r="BD738" s="200">
        <f>BD$328*BE738</f>
        <v>15258.32</v>
      </c>
      <c r="BE738" s="205">
        <v>0.88</v>
      </c>
      <c r="BF738" s="199">
        <f>BE738/$I738</f>
        <v>0.83809523809523812</v>
      </c>
      <c r="BG738" s="259">
        <f>BG$328*BH738</f>
        <v>13665.949999999999</v>
      </c>
      <c r="BH738" s="205">
        <v>0.83</v>
      </c>
      <c r="BI738" s="199">
        <f>BH738/$I738</f>
        <v>0.79047619047619044</v>
      </c>
      <c r="BJ738" s="197">
        <f>K738+T738+W738+Z738+Q738</f>
        <v>58623.39</v>
      </c>
      <c r="BK738" s="205">
        <f>BJ738/BJ$328</f>
        <v>0.83406923142588851</v>
      </c>
      <c r="BL738" s="199">
        <f>BK738/$G738</f>
        <v>1.0974595150340638</v>
      </c>
      <c r="BM738" s="197">
        <f>BG738+AU738+AR738+AX738</f>
        <v>46455.38</v>
      </c>
      <c r="BN738" s="278">
        <f>BM738/BM$328</f>
        <v>0.69053988167791414</v>
      </c>
      <c r="BO738" s="199">
        <f>BN738/$G738</f>
        <v>0.90860510747093959</v>
      </c>
      <c r="BP738" s="197">
        <f>BA738+AO738+AL738+BD738</f>
        <v>47918.54</v>
      </c>
      <c r="BQ738" s="205">
        <f>BP738/BP$328</f>
        <v>0.68268780897835901</v>
      </c>
      <c r="BR738" s="199">
        <f>BQ738/$G738</f>
        <v>0.89827343286626182</v>
      </c>
      <c r="BS738" s="352">
        <f>AI738+AF738+AC738+N738</f>
        <v>45205.68</v>
      </c>
      <c r="BT738" s="342">
        <f>BS738/BS$328</f>
        <v>0.83242514639266385</v>
      </c>
      <c r="BU738" s="281">
        <f>BT738/$G738</f>
        <v>1.0952962452535051</v>
      </c>
      <c r="BV738" s="287">
        <f>L738</f>
        <v>1.05</v>
      </c>
      <c r="BW738" s="287">
        <f>O738</f>
        <v>1.02</v>
      </c>
      <c r="BX738" s="287">
        <f>R738</f>
        <v>0.86</v>
      </c>
      <c r="BY738" s="287">
        <f>U738</f>
        <v>0.75</v>
      </c>
      <c r="BZ738" s="287">
        <f>X738</f>
        <v>0.67</v>
      </c>
      <c r="CA738" s="287">
        <f>AA738</f>
        <v>0.84</v>
      </c>
      <c r="CB738" s="287">
        <f>AD738</f>
        <v>0.7</v>
      </c>
      <c r="CC738" s="287">
        <f>AG738</f>
        <v>0.94</v>
      </c>
      <c r="CD738" s="287">
        <f>AJ738</f>
        <v>0.71</v>
      </c>
      <c r="CE738" s="287">
        <f>AM738</f>
        <v>0.66</v>
      </c>
      <c r="CF738" s="287">
        <f>AP738</f>
        <v>0.56000000000000005</v>
      </c>
      <c r="CG738" s="287">
        <f>AS738</f>
        <v>0.6</v>
      </c>
      <c r="CH738" s="287">
        <f>AV738</f>
        <v>0.62</v>
      </c>
      <c r="CI738" s="287">
        <f>AY738</f>
        <v>0.73</v>
      </c>
      <c r="CJ738" s="287">
        <f>BB738</f>
        <v>0.66</v>
      </c>
      <c r="CK738" s="287">
        <f>BE738</f>
        <v>0.88</v>
      </c>
      <c r="CL738" s="287">
        <f>BH738</f>
        <v>0.83</v>
      </c>
    </row>
    <row r="739" spans="1:90" x14ac:dyDescent="0.3">
      <c r="A739" s="163">
        <v>740</v>
      </c>
      <c r="B739" s="3"/>
      <c r="E739" s="2"/>
      <c r="F739" s="3"/>
      <c r="G739" s="138"/>
      <c r="H739" s="13"/>
      <c r="I739" s="13"/>
      <c r="J739" s="13"/>
      <c r="K739" s="3"/>
      <c r="L739" s="13"/>
      <c r="M739" s="13"/>
      <c r="N739" s="3"/>
      <c r="O739" s="13"/>
      <c r="P739" s="13"/>
      <c r="Q739" s="3"/>
      <c r="R739" s="13"/>
      <c r="S739" s="13"/>
      <c r="T739" s="3"/>
      <c r="U739" s="13"/>
      <c r="V739" s="13"/>
      <c r="W739" s="3"/>
      <c r="X739" s="13"/>
      <c r="Y739" s="13"/>
      <c r="Z739" s="3"/>
      <c r="AA739" s="13"/>
      <c r="AB739" s="13"/>
      <c r="AC739" s="3"/>
      <c r="AD739" s="13"/>
      <c r="AE739" s="13"/>
      <c r="AF739" s="3"/>
      <c r="AG739" s="13"/>
      <c r="AH739" s="13"/>
      <c r="AI739" s="3"/>
      <c r="AJ739" s="13"/>
      <c r="AK739" s="13"/>
      <c r="AL739" s="3"/>
      <c r="AM739" s="13"/>
      <c r="AN739" s="13"/>
      <c r="AO739" s="3"/>
      <c r="AP739" s="13"/>
      <c r="AQ739" s="13"/>
      <c r="AR739" s="3"/>
      <c r="AS739" s="13"/>
      <c r="AT739" s="13"/>
      <c r="AU739" s="40"/>
      <c r="AV739" s="13"/>
      <c r="AW739" s="13"/>
      <c r="AX739" s="3"/>
      <c r="AY739" s="13"/>
      <c r="AZ739" s="13"/>
      <c r="BA739" s="3"/>
      <c r="BB739" s="13"/>
      <c r="BC739" s="13"/>
      <c r="BD739" s="3"/>
      <c r="BE739" s="13"/>
      <c r="BF739" s="13"/>
      <c r="BG739" s="245"/>
      <c r="BH739" s="13"/>
      <c r="BI739" s="13"/>
      <c r="BJ739" s="13"/>
      <c r="BK739" s="13"/>
      <c r="BL739" s="13"/>
      <c r="BM739" s="13"/>
      <c r="BN739" s="186"/>
      <c r="BO739" s="13"/>
      <c r="BP739" s="13"/>
      <c r="BQ739" s="13"/>
      <c r="BR739" s="13"/>
      <c r="BT739" s="340"/>
      <c r="BU739" s="186"/>
      <c r="BV739" s="100"/>
      <c r="BW739" s="100"/>
      <c r="BX739" s="100"/>
      <c r="BY739" s="100"/>
      <c r="BZ739" s="100"/>
      <c r="CA739" s="100"/>
      <c r="CB739" s="100"/>
      <c r="CC739" s="100"/>
      <c r="CD739" s="100"/>
      <c r="CE739" s="100"/>
      <c r="CF739" s="100"/>
      <c r="CG739" s="100"/>
      <c r="CH739" s="100"/>
      <c r="CI739" s="100"/>
      <c r="CJ739" s="100"/>
      <c r="CK739" s="100"/>
      <c r="CL739" s="100"/>
    </row>
    <row r="740" spans="1:90" x14ac:dyDescent="0.3">
      <c r="A740" s="163">
        <v>741</v>
      </c>
      <c r="B740" s="3"/>
      <c r="E740" s="2"/>
      <c r="F740" s="3"/>
      <c r="G740" s="138"/>
      <c r="H740" s="13"/>
      <c r="I740" s="13"/>
      <c r="J740" s="13"/>
      <c r="K740" s="3"/>
      <c r="L740" s="138"/>
      <c r="M740" s="13"/>
      <c r="N740" s="3"/>
      <c r="O740" s="13"/>
      <c r="P740" s="13"/>
      <c r="Q740" s="3"/>
      <c r="R740" s="13"/>
      <c r="S740" s="13"/>
      <c r="T740" s="3"/>
      <c r="U740" s="13"/>
      <c r="V740" s="13"/>
      <c r="W740" s="3"/>
      <c r="X740" s="13"/>
      <c r="Y740" s="13"/>
      <c r="Z740" s="3"/>
      <c r="AA740" s="13"/>
      <c r="AB740" s="13"/>
      <c r="AC740" s="3"/>
      <c r="AD740" s="13"/>
      <c r="AE740" s="13"/>
      <c r="AF740" s="3"/>
      <c r="AG740" s="13"/>
      <c r="AH740" s="13"/>
      <c r="AI740" s="3"/>
      <c r="AJ740" s="13"/>
      <c r="AK740" s="13"/>
      <c r="AL740" s="3"/>
      <c r="AM740" s="13"/>
      <c r="AN740" s="13"/>
      <c r="AO740" s="3"/>
      <c r="AP740" s="13"/>
      <c r="AQ740" s="13"/>
      <c r="AR740" s="3"/>
      <c r="AS740" s="13"/>
      <c r="AT740" s="13"/>
      <c r="AU740" s="40"/>
      <c r="AV740" s="13"/>
      <c r="AW740" s="13"/>
      <c r="AX740" s="3"/>
      <c r="AY740" s="13"/>
      <c r="AZ740" s="13"/>
      <c r="BA740" s="3"/>
      <c r="BB740" s="13"/>
      <c r="BC740" s="13"/>
      <c r="BD740" s="3"/>
      <c r="BE740" s="13"/>
      <c r="BF740" s="13"/>
      <c r="BG740" s="245"/>
      <c r="BH740" s="13"/>
      <c r="BI740" s="13"/>
      <c r="BJ740" s="13"/>
      <c r="BK740" s="13"/>
      <c r="BL740" s="13"/>
      <c r="BM740" s="13"/>
      <c r="BN740" s="186"/>
      <c r="BO740" s="13"/>
      <c r="BP740" s="13"/>
      <c r="BQ740" s="13"/>
      <c r="BR740" s="13"/>
      <c r="BT740" s="340"/>
      <c r="BU740" s="186"/>
      <c r="BV740" s="100"/>
      <c r="BW740" s="100"/>
      <c r="BX740" s="100"/>
      <c r="BY740" s="100"/>
      <c r="BZ740" s="100"/>
      <c r="CA740" s="100"/>
      <c r="CB740" s="100"/>
      <c r="CC740" s="100"/>
      <c r="CD740" s="100"/>
      <c r="CE740" s="100"/>
      <c r="CF740" s="100"/>
      <c r="CG740" s="100"/>
      <c r="CH740" s="100"/>
      <c r="CI740" s="100"/>
      <c r="CJ740" s="100"/>
      <c r="CK740" s="100"/>
      <c r="CL740" s="100"/>
    </row>
    <row r="741" spans="1:90" x14ac:dyDescent="0.3">
      <c r="A741" s="163">
        <v>742</v>
      </c>
      <c r="B741" s="3"/>
      <c r="E741" s="2"/>
      <c r="F741" s="3"/>
      <c r="G741" s="138"/>
      <c r="H741" s="13"/>
      <c r="I741" s="13"/>
      <c r="J741" s="13"/>
      <c r="K741" s="3"/>
      <c r="L741" s="138"/>
      <c r="M741" s="13"/>
      <c r="N741" s="3"/>
      <c r="O741" s="13"/>
      <c r="P741" s="13"/>
      <c r="Q741" s="3"/>
      <c r="R741" s="13"/>
      <c r="S741" s="13"/>
      <c r="T741" s="3"/>
      <c r="U741" s="13"/>
      <c r="V741" s="13"/>
      <c r="W741" s="3"/>
      <c r="X741" s="13"/>
      <c r="Y741" s="13"/>
      <c r="Z741" s="3"/>
      <c r="AA741" s="13"/>
      <c r="AB741" s="13"/>
      <c r="AC741" s="3"/>
      <c r="AD741" s="13"/>
      <c r="AE741" s="13"/>
      <c r="AF741" s="3"/>
      <c r="AG741" s="13"/>
      <c r="AH741" s="13"/>
      <c r="AI741" s="3"/>
      <c r="AJ741" s="13"/>
      <c r="AK741" s="13"/>
      <c r="AL741" s="3"/>
      <c r="AM741" s="13"/>
      <c r="AN741" s="13"/>
      <c r="AO741" s="3"/>
      <c r="AP741" s="13"/>
      <c r="AQ741" s="13"/>
      <c r="AR741" s="3"/>
      <c r="AS741" s="13"/>
      <c r="AT741" s="13"/>
      <c r="AU741" s="40"/>
      <c r="AV741" s="13"/>
      <c r="AW741" s="13"/>
      <c r="AX741" s="3"/>
      <c r="AY741" s="13"/>
      <c r="AZ741" s="13"/>
      <c r="BA741" s="3"/>
      <c r="BB741" s="13"/>
      <c r="BC741" s="13"/>
      <c r="BD741" s="3"/>
      <c r="BE741" s="13"/>
      <c r="BF741" s="13"/>
      <c r="BG741" s="245"/>
      <c r="BH741" s="13"/>
      <c r="BI741" s="13"/>
      <c r="BJ741" s="13"/>
      <c r="BK741" s="13"/>
      <c r="BL741" s="13"/>
      <c r="BM741" s="13"/>
      <c r="BN741" s="186"/>
      <c r="BO741" s="13"/>
      <c r="BP741" s="13"/>
      <c r="BQ741" s="13"/>
      <c r="BR741" s="13"/>
      <c r="BT741" s="340"/>
      <c r="BU741" s="186"/>
      <c r="BV741" s="100"/>
      <c r="BW741" s="100"/>
      <c r="BX741" s="100"/>
      <c r="BY741" s="100"/>
      <c r="BZ741" s="100"/>
      <c r="CA741" s="100"/>
      <c r="CB741" s="100"/>
      <c r="CC741" s="100"/>
      <c r="CD741" s="100"/>
      <c r="CE741" s="100"/>
      <c r="CF741" s="100"/>
      <c r="CG741" s="100"/>
      <c r="CH741" s="100"/>
      <c r="CI741" s="100"/>
      <c r="CJ741" s="100"/>
      <c r="CK741" s="100"/>
      <c r="CL741" s="100"/>
    </row>
    <row r="742" spans="1:90" x14ac:dyDescent="0.3">
      <c r="A742" s="163">
        <v>743</v>
      </c>
      <c r="B742" s="3"/>
      <c r="E742" s="2"/>
      <c r="F742" s="3"/>
      <c r="G742" s="138"/>
      <c r="H742" s="13"/>
      <c r="I742" s="13"/>
      <c r="J742" s="13"/>
      <c r="K742" s="3"/>
      <c r="L742" s="138"/>
      <c r="M742" s="13"/>
      <c r="N742" s="3"/>
      <c r="O742" s="13"/>
      <c r="P742" s="13"/>
      <c r="Q742" s="3"/>
      <c r="R742" s="13"/>
      <c r="S742" s="13"/>
      <c r="T742" s="3"/>
      <c r="U742" s="13"/>
      <c r="V742" s="13"/>
      <c r="W742" s="3"/>
      <c r="X742" s="13"/>
      <c r="Y742" s="13"/>
      <c r="Z742" s="3"/>
      <c r="AA742" s="13"/>
      <c r="AB742" s="13"/>
      <c r="AC742" s="3"/>
      <c r="AD742" s="13"/>
      <c r="AE742" s="13"/>
      <c r="AF742" s="3"/>
      <c r="AG742" s="13"/>
      <c r="AH742" s="13"/>
      <c r="AI742" s="3"/>
      <c r="AJ742" s="13"/>
      <c r="AK742" s="13"/>
      <c r="AL742" s="3"/>
      <c r="AM742" s="13"/>
      <c r="AN742" s="13"/>
      <c r="AO742" s="3"/>
      <c r="AP742" s="13"/>
      <c r="AQ742" s="13"/>
      <c r="AR742" s="3"/>
      <c r="AS742" s="13"/>
      <c r="AT742" s="13"/>
      <c r="AU742" s="40"/>
      <c r="AV742" s="13"/>
      <c r="AW742" s="13"/>
      <c r="AX742" s="3"/>
      <c r="AY742" s="13"/>
      <c r="AZ742" s="13"/>
      <c r="BA742" s="3"/>
      <c r="BB742" s="13"/>
      <c r="BC742" s="13"/>
      <c r="BD742" s="3"/>
      <c r="BE742" s="13"/>
      <c r="BF742" s="13"/>
      <c r="BG742" s="245"/>
      <c r="BH742" s="13"/>
      <c r="BI742" s="13"/>
      <c r="BJ742" s="13"/>
      <c r="BK742" s="13"/>
      <c r="BL742" s="13"/>
      <c r="BM742" s="13"/>
      <c r="BN742" s="186"/>
      <c r="BO742" s="13"/>
      <c r="BP742" s="13"/>
      <c r="BQ742" s="13"/>
      <c r="BR742" s="13"/>
      <c r="BT742" s="340"/>
      <c r="BU742" s="186"/>
      <c r="BV742" s="100"/>
      <c r="BW742" s="100"/>
      <c r="BX742" s="100"/>
      <c r="BY742" s="100"/>
      <c r="BZ742" s="100"/>
      <c r="CA742" s="100"/>
      <c r="CB742" s="100"/>
      <c r="CC742" s="100"/>
      <c r="CD742" s="100"/>
      <c r="CE742" s="100"/>
      <c r="CF742" s="100"/>
      <c r="CG742" s="100"/>
      <c r="CH742" s="100"/>
      <c r="CI742" s="100"/>
      <c r="CJ742" s="100"/>
      <c r="CK742" s="100"/>
      <c r="CL742" s="100"/>
    </row>
    <row r="743" spans="1:90" x14ac:dyDescent="0.3">
      <c r="A743" s="163">
        <v>744</v>
      </c>
      <c r="B743" s="3"/>
      <c r="E743" s="2"/>
      <c r="F743" s="3"/>
      <c r="G743" s="138"/>
      <c r="H743" s="13"/>
      <c r="I743" s="13"/>
      <c r="J743" s="13"/>
      <c r="K743" s="3"/>
      <c r="L743" s="138"/>
      <c r="M743" s="13"/>
      <c r="N743" s="3"/>
      <c r="O743" s="13"/>
      <c r="P743" s="13"/>
      <c r="Q743" s="3"/>
      <c r="R743" s="13"/>
      <c r="S743" s="13"/>
      <c r="T743" s="3"/>
      <c r="U743" s="13"/>
      <c r="V743" s="13"/>
      <c r="W743" s="3"/>
      <c r="X743" s="13"/>
      <c r="Y743" s="13"/>
      <c r="Z743" s="3"/>
      <c r="AA743" s="13"/>
      <c r="AB743" s="13"/>
      <c r="AC743" s="3"/>
      <c r="AD743" s="13"/>
      <c r="AE743" s="13"/>
      <c r="AF743" s="3"/>
      <c r="AG743" s="13"/>
      <c r="AH743" s="13"/>
      <c r="AI743" s="3"/>
      <c r="AJ743" s="13"/>
      <c r="AK743" s="13"/>
      <c r="AL743" s="3"/>
      <c r="AM743" s="13"/>
      <c r="AN743" s="13"/>
      <c r="AO743" s="3"/>
      <c r="AP743" s="13"/>
      <c r="AQ743" s="13"/>
      <c r="AR743" s="3"/>
      <c r="AS743" s="13"/>
      <c r="AT743" s="13"/>
      <c r="AU743" s="40"/>
      <c r="AV743" s="13"/>
      <c r="AW743" s="13"/>
      <c r="AX743" s="3"/>
      <c r="AY743" s="13"/>
      <c r="AZ743" s="13"/>
      <c r="BA743" s="3"/>
      <c r="BB743" s="13"/>
      <c r="BC743" s="13"/>
      <c r="BD743" s="3"/>
      <c r="BE743" s="13"/>
      <c r="BF743" s="13"/>
      <c r="BG743" s="245"/>
      <c r="BH743" s="13"/>
      <c r="BI743" s="13"/>
      <c r="BJ743" s="13"/>
      <c r="BK743" s="13"/>
      <c r="BL743" s="13"/>
      <c r="BM743" s="13"/>
      <c r="BN743" s="186"/>
      <c r="BO743" s="13"/>
      <c r="BP743" s="13"/>
      <c r="BQ743" s="13"/>
      <c r="BR743" s="13"/>
      <c r="BT743" s="340"/>
      <c r="BU743" s="186"/>
      <c r="BV743" s="100"/>
      <c r="BW743" s="100"/>
      <c r="BX743" s="100"/>
      <c r="BY743" s="100"/>
      <c r="BZ743" s="100"/>
      <c r="CA743" s="100"/>
      <c r="CB743" s="100"/>
      <c r="CC743" s="100"/>
      <c r="CD743" s="100"/>
      <c r="CE743" s="100"/>
      <c r="CF743" s="100"/>
      <c r="CG743" s="100"/>
      <c r="CH743" s="100"/>
      <c r="CI743" s="100"/>
      <c r="CJ743" s="100"/>
      <c r="CK743" s="100"/>
      <c r="CL743" s="100"/>
    </row>
    <row r="744" spans="1:90" ht="13.5" thickBot="1" x14ac:dyDescent="0.35">
      <c r="A744" s="163">
        <v>745</v>
      </c>
      <c r="B744" s="164" t="s">
        <v>502</v>
      </c>
      <c r="C744" s="251"/>
      <c r="D744" s="166"/>
      <c r="E744" s="2"/>
      <c r="F744" s="3"/>
      <c r="G744" s="138"/>
      <c r="H744" s="13"/>
      <c r="I744" s="13"/>
      <c r="J744" s="13"/>
      <c r="K744" s="3"/>
      <c r="L744" s="138"/>
      <c r="M744" s="13"/>
      <c r="N744" s="3"/>
      <c r="O744" s="13"/>
      <c r="P744" s="13"/>
      <c r="Q744" s="3"/>
      <c r="R744" s="13"/>
      <c r="S744" s="13"/>
      <c r="T744" s="3"/>
      <c r="U744" s="13"/>
      <c r="V744" s="13"/>
      <c r="W744" s="3"/>
      <c r="X744" s="13"/>
      <c r="Y744" s="13"/>
      <c r="Z744" s="3"/>
      <c r="AA744" s="13"/>
      <c r="AB744" s="13"/>
      <c r="AC744" s="3"/>
      <c r="AD744" s="13"/>
      <c r="AE744" s="13"/>
      <c r="AF744" s="3"/>
      <c r="AG744" s="13"/>
      <c r="AH744" s="13"/>
      <c r="AI744" s="3"/>
      <c r="AJ744" s="13"/>
      <c r="AK744" s="13"/>
      <c r="AL744" s="3"/>
      <c r="AM744" s="13"/>
      <c r="AN744" s="13"/>
      <c r="AO744" s="3"/>
      <c r="AP744" s="13"/>
      <c r="AQ744" s="13"/>
      <c r="AR744" s="3"/>
      <c r="AS744" s="13"/>
      <c r="AT744" s="13"/>
      <c r="AU744" s="40"/>
      <c r="AV744" s="13"/>
      <c r="AW744" s="13"/>
      <c r="AX744" s="3"/>
      <c r="AY744" s="13"/>
      <c r="AZ744" s="13"/>
      <c r="BA744" s="3"/>
      <c r="BB744" s="13"/>
      <c r="BC744" s="13"/>
      <c r="BD744" s="3"/>
      <c r="BE744" s="13"/>
      <c r="BF744" s="13"/>
      <c r="BG744" s="245"/>
      <c r="BH744" s="13"/>
      <c r="BI744" s="13"/>
      <c r="BJ744" s="13"/>
      <c r="BK744" s="13"/>
      <c r="BL744" s="13"/>
      <c r="BM744" s="13"/>
      <c r="BN744" s="186"/>
      <c r="BO744" s="13"/>
      <c r="BP744" s="13"/>
      <c r="BQ744" s="13"/>
      <c r="BR744" s="13"/>
      <c r="BT744" s="340"/>
      <c r="BU744" s="186"/>
      <c r="BV744" s="100"/>
      <c r="BW744" s="100"/>
      <c r="BX744" s="100"/>
      <c r="BY744" s="100"/>
      <c r="BZ744" s="100"/>
      <c r="CA744" s="100"/>
      <c r="CB744" s="100"/>
      <c r="CC744" s="100"/>
      <c r="CD744" s="100"/>
      <c r="CE744" s="100"/>
      <c r="CF744" s="100"/>
      <c r="CG744" s="100"/>
      <c r="CH744" s="100"/>
      <c r="CI744" s="100"/>
      <c r="CJ744" s="100"/>
      <c r="CK744" s="100"/>
      <c r="CL744" s="100"/>
    </row>
    <row r="745" spans="1:90" x14ac:dyDescent="0.3">
      <c r="A745" s="163">
        <v>746</v>
      </c>
      <c r="B745" s="26" t="s">
        <v>503</v>
      </c>
      <c r="C745" s="12" t="s">
        <v>142</v>
      </c>
      <c r="D745" s="201">
        <v>44501</v>
      </c>
      <c r="E745" s="203"/>
      <c r="F745" s="197">
        <f>F$328*G745</f>
        <v>136793.75400000002</v>
      </c>
      <c r="G745" s="198">
        <v>0.52200000000000002</v>
      </c>
      <c r="H745" s="204"/>
      <c r="I745" s="198">
        <f>LARGE(BV745:CL745,1)</f>
        <v>0.67400000000000004</v>
      </c>
      <c r="J745" s="198">
        <f>SMALL(BV745:CL745,1)</f>
        <v>0.36299999999999999</v>
      </c>
      <c r="K745" s="195">
        <f>K$328*L745</f>
        <v>11297.664000000001</v>
      </c>
      <c r="L745" s="196">
        <v>0.67200000000000004</v>
      </c>
      <c r="M745" s="199">
        <f>L745/$I745</f>
        <v>0.9970326409495549</v>
      </c>
      <c r="N745" s="195">
        <f>N$328*O745</f>
        <v>8749.6640000000007</v>
      </c>
      <c r="O745" s="196">
        <v>0.61599999999999999</v>
      </c>
      <c r="P745" s="199">
        <f>O745/$I745</f>
        <v>0.9139465875370919</v>
      </c>
      <c r="Q745" s="195">
        <f>Q$328*R745</f>
        <v>7206.54</v>
      </c>
      <c r="R745" s="196">
        <v>0.66</v>
      </c>
      <c r="S745" s="199">
        <f>R745/$I745</f>
        <v>0.97922848664688422</v>
      </c>
      <c r="T745" s="195">
        <f>T$328*U745</f>
        <v>8319.1679999999997</v>
      </c>
      <c r="U745" s="196">
        <v>0.52800000000000002</v>
      </c>
      <c r="V745" s="199">
        <f>U745/$I745</f>
        <v>0.78338278931750738</v>
      </c>
      <c r="W745" s="195">
        <f>W$328*X745</f>
        <v>8420.9230000000007</v>
      </c>
      <c r="X745" s="196">
        <v>0.52100000000000002</v>
      </c>
      <c r="Y745" s="199">
        <f>X745/$I745</f>
        <v>0.77299703264094954</v>
      </c>
      <c r="Z745" s="195">
        <f>Z$328*AA745</f>
        <v>6860.22</v>
      </c>
      <c r="AA745" s="196">
        <v>0.64500000000000002</v>
      </c>
      <c r="AB745" s="199">
        <f>AA745/$I745</f>
        <v>0.95697329376854601</v>
      </c>
      <c r="AC745" s="195">
        <f>AC$328*AD745</f>
        <v>7849.9080000000004</v>
      </c>
      <c r="AD745" s="196">
        <v>0.46100000000000002</v>
      </c>
      <c r="AE745" s="199">
        <f>AD745/$I745</f>
        <v>0.68397626112759646</v>
      </c>
      <c r="AF745" s="195">
        <f>AF$328*AG745</f>
        <v>7078.3480000000009</v>
      </c>
      <c r="AG745" s="196">
        <v>0.67400000000000004</v>
      </c>
      <c r="AH745" s="199">
        <f>AG745/$I745</f>
        <v>1</v>
      </c>
      <c r="AI745" s="195">
        <f>AI$328*AJ745</f>
        <v>6009.4160000000002</v>
      </c>
      <c r="AJ745" s="196">
        <v>0.47799999999999998</v>
      </c>
      <c r="AK745" s="199">
        <f>AJ745/$I745</f>
        <v>0.70919881305637977</v>
      </c>
      <c r="AL745" s="195">
        <f>AL$328*AM745</f>
        <v>7239.96</v>
      </c>
      <c r="AM745" s="196">
        <v>0.47599999999999998</v>
      </c>
      <c r="AN745" s="199">
        <f>AM745/$I745</f>
        <v>0.70623145400593468</v>
      </c>
      <c r="AO745" s="195">
        <f>AO$328*AP745</f>
        <v>8066.223</v>
      </c>
      <c r="AP745" s="196">
        <v>0.36299999999999999</v>
      </c>
      <c r="AQ745" s="199">
        <f>AP745/$I745</f>
        <v>0.53857566765578635</v>
      </c>
      <c r="AR745" s="195">
        <f>AR$328*AS745</f>
        <v>8214.4660000000003</v>
      </c>
      <c r="AS745" s="196">
        <v>0.38600000000000001</v>
      </c>
      <c r="AT745" s="199">
        <f>AS745/$I745</f>
        <v>0.57270029673590506</v>
      </c>
      <c r="AU745" s="195">
        <f>AU$328*AV745</f>
        <v>6026.8320000000003</v>
      </c>
      <c r="AV745" s="196">
        <v>0.432</v>
      </c>
      <c r="AW745" s="199">
        <f>AV745/$I745</f>
        <v>0.64094955489614236</v>
      </c>
      <c r="AX745" s="195">
        <f>AX$328*AY745</f>
        <v>7959.8469999999998</v>
      </c>
      <c r="AY745" s="196">
        <v>0.51100000000000001</v>
      </c>
      <c r="AZ745" s="199">
        <f>AY745/$I745</f>
        <v>0.75816023738872396</v>
      </c>
      <c r="BA745" s="197">
        <f>BA$328*BB745</f>
        <v>6924.0290000000005</v>
      </c>
      <c r="BB745" s="196">
        <v>0.44900000000000001</v>
      </c>
      <c r="BC745" s="199">
        <f>BB745/$I745</f>
        <v>0.66617210682492578</v>
      </c>
      <c r="BD745" s="200">
        <f>BD$328*BE745</f>
        <v>10854.214</v>
      </c>
      <c r="BE745" s="196">
        <v>0.626</v>
      </c>
      <c r="BF745" s="199">
        <f>BE745/$I745</f>
        <v>0.92878338278931749</v>
      </c>
      <c r="BG745" s="259">
        <f>BG$328*BH745</f>
        <v>9632.0249999999996</v>
      </c>
      <c r="BH745" s="196">
        <v>0.58499999999999996</v>
      </c>
      <c r="BI745" s="199">
        <f>BH745/$I745</f>
        <v>0.86795252225519282</v>
      </c>
      <c r="BJ745" s="197">
        <f>K745+T745+W745+Z745+Q745</f>
        <v>42104.515000000007</v>
      </c>
      <c r="BK745" s="196">
        <f>BJ745/BJ$328</f>
        <v>0.59904554249779485</v>
      </c>
      <c r="BL745" s="199">
        <f>BK745/$G745</f>
        <v>1.1475968247084192</v>
      </c>
      <c r="BM745" s="197">
        <f>BG745+AU745+AR745+AX745</f>
        <v>31833.17</v>
      </c>
      <c r="BN745" s="276">
        <f>BM745/BM$328</f>
        <v>0.47318681808722535</v>
      </c>
      <c r="BO745" s="199">
        <f>BN745/$G745</f>
        <v>0.90648815725522092</v>
      </c>
      <c r="BP745" s="197">
        <f>BA745+AO745+AL745+BD745</f>
        <v>33084.425999999999</v>
      </c>
      <c r="BQ745" s="196">
        <f>BP745/BP$328</f>
        <v>0.47134854895926825</v>
      </c>
      <c r="BR745" s="199">
        <f>BQ745/$G745</f>
        <v>0.90296656888748705</v>
      </c>
      <c r="BS745" s="352">
        <f>AI745+AF745+AC745+N745</f>
        <v>29687.336000000003</v>
      </c>
      <c r="BT745" s="339">
        <f>BS745/BS$328</f>
        <v>0.54666769786027336</v>
      </c>
      <c r="BU745" s="281">
        <f>BT745/$G745</f>
        <v>1.047256126169106</v>
      </c>
      <c r="BV745" s="287">
        <f>L745</f>
        <v>0.67200000000000004</v>
      </c>
      <c r="BW745" s="287">
        <f>O745</f>
        <v>0.61599999999999999</v>
      </c>
      <c r="BX745" s="287">
        <f>R745</f>
        <v>0.66</v>
      </c>
      <c r="BY745" s="287">
        <f>U745</f>
        <v>0.52800000000000002</v>
      </c>
      <c r="BZ745" s="287">
        <f>X745</f>
        <v>0.52100000000000002</v>
      </c>
      <c r="CA745" s="287">
        <f>AA745</f>
        <v>0.64500000000000002</v>
      </c>
      <c r="CB745" s="287">
        <f>AD745</f>
        <v>0.46100000000000002</v>
      </c>
      <c r="CC745" s="287">
        <f>AG745</f>
        <v>0.67400000000000004</v>
      </c>
      <c r="CD745" s="287">
        <f>AJ745</f>
        <v>0.47799999999999998</v>
      </c>
      <c r="CE745" s="287">
        <f>AM745</f>
        <v>0.47599999999999998</v>
      </c>
      <c r="CF745" s="287">
        <f>AP745</f>
        <v>0.36299999999999999</v>
      </c>
      <c r="CG745" s="287">
        <f>AS745</f>
        <v>0.38600000000000001</v>
      </c>
      <c r="CH745" s="287">
        <f>AV745</f>
        <v>0.432</v>
      </c>
      <c r="CI745" s="287">
        <f>AY745</f>
        <v>0.51100000000000001</v>
      </c>
      <c r="CJ745" s="287">
        <f>BB745</f>
        <v>0.44900000000000001</v>
      </c>
      <c r="CK745" s="287">
        <f>BE745</f>
        <v>0.626</v>
      </c>
      <c r="CL745" s="287">
        <f>BH745</f>
        <v>0.58499999999999996</v>
      </c>
    </row>
    <row r="746" spans="1:90" x14ac:dyDescent="0.3">
      <c r="A746" s="163">
        <v>747</v>
      </c>
      <c r="B746" s="26" t="s">
        <v>41</v>
      </c>
      <c r="C746" s="12" t="s">
        <v>142</v>
      </c>
      <c r="D746" s="201">
        <v>44501</v>
      </c>
      <c r="E746" s="203"/>
      <c r="F746" s="197">
        <f>F$328*G746</f>
        <v>20440.446</v>
      </c>
      <c r="G746" s="198">
        <v>7.8E-2</v>
      </c>
      <c r="H746" s="204"/>
      <c r="I746" s="198">
        <f>LARGE(BV746:CL746,1)</f>
        <v>8.8999999999999996E-2</v>
      </c>
      <c r="J746" s="198">
        <f>SMALL(BV746:CL746,1)</f>
        <v>6.4000000000000001E-2</v>
      </c>
      <c r="K746" s="195">
        <f>K$328*L746</f>
        <v>1109.5920000000001</v>
      </c>
      <c r="L746" s="196">
        <v>6.6000000000000003E-2</v>
      </c>
      <c r="M746" s="199">
        <f>L746/$I746</f>
        <v>0.7415730337078652</v>
      </c>
      <c r="N746" s="195">
        <f>N$328*O746</f>
        <v>1107.912</v>
      </c>
      <c r="O746" s="196">
        <v>7.8E-2</v>
      </c>
      <c r="P746" s="199">
        <f>O746/$I746</f>
        <v>0.8764044943820225</v>
      </c>
      <c r="Q746" s="195">
        <f>Q$328*R746</f>
        <v>720.654</v>
      </c>
      <c r="R746" s="196">
        <v>6.6000000000000003E-2</v>
      </c>
      <c r="S746" s="199">
        <f>R746/$I746</f>
        <v>0.7415730337078652</v>
      </c>
      <c r="T746" s="195">
        <f>T$328*U746</f>
        <v>1323.5040000000001</v>
      </c>
      <c r="U746" s="196">
        <v>8.4000000000000005E-2</v>
      </c>
      <c r="V746" s="199">
        <f>U746/$I746</f>
        <v>0.94382022471910121</v>
      </c>
      <c r="W746" s="195">
        <f>W$328*X746</f>
        <v>1212.2249999999999</v>
      </c>
      <c r="X746" s="196">
        <v>7.4999999999999997E-2</v>
      </c>
      <c r="Y746" s="199">
        <f>X746/$I746</f>
        <v>0.84269662921348321</v>
      </c>
      <c r="Z746" s="195">
        <f>Z$328*AA746</f>
        <v>680.70400000000006</v>
      </c>
      <c r="AA746" s="196">
        <v>6.4000000000000001E-2</v>
      </c>
      <c r="AB746" s="199">
        <f>AA746/$I746</f>
        <v>0.71910112359550571</v>
      </c>
      <c r="AC746" s="195">
        <f>AC$328*AD746</f>
        <v>1430.3520000000001</v>
      </c>
      <c r="AD746" s="196">
        <v>8.4000000000000005E-2</v>
      </c>
      <c r="AE746" s="199">
        <f>AD746/$I746</f>
        <v>0.94382022471910121</v>
      </c>
      <c r="AF746" s="195">
        <f>AF$328*AG746</f>
        <v>672.12800000000004</v>
      </c>
      <c r="AG746" s="196">
        <v>6.4000000000000001E-2</v>
      </c>
      <c r="AH746" s="199">
        <f>AG746/$I746</f>
        <v>0.71910112359550571</v>
      </c>
      <c r="AI746" s="195">
        <f>AI$328*AJ746</f>
        <v>955.47199999999998</v>
      </c>
      <c r="AJ746" s="196">
        <v>7.5999999999999998E-2</v>
      </c>
      <c r="AK746" s="199">
        <f>AJ746/$I746</f>
        <v>0.8539325842696629</v>
      </c>
      <c r="AL746" s="195">
        <f>AL$328*AM746</f>
        <v>1125.54</v>
      </c>
      <c r="AM746" s="196">
        <v>7.3999999999999996E-2</v>
      </c>
      <c r="AN746" s="199">
        <f>AM746/$I746</f>
        <v>0.8314606741573034</v>
      </c>
      <c r="AO746" s="195">
        <f>AO$328*AP746</f>
        <v>1844.3430000000001</v>
      </c>
      <c r="AP746" s="196">
        <v>8.3000000000000004E-2</v>
      </c>
      <c r="AQ746" s="199">
        <f>AP746/$I746</f>
        <v>0.93258426966292141</v>
      </c>
      <c r="AR746" s="195">
        <f>AR$328*AS746</f>
        <v>1808.8850000000002</v>
      </c>
      <c r="AS746" s="196">
        <v>8.5000000000000006E-2</v>
      </c>
      <c r="AT746" s="199">
        <f>AS746/$I746</f>
        <v>0.95505617977528101</v>
      </c>
      <c r="AU746" s="195">
        <f>AU$328*AV746</f>
        <v>1241.6389999999999</v>
      </c>
      <c r="AV746" s="196">
        <v>8.8999999999999996E-2</v>
      </c>
      <c r="AW746" s="199">
        <f>AV746/$I746</f>
        <v>1</v>
      </c>
      <c r="AX746" s="195">
        <f>AX$328*AY746</f>
        <v>1324.0450000000001</v>
      </c>
      <c r="AY746" s="196">
        <v>8.5000000000000006E-2</v>
      </c>
      <c r="AZ746" s="199">
        <f>AY746/$I746</f>
        <v>0.95505617977528101</v>
      </c>
      <c r="BA746" s="197">
        <f>BA$328*BB746</f>
        <v>1187.4169999999999</v>
      </c>
      <c r="BB746" s="196">
        <v>7.6999999999999999E-2</v>
      </c>
      <c r="BC746" s="199">
        <f>BB746/$I746</f>
        <v>0.8651685393258427</v>
      </c>
      <c r="BD746" s="200">
        <f>BD$328*BE746</f>
        <v>1317.7639999999999</v>
      </c>
      <c r="BE746" s="196">
        <v>7.5999999999999998E-2</v>
      </c>
      <c r="BF746" s="199">
        <f>BE746/$I746</f>
        <v>0.8539325842696629</v>
      </c>
      <c r="BG746" s="259">
        <f>BG$328*BH746</f>
        <v>1317.2</v>
      </c>
      <c r="BH746" s="196">
        <v>0.08</v>
      </c>
      <c r="BI746" s="199">
        <f>BH746/$I746</f>
        <v>0.89887640449438211</v>
      </c>
      <c r="BJ746" s="197">
        <f>K746+T746+W746+Z746+Q746</f>
        <v>5046.6790000000001</v>
      </c>
      <c r="BK746" s="196">
        <f>BJ746/BJ$328</f>
        <v>7.1802051617676346E-2</v>
      </c>
      <c r="BL746" s="199">
        <f>BK746/$G746</f>
        <v>0.92053912330354293</v>
      </c>
      <c r="BM746" s="197">
        <f>BG746+AU746+AR746+AX746</f>
        <v>5691.7690000000002</v>
      </c>
      <c r="BN746" s="276">
        <f>BM746/BM$328</f>
        <v>8.4605776377203679E-2</v>
      </c>
      <c r="BO746" s="199">
        <f>BN746/$G746</f>
        <v>1.0846894407333805</v>
      </c>
      <c r="BP746" s="197">
        <f>BA746+AO746+AL746+BD746</f>
        <v>5475.0640000000003</v>
      </c>
      <c r="BQ746" s="196">
        <f>BP746/BP$328</f>
        <v>7.8002364975566674E-2</v>
      </c>
      <c r="BR746" s="199">
        <f>BQ746/$G746</f>
        <v>1.0000303201995728</v>
      </c>
      <c r="BS746" s="352">
        <f>AI746+AF746+AC746+N746</f>
        <v>4165.8640000000005</v>
      </c>
      <c r="BT746" s="339">
        <f>BS746/BS$328</f>
        <v>7.6710934335064276E-2</v>
      </c>
      <c r="BU746" s="281">
        <f>BT746/$G746</f>
        <v>0.98347351711620867</v>
      </c>
      <c r="BV746" s="287">
        <f>L746</f>
        <v>6.6000000000000003E-2</v>
      </c>
      <c r="BW746" s="287">
        <f>O746</f>
        <v>7.8E-2</v>
      </c>
      <c r="BX746" s="287">
        <f>R746</f>
        <v>6.6000000000000003E-2</v>
      </c>
      <c r="BY746" s="287">
        <f>U746</f>
        <v>8.4000000000000005E-2</v>
      </c>
      <c r="BZ746" s="287">
        <f>X746</f>
        <v>7.4999999999999997E-2</v>
      </c>
      <c r="CA746" s="287">
        <f>AA746</f>
        <v>6.4000000000000001E-2</v>
      </c>
      <c r="CB746" s="287">
        <f>AD746</f>
        <v>8.4000000000000005E-2</v>
      </c>
      <c r="CC746" s="287">
        <f>AG746</f>
        <v>6.4000000000000001E-2</v>
      </c>
      <c r="CD746" s="287">
        <f>AJ746</f>
        <v>7.5999999999999998E-2</v>
      </c>
      <c r="CE746" s="287">
        <f>AM746</f>
        <v>7.3999999999999996E-2</v>
      </c>
      <c r="CF746" s="287">
        <f>AP746</f>
        <v>8.3000000000000004E-2</v>
      </c>
      <c r="CG746" s="287">
        <f>AS746</f>
        <v>8.5000000000000006E-2</v>
      </c>
      <c r="CH746" s="287">
        <f>AV746</f>
        <v>8.8999999999999996E-2</v>
      </c>
      <c r="CI746" s="287">
        <f>AY746</f>
        <v>8.5000000000000006E-2</v>
      </c>
      <c r="CJ746" s="287">
        <f>BB746</f>
        <v>7.6999999999999999E-2</v>
      </c>
      <c r="CK746" s="287">
        <f>BE746</f>
        <v>7.5999999999999998E-2</v>
      </c>
      <c r="CL746" s="287">
        <f>BH746</f>
        <v>0.08</v>
      </c>
    </row>
    <row r="747" spans="1:90" x14ac:dyDescent="0.3">
      <c r="A747" s="163">
        <v>748</v>
      </c>
      <c r="B747" s="26" t="s">
        <v>504</v>
      </c>
      <c r="C747" s="12" t="s">
        <v>142</v>
      </c>
      <c r="D747" s="201">
        <v>44501</v>
      </c>
      <c r="E747" s="203"/>
      <c r="F747" s="197">
        <f>F$328*G747</f>
        <v>57128.425999999999</v>
      </c>
      <c r="G747" s="198">
        <v>0.218</v>
      </c>
      <c r="H747" s="204"/>
      <c r="I747" s="198">
        <f>LARGE(BV747:CL747,1)</f>
        <v>0.35299999999999998</v>
      </c>
      <c r="J747" s="198">
        <f>SMALL(BV747:CL747,1)</f>
        <v>0.109</v>
      </c>
      <c r="K747" s="195">
        <f>K$328*L747</f>
        <v>1832.508</v>
      </c>
      <c r="L747" s="196">
        <v>0.109</v>
      </c>
      <c r="M747" s="199">
        <f>L747/$I747</f>
        <v>0.30878186968838528</v>
      </c>
      <c r="N747" s="195">
        <f>N$328*O747</f>
        <v>1903.336</v>
      </c>
      <c r="O747" s="196">
        <v>0.13400000000000001</v>
      </c>
      <c r="P747" s="199">
        <f>O747/$I747</f>
        <v>0.3796033994334278</v>
      </c>
      <c r="Q747" s="195">
        <f>Q$328*R747</f>
        <v>1299.3609999999999</v>
      </c>
      <c r="R747" s="196">
        <v>0.11899999999999999</v>
      </c>
      <c r="S747" s="199">
        <f>R747/$I747</f>
        <v>0.33711048158640228</v>
      </c>
      <c r="T747" s="195">
        <f>T$328*U747</f>
        <v>3025.152</v>
      </c>
      <c r="U747" s="196">
        <v>0.192</v>
      </c>
      <c r="V747" s="199">
        <f>U747/$I747</f>
        <v>0.5439093484419264</v>
      </c>
      <c r="W747" s="195">
        <f>W$328*X747</f>
        <v>3555.86</v>
      </c>
      <c r="X747" s="196">
        <v>0.22</v>
      </c>
      <c r="Y747" s="199">
        <f>X747/$I747</f>
        <v>0.62322946175637395</v>
      </c>
      <c r="Z747" s="195">
        <f>Z$328*AA747</f>
        <v>1478.4040000000002</v>
      </c>
      <c r="AA747" s="196">
        <v>0.13900000000000001</v>
      </c>
      <c r="AB747" s="199">
        <f>AA747/$I747</f>
        <v>0.39376770538243633</v>
      </c>
      <c r="AC747" s="195">
        <f>AC$328*AD747</f>
        <v>4495.3919999999998</v>
      </c>
      <c r="AD747" s="196">
        <v>0.26400000000000001</v>
      </c>
      <c r="AE747" s="199">
        <f>AD747/$I747</f>
        <v>0.74787535410764883</v>
      </c>
      <c r="AF747" s="195">
        <f>AF$328*AG747</f>
        <v>1207.73</v>
      </c>
      <c r="AG747" s="196">
        <v>0.115</v>
      </c>
      <c r="AH747" s="199">
        <f>AG747/$I747</f>
        <v>0.3257790368271955</v>
      </c>
      <c r="AI747" s="195">
        <f>AI$328*AJ747</f>
        <v>3306.4360000000001</v>
      </c>
      <c r="AJ747" s="196">
        <v>0.26300000000000001</v>
      </c>
      <c r="AK747" s="199">
        <f>AJ747/$I747</f>
        <v>0.74504249291784708</v>
      </c>
      <c r="AL747" s="195">
        <f>AL$328*AM747</f>
        <v>4000.23</v>
      </c>
      <c r="AM747" s="196">
        <v>0.26300000000000001</v>
      </c>
      <c r="AN747" s="199">
        <f>AM747/$I747</f>
        <v>0.74504249291784708</v>
      </c>
      <c r="AO747" s="195">
        <f>AO$328*AP747</f>
        <v>7844.0129999999999</v>
      </c>
      <c r="AP747" s="196">
        <v>0.35299999999999998</v>
      </c>
      <c r="AQ747" s="199">
        <f>AP747/$I747</f>
        <v>1</v>
      </c>
      <c r="AR747" s="195">
        <f>AR$328*AS747</f>
        <v>6916.3249999999998</v>
      </c>
      <c r="AS747" s="196">
        <v>0.32500000000000001</v>
      </c>
      <c r="AT747" s="199">
        <f>AS747/$I747</f>
        <v>0.92067988668555245</v>
      </c>
      <c r="AU747" s="195">
        <f>AU$328*AV747</f>
        <v>3780.7210000000005</v>
      </c>
      <c r="AV747" s="196">
        <v>0.27100000000000002</v>
      </c>
      <c r="AW747" s="199">
        <f>AV747/$I747</f>
        <v>0.76770538243626074</v>
      </c>
      <c r="AX747" s="195">
        <f>AX$328*AY747</f>
        <v>3380.2089999999998</v>
      </c>
      <c r="AY747" s="196">
        <v>0.217</v>
      </c>
      <c r="AZ747" s="199">
        <f>AY747/$I747</f>
        <v>0.61473087818696892</v>
      </c>
      <c r="BA747" s="197">
        <f>BA$328*BB747</f>
        <v>4456.6689999999999</v>
      </c>
      <c r="BB747" s="196">
        <v>0.28899999999999998</v>
      </c>
      <c r="BC747" s="199">
        <f>BB747/$I747</f>
        <v>0.81869688385269124</v>
      </c>
      <c r="BD747" s="200">
        <f>BD$328*BE747</f>
        <v>2236.7310000000002</v>
      </c>
      <c r="BE747" s="196">
        <v>0.129</v>
      </c>
      <c r="BF747" s="199">
        <f>BE747/$I747</f>
        <v>0.36543909348441928</v>
      </c>
      <c r="BG747" s="259">
        <f>BG$328*BH747</f>
        <v>2486.2150000000001</v>
      </c>
      <c r="BH747" s="196">
        <v>0.151</v>
      </c>
      <c r="BI747" s="199">
        <f>BH747/$I747</f>
        <v>0.42776203966005666</v>
      </c>
      <c r="BJ747" s="197">
        <f>K747+T747+W747+Z747+Q747</f>
        <v>11191.285</v>
      </c>
      <c r="BK747" s="196">
        <f>BJ747/BJ$328</f>
        <v>0.15922495233759212</v>
      </c>
      <c r="BL747" s="199">
        <f>BK747/$G747</f>
        <v>0.73038968962198225</v>
      </c>
      <c r="BM747" s="197">
        <f>BG747+AU747+AR747+AX747</f>
        <v>16563.47</v>
      </c>
      <c r="BN747" s="276">
        <f>BM747/BM$328</f>
        <v>0.24620908523352264</v>
      </c>
      <c r="BO747" s="199">
        <f>BN747/$G747</f>
        <v>1.1293994735482691</v>
      </c>
      <c r="BP747" s="197">
        <f>BA747+AO747+AL747+BD747</f>
        <v>18537.643</v>
      </c>
      <c r="BQ747" s="196">
        <f>BP747/BP$328</f>
        <v>0.26410284794346855</v>
      </c>
      <c r="BR747" s="199">
        <f>BQ747/$G747</f>
        <v>1.2114809538691218</v>
      </c>
      <c r="BS747" s="352">
        <f>AI747+AF747+AC747+N747</f>
        <v>10912.894</v>
      </c>
      <c r="BT747" s="339">
        <f>BS747/BS$328</f>
        <v>0.20095190218392076</v>
      </c>
      <c r="BU747" s="281">
        <f>BT747/$G747</f>
        <v>0.92179771644000352</v>
      </c>
      <c r="BV747" s="287">
        <f>L747</f>
        <v>0.109</v>
      </c>
      <c r="BW747" s="287">
        <f>O747</f>
        <v>0.13400000000000001</v>
      </c>
      <c r="BX747" s="287">
        <f>R747</f>
        <v>0.11899999999999999</v>
      </c>
      <c r="BY747" s="287">
        <f>U747</f>
        <v>0.192</v>
      </c>
      <c r="BZ747" s="287">
        <f>X747</f>
        <v>0.22</v>
      </c>
      <c r="CA747" s="287">
        <f>AA747</f>
        <v>0.13900000000000001</v>
      </c>
      <c r="CB747" s="287">
        <f>AD747</f>
        <v>0.26400000000000001</v>
      </c>
      <c r="CC747" s="287">
        <f>AG747</f>
        <v>0.115</v>
      </c>
      <c r="CD747" s="287">
        <f>AJ747</f>
        <v>0.26300000000000001</v>
      </c>
      <c r="CE747" s="287">
        <f>AM747</f>
        <v>0.26300000000000001</v>
      </c>
      <c r="CF747" s="287">
        <f>AP747</f>
        <v>0.35299999999999998</v>
      </c>
      <c r="CG747" s="287">
        <f>AS747</f>
        <v>0.32500000000000001</v>
      </c>
      <c r="CH747" s="287">
        <f>AV747</f>
        <v>0.27100000000000002</v>
      </c>
      <c r="CI747" s="287">
        <f>AY747</f>
        <v>0.217</v>
      </c>
      <c r="CJ747" s="287">
        <f>BB747</f>
        <v>0.28899999999999998</v>
      </c>
      <c r="CK747" s="287">
        <f>BE747</f>
        <v>0.129</v>
      </c>
      <c r="CL747" s="287">
        <f>BH747</f>
        <v>0.151</v>
      </c>
    </row>
    <row r="748" spans="1:90" x14ac:dyDescent="0.3">
      <c r="A748" s="163">
        <v>749</v>
      </c>
      <c r="B748" s="3" t="s">
        <v>505</v>
      </c>
      <c r="C748" s="12" t="s">
        <v>142</v>
      </c>
      <c r="D748" s="201">
        <v>44501</v>
      </c>
      <c r="E748" s="203"/>
      <c r="F748" s="197">
        <f>F$328*G748</f>
        <v>39308.549999999996</v>
      </c>
      <c r="G748" s="198">
        <v>0.15</v>
      </c>
      <c r="H748" s="204"/>
      <c r="I748" s="198">
        <f>LARGE(BV748:CL748,1)</f>
        <v>0.16400000000000001</v>
      </c>
      <c r="J748" s="198">
        <f>SMALL(BV748:CL748,1)</f>
        <v>0.13600000000000001</v>
      </c>
      <c r="K748" s="195">
        <f>K$328*L748</f>
        <v>2404.116</v>
      </c>
      <c r="L748" s="196">
        <v>0.14299999999999999</v>
      </c>
      <c r="M748" s="199">
        <f>L748/$I748</f>
        <v>0.87195121951219501</v>
      </c>
      <c r="N748" s="195">
        <f>N$328*O748</f>
        <v>2144.8040000000001</v>
      </c>
      <c r="O748" s="196">
        <v>0.151</v>
      </c>
      <c r="P748" s="199">
        <f>O748/$I748</f>
        <v>0.9207317073170731</v>
      </c>
      <c r="Q748" s="195">
        <f>Q$328*R748</f>
        <v>1539.579</v>
      </c>
      <c r="R748" s="196">
        <v>0.14099999999999999</v>
      </c>
      <c r="S748" s="199">
        <f>R748/$I748</f>
        <v>0.85975609756097549</v>
      </c>
      <c r="T748" s="195">
        <f>T$328*U748</f>
        <v>2457.9360000000001</v>
      </c>
      <c r="U748" s="196">
        <v>0.156</v>
      </c>
      <c r="V748" s="199">
        <f>U748/$I748</f>
        <v>0.95121951219512191</v>
      </c>
      <c r="W748" s="195">
        <f>W$328*X748</f>
        <v>2392.1239999999998</v>
      </c>
      <c r="X748" s="196">
        <v>0.14799999999999999</v>
      </c>
      <c r="Y748" s="199">
        <f>X748/$I748</f>
        <v>0.90243902439024382</v>
      </c>
      <c r="Z748" s="195">
        <f>Z$328*AA748</f>
        <v>1457.1320000000001</v>
      </c>
      <c r="AA748" s="196">
        <v>0.13700000000000001</v>
      </c>
      <c r="AB748" s="199">
        <f>AA748/$I748</f>
        <v>0.83536585365853666</v>
      </c>
      <c r="AC748" s="195">
        <f>AC$328*AD748</f>
        <v>2690.424</v>
      </c>
      <c r="AD748" s="196">
        <v>0.158</v>
      </c>
      <c r="AE748" s="199">
        <f>AD748/$I748</f>
        <v>0.96341463414634143</v>
      </c>
      <c r="AF748" s="195">
        <f>AF$328*AG748</f>
        <v>1428.2720000000002</v>
      </c>
      <c r="AG748" s="196">
        <v>0.13600000000000001</v>
      </c>
      <c r="AH748" s="199">
        <f>AG748/$I748</f>
        <v>0.8292682926829269</v>
      </c>
      <c r="AI748" s="195">
        <f>AI$328*AJ748</f>
        <v>1923.5160000000001</v>
      </c>
      <c r="AJ748" s="196">
        <v>0.153</v>
      </c>
      <c r="AK748" s="199">
        <f>AJ748/$I748</f>
        <v>0.93292682926829262</v>
      </c>
      <c r="AL748" s="195">
        <f>AL$328*AM748</f>
        <v>2327.13</v>
      </c>
      <c r="AM748" s="196">
        <v>0.153</v>
      </c>
      <c r="AN748" s="199">
        <f>AM748/$I748</f>
        <v>0.93292682926829262</v>
      </c>
      <c r="AO748" s="195">
        <f>AO$328*AP748</f>
        <v>3422.0340000000001</v>
      </c>
      <c r="AP748" s="196">
        <v>0.154</v>
      </c>
      <c r="AQ748" s="199">
        <f>AP748/$I748</f>
        <v>0.93902439024390238</v>
      </c>
      <c r="AR748" s="195">
        <f>AR$328*AS748</f>
        <v>3490.0840000000003</v>
      </c>
      <c r="AS748" s="196">
        <v>0.16400000000000001</v>
      </c>
      <c r="AT748" s="199">
        <f>AS748/$I748</f>
        <v>1</v>
      </c>
      <c r="AU748" s="195">
        <f>AU$328*AV748</f>
        <v>2204.2579999999998</v>
      </c>
      <c r="AV748" s="196">
        <v>0.158</v>
      </c>
      <c r="AW748" s="199">
        <f>AV748/$I748</f>
        <v>0.96341463414634143</v>
      </c>
      <c r="AX748" s="195">
        <f>AX$328*AY748</f>
        <v>2289.819</v>
      </c>
      <c r="AY748" s="196">
        <v>0.14699999999999999</v>
      </c>
      <c r="AZ748" s="199">
        <f>AY748/$I748</f>
        <v>0.89634146341463405</v>
      </c>
      <c r="BA748" s="197">
        <f>BA$328*BB748</f>
        <v>2282.308</v>
      </c>
      <c r="BB748" s="196">
        <v>0.14799999999999999</v>
      </c>
      <c r="BC748" s="199">
        <f>BB748/$I748</f>
        <v>0.90243902439024382</v>
      </c>
      <c r="BD748" s="200">
        <f>BD$328*BE748</f>
        <v>2496.8159999999998</v>
      </c>
      <c r="BE748" s="196">
        <v>0.14399999999999999</v>
      </c>
      <c r="BF748" s="199">
        <f>BE748/$I748</f>
        <v>0.87804878048780477</v>
      </c>
      <c r="BG748" s="259">
        <f>BG$328*BH748</f>
        <v>2519.145</v>
      </c>
      <c r="BH748" s="196">
        <v>0.153</v>
      </c>
      <c r="BI748" s="199">
        <f>BH748/$I748</f>
        <v>0.93292682926829262</v>
      </c>
      <c r="BJ748" s="197">
        <f>K748+T748+W748+Z748+Q748</f>
        <v>10250.886999999999</v>
      </c>
      <c r="BK748" s="196">
        <f>BJ748/BJ$328</f>
        <v>0.14584536038471388</v>
      </c>
      <c r="BL748" s="199">
        <f>BK748/$G748</f>
        <v>0.97230240256475919</v>
      </c>
      <c r="BM748" s="197">
        <f>BG748+AU748+AR748+AX748</f>
        <v>10503.306</v>
      </c>
      <c r="BN748" s="276">
        <f>BM748/BM$328</f>
        <v>0.15612727056515147</v>
      </c>
      <c r="BO748" s="199">
        <f>BN748/$G748</f>
        <v>1.0408484704343433</v>
      </c>
      <c r="BP748" s="197">
        <f>BA748+AO748+AL748+BD748</f>
        <v>10528.288</v>
      </c>
      <c r="BQ748" s="196">
        <f>BP748/BP$328</f>
        <v>0.14999484264364377</v>
      </c>
      <c r="BR748" s="199">
        <f>BQ748/$G748</f>
        <v>0.99996561762429181</v>
      </c>
      <c r="BS748" s="352">
        <f>AI748+AF748+AC748+N748</f>
        <v>8187.0160000000005</v>
      </c>
      <c r="BT748" s="339">
        <f>BS748/BS$328</f>
        <v>0.15075711707730269</v>
      </c>
      <c r="BU748" s="281">
        <f>BT748/$G748</f>
        <v>1.0050474471820179</v>
      </c>
      <c r="BV748" s="287">
        <f>L748</f>
        <v>0.14299999999999999</v>
      </c>
      <c r="BW748" s="287">
        <f>O748</f>
        <v>0.151</v>
      </c>
      <c r="BX748" s="287">
        <f>R748</f>
        <v>0.14099999999999999</v>
      </c>
      <c r="BY748" s="287">
        <f>U748</f>
        <v>0.156</v>
      </c>
      <c r="BZ748" s="287">
        <f>X748</f>
        <v>0.14799999999999999</v>
      </c>
      <c r="CA748" s="287">
        <f>AA748</f>
        <v>0.13700000000000001</v>
      </c>
      <c r="CB748" s="287">
        <f>AD748</f>
        <v>0.158</v>
      </c>
      <c r="CC748" s="287">
        <f>AG748</f>
        <v>0.13600000000000001</v>
      </c>
      <c r="CD748" s="287">
        <f>AJ748</f>
        <v>0.153</v>
      </c>
      <c r="CE748" s="287">
        <f>AM748</f>
        <v>0.153</v>
      </c>
      <c r="CF748" s="287">
        <f>AP748</f>
        <v>0.154</v>
      </c>
      <c r="CG748" s="287">
        <f>AS748</f>
        <v>0.16400000000000001</v>
      </c>
      <c r="CH748" s="287">
        <f>AV748</f>
        <v>0.158</v>
      </c>
      <c r="CI748" s="287">
        <f>AY748</f>
        <v>0.14699999999999999</v>
      </c>
      <c r="CJ748" s="287">
        <f>BB748</f>
        <v>0.14799999999999999</v>
      </c>
      <c r="CK748" s="287">
        <f>BE748</f>
        <v>0.14399999999999999</v>
      </c>
      <c r="CL748" s="287">
        <f>BH748</f>
        <v>0.153</v>
      </c>
    </row>
    <row r="749" spans="1:90" x14ac:dyDescent="0.3">
      <c r="A749" s="163">
        <v>750</v>
      </c>
      <c r="B749" s="3"/>
      <c r="E749" s="2"/>
      <c r="F749" s="3"/>
      <c r="G749" s="138"/>
      <c r="H749" s="13"/>
      <c r="I749" s="13"/>
      <c r="J749" s="13"/>
      <c r="K749" s="3"/>
      <c r="L749" s="138"/>
      <c r="M749" s="13"/>
      <c r="N749" s="3"/>
      <c r="O749" s="13"/>
      <c r="P749" s="13"/>
      <c r="Q749" s="3"/>
      <c r="R749" s="13"/>
      <c r="S749" s="13"/>
      <c r="T749" s="3"/>
      <c r="U749" s="13"/>
      <c r="V749" s="13"/>
      <c r="W749" s="3"/>
      <c r="X749" s="13"/>
      <c r="Y749" s="13"/>
      <c r="Z749" s="3"/>
      <c r="AA749" s="13"/>
      <c r="AB749" s="13"/>
      <c r="AC749" s="3"/>
      <c r="AD749" s="13"/>
      <c r="AE749" s="13"/>
      <c r="AF749" s="3"/>
      <c r="AG749" s="13"/>
      <c r="AH749" s="13"/>
      <c r="AI749" s="3"/>
      <c r="AJ749" s="13"/>
      <c r="AK749" s="13"/>
      <c r="AL749" s="3"/>
      <c r="AM749" s="13"/>
      <c r="AN749" s="13"/>
      <c r="AO749" s="3"/>
      <c r="AP749" s="13"/>
      <c r="AQ749" s="13"/>
      <c r="AR749" s="3"/>
      <c r="AS749" s="13"/>
      <c r="AT749" s="13"/>
      <c r="AU749" s="40"/>
      <c r="AV749" s="13"/>
      <c r="AW749" s="13"/>
      <c r="AX749" s="3"/>
      <c r="AY749" s="13"/>
      <c r="AZ749" s="13"/>
      <c r="BA749" s="3"/>
      <c r="BB749" s="13"/>
      <c r="BC749" s="13"/>
      <c r="BD749" s="3"/>
      <c r="BE749" s="13"/>
      <c r="BF749" s="13"/>
      <c r="BG749" s="245"/>
      <c r="BH749" s="13"/>
      <c r="BI749" s="13"/>
      <c r="BJ749" s="13"/>
      <c r="BK749" s="13"/>
      <c r="BL749" s="13"/>
      <c r="BM749" s="13"/>
      <c r="BN749" s="186"/>
      <c r="BO749" s="13"/>
      <c r="BP749" s="13"/>
      <c r="BQ749" s="13"/>
      <c r="BR749" s="13"/>
      <c r="BT749" s="340"/>
      <c r="BU749" s="186"/>
      <c r="BV749" s="100"/>
      <c r="BW749" s="100"/>
      <c r="BX749" s="100"/>
      <c r="BY749" s="100"/>
      <c r="BZ749" s="100"/>
      <c r="CA749" s="100"/>
      <c r="CB749" s="100"/>
      <c r="CC749" s="100"/>
      <c r="CD749" s="100"/>
      <c r="CE749" s="100"/>
      <c r="CF749" s="100"/>
      <c r="CG749" s="100"/>
      <c r="CH749" s="100"/>
      <c r="CI749" s="100"/>
      <c r="CJ749" s="100"/>
      <c r="CK749" s="100"/>
      <c r="CL749" s="100"/>
    </row>
    <row r="750" spans="1:90" x14ac:dyDescent="0.3">
      <c r="A750" s="163">
        <v>751</v>
      </c>
      <c r="B750" s="3"/>
      <c r="E750" s="2"/>
      <c r="F750" s="3"/>
      <c r="G750" s="138"/>
      <c r="H750" s="13"/>
      <c r="I750" s="13"/>
      <c r="J750" s="13"/>
      <c r="K750" s="3"/>
      <c r="L750" s="138"/>
      <c r="M750" s="13"/>
      <c r="N750" s="3"/>
      <c r="O750" s="13"/>
      <c r="P750" s="13"/>
      <c r="Q750" s="3"/>
      <c r="R750" s="13"/>
      <c r="S750" s="13"/>
      <c r="T750" s="3"/>
      <c r="U750" s="13"/>
      <c r="V750" s="13"/>
      <c r="W750" s="3"/>
      <c r="X750" s="13"/>
      <c r="Y750" s="13"/>
      <c r="Z750" s="3"/>
      <c r="AA750" s="13"/>
      <c r="AB750" s="13"/>
      <c r="AC750" s="3"/>
      <c r="AD750" s="13"/>
      <c r="AE750" s="13"/>
      <c r="AF750" s="3"/>
      <c r="AG750" s="13"/>
      <c r="AH750" s="13"/>
      <c r="AI750" s="3"/>
      <c r="AJ750" s="13"/>
      <c r="AK750" s="13"/>
      <c r="AL750" s="3"/>
      <c r="AM750" s="13"/>
      <c r="AN750" s="13"/>
      <c r="AO750" s="3"/>
      <c r="AP750" s="13"/>
      <c r="AQ750" s="13"/>
      <c r="AR750" s="3"/>
      <c r="AS750" s="13"/>
      <c r="AT750" s="13"/>
      <c r="AU750" s="40"/>
      <c r="AV750" s="13"/>
      <c r="AW750" s="13"/>
      <c r="AX750" s="3"/>
      <c r="AY750" s="13"/>
      <c r="AZ750" s="13"/>
      <c r="BA750" s="3"/>
      <c r="BB750" s="13"/>
      <c r="BC750" s="13"/>
      <c r="BD750" s="3"/>
      <c r="BE750" s="13"/>
      <c r="BF750" s="13"/>
      <c r="BG750" s="245"/>
      <c r="BH750" s="13"/>
      <c r="BI750" s="13"/>
      <c r="BJ750" s="13"/>
      <c r="BK750" s="13"/>
      <c r="BL750" s="13"/>
      <c r="BM750" s="13"/>
      <c r="BN750" s="186"/>
      <c r="BO750" s="13"/>
      <c r="BP750" s="13"/>
      <c r="BQ750" s="13"/>
      <c r="BR750" s="13"/>
      <c r="BT750" s="340"/>
      <c r="BU750" s="186"/>
      <c r="BV750" s="100"/>
      <c r="BW750" s="100"/>
      <c r="BX750" s="100"/>
      <c r="BY750" s="100"/>
      <c r="BZ750" s="100"/>
      <c r="CA750" s="100"/>
      <c r="CB750" s="100"/>
      <c r="CC750" s="100"/>
      <c r="CD750" s="100"/>
      <c r="CE750" s="100"/>
      <c r="CF750" s="100"/>
      <c r="CG750" s="100"/>
      <c r="CH750" s="100"/>
      <c r="CI750" s="100"/>
      <c r="CJ750" s="100"/>
      <c r="CK750" s="100"/>
      <c r="CL750" s="100"/>
    </row>
    <row r="751" spans="1:90" x14ac:dyDescent="0.3">
      <c r="A751" s="163">
        <v>752</v>
      </c>
      <c r="B751" s="3"/>
      <c r="E751" s="2"/>
      <c r="F751" s="3"/>
      <c r="G751" s="138"/>
      <c r="H751" s="13"/>
      <c r="I751" s="13"/>
      <c r="J751" s="13"/>
      <c r="K751" s="3"/>
      <c r="L751" s="138"/>
      <c r="M751" s="13"/>
      <c r="N751" s="3"/>
      <c r="O751" s="13"/>
      <c r="P751" s="13"/>
      <c r="Q751" s="3"/>
      <c r="R751" s="13"/>
      <c r="S751" s="13"/>
      <c r="T751" s="3"/>
      <c r="U751" s="13"/>
      <c r="V751" s="13"/>
      <c r="W751" s="3"/>
      <c r="X751" s="13"/>
      <c r="Y751" s="13"/>
      <c r="Z751" s="3"/>
      <c r="AA751" s="13"/>
      <c r="AB751" s="13"/>
      <c r="AC751" s="3"/>
      <c r="AD751" s="13"/>
      <c r="AE751" s="13"/>
      <c r="AF751" s="3"/>
      <c r="AG751" s="13"/>
      <c r="AH751" s="13"/>
      <c r="AI751" s="3"/>
      <c r="AJ751" s="13"/>
      <c r="AK751" s="13"/>
      <c r="AL751" s="3"/>
      <c r="AM751" s="13"/>
      <c r="AN751" s="13"/>
      <c r="AO751" s="3"/>
      <c r="AP751" s="13"/>
      <c r="AQ751" s="13"/>
      <c r="AR751" s="3"/>
      <c r="AS751" s="13"/>
      <c r="AT751" s="13"/>
      <c r="AU751" s="40"/>
      <c r="AV751" s="13"/>
      <c r="AW751" s="13"/>
      <c r="AX751" s="3"/>
      <c r="AY751" s="13"/>
      <c r="AZ751" s="13"/>
      <c r="BA751" s="3"/>
      <c r="BB751" s="13"/>
      <c r="BC751" s="13"/>
      <c r="BD751" s="3"/>
      <c r="BE751" s="13"/>
      <c r="BF751" s="13"/>
      <c r="BG751" s="245"/>
      <c r="BH751" s="13"/>
      <c r="BI751" s="13"/>
      <c r="BJ751" s="13"/>
      <c r="BK751" s="13"/>
      <c r="BL751" s="13"/>
      <c r="BM751" s="13"/>
      <c r="BN751" s="186"/>
      <c r="BO751" s="13"/>
      <c r="BP751" s="13"/>
      <c r="BQ751" s="13"/>
      <c r="BR751" s="13"/>
      <c r="BT751" s="340"/>
      <c r="BU751" s="186"/>
      <c r="BV751" s="100"/>
      <c r="BW751" s="100"/>
      <c r="BX751" s="100"/>
      <c r="BY751" s="100"/>
      <c r="BZ751" s="100"/>
      <c r="CA751" s="100"/>
      <c r="CB751" s="100"/>
      <c r="CC751" s="100"/>
      <c r="CD751" s="100"/>
      <c r="CE751" s="100"/>
      <c r="CF751" s="100"/>
      <c r="CG751" s="100"/>
      <c r="CH751" s="100"/>
      <c r="CI751" s="100"/>
      <c r="CJ751" s="100"/>
      <c r="CK751" s="100"/>
      <c r="CL751" s="100"/>
    </row>
    <row r="752" spans="1:90" x14ac:dyDescent="0.3">
      <c r="A752" s="163">
        <v>753</v>
      </c>
      <c r="B752" s="3"/>
      <c r="E752" s="2"/>
      <c r="F752" s="3"/>
      <c r="G752" s="138"/>
      <c r="H752" s="13"/>
      <c r="I752" s="13"/>
      <c r="J752" s="13"/>
      <c r="K752" s="3"/>
      <c r="L752" s="138"/>
      <c r="M752" s="13"/>
      <c r="N752" s="3"/>
      <c r="O752" s="13"/>
      <c r="P752" s="13"/>
      <c r="Q752" s="3"/>
      <c r="R752" s="13"/>
      <c r="S752" s="13"/>
      <c r="T752" s="3"/>
      <c r="U752" s="13"/>
      <c r="V752" s="13"/>
      <c r="W752" s="3"/>
      <c r="X752" s="13"/>
      <c r="Y752" s="13"/>
      <c r="Z752" s="3"/>
      <c r="AA752" s="13"/>
      <c r="AB752" s="13"/>
      <c r="AC752" s="3"/>
      <c r="AD752" s="13"/>
      <c r="AE752" s="13"/>
      <c r="AF752" s="3"/>
      <c r="AG752" s="13"/>
      <c r="AH752" s="13"/>
      <c r="AI752" s="3"/>
      <c r="AJ752" s="13"/>
      <c r="AK752" s="13"/>
      <c r="AL752" s="3"/>
      <c r="AM752" s="13"/>
      <c r="AN752" s="13"/>
      <c r="AO752" s="3"/>
      <c r="AP752" s="13"/>
      <c r="AQ752" s="13"/>
      <c r="AR752" s="3"/>
      <c r="AS752" s="13"/>
      <c r="AT752" s="13"/>
      <c r="AU752" s="40"/>
      <c r="AV752" s="13"/>
      <c r="AW752" s="13"/>
      <c r="AX752" s="3"/>
      <c r="AY752" s="13"/>
      <c r="AZ752" s="13"/>
      <c r="BA752" s="3"/>
      <c r="BB752" s="13"/>
      <c r="BC752" s="13"/>
      <c r="BD752" s="3"/>
      <c r="BE752" s="13"/>
      <c r="BF752" s="13"/>
      <c r="BG752" s="245"/>
      <c r="BH752" s="13"/>
      <c r="BI752" s="13"/>
      <c r="BJ752" s="13"/>
      <c r="BK752" s="13"/>
      <c r="BL752" s="13"/>
      <c r="BM752" s="13"/>
      <c r="BN752" s="186"/>
      <c r="BO752" s="13"/>
      <c r="BP752" s="13"/>
      <c r="BQ752" s="13"/>
      <c r="BR752" s="13"/>
      <c r="BT752" s="340"/>
      <c r="BU752" s="186"/>
      <c r="BV752" s="100"/>
      <c r="BW752" s="100"/>
      <c r="BX752" s="100"/>
      <c r="BY752" s="100"/>
      <c r="BZ752" s="100"/>
      <c r="CA752" s="100"/>
      <c r="CB752" s="100"/>
      <c r="CC752" s="100"/>
      <c r="CD752" s="100"/>
      <c r="CE752" s="100"/>
      <c r="CF752" s="100"/>
      <c r="CG752" s="100"/>
      <c r="CH752" s="100"/>
      <c r="CI752" s="100"/>
      <c r="CJ752" s="100"/>
      <c r="CK752" s="100"/>
      <c r="CL752" s="100"/>
    </row>
    <row r="753" spans="1:90" x14ac:dyDescent="0.3">
      <c r="A753" s="163">
        <v>754</v>
      </c>
      <c r="B753" s="3"/>
      <c r="E753" s="2"/>
      <c r="F753" s="3"/>
      <c r="G753" s="138"/>
      <c r="H753" s="13"/>
      <c r="I753" s="13"/>
      <c r="J753" s="13"/>
      <c r="K753" s="3"/>
      <c r="L753" s="138"/>
      <c r="M753" s="13"/>
      <c r="N753" s="3"/>
      <c r="O753" s="13"/>
      <c r="P753" s="13"/>
      <c r="Q753" s="3"/>
      <c r="R753" s="13"/>
      <c r="S753" s="13"/>
      <c r="T753" s="3"/>
      <c r="U753" s="13"/>
      <c r="V753" s="13"/>
      <c r="W753" s="3"/>
      <c r="X753" s="13"/>
      <c r="Y753" s="13"/>
      <c r="Z753" s="3"/>
      <c r="AA753" s="13"/>
      <c r="AB753" s="13"/>
      <c r="AC753" s="3"/>
      <c r="AD753" s="13"/>
      <c r="AE753" s="13"/>
      <c r="AF753" s="3"/>
      <c r="AG753" s="13"/>
      <c r="AH753" s="13"/>
      <c r="AI753" s="3"/>
      <c r="AJ753" s="13"/>
      <c r="AK753" s="13"/>
      <c r="AL753" s="3"/>
      <c r="AM753" s="13"/>
      <c r="AN753" s="13"/>
      <c r="AO753" s="3"/>
      <c r="AP753" s="13"/>
      <c r="AQ753" s="13"/>
      <c r="AR753" s="3"/>
      <c r="AS753" s="13"/>
      <c r="AT753" s="13"/>
      <c r="AU753" s="40"/>
      <c r="AV753" s="13"/>
      <c r="AW753" s="13"/>
      <c r="AX753" s="3"/>
      <c r="AY753" s="13"/>
      <c r="AZ753" s="13"/>
      <c r="BA753" s="3"/>
      <c r="BB753" s="13"/>
      <c r="BC753" s="13"/>
      <c r="BD753" s="3"/>
      <c r="BE753" s="13"/>
      <c r="BF753" s="13"/>
      <c r="BG753" s="245"/>
      <c r="BH753" s="13"/>
      <c r="BI753" s="13"/>
      <c r="BJ753" s="13"/>
      <c r="BK753" s="13"/>
      <c r="BL753" s="13"/>
      <c r="BM753" s="13"/>
      <c r="BN753" s="186"/>
      <c r="BO753" s="13"/>
      <c r="BP753" s="13"/>
      <c r="BQ753" s="13"/>
      <c r="BR753" s="13"/>
      <c r="BT753" s="340"/>
      <c r="BU753" s="186"/>
      <c r="BV753" s="100"/>
      <c r="BW753" s="100"/>
      <c r="BX753" s="100"/>
      <c r="BY753" s="100"/>
      <c r="BZ753" s="100"/>
      <c r="CA753" s="100"/>
      <c r="CB753" s="100"/>
      <c r="CC753" s="100"/>
      <c r="CD753" s="100"/>
      <c r="CE753" s="100"/>
      <c r="CF753" s="100"/>
      <c r="CG753" s="100"/>
      <c r="CH753" s="100"/>
      <c r="CI753" s="100"/>
      <c r="CJ753" s="100"/>
      <c r="CK753" s="100"/>
      <c r="CL753" s="100"/>
    </row>
    <row r="754" spans="1:90" ht="13.5" thickBot="1" x14ac:dyDescent="0.35">
      <c r="A754" s="163">
        <v>755</v>
      </c>
      <c r="B754" s="164" t="s">
        <v>508</v>
      </c>
      <c r="C754" s="251"/>
      <c r="D754" s="166"/>
      <c r="E754" s="2"/>
      <c r="F754" s="3"/>
      <c r="G754" s="138"/>
      <c r="H754" s="13"/>
      <c r="I754" s="13"/>
      <c r="J754" s="13"/>
      <c r="K754" s="3"/>
      <c r="L754" s="138"/>
      <c r="M754" s="13"/>
      <c r="N754" s="3"/>
      <c r="O754" s="13"/>
      <c r="P754" s="13"/>
      <c r="Q754" s="3"/>
      <c r="R754" s="13"/>
      <c r="S754" s="13"/>
      <c r="T754" s="3"/>
      <c r="U754" s="13"/>
      <c r="V754" s="13"/>
      <c r="W754" s="3"/>
      <c r="X754" s="13"/>
      <c r="Y754" s="13"/>
      <c r="Z754" s="3"/>
      <c r="AA754" s="13"/>
      <c r="AB754" s="13"/>
      <c r="AC754" s="3"/>
      <c r="AD754" s="13"/>
      <c r="AE754" s="13"/>
      <c r="AF754" s="3"/>
      <c r="AG754" s="13"/>
      <c r="AH754" s="13"/>
      <c r="AI754" s="3"/>
      <c r="AJ754" s="13"/>
      <c r="AK754" s="13"/>
      <c r="AL754" s="3"/>
      <c r="AM754" s="13"/>
      <c r="AN754" s="13"/>
      <c r="AO754" s="3"/>
      <c r="AP754" s="13"/>
      <c r="AQ754" s="13"/>
      <c r="AR754" s="3"/>
      <c r="AS754" s="13"/>
      <c r="AT754" s="13"/>
      <c r="AU754" s="40"/>
      <c r="AV754" s="13"/>
      <c r="AW754" s="13"/>
      <c r="AX754" s="3"/>
      <c r="AY754" s="13"/>
      <c r="AZ754" s="13"/>
      <c r="BA754" s="3"/>
      <c r="BB754" s="13"/>
      <c r="BC754" s="13"/>
      <c r="BD754" s="3"/>
      <c r="BE754" s="13"/>
      <c r="BF754" s="13"/>
      <c r="BG754" s="245"/>
      <c r="BH754" s="13"/>
      <c r="BI754" s="13"/>
      <c r="BJ754" s="13"/>
      <c r="BK754" s="13"/>
      <c r="BL754" s="13"/>
      <c r="BM754" s="13"/>
      <c r="BN754" s="186"/>
      <c r="BO754" s="13"/>
      <c r="BP754" s="13"/>
      <c r="BQ754" s="13"/>
      <c r="BR754" s="13"/>
      <c r="BT754" s="340"/>
      <c r="BU754" s="186"/>
      <c r="BV754" s="100"/>
      <c r="BW754" s="100"/>
      <c r="BX754" s="100"/>
      <c r="BY754" s="100"/>
      <c r="BZ754" s="100"/>
      <c r="CA754" s="100"/>
      <c r="CB754" s="100"/>
      <c r="CC754" s="100"/>
      <c r="CD754" s="100"/>
      <c r="CE754" s="100"/>
      <c r="CF754" s="100"/>
      <c r="CG754" s="100"/>
      <c r="CH754" s="100"/>
      <c r="CI754" s="100"/>
      <c r="CJ754" s="100"/>
      <c r="CK754" s="100"/>
      <c r="CL754" s="100"/>
    </row>
    <row r="755" spans="1:90" x14ac:dyDescent="0.3">
      <c r="A755" s="163">
        <v>756</v>
      </c>
      <c r="B755" s="26" t="s">
        <v>509</v>
      </c>
      <c r="C755" s="12" t="s">
        <v>142</v>
      </c>
      <c r="D755" s="201">
        <v>44501</v>
      </c>
      <c r="E755" s="203"/>
      <c r="F755" s="197">
        <f t="shared" ref="F755:F766" si="1525">F$328*G755</f>
        <v>81237.67</v>
      </c>
      <c r="G755" s="208">
        <v>0.31</v>
      </c>
      <c r="H755" s="204"/>
      <c r="I755" s="198">
        <f t="shared" ref="I755:I766" si="1526">LARGE(BV755:CL755,1)</f>
        <v>0.35599999999999998</v>
      </c>
      <c r="J755" s="198">
        <f t="shared" ref="J755:J766" si="1527">SMALL(BV755:CL755,1)</f>
        <v>0.25</v>
      </c>
      <c r="K755" s="195">
        <f t="shared" ref="K755:K766" si="1528">K$328*L755</f>
        <v>5665.6440000000002</v>
      </c>
      <c r="L755" s="196">
        <v>0.33700000000000002</v>
      </c>
      <c r="M755" s="199">
        <f t="shared" ref="M755:M766" si="1529">L755/$I755</f>
        <v>0.94662921348314621</v>
      </c>
      <c r="N755" s="195">
        <f t="shared" ref="N755:N766" si="1530">N$328*O755</f>
        <v>5056.6239999999998</v>
      </c>
      <c r="O755" s="196">
        <v>0.35599999999999998</v>
      </c>
      <c r="P755" s="199">
        <f t="shared" ref="P755:P766" si="1531">O755/$I755</f>
        <v>1</v>
      </c>
      <c r="Q755" s="195">
        <f t="shared" ref="Q755:Q766" si="1532">Q$328*R755</f>
        <v>3657.8650000000002</v>
      </c>
      <c r="R755" s="196">
        <v>0.33500000000000002</v>
      </c>
      <c r="S755" s="199">
        <f t="shared" ref="S755:S766" si="1533">R755/$I755</f>
        <v>0.94101123595505631</v>
      </c>
      <c r="T755" s="195">
        <f t="shared" ref="T755:T766" si="1534">T$328*U755</f>
        <v>5388.5520000000006</v>
      </c>
      <c r="U755" s="196">
        <v>0.34200000000000003</v>
      </c>
      <c r="V755" s="199">
        <f t="shared" ref="V755:V766" si="1535">U755/$I755</f>
        <v>0.96067415730337091</v>
      </c>
      <c r="W755" s="195">
        <f t="shared" ref="W755:W766" si="1536">W$328*X755</f>
        <v>5269.1379999999999</v>
      </c>
      <c r="X755" s="196">
        <v>0.32600000000000001</v>
      </c>
      <c r="Y755" s="199">
        <f t="shared" ref="Y755:Y766" si="1537">X755/$I755</f>
        <v>0.91573033707865181</v>
      </c>
      <c r="Z755" s="195">
        <f t="shared" ref="Z755:Z766" si="1538">Z$328*AA755</f>
        <v>3467.3360000000002</v>
      </c>
      <c r="AA755" s="196">
        <v>0.32600000000000001</v>
      </c>
      <c r="AB755" s="199">
        <f t="shared" ref="AB755:AB766" si="1539">AA755/$I755</f>
        <v>0.91573033707865181</v>
      </c>
      <c r="AC755" s="195">
        <f t="shared" ref="AC755:AC766" si="1540">AC$328*AD755</f>
        <v>4784.8680000000004</v>
      </c>
      <c r="AD755" s="196">
        <v>0.28100000000000003</v>
      </c>
      <c r="AE755" s="199">
        <f t="shared" ref="AE755:AE766" si="1541">AD755/$I755</f>
        <v>0.78932584269662931</v>
      </c>
      <c r="AF755" s="195">
        <f t="shared" ref="AF755:AF766" si="1542">AF$328*AG755</f>
        <v>3591.6840000000002</v>
      </c>
      <c r="AG755" s="196">
        <v>0.34200000000000003</v>
      </c>
      <c r="AH755" s="199">
        <f t="shared" ref="AH755:AH766" si="1543">AG755/$I755</f>
        <v>0.96067415730337091</v>
      </c>
      <c r="AI755" s="195">
        <f t="shared" ref="AI755:AI766" si="1544">AI$328*AJ755</f>
        <v>3432.1560000000004</v>
      </c>
      <c r="AJ755" s="196">
        <v>0.27300000000000002</v>
      </c>
      <c r="AK755" s="199">
        <f t="shared" ref="AK755:AK766" si="1545">AJ755/$I755</f>
        <v>0.7668539325842697</v>
      </c>
      <c r="AL755" s="195">
        <f t="shared" ref="AL755:AL766" si="1546">AL$328*AM755</f>
        <v>4563</v>
      </c>
      <c r="AM755" s="196">
        <v>0.3</v>
      </c>
      <c r="AN755" s="199">
        <f t="shared" ref="AN755:AN766" si="1547">AM755/$I755</f>
        <v>0.84269662921348321</v>
      </c>
      <c r="AO755" s="195">
        <f t="shared" ref="AO755:AO766" si="1548">AO$328*AP755</f>
        <v>5955.2280000000001</v>
      </c>
      <c r="AP755" s="196">
        <v>0.26800000000000002</v>
      </c>
      <c r="AQ755" s="199">
        <f t="shared" ref="AQ755:AQ766" si="1549">AP755/$I755</f>
        <v>0.75280898876404501</v>
      </c>
      <c r="AR755" s="195">
        <f t="shared" ref="AR755:AR766" si="1550">AR$328*AS755</f>
        <v>5320.25</v>
      </c>
      <c r="AS755" s="196">
        <v>0.25</v>
      </c>
      <c r="AT755" s="199">
        <f t="shared" ref="AT755:AT766" si="1551">AS755/$I755</f>
        <v>0.702247191011236</v>
      </c>
      <c r="AU755" s="195">
        <f t="shared" ref="AU755:AU766" si="1552">AU$328*AV755</f>
        <v>4143.4470000000001</v>
      </c>
      <c r="AV755" s="196">
        <v>0.29699999999999999</v>
      </c>
      <c r="AW755" s="199">
        <f t="shared" ref="AW755:AW766" si="1553">AV755/$I755</f>
        <v>0.8342696629213483</v>
      </c>
      <c r="AX755" s="195">
        <f t="shared" ref="AX755:AX766" si="1554">AX$328*AY755</f>
        <v>4906.7550000000001</v>
      </c>
      <c r="AY755" s="196">
        <v>0.315</v>
      </c>
      <c r="AZ755" s="199">
        <f t="shared" ref="AZ755:AZ766" si="1555">AY755/$I755</f>
        <v>0.8848314606741573</v>
      </c>
      <c r="BA755" s="197">
        <f t="shared" ref="BA755:BA766" si="1556">BA$328*BB755</f>
        <v>4472.09</v>
      </c>
      <c r="BB755" s="196">
        <v>0.28999999999999998</v>
      </c>
      <c r="BC755" s="199">
        <f t="shared" ref="BC755:BC766" si="1557">BB755/$I755</f>
        <v>0.8146067415730337</v>
      </c>
      <c r="BD755" s="200">
        <f t="shared" ref="BD755:BD766" si="1558">BD$328*BE755</f>
        <v>5999.2939999999999</v>
      </c>
      <c r="BE755" s="196">
        <v>0.34599999999999997</v>
      </c>
      <c r="BF755" s="199">
        <f t="shared" ref="BF755:BF766" si="1559">BE755/$I755</f>
        <v>0.97191011235955049</v>
      </c>
      <c r="BG755" s="259">
        <f t="shared" ref="BG755:BG766" si="1560">BG$328*BH755</f>
        <v>5647.4950000000008</v>
      </c>
      <c r="BH755" s="196">
        <v>0.34300000000000003</v>
      </c>
      <c r="BI755" s="199">
        <f t="shared" ref="BI755:BI766" si="1561">BH755/$I755</f>
        <v>0.96348314606741581</v>
      </c>
      <c r="BJ755" s="197">
        <f t="shared" ref="BJ755:BJ766" si="1562">K755+T755+W755+Z755+Q755</f>
        <v>23448.535</v>
      </c>
      <c r="BK755" s="196">
        <f t="shared" ref="BK755:BK766" si="1563">BJ755/BJ$328</f>
        <v>0.33361601172352956</v>
      </c>
      <c r="BL755" s="199">
        <f t="shared" ref="BL755:BL766" si="1564">BK755/$G755</f>
        <v>1.0761806829791276</v>
      </c>
      <c r="BM755" s="197">
        <f t="shared" ref="BM755:BM766" si="1565">BG755+AU755+AR755+AX755</f>
        <v>20017.947</v>
      </c>
      <c r="BN755" s="276">
        <f t="shared" ref="BN755:BN766" si="1566">BM755/BM$328</f>
        <v>0.29755844754288435</v>
      </c>
      <c r="BO755" s="199">
        <f t="shared" ref="BO755:BO766" si="1567">BN755/$G755</f>
        <v>0.95986595981575595</v>
      </c>
      <c r="BP755" s="197">
        <f t="shared" ref="BP755:BP766" si="1568">BA755+AO755+AL755+BD755</f>
        <v>20989.612000000001</v>
      </c>
      <c r="BQ755" s="196">
        <f t="shared" ref="BQ755:BQ766" si="1569">BP755/BP$328</f>
        <v>0.29903565984242997</v>
      </c>
      <c r="BR755" s="199">
        <f t="shared" ref="BR755:BR766" si="1570">BQ755/$G755</f>
        <v>0.96463116078203215</v>
      </c>
      <c r="BS755" s="352">
        <f t="shared" ref="BS755:BS766" si="1571">AI755+AF755+AC755+N755</f>
        <v>16865.332000000002</v>
      </c>
      <c r="BT755" s="339">
        <f t="shared" ref="BT755:BT766" si="1572">BS755/BS$328</f>
        <v>0.31056111663536262</v>
      </c>
      <c r="BU755" s="281">
        <f t="shared" ref="BU755:BU766" si="1573">BT755/$G755</f>
        <v>1.0018100536624601</v>
      </c>
      <c r="BV755" s="287">
        <f t="shared" ref="BV755:BV766" si="1574">L755</f>
        <v>0.33700000000000002</v>
      </c>
      <c r="BW755" s="287">
        <f t="shared" ref="BW755:BW766" si="1575">O755</f>
        <v>0.35599999999999998</v>
      </c>
      <c r="BX755" s="287">
        <f t="shared" ref="BX755:BX766" si="1576">R755</f>
        <v>0.33500000000000002</v>
      </c>
      <c r="BY755" s="287">
        <f t="shared" ref="BY755:BY766" si="1577">U755</f>
        <v>0.34200000000000003</v>
      </c>
      <c r="BZ755" s="287">
        <f t="shared" ref="BZ755:BZ766" si="1578">X755</f>
        <v>0.32600000000000001</v>
      </c>
      <c r="CA755" s="287">
        <f t="shared" ref="CA755:CA766" si="1579">AA755</f>
        <v>0.32600000000000001</v>
      </c>
      <c r="CB755" s="287">
        <f t="shared" ref="CB755:CB766" si="1580">AD755</f>
        <v>0.28100000000000003</v>
      </c>
      <c r="CC755" s="287">
        <f t="shared" ref="CC755:CC766" si="1581">AG755</f>
        <v>0.34200000000000003</v>
      </c>
      <c r="CD755" s="287">
        <f t="shared" ref="CD755:CD766" si="1582">AJ755</f>
        <v>0.27300000000000002</v>
      </c>
      <c r="CE755" s="287">
        <f t="shared" ref="CE755:CE766" si="1583">AM755</f>
        <v>0.3</v>
      </c>
      <c r="CF755" s="287">
        <f t="shared" ref="CF755:CF766" si="1584">AP755</f>
        <v>0.26800000000000002</v>
      </c>
      <c r="CG755" s="287">
        <f t="shared" ref="CG755:CG766" si="1585">AS755</f>
        <v>0.25</v>
      </c>
      <c r="CH755" s="287">
        <f t="shared" ref="CH755:CH766" si="1586">AV755</f>
        <v>0.29699999999999999</v>
      </c>
      <c r="CI755" s="287">
        <f t="shared" ref="CI755:CI766" si="1587">AY755</f>
        <v>0.315</v>
      </c>
      <c r="CJ755" s="287">
        <f t="shared" ref="CJ755:CJ766" si="1588">BB755</f>
        <v>0.28999999999999998</v>
      </c>
      <c r="CK755" s="287">
        <f t="shared" ref="CK755:CK766" si="1589">BE755</f>
        <v>0.34599999999999997</v>
      </c>
      <c r="CL755" s="287">
        <f t="shared" ref="CL755:CL766" si="1590">BH755</f>
        <v>0.34300000000000003</v>
      </c>
    </row>
    <row r="756" spans="1:90" x14ac:dyDescent="0.3">
      <c r="A756" s="163">
        <v>757</v>
      </c>
      <c r="B756" s="26" t="s">
        <v>510</v>
      </c>
      <c r="C756" s="12" t="s">
        <v>142</v>
      </c>
      <c r="D756" s="201">
        <v>44501</v>
      </c>
      <c r="E756" s="203"/>
      <c r="F756" s="197">
        <f t="shared" si="1525"/>
        <v>66824.535000000003</v>
      </c>
      <c r="G756" s="208">
        <v>0.255</v>
      </c>
      <c r="H756" s="204"/>
      <c r="I756" s="198">
        <f t="shared" si="1526"/>
        <v>0.28899999999999998</v>
      </c>
      <c r="J756" s="198">
        <f t="shared" si="1527"/>
        <v>0.221</v>
      </c>
      <c r="K756" s="195">
        <f t="shared" si="1528"/>
        <v>3950.8199999999997</v>
      </c>
      <c r="L756" s="196">
        <v>0.23499999999999999</v>
      </c>
      <c r="M756" s="199">
        <f t="shared" si="1529"/>
        <v>0.81314878892733566</v>
      </c>
      <c r="N756" s="195">
        <f t="shared" si="1530"/>
        <v>3764.0600000000004</v>
      </c>
      <c r="O756" s="196">
        <v>0.26500000000000001</v>
      </c>
      <c r="P756" s="199">
        <f t="shared" si="1531"/>
        <v>0.91695501730103812</v>
      </c>
      <c r="Q756" s="195">
        <f t="shared" si="1532"/>
        <v>2587.8029999999999</v>
      </c>
      <c r="R756" s="196">
        <v>0.23699999999999999</v>
      </c>
      <c r="S756" s="199">
        <f t="shared" si="1533"/>
        <v>0.82006920415224915</v>
      </c>
      <c r="T756" s="195">
        <f t="shared" si="1534"/>
        <v>4301.3879999999999</v>
      </c>
      <c r="U756" s="196">
        <v>0.27300000000000002</v>
      </c>
      <c r="V756" s="199">
        <f t="shared" si="1535"/>
        <v>0.94463667820069219</v>
      </c>
      <c r="W756" s="195">
        <f t="shared" si="1536"/>
        <v>3814.4679999999998</v>
      </c>
      <c r="X756" s="196">
        <v>0.23599999999999999</v>
      </c>
      <c r="Y756" s="199">
        <f t="shared" si="1537"/>
        <v>0.81660899653979235</v>
      </c>
      <c r="Z756" s="195">
        <f t="shared" si="1538"/>
        <v>2350.556</v>
      </c>
      <c r="AA756" s="196">
        <v>0.221</v>
      </c>
      <c r="AB756" s="199">
        <f t="shared" si="1539"/>
        <v>0.76470588235294124</v>
      </c>
      <c r="AC756" s="195">
        <f t="shared" si="1540"/>
        <v>4921.0919999999996</v>
      </c>
      <c r="AD756" s="196">
        <v>0.28899999999999998</v>
      </c>
      <c r="AE756" s="199">
        <f t="shared" si="1541"/>
        <v>1</v>
      </c>
      <c r="AF756" s="195">
        <f t="shared" si="1542"/>
        <v>2425.962</v>
      </c>
      <c r="AG756" s="196">
        <v>0.23100000000000001</v>
      </c>
      <c r="AH756" s="199">
        <f t="shared" si="1543"/>
        <v>0.7993079584775088</v>
      </c>
      <c r="AI756" s="195">
        <f t="shared" si="1544"/>
        <v>3029.8519999999999</v>
      </c>
      <c r="AJ756" s="196">
        <v>0.24099999999999999</v>
      </c>
      <c r="AK756" s="199">
        <f t="shared" si="1545"/>
        <v>0.83391003460207613</v>
      </c>
      <c r="AL756" s="195">
        <f t="shared" si="1546"/>
        <v>3528.7200000000003</v>
      </c>
      <c r="AM756" s="196">
        <v>0.23200000000000001</v>
      </c>
      <c r="AN756" s="199">
        <f t="shared" si="1547"/>
        <v>0.80276816608996548</v>
      </c>
      <c r="AO756" s="195">
        <f t="shared" si="1548"/>
        <v>5710.7970000000005</v>
      </c>
      <c r="AP756" s="196">
        <v>0.25700000000000001</v>
      </c>
      <c r="AQ756" s="199">
        <f t="shared" si="1549"/>
        <v>0.88927335640138416</v>
      </c>
      <c r="AR756" s="195">
        <f t="shared" si="1550"/>
        <v>5639.4650000000001</v>
      </c>
      <c r="AS756" s="196">
        <v>0.26500000000000001</v>
      </c>
      <c r="AT756" s="199">
        <f t="shared" si="1551"/>
        <v>0.91695501730103812</v>
      </c>
      <c r="AU756" s="195">
        <f t="shared" si="1552"/>
        <v>3669.1130000000003</v>
      </c>
      <c r="AV756" s="196">
        <v>0.26300000000000001</v>
      </c>
      <c r="AW756" s="199">
        <f t="shared" si="1553"/>
        <v>0.91003460207612463</v>
      </c>
      <c r="AX756" s="195">
        <f t="shared" si="1554"/>
        <v>4252.5210000000006</v>
      </c>
      <c r="AY756" s="196">
        <v>0.27300000000000002</v>
      </c>
      <c r="AZ756" s="199">
        <f t="shared" si="1555"/>
        <v>0.94463667820069219</v>
      </c>
      <c r="BA756" s="197">
        <f t="shared" si="1556"/>
        <v>3778.145</v>
      </c>
      <c r="BB756" s="196">
        <v>0.245</v>
      </c>
      <c r="BC756" s="199">
        <f t="shared" si="1557"/>
        <v>0.84775086505190311</v>
      </c>
      <c r="BD756" s="200">
        <f t="shared" si="1558"/>
        <v>4646.8519999999999</v>
      </c>
      <c r="BE756" s="196">
        <v>0.26800000000000002</v>
      </c>
      <c r="BF756" s="199">
        <f t="shared" si="1559"/>
        <v>0.92733564013840841</v>
      </c>
      <c r="BG756" s="259">
        <f t="shared" si="1560"/>
        <v>4412.62</v>
      </c>
      <c r="BH756" s="196">
        <v>0.26800000000000002</v>
      </c>
      <c r="BI756" s="199">
        <f t="shared" si="1561"/>
        <v>0.92733564013840841</v>
      </c>
      <c r="BJ756" s="197">
        <f t="shared" si="1562"/>
        <v>17005.035</v>
      </c>
      <c r="BK756" s="196">
        <f t="shared" si="1563"/>
        <v>0.24194057137979114</v>
      </c>
      <c r="BL756" s="199">
        <f t="shared" si="1564"/>
        <v>0.94878655443055349</v>
      </c>
      <c r="BM756" s="197">
        <f t="shared" si="1565"/>
        <v>17973.719000000001</v>
      </c>
      <c r="BN756" s="276">
        <f t="shared" si="1566"/>
        <v>0.26717184945149686</v>
      </c>
      <c r="BO756" s="199">
        <f t="shared" si="1567"/>
        <v>1.0477327429470464</v>
      </c>
      <c r="BP756" s="197">
        <f t="shared" si="1568"/>
        <v>17664.513999999999</v>
      </c>
      <c r="BQ756" s="196">
        <f t="shared" si="1569"/>
        <v>0.25166351811485804</v>
      </c>
      <c r="BR756" s="199">
        <f t="shared" si="1570"/>
        <v>0.98691575731316883</v>
      </c>
      <c r="BS756" s="352">
        <f t="shared" si="1571"/>
        <v>14140.966</v>
      </c>
      <c r="BT756" s="339">
        <f t="shared" si="1572"/>
        <v>0.26039417375612273</v>
      </c>
      <c r="BU756" s="281">
        <f t="shared" si="1573"/>
        <v>1.0211536225730302</v>
      </c>
      <c r="BV756" s="287">
        <f t="shared" si="1574"/>
        <v>0.23499999999999999</v>
      </c>
      <c r="BW756" s="287">
        <f t="shared" si="1575"/>
        <v>0.26500000000000001</v>
      </c>
      <c r="BX756" s="287">
        <f t="shared" si="1576"/>
        <v>0.23699999999999999</v>
      </c>
      <c r="BY756" s="287">
        <f t="shared" si="1577"/>
        <v>0.27300000000000002</v>
      </c>
      <c r="BZ756" s="287">
        <f t="shared" si="1578"/>
        <v>0.23599999999999999</v>
      </c>
      <c r="CA756" s="287">
        <f t="shared" si="1579"/>
        <v>0.221</v>
      </c>
      <c r="CB756" s="287">
        <f t="shared" si="1580"/>
        <v>0.28899999999999998</v>
      </c>
      <c r="CC756" s="287">
        <f t="shared" si="1581"/>
        <v>0.23100000000000001</v>
      </c>
      <c r="CD756" s="287">
        <f t="shared" si="1582"/>
        <v>0.24099999999999999</v>
      </c>
      <c r="CE756" s="287">
        <f t="shared" si="1583"/>
        <v>0.23200000000000001</v>
      </c>
      <c r="CF756" s="287">
        <f t="shared" si="1584"/>
        <v>0.25700000000000001</v>
      </c>
      <c r="CG756" s="287">
        <f t="shared" si="1585"/>
        <v>0.26500000000000001</v>
      </c>
      <c r="CH756" s="287">
        <f t="shared" si="1586"/>
        <v>0.26300000000000001</v>
      </c>
      <c r="CI756" s="287">
        <f t="shared" si="1587"/>
        <v>0.27300000000000002</v>
      </c>
      <c r="CJ756" s="287">
        <f t="shared" si="1588"/>
        <v>0.245</v>
      </c>
      <c r="CK756" s="287">
        <f t="shared" si="1589"/>
        <v>0.26800000000000002</v>
      </c>
      <c r="CL756" s="287">
        <f t="shared" si="1590"/>
        <v>0.26800000000000002</v>
      </c>
    </row>
    <row r="757" spans="1:90" x14ac:dyDescent="0.3">
      <c r="A757" s="163">
        <v>758</v>
      </c>
      <c r="B757" s="26" t="s">
        <v>511</v>
      </c>
      <c r="C757" s="12" t="s">
        <v>142</v>
      </c>
      <c r="D757" s="201">
        <v>44501</v>
      </c>
      <c r="E757" s="203"/>
      <c r="F757" s="197">
        <f t="shared" si="1525"/>
        <v>47956.430999999997</v>
      </c>
      <c r="G757" s="208">
        <v>0.183</v>
      </c>
      <c r="H757" s="204"/>
      <c r="I757" s="198">
        <f t="shared" si="1526"/>
        <v>0.23200000000000001</v>
      </c>
      <c r="J757" s="198">
        <f t="shared" si="1527"/>
        <v>0.14399999999999999</v>
      </c>
      <c r="K757" s="195">
        <f t="shared" si="1528"/>
        <v>3328.7760000000003</v>
      </c>
      <c r="L757" s="196">
        <v>0.19800000000000001</v>
      </c>
      <c r="M757" s="199">
        <f t="shared" si="1529"/>
        <v>0.85344827586206895</v>
      </c>
      <c r="N757" s="195">
        <f t="shared" si="1530"/>
        <v>2783.9839999999999</v>
      </c>
      <c r="O757" s="196">
        <v>0.19600000000000001</v>
      </c>
      <c r="P757" s="199">
        <f t="shared" si="1531"/>
        <v>0.84482758620689657</v>
      </c>
      <c r="Q757" s="195">
        <f t="shared" si="1532"/>
        <v>2216.5570000000002</v>
      </c>
      <c r="R757" s="196">
        <v>0.20300000000000001</v>
      </c>
      <c r="S757" s="199">
        <f t="shared" si="1533"/>
        <v>0.875</v>
      </c>
      <c r="T757" s="195">
        <f t="shared" si="1534"/>
        <v>3245.7359999999999</v>
      </c>
      <c r="U757" s="196">
        <v>0.20599999999999999</v>
      </c>
      <c r="V757" s="199">
        <f t="shared" si="1535"/>
        <v>0.88793103448275856</v>
      </c>
      <c r="W757" s="195">
        <f t="shared" si="1536"/>
        <v>3054.8070000000002</v>
      </c>
      <c r="X757" s="196">
        <v>0.189</v>
      </c>
      <c r="Y757" s="199">
        <f t="shared" si="1537"/>
        <v>0.81465517241379304</v>
      </c>
      <c r="Z757" s="195">
        <f t="shared" si="1538"/>
        <v>1946.3879999999999</v>
      </c>
      <c r="AA757" s="196">
        <v>0.183</v>
      </c>
      <c r="AB757" s="199">
        <f t="shared" si="1539"/>
        <v>0.7887931034482758</v>
      </c>
      <c r="AC757" s="195">
        <f t="shared" si="1540"/>
        <v>3116.1239999999998</v>
      </c>
      <c r="AD757" s="196">
        <v>0.183</v>
      </c>
      <c r="AE757" s="199">
        <f t="shared" si="1541"/>
        <v>0.7887931034482758</v>
      </c>
      <c r="AF757" s="195">
        <f t="shared" si="1542"/>
        <v>1953.3720000000001</v>
      </c>
      <c r="AG757" s="196">
        <v>0.186</v>
      </c>
      <c r="AH757" s="199">
        <f t="shared" si="1543"/>
        <v>0.80172413793103448</v>
      </c>
      <c r="AI757" s="195">
        <f t="shared" si="1544"/>
        <v>1873.2279999999998</v>
      </c>
      <c r="AJ757" s="196">
        <v>0.14899999999999999</v>
      </c>
      <c r="AK757" s="199">
        <f t="shared" si="1545"/>
        <v>0.64224137931034475</v>
      </c>
      <c r="AL757" s="195">
        <f t="shared" si="1546"/>
        <v>2387.9699999999998</v>
      </c>
      <c r="AM757" s="196">
        <v>0.157</v>
      </c>
      <c r="AN757" s="199">
        <f t="shared" si="1547"/>
        <v>0.67672413793103448</v>
      </c>
      <c r="AO757" s="195">
        <f t="shared" si="1548"/>
        <v>3422.0340000000001</v>
      </c>
      <c r="AP757" s="196">
        <v>0.154</v>
      </c>
      <c r="AQ757" s="199">
        <f t="shared" si="1549"/>
        <v>0.6637931034482758</v>
      </c>
      <c r="AR757" s="195">
        <f t="shared" si="1550"/>
        <v>3170.8689999999997</v>
      </c>
      <c r="AS757" s="196">
        <v>0.14899999999999999</v>
      </c>
      <c r="AT757" s="199">
        <f t="shared" si="1551"/>
        <v>0.64224137931034475</v>
      </c>
      <c r="AU757" s="195">
        <f t="shared" si="1552"/>
        <v>2636.739</v>
      </c>
      <c r="AV757" s="196">
        <v>0.189</v>
      </c>
      <c r="AW757" s="199">
        <f t="shared" si="1553"/>
        <v>0.81465517241379304</v>
      </c>
      <c r="AX757" s="195">
        <f t="shared" si="1554"/>
        <v>3006.3609999999999</v>
      </c>
      <c r="AY757" s="196">
        <v>0.193</v>
      </c>
      <c r="AZ757" s="199">
        <f t="shared" si="1555"/>
        <v>0.8318965517241379</v>
      </c>
      <c r="BA757" s="197">
        <f t="shared" si="1556"/>
        <v>2220.6239999999998</v>
      </c>
      <c r="BB757" s="196">
        <v>0.14399999999999999</v>
      </c>
      <c r="BC757" s="199">
        <f t="shared" si="1557"/>
        <v>0.6206896551724137</v>
      </c>
      <c r="BD757" s="200">
        <f t="shared" si="1558"/>
        <v>4022.6480000000001</v>
      </c>
      <c r="BE757" s="196">
        <v>0.23200000000000001</v>
      </c>
      <c r="BF757" s="199">
        <f t="shared" si="1559"/>
        <v>1</v>
      </c>
      <c r="BG757" s="259">
        <f t="shared" si="1560"/>
        <v>3638.7649999999999</v>
      </c>
      <c r="BH757" s="196">
        <v>0.221</v>
      </c>
      <c r="BI757" s="199">
        <f t="shared" si="1561"/>
        <v>0.95258620689655171</v>
      </c>
      <c r="BJ757" s="197">
        <f t="shared" si="1562"/>
        <v>13792.264000000003</v>
      </c>
      <c r="BK757" s="196">
        <f t="shared" si="1563"/>
        <v>0.19623060068861511</v>
      </c>
      <c r="BL757" s="199">
        <f t="shared" si="1564"/>
        <v>1.0722983644186619</v>
      </c>
      <c r="BM757" s="197">
        <f t="shared" si="1565"/>
        <v>12452.734</v>
      </c>
      <c r="BN757" s="276">
        <f t="shared" si="1566"/>
        <v>0.18510470612718138</v>
      </c>
      <c r="BO757" s="199">
        <f t="shared" si="1567"/>
        <v>1.0115011263780405</v>
      </c>
      <c r="BP757" s="197">
        <f t="shared" si="1568"/>
        <v>12053.275999999998</v>
      </c>
      <c r="BQ757" s="196">
        <f t="shared" si="1569"/>
        <v>0.17172110384522229</v>
      </c>
      <c r="BR757" s="199">
        <f t="shared" si="1570"/>
        <v>0.93836668767881037</v>
      </c>
      <c r="BS757" s="352">
        <f t="shared" si="1571"/>
        <v>9726.7080000000005</v>
      </c>
      <c r="BT757" s="339">
        <f t="shared" si="1572"/>
        <v>0.17910926969395649</v>
      </c>
      <c r="BU757" s="281">
        <f t="shared" si="1573"/>
        <v>0.97873917865549998</v>
      </c>
      <c r="BV757" s="287">
        <f t="shared" si="1574"/>
        <v>0.19800000000000001</v>
      </c>
      <c r="BW757" s="287">
        <f t="shared" si="1575"/>
        <v>0.19600000000000001</v>
      </c>
      <c r="BX757" s="287">
        <f t="shared" si="1576"/>
        <v>0.20300000000000001</v>
      </c>
      <c r="BY757" s="287">
        <f t="shared" si="1577"/>
        <v>0.20599999999999999</v>
      </c>
      <c r="BZ757" s="287">
        <f t="shared" si="1578"/>
        <v>0.189</v>
      </c>
      <c r="CA757" s="287">
        <f t="shared" si="1579"/>
        <v>0.183</v>
      </c>
      <c r="CB757" s="287">
        <f t="shared" si="1580"/>
        <v>0.183</v>
      </c>
      <c r="CC757" s="287">
        <f t="shared" si="1581"/>
        <v>0.186</v>
      </c>
      <c r="CD757" s="287">
        <f t="shared" si="1582"/>
        <v>0.14899999999999999</v>
      </c>
      <c r="CE757" s="287">
        <f t="shared" si="1583"/>
        <v>0.157</v>
      </c>
      <c r="CF757" s="287">
        <f t="shared" si="1584"/>
        <v>0.154</v>
      </c>
      <c r="CG757" s="287">
        <f t="shared" si="1585"/>
        <v>0.14899999999999999</v>
      </c>
      <c r="CH757" s="287">
        <f t="shared" si="1586"/>
        <v>0.189</v>
      </c>
      <c r="CI757" s="287">
        <f t="shared" si="1587"/>
        <v>0.193</v>
      </c>
      <c r="CJ757" s="287">
        <f t="shared" si="1588"/>
        <v>0.14399999999999999</v>
      </c>
      <c r="CK757" s="287">
        <f t="shared" si="1589"/>
        <v>0.23200000000000001</v>
      </c>
      <c r="CL757" s="287">
        <f t="shared" si="1590"/>
        <v>0.221</v>
      </c>
    </row>
    <row r="758" spans="1:90" x14ac:dyDescent="0.3">
      <c r="A758" s="163">
        <v>759</v>
      </c>
      <c r="B758" s="3" t="s">
        <v>512</v>
      </c>
      <c r="C758" s="12" t="s">
        <v>142</v>
      </c>
      <c r="D758" s="201">
        <v>44501</v>
      </c>
      <c r="E758" s="203"/>
      <c r="F758" s="197">
        <f t="shared" si="1525"/>
        <v>62107.508999999998</v>
      </c>
      <c r="G758" s="208">
        <v>0.23699999999999999</v>
      </c>
      <c r="H758" s="204"/>
      <c r="I758" s="198">
        <f t="shared" si="1526"/>
        <v>0.26400000000000001</v>
      </c>
      <c r="J758" s="198">
        <f t="shared" si="1527"/>
        <v>0.20899999999999999</v>
      </c>
      <c r="K758" s="195">
        <f t="shared" si="1528"/>
        <v>3984.444</v>
      </c>
      <c r="L758" s="196">
        <v>0.23699999999999999</v>
      </c>
      <c r="M758" s="199">
        <f t="shared" si="1529"/>
        <v>0.8977272727272726</v>
      </c>
      <c r="N758" s="195">
        <f t="shared" si="1530"/>
        <v>3366.348</v>
      </c>
      <c r="O758" s="196">
        <v>0.23699999999999999</v>
      </c>
      <c r="P758" s="199">
        <f t="shared" si="1531"/>
        <v>0.8977272727272726</v>
      </c>
      <c r="Q758" s="195">
        <f t="shared" si="1532"/>
        <v>2631.4789999999998</v>
      </c>
      <c r="R758" s="196">
        <v>0.24099999999999999</v>
      </c>
      <c r="S758" s="199">
        <f t="shared" si="1533"/>
        <v>0.91287878787878785</v>
      </c>
      <c r="T758" s="195">
        <f t="shared" si="1534"/>
        <v>3954.7559999999999</v>
      </c>
      <c r="U758" s="196">
        <v>0.251</v>
      </c>
      <c r="V758" s="199">
        <f t="shared" si="1535"/>
        <v>0.95075757575757569</v>
      </c>
      <c r="W758" s="195">
        <f t="shared" si="1536"/>
        <v>4073.076</v>
      </c>
      <c r="X758" s="196">
        <v>0.252</v>
      </c>
      <c r="Y758" s="199">
        <f t="shared" si="1537"/>
        <v>0.95454545454545447</v>
      </c>
      <c r="Z758" s="195">
        <f t="shared" si="1538"/>
        <v>2425.0080000000003</v>
      </c>
      <c r="AA758" s="196">
        <v>0.22800000000000001</v>
      </c>
      <c r="AB758" s="199">
        <f t="shared" si="1539"/>
        <v>0.86363636363636365</v>
      </c>
      <c r="AC758" s="195">
        <f t="shared" si="1540"/>
        <v>3797.2440000000001</v>
      </c>
      <c r="AD758" s="196">
        <v>0.223</v>
      </c>
      <c r="AE758" s="199">
        <f t="shared" si="1541"/>
        <v>0.84469696969696972</v>
      </c>
      <c r="AF758" s="195">
        <f t="shared" si="1542"/>
        <v>2425.962</v>
      </c>
      <c r="AG758" s="196">
        <v>0.23100000000000001</v>
      </c>
      <c r="AH758" s="199">
        <f t="shared" si="1543"/>
        <v>0.875</v>
      </c>
      <c r="AI758" s="195">
        <f t="shared" si="1544"/>
        <v>2652.692</v>
      </c>
      <c r="AJ758" s="196">
        <v>0.21099999999999999</v>
      </c>
      <c r="AK758" s="199">
        <f t="shared" si="1545"/>
        <v>0.7992424242424242</v>
      </c>
      <c r="AL758" s="195">
        <f t="shared" si="1546"/>
        <v>3467.88</v>
      </c>
      <c r="AM758" s="196">
        <v>0.22800000000000001</v>
      </c>
      <c r="AN758" s="199">
        <f t="shared" si="1547"/>
        <v>0.86363636363636365</v>
      </c>
      <c r="AO758" s="195">
        <f t="shared" si="1548"/>
        <v>5221.9349999999995</v>
      </c>
      <c r="AP758" s="196">
        <v>0.23499999999999999</v>
      </c>
      <c r="AQ758" s="199">
        <f t="shared" si="1549"/>
        <v>0.89015151515151503</v>
      </c>
      <c r="AR758" s="195">
        <f t="shared" si="1550"/>
        <v>4447.7290000000003</v>
      </c>
      <c r="AS758" s="196">
        <v>0.20899999999999999</v>
      </c>
      <c r="AT758" s="199">
        <f t="shared" si="1551"/>
        <v>0.79166666666666663</v>
      </c>
      <c r="AU758" s="195">
        <f t="shared" si="1552"/>
        <v>3473.799</v>
      </c>
      <c r="AV758" s="196">
        <v>0.249</v>
      </c>
      <c r="AW758" s="199">
        <f t="shared" si="1553"/>
        <v>0.94318181818181812</v>
      </c>
      <c r="AX758" s="195">
        <f t="shared" si="1554"/>
        <v>3754.0569999999998</v>
      </c>
      <c r="AY758" s="196">
        <v>0.24099999999999999</v>
      </c>
      <c r="AZ758" s="199">
        <f t="shared" si="1555"/>
        <v>0.91287878787878785</v>
      </c>
      <c r="BA758" s="197">
        <f t="shared" si="1556"/>
        <v>3485.1460000000002</v>
      </c>
      <c r="BB758" s="196">
        <v>0.22600000000000001</v>
      </c>
      <c r="BC758" s="199">
        <f t="shared" si="1557"/>
        <v>0.85606060606060608</v>
      </c>
      <c r="BD758" s="200">
        <f t="shared" si="1558"/>
        <v>4577.4960000000001</v>
      </c>
      <c r="BE758" s="196">
        <v>0.26400000000000001</v>
      </c>
      <c r="BF758" s="199">
        <f t="shared" si="1559"/>
        <v>1</v>
      </c>
      <c r="BG758" s="259">
        <f t="shared" si="1560"/>
        <v>4264.4350000000004</v>
      </c>
      <c r="BH758" s="196">
        <v>0.25900000000000001</v>
      </c>
      <c r="BI758" s="199">
        <f t="shared" si="1561"/>
        <v>0.98106060606060608</v>
      </c>
      <c r="BJ758" s="197">
        <f t="shared" si="1562"/>
        <v>17068.762999999999</v>
      </c>
      <c r="BK758" s="196">
        <f t="shared" si="1563"/>
        <v>0.24284726688102892</v>
      </c>
      <c r="BL758" s="199">
        <f t="shared" si="1564"/>
        <v>1.0246720121562403</v>
      </c>
      <c r="BM758" s="197">
        <f t="shared" si="1565"/>
        <v>15940.02</v>
      </c>
      <c r="BN758" s="276">
        <f t="shared" si="1566"/>
        <v>0.23694176056128669</v>
      </c>
      <c r="BO758" s="199">
        <f t="shared" si="1567"/>
        <v>0.99975426397167377</v>
      </c>
      <c r="BP758" s="197">
        <f t="shared" si="1568"/>
        <v>16752.456999999999</v>
      </c>
      <c r="BQ758" s="196">
        <f t="shared" si="1569"/>
        <v>0.23866958726902307</v>
      </c>
      <c r="BR758" s="199">
        <f t="shared" si="1570"/>
        <v>1.0070446720211945</v>
      </c>
      <c r="BS758" s="352">
        <f t="shared" si="1571"/>
        <v>12242.246000000001</v>
      </c>
      <c r="BT758" s="339">
        <f t="shared" si="1572"/>
        <v>0.22543081795750011</v>
      </c>
      <c r="BU758" s="281">
        <f t="shared" si="1573"/>
        <v>0.95118488589662498</v>
      </c>
      <c r="BV758" s="287">
        <f t="shared" si="1574"/>
        <v>0.23699999999999999</v>
      </c>
      <c r="BW758" s="287">
        <f t="shared" si="1575"/>
        <v>0.23699999999999999</v>
      </c>
      <c r="BX758" s="287">
        <f t="shared" si="1576"/>
        <v>0.24099999999999999</v>
      </c>
      <c r="BY758" s="287">
        <f t="shared" si="1577"/>
        <v>0.251</v>
      </c>
      <c r="BZ758" s="287">
        <f t="shared" si="1578"/>
        <v>0.252</v>
      </c>
      <c r="CA758" s="287">
        <f t="shared" si="1579"/>
        <v>0.22800000000000001</v>
      </c>
      <c r="CB758" s="287">
        <f t="shared" si="1580"/>
        <v>0.223</v>
      </c>
      <c r="CC758" s="287">
        <f t="shared" si="1581"/>
        <v>0.23100000000000001</v>
      </c>
      <c r="CD758" s="287">
        <f t="shared" si="1582"/>
        <v>0.21099999999999999</v>
      </c>
      <c r="CE758" s="287">
        <f t="shared" si="1583"/>
        <v>0.22800000000000001</v>
      </c>
      <c r="CF758" s="287">
        <f t="shared" si="1584"/>
        <v>0.23499999999999999</v>
      </c>
      <c r="CG758" s="287">
        <f t="shared" si="1585"/>
        <v>0.20899999999999999</v>
      </c>
      <c r="CH758" s="287">
        <f t="shared" si="1586"/>
        <v>0.249</v>
      </c>
      <c r="CI758" s="287">
        <f t="shared" si="1587"/>
        <v>0.24099999999999999</v>
      </c>
      <c r="CJ758" s="287">
        <f t="shared" si="1588"/>
        <v>0.22600000000000001</v>
      </c>
      <c r="CK758" s="287">
        <f t="shared" si="1589"/>
        <v>0.26400000000000001</v>
      </c>
      <c r="CL758" s="287">
        <f t="shared" si="1590"/>
        <v>0.25900000000000001</v>
      </c>
    </row>
    <row r="759" spans="1:90" x14ac:dyDescent="0.3">
      <c r="A759" s="163">
        <v>760</v>
      </c>
      <c r="B759" s="3" t="s">
        <v>513</v>
      </c>
      <c r="C759" s="12" t="s">
        <v>142</v>
      </c>
      <c r="D759" s="201">
        <v>44501</v>
      </c>
      <c r="E759" s="203"/>
      <c r="F759" s="197">
        <f t="shared" si="1525"/>
        <v>62107.508999999998</v>
      </c>
      <c r="G759" s="208">
        <v>0.23699999999999999</v>
      </c>
      <c r="H759" s="204"/>
      <c r="I759" s="198">
        <f t="shared" si="1526"/>
        <v>0.27400000000000002</v>
      </c>
      <c r="J759" s="198">
        <f t="shared" si="1527"/>
        <v>0.20899999999999999</v>
      </c>
      <c r="K759" s="195">
        <f t="shared" si="1528"/>
        <v>3765.8879999999999</v>
      </c>
      <c r="L759" s="196">
        <v>0.224</v>
      </c>
      <c r="M759" s="199">
        <f t="shared" si="1529"/>
        <v>0.81751824817518248</v>
      </c>
      <c r="N759" s="195">
        <f t="shared" si="1530"/>
        <v>3664.6320000000001</v>
      </c>
      <c r="O759" s="196">
        <v>0.25800000000000001</v>
      </c>
      <c r="P759" s="199">
        <f t="shared" si="1531"/>
        <v>0.94160583941605835</v>
      </c>
      <c r="Q759" s="195">
        <f t="shared" si="1532"/>
        <v>2522.2890000000002</v>
      </c>
      <c r="R759" s="196">
        <v>0.23100000000000001</v>
      </c>
      <c r="S759" s="199">
        <f t="shared" si="1533"/>
        <v>0.84306569343065696</v>
      </c>
      <c r="T759" s="195">
        <f t="shared" si="1534"/>
        <v>4317.1440000000002</v>
      </c>
      <c r="U759" s="196">
        <v>0.27400000000000002</v>
      </c>
      <c r="V759" s="199">
        <f t="shared" si="1535"/>
        <v>1</v>
      </c>
      <c r="W759" s="195">
        <f t="shared" si="1536"/>
        <v>3604.3490000000002</v>
      </c>
      <c r="X759" s="196">
        <v>0.223</v>
      </c>
      <c r="Y759" s="199">
        <f t="shared" si="1537"/>
        <v>0.81386861313868608</v>
      </c>
      <c r="Z759" s="195">
        <f t="shared" si="1538"/>
        <v>2222.924</v>
      </c>
      <c r="AA759" s="196">
        <v>0.20899999999999999</v>
      </c>
      <c r="AB759" s="199">
        <f t="shared" si="1539"/>
        <v>0.76277372262773713</v>
      </c>
      <c r="AC759" s="195">
        <f t="shared" si="1540"/>
        <v>4529.4480000000003</v>
      </c>
      <c r="AD759" s="196">
        <v>0.26600000000000001</v>
      </c>
      <c r="AE759" s="199">
        <f t="shared" si="1541"/>
        <v>0.97080291970802912</v>
      </c>
      <c r="AF759" s="195">
        <f t="shared" si="1542"/>
        <v>2236.9259999999999</v>
      </c>
      <c r="AG759" s="196">
        <v>0.21299999999999999</v>
      </c>
      <c r="AH759" s="199">
        <f t="shared" si="1543"/>
        <v>0.77737226277372251</v>
      </c>
      <c r="AI759" s="195">
        <f t="shared" si="1544"/>
        <v>2690.4079999999999</v>
      </c>
      <c r="AJ759" s="196">
        <v>0.214</v>
      </c>
      <c r="AK759" s="199">
        <f t="shared" si="1545"/>
        <v>0.78102189781021891</v>
      </c>
      <c r="AL759" s="195">
        <f t="shared" si="1546"/>
        <v>3178.89</v>
      </c>
      <c r="AM759" s="196">
        <v>0.20899999999999999</v>
      </c>
      <c r="AN759" s="199">
        <f t="shared" si="1547"/>
        <v>0.76277372262773713</v>
      </c>
      <c r="AO759" s="195">
        <f t="shared" si="1548"/>
        <v>4955.2830000000004</v>
      </c>
      <c r="AP759" s="196">
        <v>0.223</v>
      </c>
      <c r="AQ759" s="199">
        <f t="shared" si="1549"/>
        <v>0.81386861313868608</v>
      </c>
      <c r="AR759" s="195">
        <f t="shared" si="1550"/>
        <v>4894.63</v>
      </c>
      <c r="AS759" s="196">
        <v>0.23</v>
      </c>
      <c r="AT759" s="199">
        <f t="shared" si="1551"/>
        <v>0.83941605839416056</v>
      </c>
      <c r="AU759" s="195">
        <f t="shared" si="1552"/>
        <v>3431.9459999999999</v>
      </c>
      <c r="AV759" s="196">
        <v>0.246</v>
      </c>
      <c r="AW759" s="199">
        <f t="shared" si="1553"/>
        <v>0.89781021897810209</v>
      </c>
      <c r="AX759" s="195">
        <f t="shared" si="1554"/>
        <v>4003.2890000000002</v>
      </c>
      <c r="AY759" s="196">
        <v>0.25700000000000001</v>
      </c>
      <c r="AZ759" s="199">
        <f t="shared" si="1555"/>
        <v>0.93795620437956195</v>
      </c>
      <c r="BA759" s="197">
        <f t="shared" si="1556"/>
        <v>3300.0940000000001</v>
      </c>
      <c r="BB759" s="196">
        <v>0.214</v>
      </c>
      <c r="BC759" s="199">
        <f t="shared" si="1557"/>
        <v>0.78102189781021891</v>
      </c>
      <c r="BD759" s="200">
        <f t="shared" si="1558"/>
        <v>4525.4790000000003</v>
      </c>
      <c r="BE759" s="196">
        <v>0.26100000000000001</v>
      </c>
      <c r="BF759" s="199">
        <f t="shared" si="1559"/>
        <v>0.95255474452554745</v>
      </c>
      <c r="BG759" s="259">
        <f t="shared" si="1560"/>
        <v>4346.76</v>
      </c>
      <c r="BH759" s="196">
        <v>0.26400000000000001</v>
      </c>
      <c r="BI759" s="199">
        <f t="shared" si="1561"/>
        <v>0.96350364963503643</v>
      </c>
      <c r="BJ759" s="197">
        <f t="shared" si="1562"/>
        <v>16432.594000000001</v>
      </c>
      <c r="BK759" s="196">
        <f t="shared" si="1563"/>
        <v>0.23379611871496458</v>
      </c>
      <c r="BL759" s="199">
        <f t="shared" si="1564"/>
        <v>0.98648151356525149</v>
      </c>
      <c r="BM759" s="197">
        <f t="shared" si="1565"/>
        <v>16676.625</v>
      </c>
      <c r="BN759" s="276">
        <f t="shared" si="1566"/>
        <v>0.24789108719564765</v>
      </c>
      <c r="BO759" s="199">
        <f t="shared" si="1567"/>
        <v>1.0459539544120153</v>
      </c>
      <c r="BP759" s="197">
        <f t="shared" si="1568"/>
        <v>15959.745999999999</v>
      </c>
      <c r="BQ759" s="196">
        <f t="shared" si="1569"/>
        <v>0.2273759598808964</v>
      </c>
      <c r="BR759" s="199">
        <f t="shared" si="1570"/>
        <v>0.95939223578437305</v>
      </c>
      <c r="BS759" s="352">
        <f t="shared" si="1571"/>
        <v>13121.413999999999</v>
      </c>
      <c r="BT759" s="339">
        <f t="shared" si="1572"/>
        <v>0.24161996832762492</v>
      </c>
      <c r="BU759" s="281">
        <f t="shared" si="1573"/>
        <v>1.0194935372473626</v>
      </c>
      <c r="BV759" s="287">
        <f t="shared" si="1574"/>
        <v>0.224</v>
      </c>
      <c r="BW759" s="287">
        <f t="shared" si="1575"/>
        <v>0.25800000000000001</v>
      </c>
      <c r="BX759" s="287">
        <f t="shared" si="1576"/>
        <v>0.23100000000000001</v>
      </c>
      <c r="BY759" s="287">
        <f t="shared" si="1577"/>
        <v>0.27400000000000002</v>
      </c>
      <c r="BZ759" s="287">
        <f t="shared" si="1578"/>
        <v>0.223</v>
      </c>
      <c r="CA759" s="287">
        <f t="shared" si="1579"/>
        <v>0.20899999999999999</v>
      </c>
      <c r="CB759" s="287">
        <f t="shared" si="1580"/>
        <v>0.26600000000000001</v>
      </c>
      <c r="CC759" s="287">
        <f t="shared" si="1581"/>
        <v>0.21299999999999999</v>
      </c>
      <c r="CD759" s="287">
        <f t="shared" si="1582"/>
        <v>0.214</v>
      </c>
      <c r="CE759" s="287">
        <f t="shared" si="1583"/>
        <v>0.20899999999999999</v>
      </c>
      <c r="CF759" s="287">
        <f t="shared" si="1584"/>
        <v>0.223</v>
      </c>
      <c r="CG759" s="287">
        <f t="shared" si="1585"/>
        <v>0.23</v>
      </c>
      <c r="CH759" s="287">
        <f t="shared" si="1586"/>
        <v>0.246</v>
      </c>
      <c r="CI759" s="287">
        <f t="shared" si="1587"/>
        <v>0.25700000000000001</v>
      </c>
      <c r="CJ759" s="287">
        <f t="shared" si="1588"/>
        <v>0.214</v>
      </c>
      <c r="CK759" s="287">
        <f t="shared" si="1589"/>
        <v>0.26100000000000001</v>
      </c>
      <c r="CL759" s="287">
        <f t="shared" si="1590"/>
        <v>0.26400000000000001</v>
      </c>
    </row>
    <row r="760" spans="1:90" x14ac:dyDescent="0.3">
      <c r="A760" s="163">
        <v>761</v>
      </c>
      <c r="B760" s="3" t="s">
        <v>514</v>
      </c>
      <c r="C760" s="12" t="s">
        <v>142</v>
      </c>
      <c r="D760" s="201">
        <v>44501</v>
      </c>
      <c r="E760" s="203"/>
      <c r="F760" s="197">
        <f t="shared" si="1525"/>
        <v>31970.953999999998</v>
      </c>
      <c r="G760" s="208">
        <v>0.122</v>
      </c>
      <c r="H760" s="204"/>
      <c r="I760" s="198">
        <f t="shared" si="1526"/>
        <v>0.16600000000000001</v>
      </c>
      <c r="J760" s="198">
        <f t="shared" si="1527"/>
        <v>0.06</v>
      </c>
      <c r="K760" s="195">
        <f t="shared" si="1528"/>
        <v>1294.5239999999999</v>
      </c>
      <c r="L760" s="196">
        <v>7.6999999999999999E-2</v>
      </c>
      <c r="M760" s="199">
        <f t="shared" si="1529"/>
        <v>0.46385542168674698</v>
      </c>
      <c r="N760" s="195">
        <f t="shared" si="1530"/>
        <v>1619.2560000000001</v>
      </c>
      <c r="O760" s="196">
        <v>0.114</v>
      </c>
      <c r="P760" s="199">
        <f t="shared" si="1531"/>
        <v>0.68674698795180722</v>
      </c>
      <c r="Q760" s="195">
        <f t="shared" si="1532"/>
        <v>808.00599999999997</v>
      </c>
      <c r="R760" s="196">
        <v>7.3999999999999996E-2</v>
      </c>
      <c r="S760" s="199">
        <f t="shared" si="1533"/>
        <v>0.44578313253012042</v>
      </c>
      <c r="T760" s="195">
        <f t="shared" si="1534"/>
        <v>2016.768</v>
      </c>
      <c r="U760" s="196">
        <v>0.128</v>
      </c>
      <c r="V760" s="199">
        <f t="shared" si="1535"/>
        <v>0.77108433734939752</v>
      </c>
      <c r="W760" s="195">
        <f t="shared" si="1536"/>
        <v>1503.1589999999999</v>
      </c>
      <c r="X760" s="196">
        <v>9.2999999999999999E-2</v>
      </c>
      <c r="Y760" s="199">
        <f t="shared" si="1537"/>
        <v>0.56024096385542166</v>
      </c>
      <c r="Z760" s="195">
        <f t="shared" si="1538"/>
        <v>638.16</v>
      </c>
      <c r="AA760" s="196">
        <v>0.06</v>
      </c>
      <c r="AB760" s="199">
        <f t="shared" si="1539"/>
        <v>0.36144578313253006</v>
      </c>
      <c r="AC760" s="195">
        <f t="shared" si="1540"/>
        <v>2758.5360000000001</v>
      </c>
      <c r="AD760" s="196">
        <v>0.16200000000000001</v>
      </c>
      <c r="AE760" s="199">
        <f t="shared" si="1541"/>
        <v>0.97590361445783136</v>
      </c>
      <c r="AF760" s="195">
        <f t="shared" si="1542"/>
        <v>682.63</v>
      </c>
      <c r="AG760" s="196">
        <v>6.5000000000000002E-2</v>
      </c>
      <c r="AH760" s="199">
        <f t="shared" si="1543"/>
        <v>0.39156626506024095</v>
      </c>
      <c r="AI760" s="195">
        <f t="shared" si="1544"/>
        <v>1659.5040000000001</v>
      </c>
      <c r="AJ760" s="196">
        <v>0.13200000000000001</v>
      </c>
      <c r="AK760" s="199">
        <f t="shared" si="1545"/>
        <v>0.79518072289156627</v>
      </c>
      <c r="AL760" s="195">
        <f t="shared" si="1546"/>
        <v>1764.3600000000001</v>
      </c>
      <c r="AM760" s="196">
        <v>0.11600000000000001</v>
      </c>
      <c r="AN760" s="199">
        <f t="shared" si="1547"/>
        <v>0.6987951807228916</v>
      </c>
      <c r="AO760" s="195">
        <f t="shared" si="1548"/>
        <v>3688.6860000000001</v>
      </c>
      <c r="AP760" s="196">
        <v>0.16600000000000001</v>
      </c>
      <c r="AQ760" s="199">
        <f t="shared" si="1549"/>
        <v>1</v>
      </c>
      <c r="AR760" s="195">
        <f t="shared" si="1550"/>
        <v>3490.0840000000003</v>
      </c>
      <c r="AS760" s="196">
        <v>0.16400000000000001</v>
      </c>
      <c r="AT760" s="199">
        <f t="shared" si="1551"/>
        <v>0.98795180722891562</v>
      </c>
      <c r="AU760" s="195">
        <f t="shared" si="1552"/>
        <v>1953.14</v>
      </c>
      <c r="AV760" s="196">
        <v>0.14000000000000001</v>
      </c>
      <c r="AW760" s="199">
        <f t="shared" si="1553"/>
        <v>0.84337349397590367</v>
      </c>
      <c r="AX760" s="195">
        <f t="shared" si="1554"/>
        <v>2071.741</v>
      </c>
      <c r="AY760" s="196">
        <v>0.13300000000000001</v>
      </c>
      <c r="AZ760" s="199">
        <f t="shared" si="1555"/>
        <v>0.8012048192771084</v>
      </c>
      <c r="BA760" s="197">
        <f t="shared" si="1556"/>
        <v>2359.413</v>
      </c>
      <c r="BB760" s="196">
        <v>0.153</v>
      </c>
      <c r="BC760" s="199">
        <f t="shared" si="1557"/>
        <v>0.92168674698795172</v>
      </c>
      <c r="BD760" s="200">
        <f t="shared" si="1558"/>
        <v>1785.9169999999999</v>
      </c>
      <c r="BE760" s="196">
        <v>0.10299999999999999</v>
      </c>
      <c r="BF760" s="199">
        <f t="shared" si="1559"/>
        <v>0.62048192771084332</v>
      </c>
      <c r="BG760" s="259">
        <f t="shared" si="1560"/>
        <v>1893.4750000000001</v>
      </c>
      <c r="BH760" s="196">
        <v>0.115</v>
      </c>
      <c r="BI760" s="199">
        <f t="shared" si="1561"/>
        <v>0.69277108433734935</v>
      </c>
      <c r="BJ760" s="197">
        <f t="shared" si="1562"/>
        <v>6260.6170000000002</v>
      </c>
      <c r="BK760" s="196">
        <f t="shared" si="1563"/>
        <v>8.9073457018467403E-2</v>
      </c>
      <c r="BL760" s="199">
        <f t="shared" si="1564"/>
        <v>0.73011030343006067</v>
      </c>
      <c r="BM760" s="197">
        <f t="shared" si="1565"/>
        <v>9408.44</v>
      </c>
      <c r="BN760" s="276">
        <f t="shared" si="1566"/>
        <v>0.13985254333026131</v>
      </c>
      <c r="BO760" s="199">
        <f t="shared" si="1567"/>
        <v>1.146332322379191</v>
      </c>
      <c r="BP760" s="197">
        <f t="shared" si="1568"/>
        <v>9598.3760000000002</v>
      </c>
      <c r="BQ760" s="196">
        <f t="shared" si="1569"/>
        <v>0.13674653445598439</v>
      </c>
      <c r="BR760" s="199">
        <f t="shared" si="1570"/>
        <v>1.1208732332457738</v>
      </c>
      <c r="BS760" s="352">
        <f t="shared" si="1571"/>
        <v>6719.9260000000004</v>
      </c>
      <c r="BT760" s="339">
        <f t="shared" si="1572"/>
        <v>0.12374187014326227</v>
      </c>
      <c r="BU760" s="281">
        <f t="shared" si="1573"/>
        <v>1.0142776241251006</v>
      </c>
      <c r="BV760" s="287">
        <f t="shared" si="1574"/>
        <v>7.6999999999999999E-2</v>
      </c>
      <c r="BW760" s="287">
        <f t="shared" si="1575"/>
        <v>0.114</v>
      </c>
      <c r="BX760" s="287">
        <f t="shared" si="1576"/>
        <v>7.3999999999999996E-2</v>
      </c>
      <c r="BY760" s="287">
        <f t="shared" si="1577"/>
        <v>0.128</v>
      </c>
      <c r="BZ760" s="287">
        <f t="shared" si="1578"/>
        <v>9.2999999999999999E-2</v>
      </c>
      <c r="CA760" s="287">
        <f t="shared" si="1579"/>
        <v>0.06</v>
      </c>
      <c r="CB760" s="287">
        <f t="shared" si="1580"/>
        <v>0.16200000000000001</v>
      </c>
      <c r="CC760" s="287">
        <f t="shared" si="1581"/>
        <v>6.5000000000000002E-2</v>
      </c>
      <c r="CD760" s="287">
        <f t="shared" si="1582"/>
        <v>0.13200000000000001</v>
      </c>
      <c r="CE760" s="287">
        <f t="shared" si="1583"/>
        <v>0.11600000000000001</v>
      </c>
      <c r="CF760" s="287">
        <f t="shared" si="1584"/>
        <v>0.16600000000000001</v>
      </c>
      <c r="CG760" s="287">
        <f t="shared" si="1585"/>
        <v>0.16400000000000001</v>
      </c>
      <c r="CH760" s="287">
        <f t="shared" si="1586"/>
        <v>0.14000000000000001</v>
      </c>
      <c r="CI760" s="287">
        <f t="shared" si="1587"/>
        <v>0.13300000000000001</v>
      </c>
      <c r="CJ760" s="287">
        <f t="shared" si="1588"/>
        <v>0.153</v>
      </c>
      <c r="CK760" s="287">
        <f t="shared" si="1589"/>
        <v>0.10299999999999999</v>
      </c>
      <c r="CL760" s="287">
        <f t="shared" si="1590"/>
        <v>0.115</v>
      </c>
    </row>
    <row r="761" spans="1:90" x14ac:dyDescent="0.3">
      <c r="A761" s="163">
        <v>762</v>
      </c>
      <c r="B761" s="3" t="s">
        <v>515</v>
      </c>
      <c r="C761" s="12" t="s">
        <v>142</v>
      </c>
      <c r="D761" s="201">
        <v>44501</v>
      </c>
      <c r="E761" s="203"/>
      <c r="F761" s="197">
        <f t="shared" si="1525"/>
        <v>37998.264999999999</v>
      </c>
      <c r="G761" s="208">
        <v>0.14499999999999999</v>
      </c>
      <c r="H761" s="204"/>
      <c r="I761" s="198">
        <f t="shared" si="1526"/>
        <v>0.186</v>
      </c>
      <c r="J761" s="198">
        <f t="shared" si="1527"/>
        <v>9.8000000000000004E-2</v>
      </c>
      <c r="K761" s="195">
        <f t="shared" si="1528"/>
        <v>2168.748</v>
      </c>
      <c r="L761" s="196">
        <v>0.129</v>
      </c>
      <c r="M761" s="199">
        <f t="shared" si="1529"/>
        <v>0.69354838709677424</v>
      </c>
      <c r="N761" s="195">
        <f t="shared" si="1530"/>
        <v>2343.6600000000003</v>
      </c>
      <c r="O761" s="196">
        <v>0.16500000000000001</v>
      </c>
      <c r="P761" s="199">
        <f t="shared" si="1531"/>
        <v>0.88709677419354849</v>
      </c>
      <c r="Q761" s="195">
        <f t="shared" si="1532"/>
        <v>1375.7940000000001</v>
      </c>
      <c r="R761" s="196">
        <v>0.126</v>
      </c>
      <c r="S761" s="199">
        <f t="shared" si="1533"/>
        <v>0.67741935483870974</v>
      </c>
      <c r="T761" s="195">
        <f t="shared" si="1534"/>
        <v>2867.5920000000001</v>
      </c>
      <c r="U761" s="196">
        <v>0.182</v>
      </c>
      <c r="V761" s="199">
        <f t="shared" si="1535"/>
        <v>0.978494623655914</v>
      </c>
      <c r="W761" s="195">
        <f t="shared" si="1536"/>
        <v>1826.4190000000001</v>
      </c>
      <c r="X761" s="196">
        <v>0.113</v>
      </c>
      <c r="Y761" s="199">
        <f t="shared" si="1537"/>
        <v>0.60752688172043012</v>
      </c>
      <c r="Z761" s="195">
        <f t="shared" si="1538"/>
        <v>1042.328</v>
      </c>
      <c r="AA761" s="196">
        <v>9.8000000000000004E-2</v>
      </c>
      <c r="AB761" s="199">
        <f t="shared" si="1539"/>
        <v>0.5268817204301075</v>
      </c>
      <c r="AC761" s="195">
        <f t="shared" si="1540"/>
        <v>3167.2080000000001</v>
      </c>
      <c r="AD761" s="196">
        <v>0.186</v>
      </c>
      <c r="AE761" s="199">
        <f t="shared" si="1541"/>
        <v>1</v>
      </c>
      <c r="AF761" s="195">
        <f t="shared" si="1542"/>
        <v>1123.7139999999999</v>
      </c>
      <c r="AG761" s="196">
        <v>0.107</v>
      </c>
      <c r="AH761" s="199">
        <f t="shared" si="1543"/>
        <v>0.57526881720430112</v>
      </c>
      <c r="AI761" s="195">
        <f t="shared" si="1544"/>
        <v>1621.788</v>
      </c>
      <c r="AJ761" s="196">
        <v>0.129</v>
      </c>
      <c r="AK761" s="199">
        <f t="shared" si="1545"/>
        <v>0.69354838709677424</v>
      </c>
      <c r="AL761" s="195">
        <f t="shared" si="1546"/>
        <v>1627.47</v>
      </c>
      <c r="AM761" s="196">
        <v>0.107</v>
      </c>
      <c r="AN761" s="199">
        <f t="shared" si="1547"/>
        <v>0.57526881720430112</v>
      </c>
      <c r="AO761" s="195">
        <f t="shared" si="1548"/>
        <v>2844.288</v>
      </c>
      <c r="AP761" s="196">
        <v>0.128</v>
      </c>
      <c r="AQ761" s="199">
        <f t="shared" si="1549"/>
        <v>0.68817204301075274</v>
      </c>
      <c r="AR761" s="195">
        <f t="shared" si="1550"/>
        <v>3341.1170000000002</v>
      </c>
      <c r="AS761" s="196">
        <v>0.157</v>
      </c>
      <c r="AT761" s="199">
        <f t="shared" si="1551"/>
        <v>0.84408602150537637</v>
      </c>
      <c r="AU761" s="195">
        <f t="shared" si="1552"/>
        <v>2301.915</v>
      </c>
      <c r="AV761" s="196">
        <v>0.16500000000000001</v>
      </c>
      <c r="AW761" s="199">
        <f t="shared" si="1553"/>
        <v>0.88709677419354849</v>
      </c>
      <c r="AX761" s="195">
        <f t="shared" si="1554"/>
        <v>2648.09</v>
      </c>
      <c r="AY761" s="196">
        <v>0.17</v>
      </c>
      <c r="AZ761" s="199">
        <f t="shared" si="1555"/>
        <v>0.91397849462365599</v>
      </c>
      <c r="BA761" s="197">
        <f t="shared" si="1556"/>
        <v>1896.7829999999999</v>
      </c>
      <c r="BB761" s="196">
        <v>0.123</v>
      </c>
      <c r="BC761" s="199">
        <f t="shared" si="1557"/>
        <v>0.66129032258064513</v>
      </c>
      <c r="BD761" s="200">
        <f t="shared" si="1558"/>
        <v>2878.2740000000003</v>
      </c>
      <c r="BE761" s="196">
        <v>0.16600000000000001</v>
      </c>
      <c r="BF761" s="199">
        <f t="shared" si="1559"/>
        <v>0.89247311827956999</v>
      </c>
      <c r="BG761" s="259">
        <f t="shared" si="1560"/>
        <v>2848.4449999999997</v>
      </c>
      <c r="BH761" s="196">
        <v>0.17299999999999999</v>
      </c>
      <c r="BI761" s="199">
        <f t="shared" si="1561"/>
        <v>0.93010752688172038</v>
      </c>
      <c r="BJ761" s="197">
        <f t="shared" si="1562"/>
        <v>9280.8809999999994</v>
      </c>
      <c r="BK761" s="196">
        <f t="shared" si="1563"/>
        <v>0.132044518111715</v>
      </c>
      <c r="BL761" s="199">
        <f t="shared" si="1564"/>
        <v>0.91065184904631036</v>
      </c>
      <c r="BM761" s="197">
        <f t="shared" si="1565"/>
        <v>11139.566999999999</v>
      </c>
      <c r="BN761" s="276">
        <f t="shared" si="1566"/>
        <v>0.165585025418438</v>
      </c>
      <c r="BO761" s="199">
        <f t="shared" si="1567"/>
        <v>1.1419656925409518</v>
      </c>
      <c r="BP761" s="197">
        <f t="shared" si="1568"/>
        <v>9246.8150000000005</v>
      </c>
      <c r="BQ761" s="196">
        <f t="shared" si="1569"/>
        <v>0.13173790087048198</v>
      </c>
      <c r="BR761" s="199">
        <f t="shared" si="1570"/>
        <v>0.90853724738263442</v>
      </c>
      <c r="BS761" s="352">
        <f t="shared" si="1571"/>
        <v>8256.3700000000008</v>
      </c>
      <c r="BT761" s="339">
        <f t="shared" si="1572"/>
        <v>0.15203421353073326</v>
      </c>
      <c r="BU761" s="281">
        <f t="shared" si="1573"/>
        <v>1.048511817453333</v>
      </c>
      <c r="BV761" s="287">
        <f t="shared" si="1574"/>
        <v>0.129</v>
      </c>
      <c r="BW761" s="287">
        <f t="shared" si="1575"/>
        <v>0.16500000000000001</v>
      </c>
      <c r="BX761" s="287">
        <f t="shared" si="1576"/>
        <v>0.126</v>
      </c>
      <c r="BY761" s="287">
        <f t="shared" si="1577"/>
        <v>0.182</v>
      </c>
      <c r="BZ761" s="287">
        <f t="shared" si="1578"/>
        <v>0.113</v>
      </c>
      <c r="CA761" s="287">
        <f t="shared" si="1579"/>
        <v>9.8000000000000004E-2</v>
      </c>
      <c r="CB761" s="287">
        <f t="shared" si="1580"/>
        <v>0.186</v>
      </c>
      <c r="CC761" s="287">
        <f t="shared" si="1581"/>
        <v>0.107</v>
      </c>
      <c r="CD761" s="287">
        <f t="shared" si="1582"/>
        <v>0.129</v>
      </c>
      <c r="CE761" s="287">
        <f t="shared" si="1583"/>
        <v>0.107</v>
      </c>
      <c r="CF761" s="287">
        <f t="shared" si="1584"/>
        <v>0.128</v>
      </c>
      <c r="CG761" s="287">
        <f t="shared" si="1585"/>
        <v>0.157</v>
      </c>
      <c r="CH761" s="287">
        <f t="shared" si="1586"/>
        <v>0.16500000000000001</v>
      </c>
      <c r="CI761" s="287">
        <f t="shared" si="1587"/>
        <v>0.17</v>
      </c>
      <c r="CJ761" s="287">
        <f t="shared" si="1588"/>
        <v>0.123</v>
      </c>
      <c r="CK761" s="287">
        <f t="shared" si="1589"/>
        <v>0.16600000000000001</v>
      </c>
      <c r="CL761" s="287">
        <f t="shared" si="1590"/>
        <v>0.17299999999999999</v>
      </c>
    </row>
    <row r="762" spans="1:90" x14ac:dyDescent="0.3">
      <c r="A762" s="163">
        <v>763</v>
      </c>
      <c r="B762" s="3" t="s">
        <v>516</v>
      </c>
      <c r="C762" s="12" t="s">
        <v>142</v>
      </c>
      <c r="D762" s="201">
        <v>44501</v>
      </c>
      <c r="E762" s="203"/>
      <c r="F762" s="197">
        <f t="shared" si="1525"/>
        <v>73900.073999999993</v>
      </c>
      <c r="G762" s="208">
        <v>0.28199999999999997</v>
      </c>
      <c r="H762" s="204"/>
      <c r="I762" s="198">
        <f t="shared" si="1526"/>
        <v>0.34</v>
      </c>
      <c r="J762" s="198">
        <f t="shared" si="1527"/>
        <v>0.217</v>
      </c>
      <c r="K762" s="195">
        <f t="shared" si="1528"/>
        <v>4118.9399999999996</v>
      </c>
      <c r="L762" s="196">
        <v>0.245</v>
      </c>
      <c r="M762" s="199">
        <f t="shared" si="1529"/>
        <v>0.72058823529411753</v>
      </c>
      <c r="N762" s="195">
        <f t="shared" si="1530"/>
        <v>4161.7719999999999</v>
      </c>
      <c r="O762" s="196">
        <v>0.29299999999999998</v>
      </c>
      <c r="P762" s="199">
        <f t="shared" si="1531"/>
        <v>0.86176470588235288</v>
      </c>
      <c r="Q762" s="195">
        <f t="shared" si="1532"/>
        <v>2795.2640000000001</v>
      </c>
      <c r="R762" s="196">
        <v>0.25600000000000001</v>
      </c>
      <c r="S762" s="199">
        <f t="shared" si="1533"/>
        <v>0.75294117647058822</v>
      </c>
      <c r="T762" s="195">
        <f t="shared" si="1534"/>
        <v>5357.04</v>
      </c>
      <c r="U762" s="196">
        <v>0.34</v>
      </c>
      <c r="V762" s="199">
        <f t="shared" si="1535"/>
        <v>1</v>
      </c>
      <c r="W762" s="195">
        <f t="shared" si="1536"/>
        <v>4283.1950000000006</v>
      </c>
      <c r="X762" s="196">
        <v>0.26500000000000001</v>
      </c>
      <c r="Y762" s="199">
        <f t="shared" si="1537"/>
        <v>0.77941176470588236</v>
      </c>
      <c r="Z762" s="195">
        <f t="shared" si="1538"/>
        <v>2339.92</v>
      </c>
      <c r="AA762" s="196">
        <v>0.22</v>
      </c>
      <c r="AB762" s="199">
        <f t="shared" si="1539"/>
        <v>0.64705882352941169</v>
      </c>
      <c r="AC762" s="195">
        <f t="shared" si="1540"/>
        <v>5346.7920000000004</v>
      </c>
      <c r="AD762" s="196">
        <v>0.314</v>
      </c>
      <c r="AE762" s="199">
        <f t="shared" si="1541"/>
        <v>0.92352941176470582</v>
      </c>
      <c r="AF762" s="195">
        <f t="shared" si="1542"/>
        <v>2278.9340000000002</v>
      </c>
      <c r="AG762" s="196">
        <v>0.217</v>
      </c>
      <c r="AH762" s="199">
        <f t="shared" si="1543"/>
        <v>0.63823529411764701</v>
      </c>
      <c r="AI762" s="195">
        <f t="shared" si="1544"/>
        <v>3193.288</v>
      </c>
      <c r="AJ762" s="196">
        <v>0.254</v>
      </c>
      <c r="AK762" s="199">
        <f t="shared" si="1545"/>
        <v>0.74705882352941178</v>
      </c>
      <c r="AL762" s="195">
        <f t="shared" si="1546"/>
        <v>3832.92</v>
      </c>
      <c r="AM762" s="196">
        <v>0.252</v>
      </c>
      <c r="AN762" s="199">
        <f t="shared" si="1547"/>
        <v>0.74117647058823521</v>
      </c>
      <c r="AO762" s="195">
        <f t="shared" si="1548"/>
        <v>6221.880000000001</v>
      </c>
      <c r="AP762" s="196">
        <v>0.28000000000000003</v>
      </c>
      <c r="AQ762" s="199">
        <f t="shared" si="1549"/>
        <v>0.82352941176470595</v>
      </c>
      <c r="AR762" s="195">
        <f t="shared" si="1550"/>
        <v>5979.9610000000002</v>
      </c>
      <c r="AS762" s="196">
        <v>0.28100000000000003</v>
      </c>
      <c r="AT762" s="199">
        <f t="shared" si="1551"/>
        <v>0.82647058823529418</v>
      </c>
      <c r="AU762" s="195">
        <f t="shared" si="1552"/>
        <v>4380.6139999999996</v>
      </c>
      <c r="AV762" s="196">
        <v>0.314</v>
      </c>
      <c r="AW762" s="199">
        <f t="shared" si="1553"/>
        <v>0.92352941176470582</v>
      </c>
      <c r="AX762" s="195">
        <f t="shared" si="1554"/>
        <v>4766.5619999999999</v>
      </c>
      <c r="AY762" s="196">
        <v>0.30599999999999999</v>
      </c>
      <c r="AZ762" s="199">
        <f t="shared" si="1555"/>
        <v>0.89999999999999991</v>
      </c>
      <c r="BA762" s="197">
        <f t="shared" si="1556"/>
        <v>4194.5120000000006</v>
      </c>
      <c r="BB762" s="196">
        <v>0.27200000000000002</v>
      </c>
      <c r="BC762" s="199">
        <f t="shared" si="1557"/>
        <v>0.8</v>
      </c>
      <c r="BD762" s="200">
        <f t="shared" si="1558"/>
        <v>5357.7510000000002</v>
      </c>
      <c r="BE762" s="196">
        <v>0.309</v>
      </c>
      <c r="BF762" s="199">
        <f t="shared" si="1559"/>
        <v>0.90882352941176459</v>
      </c>
      <c r="BG762" s="259">
        <f t="shared" si="1560"/>
        <v>5235.87</v>
      </c>
      <c r="BH762" s="196">
        <v>0.318</v>
      </c>
      <c r="BI762" s="199">
        <f t="shared" si="1561"/>
        <v>0.93529411764705872</v>
      </c>
      <c r="BJ762" s="197">
        <f t="shared" si="1562"/>
        <v>18894.359</v>
      </c>
      <c r="BK762" s="196">
        <f t="shared" si="1563"/>
        <v>0.26882108812565803</v>
      </c>
      <c r="BL762" s="199">
        <f t="shared" si="1564"/>
        <v>0.95326626994914199</v>
      </c>
      <c r="BM762" s="197">
        <f t="shared" si="1565"/>
        <v>20363.006999999998</v>
      </c>
      <c r="BN762" s="276">
        <f t="shared" si="1566"/>
        <v>0.30268762077474204</v>
      </c>
      <c r="BO762" s="199">
        <f t="shared" si="1567"/>
        <v>1.0733603573572414</v>
      </c>
      <c r="BP762" s="197">
        <f t="shared" si="1568"/>
        <v>19607.063000000002</v>
      </c>
      <c r="BQ762" s="196">
        <f t="shared" si="1569"/>
        <v>0.27933870439230102</v>
      </c>
      <c r="BR762" s="199">
        <f t="shared" si="1570"/>
        <v>0.99056278153298238</v>
      </c>
      <c r="BS762" s="352">
        <f t="shared" si="1571"/>
        <v>14980.786</v>
      </c>
      <c r="BT762" s="339">
        <f t="shared" si="1572"/>
        <v>0.27585876330423892</v>
      </c>
      <c r="BU762" s="281">
        <f t="shared" si="1573"/>
        <v>0.97822256490864878</v>
      </c>
      <c r="BV762" s="287">
        <f t="shared" si="1574"/>
        <v>0.245</v>
      </c>
      <c r="BW762" s="287">
        <f t="shared" si="1575"/>
        <v>0.29299999999999998</v>
      </c>
      <c r="BX762" s="287">
        <f t="shared" si="1576"/>
        <v>0.25600000000000001</v>
      </c>
      <c r="BY762" s="287">
        <f t="shared" si="1577"/>
        <v>0.34</v>
      </c>
      <c r="BZ762" s="287">
        <f t="shared" si="1578"/>
        <v>0.26500000000000001</v>
      </c>
      <c r="CA762" s="287">
        <f t="shared" si="1579"/>
        <v>0.22</v>
      </c>
      <c r="CB762" s="287">
        <f t="shared" si="1580"/>
        <v>0.314</v>
      </c>
      <c r="CC762" s="287">
        <f t="shared" si="1581"/>
        <v>0.217</v>
      </c>
      <c r="CD762" s="287">
        <f t="shared" si="1582"/>
        <v>0.254</v>
      </c>
      <c r="CE762" s="287">
        <f t="shared" si="1583"/>
        <v>0.252</v>
      </c>
      <c r="CF762" s="287">
        <f t="shared" si="1584"/>
        <v>0.28000000000000003</v>
      </c>
      <c r="CG762" s="287">
        <f t="shared" si="1585"/>
        <v>0.28100000000000003</v>
      </c>
      <c r="CH762" s="287">
        <f t="shared" si="1586"/>
        <v>0.314</v>
      </c>
      <c r="CI762" s="287">
        <f t="shared" si="1587"/>
        <v>0.30599999999999999</v>
      </c>
      <c r="CJ762" s="287">
        <f t="shared" si="1588"/>
        <v>0.27200000000000002</v>
      </c>
      <c r="CK762" s="287">
        <f t="shared" si="1589"/>
        <v>0.309</v>
      </c>
      <c r="CL762" s="287">
        <f t="shared" si="1590"/>
        <v>0.318</v>
      </c>
    </row>
    <row r="763" spans="1:90" x14ac:dyDescent="0.3">
      <c r="A763" s="163">
        <v>764</v>
      </c>
      <c r="B763" s="3" t="s">
        <v>517</v>
      </c>
      <c r="C763" s="12" t="s">
        <v>142</v>
      </c>
      <c r="D763" s="201">
        <v>44501</v>
      </c>
      <c r="E763" s="203"/>
      <c r="F763" s="197">
        <f t="shared" si="1525"/>
        <v>36687.980000000003</v>
      </c>
      <c r="G763" s="208">
        <v>0.14000000000000001</v>
      </c>
      <c r="H763" s="204"/>
      <c r="I763" s="198">
        <f t="shared" si="1526"/>
        <v>0.16900000000000001</v>
      </c>
      <c r="J763" s="198">
        <f t="shared" si="1527"/>
        <v>9.5000000000000001E-2</v>
      </c>
      <c r="K763" s="195">
        <f t="shared" si="1528"/>
        <v>1899.7560000000001</v>
      </c>
      <c r="L763" s="196">
        <v>0.113</v>
      </c>
      <c r="M763" s="199">
        <f t="shared" si="1529"/>
        <v>0.66863905325443784</v>
      </c>
      <c r="N763" s="195">
        <f t="shared" si="1530"/>
        <v>1874.9280000000001</v>
      </c>
      <c r="O763" s="196">
        <v>0.13200000000000001</v>
      </c>
      <c r="P763" s="199">
        <f t="shared" si="1531"/>
        <v>0.78106508875739644</v>
      </c>
      <c r="Q763" s="195">
        <f t="shared" si="1532"/>
        <v>1288.442</v>
      </c>
      <c r="R763" s="196">
        <v>0.11799999999999999</v>
      </c>
      <c r="S763" s="199">
        <f t="shared" si="1533"/>
        <v>0.69822485207100582</v>
      </c>
      <c r="T763" s="195">
        <f t="shared" si="1534"/>
        <v>2505.2040000000002</v>
      </c>
      <c r="U763" s="196">
        <v>0.159</v>
      </c>
      <c r="V763" s="199">
        <f t="shared" si="1535"/>
        <v>0.94082840236686383</v>
      </c>
      <c r="W763" s="195">
        <f t="shared" si="1536"/>
        <v>1971.886</v>
      </c>
      <c r="X763" s="196">
        <v>0.122</v>
      </c>
      <c r="Y763" s="199">
        <f t="shared" si="1537"/>
        <v>0.72189349112426027</v>
      </c>
      <c r="Z763" s="195">
        <f t="shared" si="1538"/>
        <v>1074.2360000000001</v>
      </c>
      <c r="AA763" s="196">
        <v>0.10100000000000001</v>
      </c>
      <c r="AB763" s="199">
        <f t="shared" si="1539"/>
        <v>0.5976331360946745</v>
      </c>
      <c r="AC763" s="195">
        <f t="shared" si="1540"/>
        <v>2877.732</v>
      </c>
      <c r="AD763" s="196">
        <v>0.16900000000000001</v>
      </c>
      <c r="AE763" s="199">
        <f t="shared" si="1541"/>
        <v>1</v>
      </c>
      <c r="AF763" s="195">
        <f t="shared" si="1542"/>
        <v>997.69</v>
      </c>
      <c r="AG763" s="196">
        <v>9.5000000000000001E-2</v>
      </c>
      <c r="AH763" s="199">
        <f t="shared" si="1543"/>
        <v>0.56213017751479288</v>
      </c>
      <c r="AI763" s="195">
        <f t="shared" si="1544"/>
        <v>1760.0800000000002</v>
      </c>
      <c r="AJ763" s="196">
        <v>0.14000000000000001</v>
      </c>
      <c r="AK763" s="199">
        <f t="shared" si="1545"/>
        <v>0.82840236686390534</v>
      </c>
      <c r="AL763" s="195">
        <f t="shared" si="1546"/>
        <v>1946.88</v>
      </c>
      <c r="AM763" s="196">
        <v>0.128</v>
      </c>
      <c r="AN763" s="199">
        <f t="shared" si="1547"/>
        <v>0.75739644970414199</v>
      </c>
      <c r="AO763" s="195">
        <f t="shared" si="1548"/>
        <v>3310.9289999999996</v>
      </c>
      <c r="AP763" s="196">
        <v>0.14899999999999999</v>
      </c>
      <c r="AQ763" s="199">
        <f t="shared" si="1549"/>
        <v>0.88165680473372776</v>
      </c>
      <c r="AR763" s="195">
        <f t="shared" si="1550"/>
        <v>3426.241</v>
      </c>
      <c r="AS763" s="196">
        <v>0.161</v>
      </c>
      <c r="AT763" s="199">
        <f t="shared" si="1551"/>
        <v>0.9526627218934911</v>
      </c>
      <c r="AU763" s="195">
        <f t="shared" si="1552"/>
        <v>2204.2579999999998</v>
      </c>
      <c r="AV763" s="196">
        <v>0.158</v>
      </c>
      <c r="AW763" s="199">
        <f t="shared" si="1553"/>
        <v>0.9349112426035503</v>
      </c>
      <c r="AX763" s="195">
        <f t="shared" si="1554"/>
        <v>2336.5499999999997</v>
      </c>
      <c r="AY763" s="196">
        <v>0.15</v>
      </c>
      <c r="AZ763" s="199">
        <f t="shared" si="1555"/>
        <v>0.88757396449704129</v>
      </c>
      <c r="BA763" s="197">
        <f t="shared" si="1556"/>
        <v>2251.4659999999999</v>
      </c>
      <c r="BB763" s="196">
        <v>0.14599999999999999</v>
      </c>
      <c r="BC763" s="199">
        <f t="shared" si="1557"/>
        <v>0.86390532544378684</v>
      </c>
      <c r="BD763" s="200">
        <f t="shared" si="1558"/>
        <v>2566.172</v>
      </c>
      <c r="BE763" s="196">
        <v>0.14799999999999999</v>
      </c>
      <c r="BF763" s="199">
        <f t="shared" si="1559"/>
        <v>0.87573964497041412</v>
      </c>
      <c r="BG763" s="259">
        <f t="shared" si="1560"/>
        <v>2469.75</v>
      </c>
      <c r="BH763" s="196">
        <v>0.15</v>
      </c>
      <c r="BI763" s="199">
        <f t="shared" si="1561"/>
        <v>0.88757396449704129</v>
      </c>
      <c r="BJ763" s="197">
        <f t="shared" si="1562"/>
        <v>8739.5239999999994</v>
      </c>
      <c r="BK763" s="196">
        <f t="shared" si="1563"/>
        <v>0.12434231568164356</v>
      </c>
      <c r="BL763" s="199">
        <f t="shared" si="1564"/>
        <v>0.88815939772602537</v>
      </c>
      <c r="BM763" s="197">
        <f t="shared" si="1565"/>
        <v>10436.798999999999</v>
      </c>
      <c r="BN763" s="276">
        <f t="shared" si="1566"/>
        <v>0.15513867170080564</v>
      </c>
      <c r="BO763" s="199">
        <f t="shared" si="1567"/>
        <v>1.1081333692914688</v>
      </c>
      <c r="BP763" s="197">
        <f t="shared" si="1568"/>
        <v>10075.447</v>
      </c>
      <c r="BQ763" s="196">
        <f t="shared" si="1569"/>
        <v>0.14354328902565855</v>
      </c>
      <c r="BR763" s="199">
        <f t="shared" si="1570"/>
        <v>1.0253092073261323</v>
      </c>
      <c r="BS763" s="352">
        <f t="shared" si="1571"/>
        <v>7510.43</v>
      </c>
      <c r="BT763" s="339">
        <f t="shared" si="1572"/>
        <v>0.13829834640739513</v>
      </c>
      <c r="BU763" s="281">
        <f t="shared" si="1573"/>
        <v>0.98784533148139375</v>
      </c>
      <c r="BV763" s="287">
        <f t="shared" si="1574"/>
        <v>0.113</v>
      </c>
      <c r="BW763" s="287">
        <f t="shared" si="1575"/>
        <v>0.13200000000000001</v>
      </c>
      <c r="BX763" s="287">
        <f t="shared" si="1576"/>
        <v>0.11799999999999999</v>
      </c>
      <c r="BY763" s="287">
        <f t="shared" si="1577"/>
        <v>0.159</v>
      </c>
      <c r="BZ763" s="287">
        <f t="shared" si="1578"/>
        <v>0.122</v>
      </c>
      <c r="CA763" s="287">
        <f t="shared" si="1579"/>
        <v>0.10100000000000001</v>
      </c>
      <c r="CB763" s="287">
        <f t="shared" si="1580"/>
        <v>0.16900000000000001</v>
      </c>
      <c r="CC763" s="287">
        <f t="shared" si="1581"/>
        <v>9.5000000000000001E-2</v>
      </c>
      <c r="CD763" s="287">
        <f t="shared" si="1582"/>
        <v>0.14000000000000001</v>
      </c>
      <c r="CE763" s="287">
        <f t="shared" si="1583"/>
        <v>0.128</v>
      </c>
      <c r="CF763" s="287">
        <f t="shared" si="1584"/>
        <v>0.14899999999999999</v>
      </c>
      <c r="CG763" s="287">
        <f t="shared" si="1585"/>
        <v>0.161</v>
      </c>
      <c r="CH763" s="287">
        <f t="shared" si="1586"/>
        <v>0.158</v>
      </c>
      <c r="CI763" s="287">
        <f t="shared" si="1587"/>
        <v>0.15</v>
      </c>
      <c r="CJ763" s="287">
        <f t="shared" si="1588"/>
        <v>0.14599999999999999</v>
      </c>
      <c r="CK763" s="287">
        <f t="shared" si="1589"/>
        <v>0.14799999999999999</v>
      </c>
      <c r="CL763" s="287">
        <f t="shared" si="1590"/>
        <v>0.15</v>
      </c>
    </row>
    <row r="764" spans="1:90" x14ac:dyDescent="0.3">
      <c r="A764" s="163">
        <v>765</v>
      </c>
      <c r="B764" s="3" t="s">
        <v>518</v>
      </c>
      <c r="C764" s="12" t="s">
        <v>142</v>
      </c>
      <c r="D764" s="201">
        <v>44501</v>
      </c>
      <c r="E764" s="203"/>
      <c r="F764" s="197">
        <f t="shared" si="1525"/>
        <v>56342.254999999997</v>
      </c>
      <c r="G764" s="208">
        <v>0.215</v>
      </c>
      <c r="H764" s="204"/>
      <c r="I764" s="198">
        <f t="shared" si="1526"/>
        <v>0.26800000000000002</v>
      </c>
      <c r="J764" s="198">
        <f t="shared" si="1527"/>
        <v>0.14699999999999999</v>
      </c>
      <c r="K764" s="195">
        <f t="shared" si="1528"/>
        <v>3076.596</v>
      </c>
      <c r="L764" s="196">
        <v>0.183</v>
      </c>
      <c r="M764" s="199">
        <f t="shared" si="1529"/>
        <v>0.68283582089552231</v>
      </c>
      <c r="N764" s="195">
        <f t="shared" si="1530"/>
        <v>3451.5720000000001</v>
      </c>
      <c r="O764" s="196">
        <v>0.24299999999999999</v>
      </c>
      <c r="P764" s="199">
        <f t="shared" si="1531"/>
        <v>0.90671641791044766</v>
      </c>
      <c r="Q764" s="195">
        <f t="shared" si="1532"/>
        <v>1998.1769999999999</v>
      </c>
      <c r="R764" s="196">
        <v>0.183</v>
      </c>
      <c r="S764" s="199">
        <f t="shared" si="1533"/>
        <v>0.68283582089552231</v>
      </c>
      <c r="T764" s="195">
        <f t="shared" si="1534"/>
        <v>4222.6080000000002</v>
      </c>
      <c r="U764" s="196">
        <v>0.26800000000000002</v>
      </c>
      <c r="V764" s="199">
        <f t="shared" si="1535"/>
        <v>1</v>
      </c>
      <c r="W764" s="195">
        <f t="shared" si="1536"/>
        <v>2812.3619999999996</v>
      </c>
      <c r="X764" s="196">
        <v>0.17399999999999999</v>
      </c>
      <c r="Y764" s="199">
        <f t="shared" si="1537"/>
        <v>0.64925373134328346</v>
      </c>
      <c r="Z764" s="195">
        <f t="shared" si="1538"/>
        <v>1563.492</v>
      </c>
      <c r="AA764" s="196">
        <v>0.14699999999999999</v>
      </c>
      <c r="AB764" s="199">
        <f t="shared" si="1539"/>
        <v>0.54850746268656714</v>
      </c>
      <c r="AC764" s="195">
        <f t="shared" si="1540"/>
        <v>4478.3640000000005</v>
      </c>
      <c r="AD764" s="196">
        <v>0.26300000000000001</v>
      </c>
      <c r="AE764" s="199">
        <f t="shared" si="1541"/>
        <v>0.98134328358208955</v>
      </c>
      <c r="AF764" s="195">
        <f t="shared" si="1542"/>
        <v>1617.308</v>
      </c>
      <c r="AG764" s="196">
        <v>0.154</v>
      </c>
      <c r="AH764" s="199">
        <f t="shared" si="1543"/>
        <v>0.57462686567164178</v>
      </c>
      <c r="AI764" s="195">
        <f t="shared" si="1544"/>
        <v>2501.828</v>
      </c>
      <c r="AJ764" s="196">
        <v>0.19900000000000001</v>
      </c>
      <c r="AK764" s="199">
        <f t="shared" si="1545"/>
        <v>0.7425373134328358</v>
      </c>
      <c r="AL764" s="195">
        <f t="shared" si="1546"/>
        <v>2585.7000000000003</v>
      </c>
      <c r="AM764" s="196">
        <v>0.17</v>
      </c>
      <c r="AN764" s="199">
        <f t="shared" si="1547"/>
        <v>0.63432835820895528</v>
      </c>
      <c r="AO764" s="195">
        <f t="shared" si="1548"/>
        <v>4666.41</v>
      </c>
      <c r="AP764" s="196">
        <v>0.21</v>
      </c>
      <c r="AQ764" s="199">
        <f t="shared" si="1549"/>
        <v>0.78358208955223874</v>
      </c>
      <c r="AR764" s="195">
        <f t="shared" si="1550"/>
        <v>4830.7870000000003</v>
      </c>
      <c r="AS764" s="196">
        <v>0.22700000000000001</v>
      </c>
      <c r="AT764" s="199">
        <f t="shared" si="1551"/>
        <v>0.84701492537313428</v>
      </c>
      <c r="AU764" s="195">
        <f t="shared" si="1552"/>
        <v>3362.1909999999998</v>
      </c>
      <c r="AV764" s="196">
        <v>0.24099999999999999</v>
      </c>
      <c r="AW764" s="199">
        <f t="shared" si="1553"/>
        <v>0.89925373134328346</v>
      </c>
      <c r="AX764" s="195">
        <f t="shared" si="1554"/>
        <v>3847.5189999999998</v>
      </c>
      <c r="AY764" s="196">
        <v>0.247</v>
      </c>
      <c r="AZ764" s="199">
        <f t="shared" si="1555"/>
        <v>0.92164179104477606</v>
      </c>
      <c r="BA764" s="197">
        <f t="shared" si="1556"/>
        <v>3130.4630000000002</v>
      </c>
      <c r="BB764" s="196">
        <v>0.20300000000000001</v>
      </c>
      <c r="BC764" s="199">
        <f t="shared" si="1557"/>
        <v>0.7574626865671642</v>
      </c>
      <c r="BD764" s="200">
        <f t="shared" si="1558"/>
        <v>4144.0209999999997</v>
      </c>
      <c r="BE764" s="196">
        <v>0.23899999999999999</v>
      </c>
      <c r="BF764" s="199">
        <f t="shared" si="1559"/>
        <v>0.89179104477611937</v>
      </c>
      <c r="BG764" s="259">
        <f t="shared" si="1560"/>
        <v>4099.7849999999999</v>
      </c>
      <c r="BH764" s="196">
        <v>0.249</v>
      </c>
      <c r="BI764" s="199">
        <f t="shared" si="1561"/>
        <v>0.92910447761194026</v>
      </c>
      <c r="BJ764" s="197">
        <f t="shared" si="1562"/>
        <v>13673.234999999999</v>
      </c>
      <c r="BK764" s="196">
        <f t="shared" si="1563"/>
        <v>0.19453710554022136</v>
      </c>
      <c r="BL764" s="199">
        <f t="shared" si="1564"/>
        <v>0.90482374669870402</v>
      </c>
      <c r="BM764" s="197">
        <f t="shared" si="1565"/>
        <v>16140.281999999999</v>
      </c>
      <c r="BN764" s="276">
        <f t="shared" si="1566"/>
        <v>0.23991857181080356</v>
      </c>
      <c r="BO764" s="199">
        <f t="shared" si="1567"/>
        <v>1.1159003340037374</v>
      </c>
      <c r="BP764" s="197">
        <f t="shared" si="1568"/>
        <v>14526.594000000001</v>
      </c>
      <c r="BQ764" s="196">
        <f t="shared" si="1569"/>
        <v>0.20695807154763432</v>
      </c>
      <c r="BR764" s="199">
        <f t="shared" si="1570"/>
        <v>0.96259568161690379</v>
      </c>
      <c r="BS764" s="352">
        <f t="shared" si="1571"/>
        <v>12049.072</v>
      </c>
      <c r="BT764" s="339">
        <f t="shared" si="1572"/>
        <v>0.22187367878319156</v>
      </c>
      <c r="BU764" s="281">
        <f t="shared" si="1573"/>
        <v>1.0319705989915886</v>
      </c>
      <c r="BV764" s="287">
        <f t="shared" si="1574"/>
        <v>0.183</v>
      </c>
      <c r="BW764" s="287">
        <f t="shared" si="1575"/>
        <v>0.24299999999999999</v>
      </c>
      <c r="BX764" s="287">
        <f t="shared" si="1576"/>
        <v>0.183</v>
      </c>
      <c r="BY764" s="287">
        <f t="shared" si="1577"/>
        <v>0.26800000000000002</v>
      </c>
      <c r="BZ764" s="287">
        <f t="shared" si="1578"/>
        <v>0.17399999999999999</v>
      </c>
      <c r="CA764" s="287">
        <f t="shared" si="1579"/>
        <v>0.14699999999999999</v>
      </c>
      <c r="CB764" s="287">
        <f t="shared" si="1580"/>
        <v>0.26300000000000001</v>
      </c>
      <c r="CC764" s="287">
        <f t="shared" si="1581"/>
        <v>0.154</v>
      </c>
      <c r="CD764" s="287">
        <f t="shared" si="1582"/>
        <v>0.19900000000000001</v>
      </c>
      <c r="CE764" s="287">
        <f t="shared" si="1583"/>
        <v>0.17</v>
      </c>
      <c r="CF764" s="287">
        <f t="shared" si="1584"/>
        <v>0.21</v>
      </c>
      <c r="CG764" s="287">
        <f t="shared" si="1585"/>
        <v>0.22700000000000001</v>
      </c>
      <c r="CH764" s="287">
        <f t="shared" si="1586"/>
        <v>0.24099999999999999</v>
      </c>
      <c r="CI764" s="287">
        <f t="shared" si="1587"/>
        <v>0.247</v>
      </c>
      <c r="CJ764" s="287">
        <f t="shared" si="1588"/>
        <v>0.20300000000000001</v>
      </c>
      <c r="CK764" s="287">
        <f t="shared" si="1589"/>
        <v>0.23899999999999999</v>
      </c>
      <c r="CL764" s="287">
        <f t="shared" si="1590"/>
        <v>0.249</v>
      </c>
    </row>
    <row r="765" spans="1:90" x14ac:dyDescent="0.3">
      <c r="A765" s="163">
        <v>766</v>
      </c>
      <c r="B765" s="3" t="s">
        <v>519</v>
      </c>
      <c r="C765" s="12" t="s">
        <v>142</v>
      </c>
      <c r="D765" s="201">
        <v>44501</v>
      </c>
      <c r="E765" s="203"/>
      <c r="F765" s="197">
        <f t="shared" si="1525"/>
        <v>51363.171999999999</v>
      </c>
      <c r="G765" s="208">
        <v>0.19600000000000001</v>
      </c>
      <c r="H765" s="204"/>
      <c r="I765" s="198">
        <f t="shared" si="1526"/>
        <v>0.27700000000000002</v>
      </c>
      <c r="J765" s="198">
        <f t="shared" si="1527"/>
        <v>0.109</v>
      </c>
      <c r="K765" s="195">
        <f t="shared" si="1528"/>
        <v>2067.8759999999997</v>
      </c>
      <c r="L765" s="196">
        <v>0.123</v>
      </c>
      <c r="M765" s="199">
        <f t="shared" si="1529"/>
        <v>0.44404332129963897</v>
      </c>
      <c r="N765" s="195">
        <f t="shared" si="1530"/>
        <v>2272.64</v>
      </c>
      <c r="O765" s="196">
        <v>0.16</v>
      </c>
      <c r="P765" s="199">
        <f t="shared" si="1531"/>
        <v>0.57761732851985559</v>
      </c>
      <c r="Q765" s="195">
        <f t="shared" si="1532"/>
        <v>1430.3890000000001</v>
      </c>
      <c r="R765" s="196">
        <v>0.13100000000000001</v>
      </c>
      <c r="S765" s="199">
        <f t="shared" si="1533"/>
        <v>0.47292418772563177</v>
      </c>
      <c r="T765" s="195">
        <f t="shared" si="1534"/>
        <v>3214.2239999999997</v>
      </c>
      <c r="U765" s="196">
        <v>0.20399999999999999</v>
      </c>
      <c r="V765" s="199">
        <f t="shared" si="1535"/>
        <v>0.7364620938628158</v>
      </c>
      <c r="W765" s="195">
        <f t="shared" si="1536"/>
        <v>2311.3089999999997</v>
      </c>
      <c r="X765" s="196">
        <v>0.14299999999999999</v>
      </c>
      <c r="Y765" s="199">
        <f t="shared" si="1537"/>
        <v>0.51624548736462084</v>
      </c>
      <c r="Z765" s="195">
        <f t="shared" si="1538"/>
        <v>1233.7760000000001</v>
      </c>
      <c r="AA765" s="196">
        <v>0.11600000000000001</v>
      </c>
      <c r="AB765" s="199">
        <f t="shared" si="1539"/>
        <v>0.41877256317689532</v>
      </c>
      <c r="AC765" s="195">
        <f t="shared" si="1540"/>
        <v>4512.42</v>
      </c>
      <c r="AD765" s="196">
        <v>0.26500000000000001</v>
      </c>
      <c r="AE765" s="199">
        <f t="shared" si="1541"/>
        <v>0.95667870036101077</v>
      </c>
      <c r="AF765" s="195">
        <f t="shared" si="1542"/>
        <v>1144.7180000000001</v>
      </c>
      <c r="AG765" s="196">
        <v>0.109</v>
      </c>
      <c r="AH765" s="199">
        <f t="shared" si="1543"/>
        <v>0.39350180505415161</v>
      </c>
      <c r="AI765" s="195">
        <f t="shared" si="1544"/>
        <v>2828.7000000000003</v>
      </c>
      <c r="AJ765" s="196">
        <v>0.22500000000000001</v>
      </c>
      <c r="AK765" s="199">
        <f t="shared" si="1545"/>
        <v>0.81227436823104693</v>
      </c>
      <c r="AL765" s="195">
        <f t="shared" si="1546"/>
        <v>2813.85</v>
      </c>
      <c r="AM765" s="196">
        <v>0.185</v>
      </c>
      <c r="AN765" s="199">
        <f t="shared" si="1547"/>
        <v>0.66787003610108298</v>
      </c>
      <c r="AO765" s="195">
        <f t="shared" si="1548"/>
        <v>5644.134</v>
      </c>
      <c r="AP765" s="196">
        <v>0.254</v>
      </c>
      <c r="AQ765" s="199">
        <f t="shared" si="1549"/>
        <v>0.91696750902527069</v>
      </c>
      <c r="AR765" s="195">
        <f t="shared" si="1550"/>
        <v>5894.8370000000004</v>
      </c>
      <c r="AS765" s="196">
        <v>0.27700000000000002</v>
      </c>
      <c r="AT765" s="199">
        <f t="shared" si="1551"/>
        <v>1</v>
      </c>
      <c r="AU765" s="195">
        <f t="shared" si="1552"/>
        <v>3194.779</v>
      </c>
      <c r="AV765" s="196">
        <v>0.22900000000000001</v>
      </c>
      <c r="AW765" s="199">
        <f t="shared" si="1553"/>
        <v>0.8267148014440433</v>
      </c>
      <c r="AX765" s="195">
        <f t="shared" si="1554"/>
        <v>3411.3629999999998</v>
      </c>
      <c r="AY765" s="196">
        <v>0.219</v>
      </c>
      <c r="AZ765" s="199">
        <f t="shared" si="1555"/>
        <v>0.79061371841155226</v>
      </c>
      <c r="BA765" s="197">
        <f t="shared" si="1556"/>
        <v>3747.3029999999999</v>
      </c>
      <c r="BB765" s="196">
        <v>0.24299999999999999</v>
      </c>
      <c r="BC765" s="199">
        <f t="shared" si="1557"/>
        <v>0.87725631768953061</v>
      </c>
      <c r="BD765" s="200">
        <f t="shared" si="1558"/>
        <v>2774.2400000000002</v>
      </c>
      <c r="BE765" s="196">
        <v>0.16</v>
      </c>
      <c r="BF765" s="199">
        <f t="shared" si="1559"/>
        <v>0.57761732851985559</v>
      </c>
      <c r="BG765" s="259">
        <f t="shared" si="1560"/>
        <v>2930.77</v>
      </c>
      <c r="BH765" s="196">
        <v>0.17799999999999999</v>
      </c>
      <c r="BI765" s="199">
        <f t="shared" si="1561"/>
        <v>0.64259927797833927</v>
      </c>
      <c r="BJ765" s="197">
        <f t="shared" si="1562"/>
        <v>10257.574000000001</v>
      </c>
      <c r="BK765" s="196">
        <f t="shared" si="1563"/>
        <v>0.14594050024186894</v>
      </c>
      <c r="BL765" s="199">
        <f t="shared" si="1564"/>
        <v>0.74459438898912722</v>
      </c>
      <c r="BM765" s="197">
        <f t="shared" si="1565"/>
        <v>15431.749</v>
      </c>
      <c r="BN765" s="276">
        <f t="shared" si="1566"/>
        <v>0.22938652376846924</v>
      </c>
      <c r="BO765" s="199">
        <f t="shared" si="1567"/>
        <v>1.1703394069819859</v>
      </c>
      <c r="BP765" s="197">
        <f t="shared" si="1568"/>
        <v>14979.527</v>
      </c>
      <c r="BQ765" s="196">
        <f t="shared" si="1569"/>
        <v>0.21341093587496973</v>
      </c>
      <c r="BR765" s="199">
        <f t="shared" si="1570"/>
        <v>1.0888313054845393</v>
      </c>
      <c r="BS765" s="352">
        <f t="shared" si="1571"/>
        <v>10758.477999999999</v>
      </c>
      <c r="BT765" s="339">
        <f t="shared" si="1572"/>
        <v>0.19810845947040842</v>
      </c>
      <c r="BU765" s="281">
        <f t="shared" si="1573"/>
        <v>1.0107574462775939</v>
      </c>
      <c r="BV765" s="287">
        <f t="shared" si="1574"/>
        <v>0.123</v>
      </c>
      <c r="BW765" s="287">
        <f t="shared" si="1575"/>
        <v>0.16</v>
      </c>
      <c r="BX765" s="287">
        <f t="shared" si="1576"/>
        <v>0.13100000000000001</v>
      </c>
      <c r="BY765" s="287">
        <f t="shared" si="1577"/>
        <v>0.20399999999999999</v>
      </c>
      <c r="BZ765" s="287">
        <f t="shared" si="1578"/>
        <v>0.14299999999999999</v>
      </c>
      <c r="CA765" s="287">
        <f t="shared" si="1579"/>
        <v>0.11600000000000001</v>
      </c>
      <c r="CB765" s="287">
        <f t="shared" si="1580"/>
        <v>0.26500000000000001</v>
      </c>
      <c r="CC765" s="287">
        <f t="shared" si="1581"/>
        <v>0.109</v>
      </c>
      <c r="CD765" s="287">
        <f t="shared" si="1582"/>
        <v>0.22500000000000001</v>
      </c>
      <c r="CE765" s="287">
        <f t="shared" si="1583"/>
        <v>0.185</v>
      </c>
      <c r="CF765" s="287">
        <f t="shared" si="1584"/>
        <v>0.254</v>
      </c>
      <c r="CG765" s="287">
        <f t="shared" si="1585"/>
        <v>0.27700000000000002</v>
      </c>
      <c r="CH765" s="287">
        <f t="shared" si="1586"/>
        <v>0.22900000000000001</v>
      </c>
      <c r="CI765" s="287">
        <f t="shared" si="1587"/>
        <v>0.219</v>
      </c>
      <c r="CJ765" s="287">
        <f t="shared" si="1588"/>
        <v>0.24299999999999999</v>
      </c>
      <c r="CK765" s="287">
        <f t="shared" si="1589"/>
        <v>0.16</v>
      </c>
      <c r="CL765" s="287">
        <f t="shared" si="1590"/>
        <v>0.17799999999999999</v>
      </c>
    </row>
    <row r="766" spans="1:90" x14ac:dyDescent="0.3">
      <c r="A766" s="163">
        <v>767</v>
      </c>
      <c r="B766" s="3" t="s">
        <v>520</v>
      </c>
      <c r="C766" s="12" t="s">
        <v>142</v>
      </c>
      <c r="D766" s="201">
        <v>44501</v>
      </c>
      <c r="E766" s="203"/>
      <c r="F766" s="197">
        <f t="shared" si="1525"/>
        <v>62107.508999999998</v>
      </c>
      <c r="G766" s="208">
        <v>0.23699999999999999</v>
      </c>
      <c r="H766" s="204"/>
      <c r="I766" s="198">
        <f t="shared" si="1526"/>
        <v>0.41899999999999998</v>
      </c>
      <c r="J766" s="198">
        <f t="shared" si="1527"/>
        <v>0.3</v>
      </c>
      <c r="K766" s="195">
        <f t="shared" si="1528"/>
        <v>6859.2959999999994</v>
      </c>
      <c r="L766" s="196">
        <v>0.40799999999999997</v>
      </c>
      <c r="M766" s="199">
        <f t="shared" si="1529"/>
        <v>0.97374701670644392</v>
      </c>
      <c r="N766" s="195">
        <f t="shared" si="1530"/>
        <v>5937.2719999999999</v>
      </c>
      <c r="O766" s="196">
        <v>0.41799999999999998</v>
      </c>
      <c r="P766" s="199">
        <f t="shared" si="1531"/>
        <v>0.99761336515513122</v>
      </c>
      <c r="Q766" s="195">
        <f t="shared" si="1532"/>
        <v>4444.0329999999994</v>
      </c>
      <c r="R766" s="196">
        <v>0.40699999999999997</v>
      </c>
      <c r="S766" s="199">
        <f t="shared" si="1533"/>
        <v>0.97136038186157514</v>
      </c>
      <c r="T766" s="195">
        <f t="shared" si="1534"/>
        <v>6160.5960000000005</v>
      </c>
      <c r="U766" s="196">
        <v>0.39100000000000001</v>
      </c>
      <c r="V766" s="199">
        <f t="shared" si="1535"/>
        <v>0.93317422434367547</v>
      </c>
      <c r="W766" s="195">
        <f t="shared" si="1536"/>
        <v>5414.6050000000005</v>
      </c>
      <c r="X766" s="196">
        <v>0.33500000000000002</v>
      </c>
      <c r="Y766" s="199">
        <f t="shared" si="1537"/>
        <v>0.79952267303102631</v>
      </c>
      <c r="Z766" s="195">
        <f t="shared" si="1538"/>
        <v>3914.0479999999998</v>
      </c>
      <c r="AA766" s="196">
        <v>0.36799999999999999</v>
      </c>
      <c r="AB766" s="199">
        <f t="shared" si="1539"/>
        <v>0.87828162291169454</v>
      </c>
      <c r="AC766" s="195">
        <f t="shared" si="1540"/>
        <v>6606.8640000000005</v>
      </c>
      <c r="AD766" s="196">
        <v>0.38800000000000001</v>
      </c>
      <c r="AE766" s="199">
        <f t="shared" si="1541"/>
        <v>0.92601431980906923</v>
      </c>
      <c r="AF766" s="195">
        <f t="shared" si="1542"/>
        <v>4085.2780000000002</v>
      </c>
      <c r="AG766" s="196">
        <v>0.38900000000000001</v>
      </c>
      <c r="AH766" s="199">
        <f t="shared" si="1543"/>
        <v>0.92840095465393802</v>
      </c>
      <c r="AI766" s="195">
        <f t="shared" si="1544"/>
        <v>4312.1959999999999</v>
      </c>
      <c r="AJ766" s="196">
        <v>0.34300000000000003</v>
      </c>
      <c r="AK766" s="199">
        <f t="shared" si="1545"/>
        <v>0.81861575178997625</v>
      </c>
      <c r="AL766" s="195">
        <f t="shared" si="1546"/>
        <v>4867.2</v>
      </c>
      <c r="AM766" s="196">
        <v>0.32</v>
      </c>
      <c r="AN766" s="199">
        <f t="shared" si="1547"/>
        <v>0.76372315035799532</v>
      </c>
      <c r="AO766" s="195">
        <f t="shared" si="1548"/>
        <v>6666.3</v>
      </c>
      <c r="AP766" s="196">
        <v>0.3</v>
      </c>
      <c r="AQ766" s="199">
        <f t="shared" si="1549"/>
        <v>0.71599045346062051</v>
      </c>
      <c r="AR766" s="195">
        <f t="shared" si="1550"/>
        <v>7192.9780000000001</v>
      </c>
      <c r="AS766" s="196">
        <v>0.33800000000000002</v>
      </c>
      <c r="AT766" s="199">
        <f t="shared" si="1551"/>
        <v>0.80668257756563255</v>
      </c>
      <c r="AU766" s="195">
        <f t="shared" si="1552"/>
        <v>4729.3890000000001</v>
      </c>
      <c r="AV766" s="196">
        <v>0.33900000000000002</v>
      </c>
      <c r="AW766" s="199">
        <f t="shared" si="1553"/>
        <v>0.80906921241050123</v>
      </c>
      <c r="AX766" s="195">
        <f t="shared" si="1554"/>
        <v>5872.5290000000005</v>
      </c>
      <c r="AY766" s="196">
        <v>0.377</v>
      </c>
      <c r="AZ766" s="199">
        <f t="shared" si="1555"/>
        <v>0.89976133651551315</v>
      </c>
      <c r="BA766" s="197">
        <f t="shared" si="1556"/>
        <v>4934.72</v>
      </c>
      <c r="BB766" s="196">
        <v>0.32</v>
      </c>
      <c r="BC766" s="199">
        <f t="shared" si="1557"/>
        <v>0.76372315035799532</v>
      </c>
      <c r="BD766" s="200">
        <f t="shared" si="1558"/>
        <v>7265.0410000000002</v>
      </c>
      <c r="BE766" s="196">
        <v>0.41899999999999998</v>
      </c>
      <c r="BF766" s="199">
        <f t="shared" si="1559"/>
        <v>1</v>
      </c>
      <c r="BG766" s="259">
        <f t="shared" si="1560"/>
        <v>6734.1849999999995</v>
      </c>
      <c r="BH766" s="196">
        <v>0.40899999999999997</v>
      </c>
      <c r="BI766" s="199">
        <f t="shared" si="1561"/>
        <v>0.9761336515513126</v>
      </c>
      <c r="BJ766" s="197">
        <f t="shared" si="1562"/>
        <v>26792.577999999998</v>
      </c>
      <c r="BK766" s="196">
        <f t="shared" si="1563"/>
        <v>0.38119366587940695</v>
      </c>
      <c r="BL766" s="199">
        <f t="shared" si="1564"/>
        <v>1.6084120923181728</v>
      </c>
      <c r="BM766" s="197">
        <f t="shared" si="1565"/>
        <v>24529.080999999998</v>
      </c>
      <c r="BN766" s="276">
        <f t="shared" si="1566"/>
        <v>0.3646145762107203</v>
      </c>
      <c r="BO766" s="199">
        <f t="shared" si="1567"/>
        <v>1.5384581274713938</v>
      </c>
      <c r="BP766" s="197">
        <f t="shared" si="1568"/>
        <v>23733.261000000002</v>
      </c>
      <c r="BQ766" s="196">
        <f t="shared" si="1569"/>
        <v>0.33812399025516093</v>
      </c>
      <c r="BR766" s="199">
        <f t="shared" si="1570"/>
        <v>1.4266835031863332</v>
      </c>
      <c r="BS766" s="352">
        <f t="shared" si="1571"/>
        <v>20941.61</v>
      </c>
      <c r="BT766" s="339">
        <f t="shared" si="1572"/>
        <v>0.38562239899826906</v>
      </c>
      <c r="BU766" s="281">
        <f t="shared" si="1573"/>
        <v>1.6270987299505024</v>
      </c>
      <c r="BV766" s="287">
        <f t="shared" si="1574"/>
        <v>0.40799999999999997</v>
      </c>
      <c r="BW766" s="287">
        <f t="shared" si="1575"/>
        <v>0.41799999999999998</v>
      </c>
      <c r="BX766" s="287">
        <f t="shared" si="1576"/>
        <v>0.40699999999999997</v>
      </c>
      <c r="BY766" s="287">
        <f t="shared" si="1577"/>
        <v>0.39100000000000001</v>
      </c>
      <c r="BZ766" s="287">
        <f t="shared" si="1578"/>
        <v>0.33500000000000002</v>
      </c>
      <c r="CA766" s="287">
        <f t="shared" si="1579"/>
        <v>0.36799999999999999</v>
      </c>
      <c r="CB766" s="287">
        <f t="shared" si="1580"/>
        <v>0.38800000000000001</v>
      </c>
      <c r="CC766" s="287">
        <f t="shared" si="1581"/>
        <v>0.38900000000000001</v>
      </c>
      <c r="CD766" s="287">
        <f t="shared" si="1582"/>
        <v>0.34300000000000003</v>
      </c>
      <c r="CE766" s="287">
        <f t="shared" si="1583"/>
        <v>0.32</v>
      </c>
      <c r="CF766" s="287">
        <f t="shared" si="1584"/>
        <v>0.3</v>
      </c>
      <c r="CG766" s="287">
        <f t="shared" si="1585"/>
        <v>0.33800000000000002</v>
      </c>
      <c r="CH766" s="287">
        <f t="shared" si="1586"/>
        <v>0.33900000000000002</v>
      </c>
      <c r="CI766" s="287">
        <f t="shared" si="1587"/>
        <v>0.377</v>
      </c>
      <c r="CJ766" s="287">
        <f t="shared" si="1588"/>
        <v>0.32</v>
      </c>
      <c r="CK766" s="287">
        <f t="shared" si="1589"/>
        <v>0.41899999999999998</v>
      </c>
      <c r="CL766" s="287">
        <f t="shared" si="1590"/>
        <v>0.40899999999999997</v>
      </c>
    </row>
    <row r="767" spans="1:90" x14ac:dyDescent="0.3">
      <c r="A767" s="163">
        <v>768</v>
      </c>
      <c r="B767" s="3"/>
      <c r="E767" s="2"/>
      <c r="F767" s="3"/>
      <c r="G767" s="138"/>
      <c r="H767" s="13"/>
      <c r="I767" s="13"/>
      <c r="J767" s="13"/>
      <c r="K767" s="3"/>
      <c r="L767" s="138"/>
      <c r="M767" s="13"/>
      <c r="N767" s="3"/>
      <c r="O767" s="13"/>
      <c r="P767" s="13"/>
      <c r="Q767" s="3"/>
      <c r="R767" s="13"/>
      <c r="S767" s="13"/>
      <c r="T767" s="3"/>
      <c r="U767" s="13"/>
      <c r="V767" s="13"/>
      <c r="W767" s="3"/>
      <c r="X767" s="13"/>
      <c r="Y767" s="13"/>
      <c r="Z767" s="3"/>
      <c r="AA767" s="13"/>
      <c r="AB767" s="13"/>
      <c r="AC767" s="3"/>
      <c r="AD767" s="13"/>
      <c r="AE767" s="13"/>
      <c r="AF767" s="3"/>
      <c r="AG767" s="13"/>
      <c r="AH767" s="13"/>
      <c r="AI767" s="3"/>
      <c r="AJ767" s="13"/>
      <c r="AK767" s="13"/>
      <c r="AL767" s="3"/>
      <c r="AM767" s="159"/>
      <c r="AN767" s="13"/>
      <c r="AO767" s="3"/>
      <c r="AP767" s="13"/>
      <c r="AQ767" s="13"/>
      <c r="AR767" s="3"/>
      <c r="AS767" s="13"/>
      <c r="AT767" s="13"/>
      <c r="AU767" s="40"/>
      <c r="AV767" s="13"/>
      <c r="AW767" s="13"/>
      <c r="AX767" s="3"/>
      <c r="AY767" s="13"/>
      <c r="AZ767" s="13"/>
      <c r="BA767" s="3"/>
      <c r="BB767" s="13"/>
      <c r="BC767" s="13"/>
      <c r="BD767" s="3"/>
      <c r="BE767" s="13"/>
      <c r="BF767" s="13"/>
      <c r="BG767" s="245"/>
      <c r="BH767" s="13"/>
      <c r="BI767" s="13"/>
      <c r="BJ767" s="13"/>
      <c r="BK767" s="13"/>
      <c r="BL767" s="13"/>
      <c r="BM767" s="13"/>
      <c r="BN767" s="186"/>
      <c r="BO767" s="13"/>
      <c r="BP767" s="13"/>
      <c r="BQ767" s="13"/>
      <c r="BR767" s="13"/>
      <c r="BT767" s="340"/>
      <c r="BU767" s="186"/>
      <c r="BV767" s="100"/>
      <c r="BW767" s="100"/>
      <c r="BX767" s="100"/>
      <c r="BY767" s="100"/>
      <c r="BZ767" s="100"/>
      <c r="CA767" s="100"/>
      <c r="CB767" s="100"/>
      <c r="CC767" s="100"/>
      <c r="CD767" s="100"/>
      <c r="CE767" s="100"/>
      <c r="CF767" s="100"/>
      <c r="CG767" s="100"/>
      <c r="CH767" s="100"/>
      <c r="CI767" s="100"/>
      <c r="CJ767" s="100"/>
      <c r="CK767" s="100"/>
      <c r="CL767" s="100"/>
    </row>
    <row r="768" spans="1:90" x14ac:dyDescent="0.3">
      <c r="A768" s="163">
        <v>769</v>
      </c>
      <c r="B768" s="3"/>
      <c r="E768" s="2"/>
      <c r="F768" s="3"/>
      <c r="G768" s="138"/>
      <c r="H768" s="13"/>
      <c r="I768" s="13"/>
      <c r="J768" s="13"/>
      <c r="K768" s="3"/>
      <c r="L768" s="138"/>
      <c r="M768" s="13"/>
      <c r="N768" s="3"/>
      <c r="O768" s="13"/>
      <c r="P768" s="13"/>
      <c r="Q768" s="3"/>
      <c r="R768" s="13"/>
      <c r="S768" s="13"/>
      <c r="T768" s="3"/>
      <c r="U768" s="13"/>
      <c r="V768" s="13"/>
      <c r="W768" s="3"/>
      <c r="X768" s="13"/>
      <c r="Y768" s="13"/>
      <c r="Z768" s="3"/>
      <c r="AA768" s="13"/>
      <c r="AB768" s="13"/>
      <c r="AC768" s="3"/>
      <c r="AD768" s="13"/>
      <c r="AE768" s="13"/>
      <c r="AF768" s="3"/>
      <c r="AG768" s="13"/>
      <c r="AH768" s="13"/>
      <c r="AI768" s="3"/>
      <c r="AJ768" s="13"/>
      <c r="AK768" s="13"/>
      <c r="AL768" s="3"/>
      <c r="AM768" s="13"/>
      <c r="AN768" s="13"/>
      <c r="AO768" s="3"/>
      <c r="AP768" s="13"/>
      <c r="AQ768" s="13"/>
      <c r="AR768" s="3"/>
      <c r="AS768" s="13"/>
      <c r="AT768" s="13"/>
      <c r="AU768" s="40"/>
      <c r="AV768" s="13"/>
      <c r="AW768" s="13"/>
      <c r="AX768" s="3"/>
      <c r="AY768" s="13"/>
      <c r="AZ768" s="13"/>
      <c r="BA768" s="3"/>
      <c r="BB768" s="13"/>
      <c r="BC768" s="13"/>
      <c r="BD768" s="3"/>
      <c r="BE768" s="13"/>
      <c r="BF768" s="13"/>
      <c r="BG768" s="245"/>
      <c r="BH768" s="13"/>
      <c r="BI768" s="13"/>
      <c r="BJ768" s="13"/>
      <c r="BK768" s="13"/>
      <c r="BL768" s="13"/>
      <c r="BM768" s="13"/>
      <c r="BN768" s="186"/>
      <c r="BO768" s="13"/>
      <c r="BP768" s="13"/>
      <c r="BQ768" s="13"/>
      <c r="BR768" s="13"/>
      <c r="BT768" s="340"/>
      <c r="BU768" s="186"/>
      <c r="BV768" s="100"/>
      <c r="BW768" s="100"/>
      <c r="BX768" s="100"/>
      <c r="BY768" s="100"/>
      <c r="BZ768" s="100"/>
      <c r="CA768" s="100"/>
      <c r="CB768" s="100"/>
      <c r="CC768" s="100"/>
      <c r="CD768" s="100"/>
      <c r="CE768" s="100"/>
      <c r="CF768" s="100"/>
      <c r="CG768" s="100"/>
      <c r="CH768" s="100"/>
      <c r="CI768" s="100"/>
      <c r="CJ768" s="100"/>
      <c r="CK768" s="100"/>
      <c r="CL768" s="100"/>
    </row>
    <row r="769" spans="1:90" x14ac:dyDescent="0.3">
      <c r="A769" s="163">
        <v>770</v>
      </c>
      <c r="B769" s="3"/>
      <c r="E769" s="2"/>
      <c r="F769" s="3"/>
      <c r="G769" s="138"/>
      <c r="H769" s="13"/>
      <c r="I769" s="13"/>
      <c r="J769" s="13"/>
      <c r="K769" s="3"/>
      <c r="L769" s="138"/>
      <c r="M769" s="13"/>
      <c r="N769" s="3"/>
      <c r="O769" s="13"/>
      <c r="P769" s="13"/>
      <c r="Q769" s="3"/>
      <c r="R769" s="13"/>
      <c r="S769" s="13"/>
      <c r="T769" s="3"/>
      <c r="U769" s="13"/>
      <c r="V769" s="13"/>
      <c r="W769" s="3"/>
      <c r="X769" s="13"/>
      <c r="Y769" s="13"/>
      <c r="Z769" s="3"/>
      <c r="AA769" s="13"/>
      <c r="AB769" s="13"/>
      <c r="AC769" s="3"/>
      <c r="AD769" s="13"/>
      <c r="AE769" s="13"/>
      <c r="AF769" s="3"/>
      <c r="AG769" s="13"/>
      <c r="AH769" s="13"/>
      <c r="AI769" s="3"/>
      <c r="AJ769" s="13"/>
      <c r="AK769" s="13"/>
      <c r="AL769" s="3"/>
      <c r="AM769" s="13"/>
      <c r="AN769" s="13"/>
      <c r="AO769" s="3"/>
      <c r="AP769" s="13"/>
      <c r="AQ769" s="13"/>
      <c r="AR769" s="3"/>
      <c r="AS769" s="13"/>
      <c r="AT769" s="13"/>
      <c r="AU769" s="40"/>
      <c r="AV769" s="13"/>
      <c r="AW769" s="13"/>
      <c r="AX769" s="3"/>
      <c r="AY769" s="13"/>
      <c r="AZ769" s="13"/>
      <c r="BA769" s="3"/>
      <c r="BB769" s="13"/>
      <c r="BC769" s="13"/>
      <c r="BD769" s="3"/>
      <c r="BE769" s="13"/>
      <c r="BF769" s="13"/>
      <c r="BG769" s="245"/>
      <c r="BH769" s="13"/>
      <c r="BI769" s="13"/>
      <c r="BJ769" s="13"/>
      <c r="BK769" s="13"/>
      <c r="BL769" s="13"/>
      <c r="BM769" s="13"/>
      <c r="BN769" s="186"/>
      <c r="BO769" s="13"/>
      <c r="BP769" s="13"/>
      <c r="BQ769" s="13"/>
      <c r="BR769" s="13"/>
      <c r="BT769" s="340"/>
      <c r="BU769" s="186"/>
      <c r="BV769" s="100"/>
      <c r="BW769" s="100"/>
      <c r="BX769" s="100"/>
      <c r="BY769" s="100"/>
      <c r="BZ769" s="100"/>
      <c r="CA769" s="100"/>
      <c r="CB769" s="100"/>
      <c r="CC769" s="100"/>
      <c r="CD769" s="100"/>
      <c r="CE769" s="100"/>
      <c r="CF769" s="100"/>
      <c r="CG769" s="100"/>
      <c r="CH769" s="100"/>
      <c r="CI769" s="100"/>
      <c r="CJ769" s="100"/>
      <c r="CK769" s="100"/>
      <c r="CL769" s="100"/>
    </row>
    <row r="770" spans="1:90" x14ac:dyDescent="0.3">
      <c r="A770" s="163">
        <v>771</v>
      </c>
      <c r="B770" s="3"/>
      <c r="E770" s="2"/>
      <c r="F770" s="3"/>
      <c r="G770" s="138"/>
      <c r="H770" s="13"/>
      <c r="I770" s="13"/>
      <c r="J770" s="13"/>
      <c r="K770" s="3"/>
      <c r="L770" s="138"/>
      <c r="M770" s="13"/>
      <c r="N770" s="3"/>
      <c r="O770" s="13"/>
      <c r="P770" s="13"/>
      <c r="Q770" s="3"/>
      <c r="R770" s="13"/>
      <c r="S770" s="13"/>
      <c r="T770" s="3"/>
      <c r="U770" s="13"/>
      <c r="V770" s="13"/>
      <c r="W770" s="3"/>
      <c r="X770" s="13"/>
      <c r="Y770" s="13"/>
      <c r="Z770" s="3"/>
      <c r="AA770" s="13"/>
      <c r="AB770" s="13"/>
      <c r="AC770" s="3"/>
      <c r="AD770" s="13"/>
      <c r="AE770" s="13"/>
      <c r="AF770" s="3"/>
      <c r="AG770" s="13"/>
      <c r="AH770" s="13"/>
      <c r="AI770" s="3"/>
      <c r="AJ770" s="13"/>
      <c r="AK770" s="13"/>
      <c r="AL770" s="3"/>
      <c r="AM770" s="13"/>
      <c r="AN770" s="13"/>
      <c r="AO770" s="3"/>
      <c r="AP770" s="13"/>
      <c r="AQ770" s="13"/>
      <c r="AR770" s="3"/>
      <c r="AS770" s="13"/>
      <c r="AT770" s="13"/>
      <c r="AU770" s="40"/>
      <c r="AV770" s="13"/>
      <c r="AW770" s="13"/>
      <c r="AX770" s="3"/>
      <c r="AY770" s="13"/>
      <c r="AZ770" s="13"/>
      <c r="BA770" s="3"/>
      <c r="BB770" s="13"/>
      <c r="BC770" s="13"/>
      <c r="BD770" s="3"/>
      <c r="BE770" s="13"/>
      <c r="BF770" s="13"/>
      <c r="BG770" s="245"/>
      <c r="BH770" s="13"/>
      <c r="BI770" s="13"/>
      <c r="BJ770" s="13"/>
      <c r="BK770" s="13"/>
      <c r="BL770" s="13"/>
      <c r="BM770" s="13"/>
      <c r="BN770" s="186"/>
      <c r="BO770" s="13"/>
      <c r="BP770" s="13"/>
      <c r="BQ770" s="13"/>
      <c r="BR770" s="13"/>
      <c r="BT770" s="340"/>
      <c r="BU770" s="186"/>
      <c r="BV770" s="100"/>
      <c r="BW770" s="100"/>
      <c r="BX770" s="100"/>
      <c r="BY770" s="100"/>
      <c r="BZ770" s="100"/>
      <c r="CA770" s="100"/>
      <c r="CB770" s="100"/>
      <c r="CC770" s="100"/>
      <c r="CD770" s="100"/>
      <c r="CE770" s="100"/>
      <c r="CF770" s="100"/>
      <c r="CG770" s="100"/>
      <c r="CH770" s="100"/>
      <c r="CI770" s="100"/>
      <c r="CJ770" s="100"/>
      <c r="CK770" s="100"/>
      <c r="CL770" s="100"/>
    </row>
    <row r="771" spans="1:90" x14ac:dyDescent="0.3">
      <c r="A771" s="163">
        <v>772</v>
      </c>
      <c r="B771" s="3"/>
      <c r="E771" s="2"/>
      <c r="F771" s="3"/>
      <c r="G771" s="13"/>
      <c r="H771" s="13"/>
      <c r="I771" s="13"/>
      <c r="J771" s="13"/>
      <c r="K771" s="3"/>
      <c r="L771" s="13"/>
      <c r="M771" s="13"/>
      <c r="N771" s="3"/>
      <c r="O771" s="13"/>
      <c r="P771" s="13"/>
      <c r="Q771" s="3"/>
      <c r="R771" s="13"/>
      <c r="S771" s="13"/>
      <c r="T771" s="3"/>
      <c r="U771" s="13"/>
      <c r="V771" s="13"/>
      <c r="W771" s="3"/>
      <c r="X771" s="13"/>
      <c r="Y771" s="13"/>
      <c r="Z771" s="3"/>
      <c r="AA771" s="13"/>
      <c r="AB771" s="13"/>
      <c r="AC771" s="3"/>
      <c r="AD771" s="13"/>
      <c r="AE771" s="13"/>
      <c r="AF771" s="3"/>
      <c r="AG771" s="13"/>
      <c r="AH771" s="13"/>
      <c r="AI771" s="3"/>
      <c r="AJ771" s="13"/>
      <c r="AK771" s="13"/>
      <c r="AL771" s="3"/>
      <c r="AM771" s="13"/>
      <c r="AN771" s="13"/>
      <c r="AO771" s="3"/>
      <c r="AP771" s="13"/>
      <c r="AQ771" s="13"/>
      <c r="AR771" s="3"/>
      <c r="AS771" s="13"/>
      <c r="AT771" s="13"/>
      <c r="AU771" s="40"/>
      <c r="AV771" s="13"/>
      <c r="AW771" s="13"/>
      <c r="AX771" s="3"/>
      <c r="AY771" s="13"/>
      <c r="AZ771" s="13"/>
      <c r="BA771" s="3"/>
      <c r="BB771" s="13"/>
      <c r="BC771" s="13"/>
      <c r="BD771" s="3"/>
      <c r="BE771" s="13"/>
      <c r="BF771" s="13"/>
      <c r="BG771" s="245"/>
      <c r="BH771" s="13"/>
      <c r="BI771" s="13"/>
      <c r="BJ771" s="13"/>
      <c r="BK771" s="13"/>
      <c r="BL771" s="13"/>
      <c r="BM771" s="13"/>
      <c r="BN771" s="186"/>
      <c r="BO771" s="13"/>
      <c r="BP771" s="13"/>
      <c r="BQ771" s="13"/>
      <c r="BR771" s="13"/>
      <c r="BT771" s="340"/>
      <c r="BU771" s="186"/>
      <c r="BV771" s="100"/>
      <c r="BW771" s="100"/>
      <c r="BX771" s="100"/>
      <c r="BY771" s="100"/>
      <c r="BZ771" s="100"/>
      <c r="CA771" s="100"/>
      <c r="CB771" s="100"/>
      <c r="CC771" s="100"/>
      <c r="CD771" s="100"/>
      <c r="CE771" s="100"/>
      <c r="CF771" s="100"/>
      <c r="CG771" s="100"/>
      <c r="CH771" s="100"/>
      <c r="CI771" s="100"/>
      <c r="CJ771" s="100"/>
      <c r="CK771" s="100"/>
      <c r="CL771" s="100"/>
    </row>
    <row r="772" spans="1:90" x14ac:dyDescent="0.3">
      <c r="A772" s="163">
        <v>773</v>
      </c>
      <c r="B772" s="3"/>
      <c r="E772" s="2"/>
      <c r="F772" s="3"/>
      <c r="G772" s="13"/>
      <c r="H772" s="13"/>
      <c r="I772" s="13"/>
      <c r="J772" s="13"/>
      <c r="K772" s="3"/>
      <c r="L772" s="13"/>
      <c r="M772" s="13"/>
      <c r="N772" s="3"/>
      <c r="O772" s="13"/>
      <c r="P772" s="13"/>
      <c r="Q772" s="3"/>
      <c r="R772" s="13"/>
      <c r="S772" s="13"/>
      <c r="T772" s="3"/>
      <c r="U772" s="13"/>
      <c r="V772" s="13"/>
      <c r="W772" s="3"/>
      <c r="X772" s="13"/>
      <c r="Y772" s="13"/>
      <c r="Z772" s="3"/>
      <c r="AA772" s="13"/>
      <c r="AB772" s="13"/>
      <c r="AC772" s="3"/>
      <c r="AD772" s="13"/>
      <c r="AE772" s="13"/>
      <c r="AF772" s="3"/>
      <c r="AG772" s="13"/>
      <c r="AH772" s="13"/>
      <c r="AI772" s="3"/>
      <c r="AJ772" s="13"/>
      <c r="AK772" s="13"/>
      <c r="AL772" s="3"/>
      <c r="AM772" s="13"/>
      <c r="AN772" s="13"/>
      <c r="AO772" s="3"/>
      <c r="AP772" s="13"/>
      <c r="AQ772" s="13"/>
      <c r="AR772" s="3"/>
      <c r="AS772" s="13"/>
      <c r="AT772" s="13"/>
      <c r="AU772" s="40"/>
      <c r="AV772" s="13"/>
      <c r="AW772" s="13"/>
      <c r="AX772" s="3"/>
      <c r="AY772" s="13"/>
      <c r="AZ772" s="13"/>
      <c r="BA772" s="3"/>
      <c r="BB772" s="13"/>
      <c r="BC772" s="13"/>
      <c r="BD772" s="3"/>
      <c r="BE772" s="13"/>
      <c r="BF772" s="13"/>
      <c r="BG772" s="245"/>
      <c r="BH772" s="13"/>
      <c r="BI772" s="13"/>
      <c r="BJ772" s="13"/>
      <c r="BK772" s="13"/>
      <c r="BL772" s="13"/>
      <c r="BM772" s="13"/>
      <c r="BN772" s="186"/>
      <c r="BO772" s="13"/>
      <c r="BP772" s="13"/>
      <c r="BQ772" s="13"/>
      <c r="BR772" s="13"/>
      <c r="BT772" s="340"/>
      <c r="BU772" s="186"/>
      <c r="BV772" s="100"/>
      <c r="BW772" s="100"/>
      <c r="BX772" s="100"/>
      <c r="BY772" s="100"/>
      <c r="BZ772" s="100"/>
      <c r="CA772" s="100"/>
      <c r="CB772" s="100"/>
      <c r="CC772" s="100"/>
      <c r="CD772" s="100"/>
      <c r="CE772" s="100"/>
      <c r="CF772" s="100"/>
      <c r="CG772" s="100"/>
      <c r="CH772" s="100"/>
      <c r="CI772" s="100"/>
      <c r="CJ772" s="100"/>
      <c r="CK772" s="100"/>
      <c r="CL772" s="100"/>
    </row>
    <row r="773" spans="1:90" x14ac:dyDescent="0.3">
      <c r="A773" s="163">
        <v>774</v>
      </c>
      <c r="B773" s="3"/>
      <c r="E773" s="2"/>
      <c r="F773" s="3"/>
      <c r="G773" s="13"/>
      <c r="H773" s="13"/>
      <c r="I773" s="13"/>
      <c r="J773" s="13"/>
      <c r="K773" s="3"/>
      <c r="L773" s="13"/>
      <c r="M773" s="13"/>
      <c r="N773" s="3"/>
      <c r="O773" s="13"/>
      <c r="P773" s="13"/>
      <c r="Q773" s="3"/>
      <c r="R773" s="13"/>
      <c r="S773" s="13"/>
      <c r="T773" s="3"/>
      <c r="U773" s="13"/>
      <c r="V773" s="13"/>
      <c r="W773" s="3"/>
      <c r="X773" s="13"/>
      <c r="Y773" s="13"/>
      <c r="Z773" s="3"/>
      <c r="AA773" s="13"/>
      <c r="AB773" s="13"/>
      <c r="AC773" s="3"/>
      <c r="AD773" s="13"/>
      <c r="AE773" s="13"/>
      <c r="AF773" s="3"/>
      <c r="AG773" s="13"/>
      <c r="AH773" s="13"/>
      <c r="AI773" s="3"/>
      <c r="AJ773" s="13"/>
      <c r="AK773" s="13"/>
      <c r="AL773" s="3"/>
      <c r="AM773" s="13"/>
      <c r="AN773" s="13"/>
      <c r="AO773" s="3"/>
      <c r="AP773" s="13"/>
      <c r="AQ773" s="13"/>
      <c r="AR773" s="3"/>
      <c r="AS773" s="13"/>
      <c r="AT773" s="13"/>
      <c r="AU773" s="40"/>
      <c r="AV773" s="13"/>
      <c r="AW773" s="13"/>
      <c r="AX773" s="3"/>
      <c r="AY773" s="13"/>
      <c r="AZ773" s="13"/>
      <c r="BA773" s="3"/>
      <c r="BB773" s="13"/>
      <c r="BC773" s="13"/>
      <c r="BD773" s="3"/>
      <c r="BE773" s="13"/>
      <c r="BF773" s="13"/>
      <c r="BG773" s="245"/>
      <c r="BH773" s="13"/>
      <c r="BI773" s="13"/>
      <c r="BJ773" s="13"/>
      <c r="BK773" s="13"/>
      <c r="BL773" s="13"/>
      <c r="BM773" s="13"/>
      <c r="BN773" s="186"/>
      <c r="BO773" s="13"/>
      <c r="BP773" s="13"/>
      <c r="BQ773" s="13"/>
      <c r="BR773" s="13"/>
      <c r="BT773" s="340"/>
      <c r="BU773" s="186"/>
      <c r="BV773" s="100"/>
      <c r="BW773" s="100"/>
      <c r="BX773" s="100"/>
      <c r="BY773" s="100"/>
      <c r="BZ773" s="100"/>
      <c r="CA773" s="100"/>
      <c r="CB773" s="100"/>
      <c r="CC773" s="100"/>
      <c r="CD773" s="100"/>
      <c r="CE773" s="100"/>
      <c r="CF773" s="100"/>
      <c r="CG773" s="100"/>
      <c r="CH773" s="100"/>
      <c r="CI773" s="100"/>
      <c r="CJ773" s="100"/>
      <c r="CK773" s="100"/>
      <c r="CL773" s="100"/>
    </row>
    <row r="774" spans="1:90" ht="13.5" thickBot="1" x14ac:dyDescent="0.35">
      <c r="A774" s="163">
        <v>775</v>
      </c>
      <c r="B774" s="164" t="s">
        <v>521</v>
      </c>
      <c r="C774" s="251"/>
      <c r="D774" s="166"/>
      <c r="E774" s="2"/>
      <c r="F774" s="3"/>
      <c r="G774" s="138"/>
      <c r="H774" s="13"/>
      <c r="I774" s="13"/>
      <c r="J774" s="13"/>
      <c r="K774" s="3"/>
      <c r="L774" s="138"/>
      <c r="M774" s="13"/>
      <c r="N774" s="3"/>
      <c r="O774" s="13"/>
      <c r="P774" s="13"/>
      <c r="Q774" s="3"/>
      <c r="R774" s="13"/>
      <c r="S774" s="13"/>
      <c r="T774" s="3"/>
      <c r="U774" s="13"/>
      <c r="V774" s="13"/>
      <c r="W774" s="3"/>
      <c r="X774" s="13"/>
      <c r="Y774" s="13"/>
      <c r="Z774" s="3"/>
      <c r="AA774" s="13"/>
      <c r="AB774" s="13"/>
      <c r="AC774" s="3"/>
      <c r="AD774" s="13"/>
      <c r="AE774" s="13"/>
      <c r="AF774" s="3"/>
      <c r="AG774" s="13"/>
      <c r="AH774" s="13"/>
      <c r="AI774" s="3"/>
      <c r="AJ774" s="13"/>
      <c r="AK774" s="13"/>
      <c r="AL774" s="3"/>
      <c r="AM774" s="13"/>
      <c r="AN774" s="13"/>
      <c r="AO774" s="3"/>
      <c r="AP774" s="13"/>
      <c r="AQ774" s="13"/>
      <c r="AR774" s="3"/>
      <c r="AS774" s="13"/>
      <c r="AT774" s="13"/>
      <c r="AU774" s="40"/>
      <c r="AV774" s="13"/>
      <c r="AW774" s="13"/>
      <c r="AX774" s="3"/>
      <c r="AY774" s="13"/>
      <c r="AZ774" s="13"/>
      <c r="BA774" s="3"/>
      <c r="BB774" s="13"/>
      <c r="BC774" s="13"/>
      <c r="BD774" s="3"/>
      <c r="BE774" s="13"/>
      <c r="BF774" s="13"/>
      <c r="BG774" s="245"/>
      <c r="BH774" s="13"/>
      <c r="BI774" s="13"/>
      <c r="BJ774" s="13"/>
      <c r="BK774" s="13"/>
      <c r="BL774" s="13"/>
      <c r="BM774" s="13"/>
      <c r="BN774" s="186"/>
      <c r="BO774" s="13"/>
      <c r="BP774" s="13"/>
      <c r="BQ774" s="13"/>
      <c r="BR774" s="13"/>
      <c r="BT774" s="340"/>
      <c r="BU774" s="186"/>
      <c r="BV774" s="100"/>
      <c r="BW774" s="100"/>
      <c r="BX774" s="100"/>
      <c r="BY774" s="100"/>
      <c r="BZ774" s="100"/>
      <c r="CA774" s="100"/>
      <c r="CB774" s="100"/>
      <c r="CC774" s="100"/>
      <c r="CD774" s="100"/>
      <c r="CE774" s="100"/>
      <c r="CF774" s="100"/>
      <c r="CG774" s="100"/>
      <c r="CH774" s="100"/>
      <c r="CI774" s="100"/>
      <c r="CJ774" s="100"/>
      <c r="CK774" s="100"/>
      <c r="CL774" s="100"/>
    </row>
    <row r="775" spans="1:90" x14ac:dyDescent="0.3">
      <c r="A775" s="163">
        <v>776</v>
      </c>
      <c r="B775" s="26" t="s">
        <v>45</v>
      </c>
      <c r="C775" s="12" t="s">
        <v>142</v>
      </c>
      <c r="D775" s="201">
        <v>44501</v>
      </c>
      <c r="E775" s="203"/>
      <c r="F775" s="197">
        <f t="shared" ref="F775:F780" si="1591">F$328*G775</f>
        <v>35377.695</v>
      </c>
      <c r="G775" s="198">
        <v>0.13500000000000001</v>
      </c>
      <c r="H775" s="204"/>
      <c r="I775" s="198">
        <f t="shared" ref="I775:I778" si="1592">LARGE(BV775:CL775,1)</f>
        <v>0.217</v>
      </c>
      <c r="J775" s="198">
        <f>SMALL(BV775:CL775,1)</f>
        <v>4.2999999999999997E-2</v>
      </c>
      <c r="K775" s="195">
        <f t="shared" ref="K775:K780" si="1593">K$328*L775</f>
        <v>3429.6479999999997</v>
      </c>
      <c r="L775" s="196">
        <v>0.20399999999999999</v>
      </c>
      <c r="M775" s="199">
        <f t="shared" ref="M775:M780" si="1594">L775/$I775</f>
        <v>0.94009216589861744</v>
      </c>
      <c r="N775" s="195">
        <f t="shared" ref="N775:N780" si="1595">N$328*O775</f>
        <v>2570.924</v>
      </c>
      <c r="O775" s="196">
        <v>0.18099999999999999</v>
      </c>
      <c r="P775" s="199">
        <f t="shared" ref="P775:P780" si="1596">O775/$I775</f>
        <v>0.8341013824884792</v>
      </c>
      <c r="Q775" s="195">
        <f t="shared" ref="Q775:Q780" si="1597">Q$328*R775</f>
        <v>2020.0149999999999</v>
      </c>
      <c r="R775" s="196">
        <v>0.185</v>
      </c>
      <c r="S775" s="199">
        <f t="shared" ref="S775:S780" si="1598">R775/$I775</f>
        <v>0.85253456221198154</v>
      </c>
      <c r="T775" s="195">
        <f t="shared" ref="T775:T780" si="1599">T$328*U775</f>
        <v>1985.2560000000001</v>
      </c>
      <c r="U775" s="196">
        <v>0.126</v>
      </c>
      <c r="V775" s="199">
        <f t="shared" ref="V775:V780" si="1600">U775/$I775</f>
        <v>0.58064516129032262</v>
      </c>
      <c r="W775" s="195">
        <f t="shared" ref="W775:W780" si="1601">W$328*X775</f>
        <v>2941.6659999999997</v>
      </c>
      <c r="X775" s="196">
        <v>0.182</v>
      </c>
      <c r="Y775" s="199">
        <f t="shared" ref="Y775:Y780" si="1602">X775/$I775</f>
        <v>0.83870967741935487</v>
      </c>
      <c r="Z775" s="195">
        <f t="shared" ref="Z775:Z780" si="1603">Z$328*AA775</f>
        <v>1988.932</v>
      </c>
      <c r="AA775" s="196">
        <v>0.187</v>
      </c>
      <c r="AB775" s="199">
        <f t="shared" ref="AB775:AB780" si="1604">AA775/$I775</f>
        <v>0.86175115207373276</v>
      </c>
      <c r="AC775" s="195">
        <f t="shared" ref="AC775:AC780" si="1605">AC$328*AD775</f>
        <v>1277.0999999999999</v>
      </c>
      <c r="AD775" s="196">
        <v>7.4999999999999997E-2</v>
      </c>
      <c r="AE775" s="199">
        <f t="shared" ref="AE775:AE780" si="1606">AD775/$I775</f>
        <v>0.34562211981566821</v>
      </c>
      <c r="AF775" s="195">
        <f t="shared" ref="AF775:AF780" si="1607">AF$328*AG775</f>
        <v>2278.9340000000002</v>
      </c>
      <c r="AG775" s="196">
        <v>0.217</v>
      </c>
      <c r="AH775" s="199">
        <f t="shared" ref="AH775:AH780" si="1608">AG775/$I775</f>
        <v>1</v>
      </c>
      <c r="AI775" s="195">
        <f t="shared" ref="AI775:AI780" si="1609">AI$328*AJ775</f>
        <v>1206.912</v>
      </c>
      <c r="AJ775" s="196">
        <v>9.6000000000000002E-2</v>
      </c>
      <c r="AK775" s="199">
        <f t="shared" ref="AK775:AK780" si="1610">AJ775/$I775</f>
        <v>0.44239631336405533</v>
      </c>
      <c r="AL775" s="195">
        <f t="shared" ref="AL775:AL780" si="1611">AL$328*AM775</f>
        <v>2235.87</v>
      </c>
      <c r="AM775" s="196">
        <v>0.14699999999999999</v>
      </c>
      <c r="AN775" s="199">
        <f t="shared" ref="AN775:AN780" si="1612">AM775/$I775</f>
        <v>0.67741935483870963</v>
      </c>
      <c r="AO775" s="195">
        <f t="shared" ref="AO775:AO780" si="1613">AO$328*AP775</f>
        <v>2333.2049999999999</v>
      </c>
      <c r="AP775" s="196">
        <v>0.105</v>
      </c>
      <c r="AQ775" s="199">
        <f t="shared" ref="AQ775:AQ780" si="1614">AP775/$I775</f>
        <v>0.48387096774193544</v>
      </c>
      <c r="AR775" s="195">
        <f t="shared" ref="AR775:AR780" si="1615">AR$328*AS775</f>
        <v>915.08299999999997</v>
      </c>
      <c r="AS775" s="196">
        <v>4.2999999999999997E-2</v>
      </c>
      <c r="AT775" s="199">
        <f t="shared" ref="AT775:AT780" si="1616">AS775/$I775</f>
        <v>0.19815668202764974</v>
      </c>
      <c r="AU775" s="195">
        <f t="shared" ref="AU775:AU780" si="1617">AU$328*AV775</f>
        <v>1060.2760000000001</v>
      </c>
      <c r="AV775" s="196">
        <v>7.5999999999999998E-2</v>
      </c>
      <c r="AW775" s="199">
        <f t="shared" ref="AW775:AW780" si="1618">AV775/$I775</f>
        <v>0.35023041474654376</v>
      </c>
      <c r="AX775" s="195">
        <f t="shared" ref="AX775:AX780" si="1619">AX$328*AY775</f>
        <v>1635.585</v>
      </c>
      <c r="AY775" s="196">
        <v>0.105</v>
      </c>
      <c r="AZ775" s="199">
        <f t="shared" ref="AZ775:AZ780" si="1620">AY775/$I775</f>
        <v>0.48387096774193544</v>
      </c>
      <c r="BA775" s="197">
        <f t="shared" ref="BA775:BA780" si="1621">BA$328*BB775</f>
        <v>1711.731</v>
      </c>
      <c r="BB775" s="196">
        <v>0.111</v>
      </c>
      <c r="BC775" s="199">
        <f t="shared" ref="BC775:BC780" si="1622">BB775/$I775</f>
        <v>0.51152073732718895</v>
      </c>
      <c r="BD775" s="200">
        <f t="shared" ref="BD775:BD780" si="1623">BD$328*BE775</f>
        <v>3207.7150000000001</v>
      </c>
      <c r="BE775" s="196">
        <v>0.185</v>
      </c>
      <c r="BF775" s="199">
        <f t="shared" ref="BF775:BF780" si="1624">BE775/$I775</f>
        <v>0.85253456221198154</v>
      </c>
      <c r="BG775" s="259">
        <f t="shared" ref="BG775:BG780" si="1625">BG$328*BH775</f>
        <v>2617.9349999999999</v>
      </c>
      <c r="BH775" s="196">
        <v>0.159</v>
      </c>
      <c r="BI775" s="199">
        <f t="shared" ref="BI775:BI780" si="1626">BH775/$I775</f>
        <v>0.73271889400921664</v>
      </c>
      <c r="BJ775" s="197">
        <f t="shared" ref="BJ775:BJ780" si="1627">K775+T775+W775+Z775+Q775</f>
        <v>12365.517</v>
      </c>
      <c r="BK775" s="196">
        <f t="shared" ref="BK775:BK780" si="1628">BJ775/BJ$328</f>
        <v>0.17593143727058019</v>
      </c>
      <c r="BL775" s="199">
        <f t="shared" ref="BL775:BL780" si="1629">BK775/$G775</f>
        <v>1.3031958316339274</v>
      </c>
      <c r="BM775" s="197">
        <f t="shared" ref="BM775:BM780" si="1630">BG775+AU775+AR775+AX775</f>
        <v>6228.8789999999999</v>
      </c>
      <c r="BN775" s="276">
        <f t="shared" ref="BN775:BN780" si="1631">BM775/BM$328</f>
        <v>9.2589692897701928E-2</v>
      </c>
      <c r="BO775" s="199">
        <f t="shared" ref="BO775:BO780" si="1632">BN775/$G775</f>
        <v>0.68584957702001426</v>
      </c>
      <c r="BP775" s="197">
        <f t="shared" ref="BP775:BP780" si="1633">BA775+AO775+AL775+BD775</f>
        <v>9488.5210000000006</v>
      </c>
      <c r="BQ775" s="196">
        <f t="shared" ref="BQ775:BQ780" si="1634">BP775/BP$328</f>
        <v>0.13518144776395835</v>
      </c>
      <c r="BR775" s="199">
        <f t="shared" ref="BR775:BR780" si="1635">BQ775/$G775</f>
        <v>1.0013440575108026</v>
      </c>
      <c r="BS775" s="352">
        <f t="shared" ref="BS775:BS780" si="1636">AI775+AF775+AC775+N775</f>
        <v>7333.87</v>
      </c>
      <c r="BT775" s="339">
        <f t="shared" ref="BT775:BT780" si="1637">BS775/BS$328</f>
        <v>0.13504714027915884</v>
      </c>
      <c r="BU775" s="281">
        <f t="shared" ref="BU775:BU780" si="1638">BT775/$G775</f>
        <v>1.0003491872530283</v>
      </c>
      <c r="BV775" s="287">
        <f t="shared" ref="BV775:BV780" si="1639">L775</f>
        <v>0.20399999999999999</v>
      </c>
      <c r="BW775" s="287">
        <f t="shared" ref="BW775:BW780" si="1640">O775</f>
        <v>0.18099999999999999</v>
      </c>
      <c r="BX775" s="287">
        <f t="shared" ref="BX775:BX780" si="1641">R775</f>
        <v>0.185</v>
      </c>
      <c r="BY775" s="287">
        <f t="shared" ref="BY775:BY780" si="1642">U775</f>
        <v>0.126</v>
      </c>
      <c r="BZ775" s="287">
        <f t="shared" ref="BZ775:BZ780" si="1643">X775</f>
        <v>0.182</v>
      </c>
      <c r="CA775" s="287">
        <f t="shared" ref="CA775:CA780" si="1644">AA775</f>
        <v>0.187</v>
      </c>
      <c r="CB775" s="287">
        <f t="shared" ref="CB775:CB780" si="1645">AD775</f>
        <v>7.4999999999999997E-2</v>
      </c>
      <c r="CC775" s="287">
        <f t="shared" ref="CC775:CC780" si="1646">AG775</f>
        <v>0.217</v>
      </c>
      <c r="CD775" s="287">
        <f t="shared" ref="CD775:CD780" si="1647">AJ775</f>
        <v>9.6000000000000002E-2</v>
      </c>
      <c r="CE775" s="287">
        <f t="shared" ref="CE775:CE780" si="1648">AM775</f>
        <v>0.14699999999999999</v>
      </c>
      <c r="CF775" s="287">
        <f t="shared" ref="CF775:CF780" si="1649">AP775</f>
        <v>0.105</v>
      </c>
      <c r="CG775" s="287">
        <f t="shared" ref="CG775:CG780" si="1650">AS775</f>
        <v>4.2999999999999997E-2</v>
      </c>
      <c r="CH775" s="287">
        <f t="shared" ref="CH775:CH780" si="1651">AV775</f>
        <v>7.5999999999999998E-2</v>
      </c>
      <c r="CI775" s="287">
        <f t="shared" ref="CI775:CI780" si="1652">AY775</f>
        <v>0.105</v>
      </c>
      <c r="CJ775" s="287">
        <f t="shared" ref="CJ775:CJ780" si="1653">BB775</f>
        <v>0.111</v>
      </c>
      <c r="CK775" s="287">
        <f t="shared" ref="CK775:CK780" si="1654">BE775</f>
        <v>0.185</v>
      </c>
      <c r="CL775" s="287">
        <f t="shared" ref="CL775:CL780" si="1655">BH775</f>
        <v>0.159</v>
      </c>
    </row>
    <row r="776" spans="1:90" x14ac:dyDescent="0.3">
      <c r="A776" s="163">
        <v>777</v>
      </c>
      <c r="B776" s="26" t="s">
        <v>41</v>
      </c>
      <c r="C776" s="12" t="s">
        <v>142</v>
      </c>
      <c r="D776" s="201">
        <v>44501</v>
      </c>
      <c r="E776" s="203"/>
      <c r="F776" s="197">
        <f t="shared" si="1591"/>
        <v>98009.317999999999</v>
      </c>
      <c r="G776" s="198">
        <v>0.374</v>
      </c>
      <c r="H776" s="204"/>
      <c r="I776" s="198">
        <f t="shared" si="1592"/>
        <v>0.52600000000000002</v>
      </c>
      <c r="J776" s="198">
        <f>SMALL(BV776:CL776,1)</f>
        <v>0.151</v>
      </c>
      <c r="K776" s="195">
        <f t="shared" si="1593"/>
        <v>8338.7520000000004</v>
      </c>
      <c r="L776" s="196">
        <v>0.496</v>
      </c>
      <c r="M776" s="199">
        <f t="shared" si="1594"/>
        <v>0.94296577946768056</v>
      </c>
      <c r="N776" s="195">
        <f t="shared" si="1595"/>
        <v>7471.3040000000001</v>
      </c>
      <c r="O776" s="196">
        <v>0.52600000000000002</v>
      </c>
      <c r="P776" s="199">
        <f t="shared" si="1596"/>
        <v>1</v>
      </c>
      <c r="Q776" s="195">
        <f t="shared" si="1597"/>
        <v>4946.3069999999998</v>
      </c>
      <c r="R776" s="196">
        <v>0.45300000000000001</v>
      </c>
      <c r="S776" s="199">
        <f t="shared" si="1598"/>
        <v>0.86121673003802279</v>
      </c>
      <c r="T776" s="195">
        <f t="shared" si="1599"/>
        <v>6365.424</v>
      </c>
      <c r="U776" s="196">
        <v>0.40400000000000003</v>
      </c>
      <c r="V776" s="199">
        <f t="shared" si="1600"/>
        <v>0.76806083650190116</v>
      </c>
      <c r="W776" s="195">
        <f t="shared" si="1601"/>
        <v>7968.3589999999995</v>
      </c>
      <c r="X776" s="196">
        <v>0.49299999999999999</v>
      </c>
      <c r="Y776" s="199">
        <f t="shared" si="1602"/>
        <v>0.93726235741444863</v>
      </c>
      <c r="Z776" s="195">
        <f t="shared" si="1603"/>
        <v>4488.3919999999998</v>
      </c>
      <c r="AA776" s="196">
        <v>0.42199999999999999</v>
      </c>
      <c r="AB776" s="199">
        <f t="shared" si="1604"/>
        <v>0.80228136882129275</v>
      </c>
      <c r="AC776" s="195">
        <f t="shared" si="1605"/>
        <v>4376.1959999999999</v>
      </c>
      <c r="AD776" s="196">
        <v>0.25700000000000001</v>
      </c>
      <c r="AE776" s="199">
        <f t="shared" si="1606"/>
        <v>0.48859315589353614</v>
      </c>
      <c r="AF776" s="195">
        <f t="shared" si="1607"/>
        <v>5219.4939999999997</v>
      </c>
      <c r="AG776" s="196">
        <v>0.497</v>
      </c>
      <c r="AH776" s="199">
        <f t="shared" si="1608"/>
        <v>0.94486692015209117</v>
      </c>
      <c r="AI776" s="195">
        <f t="shared" si="1609"/>
        <v>3105.2840000000001</v>
      </c>
      <c r="AJ776" s="196">
        <v>0.247</v>
      </c>
      <c r="AK776" s="199">
        <f t="shared" si="1610"/>
        <v>0.46958174904942962</v>
      </c>
      <c r="AL776" s="195">
        <f t="shared" si="1611"/>
        <v>5551.65</v>
      </c>
      <c r="AM776" s="196">
        <v>0.36499999999999999</v>
      </c>
      <c r="AN776" s="199">
        <f t="shared" si="1612"/>
        <v>0.69391634980988592</v>
      </c>
      <c r="AO776" s="195">
        <f t="shared" si="1613"/>
        <v>6821.8469999999998</v>
      </c>
      <c r="AP776" s="196">
        <v>0.307</v>
      </c>
      <c r="AQ776" s="199">
        <f t="shared" si="1614"/>
        <v>0.58365019011406838</v>
      </c>
      <c r="AR776" s="195">
        <f t="shared" si="1615"/>
        <v>3213.431</v>
      </c>
      <c r="AS776" s="196">
        <v>0.151</v>
      </c>
      <c r="AT776" s="199">
        <f t="shared" si="1616"/>
        <v>0.28707224334600756</v>
      </c>
      <c r="AU776" s="195">
        <f t="shared" si="1617"/>
        <v>3808.6230000000005</v>
      </c>
      <c r="AV776" s="196">
        <v>0.27300000000000002</v>
      </c>
      <c r="AW776" s="199">
        <f t="shared" si="1618"/>
        <v>0.51901140684410652</v>
      </c>
      <c r="AX776" s="195">
        <f t="shared" si="1619"/>
        <v>5218.2950000000001</v>
      </c>
      <c r="AY776" s="196">
        <v>0.33500000000000002</v>
      </c>
      <c r="AZ776" s="199">
        <f t="shared" si="1620"/>
        <v>0.6368821292775666</v>
      </c>
      <c r="BA776" s="197">
        <f t="shared" si="1621"/>
        <v>4317.88</v>
      </c>
      <c r="BB776" s="196">
        <v>0.28000000000000003</v>
      </c>
      <c r="BC776" s="199">
        <f t="shared" si="1622"/>
        <v>0.53231939163498099</v>
      </c>
      <c r="BD776" s="200">
        <f t="shared" si="1623"/>
        <v>9033.6190000000006</v>
      </c>
      <c r="BE776" s="196">
        <v>0.52100000000000002</v>
      </c>
      <c r="BF776" s="199">
        <f t="shared" si="1624"/>
        <v>0.99049429657794674</v>
      </c>
      <c r="BG776" s="259">
        <f t="shared" si="1625"/>
        <v>7755.0149999999994</v>
      </c>
      <c r="BH776" s="196">
        <v>0.47099999999999997</v>
      </c>
      <c r="BI776" s="199">
        <f t="shared" si="1626"/>
        <v>0.89543726235741439</v>
      </c>
      <c r="BJ776" s="197">
        <f t="shared" si="1627"/>
        <v>32107.234</v>
      </c>
      <c r="BK776" s="196">
        <f t="shared" si="1628"/>
        <v>0.4568083828927525</v>
      </c>
      <c r="BL776" s="199">
        <f t="shared" si="1629"/>
        <v>1.2214127884832955</v>
      </c>
      <c r="BM776" s="197">
        <f t="shared" si="1630"/>
        <v>19995.364000000001</v>
      </c>
      <c r="BN776" s="276">
        <f t="shared" si="1631"/>
        <v>0.2972227606504742</v>
      </c>
      <c r="BO776" s="199">
        <f t="shared" si="1632"/>
        <v>0.79471326377132145</v>
      </c>
      <c r="BP776" s="197">
        <f t="shared" si="1633"/>
        <v>25724.995999999999</v>
      </c>
      <c r="BQ776" s="196">
        <f t="shared" si="1634"/>
        <v>0.36649992164237577</v>
      </c>
      <c r="BR776" s="199">
        <f t="shared" si="1635"/>
        <v>0.97994631455180692</v>
      </c>
      <c r="BS776" s="352">
        <f t="shared" si="1636"/>
        <v>20172.277999999998</v>
      </c>
      <c r="BT776" s="339">
        <f t="shared" si="1637"/>
        <v>0.37145578757411701</v>
      </c>
      <c r="BU776" s="281">
        <f t="shared" si="1638"/>
        <v>0.99319729297892245</v>
      </c>
      <c r="BV776" s="287">
        <f t="shared" si="1639"/>
        <v>0.496</v>
      </c>
      <c r="BW776" s="287">
        <f t="shared" si="1640"/>
        <v>0.52600000000000002</v>
      </c>
      <c r="BX776" s="287">
        <f t="shared" si="1641"/>
        <v>0.45300000000000001</v>
      </c>
      <c r="BY776" s="287">
        <f t="shared" si="1642"/>
        <v>0.40400000000000003</v>
      </c>
      <c r="BZ776" s="287">
        <f t="shared" si="1643"/>
        <v>0.49299999999999999</v>
      </c>
      <c r="CA776" s="287">
        <f t="shared" si="1644"/>
        <v>0.42199999999999999</v>
      </c>
      <c r="CB776" s="287">
        <f t="shared" si="1645"/>
        <v>0.25700000000000001</v>
      </c>
      <c r="CC776" s="287">
        <f t="shared" si="1646"/>
        <v>0.497</v>
      </c>
      <c r="CD776" s="287">
        <f t="shared" si="1647"/>
        <v>0.247</v>
      </c>
      <c r="CE776" s="287">
        <f t="shared" si="1648"/>
        <v>0.36499999999999999</v>
      </c>
      <c r="CF776" s="287">
        <f t="shared" si="1649"/>
        <v>0.307</v>
      </c>
      <c r="CG776" s="287">
        <f t="shared" si="1650"/>
        <v>0.151</v>
      </c>
      <c r="CH776" s="287">
        <f t="shared" si="1651"/>
        <v>0.27300000000000002</v>
      </c>
      <c r="CI776" s="287">
        <f t="shared" si="1652"/>
        <v>0.33500000000000002</v>
      </c>
      <c r="CJ776" s="287">
        <f t="shared" si="1653"/>
        <v>0.28000000000000003</v>
      </c>
      <c r="CK776" s="287">
        <f t="shared" si="1654"/>
        <v>0.52100000000000002</v>
      </c>
      <c r="CL776" s="287">
        <f t="shared" si="1655"/>
        <v>0.47099999999999997</v>
      </c>
    </row>
    <row r="777" spans="1:90" x14ac:dyDescent="0.3">
      <c r="A777" s="163">
        <v>778</v>
      </c>
      <c r="B777" s="26" t="s">
        <v>522</v>
      </c>
      <c r="C777" s="12" t="s">
        <v>142</v>
      </c>
      <c r="D777" s="201">
        <v>44501</v>
      </c>
      <c r="E777" s="203"/>
      <c r="F777" s="197">
        <f t="shared" si="1591"/>
        <v>152255.117</v>
      </c>
      <c r="G777" s="198">
        <v>0.58099999999999996</v>
      </c>
      <c r="H777" s="204"/>
      <c r="I777" s="198">
        <f t="shared" si="1592"/>
        <v>0.875</v>
      </c>
      <c r="J777" s="198">
        <f>SMALL(BV777:CL777,1)</f>
        <v>0.20799999999999999</v>
      </c>
      <c r="K777" s="195">
        <f t="shared" si="1593"/>
        <v>14357.448</v>
      </c>
      <c r="L777" s="196">
        <v>0.85399999999999998</v>
      </c>
      <c r="M777" s="199">
        <f t="shared" si="1594"/>
        <v>0.97599999999999998</v>
      </c>
      <c r="N777" s="195">
        <f t="shared" si="1595"/>
        <v>12428.5</v>
      </c>
      <c r="O777" s="196">
        <v>0.875</v>
      </c>
      <c r="P777" s="199">
        <f t="shared" si="1596"/>
        <v>1</v>
      </c>
      <c r="Q777" s="195">
        <f t="shared" si="1597"/>
        <v>8222.0069999999996</v>
      </c>
      <c r="R777" s="196">
        <v>0.753</v>
      </c>
      <c r="S777" s="199">
        <f t="shared" si="1598"/>
        <v>0.86057142857142854</v>
      </c>
      <c r="T777" s="195">
        <f t="shared" si="1599"/>
        <v>9437.8439999999991</v>
      </c>
      <c r="U777" s="196">
        <v>0.59899999999999998</v>
      </c>
      <c r="V777" s="199">
        <f t="shared" si="1600"/>
        <v>0.6845714285714285</v>
      </c>
      <c r="W777" s="195">
        <f t="shared" si="1601"/>
        <v>11831.315999999999</v>
      </c>
      <c r="X777" s="196">
        <v>0.73199999999999998</v>
      </c>
      <c r="Y777" s="199">
        <f t="shared" si="1602"/>
        <v>0.83657142857142852</v>
      </c>
      <c r="Z777" s="195">
        <f t="shared" si="1603"/>
        <v>7583.4679999999998</v>
      </c>
      <c r="AA777" s="196">
        <v>0.71299999999999997</v>
      </c>
      <c r="AB777" s="199">
        <f t="shared" si="1604"/>
        <v>0.81485714285714284</v>
      </c>
      <c r="AC777" s="195">
        <f t="shared" si="1605"/>
        <v>6436.5839999999998</v>
      </c>
      <c r="AD777" s="196">
        <v>0.378</v>
      </c>
      <c r="AE777" s="199">
        <f t="shared" si="1606"/>
        <v>0.432</v>
      </c>
      <c r="AF777" s="195">
        <f t="shared" si="1607"/>
        <v>9000.2139999999999</v>
      </c>
      <c r="AG777" s="196">
        <v>0.85699999999999998</v>
      </c>
      <c r="AH777" s="199">
        <f t="shared" si="1608"/>
        <v>0.97942857142857143</v>
      </c>
      <c r="AI777" s="195">
        <f t="shared" si="1609"/>
        <v>4815.076</v>
      </c>
      <c r="AJ777" s="196">
        <v>0.38300000000000001</v>
      </c>
      <c r="AK777" s="199">
        <f t="shared" si="1610"/>
        <v>0.43771428571428572</v>
      </c>
      <c r="AL777" s="195">
        <f t="shared" si="1611"/>
        <v>8426.34</v>
      </c>
      <c r="AM777" s="196">
        <v>0.55400000000000005</v>
      </c>
      <c r="AN777" s="199">
        <f t="shared" si="1612"/>
        <v>0.63314285714285723</v>
      </c>
      <c r="AO777" s="195">
        <f t="shared" si="1613"/>
        <v>9132.8310000000001</v>
      </c>
      <c r="AP777" s="196">
        <v>0.41099999999999998</v>
      </c>
      <c r="AQ777" s="199">
        <f t="shared" si="1614"/>
        <v>0.4697142857142857</v>
      </c>
      <c r="AR777" s="195">
        <f t="shared" si="1615"/>
        <v>4426.4479999999994</v>
      </c>
      <c r="AS777" s="196">
        <v>0.20799999999999999</v>
      </c>
      <c r="AT777" s="199">
        <f t="shared" si="1616"/>
        <v>0.23771428571428571</v>
      </c>
      <c r="AU777" s="195">
        <f t="shared" si="1617"/>
        <v>5259.527</v>
      </c>
      <c r="AV777" s="196">
        <v>0.377</v>
      </c>
      <c r="AW777" s="199">
        <f t="shared" si="1618"/>
        <v>0.43085714285714288</v>
      </c>
      <c r="AX777" s="195">
        <f t="shared" si="1619"/>
        <v>7975.424</v>
      </c>
      <c r="AY777" s="196">
        <v>0.51200000000000001</v>
      </c>
      <c r="AZ777" s="199">
        <f t="shared" si="1620"/>
        <v>0.58514285714285719</v>
      </c>
      <c r="BA777" s="197">
        <f t="shared" si="1621"/>
        <v>6384.2939999999999</v>
      </c>
      <c r="BB777" s="196">
        <v>0.41399999999999998</v>
      </c>
      <c r="BC777" s="199">
        <f t="shared" si="1622"/>
        <v>0.47314285714285714</v>
      </c>
      <c r="BD777" s="200">
        <f t="shared" si="1623"/>
        <v>14269.996999999999</v>
      </c>
      <c r="BE777" s="196">
        <v>0.82299999999999995</v>
      </c>
      <c r="BF777" s="199">
        <f t="shared" si="1624"/>
        <v>0.9405714285714285</v>
      </c>
      <c r="BG777" s="259">
        <f t="shared" si="1625"/>
        <v>12118.24</v>
      </c>
      <c r="BH777" s="196">
        <v>0.73599999999999999</v>
      </c>
      <c r="BI777" s="199">
        <f t="shared" si="1626"/>
        <v>0.84114285714285708</v>
      </c>
      <c r="BJ777" s="197">
        <f t="shared" si="1627"/>
        <v>51432.082999999999</v>
      </c>
      <c r="BK777" s="196">
        <f t="shared" si="1628"/>
        <v>0.7317543038442933</v>
      </c>
      <c r="BL777" s="199">
        <f t="shared" si="1629"/>
        <v>1.2594738448266667</v>
      </c>
      <c r="BM777" s="197">
        <f t="shared" si="1630"/>
        <v>29779.638999999999</v>
      </c>
      <c r="BN777" s="276">
        <f t="shared" si="1631"/>
        <v>0.44266193477420696</v>
      </c>
      <c r="BO777" s="199">
        <f t="shared" si="1632"/>
        <v>0.76189661751154392</v>
      </c>
      <c r="BP777" s="197">
        <f t="shared" si="1633"/>
        <v>38213.462</v>
      </c>
      <c r="BQ777" s="196">
        <f t="shared" si="1634"/>
        <v>0.54442110811927458</v>
      </c>
      <c r="BR777" s="199">
        <f t="shared" si="1635"/>
        <v>0.93704149418119553</v>
      </c>
      <c r="BS777" s="352">
        <f t="shared" si="1636"/>
        <v>32680.374</v>
      </c>
      <c r="BT777" s="339">
        <f t="shared" si="1637"/>
        <v>0.60178201303723344</v>
      </c>
      <c r="BU777" s="281">
        <f t="shared" si="1638"/>
        <v>1.0357693856062538</v>
      </c>
      <c r="BV777" s="287">
        <f t="shared" si="1639"/>
        <v>0.85399999999999998</v>
      </c>
      <c r="BW777" s="287">
        <f t="shared" si="1640"/>
        <v>0.875</v>
      </c>
      <c r="BX777" s="287">
        <f t="shared" si="1641"/>
        <v>0.753</v>
      </c>
      <c r="BY777" s="287">
        <f t="shared" si="1642"/>
        <v>0.59899999999999998</v>
      </c>
      <c r="BZ777" s="287">
        <f t="shared" si="1643"/>
        <v>0.73199999999999998</v>
      </c>
      <c r="CA777" s="287">
        <f t="shared" si="1644"/>
        <v>0.71299999999999997</v>
      </c>
      <c r="CB777" s="287">
        <f t="shared" si="1645"/>
        <v>0.378</v>
      </c>
      <c r="CC777" s="287">
        <f t="shared" si="1646"/>
        <v>0.85699999999999998</v>
      </c>
      <c r="CD777" s="287">
        <f t="shared" si="1647"/>
        <v>0.38300000000000001</v>
      </c>
      <c r="CE777" s="287">
        <f t="shared" si="1648"/>
        <v>0.55400000000000005</v>
      </c>
      <c r="CF777" s="287">
        <f t="shared" si="1649"/>
        <v>0.41099999999999998</v>
      </c>
      <c r="CG777" s="287">
        <f t="shared" si="1650"/>
        <v>0.20799999999999999</v>
      </c>
      <c r="CH777" s="287">
        <f t="shared" si="1651"/>
        <v>0.377</v>
      </c>
      <c r="CI777" s="287">
        <f t="shared" si="1652"/>
        <v>0.51200000000000001</v>
      </c>
      <c r="CJ777" s="287">
        <f t="shared" si="1653"/>
        <v>0.41399999999999998</v>
      </c>
      <c r="CK777" s="287">
        <f t="shared" si="1654"/>
        <v>0.82299999999999995</v>
      </c>
      <c r="CL777" s="287">
        <f t="shared" si="1655"/>
        <v>0.73599999999999999</v>
      </c>
    </row>
    <row r="778" spans="1:90" x14ac:dyDescent="0.3">
      <c r="A778" s="163">
        <v>779</v>
      </c>
      <c r="B778" s="3" t="s">
        <v>523</v>
      </c>
      <c r="C778" s="12" t="s">
        <v>142</v>
      </c>
      <c r="D778" s="201">
        <v>44501</v>
      </c>
      <c r="E778" s="203"/>
      <c r="F778" s="197">
        <f t="shared" si="1591"/>
        <v>94864.633999999991</v>
      </c>
      <c r="G778" s="198">
        <v>0.36199999999999999</v>
      </c>
      <c r="H778" s="204"/>
      <c r="I778" s="198">
        <f t="shared" si="1592"/>
        <v>0.53</v>
      </c>
      <c r="J778" s="198" t="e">
        <f>LARGE(BW773:CM773,1)</f>
        <v>#NUM!</v>
      </c>
      <c r="K778" s="195">
        <f t="shared" si="1593"/>
        <v>8355.5640000000003</v>
      </c>
      <c r="L778" s="196">
        <v>0.497</v>
      </c>
      <c r="M778" s="199">
        <f t="shared" si="1594"/>
        <v>0.93773584905660368</v>
      </c>
      <c r="N778" s="195">
        <f t="shared" si="1595"/>
        <v>6349.1880000000001</v>
      </c>
      <c r="O778" s="196">
        <v>0.44700000000000001</v>
      </c>
      <c r="P778" s="199">
        <f t="shared" si="1596"/>
        <v>0.84339622641509426</v>
      </c>
      <c r="Q778" s="195">
        <f t="shared" si="1597"/>
        <v>5055.4970000000003</v>
      </c>
      <c r="R778" s="196">
        <v>0.46300000000000002</v>
      </c>
      <c r="S778" s="199">
        <f t="shared" si="1598"/>
        <v>0.87358490566037739</v>
      </c>
      <c r="T778" s="195">
        <f t="shared" si="1599"/>
        <v>5435.82</v>
      </c>
      <c r="U778" s="196">
        <v>0.34499999999999997</v>
      </c>
      <c r="V778" s="199">
        <f t="shared" si="1600"/>
        <v>0.65094339622641506</v>
      </c>
      <c r="W778" s="195">
        <f t="shared" si="1601"/>
        <v>8372.4340000000011</v>
      </c>
      <c r="X778" s="196">
        <v>0.51800000000000002</v>
      </c>
      <c r="Y778" s="199">
        <f t="shared" si="1602"/>
        <v>0.97735849056603774</v>
      </c>
      <c r="Z778" s="195">
        <f t="shared" si="1603"/>
        <v>4935.1040000000003</v>
      </c>
      <c r="AA778" s="196">
        <v>0.46400000000000002</v>
      </c>
      <c r="AB778" s="199">
        <f t="shared" si="1604"/>
        <v>0.87547169811320757</v>
      </c>
      <c r="AC778" s="195">
        <f t="shared" si="1605"/>
        <v>3575.8799999999997</v>
      </c>
      <c r="AD778" s="196">
        <v>0.21</v>
      </c>
      <c r="AE778" s="199">
        <f t="shared" si="1606"/>
        <v>0.39622641509433959</v>
      </c>
      <c r="AF778" s="195">
        <f t="shared" si="1607"/>
        <v>5566.06</v>
      </c>
      <c r="AG778" s="196">
        <v>0.53</v>
      </c>
      <c r="AH778" s="199">
        <f t="shared" si="1608"/>
        <v>1</v>
      </c>
      <c r="AI778" s="195">
        <f t="shared" si="1609"/>
        <v>3218.4320000000002</v>
      </c>
      <c r="AJ778" s="196">
        <v>0.25600000000000001</v>
      </c>
      <c r="AK778" s="199">
        <f t="shared" si="1610"/>
        <v>0.48301886792452831</v>
      </c>
      <c r="AL778" s="195">
        <f t="shared" si="1611"/>
        <v>6312.15</v>
      </c>
      <c r="AM778" s="196">
        <v>0.41499999999999998</v>
      </c>
      <c r="AN778" s="199">
        <f t="shared" si="1612"/>
        <v>0.78301886792452824</v>
      </c>
      <c r="AO778" s="195">
        <f t="shared" si="1613"/>
        <v>7199.6040000000003</v>
      </c>
      <c r="AP778" s="196">
        <v>0.32400000000000001</v>
      </c>
      <c r="AQ778" s="199">
        <f t="shared" si="1614"/>
        <v>0.61132075471698111</v>
      </c>
      <c r="AR778" s="195">
        <f t="shared" si="1615"/>
        <v>2894.2160000000003</v>
      </c>
      <c r="AS778" s="196">
        <v>0.13600000000000001</v>
      </c>
      <c r="AT778" s="199">
        <f t="shared" si="1616"/>
        <v>0.25660377358490566</v>
      </c>
      <c r="AU778" s="195">
        <f t="shared" si="1617"/>
        <v>3320.3379999999997</v>
      </c>
      <c r="AV778" s="196">
        <v>0.23799999999999999</v>
      </c>
      <c r="AW778" s="199">
        <f t="shared" si="1618"/>
        <v>0.44905660377358486</v>
      </c>
      <c r="AX778" s="195">
        <f t="shared" si="1619"/>
        <v>4283.6750000000002</v>
      </c>
      <c r="AY778" s="196">
        <v>0.27500000000000002</v>
      </c>
      <c r="AZ778" s="199">
        <f t="shared" si="1620"/>
        <v>0.51886792452830188</v>
      </c>
      <c r="BA778" s="197">
        <f t="shared" si="1621"/>
        <v>4626.3</v>
      </c>
      <c r="BB778" s="196">
        <v>0.3</v>
      </c>
      <c r="BC778" s="199">
        <f t="shared" si="1622"/>
        <v>0.56603773584905659</v>
      </c>
      <c r="BD778" s="200">
        <f t="shared" si="1623"/>
        <v>8392.0759999999991</v>
      </c>
      <c r="BE778" s="196">
        <v>0.48399999999999999</v>
      </c>
      <c r="BF778" s="199">
        <f t="shared" si="1624"/>
        <v>0.91320754716981123</v>
      </c>
      <c r="BG778" s="259">
        <f t="shared" si="1625"/>
        <v>6948.23</v>
      </c>
      <c r="BH778" s="196">
        <v>0.42199999999999999</v>
      </c>
      <c r="BI778" s="199">
        <f t="shared" si="1626"/>
        <v>0.79622641509433956</v>
      </c>
      <c r="BJ778" s="197">
        <f t="shared" si="1627"/>
        <v>32154.418999999998</v>
      </c>
      <c r="BK778" s="196">
        <f t="shared" si="1628"/>
        <v>0.45747971146458749</v>
      </c>
      <c r="BL778" s="199">
        <f t="shared" si="1629"/>
        <v>1.2637561090181975</v>
      </c>
      <c r="BM778" s="197">
        <f t="shared" si="1630"/>
        <v>17446.458999999999</v>
      </c>
      <c r="BN778" s="276">
        <f t="shared" si="1631"/>
        <v>0.25933434907988223</v>
      </c>
      <c r="BO778" s="199">
        <f t="shared" si="1632"/>
        <v>0.71639322950243711</v>
      </c>
      <c r="BP778" s="197">
        <f t="shared" si="1633"/>
        <v>26530.129999999997</v>
      </c>
      <c r="BQ778" s="196">
        <f t="shared" si="1634"/>
        <v>0.37797053753330195</v>
      </c>
      <c r="BR778" s="199">
        <f t="shared" si="1635"/>
        <v>1.0441175069980717</v>
      </c>
      <c r="BS778" s="352">
        <f t="shared" si="1636"/>
        <v>18709.559999999998</v>
      </c>
      <c r="BT778" s="339">
        <f t="shared" si="1637"/>
        <v>0.34452104739807754</v>
      </c>
      <c r="BU778" s="281">
        <f t="shared" si="1638"/>
        <v>0.95171560054717552</v>
      </c>
      <c r="BV778" s="287">
        <f t="shared" si="1639"/>
        <v>0.497</v>
      </c>
      <c r="BW778" s="287">
        <f t="shared" si="1640"/>
        <v>0.44700000000000001</v>
      </c>
      <c r="BX778" s="287">
        <f t="shared" si="1641"/>
        <v>0.46300000000000002</v>
      </c>
      <c r="BY778" s="287">
        <f t="shared" si="1642"/>
        <v>0.34499999999999997</v>
      </c>
      <c r="BZ778" s="287">
        <f t="shared" si="1643"/>
        <v>0.51800000000000002</v>
      </c>
      <c r="CA778" s="287">
        <f t="shared" si="1644"/>
        <v>0.46400000000000002</v>
      </c>
      <c r="CB778" s="287">
        <f t="shared" si="1645"/>
        <v>0.21</v>
      </c>
      <c r="CC778" s="287">
        <f t="shared" si="1646"/>
        <v>0.53</v>
      </c>
      <c r="CD778" s="287">
        <f t="shared" si="1647"/>
        <v>0.25600000000000001</v>
      </c>
      <c r="CE778" s="287">
        <f t="shared" si="1648"/>
        <v>0.41499999999999998</v>
      </c>
      <c r="CF778" s="287">
        <f t="shared" si="1649"/>
        <v>0.32400000000000001</v>
      </c>
      <c r="CG778" s="287">
        <f t="shared" si="1650"/>
        <v>0.13600000000000001</v>
      </c>
      <c r="CH778" s="287">
        <f t="shared" si="1651"/>
        <v>0.23799999999999999</v>
      </c>
      <c r="CI778" s="287">
        <f t="shared" si="1652"/>
        <v>0.27500000000000002</v>
      </c>
      <c r="CJ778" s="287">
        <f t="shared" si="1653"/>
        <v>0.3</v>
      </c>
      <c r="CK778" s="287">
        <f t="shared" si="1654"/>
        <v>0.48399999999999999</v>
      </c>
      <c r="CL778" s="287">
        <f t="shared" si="1655"/>
        <v>0.42199999999999999</v>
      </c>
    </row>
    <row r="779" spans="1:90" x14ac:dyDescent="0.3">
      <c r="A779" s="163">
        <v>780</v>
      </c>
      <c r="B779" s="3" t="s">
        <v>524</v>
      </c>
      <c r="C779" s="12" t="s">
        <v>142</v>
      </c>
      <c r="D779" s="201">
        <v>44501</v>
      </c>
      <c r="E779" s="203"/>
      <c r="F779" s="197">
        <f t="shared" si="1591"/>
        <v>141248.723</v>
      </c>
      <c r="G779" s="198">
        <v>0.53900000000000003</v>
      </c>
      <c r="H779" s="204"/>
      <c r="I779" s="198">
        <f>LARGE(BV779:CL779,1)</f>
        <v>0.78600000000000003</v>
      </c>
      <c r="J779" s="198" t="e">
        <f>LARGE(BW774:CM774,1)</f>
        <v>#NUM!</v>
      </c>
      <c r="K779" s="195">
        <f t="shared" si="1593"/>
        <v>13046.112000000001</v>
      </c>
      <c r="L779" s="196">
        <v>0.77600000000000002</v>
      </c>
      <c r="M779" s="199">
        <f t="shared" si="1594"/>
        <v>0.98727735368956737</v>
      </c>
      <c r="N779" s="195">
        <f t="shared" si="1595"/>
        <v>10951.284</v>
      </c>
      <c r="O779" s="196">
        <v>0.77100000000000002</v>
      </c>
      <c r="P779" s="199">
        <f t="shared" si="1596"/>
        <v>0.98091603053435117</v>
      </c>
      <c r="Q779" s="195">
        <f t="shared" si="1597"/>
        <v>7588.704999999999</v>
      </c>
      <c r="R779" s="196">
        <v>0.69499999999999995</v>
      </c>
      <c r="S779" s="199">
        <f t="shared" si="1598"/>
        <v>0.88422391857506355</v>
      </c>
      <c r="T779" s="195">
        <f t="shared" si="1599"/>
        <v>8634.2880000000005</v>
      </c>
      <c r="U779" s="196">
        <v>0.54800000000000004</v>
      </c>
      <c r="V779" s="199">
        <f t="shared" si="1600"/>
        <v>0.69720101781170485</v>
      </c>
      <c r="W779" s="195">
        <f t="shared" si="1601"/>
        <v>11233.285</v>
      </c>
      <c r="X779" s="196">
        <v>0.69499999999999995</v>
      </c>
      <c r="Y779" s="199">
        <f t="shared" si="1602"/>
        <v>0.88422391857506355</v>
      </c>
      <c r="Z779" s="195">
        <f t="shared" si="1603"/>
        <v>7030.3960000000006</v>
      </c>
      <c r="AA779" s="196">
        <v>0.66100000000000003</v>
      </c>
      <c r="AB779" s="199">
        <f t="shared" si="1604"/>
        <v>0.84096692111959293</v>
      </c>
      <c r="AC779" s="195">
        <f t="shared" si="1605"/>
        <v>5959.7999999999993</v>
      </c>
      <c r="AD779" s="196">
        <v>0.35</v>
      </c>
      <c r="AE779" s="199">
        <f t="shared" si="1606"/>
        <v>0.44529262086513988</v>
      </c>
      <c r="AF779" s="195">
        <f t="shared" si="1607"/>
        <v>8254.5720000000001</v>
      </c>
      <c r="AG779" s="196">
        <v>0.78600000000000003</v>
      </c>
      <c r="AH779" s="199">
        <f t="shared" si="1608"/>
        <v>1</v>
      </c>
      <c r="AI779" s="195">
        <f t="shared" si="1609"/>
        <v>754.31999999999994</v>
      </c>
      <c r="AJ779" s="196">
        <v>0.06</v>
      </c>
      <c r="AK779" s="199">
        <f t="shared" si="1610"/>
        <v>7.6335877862595408E-2</v>
      </c>
      <c r="AL779" s="195">
        <f t="shared" si="1611"/>
        <v>8076.51</v>
      </c>
      <c r="AM779" s="196">
        <v>0.53100000000000003</v>
      </c>
      <c r="AN779" s="199">
        <f t="shared" si="1612"/>
        <v>0.67557251908396942</v>
      </c>
      <c r="AO779" s="195">
        <f t="shared" si="1613"/>
        <v>8999.505000000001</v>
      </c>
      <c r="AP779" s="196">
        <v>0.40500000000000003</v>
      </c>
      <c r="AQ779" s="199">
        <f t="shared" si="1614"/>
        <v>0.51526717557251911</v>
      </c>
      <c r="AR779" s="195">
        <f t="shared" si="1615"/>
        <v>4234.9189999999999</v>
      </c>
      <c r="AS779" s="196">
        <v>0.19900000000000001</v>
      </c>
      <c r="AT779" s="199">
        <f t="shared" si="1616"/>
        <v>0.25318066157760816</v>
      </c>
      <c r="AU779" s="195">
        <f t="shared" si="1617"/>
        <v>4980.5069999999996</v>
      </c>
      <c r="AV779" s="196">
        <v>0.35699999999999998</v>
      </c>
      <c r="AW779" s="199">
        <f t="shared" si="1618"/>
        <v>0.45419847328244273</v>
      </c>
      <c r="AX779" s="195">
        <f t="shared" si="1619"/>
        <v>7180.9970000000003</v>
      </c>
      <c r="AY779" s="196">
        <v>0.46100000000000002</v>
      </c>
      <c r="AZ779" s="199">
        <f t="shared" si="1620"/>
        <v>0.58651399491094147</v>
      </c>
      <c r="BA779" s="197">
        <f t="shared" si="1621"/>
        <v>6122.1370000000006</v>
      </c>
      <c r="BB779" s="196">
        <v>0.39700000000000002</v>
      </c>
      <c r="BC779" s="199">
        <f t="shared" si="1622"/>
        <v>0.50508905852417307</v>
      </c>
      <c r="BD779" s="200">
        <f t="shared" si="1623"/>
        <v>13212.317999999999</v>
      </c>
      <c r="BE779" s="196">
        <v>0.76200000000000001</v>
      </c>
      <c r="BF779" s="199">
        <f t="shared" si="1624"/>
        <v>0.96946564885496178</v>
      </c>
      <c r="BG779" s="259">
        <f t="shared" si="1625"/>
        <v>11097.41</v>
      </c>
      <c r="BH779" s="196">
        <v>0.67400000000000004</v>
      </c>
      <c r="BI779" s="199">
        <f t="shared" si="1626"/>
        <v>0.85750636132315528</v>
      </c>
      <c r="BJ779" s="197">
        <f t="shared" si="1627"/>
        <v>47532.786</v>
      </c>
      <c r="BK779" s="196">
        <f t="shared" si="1628"/>
        <v>0.67627672651737192</v>
      </c>
      <c r="BL779" s="199">
        <f t="shared" si="1629"/>
        <v>1.2546878042993912</v>
      </c>
      <c r="BM779" s="197">
        <f t="shared" si="1630"/>
        <v>27493.832999999999</v>
      </c>
      <c r="BN779" s="276">
        <f t="shared" si="1631"/>
        <v>0.40868438029550791</v>
      </c>
      <c r="BO779" s="199">
        <f t="shared" si="1632"/>
        <v>0.75822705064101648</v>
      </c>
      <c r="BP779" s="197">
        <f t="shared" si="1633"/>
        <v>36410.47</v>
      </c>
      <c r="BQ779" s="196">
        <f t="shared" si="1634"/>
        <v>0.51873416819820206</v>
      </c>
      <c r="BR779" s="199">
        <f t="shared" si="1635"/>
        <v>0.96240105417106125</v>
      </c>
      <c r="BS779" s="352">
        <f t="shared" si="1636"/>
        <v>25919.975999999999</v>
      </c>
      <c r="BT779" s="339">
        <f t="shared" si="1637"/>
        <v>0.47729488454314439</v>
      </c>
      <c r="BU779" s="281">
        <f t="shared" si="1638"/>
        <v>0.88551926631381139</v>
      </c>
      <c r="BV779" s="287">
        <f t="shared" si="1639"/>
        <v>0.77600000000000002</v>
      </c>
      <c r="BW779" s="287">
        <f t="shared" si="1640"/>
        <v>0.77100000000000002</v>
      </c>
      <c r="BX779" s="287">
        <f t="shared" si="1641"/>
        <v>0.69499999999999995</v>
      </c>
      <c r="BY779" s="287">
        <f t="shared" si="1642"/>
        <v>0.54800000000000004</v>
      </c>
      <c r="BZ779" s="287">
        <f t="shared" si="1643"/>
        <v>0.69499999999999995</v>
      </c>
      <c r="CA779" s="287">
        <f t="shared" si="1644"/>
        <v>0.66100000000000003</v>
      </c>
      <c r="CB779" s="287">
        <f t="shared" si="1645"/>
        <v>0.35</v>
      </c>
      <c r="CC779" s="287">
        <f t="shared" si="1646"/>
        <v>0.78600000000000003</v>
      </c>
      <c r="CD779" s="287">
        <f t="shared" si="1647"/>
        <v>0.06</v>
      </c>
      <c r="CE779" s="287">
        <f t="shared" si="1648"/>
        <v>0.53100000000000003</v>
      </c>
      <c r="CF779" s="287">
        <f t="shared" si="1649"/>
        <v>0.40500000000000003</v>
      </c>
      <c r="CG779" s="287">
        <f t="shared" si="1650"/>
        <v>0.19900000000000001</v>
      </c>
      <c r="CH779" s="287">
        <f t="shared" si="1651"/>
        <v>0.35699999999999998</v>
      </c>
      <c r="CI779" s="287">
        <f t="shared" si="1652"/>
        <v>0.46100000000000002</v>
      </c>
      <c r="CJ779" s="287">
        <f t="shared" si="1653"/>
        <v>0.39700000000000002</v>
      </c>
      <c r="CK779" s="287">
        <f t="shared" si="1654"/>
        <v>0.76200000000000001</v>
      </c>
      <c r="CL779" s="287">
        <f t="shared" si="1655"/>
        <v>0.67400000000000004</v>
      </c>
    </row>
    <row r="780" spans="1:90" x14ac:dyDescent="0.3">
      <c r="A780" s="163">
        <v>781</v>
      </c>
      <c r="B780" s="3" t="s">
        <v>525</v>
      </c>
      <c r="C780" s="12" t="s">
        <v>142</v>
      </c>
      <c r="D780" s="201">
        <v>44501</v>
      </c>
      <c r="E780" s="203"/>
      <c r="F780" s="197">
        <f t="shared" si="1591"/>
        <v>1572.3420000000001</v>
      </c>
      <c r="G780" s="198">
        <v>6.0000000000000001E-3</v>
      </c>
      <c r="H780" s="204"/>
      <c r="I780" s="198">
        <f>LARGE(BV780:CL780,1)</f>
        <v>0.01</v>
      </c>
      <c r="J780" s="198">
        <f>LARGE(BW775:CM775,1)</f>
        <v>0.217</v>
      </c>
      <c r="K780" s="195">
        <f t="shared" si="1593"/>
        <v>134.49600000000001</v>
      </c>
      <c r="L780" s="196">
        <v>8.0000000000000002E-3</v>
      </c>
      <c r="M780" s="199">
        <f t="shared" si="1594"/>
        <v>0.8</v>
      </c>
      <c r="N780" s="195">
        <f t="shared" si="1595"/>
        <v>142.04</v>
      </c>
      <c r="O780" s="196">
        <v>0.01</v>
      </c>
      <c r="P780" s="199">
        <f t="shared" si="1596"/>
        <v>1</v>
      </c>
      <c r="Q780" s="195">
        <f t="shared" si="1597"/>
        <v>76.433000000000007</v>
      </c>
      <c r="R780" s="196">
        <v>7.0000000000000001E-3</v>
      </c>
      <c r="S780" s="199">
        <f t="shared" si="1598"/>
        <v>0.7</v>
      </c>
      <c r="T780" s="195">
        <f t="shared" si="1599"/>
        <v>126.048</v>
      </c>
      <c r="U780" s="196">
        <v>8.0000000000000002E-3</v>
      </c>
      <c r="V780" s="199">
        <f t="shared" si="1600"/>
        <v>0.8</v>
      </c>
      <c r="W780" s="195">
        <f t="shared" si="1601"/>
        <v>96.978000000000009</v>
      </c>
      <c r="X780" s="196">
        <v>6.0000000000000001E-3</v>
      </c>
      <c r="Y780" s="199">
        <f t="shared" si="1602"/>
        <v>0.6</v>
      </c>
      <c r="Z780" s="195">
        <f t="shared" si="1603"/>
        <v>63.816000000000003</v>
      </c>
      <c r="AA780" s="196">
        <v>6.0000000000000001E-3</v>
      </c>
      <c r="AB780" s="199">
        <f t="shared" si="1604"/>
        <v>0.6</v>
      </c>
      <c r="AC780" s="195">
        <f t="shared" si="1605"/>
        <v>102.16800000000001</v>
      </c>
      <c r="AD780" s="196">
        <v>6.0000000000000001E-3</v>
      </c>
      <c r="AE780" s="199">
        <f t="shared" si="1606"/>
        <v>0.6</v>
      </c>
      <c r="AF780" s="195">
        <f t="shared" si="1607"/>
        <v>73.513999999999996</v>
      </c>
      <c r="AG780" s="196">
        <v>7.0000000000000001E-3</v>
      </c>
      <c r="AH780" s="199">
        <f t="shared" si="1608"/>
        <v>0.7</v>
      </c>
      <c r="AI780" s="195">
        <f t="shared" si="1609"/>
        <v>37.716000000000001</v>
      </c>
      <c r="AJ780" s="196">
        <v>3.0000000000000001E-3</v>
      </c>
      <c r="AK780" s="199">
        <f t="shared" si="1610"/>
        <v>0.3</v>
      </c>
      <c r="AL780" s="195">
        <f t="shared" si="1611"/>
        <v>60.84</v>
      </c>
      <c r="AM780" s="196">
        <v>4.0000000000000001E-3</v>
      </c>
      <c r="AN780" s="199">
        <f t="shared" si="1612"/>
        <v>0.4</v>
      </c>
      <c r="AO780" s="195">
        <f t="shared" si="1613"/>
        <v>88.884</v>
      </c>
      <c r="AP780" s="196">
        <v>4.0000000000000001E-3</v>
      </c>
      <c r="AQ780" s="199">
        <f t="shared" si="1614"/>
        <v>0.4</v>
      </c>
      <c r="AR780" s="195">
        <f t="shared" si="1615"/>
        <v>42.561999999999998</v>
      </c>
      <c r="AS780" s="196">
        <v>2E-3</v>
      </c>
      <c r="AT780" s="199">
        <f t="shared" si="1616"/>
        <v>0.2</v>
      </c>
      <c r="AU780" s="195">
        <f t="shared" si="1617"/>
        <v>55.804000000000002</v>
      </c>
      <c r="AV780" s="196">
        <v>4.0000000000000001E-3</v>
      </c>
      <c r="AW780" s="199">
        <f t="shared" si="1618"/>
        <v>0.4</v>
      </c>
      <c r="AX780" s="195">
        <f t="shared" si="1619"/>
        <v>93.462000000000003</v>
      </c>
      <c r="AY780" s="196">
        <v>6.0000000000000001E-3</v>
      </c>
      <c r="AZ780" s="199">
        <f t="shared" si="1620"/>
        <v>0.6</v>
      </c>
      <c r="BA780" s="197">
        <f t="shared" si="1621"/>
        <v>61.684000000000005</v>
      </c>
      <c r="BB780" s="196">
        <v>4.0000000000000001E-3</v>
      </c>
      <c r="BC780" s="199">
        <f t="shared" si="1622"/>
        <v>0.4</v>
      </c>
      <c r="BD780" s="200">
        <f t="shared" si="1623"/>
        <v>173.39000000000001</v>
      </c>
      <c r="BE780" s="196">
        <v>0.01</v>
      </c>
      <c r="BF780" s="199">
        <f t="shared" si="1624"/>
        <v>1</v>
      </c>
      <c r="BG780" s="259">
        <f t="shared" si="1625"/>
        <v>164.65</v>
      </c>
      <c r="BH780" s="196">
        <v>0.01</v>
      </c>
      <c r="BI780" s="199">
        <f t="shared" si="1626"/>
        <v>1</v>
      </c>
      <c r="BJ780" s="197">
        <f t="shared" si="1627"/>
        <v>497.77099999999996</v>
      </c>
      <c r="BK780" s="196">
        <f t="shared" si="1628"/>
        <v>7.0820789346384763E-3</v>
      </c>
      <c r="BL780" s="199">
        <f t="shared" si="1629"/>
        <v>1.1803464891064126</v>
      </c>
      <c r="BM780" s="197">
        <f t="shared" si="1630"/>
        <v>356.47800000000001</v>
      </c>
      <c r="BN780" s="276">
        <f t="shared" si="1631"/>
        <v>5.2988970478936885E-3</v>
      </c>
      <c r="BO780" s="199">
        <f t="shared" si="1632"/>
        <v>0.88314950798228142</v>
      </c>
      <c r="BP780" s="197">
        <f t="shared" si="1633"/>
        <v>384.798</v>
      </c>
      <c r="BQ780" s="196">
        <f t="shared" si="1634"/>
        <v>5.4821558319442668E-3</v>
      </c>
      <c r="BR780" s="199">
        <f t="shared" si="1635"/>
        <v>0.91369263865737782</v>
      </c>
      <c r="BS780" s="352">
        <f t="shared" si="1636"/>
        <v>355.43799999999999</v>
      </c>
      <c r="BT780" s="339">
        <f t="shared" si="1637"/>
        <v>6.5450963061171874E-3</v>
      </c>
      <c r="BU780" s="281">
        <f t="shared" si="1638"/>
        <v>1.0908493843528646</v>
      </c>
      <c r="BV780" s="287">
        <f t="shared" si="1639"/>
        <v>8.0000000000000002E-3</v>
      </c>
      <c r="BW780" s="287">
        <f t="shared" si="1640"/>
        <v>0.01</v>
      </c>
      <c r="BX780" s="287">
        <f t="shared" si="1641"/>
        <v>7.0000000000000001E-3</v>
      </c>
      <c r="BY780" s="287">
        <f t="shared" si="1642"/>
        <v>8.0000000000000002E-3</v>
      </c>
      <c r="BZ780" s="287">
        <f t="shared" si="1643"/>
        <v>6.0000000000000001E-3</v>
      </c>
      <c r="CA780" s="287">
        <f t="shared" si="1644"/>
        <v>6.0000000000000001E-3</v>
      </c>
      <c r="CB780" s="287">
        <f t="shared" si="1645"/>
        <v>6.0000000000000001E-3</v>
      </c>
      <c r="CC780" s="287">
        <f t="shared" si="1646"/>
        <v>7.0000000000000001E-3</v>
      </c>
      <c r="CD780" s="287">
        <f t="shared" si="1647"/>
        <v>3.0000000000000001E-3</v>
      </c>
      <c r="CE780" s="287">
        <f t="shared" si="1648"/>
        <v>4.0000000000000001E-3</v>
      </c>
      <c r="CF780" s="287">
        <f t="shared" si="1649"/>
        <v>4.0000000000000001E-3</v>
      </c>
      <c r="CG780" s="287">
        <f t="shared" si="1650"/>
        <v>2E-3</v>
      </c>
      <c r="CH780" s="287">
        <f t="shared" si="1651"/>
        <v>4.0000000000000001E-3</v>
      </c>
      <c r="CI780" s="287">
        <f t="shared" si="1652"/>
        <v>6.0000000000000001E-3</v>
      </c>
      <c r="CJ780" s="287">
        <f t="shared" si="1653"/>
        <v>4.0000000000000001E-3</v>
      </c>
      <c r="CK780" s="287">
        <f t="shared" si="1654"/>
        <v>0.01</v>
      </c>
      <c r="CL780" s="287">
        <f t="shared" si="1655"/>
        <v>0.01</v>
      </c>
    </row>
    <row r="781" spans="1:90" x14ac:dyDescent="0.3">
      <c r="A781" s="163">
        <v>782</v>
      </c>
      <c r="B781" s="3"/>
      <c r="E781" s="2"/>
      <c r="F781" s="3"/>
      <c r="G781" s="13"/>
      <c r="H781" s="13"/>
      <c r="I781" s="13"/>
      <c r="J781" s="13"/>
      <c r="K781" s="3"/>
      <c r="L781" s="13"/>
      <c r="M781" s="13"/>
      <c r="N781" s="3"/>
      <c r="O781" s="13"/>
      <c r="P781" s="13"/>
      <c r="Q781" s="3"/>
      <c r="R781" s="13"/>
      <c r="S781" s="13"/>
      <c r="T781" s="3"/>
      <c r="U781" s="13"/>
      <c r="V781" s="13"/>
      <c r="W781" s="3"/>
      <c r="X781" s="13"/>
      <c r="Y781" s="13"/>
      <c r="Z781" s="3"/>
      <c r="AA781" s="13"/>
      <c r="AB781" s="13"/>
      <c r="AC781" s="3"/>
      <c r="AD781" s="13"/>
      <c r="AE781" s="13"/>
      <c r="AF781" s="3"/>
      <c r="AG781" s="13"/>
      <c r="AH781" s="13"/>
      <c r="AI781" s="3"/>
      <c r="AJ781" s="13"/>
      <c r="AK781" s="13"/>
      <c r="AL781" s="3"/>
      <c r="AM781" s="13"/>
      <c r="AN781" s="13"/>
      <c r="AO781" s="3"/>
      <c r="AP781" s="13"/>
      <c r="AQ781" s="13"/>
      <c r="AR781" s="3"/>
      <c r="AS781" s="13"/>
      <c r="AT781" s="13"/>
      <c r="AU781" s="40"/>
      <c r="AV781" s="13"/>
      <c r="AW781" s="13"/>
      <c r="AX781" s="3"/>
      <c r="AY781" s="13"/>
      <c r="AZ781" s="13"/>
      <c r="BA781" s="3"/>
      <c r="BB781" s="13"/>
      <c r="BC781" s="13"/>
      <c r="BD781" s="3"/>
      <c r="BE781" s="13"/>
      <c r="BF781" s="13"/>
      <c r="BG781" s="245"/>
      <c r="BH781" s="13"/>
      <c r="BI781" s="13"/>
      <c r="BJ781" s="13"/>
      <c r="BK781" s="13"/>
      <c r="BL781" s="13"/>
      <c r="BM781" s="13"/>
      <c r="BN781" s="186"/>
      <c r="BO781" s="13"/>
      <c r="BP781" s="13"/>
      <c r="BQ781" s="13"/>
      <c r="BR781" s="13"/>
      <c r="BT781" s="340"/>
      <c r="BU781" s="186"/>
      <c r="BV781" s="100"/>
      <c r="BW781" s="100"/>
      <c r="BX781" s="100"/>
      <c r="BY781" s="100"/>
      <c r="BZ781" s="100"/>
      <c r="CA781" s="100"/>
      <c r="CB781" s="100"/>
      <c r="CC781" s="100"/>
      <c r="CD781" s="100"/>
      <c r="CE781" s="100"/>
      <c r="CF781" s="100"/>
      <c r="CG781" s="100"/>
      <c r="CH781" s="100"/>
      <c r="CI781" s="100"/>
      <c r="CJ781" s="100"/>
      <c r="CK781" s="100"/>
      <c r="CL781" s="100"/>
    </row>
    <row r="782" spans="1:90" x14ac:dyDescent="0.3">
      <c r="A782" s="163">
        <v>783</v>
      </c>
      <c r="B782" s="3"/>
      <c r="E782" s="2"/>
      <c r="F782" s="3"/>
      <c r="G782" s="13"/>
      <c r="H782" s="13"/>
      <c r="I782" s="13"/>
      <c r="J782" s="13"/>
      <c r="K782" s="3"/>
      <c r="L782" s="13"/>
      <c r="M782" s="13"/>
      <c r="N782" s="3"/>
      <c r="O782" s="13"/>
      <c r="P782" s="13"/>
      <c r="Q782" s="3"/>
      <c r="R782" s="13"/>
      <c r="S782" s="13"/>
      <c r="T782" s="3"/>
      <c r="U782" s="13"/>
      <c r="V782" s="13"/>
      <c r="W782" s="3"/>
      <c r="X782" s="13"/>
      <c r="Y782" s="13"/>
      <c r="Z782" s="3"/>
      <c r="AA782" s="13"/>
      <c r="AB782" s="13"/>
      <c r="AC782" s="3"/>
      <c r="AD782" s="13"/>
      <c r="AE782" s="13"/>
      <c r="AF782" s="3"/>
      <c r="AG782" s="13"/>
      <c r="AH782" s="13"/>
      <c r="AI782" s="3"/>
      <c r="AJ782" s="13"/>
      <c r="AK782" s="13"/>
      <c r="AL782" s="3"/>
      <c r="AM782" s="13"/>
      <c r="AN782" s="13"/>
      <c r="AO782" s="3"/>
      <c r="AP782" s="13"/>
      <c r="AQ782" s="13"/>
      <c r="AR782" s="3"/>
      <c r="AS782" s="13"/>
      <c r="AT782" s="13"/>
      <c r="AU782" s="40"/>
      <c r="AV782" s="13"/>
      <c r="AW782" s="13"/>
      <c r="AX782" s="3"/>
      <c r="AY782" s="13"/>
      <c r="AZ782" s="13"/>
      <c r="BA782" s="3"/>
      <c r="BB782" s="13"/>
      <c r="BC782" s="13"/>
      <c r="BD782" s="3"/>
      <c r="BE782" s="13"/>
      <c r="BF782" s="13"/>
      <c r="BG782" s="245"/>
      <c r="BH782" s="13"/>
      <c r="BI782" s="13"/>
      <c r="BJ782" s="13"/>
      <c r="BK782" s="13"/>
      <c r="BL782" s="13"/>
      <c r="BM782" s="13"/>
      <c r="BN782" s="186"/>
      <c r="BO782" s="13"/>
      <c r="BP782" s="13"/>
      <c r="BQ782" s="13"/>
      <c r="BR782" s="13"/>
      <c r="BT782" s="340"/>
      <c r="BU782" s="186"/>
      <c r="BV782" s="100"/>
      <c r="BW782" s="100"/>
      <c r="BX782" s="100"/>
      <c r="BY782" s="100"/>
      <c r="BZ782" s="100"/>
      <c r="CA782" s="100"/>
      <c r="CB782" s="100"/>
      <c r="CC782" s="100"/>
      <c r="CD782" s="100"/>
      <c r="CE782" s="100"/>
      <c r="CF782" s="100"/>
      <c r="CG782" s="100"/>
      <c r="CH782" s="100"/>
      <c r="CI782" s="100"/>
      <c r="CJ782" s="100"/>
      <c r="CK782" s="100"/>
      <c r="CL782" s="100"/>
    </row>
    <row r="783" spans="1:90" x14ac:dyDescent="0.3">
      <c r="A783" s="163">
        <v>784</v>
      </c>
      <c r="B783" s="3"/>
      <c r="E783" s="2"/>
      <c r="F783" s="3"/>
      <c r="G783" s="13"/>
      <c r="H783" s="13"/>
      <c r="I783" s="13"/>
      <c r="J783" s="13"/>
      <c r="K783" s="3"/>
      <c r="L783" s="13"/>
      <c r="M783" s="13"/>
      <c r="N783" s="3"/>
      <c r="O783" s="13"/>
      <c r="P783" s="13"/>
      <c r="Q783" s="3"/>
      <c r="R783" s="13"/>
      <c r="S783" s="13"/>
      <c r="T783" s="3"/>
      <c r="U783" s="13"/>
      <c r="V783" s="13"/>
      <c r="W783" s="3"/>
      <c r="X783" s="13"/>
      <c r="Y783" s="13"/>
      <c r="Z783" s="3"/>
      <c r="AA783" s="13"/>
      <c r="AB783" s="13"/>
      <c r="AC783" s="3"/>
      <c r="AD783" s="13"/>
      <c r="AE783" s="13"/>
      <c r="AF783" s="3"/>
      <c r="AG783" s="13"/>
      <c r="AH783" s="13"/>
      <c r="AI783" s="3"/>
      <c r="AJ783" s="13"/>
      <c r="AK783" s="13"/>
      <c r="AL783" s="3"/>
      <c r="AM783" s="13"/>
      <c r="AN783" s="13"/>
      <c r="AO783" s="3"/>
      <c r="AP783" s="13"/>
      <c r="AQ783" s="13"/>
      <c r="AR783" s="3"/>
      <c r="AS783" s="13"/>
      <c r="AT783" s="13"/>
      <c r="AU783" s="40"/>
      <c r="AV783" s="13"/>
      <c r="AW783" s="13"/>
      <c r="AX783" s="3"/>
      <c r="AY783" s="13"/>
      <c r="AZ783" s="13"/>
      <c r="BA783" s="3"/>
      <c r="BB783" s="13"/>
      <c r="BC783" s="13"/>
      <c r="BD783" s="3"/>
      <c r="BE783" s="13"/>
      <c r="BF783" s="13"/>
      <c r="BG783" s="245"/>
      <c r="BH783" s="13"/>
      <c r="BI783" s="13"/>
      <c r="BJ783" s="13"/>
      <c r="BK783" s="13"/>
      <c r="BL783" s="13"/>
      <c r="BM783" s="13"/>
      <c r="BN783" s="186"/>
      <c r="BO783" s="13"/>
      <c r="BP783" s="13"/>
      <c r="BQ783" s="13"/>
      <c r="BR783" s="13"/>
      <c r="BT783" s="340"/>
      <c r="BU783" s="186"/>
      <c r="BV783" s="100"/>
      <c r="BW783" s="100"/>
      <c r="BX783" s="100"/>
      <c r="BY783" s="100"/>
      <c r="BZ783" s="100"/>
      <c r="CA783" s="100"/>
      <c r="CB783" s="100"/>
      <c r="CC783" s="100"/>
      <c r="CD783" s="100"/>
      <c r="CE783" s="100"/>
      <c r="CF783" s="100"/>
      <c r="CG783" s="100"/>
      <c r="CH783" s="100"/>
      <c r="CI783" s="100"/>
      <c r="CJ783" s="100"/>
      <c r="CK783" s="100"/>
      <c r="CL783" s="100"/>
    </row>
    <row r="784" spans="1:90" x14ac:dyDescent="0.3">
      <c r="A784" s="163">
        <v>785</v>
      </c>
      <c r="B784" s="3"/>
      <c r="E784" s="2"/>
      <c r="F784" s="3"/>
      <c r="G784" s="13"/>
      <c r="H784" s="13"/>
      <c r="I784" s="13"/>
      <c r="J784" s="13"/>
      <c r="K784" s="3"/>
      <c r="L784" s="13"/>
      <c r="M784" s="13"/>
      <c r="N784" s="3"/>
      <c r="O784" s="13"/>
      <c r="P784" s="13"/>
      <c r="Q784" s="3"/>
      <c r="R784" s="13"/>
      <c r="S784" s="13"/>
      <c r="T784" s="3"/>
      <c r="U784" s="13"/>
      <c r="V784" s="13"/>
      <c r="W784" s="3"/>
      <c r="X784" s="13"/>
      <c r="Y784" s="13"/>
      <c r="Z784" s="3"/>
      <c r="AA784" s="13"/>
      <c r="AB784" s="13"/>
      <c r="AC784" s="3"/>
      <c r="AD784" s="13"/>
      <c r="AE784" s="13"/>
      <c r="AF784" s="3"/>
      <c r="AG784" s="13"/>
      <c r="AH784" s="13"/>
      <c r="AI784" s="3"/>
      <c r="AJ784" s="13"/>
      <c r="AK784" s="13"/>
      <c r="AL784" s="3"/>
      <c r="AM784" s="13"/>
      <c r="AN784" s="13"/>
      <c r="AO784" s="3"/>
      <c r="AP784" s="13"/>
      <c r="AQ784" s="13"/>
      <c r="AR784" s="3"/>
      <c r="AS784" s="13"/>
      <c r="AT784" s="13"/>
      <c r="AU784" s="40"/>
      <c r="AV784" s="13"/>
      <c r="AW784" s="13"/>
      <c r="AX784" s="3"/>
      <c r="AY784" s="13"/>
      <c r="AZ784" s="13"/>
      <c r="BA784" s="3"/>
      <c r="BB784" s="13"/>
      <c r="BC784" s="13"/>
      <c r="BD784" s="3"/>
      <c r="BE784" s="13"/>
      <c r="BF784" s="13"/>
      <c r="BG784" s="245"/>
      <c r="BH784" s="13"/>
      <c r="BI784" s="13"/>
      <c r="BJ784" s="13"/>
      <c r="BK784" s="13"/>
      <c r="BL784" s="13"/>
      <c r="BM784" s="13"/>
      <c r="BN784" s="186"/>
      <c r="BO784" s="13"/>
      <c r="BP784" s="13"/>
      <c r="BQ784" s="13"/>
      <c r="BR784" s="13"/>
      <c r="BT784" s="340"/>
      <c r="BU784" s="186"/>
      <c r="BV784" s="100"/>
      <c r="BW784" s="100"/>
      <c r="BX784" s="100"/>
      <c r="BY784" s="100"/>
      <c r="BZ784" s="100"/>
      <c r="CA784" s="100"/>
      <c r="CB784" s="100"/>
      <c r="CC784" s="100"/>
      <c r="CD784" s="100"/>
      <c r="CE784" s="100"/>
      <c r="CF784" s="100"/>
      <c r="CG784" s="100"/>
      <c r="CH784" s="100"/>
      <c r="CI784" s="100"/>
      <c r="CJ784" s="100"/>
      <c r="CK784" s="100"/>
      <c r="CL784" s="100"/>
    </row>
    <row r="785" spans="1:90" x14ac:dyDescent="0.3">
      <c r="A785" s="163">
        <v>786</v>
      </c>
      <c r="B785" s="3"/>
      <c r="E785" s="2"/>
      <c r="F785" s="3"/>
      <c r="G785" s="13"/>
      <c r="H785" s="13"/>
      <c r="I785" s="13"/>
      <c r="J785" s="13"/>
      <c r="K785" s="3"/>
      <c r="L785" s="13"/>
      <c r="M785" s="13"/>
      <c r="N785" s="3"/>
      <c r="O785" s="13"/>
      <c r="P785" s="13"/>
      <c r="Q785" s="3"/>
      <c r="R785" s="13"/>
      <c r="S785" s="13"/>
      <c r="T785" s="3"/>
      <c r="U785" s="13"/>
      <c r="V785" s="13"/>
      <c r="W785" s="3"/>
      <c r="X785" s="13"/>
      <c r="Y785" s="13"/>
      <c r="Z785" s="3"/>
      <c r="AA785" s="13"/>
      <c r="AB785" s="13"/>
      <c r="AC785" s="3"/>
      <c r="AD785" s="13"/>
      <c r="AE785" s="13"/>
      <c r="AF785" s="3"/>
      <c r="AG785" s="13"/>
      <c r="AH785" s="13"/>
      <c r="AI785" s="3"/>
      <c r="AJ785" s="13"/>
      <c r="AK785" s="13"/>
      <c r="AL785" s="3"/>
      <c r="AM785" s="13"/>
      <c r="AN785" s="13"/>
      <c r="AO785" s="3"/>
      <c r="AP785" s="13"/>
      <c r="AQ785" s="13"/>
      <c r="AR785" s="3"/>
      <c r="AS785" s="13"/>
      <c r="AT785" s="13"/>
      <c r="AU785" s="40"/>
      <c r="AV785" s="13"/>
      <c r="AW785" s="13"/>
      <c r="AX785" s="3"/>
      <c r="AY785" s="13"/>
      <c r="AZ785" s="13"/>
      <c r="BA785" s="3"/>
      <c r="BB785" s="13"/>
      <c r="BC785" s="13"/>
      <c r="BD785" s="3"/>
      <c r="BE785" s="13"/>
      <c r="BF785" s="13"/>
      <c r="BG785" s="245"/>
      <c r="BH785" s="13"/>
      <c r="BI785" s="13"/>
      <c r="BJ785" s="13"/>
      <c r="BK785" s="13"/>
      <c r="BL785" s="13"/>
      <c r="BM785" s="13"/>
      <c r="BN785" s="186"/>
      <c r="BO785" s="13"/>
      <c r="BP785" s="13"/>
      <c r="BQ785" s="13"/>
      <c r="BR785" s="13"/>
      <c r="BT785" s="340"/>
      <c r="BU785" s="186"/>
      <c r="BV785" s="100"/>
      <c r="BW785" s="100"/>
      <c r="BX785" s="100"/>
      <c r="BY785" s="100"/>
      <c r="BZ785" s="100"/>
      <c r="CA785" s="100"/>
      <c r="CB785" s="100"/>
      <c r="CC785" s="100"/>
      <c r="CD785" s="100"/>
      <c r="CE785" s="100"/>
      <c r="CF785" s="100"/>
      <c r="CG785" s="100"/>
      <c r="CH785" s="100"/>
      <c r="CI785" s="100"/>
      <c r="CJ785" s="100"/>
      <c r="CK785" s="100"/>
      <c r="CL785" s="100"/>
    </row>
    <row r="786" spans="1:90" x14ac:dyDescent="0.3">
      <c r="A786" s="163">
        <v>787</v>
      </c>
      <c r="B786" s="3"/>
      <c r="E786" s="2"/>
      <c r="F786" s="3"/>
      <c r="G786" s="13"/>
      <c r="H786" s="13"/>
      <c r="I786" s="13"/>
      <c r="J786" s="13"/>
      <c r="K786" s="3"/>
      <c r="L786" s="13"/>
      <c r="M786" s="13"/>
      <c r="N786" s="3"/>
      <c r="O786" s="13"/>
      <c r="P786" s="13"/>
      <c r="Q786" s="3"/>
      <c r="R786" s="13"/>
      <c r="S786" s="13"/>
      <c r="T786" s="3"/>
      <c r="U786" s="13"/>
      <c r="V786" s="13"/>
      <c r="W786" s="3"/>
      <c r="X786" s="13"/>
      <c r="Y786" s="13"/>
      <c r="Z786" s="3"/>
      <c r="AA786" s="13"/>
      <c r="AB786" s="13"/>
      <c r="AC786" s="3"/>
      <c r="AD786" s="13"/>
      <c r="AE786" s="13"/>
      <c r="AF786" s="3"/>
      <c r="AG786" s="13"/>
      <c r="AH786" s="13"/>
      <c r="AI786" s="3"/>
      <c r="AJ786" s="13"/>
      <c r="AK786" s="13"/>
      <c r="AL786" s="3"/>
      <c r="AM786" s="13"/>
      <c r="AN786" s="13"/>
      <c r="AO786" s="3"/>
      <c r="AP786" s="13"/>
      <c r="AQ786" s="13"/>
      <c r="AR786" s="3"/>
      <c r="AS786" s="13"/>
      <c r="AT786" s="13"/>
      <c r="AU786" s="40"/>
      <c r="AV786" s="13"/>
      <c r="AW786" s="13"/>
      <c r="AX786" s="3"/>
      <c r="AY786" s="13"/>
      <c r="AZ786" s="13"/>
      <c r="BA786" s="3"/>
      <c r="BB786" s="13"/>
      <c r="BC786" s="13"/>
      <c r="BD786" s="3"/>
      <c r="BE786" s="13"/>
      <c r="BF786" s="13"/>
      <c r="BG786" s="245"/>
      <c r="BH786" s="13"/>
      <c r="BI786" s="13"/>
      <c r="BJ786" s="13"/>
      <c r="BK786" s="13"/>
      <c r="BL786" s="13"/>
      <c r="BM786" s="13"/>
      <c r="BN786" s="186"/>
      <c r="BO786" s="13"/>
      <c r="BP786" s="13"/>
      <c r="BQ786" s="13"/>
      <c r="BR786" s="13"/>
      <c r="BT786" s="340"/>
      <c r="BU786" s="186"/>
      <c r="BV786" s="100"/>
      <c r="BW786" s="100"/>
      <c r="BX786" s="100"/>
      <c r="BY786" s="100"/>
      <c r="BZ786" s="100"/>
      <c r="CA786" s="100"/>
      <c r="CB786" s="100"/>
      <c r="CC786" s="100"/>
      <c r="CD786" s="100"/>
      <c r="CE786" s="100"/>
      <c r="CF786" s="100"/>
      <c r="CG786" s="100"/>
      <c r="CH786" s="100"/>
      <c r="CI786" s="100"/>
      <c r="CJ786" s="100"/>
      <c r="CK786" s="100"/>
      <c r="CL786" s="100"/>
    </row>
    <row r="787" spans="1:90" x14ac:dyDescent="0.3">
      <c r="A787" s="163">
        <v>788</v>
      </c>
      <c r="B787" s="3"/>
      <c r="E787" s="2"/>
      <c r="F787" s="3"/>
      <c r="G787" s="13"/>
      <c r="H787" s="13"/>
      <c r="I787" s="13"/>
      <c r="J787" s="13"/>
      <c r="K787" s="3"/>
      <c r="L787" s="13"/>
      <c r="M787" s="13"/>
      <c r="N787" s="3"/>
      <c r="O787" s="13"/>
      <c r="P787" s="13"/>
      <c r="Q787" s="3"/>
      <c r="R787" s="13"/>
      <c r="S787" s="13"/>
      <c r="T787" s="3"/>
      <c r="U787" s="13"/>
      <c r="V787" s="13"/>
      <c r="W787" s="3"/>
      <c r="X787" s="13"/>
      <c r="Y787" s="13"/>
      <c r="Z787" s="3"/>
      <c r="AA787" s="13"/>
      <c r="AB787" s="13"/>
      <c r="AC787" s="3"/>
      <c r="AD787" s="13"/>
      <c r="AE787" s="13"/>
      <c r="AF787" s="3"/>
      <c r="AG787" s="13"/>
      <c r="AH787" s="13"/>
      <c r="AI787" s="3"/>
      <c r="AJ787" s="13"/>
      <c r="AK787" s="13"/>
      <c r="AL787" s="3"/>
      <c r="AM787" s="13"/>
      <c r="AN787" s="13"/>
      <c r="AO787" s="3"/>
      <c r="AP787" s="13"/>
      <c r="AQ787" s="13"/>
      <c r="AR787" s="3"/>
      <c r="AS787" s="13"/>
      <c r="AT787" s="13"/>
      <c r="AU787" s="40"/>
      <c r="AV787" s="13"/>
      <c r="AW787" s="13"/>
      <c r="AX787" s="3"/>
      <c r="AY787" s="13"/>
      <c r="AZ787" s="13"/>
      <c r="BA787" s="3"/>
      <c r="BB787" s="13"/>
      <c r="BC787" s="13"/>
      <c r="BD787" s="3"/>
      <c r="BE787" s="13"/>
      <c r="BF787" s="13"/>
      <c r="BG787" s="245"/>
      <c r="BH787" s="13"/>
      <c r="BI787" s="13"/>
      <c r="BJ787" s="13"/>
      <c r="BK787" s="13"/>
      <c r="BL787" s="13"/>
      <c r="BM787" s="13"/>
      <c r="BN787" s="186"/>
      <c r="BO787" s="13"/>
      <c r="BP787" s="13"/>
      <c r="BQ787" s="13"/>
      <c r="BR787" s="13"/>
      <c r="BT787" s="340"/>
      <c r="BU787" s="186"/>
      <c r="BV787" s="100"/>
      <c r="BW787" s="100"/>
      <c r="BX787" s="100"/>
      <c r="BY787" s="100"/>
      <c r="BZ787" s="100"/>
      <c r="CA787" s="100"/>
      <c r="CB787" s="100"/>
      <c r="CC787" s="100"/>
      <c r="CD787" s="100"/>
      <c r="CE787" s="100"/>
      <c r="CF787" s="100"/>
      <c r="CG787" s="100"/>
      <c r="CH787" s="100"/>
      <c r="CI787" s="100"/>
      <c r="CJ787" s="100"/>
      <c r="CK787" s="100"/>
      <c r="CL787" s="100"/>
    </row>
    <row r="788" spans="1:90" x14ac:dyDescent="0.3">
      <c r="A788" s="163">
        <v>789</v>
      </c>
      <c r="B788" s="3"/>
      <c r="E788" s="2"/>
      <c r="F788" s="3"/>
      <c r="G788" s="13"/>
      <c r="H788" s="13"/>
      <c r="I788" s="13"/>
      <c r="J788" s="13"/>
      <c r="K788" s="3"/>
      <c r="L788" s="13"/>
      <c r="M788" s="13"/>
      <c r="N788" s="3"/>
      <c r="O788" s="13"/>
      <c r="P788" s="13"/>
      <c r="Q788" s="3"/>
      <c r="R788" s="13"/>
      <c r="S788" s="13"/>
      <c r="T788" s="3"/>
      <c r="U788" s="13"/>
      <c r="V788" s="13"/>
      <c r="W788" s="3"/>
      <c r="X788" s="13"/>
      <c r="Y788" s="13"/>
      <c r="Z788" s="3"/>
      <c r="AA788" s="13"/>
      <c r="AB788" s="13"/>
      <c r="AC788" s="3"/>
      <c r="AD788" s="13"/>
      <c r="AE788" s="13"/>
      <c r="AF788" s="3"/>
      <c r="AG788" s="13"/>
      <c r="AH788" s="13"/>
      <c r="AI788" s="3"/>
      <c r="AJ788" s="13"/>
      <c r="AK788" s="13"/>
      <c r="AL788" s="3"/>
      <c r="AM788" s="13"/>
      <c r="AN788" s="13"/>
      <c r="AO788" s="3"/>
      <c r="AP788" s="13"/>
      <c r="AQ788" s="13"/>
      <c r="AR788" s="3"/>
      <c r="AS788" s="13"/>
      <c r="AT788" s="13"/>
      <c r="AU788" s="40"/>
      <c r="AV788" s="13"/>
      <c r="AW788" s="13"/>
      <c r="AX788" s="3"/>
      <c r="AY788" s="13"/>
      <c r="AZ788" s="13"/>
      <c r="BA788" s="3"/>
      <c r="BB788" s="13"/>
      <c r="BC788" s="13"/>
      <c r="BD788" s="3"/>
      <c r="BE788" s="13"/>
      <c r="BF788" s="13"/>
      <c r="BG788" s="245"/>
      <c r="BH788" s="13"/>
      <c r="BI788" s="13"/>
      <c r="BJ788" s="13"/>
      <c r="BK788" s="13"/>
      <c r="BL788" s="13"/>
      <c r="BM788" s="13"/>
      <c r="BN788" s="186"/>
      <c r="BO788" s="13"/>
      <c r="BP788" s="13"/>
      <c r="BQ788" s="13"/>
      <c r="BR788" s="13"/>
      <c r="BT788" s="340"/>
      <c r="BU788" s="186"/>
      <c r="BV788" s="100"/>
      <c r="BW788" s="100"/>
      <c r="BX788" s="100"/>
      <c r="BY788" s="100"/>
      <c r="BZ788" s="100"/>
      <c r="CA788" s="100"/>
      <c r="CB788" s="100"/>
      <c r="CC788" s="100"/>
      <c r="CD788" s="100"/>
      <c r="CE788" s="100"/>
      <c r="CF788" s="100"/>
      <c r="CG788" s="100"/>
      <c r="CH788" s="100"/>
      <c r="CI788" s="100"/>
      <c r="CJ788" s="100"/>
      <c r="CK788" s="100"/>
      <c r="CL788" s="100"/>
    </row>
    <row r="789" spans="1:90" x14ac:dyDescent="0.3">
      <c r="A789" s="163">
        <v>790</v>
      </c>
      <c r="B789" s="3"/>
      <c r="E789" s="2"/>
      <c r="F789" s="3"/>
      <c r="G789" s="13"/>
      <c r="H789" s="13"/>
      <c r="I789" s="13"/>
      <c r="J789" s="13"/>
      <c r="K789" s="3"/>
      <c r="L789" s="13"/>
      <c r="M789" s="13"/>
      <c r="N789" s="3"/>
      <c r="O789" s="13"/>
      <c r="P789" s="13"/>
      <c r="Q789" s="3"/>
      <c r="R789" s="13"/>
      <c r="S789" s="13"/>
      <c r="T789" s="3"/>
      <c r="U789" s="13"/>
      <c r="V789" s="13"/>
      <c r="W789" s="3"/>
      <c r="X789" s="13"/>
      <c r="Y789" s="13"/>
      <c r="Z789" s="3"/>
      <c r="AA789" s="13"/>
      <c r="AB789" s="13"/>
      <c r="AC789" s="3"/>
      <c r="AD789" s="13"/>
      <c r="AE789" s="13"/>
      <c r="AF789" s="3"/>
      <c r="AG789" s="13"/>
      <c r="AH789" s="13"/>
      <c r="AI789" s="3"/>
      <c r="AJ789" s="13"/>
      <c r="AK789" s="13"/>
      <c r="AL789" s="3"/>
      <c r="AM789" s="13"/>
      <c r="AN789" s="13"/>
      <c r="AO789" s="3"/>
      <c r="AP789" s="13"/>
      <c r="AQ789" s="13"/>
      <c r="AR789" s="3"/>
      <c r="AS789" s="13"/>
      <c r="AT789" s="13"/>
      <c r="AU789" s="40"/>
      <c r="AV789" s="13"/>
      <c r="AW789" s="13"/>
      <c r="AX789" s="3"/>
      <c r="AY789" s="13"/>
      <c r="AZ789" s="13"/>
      <c r="BA789" s="3"/>
      <c r="BB789" s="13"/>
      <c r="BC789" s="13"/>
      <c r="BD789" s="3"/>
      <c r="BE789" s="13"/>
      <c r="BF789" s="13"/>
      <c r="BG789" s="245"/>
      <c r="BH789" s="13"/>
      <c r="BI789" s="13"/>
      <c r="BJ789" s="13"/>
      <c r="BK789" s="13"/>
      <c r="BL789" s="13"/>
      <c r="BM789" s="13"/>
      <c r="BN789" s="186"/>
      <c r="BO789" s="13"/>
      <c r="BP789" s="13"/>
      <c r="BQ789" s="13"/>
      <c r="BR789" s="13"/>
      <c r="BT789" s="340"/>
      <c r="BU789" s="186"/>
      <c r="BV789" s="100"/>
      <c r="BW789" s="100"/>
      <c r="BX789" s="100"/>
      <c r="BY789" s="100"/>
      <c r="BZ789" s="100"/>
      <c r="CA789" s="100"/>
      <c r="CB789" s="100"/>
      <c r="CC789" s="100"/>
      <c r="CD789" s="100"/>
      <c r="CE789" s="100"/>
      <c r="CF789" s="100"/>
      <c r="CG789" s="100"/>
      <c r="CH789" s="100"/>
      <c r="CI789" s="100"/>
      <c r="CJ789" s="100"/>
      <c r="CK789" s="100"/>
      <c r="CL789" s="100"/>
    </row>
    <row r="790" spans="1:90" x14ac:dyDescent="0.3">
      <c r="A790" s="163">
        <v>791</v>
      </c>
      <c r="B790" s="3"/>
      <c r="E790" s="2"/>
      <c r="F790" s="3"/>
      <c r="G790" s="13"/>
      <c r="H790" s="13"/>
      <c r="I790" s="13"/>
      <c r="J790" s="13"/>
      <c r="K790" s="3"/>
      <c r="L790" s="13"/>
      <c r="M790" s="13"/>
      <c r="N790" s="3"/>
      <c r="O790" s="13"/>
      <c r="P790" s="13"/>
      <c r="Q790" s="3"/>
      <c r="R790" s="13"/>
      <c r="S790" s="13"/>
      <c r="T790" s="3"/>
      <c r="U790" s="13"/>
      <c r="V790" s="13"/>
      <c r="W790" s="3"/>
      <c r="X790" s="13"/>
      <c r="Y790" s="13"/>
      <c r="Z790" s="3"/>
      <c r="AA790" s="13"/>
      <c r="AB790" s="13"/>
      <c r="AC790" s="3"/>
      <c r="AD790" s="13"/>
      <c r="AE790" s="13"/>
      <c r="AF790" s="3"/>
      <c r="AG790" s="13"/>
      <c r="AH790" s="13"/>
      <c r="AI790" s="3"/>
      <c r="AJ790" s="13"/>
      <c r="AK790" s="13"/>
      <c r="AL790" s="3"/>
      <c r="AM790" s="13"/>
      <c r="AN790" s="13"/>
      <c r="AO790" s="3"/>
      <c r="AP790" s="13"/>
      <c r="AQ790" s="13"/>
      <c r="AR790" s="3"/>
      <c r="AS790" s="13"/>
      <c r="AT790" s="13"/>
      <c r="AU790" s="40"/>
      <c r="AV790" s="13"/>
      <c r="AW790" s="13"/>
      <c r="AX790" s="3"/>
      <c r="AY790" s="13"/>
      <c r="AZ790" s="13"/>
      <c r="BA790" s="3"/>
      <c r="BB790" s="13"/>
      <c r="BC790" s="13"/>
      <c r="BD790" s="3"/>
      <c r="BE790" s="13"/>
      <c r="BF790" s="13"/>
      <c r="BG790" s="245"/>
      <c r="BH790" s="13"/>
      <c r="BI790" s="13"/>
      <c r="BJ790" s="13"/>
      <c r="BK790" s="13"/>
      <c r="BL790" s="13"/>
      <c r="BM790" s="13"/>
      <c r="BN790" s="186"/>
      <c r="BO790" s="13"/>
      <c r="BP790" s="13"/>
      <c r="BQ790" s="13"/>
      <c r="BR790" s="13"/>
      <c r="BT790" s="340"/>
      <c r="BU790" s="186"/>
      <c r="BV790" s="100"/>
      <c r="BW790" s="100"/>
      <c r="BX790" s="100"/>
      <c r="BY790" s="100"/>
      <c r="BZ790" s="100"/>
      <c r="CA790" s="100"/>
      <c r="CB790" s="100"/>
      <c r="CC790" s="100"/>
      <c r="CD790" s="100"/>
      <c r="CE790" s="100"/>
      <c r="CF790" s="100"/>
      <c r="CG790" s="100"/>
      <c r="CH790" s="100"/>
      <c r="CI790" s="100"/>
      <c r="CJ790" s="100"/>
      <c r="CK790" s="100"/>
      <c r="CL790" s="100"/>
    </row>
    <row r="791" spans="1:90" x14ac:dyDescent="0.3">
      <c r="A791" s="163">
        <v>792</v>
      </c>
      <c r="B791" s="3"/>
      <c r="E791" s="2"/>
      <c r="F791" s="3"/>
      <c r="G791" s="13"/>
      <c r="H791" s="13"/>
      <c r="I791" s="13"/>
      <c r="J791" s="13"/>
      <c r="K791" s="3"/>
      <c r="L791" s="13"/>
      <c r="M791" s="13"/>
      <c r="N791" s="3"/>
      <c r="O791" s="13"/>
      <c r="P791" s="13"/>
      <c r="Q791" s="3"/>
      <c r="R791" s="13"/>
      <c r="S791" s="13"/>
      <c r="T791" s="3"/>
      <c r="U791" s="13"/>
      <c r="V791" s="13"/>
      <c r="W791" s="3"/>
      <c r="X791" s="13"/>
      <c r="Y791" s="13"/>
      <c r="Z791" s="3"/>
      <c r="AA791" s="13"/>
      <c r="AB791" s="13"/>
      <c r="AC791" s="3"/>
      <c r="AD791" s="13"/>
      <c r="AE791" s="13"/>
      <c r="AF791" s="3"/>
      <c r="AG791" s="13"/>
      <c r="AH791" s="13"/>
      <c r="AI791" s="3"/>
      <c r="AJ791" s="13"/>
      <c r="AK791" s="13"/>
      <c r="AL791" s="3"/>
      <c r="AM791" s="13"/>
      <c r="AN791" s="13"/>
      <c r="AO791" s="3"/>
      <c r="AP791" s="13"/>
      <c r="AQ791" s="13"/>
      <c r="AR791" s="3"/>
      <c r="AS791" s="13"/>
      <c r="AT791" s="13"/>
      <c r="AU791" s="40"/>
      <c r="AV791" s="13"/>
      <c r="AW791" s="13"/>
      <c r="AX791" s="3"/>
      <c r="AY791" s="13"/>
      <c r="AZ791" s="13"/>
      <c r="BA791" s="3"/>
      <c r="BB791" s="13"/>
      <c r="BC791" s="13"/>
      <c r="BD791" s="3"/>
      <c r="BE791" s="13"/>
      <c r="BF791" s="13"/>
      <c r="BG791" s="245"/>
      <c r="BH791" s="13"/>
      <c r="BI791" s="13"/>
      <c r="BJ791" s="13"/>
      <c r="BK791" s="13"/>
      <c r="BL791" s="13"/>
      <c r="BM791" s="13"/>
      <c r="BN791" s="186"/>
      <c r="BO791" s="13"/>
      <c r="BP791" s="13"/>
      <c r="BQ791" s="13"/>
      <c r="BR791" s="13"/>
      <c r="BT791" s="340"/>
      <c r="BU791" s="186"/>
      <c r="BV791" s="100"/>
      <c r="BW791" s="100"/>
      <c r="BX791" s="100"/>
      <c r="BY791" s="100"/>
      <c r="BZ791" s="100"/>
      <c r="CA791" s="100"/>
      <c r="CB791" s="100"/>
      <c r="CC791" s="100"/>
      <c r="CD791" s="100"/>
      <c r="CE791" s="100"/>
      <c r="CF791" s="100"/>
      <c r="CG791" s="100"/>
      <c r="CH791" s="100"/>
      <c r="CI791" s="100"/>
      <c r="CJ791" s="100"/>
      <c r="CK791" s="100"/>
      <c r="CL791" s="100"/>
    </row>
    <row r="792" spans="1:90" x14ac:dyDescent="0.3">
      <c r="A792" s="163">
        <v>793</v>
      </c>
      <c r="B792" s="3"/>
      <c r="E792" s="2"/>
      <c r="F792" s="3"/>
      <c r="G792" s="13"/>
      <c r="H792" s="13"/>
      <c r="I792" s="13"/>
      <c r="J792" s="13"/>
      <c r="K792" s="3"/>
      <c r="L792" s="13"/>
      <c r="M792" s="13"/>
      <c r="N792" s="3"/>
      <c r="O792" s="13"/>
      <c r="P792" s="13"/>
      <c r="Q792" s="3"/>
      <c r="R792" s="13"/>
      <c r="S792" s="13"/>
      <c r="T792" s="3"/>
      <c r="U792" s="13"/>
      <c r="V792" s="13"/>
      <c r="W792" s="3"/>
      <c r="X792" s="13"/>
      <c r="Y792" s="13"/>
      <c r="Z792" s="3"/>
      <c r="AA792" s="13"/>
      <c r="AB792" s="13"/>
      <c r="AC792" s="3"/>
      <c r="AD792" s="13"/>
      <c r="AE792" s="13"/>
      <c r="AF792" s="3"/>
      <c r="AG792" s="13"/>
      <c r="AH792" s="13"/>
      <c r="AI792" s="3"/>
      <c r="AJ792" s="13"/>
      <c r="AK792" s="13"/>
      <c r="AL792" s="3"/>
      <c r="AM792" s="13"/>
      <c r="AN792" s="13"/>
      <c r="AO792" s="3"/>
      <c r="AP792" s="13"/>
      <c r="AQ792" s="13"/>
      <c r="AR792" s="3"/>
      <c r="AS792" s="13"/>
      <c r="AT792" s="13"/>
      <c r="AU792" s="40"/>
      <c r="AV792" s="13"/>
      <c r="AW792" s="13"/>
      <c r="AX792" s="3"/>
      <c r="AY792" s="13"/>
      <c r="AZ792" s="13"/>
      <c r="BA792" s="3"/>
      <c r="BB792" s="13"/>
      <c r="BC792" s="13"/>
      <c r="BD792" s="3"/>
      <c r="BE792" s="13"/>
      <c r="BF792" s="13"/>
      <c r="BG792" s="245"/>
      <c r="BH792" s="13"/>
      <c r="BI792" s="13"/>
      <c r="BJ792" s="13"/>
      <c r="BK792" s="13"/>
      <c r="BL792" s="13"/>
      <c r="BM792" s="13"/>
      <c r="BN792" s="186"/>
      <c r="BO792" s="13"/>
      <c r="BP792" s="13"/>
      <c r="BQ792" s="13"/>
      <c r="BR792" s="13"/>
      <c r="BT792" s="340"/>
      <c r="BU792" s="186"/>
      <c r="BV792" s="100"/>
      <c r="BW792" s="100"/>
      <c r="BX792" s="100"/>
      <c r="BY792" s="100"/>
      <c r="BZ792" s="100"/>
      <c r="CA792" s="100"/>
      <c r="CB792" s="100"/>
      <c r="CC792" s="100"/>
      <c r="CD792" s="100"/>
      <c r="CE792" s="100"/>
      <c r="CF792" s="100"/>
      <c r="CG792" s="100"/>
      <c r="CH792" s="100"/>
      <c r="CI792" s="100"/>
      <c r="CJ792" s="100"/>
      <c r="CK792" s="100"/>
      <c r="CL792" s="100"/>
    </row>
    <row r="793" spans="1:90" x14ac:dyDescent="0.3">
      <c r="A793" s="163">
        <v>794</v>
      </c>
      <c r="B793" s="3"/>
      <c r="E793" s="2"/>
      <c r="F793" s="3"/>
      <c r="G793" s="13"/>
      <c r="H793" s="13"/>
      <c r="I793" s="13"/>
      <c r="J793" s="13"/>
      <c r="K793" s="3"/>
      <c r="L793" s="13"/>
      <c r="M793" s="13"/>
      <c r="N793" s="3"/>
      <c r="O793" s="13"/>
      <c r="P793" s="13"/>
      <c r="Q793" s="3"/>
      <c r="R793" s="13"/>
      <c r="S793" s="13"/>
      <c r="T793" s="3"/>
      <c r="U793" s="13"/>
      <c r="V793" s="13"/>
      <c r="W793" s="3"/>
      <c r="X793" s="13"/>
      <c r="Y793" s="13"/>
      <c r="Z793" s="3"/>
      <c r="AA793" s="13"/>
      <c r="AB793" s="13"/>
      <c r="AC793" s="3"/>
      <c r="AD793" s="13"/>
      <c r="AE793" s="13"/>
      <c r="AF793" s="3"/>
      <c r="AG793" s="13"/>
      <c r="AH793" s="13"/>
      <c r="AI793" s="3"/>
      <c r="AJ793" s="13"/>
      <c r="AK793" s="13"/>
      <c r="AL793" s="3"/>
      <c r="AM793" s="13"/>
      <c r="AN793" s="13"/>
      <c r="AO793" s="3"/>
      <c r="AP793" s="13"/>
      <c r="AQ793" s="13"/>
      <c r="AR793" s="3"/>
      <c r="AS793" s="13"/>
      <c r="AT793" s="13"/>
      <c r="AU793" s="40"/>
      <c r="AV793" s="13"/>
      <c r="AW793" s="13"/>
      <c r="AX793" s="3"/>
      <c r="AY793" s="13"/>
      <c r="AZ793" s="13"/>
      <c r="BA793" s="3"/>
      <c r="BB793" s="13"/>
      <c r="BC793" s="13"/>
      <c r="BD793" s="3"/>
      <c r="BE793" s="13"/>
      <c r="BF793" s="13"/>
      <c r="BG793" s="245"/>
      <c r="BH793" s="13"/>
      <c r="BI793" s="13"/>
      <c r="BJ793" s="13"/>
      <c r="BK793" s="13"/>
      <c r="BL793" s="13"/>
      <c r="BM793" s="13"/>
      <c r="BN793" s="186"/>
      <c r="BO793" s="13"/>
      <c r="BP793" s="13"/>
      <c r="BQ793" s="13"/>
      <c r="BR793" s="13"/>
      <c r="BT793" s="340"/>
      <c r="BU793" s="186"/>
      <c r="BV793" s="100"/>
      <c r="BW793" s="100"/>
      <c r="BX793" s="100"/>
      <c r="BY793" s="100"/>
      <c r="BZ793" s="100"/>
      <c r="CA793" s="100"/>
      <c r="CB793" s="100"/>
      <c r="CC793" s="100"/>
      <c r="CD793" s="100"/>
      <c r="CE793" s="100"/>
      <c r="CF793" s="100"/>
      <c r="CG793" s="100"/>
      <c r="CH793" s="100"/>
      <c r="CI793" s="100"/>
      <c r="CJ793" s="100"/>
      <c r="CK793" s="100"/>
      <c r="CL793" s="100"/>
    </row>
    <row r="794" spans="1:90" x14ac:dyDescent="0.3">
      <c r="A794" s="163">
        <v>795</v>
      </c>
      <c r="B794" s="3"/>
      <c r="E794" s="2"/>
      <c r="F794" s="3"/>
      <c r="G794" s="13"/>
      <c r="H794" s="13"/>
      <c r="I794" s="13"/>
      <c r="J794" s="13"/>
      <c r="K794" s="3"/>
      <c r="L794" s="13"/>
      <c r="M794" s="13"/>
      <c r="N794" s="3"/>
      <c r="O794" s="13"/>
      <c r="P794" s="13"/>
      <c r="Q794" s="3"/>
      <c r="R794" s="13"/>
      <c r="S794" s="13"/>
      <c r="T794" s="3"/>
      <c r="U794" s="13"/>
      <c r="V794" s="13"/>
      <c r="W794" s="3"/>
      <c r="X794" s="13"/>
      <c r="Y794" s="13"/>
      <c r="Z794" s="3"/>
      <c r="AA794" s="13"/>
      <c r="AB794" s="13"/>
      <c r="AC794" s="3"/>
      <c r="AD794" s="13"/>
      <c r="AE794" s="13"/>
      <c r="AF794" s="3"/>
      <c r="AG794" s="13"/>
      <c r="AH794" s="13"/>
      <c r="AI794" s="3"/>
      <c r="AJ794" s="13"/>
      <c r="AK794" s="13"/>
      <c r="AL794" s="3"/>
      <c r="AM794" s="13"/>
      <c r="AN794" s="13"/>
      <c r="AO794" s="3"/>
      <c r="AP794" s="13"/>
      <c r="AQ794" s="13"/>
      <c r="AR794" s="3"/>
      <c r="AS794" s="13"/>
      <c r="AT794" s="13"/>
      <c r="AU794" s="40"/>
      <c r="AV794" s="13"/>
      <c r="AW794" s="13"/>
      <c r="AX794" s="3"/>
      <c r="AY794" s="13"/>
      <c r="AZ794" s="13"/>
      <c r="BA794" s="3"/>
      <c r="BB794" s="13"/>
      <c r="BC794" s="13"/>
      <c r="BD794" s="3"/>
      <c r="BE794" s="13"/>
      <c r="BF794" s="13"/>
      <c r="BG794" s="245"/>
      <c r="BH794" s="13"/>
      <c r="BI794" s="13"/>
      <c r="BJ794" s="13"/>
      <c r="BK794" s="13"/>
      <c r="BL794" s="13"/>
      <c r="BM794" s="13"/>
      <c r="BN794" s="186"/>
      <c r="BO794" s="13"/>
      <c r="BP794" s="13"/>
      <c r="BQ794" s="13"/>
      <c r="BR794" s="13"/>
      <c r="BT794" s="340"/>
      <c r="BU794" s="186"/>
      <c r="BV794" s="100"/>
      <c r="BW794" s="100"/>
      <c r="BX794" s="100"/>
      <c r="BY794" s="100"/>
      <c r="BZ794" s="100"/>
      <c r="CA794" s="100"/>
      <c r="CB794" s="100"/>
      <c r="CC794" s="100"/>
      <c r="CD794" s="100"/>
      <c r="CE794" s="100"/>
      <c r="CF794" s="100"/>
      <c r="CG794" s="100"/>
      <c r="CH794" s="100"/>
      <c r="CI794" s="100"/>
      <c r="CJ794" s="100"/>
      <c r="CK794" s="100"/>
      <c r="CL794" s="100"/>
    </row>
    <row r="795" spans="1:90" x14ac:dyDescent="0.3">
      <c r="A795" s="163">
        <v>796</v>
      </c>
      <c r="B795" s="3"/>
      <c r="E795" s="2"/>
      <c r="F795" s="3"/>
      <c r="G795" s="13"/>
      <c r="H795" s="13"/>
      <c r="I795" s="13"/>
      <c r="J795" s="13"/>
      <c r="K795" s="3"/>
      <c r="L795" s="13"/>
      <c r="M795" s="13"/>
      <c r="N795" s="3"/>
      <c r="O795" s="13"/>
      <c r="P795" s="13"/>
      <c r="Q795" s="3"/>
      <c r="R795" s="13"/>
      <c r="S795" s="13"/>
      <c r="T795" s="3"/>
      <c r="U795" s="13"/>
      <c r="V795" s="13"/>
      <c r="W795" s="3"/>
      <c r="X795" s="13"/>
      <c r="Y795" s="13"/>
      <c r="Z795" s="3"/>
      <c r="AA795" s="13"/>
      <c r="AB795" s="13"/>
      <c r="AC795" s="3"/>
      <c r="AD795" s="13"/>
      <c r="AE795" s="13"/>
      <c r="AF795" s="3"/>
      <c r="AG795" s="13"/>
      <c r="AH795" s="13"/>
      <c r="AI795" s="3"/>
      <c r="AJ795" s="13"/>
      <c r="AK795" s="13"/>
      <c r="AL795" s="3"/>
      <c r="AM795" s="13"/>
      <c r="AN795" s="13"/>
      <c r="AO795" s="3"/>
      <c r="AP795" s="13"/>
      <c r="AQ795" s="13"/>
      <c r="AR795" s="3"/>
      <c r="AS795" s="13"/>
      <c r="AT795" s="13"/>
      <c r="AU795" s="40"/>
      <c r="AV795" s="13"/>
      <c r="AW795" s="13"/>
      <c r="AX795" s="3"/>
      <c r="AY795" s="13"/>
      <c r="AZ795" s="13"/>
      <c r="BA795" s="3"/>
      <c r="BB795" s="13"/>
      <c r="BC795" s="13"/>
      <c r="BD795" s="3"/>
      <c r="BE795" s="13"/>
      <c r="BF795" s="13"/>
      <c r="BG795" s="245"/>
      <c r="BH795" s="13"/>
      <c r="BI795" s="13"/>
      <c r="BJ795" s="13"/>
      <c r="BK795" s="13"/>
      <c r="BL795" s="13"/>
      <c r="BM795" s="13"/>
      <c r="BN795" s="186"/>
      <c r="BO795" s="13"/>
      <c r="BP795" s="13"/>
      <c r="BQ795" s="13"/>
      <c r="BR795" s="13"/>
      <c r="BT795" s="340"/>
      <c r="BU795" s="186"/>
      <c r="BV795" s="100"/>
      <c r="BW795" s="100"/>
      <c r="BX795" s="100"/>
      <c r="BY795" s="100"/>
      <c r="BZ795" s="100"/>
      <c r="CA795" s="100"/>
      <c r="CB795" s="100"/>
      <c r="CC795" s="100"/>
      <c r="CD795" s="100"/>
      <c r="CE795" s="100"/>
      <c r="CF795" s="100"/>
      <c r="CG795" s="100"/>
      <c r="CH795" s="100"/>
      <c r="CI795" s="100"/>
      <c r="CJ795" s="100"/>
      <c r="CK795" s="100"/>
      <c r="CL795" s="100"/>
    </row>
    <row r="796" spans="1:90" x14ac:dyDescent="0.3">
      <c r="A796" s="163">
        <v>797</v>
      </c>
      <c r="B796" s="3"/>
      <c r="E796" s="2"/>
      <c r="F796" s="3"/>
      <c r="G796" s="13"/>
      <c r="H796" s="13"/>
      <c r="I796" s="13"/>
      <c r="J796" s="13"/>
      <c r="K796" s="3"/>
      <c r="L796" s="13"/>
      <c r="M796" s="13"/>
      <c r="N796" s="3"/>
      <c r="O796" s="13"/>
      <c r="P796" s="13"/>
      <c r="Q796" s="3"/>
      <c r="R796" s="13"/>
      <c r="S796" s="13"/>
      <c r="T796" s="3"/>
      <c r="U796" s="13"/>
      <c r="V796" s="13"/>
      <c r="W796" s="3"/>
      <c r="X796" s="13"/>
      <c r="Y796" s="13"/>
      <c r="Z796" s="3"/>
      <c r="AA796" s="13"/>
      <c r="AB796" s="13"/>
      <c r="AC796" s="3"/>
      <c r="AD796" s="13"/>
      <c r="AE796" s="13"/>
      <c r="AF796" s="3"/>
      <c r="AG796" s="13"/>
      <c r="AH796" s="13"/>
      <c r="AI796" s="3"/>
      <c r="AJ796" s="13"/>
      <c r="AK796" s="13"/>
      <c r="AL796" s="3"/>
      <c r="AM796" s="13"/>
      <c r="AN796" s="13"/>
      <c r="AO796" s="3"/>
      <c r="AP796" s="13"/>
      <c r="AQ796" s="13"/>
      <c r="AR796" s="3"/>
      <c r="AS796" s="13"/>
      <c r="AT796" s="13"/>
      <c r="AU796" s="40"/>
      <c r="AV796" s="13"/>
      <c r="AW796" s="13"/>
      <c r="AX796" s="3"/>
      <c r="AY796" s="13"/>
      <c r="AZ796" s="13"/>
      <c r="BA796" s="3"/>
      <c r="BB796" s="13"/>
      <c r="BC796" s="13"/>
      <c r="BD796" s="3"/>
      <c r="BE796" s="13"/>
      <c r="BF796" s="13"/>
      <c r="BG796" s="245"/>
      <c r="BH796" s="13"/>
      <c r="BI796" s="13"/>
      <c r="BJ796" s="13"/>
      <c r="BK796" s="13"/>
      <c r="BL796" s="13"/>
      <c r="BM796" s="13"/>
      <c r="BN796" s="186"/>
      <c r="BO796" s="13"/>
      <c r="BP796" s="13"/>
      <c r="BQ796" s="13"/>
      <c r="BR796" s="13"/>
      <c r="BT796" s="340"/>
      <c r="BU796" s="186"/>
      <c r="BV796" s="100"/>
      <c r="BW796" s="100"/>
      <c r="BX796" s="100"/>
      <c r="BY796" s="100"/>
      <c r="BZ796" s="100"/>
      <c r="CA796" s="100"/>
      <c r="CB796" s="100"/>
      <c r="CC796" s="100"/>
      <c r="CD796" s="100"/>
      <c r="CE796" s="100"/>
      <c r="CF796" s="100"/>
      <c r="CG796" s="100"/>
      <c r="CH796" s="100"/>
      <c r="CI796" s="100"/>
      <c r="CJ796" s="100"/>
      <c r="CK796" s="100"/>
      <c r="CL796" s="100"/>
    </row>
    <row r="797" spans="1:90" x14ac:dyDescent="0.3">
      <c r="A797" s="163">
        <v>798</v>
      </c>
      <c r="B797" s="3"/>
      <c r="E797" s="2"/>
      <c r="F797" s="3"/>
      <c r="G797" s="13"/>
      <c r="H797" s="13"/>
      <c r="I797" s="13"/>
      <c r="J797" s="13"/>
      <c r="K797" s="3"/>
      <c r="L797" s="13"/>
      <c r="M797" s="13"/>
      <c r="N797" s="3"/>
      <c r="O797" s="13"/>
      <c r="P797" s="13"/>
      <c r="Q797" s="3"/>
      <c r="R797" s="13"/>
      <c r="S797" s="13"/>
      <c r="T797" s="3"/>
      <c r="U797" s="13"/>
      <c r="V797" s="13"/>
      <c r="W797" s="3"/>
      <c r="X797" s="13"/>
      <c r="Y797" s="13"/>
      <c r="Z797" s="3"/>
      <c r="AA797" s="13"/>
      <c r="AB797" s="13"/>
      <c r="AC797" s="3"/>
      <c r="AD797" s="13"/>
      <c r="AE797" s="13"/>
      <c r="AF797" s="3"/>
      <c r="AG797" s="13"/>
      <c r="AH797" s="13"/>
      <c r="AI797" s="3"/>
      <c r="AJ797" s="13"/>
      <c r="AK797" s="13"/>
      <c r="AL797" s="3"/>
      <c r="AM797" s="13"/>
      <c r="AN797" s="13"/>
      <c r="AO797" s="3"/>
      <c r="AP797" s="13"/>
      <c r="AQ797" s="13"/>
      <c r="AR797" s="3"/>
      <c r="AS797" s="13"/>
      <c r="AT797" s="13"/>
      <c r="AU797" s="40"/>
      <c r="AV797" s="13"/>
      <c r="AW797" s="13"/>
      <c r="AX797" s="3"/>
      <c r="AY797" s="13"/>
      <c r="AZ797" s="13"/>
      <c r="BA797" s="3"/>
      <c r="BB797" s="13"/>
      <c r="BC797" s="13"/>
      <c r="BD797" s="3"/>
      <c r="BE797" s="13"/>
      <c r="BF797" s="13"/>
      <c r="BG797" s="245"/>
      <c r="BH797" s="13"/>
      <c r="BI797" s="13"/>
      <c r="BJ797" s="13"/>
      <c r="BK797" s="13"/>
      <c r="BL797" s="13"/>
      <c r="BM797" s="13"/>
      <c r="BN797" s="186"/>
      <c r="BO797" s="13"/>
      <c r="BP797" s="13"/>
      <c r="BQ797" s="13"/>
      <c r="BR797" s="13"/>
      <c r="BT797" s="340"/>
      <c r="BU797" s="186"/>
      <c r="BV797" s="100"/>
      <c r="BW797" s="100"/>
      <c r="BX797" s="100"/>
      <c r="BY797" s="100"/>
      <c r="BZ797" s="100"/>
      <c r="CA797" s="100"/>
      <c r="CB797" s="100"/>
      <c r="CC797" s="100"/>
      <c r="CD797" s="100"/>
      <c r="CE797" s="100"/>
      <c r="CF797" s="100"/>
      <c r="CG797" s="100"/>
      <c r="CH797" s="100"/>
      <c r="CI797" s="100"/>
      <c r="CJ797" s="100"/>
      <c r="CK797" s="100"/>
      <c r="CL797" s="100"/>
    </row>
    <row r="798" spans="1:90" x14ac:dyDescent="0.3">
      <c r="A798" s="163">
        <v>799</v>
      </c>
      <c r="B798" s="3"/>
      <c r="E798" s="2"/>
      <c r="F798" s="3"/>
      <c r="G798" s="13"/>
      <c r="H798" s="13"/>
      <c r="I798" s="13"/>
      <c r="J798" s="13"/>
      <c r="K798" s="3"/>
      <c r="L798" s="13"/>
      <c r="M798" s="13"/>
      <c r="N798" s="3"/>
      <c r="O798" s="13"/>
      <c r="P798" s="13"/>
      <c r="Q798" s="3"/>
      <c r="R798" s="13"/>
      <c r="S798" s="13"/>
      <c r="T798" s="3"/>
      <c r="U798" s="13"/>
      <c r="V798" s="13"/>
      <c r="W798" s="3"/>
      <c r="X798" s="13"/>
      <c r="Y798" s="13"/>
      <c r="Z798" s="3"/>
      <c r="AA798" s="13"/>
      <c r="AB798" s="13"/>
      <c r="AC798" s="3"/>
      <c r="AD798" s="13"/>
      <c r="AE798" s="13"/>
      <c r="AF798" s="3"/>
      <c r="AG798" s="13"/>
      <c r="AH798" s="13"/>
      <c r="AI798" s="3"/>
      <c r="AJ798" s="13"/>
      <c r="AK798" s="13"/>
      <c r="AL798" s="3"/>
      <c r="AM798" s="13"/>
      <c r="AN798" s="13"/>
      <c r="AO798" s="3"/>
      <c r="AP798" s="13"/>
      <c r="AQ798" s="13"/>
      <c r="AR798" s="3"/>
      <c r="AS798" s="13"/>
      <c r="AT798" s="13"/>
      <c r="AU798" s="40"/>
      <c r="AV798" s="13"/>
      <c r="AW798" s="13"/>
      <c r="AX798" s="3"/>
      <c r="AY798" s="13"/>
      <c r="AZ798" s="13"/>
      <c r="BA798" s="3"/>
      <c r="BB798" s="13"/>
      <c r="BC798" s="13"/>
      <c r="BD798" s="3"/>
      <c r="BE798" s="13"/>
      <c r="BF798" s="13"/>
      <c r="BG798" s="245"/>
      <c r="BH798" s="13"/>
      <c r="BI798" s="13"/>
      <c r="BJ798" s="13"/>
      <c r="BK798" s="13"/>
      <c r="BL798" s="13"/>
      <c r="BM798" s="13"/>
      <c r="BN798" s="186"/>
      <c r="BO798" s="13"/>
      <c r="BP798" s="13"/>
      <c r="BQ798" s="13"/>
      <c r="BR798" s="13"/>
      <c r="BT798" s="340"/>
      <c r="BU798" s="186"/>
      <c r="BV798" s="100"/>
      <c r="BW798" s="100"/>
      <c r="BX798" s="100"/>
      <c r="BY798" s="100"/>
      <c r="BZ798" s="100"/>
      <c r="CA798" s="100"/>
      <c r="CB798" s="100"/>
      <c r="CC798" s="100"/>
      <c r="CD798" s="100"/>
      <c r="CE798" s="100"/>
      <c r="CF798" s="100"/>
      <c r="CG798" s="100"/>
      <c r="CH798" s="100"/>
      <c r="CI798" s="100"/>
      <c r="CJ798" s="100"/>
      <c r="CK798" s="100"/>
      <c r="CL798" s="100"/>
    </row>
    <row r="799" spans="1:90" x14ac:dyDescent="0.3">
      <c r="A799" s="163">
        <v>800</v>
      </c>
      <c r="B799" s="3"/>
      <c r="E799" s="2"/>
      <c r="F799" s="3"/>
      <c r="G799" s="13"/>
      <c r="H799" s="13"/>
      <c r="I799" s="13"/>
      <c r="J799" s="13"/>
      <c r="K799" s="3"/>
      <c r="L799" s="13"/>
      <c r="M799" s="13"/>
      <c r="N799" s="3"/>
      <c r="O799" s="13"/>
      <c r="P799" s="13"/>
      <c r="Q799" s="3"/>
      <c r="R799" s="13"/>
      <c r="S799" s="13"/>
      <c r="T799" s="3"/>
      <c r="U799" s="13"/>
      <c r="V799" s="13"/>
      <c r="W799" s="3"/>
      <c r="X799" s="13"/>
      <c r="Y799" s="13"/>
      <c r="Z799" s="3"/>
      <c r="AA799" s="13"/>
      <c r="AB799" s="13"/>
      <c r="AC799" s="3"/>
      <c r="AD799" s="13"/>
      <c r="AE799" s="13"/>
      <c r="AF799" s="3"/>
      <c r="AG799" s="13"/>
      <c r="AH799" s="13"/>
      <c r="AI799" s="3"/>
      <c r="AJ799" s="13"/>
      <c r="AK799" s="13"/>
      <c r="AL799" s="3"/>
      <c r="AM799" s="13"/>
      <c r="AN799" s="13"/>
      <c r="AO799" s="3"/>
      <c r="AP799" s="13"/>
      <c r="AQ799" s="13"/>
      <c r="AR799" s="3"/>
      <c r="AS799" s="13"/>
      <c r="AT799" s="13"/>
      <c r="AU799" s="40"/>
      <c r="AV799" s="13"/>
      <c r="AW799" s="13"/>
      <c r="AX799" s="3"/>
      <c r="AY799" s="13"/>
      <c r="AZ799" s="13"/>
      <c r="BA799" s="3"/>
      <c r="BB799" s="13"/>
      <c r="BC799" s="13"/>
      <c r="BD799" s="3"/>
      <c r="BE799" s="13"/>
      <c r="BF799" s="13"/>
      <c r="BG799" s="245"/>
      <c r="BH799" s="13"/>
      <c r="BI799" s="13"/>
      <c r="BJ799" s="13"/>
      <c r="BK799" s="13"/>
      <c r="BL799" s="13"/>
      <c r="BM799" s="13"/>
      <c r="BN799" s="186"/>
      <c r="BO799" s="13"/>
      <c r="BP799" s="13"/>
      <c r="BQ799" s="13"/>
      <c r="BR799" s="13"/>
      <c r="BT799" s="340"/>
      <c r="BU799" s="186"/>
      <c r="BV799" s="100"/>
      <c r="BW799" s="100"/>
      <c r="BX799" s="100"/>
      <c r="BY799" s="100"/>
      <c r="BZ799" s="100"/>
      <c r="CA799" s="100"/>
      <c r="CB799" s="100"/>
      <c r="CC799" s="100"/>
      <c r="CD799" s="100"/>
      <c r="CE799" s="100"/>
      <c r="CF799" s="100"/>
      <c r="CG799" s="100"/>
      <c r="CH799" s="100"/>
      <c r="CI799" s="100"/>
      <c r="CJ799" s="100"/>
      <c r="CK799" s="100"/>
      <c r="CL799" s="100"/>
    </row>
    <row r="800" spans="1:90" x14ac:dyDescent="0.3">
      <c r="A800" s="163">
        <v>801</v>
      </c>
      <c r="B800" s="3"/>
      <c r="E800" s="2"/>
      <c r="F800" s="3"/>
      <c r="G800" s="13"/>
      <c r="H800" s="13"/>
      <c r="I800" s="13"/>
      <c r="J800" s="13"/>
      <c r="K800" s="3"/>
      <c r="L800" s="13"/>
      <c r="M800" s="13"/>
      <c r="N800" s="3"/>
      <c r="O800" s="13"/>
      <c r="P800" s="13"/>
      <c r="Q800" s="3"/>
      <c r="R800" s="13"/>
      <c r="S800" s="13"/>
      <c r="T800" s="3"/>
      <c r="U800" s="13"/>
      <c r="V800" s="13"/>
      <c r="W800" s="3"/>
      <c r="X800" s="13"/>
      <c r="Y800" s="13"/>
      <c r="Z800" s="3"/>
      <c r="AA800" s="13"/>
      <c r="AB800" s="13"/>
      <c r="AC800" s="3"/>
      <c r="AD800" s="13"/>
      <c r="AE800" s="13"/>
      <c r="AF800" s="3"/>
      <c r="AG800" s="13"/>
      <c r="AH800" s="13"/>
      <c r="AI800" s="3"/>
      <c r="AJ800" s="13"/>
      <c r="AK800" s="13"/>
      <c r="AL800" s="3"/>
      <c r="AM800" s="13"/>
      <c r="AN800" s="13"/>
      <c r="AO800" s="3"/>
      <c r="AP800" s="13"/>
      <c r="AQ800" s="13"/>
      <c r="AR800" s="3"/>
      <c r="AS800" s="13"/>
      <c r="AT800" s="13"/>
      <c r="AU800" s="40"/>
      <c r="AV800" s="13"/>
      <c r="AW800" s="13"/>
      <c r="AX800" s="3"/>
      <c r="AY800" s="13"/>
      <c r="AZ800" s="13"/>
      <c r="BA800" s="3"/>
      <c r="BB800" s="13"/>
      <c r="BC800" s="13"/>
      <c r="BD800" s="3"/>
      <c r="BE800" s="13"/>
      <c r="BF800" s="13"/>
      <c r="BG800" s="245"/>
      <c r="BH800" s="13"/>
      <c r="BI800" s="13"/>
      <c r="BJ800" s="13"/>
      <c r="BK800" s="13"/>
      <c r="BL800" s="13"/>
      <c r="BM800" s="13"/>
      <c r="BN800" s="186"/>
      <c r="BO800" s="13"/>
      <c r="BP800" s="13"/>
      <c r="BQ800" s="13"/>
      <c r="BR800" s="13"/>
      <c r="BT800" s="340"/>
      <c r="BU800" s="186"/>
      <c r="BV800" s="100"/>
      <c r="BW800" s="100"/>
      <c r="BX800" s="100"/>
      <c r="BY800" s="100"/>
      <c r="BZ800" s="100"/>
      <c r="CA800" s="100"/>
      <c r="CB800" s="100"/>
      <c r="CC800" s="100"/>
      <c r="CD800" s="100"/>
      <c r="CE800" s="100"/>
      <c r="CF800" s="100"/>
      <c r="CG800" s="100"/>
      <c r="CH800" s="100"/>
      <c r="CI800" s="100"/>
      <c r="CJ800" s="100"/>
      <c r="CK800" s="100"/>
      <c r="CL800" s="100"/>
    </row>
    <row r="801" spans="1:90" x14ac:dyDescent="0.3">
      <c r="A801" s="163">
        <v>802</v>
      </c>
      <c r="B801" s="3"/>
      <c r="E801" s="2"/>
      <c r="F801" s="3"/>
      <c r="G801" s="13"/>
      <c r="H801" s="13"/>
      <c r="I801" s="13"/>
      <c r="J801" s="13"/>
      <c r="K801" s="3"/>
      <c r="L801" s="13"/>
      <c r="M801" s="13"/>
      <c r="N801" s="3"/>
      <c r="O801" s="13"/>
      <c r="P801" s="13"/>
      <c r="Q801" s="3"/>
      <c r="R801" s="13"/>
      <c r="S801" s="13"/>
      <c r="T801" s="3"/>
      <c r="U801" s="13"/>
      <c r="V801" s="13"/>
      <c r="W801" s="3"/>
      <c r="X801" s="13"/>
      <c r="Y801" s="13"/>
      <c r="Z801" s="3"/>
      <c r="AA801" s="13"/>
      <c r="AB801" s="13"/>
      <c r="AC801" s="3"/>
      <c r="AD801" s="13"/>
      <c r="AE801" s="13"/>
      <c r="AF801" s="3"/>
      <c r="AG801" s="13"/>
      <c r="AH801" s="13"/>
      <c r="AI801" s="3"/>
      <c r="AJ801" s="13"/>
      <c r="AK801" s="13"/>
      <c r="AL801" s="3"/>
      <c r="AM801" s="13"/>
      <c r="AN801" s="13"/>
      <c r="AO801" s="3"/>
      <c r="AP801" s="13"/>
      <c r="AQ801" s="13"/>
      <c r="AR801" s="3"/>
      <c r="AS801" s="13"/>
      <c r="AT801" s="13"/>
      <c r="AU801" s="40"/>
      <c r="AV801" s="13"/>
      <c r="AW801" s="13"/>
      <c r="AX801" s="3"/>
      <c r="AY801" s="13"/>
      <c r="AZ801" s="13"/>
      <c r="BA801" s="3"/>
      <c r="BB801" s="13"/>
      <c r="BC801" s="13"/>
      <c r="BD801" s="3"/>
      <c r="BE801" s="13"/>
      <c r="BF801" s="13"/>
      <c r="BG801" s="245"/>
      <c r="BH801" s="13"/>
      <c r="BI801" s="13"/>
      <c r="BJ801" s="13"/>
      <c r="BK801" s="13"/>
      <c r="BL801" s="13"/>
      <c r="BM801" s="13"/>
      <c r="BN801" s="186"/>
      <c r="BO801" s="13"/>
      <c r="BP801" s="13"/>
      <c r="BQ801" s="13"/>
      <c r="BR801" s="13"/>
      <c r="BT801" s="340"/>
      <c r="BU801" s="186"/>
      <c r="BV801" s="100"/>
      <c r="BW801" s="100"/>
      <c r="BX801" s="100"/>
      <c r="BY801" s="100"/>
      <c r="BZ801" s="100"/>
      <c r="CA801" s="100"/>
      <c r="CB801" s="100"/>
      <c r="CC801" s="100"/>
      <c r="CD801" s="100"/>
      <c r="CE801" s="100"/>
      <c r="CF801" s="100"/>
      <c r="CG801" s="100"/>
      <c r="CH801" s="100"/>
      <c r="CI801" s="100"/>
      <c r="CJ801" s="100"/>
      <c r="CK801" s="100"/>
      <c r="CL801" s="100"/>
    </row>
    <row r="802" spans="1:90" x14ac:dyDescent="0.3">
      <c r="A802" s="163">
        <v>803</v>
      </c>
      <c r="B802" s="3"/>
      <c r="E802" s="2"/>
      <c r="F802" s="3"/>
      <c r="G802" s="13"/>
      <c r="H802" s="13"/>
      <c r="I802" s="13"/>
      <c r="J802" s="13"/>
      <c r="K802" s="3"/>
      <c r="L802" s="13"/>
      <c r="M802" s="13"/>
      <c r="N802" s="3"/>
      <c r="O802" s="13"/>
      <c r="P802" s="13"/>
      <c r="Q802" s="3"/>
      <c r="R802" s="13"/>
      <c r="S802" s="13"/>
      <c r="T802" s="3"/>
      <c r="U802" s="13"/>
      <c r="V802" s="13"/>
      <c r="W802" s="3"/>
      <c r="X802" s="13"/>
      <c r="Y802" s="13"/>
      <c r="Z802" s="3"/>
      <c r="AA802" s="13"/>
      <c r="AB802" s="13"/>
      <c r="AC802" s="3"/>
      <c r="AD802" s="13"/>
      <c r="AE802" s="13"/>
      <c r="AF802" s="3"/>
      <c r="AG802" s="13"/>
      <c r="AH802" s="13"/>
      <c r="AI802" s="3"/>
      <c r="AJ802" s="13"/>
      <c r="AK802" s="13"/>
      <c r="AL802" s="3"/>
      <c r="AM802" s="13"/>
      <c r="AN802" s="13"/>
      <c r="AO802" s="3"/>
      <c r="AP802" s="13"/>
      <c r="AQ802" s="13"/>
      <c r="AR802" s="3"/>
      <c r="AS802" s="13"/>
      <c r="AT802" s="13"/>
      <c r="AU802" s="40"/>
      <c r="AV802" s="13"/>
      <c r="AW802" s="13"/>
      <c r="AX802" s="3"/>
      <c r="AY802" s="13"/>
      <c r="AZ802" s="13"/>
      <c r="BA802" s="3"/>
      <c r="BB802" s="13"/>
      <c r="BC802" s="13"/>
      <c r="BD802" s="3"/>
      <c r="BE802" s="13"/>
      <c r="BF802" s="13"/>
      <c r="BG802" s="245"/>
      <c r="BH802" s="13"/>
      <c r="BI802" s="13"/>
      <c r="BJ802" s="13"/>
      <c r="BK802" s="13"/>
      <c r="BL802" s="13"/>
      <c r="BM802" s="13"/>
      <c r="BN802" s="186"/>
      <c r="BO802" s="13"/>
      <c r="BP802" s="13"/>
      <c r="BQ802" s="13"/>
      <c r="BR802" s="13"/>
      <c r="BT802" s="340"/>
      <c r="BU802" s="186"/>
      <c r="BV802" s="100"/>
      <c r="BW802" s="100"/>
      <c r="BX802" s="100"/>
      <c r="BY802" s="100"/>
      <c r="BZ802" s="100"/>
      <c r="CA802" s="100"/>
      <c r="CB802" s="100"/>
      <c r="CC802" s="100"/>
      <c r="CD802" s="100"/>
      <c r="CE802" s="100"/>
      <c r="CF802" s="100"/>
      <c r="CG802" s="100"/>
      <c r="CH802" s="100"/>
      <c r="CI802" s="100"/>
      <c r="CJ802" s="100"/>
      <c r="CK802" s="100"/>
      <c r="CL802" s="100"/>
    </row>
    <row r="803" spans="1:90" x14ac:dyDescent="0.3">
      <c r="A803" s="163">
        <v>804</v>
      </c>
      <c r="B803" s="3"/>
      <c r="E803" s="2"/>
      <c r="F803" s="3"/>
      <c r="G803" s="13"/>
      <c r="H803" s="13"/>
      <c r="I803" s="13"/>
      <c r="J803" s="13"/>
      <c r="K803" s="3"/>
      <c r="L803" s="13"/>
      <c r="M803" s="13"/>
      <c r="N803" s="3"/>
      <c r="O803" s="13"/>
      <c r="P803" s="13"/>
      <c r="Q803" s="3"/>
      <c r="R803" s="13"/>
      <c r="S803" s="13"/>
      <c r="T803" s="3"/>
      <c r="U803" s="13"/>
      <c r="V803" s="13"/>
      <c r="W803" s="3"/>
      <c r="X803" s="13"/>
      <c r="Y803" s="13"/>
      <c r="Z803" s="3"/>
      <c r="AA803" s="13"/>
      <c r="AB803" s="13"/>
      <c r="AC803" s="3"/>
      <c r="AD803" s="13"/>
      <c r="AE803" s="13"/>
      <c r="AF803" s="3"/>
      <c r="AG803" s="13"/>
      <c r="AH803" s="13"/>
      <c r="AI803" s="3"/>
      <c r="AJ803" s="13"/>
      <c r="AK803" s="13"/>
      <c r="AL803" s="3"/>
      <c r="AM803" s="13"/>
      <c r="AN803" s="13"/>
      <c r="AO803" s="3"/>
      <c r="AP803" s="13"/>
      <c r="AQ803" s="13"/>
      <c r="AR803" s="3"/>
      <c r="AS803" s="13"/>
      <c r="AT803" s="13"/>
      <c r="AU803" s="40"/>
      <c r="AV803" s="13"/>
      <c r="AW803" s="13"/>
      <c r="AX803" s="3"/>
      <c r="AY803" s="13"/>
      <c r="AZ803" s="13"/>
      <c r="BA803" s="3"/>
      <c r="BB803" s="13"/>
      <c r="BC803" s="13"/>
      <c r="BD803" s="3"/>
      <c r="BE803" s="13"/>
      <c r="BF803" s="13"/>
      <c r="BG803" s="245"/>
      <c r="BH803" s="13"/>
      <c r="BI803" s="13"/>
      <c r="BJ803" s="13"/>
      <c r="BK803" s="13"/>
      <c r="BL803" s="13"/>
      <c r="BM803" s="13"/>
      <c r="BN803" s="186"/>
      <c r="BO803" s="13"/>
      <c r="BP803" s="13"/>
      <c r="BQ803" s="13"/>
      <c r="BR803" s="13"/>
      <c r="BT803" s="340"/>
      <c r="BU803" s="186"/>
      <c r="BV803" s="100"/>
      <c r="BW803" s="100"/>
      <c r="BX803" s="100"/>
      <c r="BY803" s="100"/>
      <c r="BZ803" s="100"/>
      <c r="CA803" s="100"/>
      <c r="CB803" s="100"/>
      <c r="CC803" s="100"/>
      <c r="CD803" s="100"/>
      <c r="CE803" s="100"/>
      <c r="CF803" s="100"/>
      <c r="CG803" s="100"/>
      <c r="CH803" s="100"/>
      <c r="CI803" s="100"/>
      <c r="CJ803" s="100"/>
      <c r="CK803" s="100"/>
      <c r="CL803" s="100"/>
    </row>
    <row r="804" spans="1:90" x14ac:dyDescent="0.3">
      <c r="A804" s="163">
        <v>805</v>
      </c>
      <c r="B804" s="3"/>
      <c r="E804" s="2"/>
      <c r="F804" s="3"/>
      <c r="G804" s="13"/>
      <c r="H804" s="13"/>
      <c r="I804" s="13"/>
      <c r="J804" s="13"/>
      <c r="K804" s="3"/>
      <c r="L804" s="13"/>
      <c r="M804" s="13"/>
      <c r="N804" s="3"/>
      <c r="O804" s="13"/>
      <c r="P804" s="13"/>
      <c r="Q804" s="3"/>
      <c r="R804" s="13"/>
      <c r="S804" s="13"/>
      <c r="T804" s="3"/>
      <c r="U804" s="13"/>
      <c r="V804" s="13"/>
      <c r="W804" s="3"/>
      <c r="X804" s="13"/>
      <c r="Y804" s="13"/>
      <c r="Z804" s="3"/>
      <c r="AA804" s="13"/>
      <c r="AB804" s="13"/>
      <c r="AC804" s="3"/>
      <c r="AD804" s="13"/>
      <c r="AE804" s="13"/>
      <c r="AF804" s="3"/>
      <c r="AG804" s="13"/>
      <c r="AH804" s="13"/>
      <c r="AI804" s="3"/>
      <c r="AJ804" s="13"/>
      <c r="AK804" s="13"/>
      <c r="AL804" s="3"/>
      <c r="AM804" s="13"/>
      <c r="AN804" s="13"/>
      <c r="AO804" s="3"/>
      <c r="AP804" s="13"/>
      <c r="AQ804" s="13"/>
      <c r="AR804" s="3"/>
      <c r="AS804" s="13"/>
      <c r="AT804" s="13"/>
      <c r="AU804" s="40"/>
      <c r="AV804" s="13"/>
      <c r="AW804" s="13"/>
      <c r="AX804" s="3"/>
      <c r="AY804" s="13"/>
      <c r="AZ804" s="13"/>
      <c r="BA804" s="3"/>
      <c r="BB804" s="13"/>
      <c r="BC804" s="13"/>
      <c r="BD804" s="3"/>
      <c r="BE804" s="13"/>
      <c r="BF804" s="13"/>
      <c r="BG804" s="245"/>
      <c r="BH804" s="13"/>
      <c r="BI804" s="13"/>
      <c r="BJ804" s="13"/>
      <c r="BK804" s="13"/>
      <c r="BL804" s="13"/>
      <c r="BM804" s="13"/>
      <c r="BN804" s="186"/>
      <c r="BO804" s="13"/>
      <c r="BP804" s="13"/>
      <c r="BQ804" s="13"/>
      <c r="BR804" s="13"/>
      <c r="BT804" s="340"/>
      <c r="BU804" s="186"/>
      <c r="BV804" s="100"/>
      <c r="BW804" s="100"/>
      <c r="BX804" s="100"/>
      <c r="BY804" s="100"/>
      <c r="BZ804" s="100"/>
      <c r="CA804" s="100"/>
      <c r="CB804" s="100"/>
      <c r="CC804" s="100"/>
      <c r="CD804" s="100"/>
      <c r="CE804" s="100"/>
      <c r="CF804" s="100"/>
      <c r="CG804" s="100"/>
      <c r="CH804" s="100"/>
      <c r="CI804" s="100"/>
      <c r="CJ804" s="100"/>
      <c r="CK804" s="100"/>
      <c r="CL804" s="100"/>
    </row>
    <row r="805" spans="1:90" x14ac:dyDescent="0.3">
      <c r="A805" s="163">
        <v>806</v>
      </c>
      <c r="B805" s="3"/>
      <c r="E805" s="2"/>
      <c r="F805" s="3"/>
      <c r="G805" s="13"/>
      <c r="H805" s="13"/>
      <c r="I805" s="13"/>
      <c r="J805" s="13"/>
      <c r="K805" s="3"/>
      <c r="L805" s="13"/>
      <c r="M805" s="13"/>
      <c r="N805" s="3"/>
      <c r="O805" s="13"/>
      <c r="P805" s="13"/>
      <c r="Q805" s="3"/>
      <c r="R805" s="13"/>
      <c r="S805" s="13"/>
      <c r="T805" s="3"/>
      <c r="U805" s="13"/>
      <c r="V805" s="13"/>
      <c r="W805" s="3"/>
      <c r="X805" s="13"/>
      <c r="Y805" s="13"/>
      <c r="Z805" s="3"/>
      <c r="AA805" s="13"/>
      <c r="AB805" s="13"/>
      <c r="AC805" s="3"/>
      <c r="AD805" s="13"/>
      <c r="AE805" s="13"/>
      <c r="AF805" s="3"/>
      <c r="AG805" s="13"/>
      <c r="AH805" s="13"/>
      <c r="AI805" s="3"/>
      <c r="AJ805" s="13"/>
      <c r="AK805" s="13"/>
      <c r="AL805" s="3"/>
      <c r="AM805" s="13"/>
      <c r="AN805" s="13"/>
      <c r="AO805" s="3"/>
      <c r="AP805" s="13"/>
      <c r="AQ805" s="13"/>
      <c r="AR805" s="3"/>
      <c r="AS805" s="13"/>
      <c r="AT805" s="13"/>
      <c r="AU805" s="40"/>
      <c r="AV805" s="13"/>
      <c r="AW805" s="13"/>
      <c r="AX805" s="3"/>
      <c r="AY805" s="13"/>
      <c r="AZ805" s="13"/>
      <c r="BA805" s="3"/>
      <c r="BB805" s="13"/>
      <c r="BC805" s="13"/>
      <c r="BD805" s="3"/>
      <c r="BE805" s="13"/>
      <c r="BF805" s="13"/>
      <c r="BG805" s="245"/>
      <c r="BH805" s="13"/>
      <c r="BI805" s="13"/>
      <c r="BJ805" s="13"/>
      <c r="BK805" s="13"/>
      <c r="BL805" s="13"/>
      <c r="BM805" s="13"/>
      <c r="BN805" s="186"/>
      <c r="BO805" s="13"/>
      <c r="BP805" s="13"/>
      <c r="BQ805" s="13"/>
      <c r="BR805" s="13"/>
      <c r="BT805" s="340"/>
      <c r="BU805" s="186"/>
      <c r="BV805" s="100"/>
      <c r="BW805" s="100"/>
      <c r="BX805" s="100"/>
      <c r="BY805" s="100"/>
      <c r="BZ805" s="100"/>
      <c r="CA805" s="100"/>
      <c r="CB805" s="100"/>
      <c r="CC805" s="100"/>
      <c r="CD805" s="100"/>
      <c r="CE805" s="100"/>
      <c r="CF805" s="100"/>
      <c r="CG805" s="100"/>
      <c r="CH805" s="100"/>
      <c r="CI805" s="100"/>
      <c r="CJ805" s="100"/>
      <c r="CK805" s="100"/>
      <c r="CL805" s="100"/>
    </row>
    <row r="806" spans="1:90" x14ac:dyDescent="0.3">
      <c r="A806" s="163">
        <v>807</v>
      </c>
      <c r="B806" s="3"/>
      <c r="E806" s="2"/>
      <c r="F806" s="3"/>
      <c r="G806" s="13"/>
      <c r="H806" s="13"/>
      <c r="I806" s="13"/>
      <c r="J806" s="13"/>
      <c r="K806" s="3"/>
      <c r="L806" s="13"/>
      <c r="M806" s="13"/>
      <c r="N806" s="3"/>
      <c r="O806" s="13"/>
      <c r="P806" s="13"/>
      <c r="Q806" s="3"/>
      <c r="R806" s="13"/>
      <c r="S806" s="13"/>
      <c r="T806" s="3"/>
      <c r="U806" s="13"/>
      <c r="V806" s="13"/>
      <c r="W806" s="3"/>
      <c r="X806" s="13"/>
      <c r="Y806" s="13"/>
      <c r="Z806" s="3"/>
      <c r="AA806" s="13"/>
      <c r="AB806" s="13"/>
      <c r="AC806" s="3"/>
      <c r="AD806" s="13"/>
      <c r="AE806" s="13"/>
      <c r="AF806" s="3"/>
      <c r="AG806" s="13"/>
      <c r="AH806" s="13"/>
      <c r="AI806" s="3"/>
      <c r="AJ806" s="13"/>
      <c r="AK806" s="13"/>
      <c r="AL806" s="3"/>
      <c r="AM806" s="13"/>
      <c r="AN806" s="13"/>
      <c r="AO806" s="3"/>
      <c r="AP806" s="13"/>
      <c r="AQ806" s="13"/>
      <c r="AR806" s="3"/>
      <c r="AS806" s="13"/>
      <c r="AT806" s="13"/>
      <c r="AU806" s="40"/>
      <c r="AV806" s="13"/>
      <c r="AW806" s="13"/>
      <c r="AX806" s="3"/>
      <c r="AY806" s="13"/>
      <c r="AZ806" s="13"/>
      <c r="BA806" s="3"/>
      <c r="BB806" s="13"/>
      <c r="BC806" s="13"/>
      <c r="BD806" s="3"/>
      <c r="BE806" s="13"/>
      <c r="BF806" s="13"/>
      <c r="BG806" s="245"/>
      <c r="BH806" s="13"/>
      <c r="BI806" s="13"/>
      <c r="BJ806" s="13"/>
      <c r="BK806" s="13"/>
      <c r="BL806" s="13"/>
      <c r="BM806" s="13"/>
      <c r="BN806" s="186"/>
      <c r="BO806" s="13"/>
      <c r="BP806" s="13"/>
      <c r="BQ806" s="13"/>
      <c r="BR806" s="13"/>
      <c r="BT806" s="340"/>
      <c r="BU806" s="186"/>
      <c r="BV806" s="100"/>
      <c r="BW806" s="100"/>
      <c r="BX806" s="100"/>
      <c r="BY806" s="100"/>
      <c r="BZ806" s="100"/>
      <c r="CA806" s="100"/>
      <c r="CB806" s="100"/>
      <c r="CC806" s="100"/>
      <c r="CD806" s="100"/>
      <c r="CE806" s="100"/>
      <c r="CF806" s="100"/>
      <c r="CG806" s="100"/>
      <c r="CH806" s="100"/>
      <c r="CI806" s="100"/>
      <c r="CJ806" s="100"/>
      <c r="CK806" s="100"/>
      <c r="CL806" s="100"/>
    </row>
    <row r="807" spans="1:90" x14ac:dyDescent="0.3">
      <c r="A807" s="163">
        <v>808</v>
      </c>
      <c r="B807" s="3"/>
      <c r="E807" s="2"/>
      <c r="F807" s="3"/>
      <c r="G807" s="13"/>
      <c r="H807" s="13"/>
      <c r="I807" s="13"/>
      <c r="J807" s="13"/>
      <c r="K807" s="3"/>
      <c r="L807" s="13"/>
      <c r="M807" s="13"/>
      <c r="N807" s="3"/>
      <c r="O807" s="13"/>
      <c r="P807" s="13"/>
      <c r="Q807" s="3"/>
      <c r="R807" s="13"/>
      <c r="S807" s="13"/>
      <c r="T807" s="3"/>
      <c r="U807" s="13"/>
      <c r="V807" s="13"/>
      <c r="W807" s="3"/>
      <c r="X807" s="13"/>
      <c r="Y807" s="13"/>
      <c r="Z807" s="3"/>
      <c r="AA807" s="13"/>
      <c r="AB807" s="13"/>
      <c r="AC807" s="3"/>
      <c r="AD807" s="13"/>
      <c r="AE807" s="13"/>
      <c r="AF807" s="3"/>
      <c r="AG807" s="13"/>
      <c r="AH807" s="13"/>
      <c r="AI807" s="3"/>
      <c r="AJ807" s="13"/>
      <c r="AK807" s="13"/>
      <c r="AL807" s="3"/>
      <c r="AM807" s="13"/>
      <c r="AN807" s="13"/>
      <c r="AO807" s="3"/>
      <c r="AP807" s="13"/>
      <c r="AQ807" s="13"/>
      <c r="AR807" s="3"/>
      <c r="AS807" s="13"/>
      <c r="AT807" s="13"/>
      <c r="AU807" s="40"/>
      <c r="AV807" s="13"/>
      <c r="AW807" s="13"/>
      <c r="AX807" s="3"/>
      <c r="AY807" s="13"/>
      <c r="AZ807" s="13"/>
      <c r="BA807" s="3"/>
      <c r="BB807" s="13"/>
      <c r="BC807" s="13"/>
      <c r="BD807" s="3"/>
      <c r="BE807" s="13"/>
      <c r="BF807" s="13"/>
      <c r="BG807" s="245"/>
      <c r="BH807" s="13"/>
      <c r="BI807" s="13"/>
      <c r="BJ807" s="13"/>
      <c r="BK807" s="13"/>
      <c r="BL807" s="13"/>
      <c r="BM807" s="13"/>
      <c r="BN807" s="186"/>
      <c r="BO807" s="13"/>
      <c r="BP807" s="13"/>
      <c r="BQ807" s="13"/>
      <c r="BR807" s="13"/>
      <c r="BT807" s="340"/>
      <c r="BU807" s="186"/>
      <c r="BV807" s="100"/>
      <c r="BW807" s="100"/>
      <c r="BX807" s="100"/>
      <c r="BY807" s="100"/>
      <c r="BZ807" s="100"/>
      <c r="CA807" s="100"/>
      <c r="CB807" s="100"/>
      <c r="CC807" s="100"/>
      <c r="CD807" s="100"/>
      <c r="CE807" s="100"/>
      <c r="CF807" s="100"/>
      <c r="CG807" s="100"/>
      <c r="CH807" s="100"/>
      <c r="CI807" s="100"/>
      <c r="CJ807" s="100"/>
      <c r="CK807" s="100"/>
      <c r="CL807" s="100"/>
    </row>
    <row r="808" spans="1:90" x14ac:dyDescent="0.3">
      <c r="A808" s="163">
        <v>809</v>
      </c>
      <c r="B808" s="3"/>
      <c r="E808" s="2"/>
      <c r="F808" s="3"/>
      <c r="G808" s="13"/>
      <c r="H808" s="13"/>
      <c r="I808" s="13"/>
      <c r="J808" s="13"/>
      <c r="K808" s="3"/>
      <c r="L808" s="13"/>
      <c r="M808" s="13"/>
      <c r="N808" s="3"/>
      <c r="O808" s="13"/>
      <c r="P808" s="13"/>
      <c r="Q808" s="3"/>
      <c r="R808" s="13"/>
      <c r="S808" s="13"/>
      <c r="T808" s="3"/>
      <c r="U808" s="13"/>
      <c r="V808" s="13"/>
      <c r="W808" s="3"/>
      <c r="X808" s="13"/>
      <c r="Y808" s="13"/>
      <c r="Z808" s="3"/>
      <c r="AA808" s="13"/>
      <c r="AB808" s="13"/>
      <c r="AC808" s="3"/>
      <c r="AD808" s="13"/>
      <c r="AE808" s="13"/>
      <c r="AF808" s="3"/>
      <c r="AG808" s="13"/>
      <c r="AH808" s="13"/>
      <c r="AI808" s="3"/>
      <c r="AJ808" s="13"/>
      <c r="AK808" s="13"/>
      <c r="AL808" s="3"/>
      <c r="AM808" s="13"/>
      <c r="AN808" s="13"/>
      <c r="AO808" s="3"/>
      <c r="AP808" s="13"/>
      <c r="AQ808" s="13"/>
      <c r="AR808" s="3"/>
      <c r="AS808" s="13"/>
      <c r="AT808" s="13"/>
      <c r="AU808" s="40"/>
      <c r="AV808" s="13"/>
      <c r="AW808" s="13"/>
      <c r="AX808" s="3"/>
      <c r="AY808" s="13"/>
      <c r="AZ808" s="13"/>
      <c r="BA808" s="3"/>
      <c r="BB808" s="13"/>
      <c r="BC808" s="13"/>
      <c r="BD808" s="3"/>
      <c r="BE808" s="13"/>
      <c r="BF808" s="13"/>
      <c r="BG808" s="245"/>
      <c r="BH808" s="13"/>
      <c r="BI808" s="13"/>
      <c r="BJ808" s="13"/>
      <c r="BK808" s="13"/>
      <c r="BL808" s="13"/>
      <c r="BM808" s="13"/>
      <c r="BN808" s="186"/>
      <c r="BO808" s="13"/>
      <c r="BP808" s="13"/>
      <c r="BQ808" s="13"/>
      <c r="BR808" s="13"/>
      <c r="BT808" s="340"/>
      <c r="BU808" s="186"/>
      <c r="BV808" s="100"/>
      <c r="BW808" s="100"/>
      <c r="BX808" s="100"/>
      <c r="BY808" s="100"/>
      <c r="BZ808" s="100"/>
      <c r="CA808" s="100"/>
      <c r="CB808" s="100"/>
      <c r="CC808" s="100"/>
      <c r="CD808" s="100"/>
      <c r="CE808" s="100"/>
      <c r="CF808" s="100"/>
      <c r="CG808" s="100"/>
      <c r="CH808" s="100"/>
      <c r="CI808" s="100"/>
      <c r="CJ808" s="100"/>
      <c r="CK808" s="100"/>
      <c r="CL808" s="100"/>
    </row>
    <row r="809" spans="1:90" x14ac:dyDescent="0.3">
      <c r="A809" s="163">
        <v>810</v>
      </c>
      <c r="B809" s="3"/>
      <c r="E809" s="2"/>
      <c r="F809" s="3"/>
      <c r="G809" s="13"/>
      <c r="H809" s="13"/>
      <c r="I809" s="13"/>
      <c r="J809" s="13"/>
      <c r="K809" s="3"/>
      <c r="L809" s="13"/>
      <c r="M809" s="13"/>
      <c r="N809" s="3"/>
      <c r="O809" s="13"/>
      <c r="P809" s="13"/>
      <c r="Q809" s="3"/>
      <c r="R809" s="13"/>
      <c r="S809" s="13"/>
      <c r="T809" s="3"/>
      <c r="U809" s="13"/>
      <c r="V809" s="13"/>
      <c r="W809" s="3"/>
      <c r="X809" s="13"/>
      <c r="Y809" s="13"/>
      <c r="Z809" s="3"/>
      <c r="AA809" s="13"/>
      <c r="AB809" s="13"/>
      <c r="AC809" s="3"/>
      <c r="AD809" s="13"/>
      <c r="AE809" s="13"/>
      <c r="AF809" s="3"/>
      <c r="AG809" s="13"/>
      <c r="AH809" s="13"/>
      <c r="AI809" s="3"/>
      <c r="AJ809" s="13"/>
      <c r="AK809" s="13"/>
      <c r="AL809" s="3"/>
      <c r="AM809" s="13"/>
      <c r="AN809" s="13"/>
      <c r="AO809" s="3"/>
      <c r="AP809" s="13"/>
      <c r="AQ809" s="13"/>
      <c r="AR809" s="3"/>
      <c r="AS809" s="13"/>
      <c r="AT809" s="13"/>
      <c r="AU809" s="40"/>
      <c r="AV809" s="13"/>
      <c r="AW809" s="13"/>
      <c r="AX809" s="3"/>
      <c r="AY809" s="13"/>
      <c r="AZ809" s="13"/>
      <c r="BA809" s="3"/>
      <c r="BB809" s="13"/>
      <c r="BC809" s="13"/>
      <c r="BD809" s="3"/>
      <c r="BE809" s="13"/>
      <c r="BF809" s="13"/>
      <c r="BG809" s="245"/>
      <c r="BH809" s="13"/>
      <c r="BI809" s="13"/>
      <c r="BJ809" s="13"/>
      <c r="BK809" s="13"/>
      <c r="BL809" s="13"/>
      <c r="BM809" s="13"/>
      <c r="BN809" s="186"/>
      <c r="BO809" s="13"/>
      <c r="BP809" s="13"/>
      <c r="BQ809" s="13"/>
      <c r="BR809" s="13"/>
      <c r="BT809" s="340"/>
      <c r="BU809" s="186"/>
      <c r="BV809" s="100"/>
      <c r="BW809" s="100"/>
      <c r="BX809" s="100"/>
      <c r="BY809" s="100"/>
      <c r="BZ809" s="100"/>
      <c r="CA809" s="100"/>
      <c r="CB809" s="100"/>
      <c r="CC809" s="100"/>
      <c r="CD809" s="100"/>
      <c r="CE809" s="100"/>
      <c r="CF809" s="100"/>
      <c r="CG809" s="100"/>
      <c r="CH809" s="100"/>
      <c r="CI809" s="100"/>
      <c r="CJ809" s="100"/>
      <c r="CK809" s="100"/>
      <c r="CL809" s="100"/>
    </row>
    <row r="810" spans="1:90" x14ac:dyDescent="0.3">
      <c r="A810" s="163">
        <v>811</v>
      </c>
      <c r="B810" s="3"/>
      <c r="E810" s="2"/>
      <c r="F810" s="3"/>
      <c r="G810" s="13"/>
      <c r="H810" s="13"/>
      <c r="I810" s="13"/>
      <c r="J810" s="13"/>
      <c r="K810" s="3"/>
      <c r="L810" s="13"/>
      <c r="M810" s="13"/>
      <c r="N810" s="3"/>
      <c r="O810" s="13"/>
      <c r="P810" s="13"/>
      <c r="Q810" s="3"/>
      <c r="R810" s="13"/>
      <c r="S810" s="13"/>
      <c r="T810" s="3"/>
      <c r="U810" s="13"/>
      <c r="V810" s="13"/>
      <c r="W810" s="3"/>
      <c r="X810" s="13"/>
      <c r="Y810" s="13"/>
      <c r="Z810" s="3"/>
      <c r="AA810" s="13"/>
      <c r="AB810" s="13"/>
      <c r="AC810" s="3"/>
      <c r="AD810" s="13"/>
      <c r="AE810" s="13"/>
      <c r="AF810" s="3"/>
      <c r="AG810" s="13"/>
      <c r="AH810" s="13"/>
      <c r="AI810" s="3"/>
      <c r="AJ810" s="13"/>
      <c r="AK810" s="13"/>
      <c r="AL810" s="3"/>
      <c r="AM810" s="13"/>
      <c r="AN810" s="13"/>
      <c r="AO810" s="3"/>
      <c r="AP810" s="13"/>
      <c r="AQ810" s="13"/>
      <c r="AR810" s="3"/>
      <c r="AS810" s="13"/>
      <c r="AT810" s="13"/>
      <c r="AU810" s="40"/>
      <c r="AV810" s="13"/>
      <c r="AW810" s="13"/>
      <c r="AX810" s="3"/>
      <c r="AY810" s="13"/>
      <c r="AZ810" s="13"/>
      <c r="BA810" s="3"/>
      <c r="BB810" s="13"/>
      <c r="BC810" s="13"/>
      <c r="BD810" s="3"/>
      <c r="BE810" s="13"/>
      <c r="BF810" s="13"/>
      <c r="BG810" s="245"/>
      <c r="BH810" s="13"/>
      <c r="BI810" s="13"/>
      <c r="BJ810" s="13"/>
      <c r="BK810" s="13"/>
      <c r="BL810" s="13"/>
      <c r="BM810" s="13"/>
      <c r="BN810" s="186"/>
      <c r="BO810" s="13"/>
      <c r="BP810" s="13"/>
      <c r="BQ810" s="13"/>
      <c r="BR810" s="13"/>
      <c r="BT810" s="340"/>
      <c r="BU810" s="186"/>
      <c r="BV810" s="100"/>
      <c r="BW810" s="100"/>
      <c r="BX810" s="100"/>
      <c r="BY810" s="100"/>
      <c r="BZ810" s="100"/>
      <c r="CA810" s="100"/>
      <c r="CB810" s="100"/>
      <c r="CC810" s="100"/>
      <c r="CD810" s="100"/>
      <c r="CE810" s="100"/>
      <c r="CF810" s="100"/>
      <c r="CG810" s="100"/>
      <c r="CH810" s="100"/>
      <c r="CI810" s="100"/>
      <c r="CJ810" s="100"/>
      <c r="CK810" s="100"/>
      <c r="CL810" s="100"/>
    </row>
    <row r="811" spans="1:90" x14ac:dyDescent="0.3">
      <c r="A811" s="163">
        <v>812</v>
      </c>
      <c r="B811" s="3"/>
      <c r="E811" s="2"/>
      <c r="F811" s="3"/>
      <c r="G811" s="13"/>
      <c r="H811" s="13"/>
      <c r="I811" s="13"/>
      <c r="J811" s="13"/>
      <c r="K811" s="3"/>
      <c r="L811" s="13"/>
      <c r="M811" s="13"/>
      <c r="N811" s="3"/>
      <c r="O811" s="13"/>
      <c r="P811" s="13"/>
      <c r="Q811" s="3"/>
      <c r="R811" s="13"/>
      <c r="S811" s="13"/>
      <c r="T811" s="3"/>
      <c r="U811" s="13"/>
      <c r="V811" s="13"/>
      <c r="W811" s="3"/>
      <c r="X811" s="13"/>
      <c r="Y811" s="13"/>
      <c r="Z811" s="3"/>
      <c r="AA811" s="13"/>
      <c r="AB811" s="13"/>
      <c r="AC811" s="3"/>
      <c r="AD811" s="13"/>
      <c r="AE811" s="13"/>
      <c r="AF811" s="3"/>
      <c r="AG811" s="13"/>
      <c r="AH811" s="13"/>
      <c r="AI811" s="3"/>
      <c r="AJ811" s="13"/>
      <c r="AK811" s="13"/>
      <c r="AL811" s="3"/>
      <c r="AM811" s="13"/>
      <c r="AN811" s="13"/>
      <c r="AO811" s="3"/>
      <c r="AP811" s="13"/>
      <c r="AQ811" s="13"/>
      <c r="AR811" s="3"/>
      <c r="AS811" s="13"/>
      <c r="AT811" s="13"/>
      <c r="AU811" s="40"/>
      <c r="AV811" s="13"/>
      <c r="AW811" s="13"/>
      <c r="AX811" s="3"/>
      <c r="AY811" s="13"/>
      <c r="AZ811" s="13"/>
      <c r="BA811" s="3"/>
      <c r="BB811" s="13"/>
      <c r="BC811" s="13"/>
      <c r="BD811" s="3"/>
      <c r="BE811" s="13"/>
      <c r="BF811" s="13"/>
      <c r="BG811" s="245"/>
      <c r="BH811" s="13"/>
      <c r="BI811" s="13"/>
      <c r="BJ811" s="13"/>
      <c r="BK811" s="13"/>
      <c r="BL811" s="13"/>
      <c r="BM811" s="13"/>
      <c r="BN811" s="186"/>
      <c r="BO811" s="13"/>
      <c r="BP811" s="13"/>
      <c r="BQ811" s="13"/>
      <c r="BR811" s="13"/>
      <c r="BT811" s="340"/>
      <c r="BU811" s="186"/>
      <c r="BV811" s="100"/>
      <c r="BW811" s="100"/>
      <c r="BX811" s="100"/>
      <c r="BY811" s="100"/>
      <c r="BZ811" s="100"/>
      <c r="CA811" s="100"/>
      <c r="CB811" s="100"/>
      <c r="CC811" s="100"/>
      <c r="CD811" s="100"/>
      <c r="CE811" s="100"/>
      <c r="CF811" s="100"/>
      <c r="CG811" s="100"/>
      <c r="CH811" s="100"/>
      <c r="CI811" s="100"/>
      <c r="CJ811" s="100"/>
      <c r="CK811" s="100"/>
      <c r="CL811" s="100"/>
    </row>
    <row r="812" spans="1:90" x14ac:dyDescent="0.3">
      <c r="A812" s="163">
        <v>813</v>
      </c>
      <c r="B812" s="3"/>
      <c r="E812" s="2"/>
      <c r="F812" s="3"/>
      <c r="G812" s="13"/>
      <c r="H812" s="13"/>
      <c r="I812" s="13"/>
      <c r="J812" s="13"/>
      <c r="K812" s="3"/>
      <c r="L812" s="13"/>
      <c r="M812" s="13"/>
      <c r="N812" s="3"/>
      <c r="O812" s="13"/>
      <c r="P812" s="13"/>
      <c r="Q812" s="3"/>
      <c r="R812" s="13"/>
      <c r="S812" s="13"/>
      <c r="T812" s="3"/>
      <c r="U812" s="13"/>
      <c r="V812" s="13"/>
      <c r="W812" s="3"/>
      <c r="X812" s="13"/>
      <c r="Y812" s="13"/>
      <c r="Z812" s="3"/>
      <c r="AA812" s="13"/>
      <c r="AB812" s="13"/>
      <c r="AC812" s="3"/>
      <c r="AD812" s="13"/>
      <c r="AE812" s="13"/>
      <c r="AF812" s="3"/>
      <c r="AG812" s="13"/>
      <c r="AH812" s="13"/>
      <c r="AI812" s="3"/>
      <c r="AJ812" s="13"/>
      <c r="AK812" s="13"/>
      <c r="AL812" s="3"/>
      <c r="AM812" s="13"/>
      <c r="AN812" s="13"/>
      <c r="AO812" s="3"/>
      <c r="AP812" s="13"/>
      <c r="AQ812" s="13"/>
      <c r="AR812" s="3"/>
      <c r="AS812" s="13"/>
      <c r="AT812" s="13"/>
      <c r="AU812" s="40"/>
      <c r="AV812" s="13"/>
      <c r="AW812" s="13"/>
      <c r="AX812" s="3"/>
      <c r="AY812" s="13"/>
      <c r="AZ812" s="13"/>
      <c r="BA812" s="3"/>
      <c r="BB812" s="13"/>
      <c r="BC812" s="13"/>
      <c r="BD812" s="3"/>
      <c r="BE812" s="13"/>
      <c r="BF812" s="13"/>
      <c r="BG812" s="245"/>
      <c r="BH812" s="13"/>
      <c r="BI812" s="13"/>
      <c r="BJ812" s="13"/>
      <c r="BK812" s="13"/>
      <c r="BL812" s="13"/>
      <c r="BM812" s="13"/>
      <c r="BN812" s="186"/>
      <c r="BO812" s="13"/>
      <c r="BP812" s="13"/>
      <c r="BQ812" s="13"/>
      <c r="BR812" s="13"/>
      <c r="BT812" s="340"/>
      <c r="BU812" s="186"/>
      <c r="BV812" s="100"/>
      <c r="BW812" s="100"/>
      <c r="BX812" s="100"/>
      <c r="BY812" s="100"/>
      <c r="BZ812" s="100"/>
      <c r="CA812" s="100"/>
      <c r="CB812" s="100"/>
      <c r="CC812" s="100"/>
      <c r="CD812" s="100"/>
      <c r="CE812" s="100"/>
      <c r="CF812" s="100"/>
      <c r="CG812" s="100"/>
      <c r="CH812" s="100"/>
      <c r="CI812" s="100"/>
      <c r="CJ812" s="100"/>
      <c r="CK812" s="100"/>
      <c r="CL812" s="100"/>
    </row>
    <row r="813" spans="1:90" x14ac:dyDescent="0.3">
      <c r="A813" s="163">
        <v>814</v>
      </c>
      <c r="B813" s="3"/>
      <c r="E813" s="2"/>
      <c r="F813" s="3"/>
      <c r="G813" s="13"/>
      <c r="H813" s="13"/>
      <c r="I813" s="13"/>
      <c r="J813" s="13"/>
      <c r="K813" s="3"/>
      <c r="L813" s="13"/>
      <c r="M813" s="13"/>
      <c r="N813" s="3"/>
      <c r="O813" s="13"/>
      <c r="P813" s="13"/>
      <c r="Q813" s="3"/>
      <c r="R813" s="13"/>
      <c r="S813" s="13"/>
      <c r="T813" s="3"/>
      <c r="U813" s="13"/>
      <c r="V813" s="13"/>
      <c r="W813" s="3"/>
      <c r="X813" s="13"/>
      <c r="Y813" s="13"/>
      <c r="Z813" s="3"/>
      <c r="AA813" s="13"/>
      <c r="AB813" s="13"/>
      <c r="AC813" s="3"/>
      <c r="AD813" s="13"/>
      <c r="AE813" s="13"/>
      <c r="AF813" s="3"/>
      <c r="AG813" s="13"/>
      <c r="AH813" s="13"/>
      <c r="AI813" s="3"/>
      <c r="AJ813" s="13"/>
      <c r="AK813" s="13"/>
      <c r="AL813" s="3"/>
      <c r="AM813" s="13"/>
      <c r="AN813" s="13"/>
      <c r="AO813" s="3"/>
      <c r="AP813" s="13"/>
      <c r="AQ813" s="13"/>
      <c r="AR813" s="3"/>
      <c r="AS813" s="13"/>
      <c r="AT813" s="13"/>
      <c r="AU813" s="40"/>
      <c r="AV813" s="13"/>
      <c r="AW813" s="13"/>
      <c r="AX813" s="3"/>
      <c r="AY813" s="13"/>
      <c r="AZ813" s="13"/>
      <c r="BA813" s="3"/>
      <c r="BB813" s="13"/>
      <c r="BC813" s="13"/>
      <c r="BD813" s="3"/>
      <c r="BE813" s="13"/>
      <c r="BF813" s="13"/>
      <c r="BG813" s="245"/>
      <c r="BH813" s="13"/>
      <c r="BI813" s="13"/>
      <c r="BJ813" s="13"/>
      <c r="BK813" s="13"/>
      <c r="BL813" s="13"/>
      <c r="BM813" s="13"/>
      <c r="BN813" s="186"/>
      <c r="BO813" s="13"/>
      <c r="BP813" s="13"/>
      <c r="BQ813" s="13"/>
      <c r="BR813" s="13"/>
      <c r="BT813" s="340"/>
      <c r="BU813" s="186"/>
      <c r="BV813" s="100"/>
      <c r="BW813" s="100"/>
      <c r="BX813" s="100"/>
      <c r="BY813" s="100"/>
      <c r="BZ813" s="100"/>
      <c r="CA813" s="100"/>
      <c r="CB813" s="100"/>
      <c r="CC813" s="100"/>
      <c r="CD813" s="100"/>
      <c r="CE813" s="100"/>
      <c r="CF813" s="100"/>
      <c r="CG813" s="100"/>
      <c r="CH813" s="100"/>
      <c r="CI813" s="100"/>
      <c r="CJ813" s="100"/>
      <c r="CK813" s="100"/>
      <c r="CL813" s="100"/>
    </row>
    <row r="814" spans="1:90" x14ac:dyDescent="0.3">
      <c r="A814" s="163">
        <v>815</v>
      </c>
      <c r="B814" s="3"/>
      <c r="E814" s="2"/>
      <c r="F814" s="3"/>
      <c r="G814" s="13"/>
      <c r="H814" s="13"/>
      <c r="I814" s="13"/>
      <c r="J814" s="13"/>
      <c r="K814" s="3"/>
      <c r="L814" s="13"/>
      <c r="M814" s="13"/>
      <c r="N814" s="3"/>
      <c r="O814" s="13"/>
      <c r="P814" s="13"/>
      <c r="Q814" s="3"/>
      <c r="R814" s="13"/>
      <c r="S814" s="13"/>
      <c r="T814" s="3"/>
      <c r="U814" s="13"/>
      <c r="V814" s="13"/>
      <c r="W814" s="3"/>
      <c r="X814" s="13"/>
      <c r="Y814" s="13"/>
      <c r="Z814" s="3"/>
      <c r="AA814" s="13"/>
      <c r="AB814" s="13"/>
      <c r="AC814" s="3"/>
      <c r="AD814" s="13"/>
      <c r="AE814" s="13"/>
      <c r="AF814" s="3"/>
      <c r="AG814" s="13"/>
      <c r="AH814" s="13"/>
      <c r="AI814" s="3"/>
      <c r="AJ814" s="13"/>
      <c r="AK814" s="13"/>
      <c r="AL814" s="3"/>
      <c r="AM814" s="13"/>
      <c r="AN814" s="13"/>
      <c r="AO814" s="3"/>
      <c r="AP814" s="13"/>
      <c r="AQ814" s="13"/>
      <c r="AR814" s="3"/>
      <c r="AS814" s="13"/>
      <c r="AT814" s="13"/>
      <c r="AU814" s="40"/>
      <c r="AV814" s="13"/>
      <c r="AW814" s="13"/>
      <c r="AX814" s="3"/>
      <c r="AY814" s="13"/>
      <c r="AZ814" s="13"/>
      <c r="BA814" s="3"/>
      <c r="BB814" s="13"/>
      <c r="BC814" s="13"/>
      <c r="BD814" s="3"/>
      <c r="BE814" s="13"/>
      <c r="BF814" s="13"/>
      <c r="BG814" s="245"/>
      <c r="BH814" s="13"/>
      <c r="BI814" s="13"/>
      <c r="BJ814" s="13"/>
      <c r="BK814" s="13"/>
      <c r="BL814" s="13"/>
      <c r="BM814" s="13"/>
      <c r="BN814" s="186"/>
      <c r="BO814" s="13"/>
      <c r="BP814" s="13"/>
      <c r="BQ814" s="13"/>
      <c r="BR814" s="13"/>
      <c r="BT814" s="340"/>
      <c r="BU814" s="186"/>
      <c r="BV814" s="100"/>
      <c r="BW814" s="100"/>
      <c r="BX814" s="100"/>
      <c r="BY814" s="100"/>
      <c r="BZ814" s="100"/>
      <c r="CA814" s="100"/>
      <c r="CB814" s="100"/>
      <c r="CC814" s="100"/>
      <c r="CD814" s="100"/>
      <c r="CE814" s="100"/>
      <c r="CF814" s="100"/>
      <c r="CG814" s="100"/>
      <c r="CH814" s="100"/>
      <c r="CI814" s="100"/>
      <c r="CJ814" s="100"/>
      <c r="CK814" s="100"/>
      <c r="CL814" s="100"/>
    </row>
    <row r="815" spans="1:90" x14ac:dyDescent="0.3">
      <c r="A815" s="163">
        <v>816</v>
      </c>
      <c r="B815" s="3"/>
      <c r="E815" s="2"/>
      <c r="F815" s="3"/>
      <c r="G815" s="13"/>
      <c r="H815" s="13"/>
      <c r="I815" s="13"/>
      <c r="J815" s="13"/>
      <c r="K815" s="3"/>
      <c r="L815" s="13"/>
      <c r="M815" s="13"/>
      <c r="N815" s="3"/>
      <c r="O815" s="13"/>
      <c r="P815" s="13"/>
      <c r="Q815" s="3"/>
      <c r="R815" s="13"/>
      <c r="S815" s="13"/>
      <c r="T815" s="3"/>
      <c r="U815" s="13"/>
      <c r="V815" s="13"/>
      <c r="W815" s="3"/>
      <c r="X815" s="13"/>
      <c r="Y815" s="13"/>
      <c r="Z815" s="3"/>
      <c r="AA815" s="13"/>
      <c r="AB815" s="13"/>
      <c r="AC815" s="3"/>
      <c r="AD815" s="13"/>
      <c r="AE815" s="13"/>
      <c r="AF815" s="3"/>
      <c r="AG815" s="13"/>
      <c r="AH815" s="13"/>
      <c r="AI815" s="3"/>
      <c r="AJ815" s="13"/>
      <c r="AK815" s="13"/>
      <c r="AL815" s="3"/>
      <c r="AM815" s="13"/>
      <c r="AN815" s="13"/>
      <c r="AO815" s="3"/>
      <c r="AP815" s="13"/>
      <c r="AQ815" s="13"/>
      <c r="AR815" s="3"/>
      <c r="AS815" s="13"/>
      <c r="AT815" s="13"/>
      <c r="AU815" s="40"/>
      <c r="AV815" s="13"/>
      <c r="AW815" s="13"/>
      <c r="AX815" s="3"/>
      <c r="AY815" s="13"/>
      <c r="AZ815" s="13"/>
      <c r="BA815" s="3"/>
      <c r="BB815" s="13"/>
      <c r="BC815" s="13"/>
      <c r="BD815" s="3"/>
      <c r="BE815" s="13"/>
      <c r="BF815" s="13"/>
      <c r="BG815" s="245"/>
      <c r="BH815" s="13"/>
      <c r="BI815" s="13"/>
      <c r="BJ815" s="13"/>
      <c r="BK815" s="13"/>
      <c r="BL815" s="13"/>
      <c r="BM815" s="13"/>
      <c r="BN815" s="186"/>
      <c r="BO815" s="13"/>
      <c r="BP815" s="13"/>
      <c r="BQ815" s="13"/>
      <c r="BR815" s="13"/>
      <c r="BT815" s="340"/>
      <c r="BU815" s="186"/>
      <c r="BV815" s="100"/>
      <c r="BW815" s="100"/>
      <c r="BX815" s="100"/>
      <c r="BY815" s="100"/>
      <c r="BZ815" s="100"/>
      <c r="CA815" s="100"/>
      <c r="CB815" s="100"/>
      <c r="CC815" s="100"/>
      <c r="CD815" s="100"/>
      <c r="CE815" s="100"/>
      <c r="CF815" s="100"/>
      <c r="CG815" s="100"/>
      <c r="CH815" s="100"/>
      <c r="CI815" s="100"/>
      <c r="CJ815" s="100"/>
      <c r="CK815" s="100"/>
      <c r="CL815" s="100"/>
    </row>
    <row r="816" spans="1:90" x14ac:dyDescent="0.3">
      <c r="A816" s="163">
        <v>817</v>
      </c>
      <c r="B816" s="3"/>
      <c r="E816" s="2"/>
      <c r="F816" s="3"/>
      <c r="G816" s="13"/>
      <c r="H816" s="13"/>
      <c r="I816" s="13"/>
      <c r="J816" s="13"/>
      <c r="K816" s="3"/>
      <c r="L816" s="13"/>
      <c r="M816" s="13"/>
      <c r="N816" s="3"/>
      <c r="O816" s="13"/>
      <c r="P816" s="13"/>
      <c r="Q816" s="3"/>
      <c r="R816" s="13"/>
      <c r="S816" s="13"/>
      <c r="T816" s="3"/>
      <c r="U816" s="13"/>
      <c r="V816" s="13"/>
      <c r="W816" s="3"/>
      <c r="X816" s="13"/>
      <c r="Y816" s="13"/>
      <c r="Z816" s="3"/>
      <c r="AA816" s="13"/>
      <c r="AB816" s="13"/>
      <c r="AC816" s="3"/>
      <c r="AD816" s="13"/>
      <c r="AE816" s="13"/>
      <c r="AF816" s="3"/>
      <c r="AG816" s="13"/>
      <c r="AH816" s="13"/>
      <c r="AI816" s="3"/>
      <c r="AJ816" s="13"/>
      <c r="AK816" s="13"/>
      <c r="AL816" s="3"/>
      <c r="AM816" s="13"/>
      <c r="AN816" s="13"/>
      <c r="AO816" s="3"/>
      <c r="AP816" s="13"/>
      <c r="AQ816" s="13"/>
      <c r="AR816" s="3"/>
      <c r="AS816" s="13"/>
      <c r="AT816" s="13"/>
      <c r="AU816" s="40"/>
      <c r="AV816" s="13"/>
      <c r="AW816" s="13"/>
      <c r="AX816" s="3"/>
      <c r="AY816" s="13"/>
      <c r="AZ816" s="13"/>
      <c r="BA816" s="3"/>
      <c r="BB816" s="13"/>
      <c r="BC816" s="13"/>
      <c r="BD816" s="3"/>
      <c r="BE816" s="13"/>
      <c r="BF816" s="13"/>
      <c r="BG816" s="245"/>
      <c r="BH816" s="13"/>
      <c r="BI816" s="13"/>
      <c r="BJ816" s="13"/>
      <c r="BK816" s="13"/>
      <c r="BL816" s="13"/>
      <c r="BM816" s="13"/>
      <c r="BN816" s="186"/>
      <c r="BO816" s="13"/>
      <c r="BP816" s="13"/>
      <c r="BQ816" s="13"/>
      <c r="BR816" s="13"/>
      <c r="BT816" s="340"/>
      <c r="BU816" s="186"/>
      <c r="BV816" s="100"/>
      <c r="BW816" s="100"/>
      <c r="BX816" s="100"/>
      <c r="BY816" s="100"/>
      <c r="BZ816" s="100"/>
      <c r="CA816" s="100"/>
      <c r="CB816" s="100"/>
      <c r="CC816" s="100"/>
      <c r="CD816" s="100"/>
      <c r="CE816" s="100"/>
      <c r="CF816" s="100"/>
      <c r="CG816" s="100"/>
      <c r="CH816" s="100"/>
      <c r="CI816" s="100"/>
      <c r="CJ816" s="100"/>
      <c r="CK816" s="100"/>
      <c r="CL816" s="100"/>
    </row>
    <row r="817" spans="1:90" x14ac:dyDescent="0.3">
      <c r="A817" s="163">
        <v>818</v>
      </c>
      <c r="B817" s="3"/>
      <c r="E817" s="2"/>
      <c r="F817" s="3"/>
      <c r="G817" s="13"/>
      <c r="H817" s="13"/>
      <c r="I817" s="13"/>
      <c r="J817" s="13"/>
      <c r="K817" s="3"/>
      <c r="L817" s="13"/>
      <c r="M817" s="13"/>
      <c r="N817" s="3"/>
      <c r="O817" s="13"/>
      <c r="P817" s="13"/>
      <c r="Q817" s="3"/>
      <c r="R817" s="13"/>
      <c r="S817" s="13"/>
      <c r="T817" s="3"/>
      <c r="U817" s="13"/>
      <c r="V817" s="13"/>
      <c r="W817" s="3"/>
      <c r="X817" s="13"/>
      <c r="Y817" s="13"/>
      <c r="Z817" s="3"/>
      <c r="AA817" s="13"/>
      <c r="AB817" s="13"/>
      <c r="AC817" s="3"/>
      <c r="AD817" s="13"/>
      <c r="AE817" s="13"/>
      <c r="AF817" s="3"/>
      <c r="AG817" s="13"/>
      <c r="AH817" s="13"/>
      <c r="AI817" s="3"/>
      <c r="AJ817" s="13"/>
      <c r="AK817" s="13"/>
      <c r="AL817" s="3"/>
      <c r="AM817" s="13"/>
      <c r="AN817" s="13"/>
      <c r="AO817" s="3"/>
      <c r="AP817" s="13"/>
      <c r="AQ817" s="13"/>
      <c r="AR817" s="3"/>
      <c r="AS817" s="13"/>
      <c r="AT817" s="13"/>
      <c r="AU817" s="40"/>
      <c r="AV817" s="13"/>
      <c r="AW817" s="13"/>
      <c r="AX817" s="3"/>
      <c r="AY817" s="13"/>
      <c r="AZ817" s="13"/>
      <c r="BA817" s="3"/>
      <c r="BB817" s="13"/>
      <c r="BC817" s="13"/>
      <c r="BD817" s="3"/>
      <c r="BE817" s="13"/>
      <c r="BF817" s="13"/>
      <c r="BG817" s="245"/>
      <c r="BH817" s="13"/>
      <c r="BI817" s="13"/>
      <c r="BJ817" s="13"/>
      <c r="BK817" s="13"/>
      <c r="BL817" s="13"/>
      <c r="BM817" s="13"/>
      <c r="BN817" s="186"/>
      <c r="BO817" s="13"/>
      <c r="BP817" s="13"/>
      <c r="BQ817" s="13"/>
      <c r="BR817" s="13"/>
      <c r="BT817" s="340"/>
      <c r="BU817" s="186"/>
      <c r="BV817" s="100"/>
      <c r="BW817" s="100"/>
      <c r="BX817" s="100"/>
      <c r="BY817" s="100"/>
      <c r="BZ817" s="100"/>
      <c r="CA817" s="100"/>
      <c r="CB817" s="100"/>
      <c r="CC817" s="100"/>
      <c r="CD817" s="100"/>
      <c r="CE817" s="100"/>
      <c r="CF817" s="100"/>
      <c r="CG817" s="100"/>
      <c r="CH817" s="100"/>
      <c r="CI817" s="100"/>
      <c r="CJ817" s="100"/>
      <c r="CK817" s="100"/>
      <c r="CL817" s="100"/>
    </row>
    <row r="818" spans="1:90" x14ac:dyDescent="0.3">
      <c r="A818" s="163">
        <v>819</v>
      </c>
      <c r="B818" s="3"/>
      <c r="E818" s="2"/>
      <c r="F818" s="3"/>
      <c r="G818" s="13"/>
      <c r="H818" s="13"/>
      <c r="I818" s="13"/>
      <c r="J818" s="13"/>
      <c r="K818" s="3"/>
      <c r="L818" s="13"/>
      <c r="M818" s="13"/>
      <c r="N818" s="3"/>
      <c r="O818" s="13"/>
      <c r="P818" s="13"/>
      <c r="Q818" s="3"/>
      <c r="R818" s="13"/>
      <c r="S818" s="13"/>
      <c r="T818" s="3"/>
      <c r="U818" s="13"/>
      <c r="V818" s="13"/>
      <c r="W818" s="3"/>
      <c r="X818" s="13"/>
      <c r="Y818" s="13"/>
      <c r="Z818" s="3"/>
      <c r="AA818" s="13"/>
      <c r="AB818" s="13"/>
      <c r="AC818" s="3"/>
      <c r="AD818" s="13"/>
      <c r="AE818" s="13"/>
      <c r="AF818" s="3"/>
      <c r="AG818" s="13"/>
      <c r="AH818" s="13"/>
      <c r="AI818" s="3"/>
      <c r="AJ818" s="13"/>
      <c r="AK818" s="13"/>
      <c r="AL818" s="3"/>
      <c r="AM818" s="13"/>
      <c r="AN818" s="13"/>
      <c r="AO818" s="3"/>
      <c r="AP818" s="13"/>
      <c r="AQ818" s="13"/>
      <c r="AR818" s="3"/>
      <c r="AS818" s="13"/>
      <c r="AT818" s="13"/>
      <c r="AU818" s="40"/>
      <c r="AV818" s="13"/>
      <c r="AW818" s="13"/>
      <c r="AX818" s="3"/>
      <c r="AY818" s="13"/>
      <c r="AZ818" s="13"/>
      <c r="BA818" s="3"/>
      <c r="BB818" s="13"/>
      <c r="BC818" s="13"/>
      <c r="BD818" s="3"/>
      <c r="BE818" s="13"/>
      <c r="BF818" s="13"/>
      <c r="BG818" s="245"/>
      <c r="BH818" s="13"/>
      <c r="BI818" s="13"/>
      <c r="BJ818" s="13"/>
      <c r="BK818" s="13"/>
      <c r="BL818" s="13"/>
      <c r="BM818" s="13"/>
      <c r="BN818" s="186"/>
      <c r="BO818" s="13"/>
      <c r="BP818" s="13"/>
      <c r="BQ818" s="13"/>
      <c r="BR818" s="13"/>
      <c r="BT818" s="340"/>
      <c r="BU818" s="186"/>
      <c r="BV818" s="100"/>
      <c r="BW818" s="100"/>
      <c r="BX818" s="100"/>
      <c r="BY818" s="100"/>
      <c r="BZ818" s="100"/>
      <c r="CA818" s="100"/>
      <c r="CB818" s="100"/>
      <c r="CC818" s="100"/>
      <c r="CD818" s="100"/>
      <c r="CE818" s="100"/>
      <c r="CF818" s="100"/>
      <c r="CG818" s="100"/>
      <c r="CH818" s="100"/>
      <c r="CI818" s="100"/>
      <c r="CJ818" s="100"/>
      <c r="CK818" s="100"/>
      <c r="CL818" s="100"/>
    </row>
    <row r="819" spans="1:90" x14ac:dyDescent="0.3">
      <c r="A819" s="163">
        <v>820</v>
      </c>
      <c r="B819" s="3"/>
      <c r="E819" s="2"/>
      <c r="F819" s="3"/>
      <c r="G819" s="13"/>
      <c r="H819" s="13"/>
      <c r="I819" s="13"/>
      <c r="J819" s="13"/>
      <c r="K819" s="3"/>
      <c r="L819" s="13"/>
      <c r="M819" s="13"/>
      <c r="N819" s="3"/>
      <c r="O819" s="13"/>
      <c r="P819" s="13"/>
      <c r="Q819" s="3"/>
      <c r="R819" s="13"/>
      <c r="S819" s="13"/>
      <c r="T819" s="3"/>
      <c r="U819" s="13"/>
      <c r="V819" s="13"/>
      <c r="W819" s="3"/>
      <c r="X819" s="13"/>
      <c r="Y819" s="13"/>
      <c r="Z819" s="3"/>
      <c r="AA819" s="13"/>
      <c r="AB819" s="13"/>
      <c r="AC819" s="3"/>
      <c r="AD819" s="13"/>
      <c r="AE819" s="13"/>
      <c r="AF819" s="3"/>
      <c r="AG819" s="13"/>
      <c r="AH819" s="13"/>
      <c r="AI819" s="3"/>
      <c r="AJ819" s="13"/>
      <c r="AK819" s="13"/>
      <c r="AL819" s="3"/>
      <c r="AM819" s="13"/>
      <c r="AN819" s="13"/>
      <c r="AO819" s="3"/>
      <c r="AP819" s="13"/>
      <c r="AQ819" s="13"/>
      <c r="AR819" s="3"/>
      <c r="AS819" s="13"/>
      <c r="AT819" s="13"/>
      <c r="AU819" s="40"/>
      <c r="AV819" s="13"/>
      <c r="AW819" s="13"/>
      <c r="AX819" s="3"/>
      <c r="AY819" s="13"/>
      <c r="AZ819" s="13"/>
      <c r="BA819" s="3"/>
      <c r="BB819" s="13"/>
      <c r="BC819" s="13"/>
      <c r="BD819" s="3"/>
      <c r="BE819" s="13"/>
      <c r="BF819" s="13"/>
      <c r="BG819" s="245"/>
      <c r="BH819" s="13"/>
      <c r="BI819" s="13"/>
      <c r="BJ819" s="13"/>
      <c r="BK819" s="13"/>
      <c r="BL819" s="13"/>
      <c r="BM819" s="13"/>
      <c r="BN819" s="186"/>
      <c r="BO819" s="13"/>
      <c r="BP819" s="13"/>
      <c r="BQ819" s="13"/>
      <c r="BR819" s="13"/>
      <c r="BT819" s="340"/>
      <c r="BU819" s="186"/>
      <c r="BV819" s="100"/>
      <c r="BW819" s="100"/>
      <c r="BX819" s="100"/>
      <c r="BY819" s="100"/>
      <c r="BZ819" s="100"/>
      <c r="CA819" s="100"/>
      <c r="CB819" s="100"/>
      <c r="CC819" s="100"/>
      <c r="CD819" s="100"/>
      <c r="CE819" s="100"/>
      <c r="CF819" s="100"/>
      <c r="CG819" s="100"/>
      <c r="CH819" s="100"/>
      <c r="CI819" s="100"/>
      <c r="CJ819" s="100"/>
      <c r="CK819" s="100"/>
      <c r="CL819" s="100"/>
    </row>
    <row r="820" spans="1:90" x14ac:dyDescent="0.3">
      <c r="A820" s="163">
        <v>821</v>
      </c>
      <c r="B820" s="3"/>
      <c r="E820" s="2"/>
      <c r="F820" s="3"/>
      <c r="G820" s="13"/>
      <c r="H820" s="13"/>
      <c r="I820" s="13"/>
      <c r="J820" s="13"/>
      <c r="K820" s="3"/>
      <c r="L820" s="13"/>
      <c r="M820" s="13"/>
      <c r="N820" s="3"/>
      <c r="O820" s="13"/>
      <c r="P820" s="13"/>
      <c r="Q820" s="3"/>
      <c r="R820" s="13"/>
      <c r="S820" s="13"/>
      <c r="T820" s="3"/>
      <c r="U820" s="13"/>
      <c r="V820" s="13"/>
      <c r="W820" s="3"/>
      <c r="X820" s="13"/>
      <c r="Y820" s="13"/>
      <c r="Z820" s="3"/>
      <c r="AA820" s="13"/>
      <c r="AB820" s="13"/>
      <c r="AC820" s="3"/>
      <c r="AD820" s="13"/>
      <c r="AE820" s="13"/>
      <c r="AF820" s="3"/>
      <c r="AG820" s="13"/>
      <c r="AH820" s="13"/>
      <c r="AI820" s="3"/>
      <c r="AJ820" s="13"/>
      <c r="AK820" s="13"/>
      <c r="AL820" s="3"/>
      <c r="AM820" s="13"/>
      <c r="AN820" s="13"/>
      <c r="AO820" s="3"/>
      <c r="AP820" s="13"/>
      <c r="AQ820" s="13"/>
      <c r="AR820" s="3"/>
      <c r="AS820" s="13"/>
      <c r="AT820" s="13"/>
      <c r="AU820" s="40"/>
      <c r="AV820" s="13"/>
      <c r="AW820" s="13"/>
      <c r="AX820" s="3"/>
      <c r="AY820" s="13"/>
      <c r="AZ820" s="13"/>
      <c r="BA820" s="3"/>
      <c r="BB820" s="13"/>
      <c r="BC820" s="13"/>
      <c r="BD820" s="3"/>
      <c r="BE820" s="13"/>
      <c r="BF820" s="13"/>
      <c r="BG820" s="245"/>
      <c r="BH820" s="13"/>
      <c r="BI820" s="13"/>
      <c r="BJ820" s="13"/>
      <c r="BK820" s="13"/>
      <c r="BL820" s="13"/>
      <c r="BM820" s="13"/>
      <c r="BN820" s="186"/>
      <c r="BO820" s="13"/>
      <c r="BP820" s="13"/>
      <c r="BQ820" s="13"/>
      <c r="BR820" s="13"/>
      <c r="BT820" s="340"/>
      <c r="BU820" s="186"/>
      <c r="BV820" s="100"/>
      <c r="BW820" s="100"/>
      <c r="BX820" s="100"/>
      <c r="BY820" s="100"/>
      <c r="BZ820" s="100"/>
      <c r="CA820" s="100"/>
      <c r="CB820" s="100"/>
      <c r="CC820" s="100"/>
      <c r="CD820" s="100"/>
      <c r="CE820" s="100"/>
      <c r="CF820" s="100"/>
      <c r="CG820" s="100"/>
      <c r="CH820" s="100"/>
      <c r="CI820" s="100"/>
      <c r="CJ820" s="100"/>
      <c r="CK820" s="100"/>
      <c r="CL820" s="100"/>
    </row>
    <row r="821" spans="1:90" x14ac:dyDescent="0.3">
      <c r="A821" s="163">
        <v>822</v>
      </c>
      <c r="B821" s="3"/>
      <c r="E821" s="2"/>
      <c r="F821" s="3"/>
      <c r="G821" s="13"/>
      <c r="H821" s="13"/>
      <c r="I821" s="13"/>
      <c r="J821" s="13"/>
      <c r="K821" s="3"/>
      <c r="L821" s="13"/>
      <c r="M821" s="13"/>
      <c r="N821" s="3"/>
      <c r="O821" s="13"/>
      <c r="P821" s="13"/>
      <c r="Q821" s="3"/>
      <c r="R821" s="13"/>
      <c r="S821" s="13"/>
      <c r="T821" s="3"/>
      <c r="U821" s="13"/>
      <c r="V821" s="13"/>
      <c r="W821" s="3"/>
      <c r="X821" s="13"/>
      <c r="Y821" s="13"/>
      <c r="Z821" s="3"/>
      <c r="AA821" s="13"/>
      <c r="AB821" s="13"/>
      <c r="AC821" s="3"/>
      <c r="AD821" s="13"/>
      <c r="AE821" s="13"/>
      <c r="AF821" s="3"/>
      <c r="AG821" s="13"/>
      <c r="AH821" s="13"/>
      <c r="AI821" s="3"/>
      <c r="AJ821" s="13"/>
      <c r="AK821" s="13"/>
      <c r="AL821" s="3"/>
      <c r="AM821" s="13"/>
      <c r="AN821" s="13"/>
      <c r="AO821" s="3"/>
      <c r="AP821" s="13"/>
      <c r="AQ821" s="13"/>
      <c r="AR821" s="3"/>
      <c r="AS821" s="13"/>
      <c r="AT821" s="13"/>
      <c r="AU821" s="40"/>
      <c r="AV821" s="13"/>
      <c r="AW821" s="13"/>
      <c r="AX821" s="3"/>
      <c r="AY821" s="13"/>
      <c r="AZ821" s="13"/>
      <c r="BA821" s="3"/>
      <c r="BB821" s="13"/>
      <c r="BC821" s="13"/>
      <c r="BD821" s="3"/>
      <c r="BE821" s="13"/>
      <c r="BF821" s="13"/>
      <c r="BG821" s="245"/>
      <c r="BH821" s="13"/>
      <c r="BI821" s="13"/>
      <c r="BJ821" s="13"/>
      <c r="BK821" s="13"/>
      <c r="BL821" s="13"/>
      <c r="BM821" s="13"/>
      <c r="BN821" s="186"/>
      <c r="BO821" s="13"/>
      <c r="BP821" s="13"/>
      <c r="BQ821" s="13"/>
      <c r="BR821" s="13"/>
      <c r="BT821" s="340"/>
      <c r="BU821" s="186"/>
      <c r="BV821" s="100"/>
      <c r="BW821" s="100"/>
      <c r="BX821" s="100"/>
      <c r="BY821" s="100"/>
      <c r="BZ821" s="100"/>
      <c r="CA821" s="100"/>
      <c r="CB821" s="100"/>
      <c r="CC821" s="100"/>
      <c r="CD821" s="100"/>
      <c r="CE821" s="100"/>
      <c r="CF821" s="100"/>
      <c r="CG821" s="100"/>
      <c r="CH821" s="100"/>
      <c r="CI821" s="100"/>
      <c r="CJ821" s="100"/>
      <c r="CK821" s="100"/>
      <c r="CL821" s="100"/>
    </row>
    <row r="822" spans="1:90" x14ac:dyDescent="0.3">
      <c r="A822" s="163">
        <v>823</v>
      </c>
      <c r="B822" s="3"/>
      <c r="E822" s="2"/>
      <c r="F822" s="3"/>
      <c r="G822" s="13"/>
      <c r="H822" s="13"/>
      <c r="I822" s="13"/>
      <c r="J822" s="13"/>
      <c r="K822" s="3"/>
      <c r="L822" s="13"/>
      <c r="M822" s="13"/>
      <c r="N822" s="3"/>
      <c r="O822" s="13"/>
      <c r="P822" s="13"/>
      <c r="Q822" s="3"/>
      <c r="R822" s="13"/>
      <c r="S822" s="13"/>
      <c r="T822" s="3"/>
      <c r="U822" s="13"/>
      <c r="V822" s="13"/>
      <c r="W822" s="3"/>
      <c r="X822" s="13"/>
      <c r="Y822" s="13"/>
      <c r="Z822" s="3"/>
      <c r="AA822" s="13"/>
      <c r="AB822" s="13"/>
      <c r="AC822" s="3"/>
      <c r="AD822" s="13"/>
      <c r="AE822" s="13"/>
      <c r="AF822" s="3"/>
      <c r="AG822" s="13"/>
      <c r="AH822" s="13"/>
      <c r="AI822" s="3"/>
      <c r="AJ822" s="13"/>
      <c r="AK822" s="13"/>
      <c r="AL822" s="3"/>
      <c r="AM822" s="13"/>
      <c r="AN822" s="13"/>
      <c r="AO822" s="3"/>
      <c r="AP822" s="13"/>
      <c r="AQ822" s="13"/>
      <c r="AR822" s="3"/>
      <c r="AS822" s="13"/>
      <c r="AT822" s="13"/>
      <c r="AU822" s="40"/>
      <c r="AV822" s="13"/>
      <c r="AW822" s="13"/>
      <c r="AX822" s="3"/>
      <c r="AY822" s="13"/>
      <c r="AZ822" s="13"/>
      <c r="BA822" s="3"/>
      <c r="BB822" s="13"/>
      <c r="BC822" s="13"/>
      <c r="BD822" s="3"/>
      <c r="BE822" s="13"/>
      <c r="BF822" s="13"/>
      <c r="BG822" s="245"/>
      <c r="BH822" s="13"/>
      <c r="BI822" s="13"/>
      <c r="BJ822" s="13"/>
      <c r="BK822" s="13"/>
      <c r="BL822" s="13"/>
      <c r="BM822" s="13"/>
      <c r="BN822" s="186"/>
      <c r="BO822" s="13"/>
      <c r="BP822" s="13"/>
      <c r="BQ822" s="13"/>
      <c r="BR822" s="13"/>
      <c r="BT822" s="340"/>
      <c r="BU822" s="186"/>
      <c r="BV822" s="100"/>
      <c r="BW822" s="100"/>
      <c r="BX822" s="100"/>
      <c r="BY822" s="100"/>
      <c r="BZ822" s="100"/>
      <c r="CA822" s="100"/>
      <c r="CB822" s="100"/>
      <c r="CC822" s="100"/>
      <c r="CD822" s="100"/>
      <c r="CE822" s="100"/>
      <c r="CF822" s="100"/>
      <c r="CG822" s="100"/>
      <c r="CH822" s="100"/>
      <c r="CI822" s="100"/>
      <c r="CJ822" s="100"/>
      <c r="CK822" s="100"/>
      <c r="CL822" s="100"/>
    </row>
    <row r="823" spans="1:90" x14ac:dyDescent="0.3">
      <c r="A823" s="163">
        <v>824</v>
      </c>
      <c r="B823" s="3"/>
      <c r="E823" s="2"/>
      <c r="F823" s="3"/>
      <c r="G823" s="13"/>
      <c r="H823" s="13"/>
      <c r="I823" s="13"/>
      <c r="J823" s="13"/>
      <c r="K823" s="3"/>
      <c r="L823" s="13"/>
      <c r="M823" s="13"/>
      <c r="N823" s="3"/>
      <c r="O823" s="13"/>
      <c r="P823" s="13"/>
      <c r="Q823" s="3"/>
      <c r="R823" s="13"/>
      <c r="S823" s="13"/>
      <c r="T823" s="3"/>
      <c r="U823" s="13"/>
      <c r="V823" s="13"/>
      <c r="W823" s="3"/>
      <c r="X823" s="13"/>
      <c r="Y823" s="13"/>
      <c r="Z823" s="3"/>
      <c r="AA823" s="13"/>
      <c r="AB823" s="13"/>
      <c r="AC823" s="3"/>
      <c r="AD823" s="13"/>
      <c r="AE823" s="13"/>
      <c r="AF823" s="3"/>
      <c r="AG823" s="13"/>
      <c r="AH823" s="13"/>
      <c r="AI823" s="3"/>
      <c r="AJ823" s="13"/>
      <c r="AK823" s="13"/>
      <c r="AL823" s="3"/>
      <c r="AM823" s="13"/>
      <c r="AN823" s="13"/>
      <c r="AO823" s="3"/>
      <c r="AP823" s="13"/>
      <c r="AQ823" s="13"/>
      <c r="AR823" s="3"/>
      <c r="AS823" s="13"/>
      <c r="AT823" s="13"/>
      <c r="AU823" s="40"/>
      <c r="AV823" s="13"/>
      <c r="AW823" s="13"/>
      <c r="AX823" s="3"/>
      <c r="AY823" s="13"/>
      <c r="AZ823" s="13"/>
      <c r="BA823" s="3"/>
      <c r="BB823" s="13"/>
      <c r="BC823" s="13"/>
      <c r="BD823" s="3"/>
      <c r="BE823" s="13"/>
      <c r="BF823" s="13"/>
      <c r="BG823" s="245"/>
      <c r="BH823" s="13"/>
      <c r="BI823" s="13"/>
      <c r="BJ823" s="13"/>
      <c r="BK823" s="13"/>
      <c r="BL823" s="13"/>
      <c r="BM823" s="13"/>
      <c r="BN823" s="186"/>
      <c r="BO823" s="13"/>
      <c r="BP823" s="13"/>
      <c r="BQ823" s="13"/>
      <c r="BR823" s="13"/>
      <c r="BT823" s="340"/>
      <c r="BU823" s="186"/>
      <c r="BV823" s="100"/>
      <c r="BW823" s="100"/>
      <c r="BX823" s="100"/>
      <c r="BY823" s="100"/>
      <c r="BZ823" s="100"/>
      <c r="CA823" s="100"/>
      <c r="CB823" s="100"/>
      <c r="CC823" s="100"/>
      <c r="CD823" s="100"/>
      <c r="CE823" s="100"/>
      <c r="CF823" s="100"/>
      <c r="CG823" s="100"/>
      <c r="CH823" s="100"/>
      <c r="CI823" s="100"/>
      <c r="CJ823" s="100"/>
      <c r="CK823" s="100"/>
      <c r="CL823" s="100"/>
    </row>
    <row r="824" spans="1:90" x14ac:dyDescent="0.3">
      <c r="A824" s="163">
        <v>825</v>
      </c>
      <c r="B824" s="3"/>
      <c r="E824" s="2"/>
      <c r="F824" s="3"/>
      <c r="G824" s="13"/>
      <c r="H824" s="13"/>
      <c r="I824" s="13"/>
      <c r="J824" s="13"/>
      <c r="K824" s="3"/>
      <c r="L824" s="13"/>
      <c r="M824" s="13"/>
      <c r="N824" s="3"/>
      <c r="O824" s="13"/>
      <c r="P824" s="13"/>
      <c r="Q824" s="3"/>
      <c r="R824" s="13"/>
      <c r="S824" s="13"/>
      <c r="T824" s="3"/>
      <c r="U824" s="13"/>
      <c r="V824" s="13"/>
      <c r="W824" s="3"/>
      <c r="X824" s="13"/>
      <c r="Y824" s="13"/>
      <c r="Z824" s="3"/>
      <c r="AA824" s="13"/>
      <c r="AB824" s="13"/>
      <c r="AC824" s="3"/>
      <c r="AD824" s="13"/>
      <c r="AE824" s="13"/>
      <c r="AF824" s="3"/>
      <c r="AG824" s="13"/>
      <c r="AH824" s="13"/>
      <c r="AI824" s="3"/>
      <c r="AJ824" s="13"/>
      <c r="AK824" s="13"/>
      <c r="AL824" s="3"/>
      <c r="AM824" s="13"/>
      <c r="AN824" s="13"/>
      <c r="AO824" s="3"/>
      <c r="AP824" s="13"/>
      <c r="AQ824" s="13"/>
      <c r="AR824" s="3"/>
      <c r="AS824" s="13"/>
      <c r="AT824" s="13"/>
      <c r="AU824" s="40"/>
      <c r="AV824" s="13"/>
      <c r="AW824" s="13"/>
      <c r="AX824" s="3"/>
      <c r="AY824" s="13"/>
      <c r="AZ824" s="13"/>
      <c r="BA824" s="3"/>
      <c r="BB824" s="13"/>
      <c r="BC824" s="13"/>
      <c r="BD824" s="3"/>
      <c r="BE824" s="13"/>
      <c r="BF824" s="13"/>
      <c r="BG824" s="245"/>
      <c r="BH824" s="13"/>
      <c r="BI824" s="13"/>
      <c r="BJ824" s="13"/>
      <c r="BK824" s="13"/>
      <c r="BL824" s="13"/>
      <c r="BM824" s="13"/>
      <c r="BN824" s="186"/>
      <c r="BO824" s="13"/>
      <c r="BP824" s="13"/>
      <c r="BQ824" s="13"/>
      <c r="BR824" s="13"/>
      <c r="BT824" s="340"/>
      <c r="BU824" s="186"/>
      <c r="BV824" s="100"/>
      <c r="BW824" s="100"/>
      <c r="BX824" s="100"/>
      <c r="BY824" s="100"/>
      <c r="BZ824" s="100"/>
      <c r="CA824" s="100"/>
      <c r="CB824" s="100"/>
      <c r="CC824" s="100"/>
      <c r="CD824" s="100"/>
      <c r="CE824" s="100"/>
      <c r="CF824" s="100"/>
      <c r="CG824" s="100"/>
      <c r="CH824" s="100"/>
      <c r="CI824" s="100"/>
      <c r="CJ824" s="100"/>
      <c r="CK824" s="100"/>
      <c r="CL824" s="100"/>
    </row>
    <row r="825" spans="1:90" x14ac:dyDescent="0.3">
      <c r="A825" s="163">
        <v>826</v>
      </c>
      <c r="B825" s="3"/>
      <c r="E825" s="2"/>
      <c r="F825" s="3"/>
      <c r="G825" s="13"/>
      <c r="H825" s="13"/>
      <c r="I825" s="13"/>
      <c r="J825" s="13"/>
      <c r="K825" s="3"/>
      <c r="L825" s="13"/>
      <c r="M825" s="13"/>
      <c r="N825" s="3"/>
      <c r="O825" s="13"/>
      <c r="P825" s="13"/>
      <c r="Q825" s="3"/>
      <c r="R825" s="13"/>
      <c r="S825" s="13"/>
      <c r="T825" s="3"/>
      <c r="U825" s="13"/>
      <c r="V825" s="13"/>
      <c r="W825" s="3"/>
      <c r="X825" s="13"/>
      <c r="Y825" s="13"/>
      <c r="Z825" s="3"/>
      <c r="AA825" s="13"/>
      <c r="AB825" s="13"/>
      <c r="AC825" s="3"/>
      <c r="AD825" s="13"/>
      <c r="AE825" s="13"/>
      <c r="AF825" s="3"/>
      <c r="AG825" s="13"/>
      <c r="AH825" s="13"/>
      <c r="AI825" s="3"/>
      <c r="AJ825" s="13"/>
      <c r="AK825" s="13"/>
      <c r="AL825" s="3"/>
      <c r="AM825" s="13"/>
      <c r="AN825" s="13"/>
      <c r="AO825" s="3"/>
      <c r="AP825" s="13"/>
      <c r="AQ825" s="13"/>
      <c r="AR825" s="3"/>
      <c r="AS825" s="13"/>
      <c r="AT825" s="13"/>
      <c r="AU825" s="40"/>
      <c r="AV825" s="13"/>
      <c r="AW825" s="13"/>
      <c r="AX825" s="3"/>
      <c r="AY825" s="13"/>
      <c r="AZ825" s="13"/>
      <c r="BA825" s="3"/>
      <c r="BB825" s="13"/>
      <c r="BC825" s="13"/>
      <c r="BD825" s="3"/>
      <c r="BE825" s="13"/>
      <c r="BF825" s="13"/>
      <c r="BG825" s="245"/>
      <c r="BH825" s="13"/>
      <c r="BI825" s="13"/>
      <c r="BJ825" s="13"/>
      <c r="BK825" s="13"/>
      <c r="BL825" s="13"/>
      <c r="BM825" s="13"/>
      <c r="BN825" s="186"/>
      <c r="BO825" s="13"/>
      <c r="BP825" s="13"/>
      <c r="BQ825" s="13"/>
      <c r="BR825" s="13"/>
      <c r="BT825" s="340"/>
      <c r="BU825" s="186"/>
      <c r="BV825" s="100"/>
      <c r="BW825" s="100"/>
      <c r="BX825" s="100"/>
      <c r="BY825" s="100"/>
      <c r="BZ825" s="100"/>
      <c r="CA825" s="100"/>
      <c r="CB825" s="100"/>
      <c r="CC825" s="100"/>
      <c r="CD825" s="100"/>
      <c r="CE825" s="100"/>
      <c r="CF825" s="100"/>
      <c r="CG825" s="100"/>
      <c r="CH825" s="100"/>
      <c r="CI825" s="100"/>
      <c r="CJ825" s="100"/>
      <c r="CK825" s="100"/>
      <c r="CL825" s="100"/>
    </row>
    <row r="826" spans="1:90" x14ac:dyDescent="0.3">
      <c r="A826" s="163">
        <v>827</v>
      </c>
      <c r="B826" s="3"/>
      <c r="E826" s="2"/>
      <c r="F826" s="3"/>
      <c r="G826" s="13"/>
      <c r="H826" s="13"/>
      <c r="I826" s="13"/>
      <c r="J826" s="13"/>
      <c r="K826" s="3"/>
      <c r="L826" s="13"/>
      <c r="M826" s="13"/>
      <c r="N826" s="3"/>
      <c r="O826" s="13"/>
      <c r="P826" s="13"/>
      <c r="Q826" s="3"/>
      <c r="R826" s="13"/>
      <c r="S826" s="13"/>
      <c r="T826" s="3"/>
      <c r="U826" s="13"/>
      <c r="V826" s="13"/>
      <c r="W826" s="3"/>
      <c r="X826" s="13"/>
      <c r="Y826" s="13"/>
      <c r="Z826" s="3"/>
      <c r="AA826" s="13"/>
      <c r="AB826" s="13"/>
      <c r="AC826" s="3"/>
      <c r="AD826" s="13"/>
      <c r="AE826" s="13"/>
      <c r="AF826" s="3"/>
      <c r="AG826" s="13"/>
      <c r="AH826" s="13"/>
      <c r="AI826" s="3"/>
      <c r="AJ826" s="13"/>
      <c r="AK826" s="13"/>
      <c r="AL826" s="3"/>
      <c r="AM826" s="13"/>
      <c r="AN826" s="13"/>
      <c r="AO826" s="3"/>
      <c r="AP826" s="13"/>
      <c r="AQ826" s="13"/>
      <c r="AR826" s="3"/>
      <c r="AS826" s="13"/>
      <c r="AT826" s="13"/>
      <c r="AU826" s="40"/>
      <c r="AV826" s="13"/>
      <c r="AW826" s="13"/>
      <c r="AX826" s="3"/>
      <c r="AY826" s="13"/>
      <c r="AZ826" s="13"/>
      <c r="BA826" s="3"/>
      <c r="BB826" s="13"/>
      <c r="BC826" s="13"/>
      <c r="BD826" s="3"/>
      <c r="BE826" s="13"/>
      <c r="BF826" s="13"/>
      <c r="BG826" s="245"/>
      <c r="BH826" s="13"/>
      <c r="BI826" s="13"/>
      <c r="BJ826" s="13"/>
      <c r="BK826" s="13"/>
      <c r="BL826" s="13"/>
      <c r="BM826" s="13"/>
      <c r="BN826" s="186"/>
      <c r="BO826" s="13"/>
      <c r="BP826" s="13"/>
      <c r="BQ826" s="13"/>
      <c r="BR826" s="13"/>
      <c r="BT826" s="340"/>
      <c r="BU826" s="186"/>
      <c r="BV826" s="100"/>
      <c r="BW826" s="100"/>
      <c r="BX826" s="100"/>
      <c r="BY826" s="100"/>
      <c r="BZ826" s="100"/>
      <c r="CA826" s="100"/>
      <c r="CB826" s="100"/>
      <c r="CC826" s="100"/>
      <c r="CD826" s="100"/>
      <c r="CE826" s="100"/>
      <c r="CF826" s="100"/>
      <c r="CG826" s="100"/>
      <c r="CH826" s="100"/>
      <c r="CI826" s="100"/>
      <c r="CJ826" s="100"/>
      <c r="CK826" s="100"/>
      <c r="CL826" s="100"/>
    </row>
    <row r="827" spans="1:90" x14ac:dyDescent="0.3">
      <c r="A827" s="163">
        <v>828</v>
      </c>
      <c r="B827" s="3"/>
      <c r="E827" s="2"/>
      <c r="F827" s="3"/>
      <c r="G827" s="13"/>
      <c r="H827" s="13"/>
      <c r="I827" s="13"/>
      <c r="J827" s="13"/>
      <c r="K827" s="3"/>
      <c r="L827" s="13"/>
      <c r="M827" s="13"/>
      <c r="N827" s="3"/>
      <c r="O827" s="13"/>
      <c r="P827" s="13"/>
      <c r="Q827" s="3"/>
      <c r="R827" s="13"/>
      <c r="S827" s="13"/>
      <c r="T827" s="3"/>
      <c r="U827" s="13"/>
      <c r="V827" s="13"/>
      <c r="W827" s="3"/>
      <c r="X827" s="13"/>
      <c r="Y827" s="13"/>
      <c r="Z827" s="3"/>
      <c r="AA827" s="13"/>
      <c r="AB827" s="13"/>
      <c r="AC827" s="3"/>
      <c r="AD827" s="13"/>
      <c r="AE827" s="13"/>
      <c r="AF827" s="3"/>
      <c r="AG827" s="13"/>
      <c r="AH827" s="13"/>
      <c r="AI827" s="3"/>
      <c r="AJ827" s="13"/>
      <c r="AK827" s="13"/>
      <c r="AL827" s="3"/>
      <c r="AM827" s="13"/>
      <c r="AN827" s="13"/>
      <c r="AO827" s="3"/>
      <c r="AP827" s="13"/>
      <c r="AQ827" s="13"/>
      <c r="AR827" s="3"/>
      <c r="AS827" s="13"/>
      <c r="AT827" s="13"/>
      <c r="AU827" s="40"/>
      <c r="AV827" s="13"/>
      <c r="AW827" s="13"/>
      <c r="AX827" s="3"/>
      <c r="AY827" s="13"/>
      <c r="AZ827" s="13"/>
      <c r="BA827" s="3"/>
      <c r="BB827" s="13"/>
      <c r="BC827" s="13"/>
      <c r="BD827" s="3"/>
      <c r="BE827" s="13"/>
      <c r="BF827" s="13"/>
      <c r="BG827" s="245"/>
      <c r="BH827" s="13"/>
      <c r="BI827" s="13"/>
      <c r="BJ827" s="13"/>
      <c r="BK827" s="13"/>
      <c r="BL827" s="13"/>
      <c r="BM827" s="13"/>
      <c r="BN827" s="186"/>
      <c r="BO827" s="13"/>
      <c r="BP827" s="13"/>
      <c r="BQ827" s="13"/>
      <c r="BR827" s="13"/>
      <c r="BT827" s="340"/>
      <c r="BU827" s="186"/>
      <c r="BV827" s="100"/>
      <c r="BW827" s="100"/>
      <c r="BX827" s="100"/>
      <c r="BY827" s="100"/>
      <c r="BZ827" s="100"/>
      <c r="CA827" s="100"/>
      <c r="CB827" s="100"/>
      <c r="CC827" s="100"/>
      <c r="CD827" s="100"/>
      <c r="CE827" s="100"/>
      <c r="CF827" s="100"/>
      <c r="CG827" s="100"/>
      <c r="CH827" s="100"/>
      <c r="CI827" s="100"/>
      <c r="CJ827" s="100"/>
      <c r="CK827" s="100"/>
      <c r="CL827" s="100"/>
    </row>
    <row r="828" spans="1:90" x14ac:dyDescent="0.3">
      <c r="A828" s="163">
        <v>829</v>
      </c>
      <c r="B828" s="3"/>
      <c r="E828" s="2"/>
      <c r="F828" s="3"/>
      <c r="G828" s="13"/>
      <c r="H828" s="13"/>
      <c r="I828" s="13"/>
      <c r="J828" s="13"/>
      <c r="K828" s="3"/>
      <c r="L828" s="13"/>
      <c r="M828" s="13"/>
      <c r="N828" s="3"/>
      <c r="O828" s="13"/>
      <c r="P828" s="13"/>
      <c r="Q828" s="3"/>
      <c r="R828" s="13"/>
      <c r="S828" s="13"/>
      <c r="T828" s="3"/>
      <c r="U828" s="13"/>
      <c r="V828" s="13"/>
      <c r="W828" s="3"/>
      <c r="X828" s="13"/>
      <c r="Y828" s="13"/>
      <c r="Z828" s="3"/>
      <c r="AA828" s="13"/>
      <c r="AB828" s="13"/>
      <c r="AC828" s="3"/>
      <c r="AD828" s="13"/>
      <c r="AE828" s="13"/>
      <c r="AF828" s="3"/>
      <c r="AG828" s="13"/>
      <c r="AH828" s="13"/>
      <c r="AI828" s="3"/>
      <c r="AJ828" s="13"/>
      <c r="AK828" s="13"/>
      <c r="AL828" s="3"/>
      <c r="AM828" s="13"/>
      <c r="AN828" s="13"/>
      <c r="AO828" s="3"/>
      <c r="AP828" s="13"/>
      <c r="AQ828" s="13"/>
      <c r="AR828" s="3"/>
      <c r="AS828" s="13"/>
      <c r="AT828" s="13"/>
      <c r="AU828" s="40"/>
      <c r="AV828" s="13"/>
      <c r="AW828" s="13"/>
      <c r="AX828" s="3"/>
      <c r="AY828" s="13"/>
      <c r="AZ828" s="13"/>
      <c r="BA828" s="3"/>
      <c r="BB828" s="13"/>
      <c r="BC828" s="13"/>
      <c r="BD828" s="3"/>
      <c r="BE828" s="13"/>
      <c r="BF828" s="13"/>
      <c r="BG828" s="245"/>
      <c r="BH828" s="13"/>
      <c r="BI828" s="13"/>
      <c r="BJ828" s="13"/>
      <c r="BK828" s="13"/>
      <c r="BL828" s="13"/>
      <c r="BM828" s="13"/>
      <c r="BN828" s="186"/>
      <c r="BO828" s="13"/>
      <c r="BP828" s="13"/>
      <c r="BQ828" s="13"/>
      <c r="BR828" s="13"/>
      <c r="BT828" s="340"/>
      <c r="BU828" s="186"/>
      <c r="BV828" s="100"/>
      <c r="BW828" s="100"/>
      <c r="BX828" s="100"/>
      <c r="BY828" s="100"/>
      <c r="BZ828" s="100"/>
      <c r="CA828" s="100"/>
      <c r="CB828" s="100"/>
      <c r="CC828" s="100"/>
      <c r="CD828" s="100"/>
      <c r="CE828" s="100"/>
      <c r="CF828" s="100"/>
      <c r="CG828" s="100"/>
      <c r="CH828" s="100"/>
      <c r="CI828" s="100"/>
      <c r="CJ828" s="100"/>
      <c r="CK828" s="100"/>
      <c r="CL828" s="100"/>
    </row>
    <row r="829" spans="1:90" x14ac:dyDescent="0.3">
      <c r="A829" s="163">
        <v>830</v>
      </c>
      <c r="B829" s="3"/>
      <c r="E829" s="2"/>
      <c r="F829" s="3"/>
      <c r="G829" s="13"/>
      <c r="H829" s="13"/>
      <c r="I829" s="13"/>
      <c r="J829" s="13"/>
      <c r="K829" s="3"/>
      <c r="L829" s="13"/>
      <c r="M829" s="13"/>
      <c r="N829" s="3"/>
      <c r="O829" s="13"/>
      <c r="P829" s="13"/>
      <c r="Q829" s="3"/>
      <c r="R829" s="13"/>
      <c r="S829" s="13"/>
      <c r="T829" s="3"/>
      <c r="U829" s="13"/>
      <c r="V829" s="13"/>
      <c r="W829" s="3"/>
      <c r="X829" s="13"/>
      <c r="Y829" s="13"/>
      <c r="Z829" s="3"/>
      <c r="AA829" s="13"/>
      <c r="AB829" s="13"/>
      <c r="AC829" s="3"/>
      <c r="AD829" s="13"/>
      <c r="AE829" s="13"/>
      <c r="AF829" s="3"/>
      <c r="AG829" s="13"/>
      <c r="AH829" s="13"/>
      <c r="AI829" s="3"/>
      <c r="AJ829" s="13"/>
      <c r="AK829" s="13"/>
      <c r="AL829" s="3"/>
      <c r="AM829" s="13"/>
      <c r="AN829" s="13"/>
      <c r="AO829" s="3"/>
      <c r="AP829" s="13"/>
      <c r="AQ829" s="13"/>
      <c r="AR829" s="3"/>
      <c r="AS829" s="13"/>
      <c r="AT829" s="13"/>
      <c r="AU829" s="40"/>
      <c r="AV829" s="13"/>
      <c r="AW829" s="13"/>
      <c r="AX829" s="3"/>
      <c r="AY829" s="13"/>
      <c r="AZ829" s="13"/>
      <c r="BA829" s="3"/>
      <c r="BB829" s="13"/>
      <c r="BC829" s="13"/>
      <c r="BD829" s="3"/>
      <c r="BE829" s="13"/>
      <c r="BF829" s="13"/>
      <c r="BG829" s="245"/>
      <c r="BH829" s="13"/>
      <c r="BI829" s="13"/>
      <c r="BJ829" s="13"/>
      <c r="BK829" s="13"/>
      <c r="BL829" s="13"/>
      <c r="BM829" s="13"/>
      <c r="BN829" s="186"/>
      <c r="BO829" s="13"/>
      <c r="BP829" s="13"/>
      <c r="BQ829" s="13"/>
      <c r="BR829" s="13"/>
      <c r="BT829" s="340"/>
      <c r="BU829" s="186"/>
      <c r="BV829" s="100"/>
      <c r="BW829" s="100"/>
      <c r="BX829" s="100"/>
      <c r="BY829" s="100"/>
      <c r="BZ829" s="100"/>
      <c r="CA829" s="100"/>
      <c r="CB829" s="100"/>
      <c r="CC829" s="100"/>
      <c r="CD829" s="100"/>
      <c r="CE829" s="100"/>
      <c r="CF829" s="100"/>
      <c r="CG829" s="100"/>
      <c r="CH829" s="100"/>
      <c r="CI829" s="100"/>
      <c r="CJ829" s="100"/>
      <c r="CK829" s="100"/>
      <c r="CL829" s="100"/>
    </row>
    <row r="830" spans="1:90" x14ac:dyDescent="0.3">
      <c r="A830" s="163">
        <v>831</v>
      </c>
      <c r="B830" s="3"/>
      <c r="E830" s="2"/>
      <c r="F830" s="3"/>
      <c r="G830" s="13"/>
      <c r="H830" s="13"/>
      <c r="I830" s="13"/>
      <c r="J830" s="13"/>
      <c r="K830" s="3"/>
      <c r="L830" s="13"/>
      <c r="M830" s="13"/>
      <c r="N830" s="3"/>
      <c r="O830" s="13"/>
      <c r="P830" s="13"/>
      <c r="Q830" s="3"/>
      <c r="R830" s="13"/>
      <c r="S830" s="13"/>
      <c r="T830" s="3"/>
      <c r="U830" s="13"/>
      <c r="V830" s="13"/>
      <c r="W830" s="3"/>
      <c r="X830" s="13"/>
      <c r="Y830" s="13"/>
      <c r="Z830" s="3"/>
      <c r="AA830" s="13"/>
      <c r="AB830" s="13"/>
      <c r="AC830" s="3"/>
      <c r="AD830" s="13"/>
      <c r="AE830" s="13"/>
      <c r="AF830" s="3"/>
      <c r="AG830" s="13"/>
      <c r="AH830" s="13"/>
      <c r="AI830" s="3"/>
      <c r="AJ830" s="13"/>
      <c r="AK830" s="13"/>
      <c r="AL830" s="3"/>
      <c r="AM830" s="13"/>
      <c r="AN830" s="13"/>
      <c r="AO830" s="3"/>
      <c r="AP830" s="13"/>
      <c r="AQ830" s="13"/>
      <c r="AR830" s="3"/>
      <c r="AS830" s="13"/>
      <c r="AT830" s="13"/>
      <c r="AU830" s="40"/>
      <c r="AV830" s="13"/>
      <c r="AW830" s="13"/>
      <c r="AX830" s="3"/>
      <c r="AY830" s="13"/>
      <c r="AZ830" s="13"/>
      <c r="BA830" s="3"/>
      <c r="BB830" s="13"/>
      <c r="BC830" s="13"/>
      <c r="BD830" s="3"/>
      <c r="BE830" s="13"/>
      <c r="BF830" s="13"/>
      <c r="BG830" s="245"/>
      <c r="BH830" s="13"/>
      <c r="BI830" s="13"/>
      <c r="BJ830" s="13"/>
      <c r="BK830" s="13"/>
      <c r="BL830" s="13"/>
      <c r="BM830" s="13"/>
      <c r="BN830" s="186"/>
      <c r="BO830" s="13"/>
      <c r="BP830" s="13"/>
      <c r="BQ830" s="13"/>
      <c r="BR830" s="13"/>
      <c r="BT830" s="340"/>
      <c r="BU830" s="186"/>
      <c r="BV830" s="100"/>
      <c r="BW830" s="100"/>
      <c r="BX830" s="100"/>
      <c r="BY830" s="100"/>
      <c r="BZ830" s="100"/>
      <c r="CA830" s="100"/>
      <c r="CB830" s="100"/>
      <c r="CC830" s="100"/>
      <c r="CD830" s="100"/>
      <c r="CE830" s="100"/>
      <c r="CF830" s="100"/>
      <c r="CG830" s="100"/>
      <c r="CH830" s="100"/>
      <c r="CI830" s="100"/>
      <c r="CJ830" s="100"/>
      <c r="CK830" s="100"/>
      <c r="CL830" s="100"/>
    </row>
    <row r="831" spans="1:90" x14ac:dyDescent="0.3">
      <c r="A831" s="163">
        <v>832</v>
      </c>
      <c r="B831" s="3"/>
      <c r="E831" s="2"/>
      <c r="F831" s="3"/>
      <c r="G831" s="13"/>
      <c r="H831" s="13"/>
      <c r="I831" s="13"/>
      <c r="J831" s="13"/>
      <c r="K831" s="3"/>
      <c r="L831" s="13"/>
      <c r="M831" s="13"/>
      <c r="N831" s="3"/>
      <c r="O831" s="13"/>
      <c r="P831" s="13"/>
      <c r="Q831" s="3"/>
      <c r="R831" s="13"/>
      <c r="S831" s="13"/>
      <c r="T831" s="3"/>
      <c r="U831" s="13"/>
      <c r="V831" s="13"/>
      <c r="W831" s="3"/>
      <c r="X831" s="13"/>
      <c r="Y831" s="13"/>
      <c r="Z831" s="3"/>
      <c r="AA831" s="13"/>
      <c r="AB831" s="13"/>
      <c r="AC831" s="3"/>
      <c r="AD831" s="13"/>
      <c r="AE831" s="13"/>
      <c r="AF831" s="3"/>
      <c r="AG831" s="13"/>
      <c r="AH831" s="13"/>
      <c r="AI831" s="3"/>
      <c r="AJ831" s="13"/>
      <c r="AK831" s="13"/>
      <c r="AL831" s="3"/>
      <c r="AM831" s="13"/>
      <c r="AN831" s="13"/>
      <c r="AO831" s="3"/>
      <c r="AP831" s="13"/>
      <c r="AQ831" s="13"/>
      <c r="AR831" s="3"/>
      <c r="AS831" s="13"/>
      <c r="AT831" s="13"/>
      <c r="AU831" s="40"/>
      <c r="AV831" s="13"/>
      <c r="AW831" s="13"/>
      <c r="AX831" s="3"/>
      <c r="AY831" s="13"/>
      <c r="AZ831" s="13"/>
      <c r="BA831" s="3"/>
      <c r="BB831" s="13"/>
      <c r="BC831" s="13"/>
      <c r="BD831" s="3"/>
      <c r="BE831" s="13"/>
      <c r="BF831" s="13"/>
      <c r="BG831" s="245"/>
      <c r="BH831" s="13"/>
      <c r="BI831" s="13"/>
      <c r="BJ831" s="13"/>
      <c r="BK831" s="13"/>
      <c r="BL831" s="13"/>
      <c r="BM831" s="13"/>
      <c r="BN831" s="186"/>
      <c r="BO831" s="13"/>
      <c r="BP831" s="13"/>
      <c r="BQ831" s="13"/>
      <c r="BR831" s="13"/>
      <c r="BT831" s="340"/>
      <c r="BU831" s="186"/>
      <c r="BV831" s="100"/>
      <c r="BW831" s="100"/>
      <c r="BX831" s="100"/>
      <c r="BY831" s="100"/>
      <c r="BZ831" s="100"/>
      <c r="CA831" s="100"/>
      <c r="CB831" s="100"/>
      <c r="CC831" s="100"/>
      <c r="CD831" s="100"/>
      <c r="CE831" s="100"/>
      <c r="CF831" s="100"/>
      <c r="CG831" s="100"/>
      <c r="CH831" s="100"/>
      <c r="CI831" s="100"/>
      <c r="CJ831" s="100"/>
      <c r="CK831" s="100"/>
      <c r="CL831" s="100"/>
    </row>
    <row r="832" spans="1:90" x14ac:dyDescent="0.3">
      <c r="A832" s="163">
        <v>833</v>
      </c>
      <c r="B832" s="3"/>
      <c r="E832" s="2"/>
      <c r="F832" s="3"/>
      <c r="G832" s="13"/>
      <c r="H832" s="13"/>
      <c r="I832" s="13"/>
      <c r="J832" s="13"/>
      <c r="K832" s="3"/>
      <c r="L832" s="13"/>
      <c r="M832" s="13"/>
      <c r="N832" s="3"/>
      <c r="O832" s="13"/>
      <c r="P832" s="13"/>
      <c r="Q832" s="3"/>
      <c r="R832" s="13"/>
      <c r="S832" s="13"/>
      <c r="T832" s="3"/>
      <c r="U832" s="13"/>
      <c r="V832" s="13"/>
      <c r="W832" s="3"/>
      <c r="X832" s="13"/>
      <c r="Y832" s="13"/>
      <c r="Z832" s="3"/>
      <c r="AA832" s="13"/>
      <c r="AB832" s="13"/>
      <c r="AC832" s="3"/>
      <c r="AD832" s="13"/>
      <c r="AE832" s="13"/>
      <c r="AF832" s="3"/>
      <c r="AG832" s="13"/>
      <c r="AH832" s="13"/>
      <c r="AI832" s="3"/>
      <c r="AJ832" s="13"/>
      <c r="AK832" s="13"/>
      <c r="AL832" s="3"/>
      <c r="AM832" s="13"/>
      <c r="AN832" s="13"/>
      <c r="AO832" s="3"/>
      <c r="AP832" s="13"/>
      <c r="AQ832" s="13"/>
      <c r="AR832" s="3"/>
      <c r="AS832" s="13"/>
      <c r="AT832" s="13"/>
      <c r="AU832" s="40"/>
      <c r="AV832" s="13"/>
      <c r="AW832" s="13"/>
      <c r="AX832" s="3"/>
      <c r="AY832" s="13"/>
      <c r="AZ832" s="13"/>
      <c r="BA832" s="3"/>
      <c r="BB832" s="13"/>
      <c r="BC832" s="13"/>
      <c r="BD832" s="3"/>
      <c r="BE832" s="13"/>
      <c r="BF832" s="13"/>
      <c r="BG832" s="245"/>
      <c r="BH832" s="13"/>
      <c r="BI832" s="13"/>
      <c r="BJ832" s="13"/>
      <c r="BK832" s="13"/>
      <c r="BL832" s="13"/>
      <c r="BM832" s="13"/>
      <c r="BN832" s="186"/>
      <c r="BO832" s="13"/>
      <c r="BP832" s="13"/>
      <c r="BQ832" s="13"/>
      <c r="BR832" s="13"/>
      <c r="BT832" s="340"/>
      <c r="BU832" s="186"/>
      <c r="BV832" s="100"/>
      <c r="BW832" s="100"/>
      <c r="BX832" s="100"/>
      <c r="BY832" s="100"/>
      <c r="BZ832" s="100"/>
      <c r="CA832" s="100"/>
      <c r="CB832" s="100"/>
      <c r="CC832" s="100"/>
      <c r="CD832" s="100"/>
      <c r="CE832" s="100"/>
      <c r="CF832" s="100"/>
      <c r="CG832" s="100"/>
      <c r="CH832" s="100"/>
      <c r="CI832" s="100"/>
      <c r="CJ832" s="100"/>
      <c r="CK832" s="100"/>
      <c r="CL832" s="100"/>
    </row>
    <row r="833" spans="1:90" x14ac:dyDescent="0.3">
      <c r="A833" s="163">
        <v>834</v>
      </c>
      <c r="B833" s="3"/>
      <c r="E833" s="2"/>
      <c r="F833" s="3"/>
      <c r="G833" s="13"/>
      <c r="H833" s="13"/>
      <c r="I833" s="13"/>
      <c r="J833" s="13"/>
      <c r="K833" s="3"/>
      <c r="L833" s="13"/>
      <c r="M833" s="13"/>
      <c r="N833" s="3"/>
      <c r="O833" s="13"/>
      <c r="P833" s="13"/>
      <c r="Q833" s="3"/>
      <c r="R833" s="13"/>
      <c r="S833" s="13"/>
      <c r="T833" s="3"/>
      <c r="U833" s="13"/>
      <c r="V833" s="13"/>
      <c r="W833" s="3"/>
      <c r="X833" s="13"/>
      <c r="Y833" s="13"/>
      <c r="Z833" s="3"/>
      <c r="AA833" s="13"/>
      <c r="AB833" s="13"/>
      <c r="AC833" s="3"/>
      <c r="AD833" s="13"/>
      <c r="AE833" s="13"/>
      <c r="AF833" s="3"/>
      <c r="AG833" s="13"/>
      <c r="AH833" s="13"/>
      <c r="AI833" s="3"/>
      <c r="AJ833" s="13"/>
      <c r="AK833" s="13"/>
      <c r="AL833" s="3"/>
      <c r="AM833" s="13"/>
      <c r="AN833" s="13"/>
      <c r="AO833" s="3"/>
      <c r="AP833" s="13"/>
      <c r="AQ833" s="13"/>
      <c r="AR833" s="3"/>
      <c r="AS833" s="13"/>
      <c r="AT833" s="13"/>
      <c r="AU833" s="40"/>
      <c r="AV833" s="13"/>
      <c r="AW833" s="13"/>
      <c r="AX833" s="3"/>
      <c r="AY833" s="13"/>
      <c r="AZ833" s="13"/>
      <c r="BA833" s="3"/>
      <c r="BB833" s="13"/>
      <c r="BC833" s="13"/>
      <c r="BD833" s="3"/>
      <c r="BE833" s="13"/>
      <c r="BF833" s="13"/>
      <c r="BG833" s="245"/>
      <c r="BH833" s="13"/>
      <c r="BI833" s="13"/>
      <c r="BJ833" s="13"/>
      <c r="BK833" s="13"/>
      <c r="BL833" s="13"/>
      <c r="BM833" s="13"/>
      <c r="BN833" s="186"/>
      <c r="BO833" s="13"/>
      <c r="BP833" s="13"/>
      <c r="BQ833" s="13"/>
      <c r="BR833" s="13"/>
      <c r="BT833" s="340"/>
      <c r="BU833" s="186"/>
      <c r="BV833" s="100"/>
      <c r="BW833" s="100"/>
      <c r="BX833" s="100"/>
      <c r="BY833" s="100"/>
      <c r="BZ833" s="100"/>
      <c r="CA833" s="100"/>
      <c r="CB833" s="100"/>
      <c r="CC833" s="100"/>
      <c r="CD833" s="100"/>
      <c r="CE833" s="100"/>
      <c r="CF833" s="100"/>
      <c r="CG833" s="100"/>
      <c r="CH833" s="100"/>
      <c r="CI833" s="100"/>
      <c r="CJ833" s="100"/>
      <c r="CK833" s="100"/>
      <c r="CL833" s="100"/>
    </row>
    <row r="834" spans="1:90" x14ac:dyDescent="0.3">
      <c r="A834" s="163">
        <v>835</v>
      </c>
      <c r="B834" s="3"/>
      <c r="E834" s="2"/>
      <c r="F834" s="3"/>
      <c r="G834" s="13"/>
      <c r="H834" s="13"/>
      <c r="I834" s="13"/>
      <c r="J834" s="13"/>
      <c r="K834" s="3"/>
      <c r="L834" s="13"/>
      <c r="M834" s="13"/>
      <c r="N834" s="3"/>
      <c r="O834" s="13"/>
      <c r="P834" s="13"/>
      <c r="Q834" s="3"/>
      <c r="R834" s="13"/>
      <c r="S834" s="13"/>
      <c r="T834" s="3"/>
      <c r="U834" s="13"/>
      <c r="V834" s="13"/>
      <c r="W834" s="3"/>
      <c r="X834" s="13"/>
      <c r="Y834" s="13"/>
      <c r="Z834" s="3"/>
      <c r="AA834" s="13"/>
      <c r="AB834" s="13"/>
      <c r="AC834" s="3"/>
      <c r="AD834" s="13"/>
      <c r="AE834" s="13"/>
      <c r="AF834" s="3"/>
      <c r="AG834" s="13"/>
      <c r="AH834" s="13"/>
      <c r="AI834" s="3"/>
      <c r="AJ834" s="13"/>
      <c r="AK834" s="13"/>
      <c r="AL834" s="3"/>
      <c r="AM834" s="13"/>
      <c r="AN834" s="13"/>
      <c r="AO834" s="3"/>
      <c r="AP834" s="13"/>
      <c r="AQ834" s="13"/>
      <c r="AR834" s="3"/>
      <c r="AS834" s="13"/>
      <c r="AT834" s="13"/>
      <c r="AU834" s="40"/>
      <c r="AV834" s="13"/>
      <c r="AW834" s="13"/>
      <c r="AX834" s="3"/>
      <c r="AY834" s="13"/>
      <c r="AZ834" s="13"/>
      <c r="BA834" s="3"/>
      <c r="BB834" s="13"/>
      <c r="BC834" s="13"/>
      <c r="BD834" s="3"/>
      <c r="BE834" s="13"/>
      <c r="BF834" s="13"/>
      <c r="BG834" s="245"/>
      <c r="BH834" s="13"/>
      <c r="BI834" s="13"/>
      <c r="BJ834" s="13"/>
      <c r="BK834" s="13"/>
      <c r="BL834" s="13"/>
      <c r="BM834" s="13"/>
      <c r="BN834" s="186"/>
      <c r="BO834" s="13"/>
      <c r="BP834" s="13"/>
      <c r="BQ834" s="13"/>
      <c r="BR834" s="13"/>
      <c r="BT834" s="340"/>
      <c r="BU834" s="186"/>
      <c r="BV834" s="100"/>
      <c r="BW834" s="100"/>
      <c r="BX834" s="100"/>
      <c r="BY834" s="100"/>
      <c r="BZ834" s="100"/>
      <c r="CA834" s="100"/>
      <c r="CB834" s="100"/>
      <c r="CC834" s="100"/>
      <c r="CD834" s="100"/>
      <c r="CE834" s="100"/>
      <c r="CF834" s="100"/>
      <c r="CG834" s="100"/>
      <c r="CH834" s="100"/>
      <c r="CI834" s="100"/>
      <c r="CJ834" s="100"/>
      <c r="CK834" s="100"/>
      <c r="CL834" s="100"/>
    </row>
    <row r="835" spans="1:90" x14ac:dyDescent="0.3">
      <c r="A835" s="163">
        <v>836</v>
      </c>
      <c r="B835" s="3"/>
      <c r="E835" s="2"/>
      <c r="F835" s="3"/>
      <c r="G835" s="13"/>
      <c r="H835" s="13"/>
      <c r="I835" s="13"/>
      <c r="J835" s="13"/>
      <c r="K835" s="3"/>
      <c r="L835" s="13"/>
      <c r="M835" s="13"/>
      <c r="N835" s="3"/>
      <c r="O835" s="13"/>
      <c r="P835" s="13"/>
      <c r="Q835" s="3"/>
      <c r="R835" s="13"/>
      <c r="S835" s="13"/>
      <c r="T835" s="3"/>
      <c r="U835" s="13"/>
      <c r="V835" s="13"/>
      <c r="W835" s="3"/>
      <c r="X835" s="13"/>
      <c r="Y835" s="13"/>
      <c r="Z835" s="3"/>
      <c r="AA835" s="13"/>
      <c r="AB835" s="13"/>
      <c r="AC835" s="3"/>
      <c r="AD835" s="13"/>
      <c r="AE835" s="13"/>
      <c r="AF835" s="3"/>
      <c r="AG835" s="13"/>
      <c r="AH835" s="13"/>
      <c r="AI835" s="3"/>
      <c r="AJ835" s="13"/>
      <c r="AK835" s="13"/>
      <c r="AL835" s="3"/>
      <c r="AM835" s="13"/>
      <c r="AN835" s="13"/>
      <c r="AO835" s="3"/>
      <c r="AP835" s="13"/>
      <c r="AQ835" s="13"/>
      <c r="AR835" s="3"/>
      <c r="AS835" s="13"/>
      <c r="AT835" s="13"/>
      <c r="AU835" s="40"/>
      <c r="AV835" s="13"/>
      <c r="AW835" s="13"/>
      <c r="AX835" s="3"/>
      <c r="AY835" s="13"/>
      <c r="AZ835" s="13"/>
      <c r="BA835" s="3"/>
      <c r="BB835" s="13"/>
      <c r="BC835" s="13"/>
      <c r="BD835" s="3"/>
      <c r="BE835" s="13"/>
      <c r="BF835" s="13"/>
      <c r="BG835" s="245"/>
      <c r="BH835" s="13"/>
      <c r="BI835" s="13"/>
      <c r="BJ835" s="13"/>
      <c r="BK835" s="13"/>
      <c r="BL835" s="13"/>
      <c r="BM835" s="13"/>
      <c r="BN835" s="186"/>
      <c r="BO835" s="13"/>
      <c r="BP835" s="13"/>
      <c r="BQ835" s="13"/>
      <c r="BR835" s="13"/>
      <c r="BT835" s="340"/>
      <c r="BU835" s="186"/>
      <c r="BV835" s="100"/>
      <c r="BW835" s="100"/>
      <c r="BX835" s="100"/>
      <c r="BY835" s="100"/>
      <c r="BZ835" s="100"/>
      <c r="CA835" s="100"/>
      <c r="CB835" s="100"/>
      <c r="CC835" s="100"/>
      <c r="CD835" s="100"/>
      <c r="CE835" s="100"/>
      <c r="CF835" s="100"/>
      <c r="CG835" s="100"/>
      <c r="CH835" s="100"/>
      <c r="CI835" s="100"/>
      <c r="CJ835" s="100"/>
      <c r="CK835" s="100"/>
      <c r="CL835" s="100"/>
    </row>
    <row r="836" spans="1:90" x14ac:dyDescent="0.3">
      <c r="A836" s="163">
        <v>837</v>
      </c>
      <c r="B836" s="3"/>
      <c r="E836" s="2"/>
      <c r="F836" s="3"/>
      <c r="G836" s="13"/>
      <c r="H836" s="13"/>
      <c r="I836" s="13"/>
      <c r="J836" s="13"/>
      <c r="K836" s="3"/>
      <c r="L836" s="13"/>
      <c r="M836" s="13"/>
      <c r="N836" s="3"/>
      <c r="O836" s="13"/>
      <c r="P836" s="13"/>
      <c r="Q836" s="3"/>
      <c r="R836" s="13"/>
      <c r="S836" s="13"/>
      <c r="T836" s="3"/>
      <c r="U836" s="13"/>
      <c r="V836" s="13"/>
      <c r="W836" s="3"/>
      <c r="X836" s="13"/>
      <c r="Y836" s="13"/>
      <c r="Z836" s="3"/>
      <c r="AA836" s="13"/>
      <c r="AB836" s="13"/>
      <c r="AC836" s="3"/>
      <c r="AD836" s="13"/>
      <c r="AE836" s="13"/>
      <c r="AF836" s="3"/>
      <c r="AG836" s="13"/>
      <c r="AH836" s="13"/>
      <c r="AI836" s="3"/>
      <c r="AJ836" s="13"/>
      <c r="AK836" s="13"/>
      <c r="AL836" s="3"/>
      <c r="AM836" s="13"/>
      <c r="AN836" s="13"/>
      <c r="AO836" s="3"/>
      <c r="AP836" s="13"/>
      <c r="AQ836" s="13"/>
      <c r="AR836" s="3"/>
      <c r="AS836" s="13"/>
      <c r="AT836" s="13"/>
      <c r="AU836" s="40"/>
      <c r="AV836" s="13"/>
      <c r="AW836" s="13"/>
      <c r="AX836" s="3"/>
      <c r="AY836" s="13"/>
      <c r="AZ836" s="13"/>
      <c r="BA836" s="3"/>
      <c r="BB836" s="13"/>
      <c r="BC836" s="13"/>
      <c r="BD836" s="3"/>
      <c r="BE836" s="13"/>
      <c r="BF836" s="13"/>
      <c r="BG836" s="245"/>
      <c r="BH836" s="13"/>
      <c r="BI836" s="13"/>
      <c r="BJ836" s="13"/>
      <c r="BK836" s="13"/>
      <c r="BL836" s="13"/>
      <c r="BM836" s="13"/>
      <c r="BN836" s="186"/>
      <c r="BO836" s="13"/>
      <c r="BP836" s="13"/>
      <c r="BQ836" s="13"/>
      <c r="BR836" s="13"/>
      <c r="BT836" s="340"/>
      <c r="BU836" s="186"/>
      <c r="BV836" s="100"/>
      <c r="BW836" s="100"/>
      <c r="BX836" s="100"/>
      <c r="BY836" s="100"/>
      <c r="BZ836" s="100"/>
      <c r="CA836" s="100"/>
      <c r="CB836" s="100"/>
      <c r="CC836" s="100"/>
      <c r="CD836" s="100"/>
      <c r="CE836" s="100"/>
      <c r="CF836" s="100"/>
      <c r="CG836" s="100"/>
      <c r="CH836" s="100"/>
      <c r="CI836" s="100"/>
      <c r="CJ836" s="100"/>
      <c r="CK836" s="100"/>
      <c r="CL836" s="100"/>
    </row>
    <row r="837" spans="1:90" x14ac:dyDescent="0.3">
      <c r="A837" s="163">
        <v>838</v>
      </c>
      <c r="B837" s="3"/>
      <c r="E837" s="2"/>
      <c r="F837" s="3"/>
      <c r="G837" s="13"/>
      <c r="H837" s="13"/>
      <c r="I837" s="13"/>
      <c r="J837" s="13"/>
      <c r="K837" s="3"/>
      <c r="L837" s="13"/>
      <c r="M837" s="13"/>
      <c r="N837" s="3"/>
      <c r="O837" s="13"/>
      <c r="P837" s="13"/>
      <c r="Q837" s="3"/>
      <c r="R837" s="13"/>
      <c r="S837" s="13"/>
      <c r="T837" s="3"/>
      <c r="U837" s="13"/>
      <c r="V837" s="13"/>
      <c r="W837" s="3"/>
      <c r="X837" s="13"/>
      <c r="Y837" s="13"/>
      <c r="Z837" s="3"/>
      <c r="AA837" s="13"/>
      <c r="AB837" s="13"/>
      <c r="AC837" s="3"/>
      <c r="AD837" s="13"/>
      <c r="AE837" s="13"/>
      <c r="AF837" s="3"/>
      <c r="AG837" s="13"/>
      <c r="AH837" s="13"/>
      <c r="AI837" s="3"/>
      <c r="AJ837" s="13"/>
      <c r="AK837" s="13"/>
      <c r="AL837" s="3"/>
      <c r="AM837" s="13"/>
      <c r="AN837" s="13"/>
      <c r="AO837" s="3"/>
      <c r="AP837" s="13"/>
      <c r="AQ837" s="13"/>
      <c r="AR837" s="3"/>
      <c r="AS837" s="13"/>
      <c r="AT837" s="13"/>
      <c r="AU837" s="40"/>
      <c r="AV837" s="13"/>
      <c r="AW837" s="13"/>
      <c r="AX837" s="3"/>
      <c r="AY837" s="13"/>
      <c r="AZ837" s="13"/>
      <c r="BA837" s="3"/>
      <c r="BB837" s="13"/>
      <c r="BC837" s="13"/>
      <c r="BD837" s="3"/>
      <c r="BE837" s="13"/>
      <c r="BF837" s="13"/>
      <c r="BG837" s="245"/>
      <c r="BH837" s="13"/>
      <c r="BI837" s="13"/>
      <c r="BJ837" s="13"/>
      <c r="BK837" s="13"/>
      <c r="BL837" s="13"/>
      <c r="BM837" s="13"/>
      <c r="BN837" s="186"/>
      <c r="BO837" s="13"/>
      <c r="BP837" s="13"/>
      <c r="BQ837" s="13"/>
      <c r="BR837" s="13"/>
      <c r="BT837" s="340"/>
      <c r="BU837" s="186"/>
      <c r="BV837" s="100"/>
      <c r="BW837" s="100"/>
      <c r="BX837" s="100"/>
      <c r="BY837" s="100"/>
      <c r="BZ837" s="100"/>
      <c r="CA837" s="100"/>
      <c r="CB837" s="100"/>
      <c r="CC837" s="100"/>
      <c r="CD837" s="100"/>
      <c r="CE837" s="100"/>
      <c r="CF837" s="100"/>
      <c r="CG837" s="100"/>
      <c r="CH837" s="100"/>
      <c r="CI837" s="100"/>
      <c r="CJ837" s="100"/>
      <c r="CK837" s="100"/>
      <c r="CL837" s="100"/>
    </row>
    <row r="838" spans="1:90" x14ac:dyDescent="0.3">
      <c r="A838" s="163">
        <v>839</v>
      </c>
      <c r="B838" s="3"/>
      <c r="E838" s="2"/>
      <c r="F838" s="3"/>
      <c r="G838" s="13"/>
      <c r="H838" s="13"/>
      <c r="I838" s="13"/>
      <c r="J838" s="13"/>
      <c r="K838" s="3"/>
      <c r="L838" s="13"/>
      <c r="M838" s="13"/>
      <c r="N838" s="3"/>
      <c r="O838" s="13"/>
      <c r="P838" s="13"/>
      <c r="Q838" s="3"/>
      <c r="R838" s="13"/>
      <c r="S838" s="13"/>
      <c r="T838" s="3"/>
      <c r="U838" s="13"/>
      <c r="V838" s="13"/>
      <c r="W838" s="3"/>
      <c r="X838" s="13"/>
      <c r="Y838" s="13"/>
      <c r="Z838" s="3"/>
      <c r="AA838" s="13"/>
      <c r="AB838" s="13"/>
      <c r="AC838" s="3"/>
      <c r="AD838" s="13"/>
      <c r="AE838" s="13"/>
      <c r="AF838" s="3"/>
      <c r="AG838" s="13"/>
      <c r="AH838" s="13"/>
      <c r="AI838" s="3"/>
      <c r="AJ838" s="13"/>
      <c r="AK838" s="13"/>
      <c r="AL838" s="3"/>
      <c r="AM838" s="13"/>
      <c r="AN838" s="13"/>
      <c r="AO838" s="3"/>
      <c r="AP838" s="13"/>
      <c r="AQ838" s="13"/>
      <c r="AR838" s="3"/>
      <c r="AS838" s="13"/>
      <c r="AT838" s="13"/>
      <c r="AU838" s="40"/>
      <c r="AV838" s="13"/>
      <c r="AW838" s="13"/>
      <c r="AX838" s="3"/>
      <c r="AY838" s="13"/>
      <c r="AZ838" s="13"/>
      <c r="BA838" s="3"/>
      <c r="BB838" s="13"/>
      <c r="BC838" s="13"/>
      <c r="BD838" s="3"/>
      <c r="BE838" s="13"/>
      <c r="BF838" s="13"/>
      <c r="BG838" s="245"/>
      <c r="BH838" s="13"/>
      <c r="BI838" s="13"/>
      <c r="BJ838" s="13"/>
      <c r="BK838" s="13"/>
      <c r="BL838" s="13"/>
      <c r="BM838" s="13"/>
      <c r="BN838" s="186"/>
      <c r="BO838" s="13"/>
      <c r="BP838" s="13"/>
      <c r="BQ838" s="13"/>
      <c r="BR838" s="13"/>
      <c r="BT838" s="340"/>
      <c r="BU838" s="186"/>
      <c r="BV838" s="100"/>
      <c r="BW838" s="100"/>
      <c r="BX838" s="100"/>
      <c r="BY838" s="100"/>
      <c r="BZ838" s="100"/>
      <c r="CA838" s="100"/>
      <c r="CB838" s="100"/>
      <c r="CC838" s="100"/>
      <c r="CD838" s="100"/>
      <c r="CE838" s="100"/>
      <c r="CF838" s="100"/>
      <c r="CG838" s="100"/>
      <c r="CH838" s="100"/>
      <c r="CI838" s="100"/>
      <c r="CJ838" s="100"/>
      <c r="CK838" s="100"/>
      <c r="CL838" s="100"/>
    </row>
    <row r="839" spans="1:90" x14ac:dyDescent="0.3">
      <c r="A839" s="163">
        <v>840</v>
      </c>
      <c r="B839" s="3"/>
      <c r="E839" s="2"/>
      <c r="F839" s="3"/>
      <c r="G839" s="13"/>
      <c r="H839" s="13"/>
      <c r="I839" s="13"/>
      <c r="J839" s="13"/>
      <c r="K839" s="3"/>
      <c r="L839" s="13"/>
      <c r="M839" s="13"/>
      <c r="N839" s="3"/>
      <c r="O839" s="13"/>
      <c r="P839" s="13"/>
      <c r="Q839" s="3"/>
      <c r="R839" s="13"/>
      <c r="S839" s="13"/>
      <c r="T839" s="3"/>
      <c r="U839" s="13"/>
      <c r="V839" s="13"/>
      <c r="W839" s="3"/>
      <c r="X839" s="13"/>
      <c r="Y839" s="13"/>
      <c r="Z839" s="3"/>
      <c r="AA839" s="13"/>
      <c r="AB839" s="13"/>
      <c r="AC839" s="3"/>
      <c r="AD839" s="13"/>
      <c r="AE839" s="13"/>
      <c r="AF839" s="3"/>
      <c r="AG839" s="13"/>
      <c r="AH839" s="13"/>
      <c r="AI839" s="3"/>
      <c r="AJ839" s="13"/>
      <c r="AK839" s="13"/>
      <c r="AL839" s="3"/>
      <c r="AM839" s="13"/>
      <c r="AN839" s="13"/>
      <c r="AO839" s="3"/>
      <c r="AP839" s="13"/>
      <c r="AQ839" s="13"/>
      <c r="AR839" s="3"/>
      <c r="AS839" s="13"/>
      <c r="AT839" s="13"/>
      <c r="AU839" s="40"/>
      <c r="AV839" s="13"/>
      <c r="AW839" s="13"/>
      <c r="AX839" s="3"/>
      <c r="AY839" s="13"/>
      <c r="AZ839" s="13"/>
      <c r="BA839" s="3"/>
      <c r="BB839" s="13"/>
      <c r="BC839" s="13"/>
      <c r="BD839" s="3"/>
      <c r="BE839" s="13"/>
      <c r="BF839" s="13"/>
      <c r="BG839" s="245"/>
      <c r="BH839" s="13"/>
      <c r="BI839" s="13"/>
      <c r="BJ839" s="13"/>
      <c r="BK839" s="13"/>
      <c r="BL839" s="13"/>
      <c r="BM839" s="13"/>
      <c r="BN839" s="186"/>
      <c r="BO839" s="13"/>
      <c r="BP839" s="13"/>
      <c r="BQ839" s="13"/>
      <c r="BR839" s="13"/>
      <c r="BT839" s="340"/>
      <c r="BU839" s="186"/>
      <c r="BV839" s="100"/>
      <c r="BW839" s="100"/>
      <c r="BX839" s="100"/>
      <c r="BY839" s="100"/>
      <c r="BZ839" s="100"/>
      <c r="CA839" s="100"/>
      <c r="CB839" s="100"/>
      <c r="CC839" s="100"/>
      <c r="CD839" s="100"/>
      <c r="CE839" s="100"/>
      <c r="CF839" s="100"/>
      <c r="CG839" s="100"/>
      <c r="CH839" s="100"/>
      <c r="CI839" s="100"/>
      <c r="CJ839" s="100"/>
      <c r="CK839" s="100"/>
      <c r="CL839" s="100"/>
    </row>
    <row r="840" spans="1:90" x14ac:dyDescent="0.3">
      <c r="A840" s="163">
        <v>841</v>
      </c>
      <c r="B840" s="3"/>
      <c r="E840" s="2"/>
      <c r="F840" s="3"/>
      <c r="G840" s="13"/>
      <c r="H840" s="13"/>
      <c r="I840" s="13"/>
      <c r="J840" s="13"/>
      <c r="K840" s="3"/>
      <c r="L840" s="13"/>
      <c r="M840" s="13"/>
      <c r="N840" s="3"/>
      <c r="O840" s="13"/>
      <c r="P840" s="13"/>
      <c r="Q840" s="3"/>
      <c r="R840" s="13"/>
      <c r="S840" s="13"/>
      <c r="T840" s="3"/>
      <c r="U840" s="13"/>
      <c r="V840" s="13"/>
      <c r="W840" s="3"/>
      <c r="X840" s="13"/>
      <c r="Y840" s="13"/>
      <c r="Z840" s="3"/>
      <c r="AA840" s="13"/>
      <c r="AB840" s="13"/>
      <c r="AC840" s="3"/>
      <c r="AD840" s="13"/>
      <c r="AE840" s="13"/>
      <c r="AF840" s="3"/>
      <c r="AG840" s="13"/>
      <c r="AH840" s="13"/>
      <c r="AI840" s="3"/>
      <c r="AJ840" s="13"/>
      <c r="AK840" s="13"/>
      <c r="AL840" s="3"/>
      <c r="AM840" s="13"/>
      <c r="AN840" s="13"/>
      <c r="AO840" s="3"/>
      <c r="AP840" s="13"/>
      <c r="AQ840" s="13"/>
      <c r="AR840" s="3"/>
      <c r="AS840" s="13"/>
      <c r="AT840" s="13"/>
      <c r="AU840" s="40"/>
      <c r="AV840" s="13"/>
      <c r="AW840" s="13"/>
      <c r="AX840" s="3"/>
      <c r="AY840" s="13"/>
      <c r="AZ840" s="13"/>
      <c r="BA840" s="3"/>
      <c r="BB840" s="13"/>
      <c r="BC840" s="13"/>
      <c r="BD840" s="3"/>
      <c r="BE840" s="13"/>
      <c r="BF840" s="13"/>
      <c r="BG840" s="245"/>
      <c r="BH840" s="13"/>
      <c r="BI840" s="13"/>
      <c r="BJ840" s="13"/>
      <c r="BK840" s="13"/>
      <c r="BL840" s="13"/>
      <c r="BM840" s="13"/>
      <c r="BN840" s="186"/>
      <c r="BO840" s="13"/>
      <c r="BP840" s="13"/>
      <c r="BQ840" s="13"/>
      <c r="BR840" s="13"/>
      <c r="BT840" s="340"/>
      <c r="BU840" s="186"/>
      <c r="BV840" s="100"/>
      <c r="BW840" s="100"/>
      <c r="BX840" s="100"/>
      <c r="BY840" s="100"/>
      <c r="BZ840" s="100"/>
      <c r="CA840" s="100"/>
      <c r="CB840" s="100"/>
      <c r="CC840" s="100"/>
      <c r="CD840" s="100"/>
      <c r="CE840" s="100"/>
      <c r="CF840" s="100"/>
      <c r="CG840" s="100"/>
      <c r="CH840" s="100"/>
      <c r="CI840" s="100"/>
      <c r="CJ840" s="100"/>
      <c r="CK840" s="100"/>
      <c r="CL840" s="100"/>
    </row>
    <row r="841" spans="1:90" x14ac:dyDescent="0.3">
      <c r="A841" s="163">
        <v>842</v>
      </c>
      <c r="B841" s="3"/>
      <c r="E841" s="2"/>
      <c r="F841" s="3"/>
      <c r="G841" s="13"/>
      <c r="H841" s="13"/>
      <c r="I841" s="13"/>
      <c r="J841" s="13"/>
      <c r="K841" s="3"/>
      <c r="L841" s="13"/>
      <c r="M841" s="13"/>
      <c r="N841" s="3"/>
      <c r="O841" s="13"/>
      <c r="P841" s="13"/>
      <c r="Q841" s="3"/>
      <c r="R841" s="13"/>
      <c r="S841" s="13"/>
      <c r="T841" s="3"/>
      <c r="U841" s="13"/>
      <c r="V841" s="13"/>
      <c r="W841" s="3"/>
      <c r="X841" s="13"/>
      <c r="Y841" s="13"/>
      <c r="Z841" s="3"/>
      <c r="AA841" s="13"/>
      <c r="AB841" s="13"/>
      <c r="AC841" s="3"/>
      <c r="AD841" s="13"/>
      <c r="AE841" s="13"/>
      <c r="AF841" s="3"/>
      <c r="AG841" s="13"/>
      <c r="AH841" s="13"/>
      <c r="AI841" s="3"/>
      <c r="AJ841" s="13"/>
      <c r="AK841" s="13"/>
      <c r="AL841" s="3"/>
      <c r="AM841" s="13"/>
      <c r="AN841" s="13"/>
      <c r="AO841" s="3"/>
      <c r="AP841" s="13"/>
      <c r="AQ841" s="13"/>
      <c r="AR841" s="3"/>
      <c r="AS841" s="13"/>
      <c r="AT841" s="13"/>
      <c r="AU841" s="40"/>
      <c r="AV841" s="13"/>
      <c r="AW841" s="13"/>
      <c r="AX841" s="3"/>
      <c r="AY841" s="13"/>
      <c r="AZ841" s="13"/>
      <c r="BA841" s="3"/>
      <c r="BB841" s="13"/>
      <c r="BC841" s="13"/>
      <c r="BD841" s="3"/>
      <c r="BE841" s="13"/>
      <c r="BF841" s="13"/>
      <c r="BG841" s="245"/>
      <c r="BH841" s="13"/>
      <c r="BI841" s="13"/>
      <c r="BJ841" s="13"/>
      <c r="BK841" s="13"/>
      <c r="BL841" s="13"/>
      <c r="BM841" s="13"/>
      <c r="BN841" s="186"/>
      <c r="BO841" s="13"/>
      <c r="BP841" s="13"/>
      <c r="BQ841" s="13"/>
      <c r="BR841" s="13"/>
      <c r="BT841" s="340"/>
      <c r="BU841" s="186"/>
      <c r="BV841" s="100"/>
      <c r="BW841" s="100"/>
      <c r="BX841" s="100"/>
      <c r="BY841" s="100"/>
      <c r="BZ841" s="100"/>
      <c r="CA841" s="100"/>
      <c r="CB841" s="100"/>
      <c r="CC841" s="100"/>
      <c r="CD841" s="100"/>
      <c r="CE841" s="100"/>
      <c r="CF841" s="100"/>
      <c r="CG841" s="100"/>
      <c r="CH841" s="100"/>
      <c r="CI841" s="100"/>
      <c r="CJ841" s="100"/>
      <c r="CK841" s="100"/>
      <c r="CL841" s="100"/>
    </row>
    <row r="842" spans="1:90" x14ac:dyDescent="0.3">
      <c r="A842" s="163">
        <v>843</v>
      </c>
      <c r="B842" s="3"/>
      <c r="E842" s="2"/>
      <c r="F842" s="3"/>
      <c r="G842" s="13"/>
      <c r="H842" s="13"/>
      <c r="I842" s="13"/>
      <c r="J842" s="13"/>
      <c r="K842" s="3"/>
      <c r="L842" s="13"/>
      <c r="M842" s="13"/>
      <c r="N842" s="3"/>
      <c r="O842" s="13"/>
      <c r="P842" s="13"/>
      <c r="Q842" s="3"/>
      <c r="R842" s="13"/>
      <c r="S842" s="13"/>
      <c r="T842" s="3"/>
      <c r="U842" s="13"/>
      <c r="V842" s="13"/>
      <c r="W842" s="3"/>
      <c r="X842" s="13"/>
      <c r="Y842" s="13"/>
      <c r="Z842" s="3"/>
      <c r="AA842" s="13"/>
      <c r="AB842" s="13"/>
      <c r="AC842" s="3"/>
      <c r="AD842" s="13"/>
      <c r="AE842" s="13"/>
      <c r="AF842" s="3"/>
      <c r="AG842" s="13"/>
      <c r="AH842" s="13"/>
      <c r="AI842" s="3"/>
      <c r="AJ842" s="13"/>
      <c r="AK842" s="13"/>
      <c r="AL842" s="3"/>
      <c r="AM842" s="13"/>
      <c r="AN842" s="13"/>
      <c r="AO842" s="3"/>
      <c r="AP842" s="13"/>
      <c r="AQ842" s="13"/>
      <c r="AR842" s="3"/>
      <c r="AS842" s="13"/>
      <c r="AT842" s="13"/>
      <c r="AU842" s="40"/>
      <c r="AV842" s="13"/>
      <c r="AW842" s="13"/>
      <c r="AX842" s="3"/>
      <c r="AY842" s="13"/>
      <c r="AZ842" s="13"/>
      <c r="BA842" s="3"/>
      <c r="BB842" s="13"/>
      <c r="BC842" s="13"/>
      <c r="BD842" s="3"/>
      <c r="BE842" s="13"/>
      <c r="BF842" s="13"/>
      <c r="BG842" s="245"/>
      <c r="BH842" s="13"/>
      <c r="BI842" s="13"/>
      <c r="BJ842" s="13"/>
      <c r="BK842" s="13"/>
      <c r="BL842" s="13"/>
      <c r="BM842" s="13"/>
      <c r="BN842" s="186"/>
      <c r="BO842" s="13"/>
      <c r="BP842" s="13"/>
      <c r="BQ842" s="13"/>
      <c r="BR842" s="13"/>
      <c r="BT842" s="340"/>
      <c r="BU842" s="186"/>
      <c r="BV842" s="100"/>
      <c r="BW842" s="100"/>
      <c r="BX842" s="100"/>
      <c r="BY842" s="100"/>
      <c r="BZ842" s="100"/>
      <c r="CA842" s="100"/>
      <c r="CB842" s="100"/>
      <c r="CC842" s="100"/>
      <c r="CD842" s="100"/>
      <c r="CE842" s="100"/>
      <c r="CF842" s="100"/>
      <c r="CG842" s="100"/>
      <c r="CH842" s="100"/>
      <c r="CI842" s="100"/>
      <c r="CJ842" s="100"/>
      <c r="CK842" s="100"/>
      <c r="CL842" s="100"/>
    </row>
    <row r="843" spans="1:90" x14ac:dyDescent="0.3">
      <c r="A843" s="163">
        <v>844</v>
      </c>
      <c r="B843" s="3"/>
      <c r="E843" s="2"/>
      <c r="F843" s="3"/>
      <c r="G843" s="13"/>
      <c r="H843" s="13"/>
      <c r="I843" s="13"/>
      <c r="J843" s="13"/>
      <c r="K843" s="3"/>
      <c r="L843" s="13"/>
      <c r="M843" s="13"/>
      <c r="N843" s="3"/>
      <c r="O843" s="13"/>
      <c r="P843" s="13"/>
      <c r="Q843" s="3"/>
      <c r="R843" s="13"/>
      <c r="S843" s="13"/>
      <c r="T843" s="3"/>
      <c r="U843" s="13"/>
      <c r="V843" s="13"/>
      <c r="W843" s="3"/>
      <c r="X843" s="13"/>
      <c r="Y843" s="13"/>
      <c r="Z843" s="3"/>
      <c r="AA843" s="13"/>
      <c r="AB843" s="13"/>
      <c r="AC843" s="3"/>
      <c r="AD843" s="13"/>
      <c r="AE843" s="13"/>
      <c r="AF843" s="3"/>
      <c r="AG843" s="13"/>
      <c r="AH843" s="13"/>
      <c r="AI843" s="3"/>
      <c r="AJ843" s="13"/>
      <c r="AK843" s="13"/>
      <c r="AL843" s="3"/>
      <c r="AM843" s="13"/>
      <c r="AN843" s="13"/>
      <c r="AO843" s="3"/>
      <c r="AP843" s="13"/>
      <c r="AQ843" s="13"/>
      <c r="AR843" s="3"/>
      <c r="AS843" s="13"/>
      <c r="AT843" s="13"/>
      <c r="AU843" s="40"/>
      <c r="AV843" s="13"/>
      <c r="AW843" s="13"/>
      <c r="AX843" s="3"/>
      <c r="AY843" s="13"/>
      <c r="AZ843" s="13"/>
      <c r="BA843" s="3"/>
      <c r="BB843" s="13"/>
      <c r="BC843" s="13"/>
      <c r="BD843" s="3"/>
      <c r="BE843" s="13"/>
      <c r="BF843" s="13"/>
      <c r="BG843" s="245"/>
      <c r="BH843" s="13"/>
      <c r="BI843" s="13"/>
      <c r="BJ843" s="13"/>
      <c r="BK843" s="13"/>
      <c r="BL843" s="13"/>
      <c r="BM843" s="13"/>
      <c r="BN843" s="186"/>
      <c r="BO843" s="13"/>
      <c r="BP843" s="13"/>
      <c r="BQ843" s="13"/>
      <c r="BR843" s="13"/>
      <c r="BT843" s="340"/>
      <c r="BU843" s="186"/>
      <c r="BV843" s="100"/>
      <c r="BW843" s="100"/>
      <c r="BX843" s="100"/>
      <c r="BY843" s="100"/>
      <c r="BZ843" s="100"/>
      <c r="CA843" s="100"/>
      <c r="CB843" s="100"/>
      <c r="CC843" s="100"/>
      <c r="CD843" s="100"/>
      <c r="CE843" s="100"/>
      <c r="CF843" s="100"/>
      <c r="CG843" s="100"/>
      <c r="CH843" s="100"/>
      <c r="CI843" s="100"/>
      <c r="CJ843" s="100"/>
      <c r="CK843" s="100"/>
      <c r="CL843" s="100"/>
    </row>
    <row r="844" spans="1:90" x14ac:dyDescent="0.3">
      <c r="A844" s="163">
        <v>845</v>
      </c>
      <c r="B844" s="3"/>
      <c r="E844" s="2"/>
      <c r="F844" s="3"/>
      <c r="G844" s="13"/>
      <c r="H844" s="13"/>
      <c r="I844" s="13"/>
      <c r="J844" s="13"/>
      <c r="K844" s="3"/>
      <c r="L844" s="13"/>
      <c r="M844" s="13"/>
      <c r="N844" s="3"/>
      <c r="O844" s="13"/>
      <c r="P844" s="13"/>
      <c r="Q844" s="3"/>
      <c r="R844" s="13"/>
      <c r="S844" s="13"/>
      <c r="T844" s="3"/>
      <c r="U844" s="13"/>
      <c r="V844" s="13"/>
      <c r="W844" s="3"/>
      <c r="X844" s="13"/>
      <c r="Y844" s="13"/>
      <c r="Z844" s="3"/>
      <c r="AA844" s="13"/>
      <c r="AB844" s="13"/>
      <c r="AC844" s="3"/>
      <c r="AD844" s="13"/>
      <c r="AE844" s="13"/>
      <c r="AF844" s="3"/>
      <c r="AG844" s="13"/>
      <c r="AH844" s="13"/>
      <c r="AI844" s="3"/>
      <c r="AJ844" s="13"/>
      <c r="AK844" s="13"/>
      <c r="AL844" s="3"/>
      <c r="AM844" s="13"/>
      <c r="AN844" s="13"/>
      <c r="AO844" s="3"/>
      <c r="AP844" s="13"/>
      <c r="AQ844" s="13"/>
      <c r="AR844" s="3"/>
      <c r="AS844" s="13"/>
      <c r="AT844" s="13"/>
      <c r="AU844" s="40"/>
      <c r="AV844" s="13"/>
      <c r="AW844" s="13"/>
      <c r="AX844" s="3"/>
      <c r="AY844" s="13"/>
      <c r="AZ844" s="13"/>
      <c r="BA844" s="3"/>
      <c r="BB844" s="13"/>
      <c r="BC844" s="13"/>
      <c r="BD844" s="3"/>
      <c r="BE844" s="13"/>
      <c r="BF844" s="13"/>
      <c r="BG844" s="245"/>
      <c r="BH844" s="13"/>
      <c r="BI844" s="13"/>
      <c r="BJ844" s="13"/>
      <c r="BK844" s="13"/>
      <c r="BL844" s="13"/>
      <c r="BM844" s="13"/>
      <c r="BN844" s="186"/>
      <c r="BO844" s="13"/>
      <c r="BP844" s="13"/>
      <c r="BQ844" s="13"/>
      <c r="BR844" s="13"/>
      <c r="BT844" s="340"/>
      <c r="BU844" s="186"/>
      <c r="BV844" s="100"/>
      <c r="BW844" s="100"/>
      <c r="BX844" s="100"/>
      <c r="BY844" s="100"/>
      <c r="BZ844" s="100"/>
      <c r="CA844" s="100"/>
      <c r="CB844" s="100"/>
      <c r="CC844" s="100"/>
      <c r="CD844" s="100"/>
      <c r="CE844" s="100"/>
      <c r="CF844" s="100"/>
      <c r="CG844" s="100"/>
      <c r="CH844" s="100"/>
      <c r="CI844" s="100"/>
      <c r="CJ844" s="100"/>
      <c r="CK844" s="100"/>
      <c r="CL844" s="100"/>
    </row>
    <row r="845" spans="1:90" x14ac:dyDescent="0.3">
      <c r="A845" s="163">
        <v>846</v>
      </c>
      <c r="B845" s="3"/>
      <c r="E845" s="2"/>
      <c r="F845" s="3"/>
      <c r="G845" s="13"/>
      <c r="H845" s="13"/>
      <c r="I845" s="13"/>
      <c r="J845" s="13"/>
      <c r="K845" s="3"/>
      <c r="L845" s="13"/>
      <c r="M845" s="13"/>
      <c r="N845" s="3"/>
      <c r="O845" s="13"/>
      <c r="P845" s="13"/>
      <c r="Q845" s="3"/>
      <c r="R845" s="13"/>
      <c r="S845" s="13"/>
      <c r="T845" s="3"/>
      <c r="U845" s="13"/>
      <c r="V845" s="13"/>
      <c r="W845" s="3"/>
      <c r="X845" s="13"/>
      <c r="Y845" s="13"/>
      <c r="Z845" s="3"/>
      <c r="AA845" s="13"/>
      <c r="AB845" s="13"/>
      <c r="AC845" s="3"/>
      <c r="AD845" s="13"/>
      <c r="AE845" s="13"/>
      <c r="AF845" s="3"/>
      <c r="AG845" s="13"/>
      <c r="AH845" s="13"/>
      <c r="AI845" s="3"/>
      <c r="AJ845" s="13"/>
      <c r="AK845" s="13"/>
      <c r="AL845" s="3"/>
      <c r="AM845" s="13"/>
      <c r="AN845" s="13"/>
      <c r="AO845" s="3"/>
      <c r="AP845" s="13"/>
      <c r="AQ845" s="13"/>
      <c r="AR845" s="3"/>
      <c r="AS845" s="13"/>
      <c r="AT845" s="13"/>
      <c r="AU845" s="40"/>
      <c r="AV845" s="13"/>
      <c r="AW845" s="13"/>
      <c r="AX845" s="3"/>
      <c r="AY845" s="13"/>
      <c r="AZ845" s="13"/>
      <c r="BA845" s="3"/>
      <c r="BB845" s="13"/>
      <c r="BC845" s="13"/>
      <c r="BD845" s="3"/>
      <c r="BE845" s="13"/>
      <c r="BF845" s="13"/>
      <c r="BG845" s="245"/>
      <c r="BH845" s="13"/>
      <c r="BI845" s="13"/>
      <c r="BJ845" s="13"/>
      <c r="BK845" s="13"/>
      <c r="BL845" s="13"/>
      <c r="BM845" s="13"/>
      <c r="BN845" s="186"/>
      <c r="BO845" s="13"/>
      <c r="BP845" s="13"/>
      <c r="BQ845" s="13"/>
      <c r="BR845" s="13"/>
      <c r="BT845" s="340"/>
      <c r="BU845" s="186"/>
      <c r="BV845" s="100"/>
      <c r="BW845" s="100"/>
      <c r="BX845" s="100"/>
      <c r="BY845" s="100"/>
      <c r="BZ845" s="100"/>
      <c r="CA845" s="100"/>
      <c r="CB845" s="100"/>
      <c r="CC845" s="100"/>
      <c r="CD845" s="100"/>
      <c r="CE845" s="100"/>
      <c r="CF845" s="100"/>
      <c r="CG845" s="100"/>
      <c r="CH845" s="100"/>
      <c r="CI845" s="100"/>
      <c r="CJ845" s="100"/>
      <c r="CK845" s="100"/>
      <c r="CL845" s="100"/>
    </row>
    <row r="846" spans="1:90" x14ac:dyDescent="0.3">
      <c r="A846" s="163">
        <v>847</v>
      </c>
      <c r="B846" s="3"/>
      <c r="E846" s="2"/>
      <c r="F846" s="3"/>
      <c r="G846" s="13"/>
      <c r="H846" s="13"/>
      <c r="I846" s="13"/>
      <c r="J846" s="13"/>
      <c r="K846" s="3"/>
      <c r="L846" s="13"/>
      <c r="M846" s="13"/>
      <c r="N846" s="3"/>
      <c r="O846" s="13"/>
      <c r="P846" s="13"/>
      <c r="Q846" s="3"/>
      <c r="R846" s="13"/>
      <c r="S846" s="13"/>
      <c r="T846" s="3"/>
      <c r="U846" s="13"/>
      <c r="V846" s="13"/>
      <c r="W846" s="3"/>
      <c r="X846" s="13"/>
      <c r="Y846" s="13"/>
      <c r="Z846" s="3"/>
      <c r="AA846" s="13"/>
      <c r="AB846" s="13"/>
      <c r="AC846" s="3"/>
      <c r="AD846" s="13"/>
      <c r="AE846" s="13"/>
      <c r="AF846" s="3"/>
      <c r="AG846" s="13"/>
      <c r="AH846" s="13"/>
      <c r="AI846" s="3"/>
      <c r="AJ846" s="13"/>
      <c r="AK846" s="13"/>
      <c r="AL846" s="3"/>
      <c r="AM846" s="13"/>
      <c r="AN846" s="13"/>
      <c r="AO846" s="3"/>
      <c r="AP846" s="13"/>
      <c r="AQ846" s="13"/>
      <c r="AR846" s="3"/>
      <c r="AS846" s="13"/>
      <c r="AT846" s="13"/>
      <c r="AU846" s="40"/>
      <c r="AV846" s="13"/>
      <c r="AW846" s="13"/>
      <c r="AX846" s="3"/>
      <c r="AY846" s="13"/>
      <c r="AZ846" s="13"/>
      <c r="BA846" s="3"/>
      <c r="BB846" s="13"/>
      <c r="BC846" s="13"/>
      <c r="BD846" s="3"/>
      <c r="BE846" s="13"/>
      <c r="BF846" s="13"/>
      <c r="BG846" s="245"/>
      <c r="BH846" s="13"/>
      <c r="BI846" s="13"/>
      <c r="BJ846" s="13"/>
      <c r="BK846" s="13"/>
      <c r="BL846" s="13"/>
      <c r="BM846" s="13"/>
      <c r="BN846" s="186"/>
      <c r="BO846" s="13"/>
      <c r="BP846" s="13"/>
      <c r="BQ846" s="13"/>
      <c r="BR846" s="13"/>
      <c r="BT846" s="340"/>
      <c r="BU846" s="186"/>
      <c r="BV846" s="100"/>
      <c r="BW846" s="100"/>
      <c r="BX846" s="100"/>
      <c r="BY846" s="100"/>
      <c r="BZ846" s="100"/>
      <c r="CA846" s="100"/>
      <c r="CB846" s="100"/>
      <c r="CC846" s="100"/>
      <c r="CD846" s="100"/>
      <c r="CE846" s="100"/>
      <c r="CF846" s="100"/>
      <c r="CG846" s="100"/>
      <c r="CH846" s="100"/>
      <c r="CI846" s="100"/>
      <c r="CJ846" s="100"/>
      <c r="CK846" s="100"/>
      <c r="CL846" s="100"/>
    </row>
    <row r="847" spans="1:90" x14ac:dyDescent="0.3">
      <c r="A847" s="163">
        <v>848</v>
      </c>
      <c r="B847" s="3"/>
      <c r="E847" s="2"/>
      <c r="F847" s="3"/>
      <c r="G847" s="13"/>
      <c r="H847" s="13"/>
      <c r="I847" s="13"/>
      <c r="J847" s="13"/>
      <c r="K847" s="3"/>
      <c r="L847" s="13"/>
      <c r="M847" s="13"/>
      <c r="N847" s="3"/>
      <c r="O847" s="13"/>
      <c r="P847" s="13"/>
      <c r="Q847" s="3"/>
      <c r="R847" s="13"/>
      <c r="S847" s="13"/>
      <c r="T847" s="3"/>
      <c r="U847" s="13"/>
      <c r="V847" s="13"/>
      <c r="W847" s="3"/>
      <c r="X847" s="13"/>
      <c r="Y847" s="13"/>
      <c r="Z847" s="3"/>
      <c r="AA847" s="13"/>
      <c r="AB847" s="13"/>
      <c r="AC847" s="3"/>
      <c r="AD847" s="13"/>
      <c r="AE847" s="13"/>
      <c r="AF847" s="3"/>
      <c r="AG847" s="13"/>
      <c r="AH847" s="13"/>
      <c r="AI847" s="3"/>
      <c r="AJ847" s="13"/>
      <c r="AK847" s="13"/>
      <c r="AL847" s="3"/>
      <c r="AM847" s="13"/>
      <c r="AN847" s="13"/>
      <c r="AO847" s="3"/>
      <c r="AP847" s="13"/>
      <c r="AQ847" s="13"/>
      <c r="AR847" s="3"/>
      <c r="AS847" s="13"/>
      <c r="AT847" s="13"/>
      <c r="AU847" s="40"/>
      <c r="AV847" s="13"/>
      <c r="AW847" s="13"/>
      <c r="AX847" s="3"/>
      <c r="AY847" s="13"/>
      <c r="AZ847" s="13"/>
      <c r="BA847" s="3"/>
      <c r="BB847" s="13"/>
      <c r="BC847" s="13"/>
      <c r="BD847" s="3"/>
      <c r="BE847" s="13"/>
      <c r="BF847" s="13"/>
      <c r="BG847" s="245"/>
      <c r="BH847" s="13"/>
      <c r="BI847" s="13"/>
      <c r="BJ847" s="13"/>
      <c r="BK847" s="13"/>
      <c r="BL847" s="13"/>
      <c r="BM847" s="13"/>
      <c r="BN847" s="186"/>
      <c r="BO847" s="13"/>
      <c r="BP847" s="13"/>
      <c r="BQ847" s="13"/>
      <c r="BR847" s="13"/>
      <c r="BT847" s="340"/>
      <c r="BU847" s="186"/>
      <c r="BV847" s="100"/>
      <c r="BW847" s="100"/>
      <c r="BX847" s="100"/>
      <c r="BY847" s="100"/>
      <c r="BZ847" s="100"/>
      <c r="CA847" s="100"/>
      <c r="CB847" s="100"/>
      <c r="CC847" s="100"/>
      <c r="CD847" s="100"/>
      <c r="CE847" s="100"/>
      <c r="CF847" s="100"/>
      <c r="CG847" s="100"/>
      <c r="CH847" s="100"/>
      <c r="CI847" s="100"/>
      <c r="CJ847" s="100"/>
      <c r="CK847" s="100"/>
      <c r="CL847" s="100"/>
    </row>
    <row r="848" spans="1:90" x14ac:dyDescent="0.3">
      <c r="A848" s="163">
        <v>849</v>
      </c>
      <c r="B848" s="3"/>
      <c r="E848" s="2"/>
      <c r="F848" s="3"/>
      <c r="G848" s="13"/>
      <c r="H848" s="13"/>
      <c r="I848" s="13"/>
      <c r="J848" s="13"/>
      <c r="K848" s="3"/>
      <c r="L848" s="13"/>
      <c r="M848" s="13"/>
      <c r="N848" s="3"/>
      <c r="O848" s="13"/>
      <c r="P848" s="13"/>
      <c r="Q848" s="3"/>
      <c r="R848" s="13"/>
      <c r="S848" s="13"/>
      <c r="T848" s="3"/>
      <c r="U848" s="13"/>
      <c r="V848" s="13"/>
      <c r="W848" s="3"/>
      <c r="X848" s="13"/>
      <c r="Y848" s="13"/>
      <c r="Z848" s="3"/>
      <c r="AA848" s="13"/>
      <c r="AB848" s="13"/>
      <c r="AC848" s="3"/>
      <c r="AD848" s="13"/>
      <c r="AE848" s="13"/>
      <c r="AF848" s="3"/>
      <c r="AG848" s="13"/>
      <c r="AH848" s="13"/>
      <c r="AI848" s="3"/>
      <c r="AJ848" s="13"/>
      <c r="AK848" s="13"/>
      <c r="AL848" s="3"/>
      <c r="AM848" s="13"/>
      <c r="AN848" s="13"/>
      <c r="AO848" s="3"/>
      <c r="AP848" s="13"/>
      <c r="AQ848" s="13"/>
      <c r="AR848" s="3"/>
      <c r="AS848" s="13"/>
      <c r="AT848" s="13"/>
      <c r="AU848" s="40"/>
      <c r="AV848" s="13"/>
      <c r="AW848" s="13"/>
      <c r="AX848" s="3"/>
      <c r="AY848" s="13"/>
      <c r="AZ848" s="13"/>
      <c r="BA848" s="3"/>
      <c r="BB848" s="13"/>
      <c r="BC848" s="13"/>
      <c r="BD848" s="3"/>
      <c r="BE848" s="13"/>
      <c r="BF848" s="13"/>
      <c r="BG848" s="245"/>
      <c r="BH848" s="13"/>
      <c r="BI848" s="13"/>
      <c r="BJ848" s="13"/>
      <c r="BK848" s="13"/>
      <c r="BL848" s="13"/>
      <c r="BM848" s="13"/>
      <c r="BN848" s="186"/>
      <c r="BO848" s="13"/>
      <c r="BP848" s="13"/>
      <c r="BQ848" s="13"/>
      <c r="BR848" s="13"/>
      <c r="BT848" s="340"/>
      <c r="BU848" s="186"/>
      <c r="BV848" s="100"/>
      <c r="BW848" s="100"/>
      <c r="BX848" s="100"/>
      <c r="BY848" s="100"/>
      <c r="BZ848" s="100"/>
      <c r="CA848" s="100"/>
      <c r="CB848" s="100"/>
      <c r="CC848" s="100"/>
      <c r="CD848" s="100"/>
      <c r="CE848" s="100"/>
      <c r="CF848" s="100"/>
      <c r="CG848" s="100"/>
      <c r="CH848" s="100"/>
      <c r="CI848" s="100"/>
      <c r="CJ848" s="100"/>
      <c r="CK848" s="100"/>
      <c r="CL848" s="100"/>
    </row>
    <row r="849" spans="1:90" x14ac:dyDescent="0.3">
      <c r="A849" s="163">
        <v>850</v>
      </c>
      <c r="B849" s="3"/>
      <c r="E849" s="2"/>
      <c r="F849" s="3"/>
      <c r="G849" s="13"/>
      <c r="H849" s="13"/>
      <c r="I849" s="13"/>
      <c r="J849" s="13"/>
      <c r="K849" s="3"/>
      <c r="L849" s="13"/>
      <c r="M849" s="13"/>
      <c r="N849" s="3"/>
      <c r="O849" s="13"/>
      <c r="P849" s="13"/>
      <c r="Q849" s="3"/>
      <c r="R849" s="13"/>
      <c r="S849" s="13"/>
      <c r="T849" s="3"/>
      <c r="U849" s="13"/>
      <c r="V849" s="13"/>
      <c r="W849" s="3"/>
      <c r="X849" s="13"/>
      <c r="Y849" s="13"/>
      <c r="Z849" s="3"/>
      <c r="AA849" s="13"/>
      <c r="AB849" s="13"/>
      <c r="AC849" s="3"/>
      <c r="AD849" s="13"/>
      <c r="AE849" s="13"/>
      <c r="AF849" s="3"/>
      <c r="AG849" s="13"/>
      <c r="AH849" s="13"/>
      <c r="AI849" s="3"/>
      <c r="AJ849" s="13"/>
      <c r="AK849" s="13"/>
      <c r="AL849" s="3"/>
      <c r="AM849" s="13"/>
      <c r="AN849" s="13"/>
      <c r="AO849" s="3"/>
      <c r="AP849" s="13"/>
      <c r="AQ849" s="13"/>
      <c r="AR849" s="3"/>
      <c r="AS849" s="13"/>
      <c r="AT849" s="13"/>
      <c r="AU849" s="40"/>
      <c r="AV849" s="13"/>
      <c r="AW849" s="13"/>
      <c r="AX849" s="3"/>
      <c r="AY849" s="13"/>
      <c r="AZ849" s="13"/>
      <c r="BA849" s="3"/>
      <c r="BB849" s="13"/>
      <c r="BC849" s="13"/>
      <c r="BD849" s="3"/>
      <c r="BE849" s="13"/>
      <c r="BF849" s="13"/>
      <c r="BG849" s="245"/>
      <c r="BH849" s="13"/>
      <c r="BI849" s="13"/>
      <c r="BJ849" s="13"/>
      <c r="BK849" s="13"/>
      <c r="BL849" s="13"/>
      <c r="BM849" s="13"/>
      <c r="BN849" s="186"/>
      <c r="BO849" s="13"/>
      <c r="BP849" s="13"/>
      <c r="BQ849" s="13"/>
      <c r="BR849" s="13"/>
      <c r="BT849" s="340"/>
      <c r="BU849" s="186"/>
      <c r="BV849" s="100"/>
      <c r="BW849" s="100"/>
      <c r="BX849" s="100"/>
      <c r="BY849" s="100"/>
      <c r="BZ849" s="100"/>
      <c r="CA849" s="100"/>
      <c r="CB849" s="100"/>
      <c r="CC849" s="100"/>
      <c r="CD849" s="100"/>
      <c r="CE849" s="100"/>
      <c r="CF849" s="100"/>
      <c r="CG849" s="100"/>
      <c r="CH849" s="100"/>
      <c r="CI849" s="100"/>
      <c r="CJ849" s="100"/>
      <c r="CK849" s="100"/>
      <c r="CL849" s="100"/>
    </row>
    <row r="850" spans="1:90" x14ac:dyDescent="0.3">
      <c r="A850" s="163">
        <v>851</v>
      </c>
      <c r="B850" s="3"/>
      <c r="E850" s="2"/>
      <c r="F850" s="3"/>
      <c r="G850" s="13"/>
      <c r="H850" s="13"/>
      <c r="I850" s="13"/>
      <c r="J850" s="13"/>
      <c r="K850" s="3"/>
      <c r="L850" s="13"/>
      <c r="M850" s="13"/>
      <c r="N850" s="3"/>
      <c r="O850" s="13"/>
      <c r="P850" s="13"/>
      <c r="Q850" s="3"/>
      <c r="R850" s="13"/>
      <c r="S850" s="13"/>
      <c r="T850" s="3"/>
      <c r="U850" s="13"/>
      <c r="V850" s="13"/>
      <c r="W850" s="3"/>
      <c r="X850" s="13"/>
      <c r="Y850" s="13"/>
      <c r="Z850" s="3"/>
      <c r="AA850" s="13"/>
      <c r="AB850" s="13"/>
      <c r="AC850" s="3"/>
      <c r="AD850" s="13"/>
      <c r="AE850" s="13"/>
      <c r="AF850" s="3"/>
      <c r="AG850" s="13"/>
      <c r="AH850" s="13"/>
      <c r="AI850" s="3"/>
      <c r="AJ850" s="13"/>
      <c r="AK850" s="13"/>
      <c r="AL850" s="3"/>
      <c r="AM850" s="13"/>
      <c r="AN850" s="13"/>
      <c r="AO850" s="3"/>
      <c r="AP850" s="13"/>
      <c r="AQ850" s="13"/>
      <c r="AR850" s="3"/>
      <c r="AS850" s="13"/>
      <c r="AT850" s="13"/>
      <c r="AU850" s="40"/>
      <c r="AV850" s="13"/>
      <c r="AW850" s="13"/>
      <c r="AX850" s="3"/>
      <c r="AY850" s="13"/>
      <c r="AZ850" s="13"/>
      <c r="BA850" s="3"/>
      <c r="BB850" s="13"/>
      <c r="BC850" s="13"/>
      <c r="BD850" s="3"/>
      <c r="BE850" s="13"/>
      <c r="BF850" s="13"/>
      <c r="BG850" s="245"/>
      <c r="BH850" s="13"/>
      <c r="BI850" s="13"/>
      <c r="BJ850" s="13"/>
      <c r="BK850" s="13"/>
      <c r="BL850" s="13"/>
      <c r="BM850" s="13"/>
      <c r="BN850" s="186"/>
      <c r="BO850" s="13"/>
      <c r="BP850" s="13"/>
      <c r="BQ850" s="13"/>
      <c r="BR850" s="13"/>
      <c r="BT850" s="340"/>
      <c r="BU850" s="186"/>
      <c r="BV850" s="100"/>
      <c r="BW850" s="100"/>
      <c r="BX850" s="100"/>
      <c r="BY850" s="100"/>
      <c r="BZ850" s="100"/>
      <c r="CA850" s="100"/>
      <c r="CB850" s="100"/>
      <c r="CC850" s="100"/>
      <c r="CD850" s="100"/>
      <c r="CE850" s="100"/>
      <c r="CF850" s="100"/>
      <c r="CG850" s="100"/>
      <c r="CH850" s="100"/>
      <c r="CI850" s="100"/>
      <c r="CJ850" s="100"/>
      <c r="CK850" s="100"/>
      <c r="CL850" s="100"/>
    </row>
    <row r="851" spans="1:90" x14ac:dyDescent="0.3">
      <c r="A851" s="163">
        <v>852</v>
      </c>
      <c r="B851" s="3"/>
      <c r="E851" s="2"/>
      <c r="F851" s="3"/>
      <c r="G851" s="13"/>
      <c r="H851" s="13"/>
      <c r="I851" s="13"/>
      <c r="J851" s="13"/>
      <c r="K851" s="3"/>
      <c r="L851" s="13"/>
      <c r="M851" s="13"/>
      <c r="N851" s="3"/>
      <c r="O851" s="13"/>
      <c r="P851" s="13"/>
      <c r="Q851" s="3"/>
      <c r="R851" s="13"/>
      <c r="S851" s="13"/>
      <c r="T851" s="3"/>
      <c r="U851" s="13"/>
      <c r="V851" s="13"/>
      <c r="W851" s="3"/>
      <c r="X851" s="13"/>
      <c r="Y851" s="13"/>
      <c r="Z851" s="3"/>
      <c r="AA851" s="13"/>
      <c r="AB851" s="13"/>
      <c r="AC851" s="3"/>
      <c r="AD851" s="13"/>
      <c r="AE851" s="13"/>
      <c r="AF851" s="3"/>
      <c r="AG851" s="13"/>
      <c r="AH851" s="13"/>
      <c r="AI851" s="3"/>
      <c r="AJ851" s="13"/>
      <c r="AK851" s="13"/>
      <c r="AL851" s="3"/>
      <c r="AM851" s="13"/>
      <c r="AN851" s="13"/>
      <c r="AO851" s="3"/>
      <c r="AP851" s="13"/>
      <c r="AQ851" s="13"/>
      <c r="AR851" s="3"/>
      <c r="AS851" s="13"/>
      <c r="AT851" s="13"/>
      <c r="AU851" s="40"/>
      <c r="AV851" s="13"/>
      <c r="AW851" s="13"/>
      <c r="AX851" s="3"/>
      <c r="AY851" s="13"/>
      <c r="AZ851" s="13"/>
      <c r="BA851" s="3"/>
      <c r="BB851" s="13"/>
      <c r="BC851" s="13"/>
      <c r="BD851" s="3"/>
      <c r="BE851" s="13"/>
      <c r="BF851" s="13"/>
      <c r="BG851" s="245"/>
      <c r="BH851" s="13"/>
      <c r="BI851" s="13"/>
      <c r="BJ851" s="13"/>
      <c r="BK851" s="13"/>
      <c r="BL851" s="13"/>
      <c r="BM851" s="13"/>
      <c r="BN851" s="186"/>
      <c r="BO851" s="13"/>
      <c r="BP851" s="13"/>
      <c r="BQ851" s="13"/>
      <c r="BR851" s="13"/>
      <c r="BT851" s="340"/>
      <c r="BU851" s="186"/>
      <c r="BV851" s="100"/>
      <c r="BW851" s="100"/>
      <c r="BX851" s="100"/>
      <c r="BY851" s="100"/>
      <c r="BZ851" s="100"/>
      <c r="CA851" s="100"/>
      <c r="CB851" s="100"/>
      <c r="CC851" s="100"/>
      <c r="CD851" s="100"/>
      <c r="CE851" s="100"/>
      <c r="CF851" s="100"/>
      <c r="CG851" s="100"/>
      <c r="CH851" s="100"/>
      <c r="CI851" s="100"/>
      <c r="CJ851" s="100"/>
      <c r="CK851" s="100"/>
      <c r="CL851" s="100"/>
    </row>
    <row r="852" spans="1:90" x14ac:dyDescent="0.3">
      <c r="A852" s="163">
        <v>853</v>
      </c>
      <c r="B852" s="3"/>
      <c r="E852" s="2"/>
      <c r="F852" s="3"/>
      <c r="G852" s="13"/>
      <c r="H852" s="13"/>
      <c r="I852" s="13"/>
      <c r="J852" s="13"/>
      <c r="K852" s="3"/>
      <c r="L852" s="13"/>
      <c r="M852" s="13"/>
      <c r="N852" s="3"/>
      <c r="O852" s="13"/>
      <c r="P852" s="13"/>
      <c r="Q852" s="3"/>
      <c r="R852" s="13"/>
      <c r="S852" s="13"/>
      <c r="T852" s="3"/>
      <c r="U852" s="13"/>
      <c r="V852" s="13"/>
      <c r="W852" s="3"/>
      <c r="X852" s="13"/>
      <c r="Y852" s="13"/>
      <c r="Z852" s="3"/>
      <c r="AA852" s="13"/>
      <c r="AB852" s="13"/>
      <c r="AC852" s="3"/>
      <c r="AD852" s="13"/>
      <c r="AE852" s="13"/>
      <c r="AF852" s="3"/>
      <c r="AG852" s="13"/>
      <c r="AH852" s="13"/>
      <c r="AI852" s="3"/>
      <c r="AJ852" s="13"/>
      <c r="AK852" s="13"/>
      <c r="AL852" s="3"/>
      <c r="AM852" s="13"/>
      <c r="AN852" s="13"/>
      <c r="AO852" s="3"/>
      <c r="AP852" s="13"/>
      <c r="AQ852" s="13"/>
      <c r="AR852" s="3"/>
      <c r="AS852" s="13"/>
      <c r="AT852" s="13"/>
      <c r="AU852" s="40"/>
      <c r="AV852" s="13"/>
      <c r="AW852" s="13"/>
      <c r="AX852" s="3"/>
      <c r="AY852" s="13"/>
      <c r="AZ852" s="13"/>
      <c r="BA852" s="3"/>
      <c r="BB852" s="13"/>
      <c r="BC852" s="13"/>
      <c r="BD852" s="3"/>
      <c r="BE852" s="13"/>
      <c r="BF852" s="13"/>
      <c r="BG852" s="245"/>
      <c r="BH852" s="13"/>
      <c r="BI852" s="13"/>
      <c r="BJ852" s="13"/>
      <c r="BK852" s="13"/>
      <c r="BL852" s="13"/>
      <c r="BM852" s="13"/>
      <c r="BN852" s="186"/>
      <c r="BO852" s="13"/>
      <c r="BP852" s="13"/>
      <c r="BQ852" s="13"/>
      <c r="BR852" s="13"/>
      <c r="BT852" s="340"/>
      <c r="BU852" s="186"/>
      <c r="BV852" s="100"/>
      <c r="BW852" s="100"/>
      <c r="BX852" s="100"/>
      <c r="BY852" s="100"/>
      <c r="BZ852" s="100"/>
      <c r="CA852" s="100"/>
      <c r="CB852" s="100"/>
      <c r="CC852" s="100"/>
      <c r="CD852" s="100"/>
      <c r="CE852" s="100"/>
      <c r="CF852" s="100"/>
      <c r="CG852" s="100"/>
      <c r="CH852" s="100"/>
      <c r="CI852" s="100"/>
      <c r="CJ852" s="100"/>
      <c r="CK852" s="100"/>
      <c r="CL852" s="100"/>
    </row>
    <row r="853" spans="1:90" x14ac:dyDescent="0.3">
      <c r="A853" s="163">
        <v>854</v>
      </c>
      <c r="B853" s="3"/>
      <c r="E853" s="2"/>
      <c r="F853" s="3"/>
      <c r="G853" s="13"/>
      <c r="H853" s="13"/>
      <c r="I853" s="13"/>
      <c r="J853" s="13"/>
      <c r="K853" s="3"/>
      <c r="L853" s="13"/>
      <c r="M853" s="13"/>
      <c r="N853" s="3"/>
      <c r="O853" s="13"/>
      <c r="P853" s="13"/>
      <c r="Q853" s="3"/>
      <c r="R853" s="13"/>
      <c r="S853" s="13"/>
      <c r="T853" s="3"/>
      <c r="U853" s="13"/>
      <c r="V853" s="13"/>
      <c r="W853" s="3"/>
      <c r="X853" s="13"/>
      <c r="Y853" s="13"/>
      <c r="Z853" s="3"/>
      <c r="AA853" s="13"/>
      <c r="AB853" s="13"/>
      <c r="AC853" s="3"/>
      <c r="AD853" s="13"/>
      <c r="AE853" s="13"/>
      <c r="AF853" s="3"/>
      <c r="AG853" s="13"/>
      <c r="AH853" s="13"/>
      <c r="AI853" s="3"/>
      <c r="AJ853" s="13"/>
      <c r="AK853" s="13"/>
      <c r="AL853" s="3"/>
      <c r="AM853" s="13"/>
      <c r="AN853" s="13"/>
      <c r="AO853" s="3"/>
      <c r="AP853" s="13"/>
      <c r="AQ853" s="13"/>
      <c r="AR853" s="3"/>
      <c r="AS853" s="13"/>
      <c r="AT853" s="13"/>
      <c r="AU853" s="40"/>
      <c r="AV853" s="13"/>
      <c r="AW853" s="13"/>
      <c r="AX853" s="3"/>
      <c r="AY853" s="13"/>
      <c r="AZ853" s="13"/>
      <c r="BA853" s="3"/>
      <c r="BB853" s="13"/>
      <c r="BC853" s="13"/>
      <c r="BD853" s="3"/>
      <c r="BE853" s="13"/>
      <c r="BF853" s="13"/>
      <c r="BG853" s="245"/>
      <c r="BH853" s="13"/>
      <c r="BI853" s="13"/>
      <c r="BJ853" s="13"/>
      <c r="BK853" s="13"/>
      <c r="BL853" s="13"/>
      <c r="BM853" s="13"/>
      <c r="BN853" s="186"/>
      <c r="BO853" s="13"/>
      <c r="BP853" s="13"/>
      <c r="BQ853" s="13"/>
      <c r="BR853" s="13"/>
      <c r="BT853" s="340"/>
      <c r="BU853" s="186"/>
      <c r="BV853" s="100"/>
      <c r="BW853" s="100"/>
      <c r="BX853" s="100"/>
      <c r="BY853" s="100"/>
      <c r="BZ853" s="100"/>
      <c r="CA853" s="100"/>
      <c r="CB853" s="100"/>
      <c r="CC853" s="100"/>
      <c r="CD853" s="100"/>
      <c r="CE853" s="100"/>
      <c r="CF853" s="100"/>
      <c r="CG853" s="100"/>
      <c r="CH853" s="100"/>
      <c r="CI853" s="100"/>
      <c r="CJ853" s="100"/>
      <c r="CK853" s="100"/>
      <c r="CL853" s="100"/>
    </row>
    <row r="854" spans="1:90" x14ac:dyDescent="0.3">
      <c r="A854" s="163">
        <v>855</v>
      </c>
      <c r="B854" s="3"/>
      <c r="E854" s="2"/>
      <c r="F854" s="3"/>
      <c r="G854" s="13"/>
      <c r="H854" s="13"/>
      <c r="I854" s="13"/>
      <c r="J854" s="13"/>
      <c r="K854" s="3"/>
      <c r="L854" s="13"/>
      <c r="M854" s="13"/>
      <c r="N854" s="3"/>
      <c r="O854" s="13"/>
      <c r="P854" s="13"/>
      <c r="Q854" s="3"/>
      <c r="R854" s="13"/>
      <c r="S854" s="13"/>
      <c r="T854" s="3"/>
      <c r="U854" s="13"/>
      <c r="V854" s="13"/>
      <c r="W854" s="3"/>
      <c r="X854" s="13"/>
      <c r="Y854" s="13"/>
      <c r="Z854" s="3"/>
      <c r="AA854" s="13"/>
      <c r="AB854" s="13"/>
      <c r="AC854" s="3"/>
      <c r="AD854" s="13"/>
      <c r="AE854" s="13"/>
      <c r="AF854" s="3"/>
      <c r="AG854" s="13"/>
      <c r="AH854" s="13"/>
      <c r="AI854" s="3"/>
      <c r="AJ854" s="13"/>
      <c r="AK854" s="13"/>
      <c r="AL854" s="3"/>
      <c r="AM854" s="13"/>
      <c r="AN854" s="13"/>
      <c r="AO854" s="3"/>
      <c r="AP854" s="13"/>
      <c r="AQ854" s="13"/>
      <c r="AR854" s="3"/>
      <c r="AS854" s="13"/>
      <c r="AT854" s="13"/>
      <c r="AU854" s="40"/>
      <c r="AV854" s="13"/>
      <c r="AW854" s="13"/>
      <c r="AX854" s="3"/>
      <c r="AY854" s="13"/>
      <c r="AZ854" s="13"/>
      <c r="BA854" s="3"/>
      <c r="BB854" s="13"/>
      <c r="BC854" s="13"/>
      <c r="BD854" s="3"/>
      <c r="BE854" s="13"/>
      <c r="BF854" s="13"/>
      <c r="BG854" s="245"/>
      <c r="BH854" s="13"/>
      <c r="BI854" s="13"/>
      <c r="BJ854" s="13"/>
      <c r="BK854" s="13"/>
      <c r="BL854" s="13"/>
      <c r="BM854" s="13"/>
      <c r="BN854" s="186"/>
      <c r="BO854" s="13"/>
      <c r="BP854" s="13"/>
      <c r="BQ854" s="13"/>
      <c r="BR854" s="13"/>
      <c r="BT854" s="340"/>
      <c r="BU854" s="186"/>
      <c r="BV854" s="100"/>
      <c r="BW854" s="100"/>
      <c r="BX854" s="100"/>
      <c r="BY854" s="100"/>
      <c r="BZ854" s="100"/>
      <c r="CA854" s="100"/>
      <c r="CB854" s="100"/>
      <c r="CC854" s="100"/>
      <c r="CD854" s="100"/>
      <c r="CE854" s="100"/>
      <c r="CF854" s="100"/>
      <c r="CG854" s="100"/>
      <c r="CH854" s="100"/>
      <c r="CI854" s="100"/>
      <c r="CJ854" s="100"/>
      <c r="CK854" s="100"/>
      <c r="CL854" s="100"/>
    </row>
    <row r="855" spans="1:90" x14ac:dyDescent="0.3">
      <c r="A855" s="163">
        <v>856</v>
      </c>
      <c r="B855" s="3"/>
      <c r="E855" s="2"/>
      <c r="F855" s="3"/>
      <c r="G855" s="13"/>
      <c r="H855" s="13"/>
      <c r="I855" s="13"/>
      <c r="J855" s="13"/>
      <c r="K855" s="3"/>
      <c r="L855" s="13"/>
      <c r="M855" s="13"/>
      <c r="N855" s="3"/>
      <c r="O855" s="13"/>
      <c r="P855" s="13"/>
      <c r="Q855" s="3"/>
      <c r="R855" s="13"/>
      <c r="S855" s="13"/>
      <c r="T855" s="3"/>
      <c r="U855" s="13"/>
      <c r="V855" s="13"/>
      <c r="W855" s="3"/>
      <c r="X855" s="13"/>
      <c r="Y855" s="13"/>
      <c r="Z855" s="3"/>
      <c r="AA855" s="13"/>
      <c r="AB855" s="13"/>
      <c r="AC855" s="3"/>
      <c r="AD855" s="13"/>
      <c r="AE855" s="13"/>
      <c r="AF855" s="3"/>
      <c r="AG855" s="13"/>
      <c r="AH855" s="13"/>
      <c r="AI855" s="3"/>
      <c r="AJ855" s="13"/>
      <c r="AK855" s="13"/>
      <c r="AL855" s="3"/>
      <c r="AM855" s="13"/>
      <c r="AN855" s="13"/>
      <c r="AO855" s="3"/>
      <c r="AP855" s="13"/>
      <c r="AQ855" s="13"/>
      <c r="AR855" s="3"/>
      <c r="AS855" s="13"/>
      <c r="AT855" s="13"/>
      <c r="AU855" s="40"/>
      <c r="AV855" s="13"/>
      <c r="AW855" s="13"/>
      <c r="AX855" s="3"/>
      <c r="AY855" s="13"/>
      <c r="AZ855" s="13"/>
      <c r="BA855" s="3"/>
      <c r="BB855" s="13"/>
      <c r="BC855" s="13"/>
      <c r="BD855" s="3"/>
      <c r="BE855" s="13"/>
      <c r="BF855" s="13"/>
      <c r="BG855" s="245"/>
      <c r="BH855" s="13"/>
      <c r="BI855" s="13"/>
      <c r="BJ855" s="13"/>
      <c r="BK855" s="13"/>
      <c r="BL855" s="13"/>
      <c r="BM855" s="13"/>
      <c r="BN855" s="186"/>
      <c r="BO855" s="13"/>
      <c r="BP855" s="13"/>
      <c r="BQ855" s="13"/>
      <c r="BR855" s="13"/>
      <c r="BT855" s="340"/>
      <c r="BU855" s="186"/>
      <c r="BV855" s="100"/>
      <c r="BW855" s="100"/>
      <c r="BX855" s="100"/>
      <c r="BY855" s="100"/>
      <c r="BZ855" s="100"/>
      <c r="CA855" s="100"/>
      <c r="CB855" s="100"/>
      <c r="CC855" s="100"/>
      <c r="CD855" s="100"/>
      <c r="CE855" s="100"/>
      <c r="CF855" s="100"/>
      <c r="CG855" s="100"/>
      <c r="CH855" s="100"/>
      <c r="CI855" s="100"/>
      <c r="CJ855" s="100"/>
      <c r="CK855" s="100"/>
      <c r="CL855" s="100"/>
    </row>
    <row r="856" spans="1:90" x14ac:dyDescent="0.3">
      <c r="A856" s="163">
        <v>857</v>
      </c>
      <c r="B856" s="3"/>
      <c r="E856" s="2"/>
      <c r="F856" s="3"/>
      <c r="G856" s="13"/>
      <c r="H856" s="13"/>
      <c r="I856" s="13"/>
      <c r="J856" s="13"/>
      <c r="K856" s="3"/>
      <c r="L856" s="13"/>
      <c r="M856" s="13"/>
      <c r="N856" s="3"/>
      <c r="O856" s="13"/>
      <c r="P856" s="13"/>
      <c r="Q856" s="3"/>
      <c r="R856" s="13"/>
      <c r="S856" s="13"/>
      <c r="T856" s="3"/>
      <c r="U856" s="13"/>
      <c r="V856" s="13"/>
      <c r="W856" s="3"/>
      <c r="X856" s="13"/>
      <c r="Y856" s="13"/>
      <c r="Z856" s="3"/>
      <c r="AA856" s="13"/>
      <c r="AB856" s="13"/>
      <c r="AC856" s="3"/>
      <c r="AD856" s="13"/>
      <c r="AE856" s="13"/>
      <c r="AF856" s="3"/>
      <c r="AG856" s="13"/>
      <c r="AH856" s="13"/>
      <c r="AI856" s="3"/>
      <c r="AJ856" s="13"/>
      <c r="AK856" s="13"/>
      <c r="AL856" s="3"/>
      <c r="AM856" s="13"/>
      <c r="AN856" s="13"/>
      <c r="AO856" s="3"/>
      <c r="AP856" s="13"/>
      <c r="AQ856" s="13"/>
      <c r="AR856" s="3"/>
      <c r="AS856" s="13"/>
      <c r="AT856" s="13"/>
      <c r="AU856" s="40"/>
      <c r="AV856" s="13"/>
      <c r="AW856" s="13"/>
      <c r="AX856" s="3"/>
      <c r="AY856" s="13"/>
      <c r="AZ856" s="13"/>
      <c r="BA856" s="3"/>
      <c r="BB856" s="13"/>
      <c r="BC856" s="13"/>
      <c r="BD856" s="3"/>
      <c r="BE856" s="13"/>
      <c r="BF856" s="13"/>
      <c r="BG856" s="245"/>
      <c r="BH856" s="13"/>
      <c r="BI856" s="13"/>
      <c r="BJ856" s="13"/>
      <c r="BK856" s="13"/>
      <c r="BL856" s="13"/>
      <c r="BM856" s="13"/>
      <c r="BN856" s="186"/>
      <c r="BO856" s="13"/>
      <c r="BP856" s="13"/>
      <c r="BQ856" s="13"/>
      <c r="BR856" s="13"/>
      <c r="BT856" s="340"/>
      <c r="BU856" s="186"/>
      <c r="BV856" s="100"/>
      <c r="BW856" s="100"/>
      <c r="BX856" s="100"/>
      <c r="BY856" s="100"/>
      <c r="BZ856" s="100"/>
      <c r="CA856" s="100"/>
      <c r="CB856" s="100"/>
      <c r="CC856" s="100"/>
      <c r="CD856" s="100"/>
      <c r="CE856" s="100"/>
      <c r="CF856" s="100"/>
      <c r="CG856" s="100"/>
      <c r="CH856" s="100"/>
      <c r="CI856" s="100"/>
      <c r="CJ856" s="100"/>
      <c r="CK856" s="100"/>
      <c r="CL856" s="100"/>
    </row>
    <row r="857" spans="1:90" x14ac:dyDescent="0.3">
      <c r="A857" s="163">
        <v>858</v>
      </c>
      <c r="B857" s="3"/>
      <c r="E857" s="2"/>
      <c r="F857" s="3"/>
      <c r="G857" s="13"/>
      <c r="H857" s="13"/>
      <c r="I857" s="13"/>
      <c r="J857" s="13"/>
      <c r="K857" s="3"/>
      <c r="L857" s="13"/>
      <c r="M857" s="13"/>
      <c r="N857" s="3"/>
      <c r="O857" s="13"/>
      <c r="P857" s="13"/>
      <c r="Q857" s="3"/>
      <c r="R857" s="13"/>
      <c r="S857" s="13"/>
      <c r="T857" s="3"/>
      <c r="U857" s="13"/>
      <c r="V857" s="13"/>
      <c r="W857" s="3"/>
      <c r="X857" s="13"/>
      <c r="Y857" s="13"/>
      <c r="Z857" s="3"/>
      <c r="AA857" s="13"/>
      <c r="AB857" s="13"/>
      <c r="AC857" s="3"/>
      <c r="AD857" s="13"/>
      <c r="AE857" s="13"/>
      <c r="AF857" s="3"/>
      <c r="AG857" s="13"/>
      <c r="AH857" s="13"/>
      <c r="AI857" s="3"/>
      <c r="AJ857" s="13"/>
      <c r="AK857" s="13"/>
      <c r="AL857" s="3"/>
      <c r="AM857" s="13"/>
      <c r="AN857" s="13"/>
      <c r="AO857" s="3"/>
      <c r="AP857" s="13"/>
      <c r="AQ857" s="13"/>
      <c r="AR857" s="3"/>
      <c r="AS857" s="13"/>
      <c r="AT857" s="13"/>
      <c r="AU857" s="40"/>
      <c r="AV857" s="13"/>
      <c r="AW857" s="13"/>
      <c r="AX857" s="3"/>
      <c r="AY857" s="13"/>
      <c r="AZ857" s="13"/>
      <c r="BA857" s="3"/>
      <c r="BB857" s="13"/>
      <c r="BC857" s="13"/>
      <c r="BD857" s="3"/>
      <c r="BE857" s="13"/>
      <c r="BF857" s="13"/>
      <c r="BG857" s="245"/>
      <c r="BH857" s="13"/>
      <c r="BI857" s="13"/>
      <c r="BJ857" s="13"/>
      <c r="BK857" s="13"/>
      <c r="BL857" s="13"/>
      <c r="BM857" s="13"/>
      <c r="BN857" s="186"/>
      <c r="BO857" s="13"/>
      <c r="BP857" s="13"/>
      <c r="BQ857" s="13"/>
      <c r="BR857" s="13"/>
      <c r="BT857" s="340"/>
      <c r="BU857" s="186"/>
      <c r="BV857" s="100"/>
      <c r="BW857" s="100"/>
      <c r="BX857" s="100"/>
      <c r="BY857" s="100"/>
      <c r="BZ857" s="100"/>
      <c r="CA857" s="100"/>
      <c r="CB857" s="100"/>
      <c r="CC857" s="100"/>
      <c r="CD857" s="100"/>
      <c r="CE857" s="100"/>
      <c r="CF857" s="100"/>
      <c r="CG857" s="100"/>
      <c r="CH857" s="100"/>
      <c r="CI857" s="100"/>
      <c r="CJ857" s="100"/>
      <c r="CK857" s="100"/>
      <c r="CL857" s="100"/>
    </row>
    <row r="858" spans="1:90" x14ac:dyDescent="0.3">
      <c r="A858" s="163">
        <v>859</v>
      </c>
      <c r="B858" s="3"/>
      <c r="E858" s="2"/>
      <c r="F858" s="3"/>
      <c r="G858" s="13"/>
      <c r="H858" s="13"/>
      <c r="I858" s="13"/>
      <c r="J858" s="13"/>
      <c r="K858" s="3"/>
      <c r="L858" s="13"/>
      <c r="M858" s="13"/>
      <c r="N858" s="3"/>
      <c r="O858" s="13"/>
      <c r="P858" s="13"/>
      <c r="Q858" s="3"/>
      <c r="R858" s="13"/>
      <c r="S858" s="13"/>
      <c r="T858" s="3"/>
      <c r="U858" s="13"/>
      <c r="V858" s="13"/>
      <c r="W858" s="3"/>
      <c r="X858" s="13"/>
      <c r="Y858" s="13"/>
      <c r="Z858" s="3"/>
      <c r="AA858" s="13"/>
      <c r="AB858" s="13"/>
      <c r="AC858" s="3"/>
      <c r="AD858" s="13"/>
      <c r="AE858" s="13"/>
      <c r="AF858" s="3"/>
      <c r="AG858" s="13"/>
      <c r="AH858" s="13"/>
      <c r="AI858" s="3"/>
      <c r="AJ858" s="13"/>
      <c r="AK858" s="13"/>
      <c r="AL858" s="3"/>
      <c r="AM858" s="13"/>
      <c r="AN858" s="13"/>
      <c r="AO858" s="3"/>
      <c r="AP858" s="13"/>
      <c r="AQ858" s="13"/>
      <c r="AR858" s="3"/>
      <c r="AS858" s="13"/>
      <c r="AT858" s="13"/>
      <c r="AU858" s="40"/>
      <c r="AV858" s="13"/>
      <c r="AW858" s="13"/>
      <c r="AX858" s="3"/>
      <c r="AY858" s="13"/>
      <c r="AZ858" s="13"/>
      <c r="BA858" s="3"/>
      <c r="BB858" s="13"/>
      <c r="BC858" s="13"/>
      <c r="BD858" s="3"/>
      <c r="BE858" s="13"/>
      <c r="BF858" s="13"/>
      <c r="BG858" s="245"/>
      <c r="BH858" s="13"/>
      <c r="BI858" s="13"/>
      <c r="BJ858" s="13"/>
      <c r="BK858" s="13"/>
      <c r="BL858" s="13"/>
      <c r="BM858" s="13"/>
      <c r="BN858" s="186"/>
      <c r="BO858" s="13"/>
      <c r="BP858" s="13"/>
      <c r="BQ858" s="13"/>
      <c r="BR858" s="13"/>
      <c r="BT858" s="340"/>
      <c r="BU858" s="186"/>
      <c r="BV858" s="100"/>
      <c r="BW858" s="100"/>
      <c r="BX858" s="100"/>
      <c r="BY858" s="100"/>
      <c r="BZ858" s="100"/>
      <c r="CA858" s="100"/>
      <c r="CB858" s="100"/>
      <c r="CC858" s="100"/>
      <c r="CD858" s="100"/>
      <c r="CE858" s="100"/>
      <c r="CF858" s="100"/>
      <c r="CG858" s="100"/>
      <c r="CH858" s="100"/>
      <c r="CI858" s="100"/>
      <c r="CJ858" s="100"/>
      <c r="CK858" s="100"/>
      <c r="CL858" s="100"/>
    </row>
    <row r="859" spans="1:90" x14ac:dyDescent="0.3">
      <c r="A859" s="163">
        <v>860</v>
      </c>
      <c r="B859" s="3"/>
      <c r="E859" s="2"/>
      <c r="F859" s="3"/>
      <c r="G859" s="13"/>
      <c r="H859" s="13"/>
      <c r="I859" s="13"/>
      <c r="J859" s="13"/>
      <c r="K859" s="3"/>
      <c r="L859" s="13"/>
      <c r="M859" s="13"/>
      <c r="N859" s="3"/>
      <c r="O859" s="13"/>
      <c r="P859" s="13"/>
      <c r="Q859" s="3"/>
      <c r="R859" s="13"/>
      <c r="S859" s="13"/>
      <c r="T859" s="3"/>
      <c r="U859" s="13"/>
      <c r="V859" s="13"/>
      <c r="W859" s="3"/>
      <c r="X859" s="13"/>
      <c r="Y859" s="13"/>
      <c r="Z859" s="3"/>
      <c r="AA859" s="13"/>
      <c r="AB859" s="13"/>
      <c r="AC859" s="3"/>
      <c r="AD859" s="13"/>
      <c r="AE859" s="13"/>
      <c r="AF859" s="3"/>
      <c r="AG859" s="13"/>
      <c r="AH859" s="13"/>
      <c r="AI859" s="3"/>
      <c r="AJ859" s="13"/>
      <c r="AK859" s="13"/>
      <c r="AL859" s="3"/>
      <c r="AM859" s="13"/>
      <c r="AN859" s="13"/>
      <c r="AO859" s="3"/>
      <c r="AP859" s="13"/>
      <c r="AQ859" s="13"/>
      <c r="AR859" s="3"/>
      <c r="AS859" s="13"/>
      <c r="AT859" s="13"/>
      <c r="AU859" s="40"/>
      <c r="AV859" s="13"/>
      <c r="AW859" s="13"/>
      <c r="AX859" s="3"/>
      <c r="AY859" s="13"/>
      <c r="AZ859" s="13"/>
      <c r="BA859" s="3"/>
      <c r="BB859" s="13"/>
      <c r="BC859" s="13"/>
      <c r="BD859" s="3"/>
      <c r="BE859" s="13"/>
      <c r="BF859" s="13"/>
      <c r="BG859" s="245"/>
      <c r="BH859" s="13"/>
      <c r="BI859" s="13"/>
      <c r="BJ859" s="13"/>
      <c r="BK859" s="13"/>
      <c r="BL859" s="13"/>
      <c r="BM859" s="13"/>
      <c r="BN859" s="186"/>
      <c r="BO859" s="13"/>
      <c r="BP859" s="13"/>
      <c r="BQ859" s="13"/>
      <c r="BR859" s="13"/>
      <c r="BT859" s="340"/>
      <c r="BU859" s="186"/>
      <c r="BV859" s="100"/>
      <c r="BW859" s="100"/>
      <c r="BX859" s="100"/>
      <c r="BY859" s="100"/>
      <c r="BZ859" s="100"/>
      <c r="CA859" s="100"/>
      <c r="CB859" s="100"/>
      <c r="CC859" s="100"/>
      <c r="CD859" s="100"/>
      <c r="CE859" s="100"/>
      <c r="CF859" s="100"/>
      <c r="CG859" s="100"/>
      <c r="CH859" s="100"/>
      <c r="CI859" s="100"/>
      <c r="CJ859" s="100"/>
      <c r="CK859" s="100"/>
      <c r="CL859" s="100"/>
    </row>
    <row r="860" spans="1:90" x14ac:dyDescent="0.3">
      <c r="A860" s="163">
        <v>861</v>
      </c>
      <c r="B860" s="3"/>
      <c r="E860" s="2"/>
      <c r="F860" s="3"/>
      <c r="G860" s="13"/>
      <c r="H860" s="13"/>
      <c r="I860" s="13"/>
      <c r="J860" s="13"/>
      <c r="K860" s="3"/>
      <c r="L860" s="13"/>
      <c r="M860" s="13"/>
      <c r="N860" s="3"/>
      <c r="O860" s="13"/>
      <c r="P860" s="13"/>
      <c r="Q860" s="3"/>
      <c r="R860" s="13"/>
      <c r="S860" s="13"/>
      <c r="T860" s="3"/>
      <c r="U860" s="13"/>
      <c r="V860" s="13"/>
      <c r="W860" s="3"/>
      <c r="X860" s="13"/>
      <c r="Y860" s="13"/>
      <c r="Z860" s="3"/>
      <c r="AA860" s="13"/>
      <c r="AB860" s="13"/>
      <c r="AC860" s="3"/>
      <c r="AD860" s="13"/>
      <c r="AE860" s="13"/>
      <c r="AF860" s="3"/>
      <c r="AG860" s="13"/>
      <c r="AH860" s="13"/>
      <c r="AI860" s="3"/>
      <c r="AJ860" s="13"/>
      <c r="AK860" s="13"/>
      <c r="AL860" s="3"/>
      <c r="AM860" s="13"/>
      <c r="AN860" s="13"/>
      <c r="AO860" s="3"/>
      <c r="AP860" s="13"/>
      <c r="AQ860" s="13"/>
      <c r="AR860" s="3"/>
      <c r="AS860" s="13"/>
      <c r="AT860" s="13"/>
      <c r="AU860" s="40"/>
      <c r="AV860" s="13"/>
      <c r="AW860" s="13"/>
      <c r="AX860" s="3"/>
      <c r="AY860" s="13"/>
      <c r="AZ860" s="13"/>
      <c r="BA860" s="3"/>
      <c r="BB860" s="13"/>
      <c r="BC860" s="13"/>
      <c r="BD860" s="3"/>
      <c r="BE860" s="13"/>
      <c r="BF860" s="13"/>
      <c r="BG860" s="245"/>
      <c r="BH860" s="13"/>
      <c r="BI860" s="13"/>
      <c r="BJ860" s="13"/>
      <c r="BK860" s="13"/>
      <c r="BL860" s="13"/>
      <c r="BM860" s="13"/>
      <c r="BN860" s="186"/>
      <c r="BO860" s="13"/>
      <c r="BP860" s="13"/>
      <c r="BQ860" s="13"/>
      <c r="BR860" s="13"/>
      <c r="BT860" s="340"/>
      <c r="BU860" s="186"/>
      <c r="BV860" s="100"/>
      <c r="BW860" s="100"/>
      <c r="BX860" s="100"/>
      <c r="BY860" s="100"/>
      <c r="BZ860" s="100"/>
      <c r="CA860" s="100"/>
      <c r="CB860" s="100"/>
      <c r="CC860" s="100"/>
      <c r="CD860" s="100"/>
      <c r="CE860" s="100"/>
      <c r="CF860" s="100"/>
      <c r="CG860" s="100"/>
      <c r="CH860" s="100"/>
      <c r="CI860" s="100"/>
      <c r="CJ860" s="100"/>
      <c r="CK860" s="100"/>
      <c r="CL860" s="100"/>
    </row>
    <row r="861" spans="1:90" x14ac:dyDescent="0.3">
      <c r="A861" s="163">
        <v>862</v>
      </c>
      <c r="B861" s="3"/>
      <c r="E861" s="2"/>
      <c r="F861" s="3"/>
      <c r="G861" s="13"/>
      <c r="H861" s="13"/>
      <c r="I861" s="13"/>
      <c r="J861" s="13"/>
      <c r="K861" s="3"/>
      <c r="L861" s="13"/>
      <c r="M861" s="13"/>
      <c r="N861" s="3"/>
      <c r="O861" s="13"/>
      <c r="P861" s="13"/>
      <c r="Q861" s="3"/>
      <c r="R861" s="13"/>
      <c r="S861" s="13"/>
      <c r="T861" s="3"/>
      <c r="U861" s="13"/>
      <c r="V861" s="13"/>
      <c r="W861" s="3"/>
      <c r="X861" s="13"/>
      <c r="Y861" s="13"/>
      <c r="Z861" s="3"/>
      <c r="AA861" s="13"/>
      <c r="AB861" s="13"/>
      <c r="AC861" s="3"/>
      <c r="AD861" s="13"/>
      <c r="AE861" s="13"/>
      <c r="AF861" s="3"/>
      <c r="AG861" s="13"/>
      <c r="AH861" s="13"/>
      <c r="AI861" s="3"/>
      <c r="AJ861" s="13"/>
      <c r="AK861" s="13"/>
      <c r="AL861" s="3"/>
      <c r="AM861" s="13"/>
      <c r="AN861" s="13"/>
      <c r="AO861" s="3"/>
      <c r="AP861" s="13"/>
      <c r="AQ861" s="13"/>
      <c r="AR861" s="3"/>
      <c r="AS861" s="13"/>
      <c r="AT861" s="13"/>
      <c r="AU861" s="40"/>
      <c r="AV861" s="13"/>
      <c r="AW861" s="13"/>
      <c r="AX861" s="3"/>
      <c r="AY861" s="13"/>
      <c r="AZ861" s="13"/>
      <c r="BA861" s="3"/>
      <c r="BB861" s="13"/>
      <c r="BC861" s="13"/>
      <c r="BD861" s="3"/>
      <c r="BE861" s="13"/>
      <c r="BF861" s="13"/>
      <c r="BG861" s="245"/>
      <c r="BH861" s="13"/>
      <c r="BI861" s="13"/>
      <c r="BJ861" s="13"/>
      <c r="BK861" s="13"/>
      <c r="BL861" s="13"/>
      <c r="BM861" s="13"/>
      <c r="BN861" s="186"/>
      <c r="BO861" s="13"/>
      <c r="BP861" s="13"/>
      <c r="BQ861" s="13"/>
      <c r="BR861" s="13"/>
      <c r="BT861" s="340"/>
      <c r="BU861" s="186"/>
      <c r="BV861" s="100"/>
      <c r="BW861" s="100"/>
      <c r="BX861" s="100"/>
      <c r="BY861" s="100"/>
      <c r="BZ861" s="100"/>
      <c r="CA861" s="100"/>
      <c r="CB861" s="100"/>
      <c r="CC861" s="100"/>
      <c r="CD861" s="100"/>
      <c r="CE861" s="100"/>
      <c r="CF861" s="100"/>
      <c r="CG861" s="100"/>
      <c r="CH861" s="100"/>
      <c r="CI861" s="100"/>
      <c r="CJ861" s="100"/>
      <c r="CK861" s="100"/>
      <c r="CL861" s="100"/>
    </row>
    <row r="862" spans="1:90" x14ac:dyDescent="0.3">
      <c r="A862" s="163">
        <v>863</v>
      </c>
      <c r="B862" s="3"/>
      <c r="E862" s="2"/>
      <c r="F862" s="3"/>
      <c r="G862" s="13"/>
      <c r="H862" s="13"/>
      <c r="I862" s="13"/>
      <c r="J862" s="13"/>
      <c r="K862" s="3"/>
      <c r="L862" s="13"/>
      <c r="M862" s="13"/>
      <c r="N862" s="3"/>
      <c r="O862" s="13"/>
      <c r="P862" s="13"/>
      <c r="Q862" s="3"/>
      <c r="R862" s="13"/>
      <c r="S862" s="13"/>
      <c r="T862" s="3"/>
      <c r="U862" s="13"/>
      <c r="V862" s="13"/>
      <c r="W862" s="3"/>
      <c r="X862" s="13"/>
      <c r="Y862" s="13"/>
      <c r="Z862" s="3"/>
      <c r="AA862" s="13"/>
      <c r="AB862" s="13"/>
      <c r="AC862" s="3"/>
      <c r="AD862" s="13"/>
      <c r="AE862" s="13"/>
      <c r="AF862" s="3"/>
      <c r="AG862" s="13"/>
      <c r="AH862" s="13"/>
      <c r="AI862" s="3"/>
      <c r="AJ862" s="13"/>
      <c r="AK862" s="13"/>
      <c r="AL862" s="3"/>
      <c r="AM862" s="13"/>
      <c r="AN862" s="13"/>
      <c r="AO862" s="3"/>
      <c r="AP862" s="13"/>
      <c r="AQ862" s="13"/>
      <c r="AR862" s="3"/>
      <c r="AS862" s="13"/>
      <c r="AT862" s="13"/>
      <c r="AU862" s="40"/>
      <c r="AV862" s="13"/>
      <c r="AW862" s="13"/>
      <c r="AX862" s="3"/>
      <c r="AY862" s="13"/>
      <c r="AZ862" s="13"/>
      <c r="BA862" s="3"/>
      <c r="BB862" s="13"/>
      <c r="BC862" s="13"/>
      <c r="BD862" s="3"/>
      <c r="BE862" s="13"/>
      <c r="BF862" s="13"/>
      <c r="BG862" s="245"/>
      <c r="BH862" s="13"/>
      <c r="BI862" s="13"/>
      <c r="BJ862" s="13"/>
      <c r="BK862" s="13"/>
      <c r="BL862" s="13"/>
      <c r="BM862" s="13"/>
      <c r="BN862" s="186"/>
      <c r="BO862" s="13"/>
      <c r="BP862" s="13"/>
      <c r="BQ862" s="13"/>
      <c r="BR862" s="13"/>
      <c r="BT862" s="340"/>
      <c r="BU862" s="186"/>
      <c r="BV862" s="100"/>
      <c r="BW862" s="100"/>
      <c r="BX862" s="100"/>
      <c r="BY862" s="100"/>
      <c r="BZ862" s="100"/>
      <c r="CA862" s="100"/>
      <c r="CB862" s="100"/>
      <c r="CC862" s="100"/>
      <c r="CD862" s="100"/>
      <c r="CE862" s="100"/>
      <c r="CF862" s="100"/>
      <c r="CG862" s="100"/>
      <c r="CH862" s="100"/>
      <c r="CI862" s="100"/>
      <c r="CJ862" s="100"/>
      <c r="CK862" s="100"/>
      <c r="CL862" s="100"/>
    </row>
    <row r="863" spans="1:90" x14ac:dyDescent="0.3">
      <c r="A863" s="163">
        <v>864</v>
      </c>
      <c r="B863" s="3"/>
      <c r="E863" s="2"/>
      <c r="F863" s="3"/>
      <c r="G863" s="13"/>
      <c r="H863" s="13"/>
      <c r="I863" s="13"/>
      <c r="J863" s="13"/>
      <c r="K863" s="3"/>
      <c r="L863" s="13"/>
      <c r="M863" s="13"/>
      <c r="N863" s="3"/>
      <c r="O863" s="13"/>
      <c r="P863" s="13"/>
      <c r="Q863" s="3"/>
      <c r="R863" s="13"/>
      <c r="S863" s="13"/>
      <c r="T863" s="3"/>
      <c r="U863" s="13"/>
      <c r="V863" s="13"/>
      <c r="W863" s="3"/>
      <c r="X863" s="13"/>
      <c r="Y863" s="13"/>
      <c r="Z863" s="3"/>
      <c r="AA863" s="13"/>
      <c r="AB863" s="13"/>
      <c r="AC863" s="3"/>
      <c r="AD863" s="13"/>
      <c r="AE863" s="13"/>
      <c r="AF863" s="3"/>
      <c r="AG863" s="13"/>
      <c r="AH863" s="13"/>
      <c r="AI863" s="3"/>
      <c r="AJ863" s="13"/>
      <c r="AK863" s="13"/>
      <c r="AL863" s="3"/>
      <c r="AM863" s="13"/>
      <c r="AN863" s="13"/>
      <c r="AO863" s="3"/>
      <c r="AP863" s="13"/>
      <c r="AQ863" s="13"/>
      <c r="AR863" s="3"/>
      <c r="AS863" s="13"/>
      <c r="AT863" s="13"/>
      <c r="AU863" s="40"/>
      <c r="AV863" s="13"/>
      <c r="AW863" s="13"/>
      <c r="AX863" s="3"/>
      <c r="AY863" s="13"/>
      <c r="AZ863" s="13"/>
      <c r="BA863" s="3"/>
      <c r="BB863" s="13"/>
      <c r="BC863" s="13"/>
      <c r="BD863" s="3"/>
      <c r="BE863" s="13"/>
      <c r="BF863" s="13"/>
      <c r="BG863" s="245"/>
      <c r="BH863" s="13"/>
      <c r="BI863" s="13"/>
      <c r="BJ863" s="13"/>
      <c r="BK863" s="13"/>
      <c r="BL863" s="13"/>
      <c r="BM863" s="13"/>
      <c r="BN863" s="186"/>
      <c r="BO863" s="13"/>
      <c r="BP863" s="13"/>
      <c r="BQ863" s="13"/>
      <c r="BR863" s="13"/>
      <c r="BT863" s="340"/>
      <c r="BU863" s="186"/>
      <c r="BV863" s="100"/>
      <c r="BW863" s="100"/>
      <c r="BX863" s="100"/>
      <c r="BY863" s="100"/>
      <c r="BZ863" s="100"/>
      <c r="CA863" s="100"/>
      <c r="CB863" s="100"/>
      <c r="CC863" s="100"/>
      <c r="CD863" s="100"/>
      <c r="CE863" s="100"/>
      <c r="CF863" s="100"/>
      <c r="CG863" s="100"/>
      <c r="CH863" s="100"/>
      <c r="CI863" s="100"/>
      <c r="CJ863" s="100"/>
      <c r="CK863" s="100"/>
      <c r="CL863" s="100"/>
    </row>
    <row r="864" spans="1:90" x14ac:dyDescent="0.3">
      <c r="A864" s="163">
        <v>865</v>
      </c>
      <c r="B864" s="3"/>
      <c r="E864" s="2"/>
      <c r="F864" s="3"/>
      <c r="G864" s="13"/>
      <c r="H864" s="13"/>
      <c r="I864" s="13"/>
      <c r="J864" s="13"/>
      <c r="K864" s="3"/>
      <c r="L864" s="13"/>
      <c r="M864" s="13"/>
      <c r="N864" s="3"/>
      <c r="O864" s="13"/>
      <c r="P864" s="13"/>
      <c r="Q864" s="3"/>
      <c r="R864" s="13"/>
      <c r="S864" s="13"/>
      <c r="T864" s="3"/>
      <c r="U864" s="13"/>
      <c r="V864" s="13"/>
      <c r="W864" s="3"/>
      <c r="X864" s="13"/>
      <c r="Y864" s="13"/>
      <c r="Z864" s="3"/>
      <c r="AA864" s="13"/>
      <c r="AB864" s="13"/>
      <c r="AC864" s="3"/>
      <c r="AD864" s="13"/>
      <c r="AE864" s="13"/>
      <c r="AF864" s="3"/>
      <c r="AG864" s="13"/>
      <c r="AH864" s="13"/>
      <c r="AI864" s="3"/>
      <c r="AJ864" s="13"/>
      <c r="AK864" s="13"/>
      <c r="AL864" s="3"/>
      <c r="AM864" s="13"/>
      <c r="AN864" s="13"/>
      <c r="AO864" s="3"/>
      <c r="AP864" s="13"/>
      <c r="AQ864" s="13"/>
      <c r="AR864" s="3"/>
      <c r="AS864" s="13"/>
      <c r="AT864" s="13"/>
      <c r="AU864" s="40"/>
      <c r="AV864" s="13"/>
      <c r="AW864" s="13"/>
      <c r="AX864" s="3"/>
      <c r="AY864" s="13"/>
      <c r="AZ864" s="13"/>
      <c r="BA864" s="3"/>
      <c r="BB864" s="13"/>
      <c r="BC864" s="13"/>
      <c r="BD864" s="3"/>
      <c r="BE864" s="13"/>
      <c r="BF864" s="13"/>
      <c r="BG864" s="245"/>
      <c r="BH864" s="13"/>
      <c r="BI864" s="13"/>
      <c r="BJ864" s="13"/>
      <c r="BK864" s="13"/>
      <c r="BL864" s="13"/>
      <c r="BM864" s="13"/>
      <c r="BN864" s="186"/>
      <c r="BO864" s="13"/>
      <c r="BP864" s="13"/>
      <c r="BQ864" s="13"/>
      <c r="BR864" s="13"/>
      <c r="BT864" s="340"/>
      <c r="BU864" s="186"/>
      <c r="BV864" s="100"/>
      <c r="BW864" s="100"/>
      <c r="BX864" s="100"/>
      <c r="BY864" s="100"/>
      <c r="BZ864" s="100"/>
      <c r="CA864" s="100"/>
      <c r="CB864" s="100"/>
      <c r="CC864" s="100"/>
      <c r="CD864" s="100"/>
      <c r="CE864" s="100"/>
      <c r="CF864" s="100"/>
      <c r="CG864" s="100"/>
      <c r="CH864" s="100"/>
      <c r="CI864" s="100"/>
      <c r="CJ864" s="100"/>
      <c r="CK864" s="100"/>
      <c r="CL864" s="100"/>
    </row>
    <row r="865" spans="1:90" x14ac:dyDescent="0.3">
      <c r="A865" s="163">
        <v>866</v>
      </c>
      <c r="B865" s="3"/>
      <c r="E865" s="2"/>
      <c r="F865" s="3"/>
      <c r="G865" s="13"/>
      <c r="H865" s="13"/>
      <c r="I865" s="13"/>
      <c r="J865" s="13"/>
      <c r="K865" s="3"/>
      <c r="L865" s="13"/>
      <c r="M865" s="13"/>
      <c r="N865" s="3"/>
      <c r="O865" s="13"/>
      <c r="P865" s="13"/>
      <c r="Q865" s="3"/>
      <c r="R865" s="13"/>
      <c r="S865" s="13"/>
      <c r="T865" s="3"/>
      <c r="U865" s="13"/>
      <c r="V865" s="13"/>
      <c r="W865" s="3"/>
      <c r="X865" s="13"/>
      <c r="Y865" s="13"/>
      <c r="Z865" s="3"/>
      <c r="AA865" s="13"/>
      <c r="AB865" s="13"/>
      <c r="AC865" s="3"/>
      <c r="AD865" s="13"/>
      <c r="AE865" s="13"/>
      <c r="AF865" s="3"/>
      <c r="AG865" s="13"/>
      <c r="AH865" s="13"/>
      <c r="AI865" s="3"/>
      <c r="AJ865" s="13"/>
      <c r="AK865" s="13"/>
      <c r="AL865" s="3"/>
      <c r="AM865" s="13"/>
      <c r="AN865" s="13"/>
      <c r="AO865" s="3"/>
      <c r="AP865" s="13"/>
      <c r="AQ865" s="13"/>
      <c r="AR865" s="3"/>
      <c r="AS865" s="13"/>
      <c r="AT865" s="13"/>
      <c r="AU865" s="40"/>
      <c r="AV865" s="13"/>
      <c r="AW865" s="13"/>
      <c r="AX865" s="3"/>
      <c r="AY865" s="13"/>
      <c r="AZ865" s="13"/>
      <c r="BA865" s="3"/>
      <c r="BB865" s="13"/>
      <c r="BC865" s="13"/>
      <c r="BD865" s="3"/>
      <c r="BE865" s="13"/>
      <c r="BF865" s="13"/>
      <c r="BG865" s="245"/>
      <c r="BH865" s="13"/>
      <c r="BI865" s="13"/>
      <c r="BJ865" s="13"/>
      <c r="BK865" s="13"/>
      <c r="BL865" s="13"/>
      <c r="BM865" s="13"/>
      <c r="BN865" s="186"/>
      <c r="BO865" s="13"/>
      <c r="BP865" s="13"/>
      <c r="BQ865" s="13"/>
      <c r="BR865" s="13"/>
      <c r="BT865" s="340"/>
      <c r="BU865" s="186"/>
      <c r="BV865" s="100"/>
      <c r="BW865" s="100"/>
      <c r="BX865" s="100"/>
      <c r="BY865" s="100"/>
      <c r="BZ865" s="100"/>
      <c r="CA865" s="100"/>
      <c r="CB865" s="100"/>
      <c r="CC865" s="100"/>
      <c r="CD865" s="100"/>
      <c r="CE865" s="100"/>
      <c r="CF865" s="100"/>
      <c r="CG865" s="100"/>
      <c r="CH865" s="100"/>
      <c r="CI865" s="100"/>
      <c r="CJ865" s="100"/>
      <c r="CK865" s="100"/>
      <c r="CL865" s="100"/>
    </row>
    <row r="866" spans="1:90" x14ac:dyDescent="0.3">
      <c r="A866" s="163">
        <v>867</v>
      </c>
      <c r="B866" s="3"/>
      <c r="E866" s="2"/>
      <c r="F866" s="3"/>
      <c r="G866" s="13"/>
      <c r="H866" s="13"/>
      <c r="I866" s="13"/>
      <c r="J866" s="13"/>
      <c r="K866" s="3"/>
      <c r="L866" s="13"/>
      <c r="M866" s="13"/>
      <c r="N866" s="3"/>
      <c r="O866" s="13"/>
      <c r="P866" s="13"/>
      <c r="Q866" s="3"/>
      <c r="R866" s="13"/>
      <c r="S866" s="13"/>
      <c r="T866" s="3"/>
      <c r="U866" s="13"/>
      <c r="V866" s="13"/>
      <c r="W866" s="3"/>
      <c r="X866" s="13"/>
      <c r="Y866" s="13"/>
      <c r="Z866" s="3"/>
      <c r="AA866" s="13"/>
      <c r="AB866" s="13"/>
      <c r="AC866" s="3"/>
      <c r="AD866" s="13"/>
      <c r="AE866" s="13"/>
      <c r="AF866" s="3"/>
      <c r="AG866" s="13"/>
      <c r="AH866" s="13"/>
      <c r="AI866" s="3"/>
      <c r="AJ866" s="13"/>
      <c r="AK866" s="13"/>
      <c r="AL866" s="3"/>
      <c r="AM866" s="13"/>
      <c r="AN866" s="13"/>
      <c r="AO866" s="3"/>
      <c r="AP866" s="13"/>
      <c r="AQ866" s="13"/>
      <c r="AR866" s="3"/>
      <c r="AS866" s="13"/>
      <c r="AT866" s="13"/>
      <c r="AU866" s="40"/>
      <c r="AV866" s="13"/>
      <c r="AW866" s="13"/>
      <c r="AX866" s="3"/>
      <c r="AY866" s="13"/>
      <c r="AZ866" s="13"/>
      <c r="BA866" s="3"/>
      <c r="BB866" s="13"/>
      <c r="BC866" s="13"/>
      <c r="BD866" s="3"/>
      <c r="BE866" s="13"/>
      <c r="BF866" s="13"/>
      <c r="BG866" s="245"/>
      <c r="BH866" s="13"/>
      <c r="BI866" s="13"/>
      <c r="BJ866" s="13"/>
      <c r="BK866" s="13"/>
      <c r="BL866" s="13"/>
      <c r="BM866" s="13"/>
      <c r="BN866" s="186"/>
      <c r="BO866" s="13"/>
      <c r="BP866" s="13"/>
      <c r="BQ866" s="13"/>
      <c r="BR866" s="13"/>
      <c r="BT866" s="340"/>
      <c r="BU866" s="186"/>
      <c r="BV866" s="100"/>
      <c r="BW866" s="100"/>
      <c r="BX866" s="100"/>
      <c r="BY866" s="100"/>
      <c r="BZ866" s="100"/>
      <c r="CA866" s="100"/>
      <c r="CB866" s="100"/>
      <c r="CC866" s="100"/>
      <c r="CD866" s="100"/>
      <c r="CE866" s="100"/>
      <c r="CF866" s="100"/>
      <c r="CG866" s="100"/>
      <c r="CH866" s="100"/>
      <c r="CI866" s="100"/>
      <c r="CJ866" s="100"/>
      <c r="CK866" s="100"/>
      <c r="CL866" s="100"/>
    </row>
    <row r="867" spans="1:90" x14ac:dyDescent="0.3">
      <c r="A867" s="163">
        <v>868</v>
      </c>
      <c r="B867" s="3"/>
      <c r="E867" s="2"/>
      <c r="F867" s="3"/>
      <c r="G867" s="13"/>
      <c r="H867" s="13"/>
      <c r="I867" s="13"/>
      <c r="J867" s="13"/>
      <c r="K867" s="3"/>
      <c r="L867" s="13"/>
      <c r="M867" s="13"/>
      <c r="N867" s="3"/>
      <c r="O867" s="13"/>
      <c r="P867" s="13"/>
      <c r="Q867" s="3"/>
      <c r="R867" s="13"/>
      <c r="S867" s="13"/>
      <c r="T867" s="3"/>
      <c r="U867" s="13"/>
      <c r="V867" s="13"/>
      <c r="W867" s="3"/>
      <c r="X867" s="13"/>
      <c r="Y867" s="13"/>
      <c r="Z867" s="3"/>
      <c r="AA867" s="13"/>
      <c r="AB867" s="13"/>
      <c r="AC867" s="3"/>
      <c r="AD867" s="13"/>
      <c r="AE867" s="13"/>
      <c r="AF867" s="3"/>
      <c r="AG867" s="13"/>
      <c r="AH867" s="13"/>
      <c r="AI867" s="3"/>
      <c r="AJ867" s="13"/>
      <c r="AK867" s="13"/>
      <c r="AL867" s="3"/>
      <c r="AM867" s="13"/>
      <c r="AN867" s="13"/>
      <c r="AO867" s="3"/>
      <c r="AP867" s="13"/>
      <c r="AQ867" s="13"/>
      <c r="AR867" s="3"/>
      <c r="AS867" s="13"/>
      <c r="AT867" s="13"/>
      <c r="AU867" s="40"/>
      <c r="AV867" s="13"/>
      <c r="AW867" s="13"/>
      <c r="AX867" s="3"/>
      <c r="AY867" s="13"/>
      <c r="AZ867" s="13"/>
      <c r="BA867" s="3"/>
      <c r="BB867" s="13"/>
      <c r="BC867" s="13"/>
      <c r="BD867" s="3"/>
      <c r="BE867" s="13"/>
      <c r="BF867" s="13"/>
      <c r="BG867" s="245"/>
      <c r="BH867" s="13"/>
      <c r="BI867" s="13"/>
      <c r="BJ867" s="13"/>
      <c r="BK867" s="13"/>
      <c r="BL867" s="13"/>
      <c r="BM867" s="13"/>
      <c r="BN867" s="186"/>
      <c r="BO867" s="13"/>
      <c r="BP867" s="13"/>
      <c r="BQ867" s="13"/>
      <c r="BR867" s="13"/>
      <c r="BT867" s="340"/>
      <c r="BU867" s="186"/>
      <c r="BV867" s="100"/>
      <c r="BW867" s="100"/>
      <c r="BX867" s="100"/>
      <c r="BY867" s="100"/>
      <c r="BZ867" s="100"/>
      <c r="CA867" s="100"/>
      <c r="CB867" s="100"/>
      <c r="CC867" s="100"/>
      <c r="CD867" s="100"/>
      <c r="CE867" s="100"/>
      <c r="CF867" s="100"/>
      <c r="CG867" s="100"/>
      <c r="CH867" s="100"/>
      <c r="CI867" s="100"/>
      <c r="CJ867" s="100"/>
      <c r="CK867" s="100"/>
      <c r="CL867" s="100"/>
    </row>
    <row r="868" spans="1:90" x14ac:dyDescent="0.3">
      <c r="A868" s="163">
        <v>869</v>
      </c>
      <c r="B868" s="3"/>
      <c r="E868" s="2"/>
      <c r="F868" s="3"/>
      <c r="G868" s="13"/>
      <c r="H868" s="13"/>
      <c r="I868" s="13"/>
      <c r="J868" s="13"/>
      <c r="K868" s="3"/>
      <c r="L868" s="13"/>
      <c r="M868" s="13"/>
      <c r="N868" s="3"/>
      <c r="O868" s="13"/>
      <c r="P868" s="13"/>
      <c r="Q868" s="3"/>
      <c r="R868" s="13"/>
      <c r="S868" s="13"/>
      <c r="T868" s="3"/>
      <c r="U868" s="13"/>
      <c r="V868" s="13"/>
      <c r="W868" s="3"/>
      <c r="X868" s="13"/>
      <c r="Y868" s="13"/>
      <c r="Z868" s="3"/>
      <c r="AA868" s="13"/>
      <c r="AB868" s="13"/>
      <c r="AC868" s="3"/>
      <c r="AD868" s="13"/>
      <c r="AE868" s="13"/>
      <c r="AF868" s="3"/>
      <c r="AG868" s="13"/>
      <c r="AH868" s="13"/>
      <c r="AI868" s="3"/>
      <c r="AJ868" s="13"/>
      <c r="AK868" s="13"/>
      <c r="AL868" s="3"/>
      <c r="AM868" s="13"/>
      <c r="AN868" s="13"/>
      <c r="AO868" s="3"/>
      <c r="AP868" s="13"/>
      <c r="AQ868" s="13"/>
      <c r="AR868" s="3"/>
      <c r="AS868" s="13"/>
      <c r="AT868" s="13"/>
      <c r="AU868" s="40"/>
      <c r="AV868" s="13"/>
      <c r="AW868" s="13"/>
      <c r="AX868" s="3"/>
      <c r="AY868" s="13"/>
      <c r="AZ868" s="13"/>
      <c r="BA868" s="3"/>
      <c r="BB868" s="13"/>
      <c r="BC868" s="13"/>
      <c r="BD868" s="3"/>
      <c r="BE868" s="13"/>
      <c r="BF868" s="13"/>
      <c r="BG868" s="245"/>
      <c r="BH868" s="13"/>
      <c r="BI868" s="13"/>
      <c r="BJ868" s="13"/>
      <c r="BK868" s="13"/>
      <c r="BL868" s="13"/>
      <c r="BM868" s="13"/>
      <c r="BN868" s="186"/>
      <c r="BO868" s="13"/>
      <c r="BP868" s="13"/>
      <c r="BQ868" s="13"/>
      <c r="BR868" s="13"/>
      <c r="BT868" s="340"/>
      <c r="BU868" s="186"/>
      <c r="BV868" s="100"/>
      <c r="BW868" s="100"/>
      <c r="BX868" s="100"/>
      <c r="BY868" s="100"/>
      <c r="BZ868" s="100"/>
      <c r="CA868" s="100"/>
      <c r="CB868" s="100"/>
      <c r="CC868" s="100"/>
      <c r="CD868" s="100"/>
      <c r="CE868" s="100"/>
      <c r="CF868" s="100"/>
      <c r="CG868" s="100"/>
      <c r="CH868" s="100"/>
      <c r="CI868" s="100"/>
      <c r="CJ868" s="100"/>
      <c r="CK868" s="100"/>
      <c r="CL868" s="100"/>
    </row>
    <row r="869" spans="1:90" x14ac:dyDescent="0.3">
      <c r="A869" s="163">
        <v>870</v>
      </c>
      <c r="B869" s="3"/>
      <c r="E869" s="2"/>
      <c r="F869" s="3"/>
      <c r="G869" s="13"/>
      <c r="H869" s="13"/>
      <c r="I869" s="13"/>
      <c r="J869" s="13"/>
      <c r="K869" s="3"/>
      <c r="L869" s="13"/>
      <c r="M869" s="13"/>
      <c r="N869" s="3"/>
      <c r="O869" s="13"/>
      <c r="P869" s="13"/>
      <c r="Q869" s="3"/>
      <c r="R869" s="13"/>
      <c r="S869" s="13"/>
      <c r="T869" s="3"/>
      <c r="U869" s="13"/>
      <c r="V869" s="13"/>
      <c r="W869" s="3"/>
      <c r="X869" s="13"/>
      <c r="Y869" s="13"/>
      <c r="Z869" s="3"/>
      <c r="AA869" s="13"/>
      <c r="AB869" s="13"/>
      <c r="AC869" s="3"/>
      <c r="AD869" s="13"/>
      <c r="AE869" s="13"/>
      <c r="AF869" s="3"/>
      <c r="AG869" s="13"/>
      <c r="AH869" s="13"/>
      <c r="AI869" s="3"/>
      <c r="AJ869" s="13"/>
      <c r="AK869" s="13"/>
      <c r="AL869" s="3"/>
      <c r="AM869" s="13"/>
      <c r="AN869" s="13"/>
      <c r="AO869" s="3"/>
      <c r="AP869" s="13"/>
      <c r="AQ869" s="13"/>
      <c r="AR869" s="3"/>
      <c r="AS869" s="13"/>
      <c r="AT869" s="13"/>
      <c r="AU869" s="40"/>
      <c r="AV869" s="13"/>
      <c r="AW869" s="13"/>
      <c r="AX869" s="3"/>
      <c r="AY869" s="13"/>
      <c r="AZ869" s="13"/>
      <c r="BA869" s="3"/>
      <c r="BB869" s="13"/>
      <c r="BC869" s="13"/>
      <c r="BD869" s="3"/>
      <c r="BE869" s="13"/>
      <c r="BF869" s="13"/>
      <c r="BG869" s="245"/>
      <c r="BH869" s="13"/>
      <c r="BI869" s="13"/>
      <c r="BJ869" s="13"/>
      <c r="BK869" s="13"/>
      <c r="BL869" s="13"/>
      <c r="BM869" s="13"/>
      <c r="BN869" s="186"/>
      <c r="BO869" s="13"/>
      <c r="BP869" s="13"/>
      <c r="BQ869" s="13"/>
      <c r="BR869" s="13"/>
      <c r="BT869" s="340"/>
      <c r="BU869" s="186"/>
      <c r="BV869" s="100"/>
      <c r="BW869" s="100"/>
      <c r="BX869" s="100"/>
      <c r="BY869" s="100"/>
      <c r="BZ869" s="100"/>
      <c r="CA869" s="100"/>
      <c r="CB869" s="100"/>
      <c r="CC869" s="100"/>
      <c r="CD869" s="100"/>
      <c r="CE869" s="100"/>
      <c r="CF869" s="100"/>
      <c r="CG869" s="100"/>
      <c r="CH869" s="100"/>
      <c r="CI869" s="100"/>
      <c r="CJ869" s="100"/>
      <c r="CK869" s="100"/>
      <c r="CL869" s="100"/>
    </row>
    <row r="870" spans="1:90" x14ac:dyDescent="0.3">
      <c r="A870" s="163">
        <v>871</v>
      </c>
      <c r="B870" s="3"/>
      <c r="E870" s="2"/>
      <c r="F870" s="3"/>
      <c r="G870" s="13"/>
      <c r="H870" s="13"/>
      <c r="I870" s="13"/>
      <c r="J870" s="13"/>
      <c r="K870" s="3"/>
      <c r="L870" s="13"/>
      <c r="M870" s="13"/>
      <c r="N870" s="3"/>
      <c r="O870" s="13"/>
      <c r="P870" s="13"/>
      <c r="Q870" s="3"/>
      <c r="R870" s="13"/>
      <c r="S870" s="13"/>
      <c r="T870" s="3"/>
      <c r="U870" s="13"/>
      <c r="V870" s="13"/>
      <c r="W870" s="3"/>
      <c r="X870" s="13"/>
      <c r="Y870" s="13"/>
      <c r="Z870" s="3"/>
      <c r="AA870" s="13"/>
      <c r="AB870" s="13"/>
      <c r="AC870" s="3"/>
      <c r="AD870" s="13"/>
      <c r="AE870" s="13"/>
      <c r="AF870" s="3"/>
      <c r="AG870" s="13"/>
      <c r="AH870" s="13"/>
      <c r="AI870" s="3"/>
      <c r="AJ870" s="13"/>
      <c r="AK870" s="13"/>
      <c r="AL870" s="3"/>
      <c r="AM870" s="13"/>
      <c r="AN870" s="13"/>
      <c r="AO870" s="3"/>
      <c r="AP870" s="13"/>
      <c r="AQ870" s="13"/>
      <c r="AR870" s="3"/>
      <c r="AS870" s="13"/>
      <c r="AT870" s="13"/>
      <c r="AU870" s="40"/>
      <c r="AV870" s="13"/>
      <c r="AW870" s="13"/>
      <c r="AX870" s="3"/>
      <c r="AY870" s="13"/>
      <c r="AZ870" s="13"/>
      <c r="BA870" s="3"/>
      <c r="BB870" s="13"/>
      <c r="BC870" s="13"/>
      <c r="BD870" s="3"/>
      <c r="BE870" s="13"/>
      <c r="BF870" s="13"/>
      <c r="BG870" s="245"/>
      <c r="BH870" s="13"/>
      <c r="BI870" s="13"/>
      <c r="BJ870" s="13"/>
      <c r="BK870" s="13"/>
      <c r="BL870" s="13"/>
      <c r="BM870" s="13"/>
      <c r="BN870" s="186"/>
      <c r="BO870" s="13"/>
      <c r="BP870" s="13"/>
      <c r="BQ870" s="13"/>
      <c r="BR870" s="13"/>
      <c r="BT870" s="340"/>
      <c r="BU870" s="186"/>
      <c r="BV870" s="100"/>
      <c r="BW870" s="100"/>
      <c r="BX870" s="100"/>
      <c r="BY870" s="100"/>
      <c r="BZ870" s="100"/>
      <c r="CA870" s="100"/>
      <c r="CB870" s="100"/>
      <c r="CC870" s="100"/>
      <c r="CD870" s="100"/>
      <c r="CE870" s="100"/>
      <c r="CF870" s="100"/>
      <c r="CG870" s="100"/>
      <c r="CH870" s="100"/>
      <c r="CI870" s="100"/>
      <c r="CJ870" s="100"/>
      <c r="CK870" s="100"/>
      <c r="CL870" s="100"/>
    </row>
    <row r="871" spans="1:90" x14ac:dyDescent="0.3">
      <c r="A871" s="163">
        <v>872</v>
      </c>
      <c r="B871" s="3"/>
      <c r="E871" s="2"/>
      <c r="F871" s="3"/>
      <c r="G871" s="13"/>
      <c r="H871" s="13"/>
      <c r="I871" s="13"/>
      <c r="J871" s="13"/>
      <c r="K871" s="3"/>
      <c r="L871" s="13"/>
      <c r="M871" s="13"/>
      <c r="N871" s="3"/>
      <c r="O871" s="13"/>
      <c r="P871" s="13"/>
      <c r="Q871" s="3"/>
      <c r="R871" s="13"/>
      <c r="S871" s="13"/>
      <c r="T871" s="3"/>
      <c r="U871" s="13"/>
      <c r="V871" s="13"/>
      <c r="W871" s="3"/>
      <c r="X871" s="13"/>
      <c r="Y871" s="13"/>
      <c r="Z871" s="3"/>
      <c r="AA871" s="13"/>
      <c r="AB871" s="13"/>
      <c r="AC871" s="3"/>
      <c r="AD871" s="13"/>
      <c r="AE871" s="13"/>
      <c r="AF871" s="3"/>
      <c r="AG871" s="13"/>
      <c r="AH871" s="13"/>
      <c r="AI871" s="3"/>
      <c r="AJ871" s="13"/>
      <c r="AK871" s="13"/>
      <c r="AL871" s="3"/>
      <c r="AM871" s="13"/>
      <c r="AN871" s="13"/>
      <c r="AO871" s="3"/>
      <c r="AP871" s="13"/>
      <c r="AQ871" s="13"/>
      <c r="AR871" s="3"/>
      <c r="AS871" s="13"/>
      <c r="AT871" s="13"/>
      <c r="AU871" s="40"/>
      <c r="AV871" s="13"/>
      <c r="AW871" s="13"/>
      <c r="AX871" s="3"/>
      <c r="AY871" s="13"/>
      <c r="AZ871" s="13"/>
      <c r="BA871" s="3"/>
      <c r="BB871" s="13"/>
      <c r="BC871" s="13"/>
      <c r="BD871" s="3"/>
      <c r="BE871" s="13"/>
      <c r="BF871" s="13"/>
      <c r="BG871" s="245"/>
      <c r="BH871" s="13"/>
      <c r="BI871" s="13"/>
      <c r="BJ871" s="13"/>
      <c r="BK871" s="13"/>
      <c r="BL871" s="13"/>
      <c r="BM871" s="13"/>
      <c r="BN871" s="186"/>
      <c r="BO871" s="13"/>
      <c r="BP871" s="13"/>
      <c r="BQ871" s="13"/>
      <c r="BR871" s="13"/>
      <c r="BT871" s="340"/>
      <c r="BU871" s="186"/>
      <c r="BV871" s="100"/>
      <c r="BW871" s="100"/>
      <c r="BX871" s="100"/>
      <c r="BY871" s="100"/>
      <c r="BZ871" s="100"/>
      <c r="CA871" s="100"/>
      <c r="CB871" s="100"/>
      <c r="CC871" s="100"/>
      <c r="CD871" s="100"/>
      <c r="CE871" s="100"/>
      <c r="CF871" s="100"/>
      <c r="CG871" s="100"/>
      <c r="CH871" s="100"/>
      <c r="CI871" s="100"/>
      <c r="CJ871" s="100"/>
      <c r="CK871" s="100"/>
      <c r="CL871" s="100"/>
    </row>
    <row r="872" spans="1:90" x14ac:dyDescent="0.3">
      <c r="A872" s="163">
        <v>873</v>
      </c>
      <c r="B872" s="3"/>
      <c r="E872" s="2"/>
      <c r="F872" s="3"/>
      <c r="G872" s="13"/>
      <c r="H872" s="13"/>
      <c r="I872" s="13"/>
      <c r="J872" s="13"/>
      <c r="K872" s="3"/>
      <c r="L872" s="13"/>
      <c r="M872" s="13"/>
      <c r="N872" s="3"/>
      <c r="O872" s="13"/>
      <c r="P872" s="13"/>
      <c r="Q872" s="3"/>
      <c r="R872" s="13"/>
      <c r="S872" s="13"/>
      <c r="T872" s="3"/>
      <c r="U872" s="13"/>
      <c r="V872" s="13"/>
      <c r="W872" s="3"/>
      <c r="X872" s="13"/>
      <c r="Y872" s="13"/>
      <c r="Z872" s="3"/>
      <c r="AA872" s="13"/>
      <c r="AB872" s="13"/>
      <c r="AC872" s="3"/>
      <c r="AD872" s="13"/>
      <c r="AE872" s="13"/>
      <c r="AF872" s="3"/>
      <c r="AG872" s="13"/>
      <c r="AH872" s="13"/>
      <c r="AI872" s="3"/>
      <c r="AJ872" s="13"/>
      <c r="AK872" s="13"/>
      <c r="AL872" s="3"/>
      <c r="AM872" s="13"/>
      <c r="AN872" s="13"/>
      <c r="AO872" s="3"/>
      <c r="AP872" s="13"/>
      <c r="AQ872" s="13"/>
      <c r="AR872" s="3"/>
      <c r="AS872" s="13"/>
      <c r="AT872" s="13"/>
      <c r="AU872" s="40"/>
      <c r="AV872" s="13"/>
      <c r="AW872" s="13"/>
      <c r="AX872" s="3"/>
      <c r="AY872" s="13"/>
      <c r="AZ872" s="13"/>
      <c r="BA872" s="3"/>
      <c r="BB872" s="13"/>
      <c r="BC872" s="13"/>
      <c r="BD872" s="3"/>
      <c r="BE872" s="13"/>
      <c r="BF872" s="13"/>
      <c r="BG872" s="245"/>
      <c r="BH872" s="13"/>
      <c r="BI872" s="13"/>
      <c r="BJ872" s="13"/>
      <c r="BK872" s="13"/>
      <c r="BL872" s="13"/>
      <c r="BM872" s="13"/>
      <c r="BN872" s="186"/>
      <c r="BO872" s="13"/>
      <c r="BP872" s="13"/>
      <c r="BQ872" s="13"/>
      <c r="BR872" s="13"/>
      <c r="BT872" s="340"/>
      <c r="BU872" s="186"/>
      <c r="BV872" s="100"/>
      <c r="BW872" s="100"/>
      <c r="BX872" s="100"/>
      <c r="BY872" s="100"/>
      <c r="BZ872" s="100"/>
      <c r="CA872" s="100"/>
      <c r="CB872" s="100"/>
      <c r="CC872" s="100"/>
      <c r="CD872" s="100"/>
      <c r="CE872" s="100"/>
      <c r="CF872" s="100"/>
      <c r="CG872" s="100"/>
      <c r="CH872" s="100"/>
      <c r="CI872" s="100"/>
      <c r="CJ872" s="100"/>
      <c r="CK872" s="100"/>
      <c r="CL872" s="100"/>
    </row>
    <row r="873" spans="1:90" x14ac:dyDescent="0.3">
      <c r="A873" s="163">
        <v>874</v>
      </c>
      <c r="B873" s="3"/>
      <c r="E873" s="2"/>
      <c r="F873" s="3"/>
      <c r="G873" s="13"/>
      <c r="H873" s="13"/>
      <c r="I873" s="13"/>
      <c r="J873" s="13"/>
      <c r="K873" s="3"/>
      <c r="L873" s="13"/>
      <c r="M873" s="13"/>
      <c r="N873" s="3"/>
      <c r="O873" s="13"/>
      <c r="P873" s="13"/>
      <c r="Q873" s="3"/>
      <c r="R873" s="13"/>
      <c r="S873" s="13"/>
      <c r="T873" s="3"/>
      <c r="U873" s="13"/>
      <c r="V873" s="13"/>
      <c r="W873" s="3"/>
      <c r="X873" s="13"/>
      <c r="Y873" s="13"/>
      <c r="Z873" s="3"/>
      <c r="AA873" s="13"/>
      <c r="AB873" s="13"/>
      <c r="AC873" s="3"/>
      <c r="AD873" s="13"/>
      <c r="AE873" s="13"/>
      <c r="AF873" s="3"/>
      <c r="AG873" s="13"/>
      <c r="AH873" s="13"/>
      <c r="AI873" s="3"/>
      <c r="AJ873" s="13"/>
      <c r="AK873" s="13"/>
      <c r="AL873" s="3"/>
      <c r="AM873" s="13"/>
      <c r="AN873" s="13"/>
      <c r="AO873" s="3"/>
      <c r="AP873" s="13"/>
      <c r="AQ873" s="13"/>
      <c r="AR873" s="3"/>
      <c r="AS873" s="13"/>
      <c r="AT873" s="13"/>
      <c r="AU873" s="40"/>
      <c r="AV873" s="13"/>
      <c r="AW873" s="13"/>
      <c r="AX873" s="3"/>
      <c r="AY873" s="13"/>
      <c r="AZ873" s="13"/>
      <c r="BA873" s="3"/>
      <c r="BB873" s="13"/>
      <c r="BC873" s="13"/>
      <c r="BD873" s="3"/>
      <c r="BE873" s="13"/>
      <c r="BF873" s="13"/>
      <c r="BG873" s="245"/>
      <c r="BH873" s="13"/>
      <c r="BI873" s="13"/>
      <c r="BJ873" s="13"/>
      <c r="BK873" s="13"/>
      <c r="BL873" s="13"/>
      <c r="BM873" s="13"/>
      <c r="BN873" s="186"/>
      <c r="BO873" s="13"/>
      <c r="BP873" s="13"/>
      <c r="BQ873" s="13"/>
      <c r="BR873" s="13"/>
      <c r="BT873" s="340"/>
      <c r="BU873" s="186"/>
      <c r="BV873" s="100"/>
      <c r="BW873" s="100"/>
      <c r="BX873" s="100"/>
      <c r="BY873" s="100"/>
      <c r="BZ873" s="100"/>
      <c r="CA873" s="100"/>
      <c r="CB873" s="100"/>
      <c r="CC873" s="100"/>
      <c r="CD873" s="100"/>
      <c r="CE873" s="100"/>
      <c r="CF873" s="100"/>
      <c r="CG873" s="100"/>
      <c r="CH873" s="100"/>
      <c r="CI873" s="100"/>
      <c r="CJ873" s="100"/>
      <c r="CK873" s="100"/>
      <c r="CL873" s="100"/>
    </row>
    <row r="874" spans="1:90" x14ac:dyDescent="0.3">
      <c r="A874" s="163">
        <v>875</v>
      </c>
      <c r="B874" s="3"/>
      <c r="E874" s="2"/>
      <c r="F874" s="3"/>
      <c r="G874" s="13"/>
      <c r="H874" s="13"/>
      <c r="I874" s="13"/>
      <c r="J874" s="13"/>
      <c r="K874" s="3"/>
      <c r="L874" s="13"/>
      <c r="M874" s="13"/>
      <c r="N874" s="3"/>
      <c r="O874" s="13"/>
      <c r="P874" s="13"/>
      <c r="Q874" s="3"/>
      <c r="R874" s="13"/>
      <c r="S874" s="13"/>
      <c r="T874" s="3"/>
      <c r="U874" s="13"/>
      <c r="V874" s="13"/>
      <c r="W874" s="3"/>
      <c r="X874" s="13"/>
      <c r="Y874" s="13"/>
      <c r="Z874" s="3"/>
      <c r="AA874" s="13"/>
      <c r="AB874" s="13"/>
      <c r="AC874" s="3"/>
      <c r="AD874" s="13"/>
      <c r="AE874" s="13"/>
      <c r="AF874" s="3"/>
      <c r="AG874" s="13"/>
      <c r="AH874" s="13"/>
      <c r="AI874" s="3"/>
      <c r="AJ874" s="13"/>
      <c r="AK874" s="13"/>
      <c r="AL874" s="3"/>
      <c r="AM874" s="13"/>
      <c r="AN874" s="13"/>
      <c r="AO874" s="3"/>
      <c r="AP874" s="13"/>
      <c r="AQ874" s="13"/>
      <c r="AR874" s="3"/>
      <c r="AS874" s="13"/>
      <c r="AT874" s="13"/>
      <c r="AU874" s="40"/>
      <c r="AV874" s="13"/>
      <c r="AW874" s="13"/>
      <c r="AX874" s="3"/>
      <c r="AY874" s="13"/>
      <c r="AZ874" s="13"/>
      <c r="BA874" s="3"/>
      <c r="BB874" s="13"/>
      <c r="BC874" s="13"/>
      <c r="BD874" s="3"/>
      <c r="BE874" s="13"/>
      <c r="BF874" s="13"/>
      <c r="BG874" s="245"/>
      <c r="BH874" s="13"/>
      <c r="BI874" s="13"/>
      <c r="BJ874" s="13"/>
      <c r="BK874" s="13"/>
      <c r="BL874" s="13"/>
      <c r="BM874" s="13"/>
      <c r="BN874" s="186"/>
      <c r="BO874" s="13"/>
      <c r="BP874" s="13"/>
      <c r="BQ874" s="13"/>
      <c r="BR874" s="13"/>
      <c r="BT874" s="340"/>
      <c r="BU874" s="186"/>
      <c r="BV874" s="100"/>
      <c r="BW874" s="100"/>
      <c r="BX874" s="100"/>
      <c r="BY874" s="100"/>
      <c r="BZ874" s="100"/>
      <c r="CA874" s="100"/>
      <c r="CB874" s="100"/>
      <c r="CC874" s="100"/>
      <c r="CD874" s="100"/>
      <c r="CE874" s="100"/>
      <c r="CF874" s="100"/>
      <c r="CG874" s="100"/>
      <c r="CH874" s="100"/>
      <c r="CI874" s="100"/>
      <c r="CJ874" s="100"/>
      <c r="CK874" s="100"/>
      <c r="CL874" s="100"/>
    </row>
    <row r="875" spans="1:90" x14ac:dyDescent="0.3">
      <c r="A875" s="163">
        <v>876</v>
      </c>
      <c r="B875" s="3"/>
      <c r="E875" s="2"/>
      <c r="F875" s="3"/>
      <c r="G875" s="13"/>
      <c r="H875" s="13"/>
      <c r="I875" s="13"/>
      <c r="J875" s="13"/>
      <c r="K875" s="3"/>
      <c r="L875" s="13"/>
      <c r="M875" s="13"/>
      <c r="N875" s="3"/>
      <c r="O875" s="13"/>
      <c r="P875" s="13"/>
      <c r="Q875" s="3"/>
      <c r="R875" s="13"/>
      <c r="S875" s="13"/>
      <c r="T875" s="3"/>
      <c r="U875" s="13"/>
      <c r="V875" s="13"/>
      <c r="W875" s="3"/>
      <c r="X875" s="13"/>
      <c r="Y875" s="13"/>
      <c r="Z875" s="3"/>
      <c r="AA875" s="13"/>
      <c r="AB875" s="13"/>
      <c r="AC875" s="3"/>
      <c r="AD875" s="13"/>
      <c r="AE875" s="13"/>
      <c r="AF875" s="3"/>
      <c r="AG875" s="13"/>
      <c r="AH875" s="13"/>
      <c r="AI875" s="3"/>
      <c r="AJ875" s="13"/>
      <c r="AK875" s="13"/>
      <c r="AL875" s="3"/>
      <c r="AM875" s="13"/>
      <c r="AN875" s="13"/>
      <c r="AO875" s="3"/>
      <c r="AP875" s="13"/>
      <c r="AQ875" s="13"/>
      <c r="AR875" s="3"/>
      <c r="AS875" s="13"/>
      <c r="AT875" s="13"/>
      <c r="AU875" s="40"/>
      <c r="AV875" s="13"/>
      <c r="AW875" s="13"/>
      <c r="AX875" s="3"/>
      <c r="AY875" s="13"/>
      <c r="AZ875" s="13"/>
      <c r="BA875" s="3"/>
      <c r="BB875" s="13"/>
      <c r="BC875" s="13"/>
      <c r="BD875" s="3"/>
      <c r="BE875" s="13"/>
      <c r="BF875" s="13"/>
      <c r="BG875" s="245"/>
      <c r="BH875" s="13"/>
      <c r="BI875" s="13"/>
      <c r="BJ875" s="13"/>
      <c r="BK875" s="13"/>
      <c r="BL875" s="13"/>
      <c r="BM875" s="13"/>
      <c r="BN875" s="186"/>
      <c r="BO875" s="13"/>
      <c r="BP875" s="13"/>
      <c r="BQ875" s="13"/>
      <c r="BR875" s="13"/>
      <c r="BT875" s="340"/>
      <c r="BU875" s="186"/>
      <c r="BV875" s="100"/>
      <c r="BW875" s="100"/>
      <c r="BX875" s="100"/>
      <c r="BY875" s="100"/>
      <c r="BZ875" s="100"/>
      <c r="CA875" s="100"/>
      <c r="CB875" s="100"/>
      <c r="CC875" s="100"/>
      <c r="CD875" s="100"/>
      <c r="CE875" s="100"/>
      <c r="CF875" s="100"/>
      <c r="CG875" s="100"/>
      <c r="CH875" s="100"/>
      <c r="CI875" s="100"/>
      <c r="CJ875" s="100"/>
      <c r="CK875" s="100"/>
      <c r="CL875" s="100"/>
    </row>
    <row r="876" spans="1:90" x14ac:dyDescent="0.3">
      <c r="A876" s="163">
        <v>877</v>
      </c>
      <c r="B876" s="3"/>
      <c r="E876" s="2"/>
      <c r="F876" s="3"/>
      <c r="G876" s="13"/>
      <c r="H876" s="13"/>
      <c r="I876" s="13"/>
      <c r="J876" s="13"/>
      <c r="K876" s="3"/>
      <c r="L876" s="13"/>
      <c r="M876" s="13"/>
      <c r="N876" s="3"/>
      <c r="O876" s="13"/>
      <c r="P876" s="13"/>
      <c r="Q876" s="3"/>
      <c r="R876" s="13"/>
      <c r="S876" s="13"/>
      <c r="T876" s="3"/>
      <c r="U876" s="13"/>
      <c r="V876" s="13"/>
      <c r="W876" s="3"/>
      <c r="X876" s="13"/>
      <c r="Y876" s="13"/>
      <c r="Z876" s="3"/>
      <c r="AA876" s="13"/>
      <c r="AB876" s="13"/>
      <c r="AC876" s="3"/>
      <c r="AD876" s="13"/>
      <c r="AE876" s="13"/>
      <c r="AF876" s="3"/>
      <c r="AG876" s="13"/>
      <c r="AH876" s="13"/>
      <c r="AI876" s="3"/>
      <c r="AJ876" s="13"/>
      <c r="AK876" s="13"/>
      <c r="AL876" s="3"/>
      <c r="AM876" s="13"/>
      <c r="AN876" s="13"/>
      <c r="AO876" s="3"/>
      <c r="AP876" s="13"/>
      <c r="AQ876" s="13"/>
      <c r="AR876" s="3"/>
      <c r="AS876" s="13"/>
      <c r="AT876" s="13"/>
      <c r="AU876" s="40"/>
      <c r="AV876" s="13"/>
      <c r="AW876" s="13"/>
      <c r="AX876" s="3"/>
      <c r="AY876" s="13"/>
      <c r="AZ876" s="13"/>
      <c r="BA876" s="3"/>
      <c r="BB876" s="13"/>
      <c r="BC876" s="13"/>
      <c r="BD876" s="3"/>
      <c r="BE876" s="13"/>
      <c r="BF876" s="13"/>
      <c r="BG876" s="245"/>
      <c r="BH876" s="13"/>
      <c r="BI876" s="13"/>
      <c r="BJ876" s="13"/>
      <c r="BK876" s="13"/>
      <c r="BL876" s="13"/>
      <c r="BM876" s="13"/>
      <c r="BN876" s="186"/>
      <c r="BO876" s="13"/>
      <c r="BP876" s="13"/>
      <c r="BQ876" s="13"/>
      <c r="BR876" s="13"/>
      <c r="BT876" s="340"/>
      <c r="BU876" s="186"/>
      <c r="BV876" s="100"/>
      <c r="BW876" s="100"/>
      <c r="BX876" s="100"/>
      <c r="BY876" s="100"/>
      <c r="BZ876" s="100"/>
      <c r="CA876" s="100"/>
      <c r="CB876" s="100"/>
      <c r="CC876" s="100"/>
      <c r="CD876" s="100"/>
      <c r="CE876" s="100"/>
      <c r="CF876" s="100"/>
      <c r="CG876" s="100"/>
      <c r="CH876" s="100"/>
      <c r="CI876" s="100"/>
      <c r="CJ876" s="100"/>
      <c r="CK876" s="100"/>
      <c r="CL876" s="100"/>
    </row>
    <row r="877" spans="1:90" x14ac:dyDescent="0.3">
      <c r="A877" s="163">
        <v>878</v>
      </c>
      <c r="B877" s="3"/>
      <c r="E877" s="2"/>
      <c r="F877" s="3"/>
      <c r="G877" s="13"/>
      <c r="H877" s="13"/>
      <c r="I877" s="13"/>
      <c r="J877" s="13"/>
      <c r="K877" s="3"/>
      <c r="L877" s="13"/>
      <c r="M877" s="13"/>
      <c r="N877" s="3"/>
      <c r="O877" s="13"/>
      <c r="P877" s="13"/>
      <c r="Q877" s="3"/>
      <c r="R877" s="13"/>
      <c r="S877" s="13"/>
      <c r="T877" s="3"/>
      <c r="U877" s="13"/>
      <c r="V877" s="13"/>
      <c r="W877" s="3"/>
      <c r="X877" s="13"/>
      <c r="Y877" s="13"/>
      <c r="Z877" s="3"/>
      <c r="AA877" s="13"/>
      <c r="AB877" s="13"/>
      <c r="AC877" s="3"/>
      <c r="AD877" s="13"/>
      <c r="AE877" s="13"/>
      <c r="AF877" s="3"/>
      <c r="AG877" s="13"/>
      <c r="AH877" s="13"/>
      <c r="AI877" s="3"/>
      <c r="AJ877" s="13"/>
      <c r="AK877" s="13"/>
      <c r="AL877" s="3"/>
      <c r="AM877" s="13"/>
      <c r="AN877" s="13"/>
      <c r="AO877" s="3"/>
      <c r="AP877" s="13"/>
      <c r="AQ877" s="13"/>
      <c r="AR877" s="3"/>
      <c r="AS877" s="13"/>
      <c r="AT877" s="13"/>
      <c r="AU877" s="40"/>
      <c r="AV877" s="13"/>
      <c r="AW877" s="13"/>
      <c r="AX877" s="3"/>
      <c r="AY877" s="13"/>
      <c r="AZ877" s="13"/>
      <c r="BA877" s="3"/>
      <c r="BB877" s="13"/>
      <c r="BC877" s="13"/>
      <c r="BD877" s="3"/>
      <c r="BE877" s="13"/>
      <c r="BF877" s="13"/>
      <c r="BG877" s="245"/>
      <c r="BH877" s="13"/>
      <c r="BI877" s="13"/>
      <c r="BJ877" s="13"/>
      <c r="BK877" s="13"/>
      <c r="BL877" s="13"/>
      <c r="BM877" s="13"/>
      <c r="BN877" s="186"/>
      <c r="BO877" s="13"/>
      <c r="BP877" s="13"/>
      <c r="BQ877" s="13"/>
      <c r="BR877" s="13"/>
      <c r="BT877" s="340"/>
      <c r="BU877" s="186"/>
      <c r="BV877" s="100"/>
      <c r="BW877" s="100"/>
      <c r="BX877" s="100"/>
      <c r="BY877" s="100"/>
      <c r="BZ877" s="100"/>
      <c r="CA877" s="100"/>
      <c r="CB877" s="100"/>
      <c r="CC877" s="100"/>
      <c r="CD877" s="100"/>
      <c r="CE877" s="100"/>
      <c r="CF877" s="100"/>
      <c r="CG877" s="100"/>
      <c r="CH877" s="100"/>
      <c r="CI877" s="100"/>
      <c r="CJ877" s="100"/>
      <c r="CK877" s="100"/>
      <c r="CL877" s="100"/>
    </row>
    <row r="878" spans="1:90" x14ac:dyDescent="0.3">
      <c r="A878" s="163">
        <v>879</v>
      </c>
      <c r="B878" s="3"/>
      <c r="E878" s="2"/>
      <c r="F878" s="3"/>
      <c r="G878" s="13"/>
      <c r="H878" s="13"/>
      <c r="I878" s="13"/>
      <c r="J878" s="13"/>
      <c r="K878" s="3"/>
      <c r="L878" s="13"/>
      <c r="M878" s="13"/>
      <c r="N878" s="3"/>
      <c r="O878" s="13"/>
      <c r="P878" s="13"/>
      <c r="Q878" s="3"/>
      <c r="R878" s="13"/>
      <c r="S878" s="13"/>
      <c r="T878" s="3"/>
      <c r="U878" s="13"/>
      <c r="V878" s="13"/>
      <c r="W878" s="3"/>
      <c r="X878" s="13"/>
      <c r="Y878" s="13"/>
      <c r="Z878" s="3"/>
      <c r="AA878" s="13"/>
      <c r="AB878" s="13"/>
      <c r="AC878" s="3"/>
      <c r="AD878" s="13"/>
      <c r="AE878" s="13"/>
      <c r="AF878" s="3"/>
      <c r="AG878" s="13"/>
      <c r="AH878" s="13"/>
      <c r="AI878" s="3"/>
      <c r="AJ878" s="13"/>
      <c r="AK878" s="13"/>
      <c r="AL878" s="3"/>
      <c r="AM878" s="13"/>
      <c r="AN878" s="13"/>
      <c r="AO878" s="3"/>
      <c r="AP878" s="13"/>
      <c r="AQ878" s="13"/>
      <c r="AR878" s="3"/>
      <c r="AS878" s="13"/>
      <c r="AT878" s="13"/>
      <c r="AU878" s="40"/>
      <c r="AV878" s="13"/>
      <c r="AW878" s="13"/>
      <c r="AX878" s="3"/>
      <c r="AY878" s="13"/>
      <c r="AZ878" s="13"/>
      <c r="BA878" s="3"/>
      <c r="BB878" s="13"/>
      <c r="BC878" s="13"/>
      <c r="BD878" s="3"/>
      <c r="BE878" s="13"/>
      <c r="BF878" s="13"/>
      <c r="BG878" s="245"/>
      <c r="BH878" s="13"/>
      <c r="BI878" s="13"/>
      <c r="BJ878" s="13"/>
      <c r="BK878" s="13"/>
      <c r="BL878" s="13"/>
      <c r="BM878" s="13"/>
      <c r="BN878" s="186"/>
      <c r="BO878" s="13"/>
      <c r="BP878" s="13"/>
      <c r="BQ878" s="13"/>
      <c r="BR878" s="13"/>
      <c r="BT878" s="340"/>
      <c r="BU878" s="186"/>
      <c r="BV878" s="100"/>
      <c r="BW878" s="100"/>
      <c r="BX878" s="100"/>
      <c r="BY878" s="100"/>
      <c r="BZ878" s="100"/>
      <c r="CA878" s="100"/>
      <c r="CB878" s="100"/>
      <c r="CC878" s="100"/>
      <c r="CD878" s="100"/>
      <c r="CE878" s="100"/>
      <c r="CF878" s="100"/>
      <c r="CG878" s="100"/>
      <c r="CH878" s="100"/>
      <c r="CI878" s="100"/>
      <c r="CJ878" s="100"/>
      <c r="CK878" s="100"/>
      <c r="CL878" s="100"/>
    </row>
    <row r="879" spans="1:90" x14ac:dyDescent="0.3">
      <c r="A879" s="163">
        <v>880</v>
      </c>
      <c r="B879" s="3"/>
      <c r="E879" s="2"/>
      <c r="F879" s="3"/>
      <c r="G879" s="13"/>
      <c r="H879" s="13"/>
      <c r="I879" s="13"/>
      <c r="J879" s="13"/>
      <c r="K879" s="3"/>
      <c r="L879" s="13"/>
      <c r="M879" s="13"/>
      <c r="N879" s="3"/>
      <c r="O879" s="13"/>
      <c r="P879" s="13"/>
      <c r="Q879" s="3"/>
      <c r="R879" s="13"/>
      <c r="S879" s="13"/>
      <c r="T879" s="3"/>
      <c r="U879" s="13"/>
      <c r="V879" s="13"/>
      <c r="W879" s="3"/>
      <c r="X879" s="13"/>
      <c r="Y879" s="13"/>
      <c r="Z879" s="3"/>
      <c r="AA879" s="13"/>
      <c r="AB879" s="13"/>
      <c r="AC879" s="3"/>
      <c r="AD879" s="13"/>
      <c r="AE879" s="13"/>
      <c r="AF879" s="3"/>
      <c r="AG879" s="13"/>
      <c r="AH879" s="13"/>
      <c r="AI879" s="3"/>
      <c r="AJ879" s="13"/>
      <c r="AK879" s="13"/>
      <c r="AL879" s="3"/>
      <c r="AM879" s="13"/>
      <c r="AN879" s="13"/>
      <c r="AO879" s="3"/>
      <c r="AP879" s="13"/>
      <c r="AQ879" s="13"/>
      <c r="AR879" s="3"/>
      <c r="AS879" s="13"/>
      <c r="AT879" s="13"/>
      <c r="AU879" s="40"/>
      <c r="AV879" s="13"/>
      <c r="AW879" s="13"/>
      <c r="AX879" s="3"/>
      <c r="AY879" s="13"/>
      <c r="AZ879" s="13"/>
      <c r="BA879" s="3"/>
      <c r="BB879" s="13"/>
      <c r="BC879" s="13"/>
      <c r="BD879" s="3"/>
      <c r="BE879" s="13"/>
      <c r="BF879" s="13"/>
      <c r="BG879" s="245"/>
      <c r="BH879" s="13"/>
      <c r="BI879" s="13"/>
      <c r="BJ879" s="13"/>
      <c r="BK879" s="13"/>
      <c r="BL879" s="13"/>
      <c r="BM879" s="13"/>
      <c r="BN879" s="186"/>
      <c r="BO879" s="13"/>
      <c r="BP879" s="13"/>
      <c r="BQ879" s="13"/>
      <c r="BR879" s="13"/>
      <c r="BT879" s="340"/>
      <c r="BU879" s="186"/>
      <c r="BV879" s="100"/>
      <c r="BW879" s="100"/>
      <c r="BX879" s="100"/>
      <c r="BY879" s="100"/>
      <c r="BZ879" s="100"/>
      <c r="CA879" s="100"/>
      <c r="CB879" s="100"/>
      <c r="CC879" s="100"/>
      <c r="CD879" s="100"/>
      <c r="CE879" s="100"/>
      <c r="CF879" s="100"/>
      <c r="CG879" s="100"/>
      <c r="CH879" s="100"/>
      <c r="CI879" s="100"/>
      <c r="CJ879" s="100"/>
      <c r="CK879" s="100"/>
      <c r="CL879" s="100"/>
    </row>
    <row r="880" spans="1:90" x14ac:dyDescent="0.3">
      <c r="A880" s="163">
        <v>881</v>
      </c>
      <c r="B880" s="3"/>
      <c r="E880" s="2"/>
      <c r="F880" s="3"/>
      <c r="G880" s="13"/>
      <c r="H880" s="13"/>
      <c r="I880" s="13"/>
      <c r="J880" s="13"/>
      <c r="K880" s="3"/>
      <c r="L880" s="13"/>
      <c r="M880" s="13"/>
      <c r="N880" s="3"/>
      <c r="O880" s="13"/>
      <c r="P880" s="13"/>
      <c r="Q880" s="3"/>
      <c r="R880" s="13"/>
      <c r="S880" s="13"/>
      <c r="T880" s="3"/>
      <c r="U880" s="13"/>
      <c r="V880" s="13"/>
      <c r="W880" s="3"/>
      <c r="X880" s="13"/>
      <c r="Y880" s="13"/>
      <c r="Z880" s="3"/>
      <c r="AA880" s="13"/>
      <c r="AB880" s="13"/>
      <c r="AC880" s="3"/>
      <c r="AD880" s="13"/>
      <c r="AE880" s="13"/>
      <c r="AF880" s="3"/>
      <c r="AG880" s="13"/>
      <c r="AH880" s="13"/>
      <c r="AI880" s="3"/>
      <c r="AJ880" s="13"/>
      <c r="AK880" s="13"/>
      <c r="AL880" s="3"/>
      <c r="AM880" s="13"/>
      <c r="AN880" s="13"/>
      <c r="AO880" s="3"/>
      <c r="AP880" s="13"/>
      <c r="AQ880" s="13"/>
      <c r="AR880" s="3"/>
      <c r="AS880" s="13"/>
      <c r="AT880" s="13"/>
      <c r="AU880" s="40"/>
      <c r="AV880" s="13"/>
      <c r="AW880" s="13"/>
      <c r="AX880" s="3"/>
      <c r="AY880" s="13"/>
      <c r="AZ880" s="13"/>
      <c r="BA880" s="3"/>
      <c r="BB880" s="13"/>
      <c r="BC880" s="13"/>
      <c r="BD880" s="3"/>
      <c r="BE880" s="13"/>
      <c r="BF880" s="13"/>
      <c r="BG880" s="245"/>
      <c r="BH880" s="13"/>
      <c r="BI880" s="13"/>
      <c r="BJ880" s="13"/>
      <c r="BK880" s="13"/>
      <c r="BL880" s="13"/>
      <c r="BM880" s="13"/>
      <c r="BN880" s="186"/>
      <c r="BO880" s="13"/>
      <c r="BP880" s="13"/>
      <c r="BQ880" s="13"/>
      <c r="BR880" s="13"/>
      <c r="BT880" s="340"/>
      <c r="BU880" s="186"/>
      <c r="BV880" s="100"/>
      <c r="BW880" s="100"/>
      <c r="BX880" s="100"/>
      <c r="BY880" s="100"/>
      <c r="BZ880" s="100"/>
      <c r="CA880" s="100"/>
      <c r="CB880" s="100"/>
      <c r="CC880" s="100"/>
      <c r="CD880" s="100"/>
      <c r="CE880" s="100"/>
      <c r="CF880" s="100"/>
      <c r="CG880" s="100"/>
      <c r="CH880" s="100"/>
      <c r="CI880" s="100"/>
      <c r="CJ880" s="100"/>
      <c r="CK880" s="100"/>
      <c r="CL880" s="100"/>
    </row>
    <row r="881" spans="1:90" x14ac:dyDescent="0.3">
      <c r="A881" s="163">
        <v>882</v>
      </c>
      <c r="B881" s="3"/>
      <c r="E881" s="2"/>
      <c r="F881" s="3"/>
      <c r="G881" s="13"/>
      <c r="H881" s="13"/>
      <c r="I881" s="13"/>
      <c r="J881" s="13"/>
      <c r="K881" s="3"/>
      <c r="L881" s="13"/>
      <c r="M881" s="13"/>
      <c r="N881" s="3"/>
      <c r="O881" s="13"/>
      <c r="P881" s="13"/>
      <c r="Q881" s="3"/>
      <c r="R881" s="13"/>
      <c r="S881" s="13"/>
      <c r="T881" s="3"/>
      <c r="U881" s="13"/>
      <c r="V881" s="13"/>
      <c r="W881" s="3"/>
      <c r="X881" s="13"/>
      <c r="Y881" s="13"/>
      <c r="Z881" s="3"/>
      <c r="AA881" s="13"/>
      <c r="AB881" s="13"/>
      <c r="AC881" s="3"/>
      <c r="AD881" s="13"/>
      <c r="AE881" s="13"/>
      <c r="AF881" s="3"/>
      <c r="AG881" s="13"/>
      <c r="AH881" s="13"/>
      <c r="AI881" s="3"/>
      <c r="AJ881" s="13"/>
      <c r="AK881" s="13"/>
      <c r="AL881" s="3"/>
      <c r="AM881" s="13"/>
      <c r="AN881" s="13"/>
      <c r="AO881" s="3"/>
      <c r="AP881" s="13"/>
      <c r="AQ881" s="13"/>
      <c r="AR881" s="3"/>
      <c r="AS881" s="13"/>
      <c r="AT881" s="13"/>
      <c r="AU881" s="40"/>
      <c r="AV881" s="13"/>
      <c r="AW881" s="13"/>
      <c r="AX881" s="3"/>
      <c r="AY881" s="13"/>
      <c r="AZ881" s="13"/>
      <c r="BA881" s="3"/>
      <c r="BB881" s="13"/>
      <c r="BC881" s="13"/>
      <c r="BD881" s="3"/>
      <c r="BE881" s="13"/>
      <c r="BF881" s="13"/>
      <c r="BG881" s="245"/>
      <c r="BH881" s="13"/>
      <c r="BI881" s="13"/>
      <c r="BJ881" s="13"/>
      <c r="BK881" s="13"/>
      <c r="BL881" s="13"/>
      <c r="BM881" s="13"/>
      <c r="BN881" s="186"/>
      <c r="BO881" s="13"/>
      <c r="BP881" s="13"/>
      <c r="BQ881" s="13"/>
      <c r="BR881" s="13"/>
      <c r="BT881" s="340"/>
      <c r="BU881" s="186"/>
      <c r="BV881" s="100"/>
      <c r="BW881" s="100"/>
      <c r="BX881" s="100"/>
      <c r="BY881" s="100"/>
      <c r="BZ881" s="100"/>
      <c r="CA881" s="100"/>
      <c r="CB881" s="100"/>
      <c r="CC881" s="100"/>
      <c r="CD881" s="100"/>
      <c r="CE881" s="100"/>
      <c r="CF881" s="100"/>
      <c r="CG881" s="100"/>
      <c r="CH881" s="100"/>
      <c r="CI881" s="100"/>
      <c r="CJ881" s="100"/>
      <c r="CK881" s="100"/>
      <c r="CL881" s="100"/>
    </row>
    <row r="882" spans="1:90" x14ac:dyDescent="0.3">
      <c r="A882" s="163">
        <v>883</v>
      </c>
      <c r="B882" s="3"/>
      <c r="E882" s="2"/>
      <c r="F882" s="3"/>
      <c r="G882" s="13"/>
      <c r="H882" s="13"/>
      <c r="I882" s="13"/>
      <c r="J882" s="13"/>
      <c r="K882" s="3"/>
      <c r="L882" s="13"/>
      <c r="M882" s="13"/>
      <c r="N882" s="3"/>
      <c r="O882" s="13"/>
      <c r="P882" s="13"/>
      <c r="Q882" s="3"/>
      <c r="R882" s="13"/>
      <c r="S882" s="13"/>
      <c r="T882" s="3"/>
      <c r="U882" s="13"/>
      <c r="V882" s="13"/>
      <c r="W882" s="3"/>
      <c r="X882" s="13"/>
      <c r="Y882" s="13"/>
      <c r="Z882" s="3"/>
      <c r="AA882" s="13"/>
      <c r="AB882" s="13"/>
      <c r="AC882" s="3"/>
      <c r="AD882" s="13"/>
      <c r="AE882" s="13"/>
      <c r="AF882" s="3"/>
      <c r="AG882" s="13"/>
      <c r="AH882" s="13"/>
      <c r="AI882" s="3"/>
      <c r="AJ882" s="13"/>
      <c r="AK882" s="13"/>
      <c r="AL882" s="3"/>
      <c r="AM882" s="13"/>
      <c r="AN882" s="13"/>
      <c r="AO882" s="3"/>
      <c r="AP882" s="13"/>
      <c r="AQ882" s="13"/>
      <c r="AR882" s="3"/>
      <c r="AS882" s="13"/>
      <c r="AT882" s="13"/>
      <c r="AU882" s="40"/>
      <c r="AV882" s="13"/>
      <c r="AW882" s="13"/>
      <c r="AX882" s="3"/>
      <c r="AY882" s="13"/>
      <c r="AZ882" s="13"/>
      <c r="BA882" s="3"/>
      <c r="BB882" s="13"/>
      <c r="BC882" s="13"/>
      <c r="BD882" s="3"/>
      <c r="BE882" s="13"/>
      <c r="BF882" s="13"/>
      <c r="BG882" s="245"/>
      <c r="BH882" s="13"/>
      <c r="BI882" s="13"/>
      <c r="BJ882" s="13"/>
      <c r="BK882" s="13"/>
      <c r="BL882" s="13"/>
      <c r="BM882" s="13"/>
      <c r="BN882" s="186"/>
      <c r="BO882" s="13"/>
      <c r="BP882" s="13"/>
      <c r="BQ882" s="13"/>
      <c r="BR882" s="13"/>
      <c r="BT882" s="340"/>
      <c r="BU882" s="186"/>
      <c r="BV882" s="100"/>
      <c r="BW882" s="100"/>
      <c r="BX882" s="100"/>
      <c r="BY882" s="100"/>
      <c r="BZ882" s="100"/>
      <c r="CA882" s="100"/>
      <c r="CB882" s="100"/>
      <c r="CC882" s="100"/>
      <c r="CD882" s="100"/>
      <c r="CE882" s="100"/>
      <c r="CF882" s="100"/>
      <c r="CG882" s="100"/>
      <c r="CH882" s="100"/>
      <c r="CI882" s="100"/>
      <c r="CJ882" s="100"/>
      <c r="CK882" s="100"/>
      <c r="CL882" s="100"/>
    </row>
    <row r="883" spans="1:90" x14ac:dyDescent="0.3">
      <c r="A883" s="163">
        <v>884</v>
      </c>
      <c r="B883" s="3"/>
      <c r="E883" s="2"/>
      <c r="F883" s="3"/>
      <c r="G883" s="13"/>
      <c r="H883" s="13"/>
      <c r="I883" s="13"/>
      <c r="J883" s="13"/>
      <c r="K883" s="3"/>
      <c r="L883" s="13"/>
      <c r="M883" s="13"/>
      <c r="N883" s="3"/>
      <c r="O883" s="13"/>
      <c r="P883" s="13"/>
      <c r="Q883" s="3"/>
      <c r="R883" s="13"/>
      <c r="S883" s="13"/>
      <c r="T883" s="3"/>
      <c r="U883" s="13"/>
      <c r="V883" s="13"/>
      <c r="W883" s="3"/>
      <c r="X883" s="13"/>
      <c r="Y883" s="13"/>
      <c r="Z883" s="3"/>
      <c r="AA883" s="13"/>
      <c r="AB883" s="13"/>
      <c r="AC883" s="3"/>
      <c r="AD883" s="13"/>
      <c r="AE883" s="13"/>
      <c r="AF883" s="3"/>
      <c r="AG883" s="13"/>
      <c r="AH883" s="13"/>
      <c r="AI883" s="3"/>
      <c r="AJ883" s="13"/>
      <c r="AK883" s="13"/>
      <c r="AL883" s="3"/>
      <c r="AM883" s="13"/>
      <c r="AN883" s="13"/>
      <c r="AO883" s="3"/>
      <c r="AP883" s="13"/>
      <c r="AQ883" s="13"/>
      <c r="AR883" s="3"/>
      <c r="AS883" s="13"/>
      <c r="AT883" s="13"/>
      <c r="AU883" s="40"/>
      <c r="AV883" s="13"/>
      <c r="AW883" s="13"/>
      <c r="AX883" s="3"/>
      <c r="AY883" s="13"/>
      <c r="AZ883" s="13"/>
      <c r="BA883" s="3"/>
      <c r="BB883" s="13"/>
      <c r="BC883" s="13"/>
      <c r="BD883" s="3"/>
      <c r="BE883" s="13"/>
      <c r="BF883" s="13"/>
      <c r="BG883" s="245"/>
      <c r="BH883" s="13"/>
      <c r="BI883" s="13"/>
      <c r="BJ883" s="13"/>
      <c r="BK883" s="13"/>
      <c r="BL883" s="13"/>
      <c r="BM883" s="13"/>
      <c r="BN883" s="186"/>
      <c r="BO883" s="13"/>
      <c r="BP883" s="13"/>
      <c r="BQ883" s="13"/>
      <c r="BR883" s="13"/>
      <c r="BT883" s="340"/>
      <c r="BU883" s="186"/>
      <c r="BV883" s="100"/>
      <c r="BW883" s="100"/>
      <c r="BX883" s="100"/>
      <c r="BY883" s="100"/>
      <c r="BZ883" s="100"/>
      <c r="CA883" s="100"/>
      <c r="CB883" s="100"/>
      <c r="CC883" s="100"/>
      <c r="CD883" s="100"/>
      <c r="CE883" s="100"/>
      <c r="CF883" s="100"/>
      <c r="CG883" s="100"/>
      <c r="CH883" s="100"/>
      <c r="CI883" s="100"/>
      <c r="CJ883" s="100"/>
      <c r="CK883" s="100"/>
      <c r="CL883" s="100"/>
    </row>
    <row r="884" spans="1:90" x14ac:dyDescent="0.3">
      <c r="A884" s="163">
        <v>885</v>
      </c>
      <c r="B884" s="3"/>
      <c r="E884" s="2"/>
      <c r="F884" s="3"/>
      <c r="G884" s="13"/>
      <c r="H884" s="13"/>
      <c r="I884" s="13"/>
      <c r="J884" s="13"/>
      <c r="K884" s="3"/>
      <c r="L884" s="13"/>
      <c r="M884" s="13"/>
      <c r="N884" s="3"/>
      <c r="O884" s="13"/>
      <c r="P884" s="13"/>
      <c r="Q884" s="3"/>
      <c r="R884" s="13"/>
      <c r="S884" s="13"/>
      <c r="T884" s="3"/>
      <c r="U884" s="13"/>
      <c r="V884" s="13"/>
      <c r="W884" s="3"/>
      <c r="X884" s="13"/>
      <c r="Y884" s="13"/>
      <c r="Z884" s="3"/>
      <c r="AA884" s="13"/>
      <c r="AB884" s="13"/>
      <c r="AC884" s="3"/>
      <c r="AD884" s="13"/>
      <c r="AE884" s="13"/>
      <c r="AF884" s="3"/>
      <c r="AG884" s="13"/>
      <c r="AH884" s="13"/>
      <c r="AI884" s="3"/>
      <c r="AJ884" s="13"/>
      <c r="AK884" s="13"/>
      <c r="AL884" s="3"/>
      <c r="AM884" s="13"/>
      <c r="AN884" s="13"/>
      <c r="AO884" s="3"/>
      <c r="AP884" s="13"/>
      <c r="AQ884" s="13"/>
      <c r="AR884" s="3"/>
      <c r="AS884" s="13"/>
      <c r="AT884" s="13"/>
      <c r="AU884" s="40"/>
      <c r="AV884" s="13"/>
      <c r="AW884" s="13"/>
      <c r="AX884" s="3"/>
      <c r="AY884" s="13"/>
      <c r="AZ884" s="13"/>
      <c r="BA884" s="3"/>
      <c r="BB884" s="13"/>
      <c r="BC884" s="13"/>
      <c r="BD884" s="3"/>
      <c r="BE884" s="13"/>
      <c r="BF884" s="13"/>
      <c r="BG884" s="245"/>
      <c r="BH884" s="13"/>
      <c r="BI884" s="13"/>
      <c r="BJ884" s="13"/>
      <c r="BK884" s="13"/>
      <c r="BL884" s="13"/>
      <c r="BM884" s="13"/>
      <c r="BN884" s="186"/>
      <c r="BO884" s="13"/>
      <c r="BP884" s="13"/>
      <c r="BQ884" s="13"/>
      <c r="BR884" s="13"/>
      <c r="BT884" s="340"/>
      <c r="BU884" s="186"/>
      <c r="BV884" s="100"/>
      <c r="BW884" s="100"/>
      <c r="BX884" s="100"/>
      <c r="BY884" s="100"/>
      <c r="BZ884" s="100"/>
      <c r="CA884" s="100"/>
      <c r="CB884" s="100"/>
      <c r="CC884" s="100"/>
      <c r="CD884" s="100"/>
      <c r="CE884" s="100"/>
      <c r="CF884" s="100"/>
      <c r="CG884" s="100"/>
      <c r="CH884" s="100"/>
      <c r="CI884" s="100"/>
      <c r="CJ884" s="100"/>
      <c r="CK884" s="100"/>
      <c r="CL884" s="100"/>
    </row>
    <row r="885" spans="1:90" x14ac:dyDescent="0.3">
      <c r="A885" s="163">
        <v>886</v>
      </c>
      <c r="B885" s="3"/>
      <c r="E885" s="2"/>
      <c r="F885" s="3"/>
      <c r="G885" s="13"/>
      <c r="H885" s="13"/>
      <c r="I885" s="13"/>
      <c r="J885" s="13"/>
      <c r="K885" s="3"/>
      <c r="L885" s="13"/>
      <c r="M885" s="13"/>
      <c r="N885" s="3"/>
      <c r="O885" s="13"/>
      <c r="P885" s="13"/>
      <c r="Q885" s="3"/>
      <c r="R885" s="13"/>
      <c r="S885" s="13"/>
      <c r="T885" s="3"/>
      <c r="U885" s="13"/>
      <c r="V885" s="13"/>
      <c r="W885" s="3"/>
      <c r="X885" s="13"/>
      <c r="Y885" s="13"/>
      <c r="Z885" s="3"/>
      <c r="AA885" s="13"/>
      <c r="AB885" s="13"/>
      <c r="AC885" s="3"/>
      <c r="AD885" s="13"/>
      <c r="AE885" s="13"/>
      <c r="AF885" s="3"/>
      <c r="AG885" s="13"/>
      <c r="AH885" s="13"/>
      <c r="AI885" s="3"/>
      <c r="AJ885" s="13"/>
      <c r="AK885" s="13"/>
      <c r="AL885" s="3"/>
      <c r="AM885" s="13"/>
      <c r="AN885" s="13"/>
      <c r="AO885" s="3"/>
      <c r="AP885" s="13"/>
      <c r="AQ885" s="13"/>
      <c r="AR885" s="3"/>
      <c r="AS885" s="13"/>
      <c r="AT885" s="13"/>
      <c r="AU885" s="40"/>
      <c r="AV885" s="13"/>
      <c r="AW885" s="13"/>
      <c r="AX885" s="3"/>
      <c r="AY885" s="13"/>
      <c r="AZ885" s="13"/>
      <c r="BA885" s="3"/>
      <c r="BB885" s="13"/>
      <c r="BC885" s="13"/>
      <c r="BD885" s="3"/>
      <c r="BE885" s="13"/>
      <c r="BF885" s="13"/>
      <c r="BG885" s="245"/>
      <c r="BH885" s="13"/>
      <c r="BI885" s="13"/>
      <c r="BJ885" s="13"/>
      <c r="BK885" s="13"/>
      <c r="BL885" s="13"/>
      <c r="BM885" s="13"/>
      <c r="BN885" s="186"/>
      <c r="BO885" s="13"/>
      <c r="BP885" s="13"/>
      <c r="BQ885" s="13"/>
      <c r="BR885" s="13"/>
      <c r="BT885" s="340"/>
      <c r="BU885" s="186"/>
      <c r="BV885" s="100"/>
      <c r="BW885" s="100"/>
      <c r="BX885" s="100"/>
      <c r="BY885" s="100"/>
      <c r="BZ885" s="100"/>
      <c r="CA885" s="100"/>
      <c r="CB885" s="100"/>
      <c r="CC885" s="100"/>
      <c r="CD885" s="100"/>
      <c r="CE885" s="100"/>
      <c r="CF885" s="100"/>
      <c r="CG885" s="100"/>
      <c r="CH885" s="100"/>
      <c r="CI885" s="100"/>
      <c r="CJ885" s="100"/>
      <c r="CK885" s="100"/>
      <c r="CL885" s="100"/>
    </row>
    <row r="886" spans="1:90" x14ac:dyDescent="0.3">
      <c r="A886" s="163">
        <v>887</v>
      </c>
      <c r="B886" s="3"/>
      <c r="E886" s="2"/>
      <c r="F886" s="3"/>
      <c r="G886" s="13"/>
      <c r="H886" s="13"/>
      <c r="I886" s="13"/>
      <c r="J886" s="13"/>
      <c r="K886" s="3"/>
      <c r="L886" s="13"/>
      <c r="M886" s="13"/>
      <c r="N886" s="3"/>
      <c r="O886" s="13"/>
      <c r="P886" s="13"/>
      <c r="Q886" s="3"/>
      <c r="R886" s="13"/>
      <c r="S886" s="13"/>
      <c r="T886" s="3"/>
      <c r="U886" s="13"/>
      <c r="V886" s="13"/>
      <c r="W886" s="3"/>
      <c r="X886" s="13"/>
      <c r="Y886" s="13"/>
      <c r="Z886" s="3"/>
      <c r="AA886" s="13"/>
      <c r="AB886" s="13"/>
      <c r="AC886" s="3"/>
      <c r="AD886" s="13"/>
      <c r="AE886" s="13"/>
      <c r="AF886" s="3"/>
      <c r="AG886" s="13"/>
      <c r="AH886" s="13"/>
      <c r="AI886" s="3"/>
      <c r="AJ886" s="13"/>
      <c r="AK886" s="13"/>
      <c r="AL886" s="3"/>
      <c r="AM886" s="13"/>
      <c r="AN886" s="13"/>
      <c r="AO886" s="3"/>
      <c r="AP886" s="13"/>
      <c r="AQ886" s="13"/>
      <c r="AR886" s="3"/>
      <c r="AS886" s="13"/>
      <c r="AT886" s="13"/>
      <c r="AU886" s="40"/>
      <c r="AV886" s="13"/>
      <c r="AW886" s="13"/>
      <c r="AX886" s="3"/>
      <c r="AY886" s="13"/>
      <c r="AZ886" s="13"/>
      <c r="BA886" s="3"/>
      <c r="BB886" s="13"/>
      <c r="BC886" s="13"/>
      <c r="BD886" s="3"/>
      <c r="BE886" s="13"/>
      <c r="BF886" s="13"/>
      <c r="BG886" s="245"/>
      <c r="BH886" s="13"/>
      <c r="BI886" s="13"/>
      <c r="BJ886" s="13"/>
      <c r="BK886" s="13"/>
      <c r="BL886" s="13"/>
      <c r="BM886" s="13"/>
      <c r="BN886" s="186"/>
      <c r="BO886" s="13"/>
      <c r="BP886" s="13"/>
      <c r="BQ886" s="13"/>
      <c r="BR886" s="13"/>
      <c r="BT886" s="340"/>
      <c r="BU886" s="186"/>
      <c r="BV886" s="100"/>
      <c r="BW886" s="100"/>
      <c r="BX886" s="100"/>
      <c r="BY886" s="100"/>
      <c r="BZ886" s="100"/>
      <c r="CA886" s="100"/>
      <c r="CB886" s="100"/>
      <c r="CC886" s="100"/>
      <c r="CD886" s="100"/>
      <c r="CE886" s="100"/>
      <c r="CF886" s="100"/>
      <c r="CG886" s="100"/>
      <c r="CH886" s="100"/>
      <c r="CI886" s="100"/>
      <c r="CJ886" s="100"/>
      <c r="CK886" s="100"/>
      <c r="CL886" s="100"/>
    </row>
    <row r="887" spans="1:90" x14ac:dyDescent="0.3">
      <c r="A887" s="163">
        <v>888</v>
      </c>
      <c r="B887" s="3"/>
      <c r="E887" s="2"/>
      <c r="F887" s="3"/>
      <c r="G887" s="13"/>
      <c r="H887" s="13"/>
      <c r="I887" s="13"/>
      <c r="J887" s="13"/>
      <c r="K887" s="3"/>
      <c r="L887" s="13"/>
      <c r="M887" s="13"/>
      <c r="N887" s="3"/>
      <c r="O887" s="13"/>
      <c r="P887" s="13"/>
      <c r="Q887" s="3"/>
      <c r="R887" s="13"/>
      <c r="S887" s="13"/>
      <c r="T887" s="3"/>
      <c r="U887" s="13"/>
      <c r="V887" s="13"/>
      <c r="W887" s="3"/>
      <c r="X887" s="13"/>
      <c r="Y887" s="13"/>
      <c r="Z887" s="3"/>
      <c r="AA887" s="13"/>
      <c r="AB887" s="13"/>
      <c r="AC887" s="3"/>
      <c r="AD887" s="13"/>
      <c r="AE887" s="13"/>
      <c r="AF887" s="3"/>
      <c r="AG887" s="13"/>
      <c r="AH887" s="13"/>
      <c r="AI887" s="3"/>
      <c r="AJ887" s="13"/>
      <c r="AK887" s="13"/>
      <c r="AL887" s="3"/>
      <c r="AM887" s="13"/>
      <c r="AN887" s="13"/>
      <c r="AO887" s="3"/>
      <c r="AP887" s="13"/>
      <c r="AQ887" s="13"/>
      <c r="AR887" s="3"/>
      <c r="AS887" s="13"/>
      <c r="AT887" s="13"/>
      <c r="AU887" s="40"/>
      <c r="AV887" s="13"/>
      <c r="AW887" s="13"/>
      <c r="AX887" s="3"/>
      <c r="AY887" s="13"/>
      <c r="AZ887" s="13"/>
      <c r="BA887" s="3"/>
      <c r="BB887" s="13"/>
      <c r="BC887" s="13"/>
      <c r="BD887" s="3"/>
      <c r="BE887" s="13"/>
      <c r="BF887" s="13"/>
      <c r="BG887" s="245"/>
      <c r="BH887" s="13"/>
      <c r="BI887" s="13"/>
      <c r="BJ887" s="13"/>
      <c r="BK887" s="13"/>
      <c r="BL887" s="13"/>
      <c r="BM887" s="13"/>
      <c r="BN887" s="186"/>
      <c r="BO887" s="13"/>
      <c r="BP887" s="13"/>
      <c r="BQ887" s="13"/>
      <c r="BR887" s="13"/>
      <c r="BT887" s="340"/>
      <c r="BU887" s="186"/>
      <c r="BV887" s="100"/>
      <c r="BW887" s="100"/>
      <c r="BX887" s="100"/>
      <c r="BY887" s="100"/>
      <c r="BZ887" s="100"/>
      <c r="CA887" s="100"/>
      <c r="CB887" s="100"/>
      <c r="CC887" s="100"/>
      <c r="CD887" s="100"/>
      <c r="CE887" s="100"/>
      <c r="CF887" s="100"/>
      <c r="CG887" s="100"/>
      <c r="CH887" s="100"/>
      <c r="CI887" s="100"/>
      <c r="CJ887" s="100"/>
      <c r="CK887" s="100"/>
      <c r="CL887" s="100"/>
    </row>
    <row r="888" spans="1:90" x14ac:dyDescent="0.3">
      <c r="A888" s="163">
        <v>889</v>
      </c>
      <c r="B888" s="3"/>
      <c r="E888" s="2"/>
      <c r="F888" s="3"/>
      <c r="G888" s="13"/>
      <c r="H888" s="13"/>
      <c r="I888" s="13"/>
      <c r="J888" s="13"/>
      <c r="K888" s="3"/>
      <c r="L888" s="13"/>
      <c r="M888" s="13"/>
      <c r="N888" s="3"/>
      <c r="O888" s="13"/>
      <c r="P888" s="13"/>
      <c r="Q888" s="3"/>
      <c r="R888" s="13"/>
      <c r="S888" s="13"/>
      <c r="T888" s="3"/>
      <c r="U888" s="13"/>
      <c r="V888" s="13"/>
      <c r="W888" s="3"/>
      <c r="X888" s="13"/>
      <c r="Y888" s="13"/>
      <c r="Z888" s="3"/>
      <c r="AA888" s="13"/>
      <c r="AB888" s="13"/>
      <c r="AC888" s="3"/>
      <c r="AD888" s="13"/>
      <c r="AE888" s="13"/>
      <c r="AF888" s="3"/>
      <c r="AG888" s="13"/>
      <c r="AH888" s="13"/>
      <c r="AI888" s="3"/>
      <c r="AJ888" s="13"/>
      <c r="AK888" s="13"/>
      <c r="AL888" s="3"/>
      <c r="AM888" s="13"/>
      <c r="AN888" s="13"/>
      <c r="AO888" s="3"/>
      <c r="AP888" s="13"/>
      <c r="AQ888" s="13"/>
      <c r="AR888" s="3"/>
      <c r="AS888" s="13"/>
      <c r="AT888" s="13"/>
      <c r="AU888" s="40"/>
      <c r="AV888" s="13"/>
      <c r="AW888" s="13"/>
      <c r="AX888" s="3"/>
      <c r="AY888" s="13"/>
      <c r="AZ888" s="13"/>
      <c r="BA888" s="3"/>
      <c r="BB888" s="13"/>
      <c r="BC888" s="13"/>
      <c r="BD888" s="3"/>
      <c r="BE888" s="13"/>
      <c r="BF888" s="13"/>
      <c r="BG888" s="245"/>
      <c r="BH888" s="13"/>
      <c r="BI888" s="13"/>
      <c r="BJ888" s="13"/>
      <c r="BK888" s="13"/>
      <c r="BL888" s="13"/>
      <c r="BM888" s="13"/>
      <c r="BN888" s="186"/>
      <c r="BO888" s="13"/>
      <c r="BP888" s="13"/>
      <c r="BQ888" s="13"/>
      <c r="BR888" s="13"/>
      <c r="BT888" s="340"/>
      <c r="BU888" s="186"/>
      <c r="BV888" s="100"/>
      <c r="BW888" s="100"/>
      <c r="BX888" s="100"/>
      <c r="BY888" s="100"/>
      <c r="BZ888" s="100"/>
      <c r="CA888" s="100"/>
      <c r="CB888" s="100"/>
      <c r="CC888" s="100"/>
      <c r="CD888" s="100"/>
      <c r="CE888" s="100"/>
      <c r="CF888" s="100"/>
      <c r="CG888" s="100"/>
      <c r="CH888" s="100"/>
      <c r="CI888" s="100"/>
      <c r="CJ888" s="100"/>
      <c r="CK888" s="100"/>
      <c r="CL888" s="100"/>
    </row>
    <row r="889" spans="1:90" x14ac:dyDescent="0.3">
      <c r="A889" s="163">
        <v>890</v>
      </c>
      <c r="B889" s="3"/>
      <c r="E889" s="2"/>
      <c r="F889" s="3"/>
      <c r="G889" s="13"/>
      <c r="H889" s="13"/>
      <c r="I889" s="13"/>
      <c r="J889" s="13"/>
      <c r="K889" s="3"/>
      <c r="L889" s="13"/>
      <c r="M889" s="13"/>
      <c r="N889" s="3"/>
      <c r="O889" s="13"/>
      <c r="P889" s="13"/>
      <c r="Q889" s="3"/>
      <c r="R889" s="13"/>
      <c r="S889" s="13"/>
      <c r="T889" s="3"/>
      <c r="U889" s="13"/>
      <c r="V889" s="13"/>
      <c r="W889" s="3"/>
      <c r="X889" s="13"/>
      <c r="Y889" s="13"/>
      <c r="Z889" s="3"/>
      <c r="AA889" s="13"/>
      <c r="AB889" s="13"/>
      <c r="AC889" s="3"/>
      <c r="AD889" s="13"/>
      <c r="AE889" s="13"/>
      <c r="AF889" s="3"/>
      <c r="AG889" s="13"/>
      <c r="AH889" s="13"/>
      <c r="AI889" s="3"/>
      <c r="AJ889" s="13"/>
      <c r="AK889" s="13"/>
      <c r="AL889" s="3"/>
      <c r="AM889" s="13"/>
      <c r="AN889" s="13"/>
      <c r="AO889" s="3"/>
      <c r="AP889" s="13"/>
      <c r="AQ889" s="13"/>
      <c r="AR889" s="3"/>
      <c r="AS889" s="13"/>
      <c r="AT889" s="13"/>
      <c r="AU889" s="40"/>
      <c r="AV889" s="13"/>
      <c r="AW889" s="13"/>
      <c r="AX889" s="3"/>
      <c r="AY889" s="13"/>
      <c r="AZ889" s="13"/>
      <c r="BA889" s="3"/>
      <c r="BB889" s="13"/>
      <c r="BC889" s="13"/>
      <c r="BD889" s="3"/>
      <c r="BE889" s="13"/>
      <c r="BF889" s="13"/>
      <c r="BG889" s="245"/>
      <c r="BH889" s="13"/>
      <c r="BI889" s="13"/>
      <c r="BJ889" s="13"/>
      <c r="BK889" s="13"/>
      <c r="BL889" s="13"/>
      <c r="BM889" s="13"/>
      <c r="BN889" s="186"/>
      <c r="BO889" s="13"/>
      <c r="BP889" s="13"/>
      <c r="BQ889" s="13"/>
      <c r="BR889" s="13"/>
      <c r="BT889" s="340"/>
      <c r="BU889" s="186"/>
      <c r="BV889" s="100"/>
      <c r="BW889" s="100"/>
      <c r="BX889" s="100"/>
      <c r="BY889" s="100"/>
      <c r="BZ889" s="100"/>
      <c r="CA889" s="100"/>
      <c r="CB889" s="100"/>
      <c r="CC889" s="100"/>
      <c r="CD889" s="100"/>
      <c r="CE889" s="100"/>
      <c r="CF889" s="100"/>
      <c r="CG889" s="100"/>
      <c r="CH889" s="100"/>
      <c r="CI889" s="100"/>
      <c r="CJ889" s="100"/>
      <c r="CK889" s="100"/>
      <c r="CL889" s="100"/>
    </row>
    <row r="890" spans="1:90" x14ac:dyDescent="0.3">
      <c r="A890" s="163">
        <v>891</v>
      </c>
      <c r="B890" s="3"/>
      <c r="E890" s="2"/>
      <c r="F890" s="3"/>
      <c r="G890" s="13"/>
      <c r="H890" s="13"/>
      <c r="I890" s="13"/>
      <c r="J890" s="13"/>
      <c r="K890" s="3"/>
      <c r="L890" s="13"/>
      <c r="M890" s="13"/>
      <c r="N890" s="3"/>
      <c r="O890" s="13"/>
      <c r="P890" s="13"/>
      <c r="Q890" s="3"/>
      <c r="R890" s="13"/>
      <c r="S890" s="13"/>
      <c r="T890" s="3"/>
      <c r="U890" s="13"/>
      <c r="V890" s="13"/>
      <c r="W890" s="3"/>
      <c r="X890" s="13"/>
      <c r="Y890" s="13"/>
      <c r="Z890" s="3"/>
      <c r="AA890" s="13"/>
      <c r="AB890" s="13"/>
      <c r="AC890" s="3"/>
      <c r="AD890" s="13"/>
      <c r="AE890" s="13"/>
      <c r="AF890" s="3"/>
      <c r="AG890" s="13"/>
      <c r="AH890" s="13"/>
      <c r="AI890" s="3"/>
      <c r="AJ890" s="13"/>
      <c r="AK890" s="13"/>
      <c r="AL890" s="3"/>
      <c r="AM890" s="13"/>
      <c r="AN890" s="13"/>
      <c r="AO890" s="3"/>
      <c r="AP890" s="13"/>
      <c r="AQ890" s="13"/>
      <c r="AR890" s="3"/>
      <c r="AS890" s="13"/>
      <c r="AT890" s="13"/>
      <c r="AU890" s="40"/>
      <c r="AV890" s="13"/>
      <c r="AW890" s="13"/>
      <c r="AX890" s="3"/>
      <c r="AY890" s="13"/>
      <c r="AZ890" s="13"/>
      <c r="BA890" s="3"/>
      <c r="BB890" s="13"/>
      <c r="BC890" s="13"/>
      <c r="BD890" s="3"/>
      <c r="BE890" s="13"/>
      <c r="BF890" s="13"/>
      <c r="BG890" s="245"/>
      <c r="BH890" s="13"/>
      <c r="BI890" s="13"/>
      <c r="BJ890" s="13"/>
      <c r="BK890" s="13"/>
      <c r="BL890" s="13"/>
      <c r="BM890" s="13"/>
      <c r="BN890" s="186"/>
      <c r="BO890" s="13"/>
      <c r="BP890" s="13"/>
      <c r="BQ890" s="13"/>
      <c r="BR890" s="13"/>
      <c r="BT890" s="340"/>
      <c r="BU890" s="186"/>
      <c r="BV890" s="100"/>
      <c r="BW890" s="100"/>
      <c r="BX890" s="100"/>
      <c r="BY890" s="100"/>
      <c r="BZ890" s="100"/>
      <c r="CA890" s="100"/>
      <c r="CB890" s="100"/>
      <c r="CC890" s="100"/>
      <c r="CD890" s="100"/>
      <c r="CE890" s="100"/>
      <c r="CF890" s="100"/>
      <c r="CG890" s="100"/>
      <c r="CH890" s="100"/>
      <c r="CI890" s="100"/>
      <c r="CJ890" s="100"/>
      <c r="CK890" s="100"/>
      <c r="CL890" s="100"/>
    </row>
    <row r="891" spans="1:90" x14ac:dyDescent="0.3">
      <c r="A891" s="163">
        <v>892</v>
      </c>
      <c r="B891" s="3"/>
      <c r="E891" s="2"/>
      <c r="F891" s="3"/>
      <c r="G891" s="13"/>
      <c r="H891" s="13"/>
      <c r="I891" s="13"/>
      <c r="J891" s="13"/>
      <c r="K891" s="3"/>
      <c r="L891" s="13"/>
      <c r="M891" s="13"/>
      <c r="N891" s="3"/>
      <c r="O891" s="13"/>
      <c r="P891" s="13"/>
      <c r="Q891" s="3"/>
      <c r="R891" s="13"/>
      <c r="S891" s="13"/>
      <c r="T891" s="3"/>
      <c r="U891" s="13"/>
      <c r="V891" s="13"/>
      <c r="W891" s="3"/>
      <c r="X891" s="13"/>
      <c r="Y891" s="13"/>
      <c r="Z891" s="3"/>
      <c r="AA891" s="13"/>
      <c r="AB891" s="13"/>
      <c r="AC891" s="3"/>
      <c r="AD891" s="13"/>
      <c r="AE891" s="13"/>
      <c r="AF891" s="3"/>
      <c r="AG891" s="13"/>
      <c r="AH891" s="13"/>
      <c r="AI891" s="3"/>
      <c r="AJ891" s="13"/>
      <c r="AK891" s="13"/>
      <c r="AL891" s="3"/>
      <c r="AM891" s="13"/>
      <c r="AN891" s="13"/>
      <c r="AO891" s="3"/>
      <c r="AP891" s="13"/>
      <c r="AQ891" s="13"/>
      <c r="AR891" s="3"/>
      <c r="AS891" s="13"/>
      <c r="AT891" s="13"/>
      <c r="AU891" s="40"/>
      <c r="AV891" s="13"/>
      <c r="AW891" s="13"/>
      <c r="AX891" s="3"/>
      <c r="AY891" s="13"/>
      <c r="AZ891" s="13"/>
      <c r="BA891" s="3"/>
      <c r="BB891" s="13"/>
      <c r="BC891" s="13"/>
      <c r="BD891" s="3"/>
      <c r="BE891" s="13"/>
      <c r="BF891" s="13"/>
      <c r="BG891" s="245"/>
      <c r="BH891" s="13"/>
      <c r="BI891" s="13"/>
      <c r="BJ891" s="13"/>
      <c r="BK891" s="13"/>
      <c r="BL891" s="13"/>
      <c r="BM891" s="13"/>
      <c r="BN891" s="186"/>
      <c r="BO891" s="13"/>
      <c r="BP891" s="13"/>
      <c r="BQ891" s="13"/>
      <c r="BR891" s="13"/>
      <c r="BT891" s="340"/>
      <c r="BU891" s="186"/>
      <c r="BV891" s="100"/>
      <c r="BW891" s="100"/>
      <c r="BX891" s="100"/>
      <c r="BY891" s="100"/>
      <c r="BZ891" s="100"/>
      <c r="CA891" s="100"/>
      <c r="CB891" s="100"/>
      <c r="CC891" s="100"/>
      <c r="CD891" s="100"/>
      <c r="CE891" s="100"/>
      <c r="CF891" s="100"/>
      <c r="CG891" s="100"/>
      <c r="CH891" s="100"/>
      <c r="CI891" s="100"/>
      <c r="CJ891" s="100"/>
      <c r="CK891" s="100"/>
      <c r="CL891" s="100"/>
    </row>
    <row r="892" spans="1:90" x14ac:dyDescent="0.3">
      <c r="A892" s="163">
        <v>893</v>
      </c>
      <c r="B892" s="3"/>
      <c r="E892" s="2"/>
      <c r="F892" s="3"/>
      <c r="G892" s="13"/>
      <c r="H892" s="13"/>
      <c r="I892" s="13"/>
      <c r="J892" s="13"/>
      <c r="K892" s="3"/>
      <c r="L892" s="13"/>
      <c r="M892" s="13"/>
      <c r="N892" s="3"/>
      <c r="O892" s="13"/>
      <c r="P892" s="13"/>
      <c r="Q892" s="3"/>
      <c r="R892" s="13"/>
      <c r="S892" s="13"/>
      <c r="T892" s="3"/>
      <c r="U892" s="13"/>
      <c r="V892" s="13"/>
      <c r="W892" s="3"/>
      <c r="X892" s="13"/>
      <c r="Y892" s="13"/>
      <c r="Z892" s="3"/>
      <c r="AA892" s="13"/>
      <c r="AB892" s="13"/>
      <c r="AC892" s="3"/>
      <c r="AD892" s="13"/>
      <c r="AE892" s="13"/>
      <c r="AF892" s="3"/>
      <c r="AG892" s="13"/>
      <c r="AH892" s="13"/>
      <c r="AI892" s="3"/>
      <c r="AJ892" s="13"/>
      <c r="AK892" s="13"/>
      <c r="AL892" s="3"/>
      <c r="AM892" s="13"/>
      <c r="AN892" s="13"/>
      <c r="AO892" s="3"/>
      <c r="AP892" s="13"/>
      <c r="AQ892" s="13"/>
      <c r="AR892" s="3"/>
      <c r="AS892" s="13"/>
      <c r="AT892" s="13"/>
      <c r="AU892" s="40"/>
      <c r="AV892" s="13"/>
      <c r="AW892" s="13"/>
      <c r="AX892" s="3"/>
      <c r="AY892" s="13"/>
      <c r="AZ892" s="13"/>
      <c r="BA892" s="3"/>
      <c r="BB892" s="13"/>
      <c r="BC892" s="13"/>
      <c r="BD892" s="3"/>
      <c r="BE892" s="13"/>
      <c r="BF892" s="13"/>
      <c r="BG892" s="245"/>
      <c r="BH892" s="13"/>
      <c r="BI892" s="13"/>
      <c r="BJ892" s="13"/>
      <c r="BK892" s="13"/>
      <c r="BL892" s="13"/>
      <c r="BM892" s="13"/>
      <c r="BN892" s="186"/>
      <c r="BO892" s="13"/>
      <c r="BP892" s="13"/>
      <c r="BQ892" s="13"/>
      <c r="BR892" s="13"/>
      <c r="BT892" s="340"/>
      <c r="BU892" s="186"/>
      <c r="BV892" s="100"/>
      <c r="BW892" s="100"/>
      <c r="BX892" s="100"/>
      <c r="BY892" s="100"/>
      <c r="BZ892" s="100"/>
      <c r="CA892" s="100"/>
      <c r="CB892" s="100"/>
      <c r="CC892" s="100"/>
      <c r="CD892" s="100"/>
      <c r="CE892" s="100"/>
      <c r="CF892" s="100"/>
      <c r="CG892" s="100"/>
      <c r="CH892" s="100"/>
      <c r="CI892" s="100"/>
      <c r="CJ892" s="100"/>
      <c r="CK892" s="100"/>
      <c r="CL892" s="100"/>
    </row>
    <row r="893" spans="1:90" x14ac:dyDescent="0.3">
      <c r="A893" s="163">
        <v>894</v>
      </c>
      <c r="B893" s="3"/>
      <c r="E893" s="2"/>
      <c r="F893" s="3"/>
      <c r="G893" s="13"/>
      <c r="H893" s="13"/>
      <c r="I893" s="13"/>
      <c r="J893" s="13"/>
      <c r="K893" s="3"/>
      <c r="L893" s="13"/>
      <c r="M893" s="13"/>
      <c r="N893" s="3"/>
      <c r="O893" s="13"/>
      <c r="P893" s="13"/>
      <c r="Q893" s="3"/>
      <c r="R893" s="13"/>
      <c r="S893" s="13"/>
      <c r="T893" s="3"/>
      <c r="U893" s="13"/>
      <c r="V893" s="13"/>
      <c r="W893" s="3"/>
      <c r="X893" s="13"/>
      <c r="Y893" s="13"/>
      <c r="Z893" s="3"/>
      <c r="AA893" s="13"/>
      <c r="AB893" s="13"/>
      <c r="AC893" s="3"/>
      <c r="AD893" s="13"/>
      <c r="AE893" s="13"/>
      <c r="AF893" s="3"/>
      <c r="AG893" s="13"/>
      <c r="AH893" s="13"/>
      <c r="AI893" s="3"/>
      <c r="AJ893" s="13"/>
      <c r="AK893" s="13"/>
      <c r="AL893" s="3"/>
      <c r="AM893" s="13"/>
      <c r="AN893" s="13"/>
      <c r="AO893" s="3"/>
      <c r="AP893" s="13"/>
      <c r="AQ893" s="13"/>
      <c r="AR893" s="3"/>
      <c r="AS893" s="13"/>
      <c r="AT893" s="13"/>
      <c r="AU893" s="40"/>
      <c r="AV893" s="13"/>
      <c r="AW893" s="13"/>
      <c r="AX893" s="3"/>
      <c r="AY893" s="13"/>
      <c r="AZ893" s="13"/>
      <c r="BA893" s="3"/>
      <c r="BB893" s="13"/>
      <c r="BC893" s="13"/>
      <c r="BD893" s="3"/>
      <c r="BE893" s="13"/>
      <c r="BF893" s="13"/>
      <c r="BG893" s="245"/>
      <c r="BH893" s="13"/>
      <c r="BI893" s="13"/>
      <c r="BJ893" s="13"/>
      <c r="BK893" s="13"/>
      <c r="BL893" s="13"/>
      <c r="BM893" s="13"/>
      <c r="BN893" s="186"/>
      <c r="BO893" s="13"/>
      <c r="BP893" s="13"/>
      <c r="BQ893" s="13"/>
      <c r="BR893" s="13"/>
      <c r="BT893" s="340"/>
      <c r="BU893" s="186"/>
      <c r="BV893" s="100"/>
      <c r="BW893" s="100"/>
      <c r="BX893" s="100"/>
      <c r="BY893" s="100"/>
      <c r="BZ893" s="100"/>
      <c r="CA893" s="100"/>
      <c r="CB893" s="100"/>
      <c r="CC893" s="100"/>
      <c r="CD893" s="100"/>
      <c r="CE893" s="100"/>
      <c r="CF893" s="100"/>
      <c r="CG893" s="100"/>
      <c r="CH893" s="100"/>
      <c r="CI893" s="100"/>
      <c r="CJ893" s="100"/>
      <c r="CK893" s="100"/>
      <c r="CL893" s="100"/>
    </row>
    <row r="894" spans="1:90" x14ac:dyDescent="0.3">
      <c r="A894" s="163">
        <v>895</v>
      </c>
      <c r="B894" s="3"/>
      <c r="E894" s="2"/>
      <c r="F894" s="3"/>
      <c r="G894" s="13"/>
      <c r="H894" s="13"/>
      <c r="I894" s="13"/>
      <c r="J894" s="13"/>
      <c r="K894" s="3"/>
      <c r="L894" s="13"/>
      <c r="M894" s="13"/>
      <c r="N894" s="3"/>
      <c r="O894" s="13"/>
      <c r="P894" s="13"/>
      <c r="Q894" s="3"/>
      <c r="R894" s="13"/>
      <c r="S894" s="13"/>
      <c r="T894" s="3"/>
      <c r="U894" s="13"/>
      <c r="V894" s="13"/>
      <c r="W894" s="3"/>
      <c r="X894" s="13"/>
      <c r="Y894" s="13"/>
      <c r="Z894" s="3"/>
      <c r="AA894" s="13"/>
      <c r="AB894" s="13"/>
      <c r="AC894" s="3"/>
      <c r="AD894" s="13"/>
      <c r="AE894" s="13"/>
      <c r="AF894" s="3"/>
      <c r="AG894" s="13"/>
      <c r="AH894" s="13"/>
      <c r="AI894" s="3"/>
      <c r="AJ894" s="13"/>
      <c r="AK894" s="13"/>
      <c r="AL894" s="3"/>
      <c r="AM894" s="13"/>
      <c r="AN894" s="13"/>
      <c r="AO894" s="3"/>
      <c r="AP894" s="13"/>
      <c r="AQ894" s="13"/>
      <c r="AR894" s="3"/>
      <c r="AS894" s="13"/>
      <c r="AT894" s="13"/>
      <c r="AU894" s="40"/>
      <c r="AV894" s="13"/>
      <c r="AW894" s="13"/>
      <c r="AX894" s="3"/>
      <c r="AY894" s="13"/>
      <c r="AZ894" s="13"/>
      <c r="BA894" s="3"/>
      <c r="BB894" s="13"/>
      <c r="BC894" s="13"/>
      <c r="BD894" s="3"/>
      <c r="BE894" s="13"/>
      <c r="BF894" s="13"/>
      <c r="BG894" s="245"/>
      <c r="BH894" s="13"/>
      <c r="BI894" s="13"/>
      <c r="BJ894" s="13"/>
      <c r="BK894" s="13"/>
      <c r="BL894" s="13"/>
      <c r="BM894" s="13"/>
      <c r="BN894" s="186"/>
      <c r="BO894" s="13"/>
      <c r="BP894" s="13"/>
      <c r="BQ894" s="13"/>
      <c r="BR894" s="13"/>
      <c r="BT894" s="340"/>
      <c r="BU894" s="186"/>
      <c r="BV894" s="100"/>
      <c r="BW894" s="100"/>
      <c r="BX894" s="100"/>
      <c r="BY894" s="100"/>
      <c r="BZ894" s="100"/>
      <c r="CA894" s="100"/>
      <c r="CB894" s="100"/>
      <c r="CC894" s="100"/>
      <c r="CD894" s="100"/>
      <c r="CE894" s="100"/>
      <c r="CF894" s="100"/>
      <c r="CG894" s="100"/>
      <c r="CH894" s="100"/>
      <c r="CI894" s="100"/>
      <c r="CJ894" s="100"/>
      <c r="CK894" s="100"/>
      <c r="CL894" s="100"/>
    </row>
    <row r="895" spans="1:90" x14ac:dyDescent="0.3">
      <c r="A895" s="163">
        <v>896</v>
      </c>
      <c r="B895" s="3"/>
      <c r="E895" s="2"/>
      <c r="F895" s="3"/>
      <c r="G895" s="13"/>
      <c r="H895" s="13"/>
      <c r="I895" s="13"/>
      <c r="J895" s="13"/>
      <c r="K895" s="3"/>
      <c r="L895" s="13"/>
      <c r="M895" s="13"/>
      <c r="N895" s="3"/>
      <c r="O895" s="13"/>
      <c r="P895" s="13"/>
      <c r="Q895" s="3"/>
      <c r="R895" s="13"/>
      <c r="S895" s="13"/>
      <c r="T895" s="3"/>
      <c r="U895" s="13"/>
      <c r="V895" s="13"/>
      <c r="W895" s="3"/>
      <c r="X895" s="13"/>
      <c r="Y895" s="13"/>
      <c r="Z895" s="3"/>
      <c r="AA895" s="13"/>
      <c r="AB895" s="13"/>
      <c r="AC895" s="3"/>
      <c r="AD895" s="13"/>
      <c r="AE895" s="13"/>
      <c r="AF895" s="3"/>
      <c r="AG895" s="13"/>
      <c r="AH895" s="13"/>
      <c r="AI895" s="3"/>
      <c r="AJ895" s="13"/>
      <c r="AK895" s="13"/>
      <c r="AL895" s="3"/>
      <c r="AM895" s="13"/>
      <c r="AN895" s="13"/>
      <c r="AO895" s="3"/>
      <c r="AP895" s="13"/>
      <c r="AQ895" s="13"/>
      <c r="AR895" s="3"/>
      <c r="AS895" s="13"/>
      <c r="AT895" s="13"/>
      <c r="AU895" s="40"/>
      <c r="AV895" s="13"/>
      <c r="AW895" s="13"/>
      <c r="AX895" s="3"/>
      <c r="AY895" s="13"/>
      <c r="AZ895" s="13"/>
      <c r="BA895" s="3"/>
      <c r="BB895" s="13"/>
      <c r="BC895" s="13"/>
      <c r="BD895" s="3"/>
      <c r="BE895" s="13"/>
      <c r="BF895" s="13"/>
      <c r="BG895" s="245"/>
      <c r="BH895" s="13"/>
      <c r="BI895" s="13"/>
      <c r="BJ895" s="13"/>
      <c r="BK895" s="13"/>
      <c r="BL895" s="13"/>
      <c r="BM895" s="13"/>
      <c r="BN895" s="186"/>
      <c r="BO895" s="13"/>
      <c r="BP895" s="13"/>
      <c r="BQ895" s="13"/>
      <c r="BR895" s="13"/>
      <c r="BT895" s="340"/>
      <c r="BU895" s="186"/>
      <c r="BV895" s="100"/>
      <c r="BW895" s="100"/>
      <c r="BX895" s="100"/>
      <c r="BY895" s="100"/>
      <c r="BZ895" s="100"/>
      <c r="CA895" s="100"/>
      <c r="CB895" s="100"/>
      <c r="CC895" s="100"/>
      <c r="CD895" s="100"/>
      <c r="CE895" s="100"/>
      <c r="CF895" s="100"/>
      <c r="CG895" s="100"/>
      <c r="CH895" s="100"/>
      <c r="CI895" s="100"/>
      <c r="CJ895" s="100"/>
      <c r="CK895" s="100"/>
      <c r="CL895" s="100"/>
    </row>
    <row r="896" spans="1:90" x14ac:dyDescent="0.3">
      <c r="A896" s="163">
        <v>897</v>
      </c>
      <c r="B896" s="3"/>
      <c r="E896" s="2"/>
      <c r="F896" s="3"/>
      <c r="G896" s="13"/>
      <c r="H896" s="13"/>
      <c r="I896" s="13"/>
      <c r="J896" s="13"/>
      <c r="K896" s="3"/>
      <c r="L896" s="13"/>
      <c r="M896" s="13"/>
      <c r="N896" s="3"/>
      <c r="O896" s="13"/>
      <c r="P896" s="13"/>
      <c r="Q896" s="3"/>
      <c r="R896" s="13"/>
      <c r="S896" s="13"/>
      <c r="T896" s="3"/>
      <c r="U896" s="13"/>
      <c r="V896" s="13"/>
      <c r="W896" s="3"/>
      <c r="X896" s="13"/>
      <c r="Y896" s="13"/>
      <c r="Z896" s="3"/>
      <c r="AA896" s="13"/>
      <c r="AB896" s="13"/>
      <c r="AC896" s="3"/>
      <c r="AD896" s="13"/>
      <c r="AE896" s="13"/>
      <c r="AF896" s="3"/>
      <c r="AG896" s="13"/>
      <c r="AH896" s="13"/>
      <c r="AI896" s="3"/>
      <c r="AJ896" s="13"/>
      <c r="AK896" s="13"/>
      <c r="AL896" s="3"/>
      <c r="AM896" s="13"/>
      <c r="AN896" s="13"/>
      <c r="AO896" s="3"/>
      <c r="AP896" s="13"/>
      <c r="AQ896" s="13"/>
      <c r="AR896" s="3"/>
      <c r="AS896" s="13"/>
      <c r="AT896" s="13"/>
      <c r="AU896" s="40"/>
      <c r="AV896" s="13"/>
      <c r="AW896" s="13"/>
      <c r="AX896" s="3"/>
      <c r="AY896" s="13"/>
      <c r="AZ896" s="13"/>
      <c r="BA896" s="3"/>
      <c r="BB896" s="13"/>
      <c r="BC896" s="13"/>
      <c r="BD896" s="3"/>
      <c r="BE896" s="13"/>
      <c r="BF896" s="13"/>
      <c r="BG896" s="245"/>
      <c r="BH896" s="13"/>
      <c r="BI896" s="13"/>
      <c r="BJ896" s="13"/>
      <c r="BK896" s="13"/>
      <c r="BL896" s="13"/>
      <c r="BM896" s="13"/>
      <c r="BN896" s="186"/>
      <c r="BO896" s="13"/>
      <c r="BP896" s="13"/>
      <c r="BQ896" s="13"/>
      <c r="BR896" s="13"/>
      <c r="BT896" s="340"/>
      <c r="BU896" s="186"/>
      <c r="BV896" s="100"/>
      <c r="BW896" s="100"/>
      <c r="BX896" s="100"/>
      <c r="BY896" s="100"/>
      <c r="BZ896" s="100"/>
      <c r="CA896" s="100"/>
      <c r="CB896" s="100"/>
      <c r="CC896" s="100"/>
      <c r="CD896" s="100"/>
      <c r="CE896" s="100"/>
      <c r="CF896" s="100"/>
      <c r="CG896" s="100"/>
      <c r="CH896" s="100"/>
      <c r="CI896" s="100"/>
      <c r="CJ896" s="100"/>
      <c r="CK896" s="100"/>
      <c r="CL896" s="100"/>
    </row>
    <row r="897" spans="1:90" x14ac:dyDescent="0.3">
      <c r="A897" s="163">
        <v>898</v>
      </c>
      <c r="B897" s="3"/>
      <c r="E897" s="2"/>
      <c r="F897" s="3"/>
      <c r="G897" s="13"/>
      <c r="H897" s="13"/>
      <c r="I897" s="13"/>
      <c r="J897" s="13"/>
      <c r="K897" s="3"/>
      <c r="L897" s="13"/>
      <c r="M897" s="13"/>
      <c r="N897" s="3"/>
      <c r="O897" s="13"/>
      <c r="P897" s="13"/>
      <c r="Q897" s="3"/>
      <c r="R897" s="13"/>
      <c r="S897" s="13"/>
      <c r="T897" s="3"/>
      <c r="U897" s="13"/>
      <c r="V897" s="13"/>
      <c r="W897" s="3"/>
      <c r="X897" s="13"/>
      <c r="Y897" s="13"/>
      <c r="Z897" s="3"/>
      <c r="AA897" s="13"/>
      <c r="AB897" s="13"/>
      <c r="AC897" s="3"/>
      <c r="AD897" s="13"/>
      <c r="AE897" s="13"/>
      <c r="AF897" s="3"/>
      <c r="AG897" s="13"/>
      <c r="AH897" s="13"/>
      <c r="AI897" s="3"/>
      <c r="AJ897" s="13"/>
      <c r="AK897" s="13"/>
      <c r="AL897" s="3"/>
      <c r="AM897" s="13"/>
      <c r="AN897" s="13"/>
      <c r="AO897" s="3"/>
      <c r="AP897" s="13"/>
      <c r="AQ897" s="13"/>
      <c r="AR897" s="3"/>
      <c r="AS897" s="13"/>
      <c r="AT897" s="13"/>
      <c r="AU897" s="40"/>
      <c r="AV897" s="13"/>
      <c r="AW897" s="13"/>
      <c r="AX897" s="3"/>
      <c r="AY897" s="13"/>
      <c r="AZ897" s="13"/>
      <c r="BA897" s="3"/>
      <c r="BB897" s="13"/>
      <c r="BC897" s="13"/>
      <c r="BD897" s="3"/>
      <c r="BE897" s="13"/>
      <c r="BF897" s="13"/>
      <c r="BG897" s="245"/>
      <c r="BH897" s="13"/>
      <c r="BI897" s="13"/>
      <c r="BJ897" s="13"/>
      <c r="BK897" s="13"/>
      <c r="BL897" s="13"/>
      <c r="BM897" s="13"/>
      <c r="BN897" s="186"/>
      <c r="BO897" s="13"/>
      <c r="BP897" s="13"/>
      <c r="BQ897" s="13"/>
      <c r="BR897" s="13"/>
      <c r="BT897" s="340"/>
      <c r="BU897" s="186"/>
      <c r="BV897" s="100"/>
      <c r="BW897" s="100"/>
      <c r="BX897" s="100"/>
      <c r="BY897" s="100"/>
      <c r="BZ897" s="100"/>
      <c r="CA897" s="100"/>
      <c r="CB897" s="100"/>
      <c r="CC897" s="100"/>
      <c r="CD897" s="100"/>
      <c r="CE897" s="100"/>
      <c r="CF897" s="100"/>
      <c r="CG897" s="100"/>
      <c r="CH897" s="100"/>
      <c r="CI897" s="100"/>
      <c r="CJ897" s="100"/>
      <c r="CK897" s="100"/>
      <c r="CL897" s="100"/>
    </row>
    <row r="898" spans="1:90" x14ac:dyDescent="0.3">
      <c r="A898" s="163">
        <v>899</v>
      </c>
      <c r="B898" s="3"/>
      <c r="E898" s="2"/>
      <c r="F898" s="3"/>
      <c r="G898" s="13"/>
      <c r="H898" s="13"/>
      <c r="I898" s="13"/>
      <c r="J898" s="13"/>
      <c r="K898" s="3"/>
      <c r="L898" s="13"/>
      <c r="M898" s="13"/>
      <c r="N898" s="3"/>
      <c r="O898" s="13"/>
      <c r="P898" s="13"/>
      <c r="Q898" s="3"/>
      <c r="R898" s="13"/>
      <c r="S898" s="13"/>
      <c r="T898" s="3"/>
      <c r="U898" s="13"/>
      <c r="V898" s="13"/>
      <c r="W898" s="3"/>
      <c r="X898" s="13"/>
      <c r="Y898" s="13"/>
      <c r="Z898" s="3"/>
      <c r="AA898" s="13"/>
      <c r="AB898" s="13"/>
      <c r="AC898" s="3"/>
      <c r="AD898" s="13"/>
      <c r="AE898" s="13"/>
      <c r="AF898" s="3"/>
      <c r="AG898" s="13"/>
      <c r="AH898" s="13"/>
      <c r="AI898" s="3"/>
      <c r="AJ898" s="13"/>
      <c r="AK898" s="13"/>
      <c r="AL898" s="3"/>
      <c r="AM898" s="13"/>
      <c r="AN898" s="13"/>
      <c r="AO898" s="3"/>
      <c r="AP898" s="13"/>
      <c r="AQ898" s="13"/>
      <c r="AR898" s="3"/>
      <c r="AS898" s="13"/>
      <c r="AT898" s="13"/>
      <c r="AU898" s="40"/>
      <c r="AV898" s="13"/>
      <c r="AW898" s="13"/>
      <c r="AX898" s="3"/>
      <c r="AY898" s="13"/>
      <c r="AZ898" s="13"/>
      <c r="BA898" s="3"/>
      <c r="BB898" s="13"/>
      <c r="BC898" s="13"/>
      <c r="BD898" s="3"/>
      <c r="BE898" s="13"/>
      <c r="BF898" s="13"/>
      <c r="BG898" s="245"/>
      <c r="BH898" s="13"/>
      <c r="BI898" s="13"/>
      <c r="BJ898" s="13"/>
      <c r="BK898" s="13"/>
      <c r="BL898" s="13"/>
      <c r="BM898" s="13"/>
      <c r="BN898" s="186"/>
      <c r="BO898" s="13"/>
      <c r="BP898" s="13"/>
      <c r="BQ898" s="13"/>
      <c r="BR898" s="13"/>
      <c r="BT898" s="340"/>
      <c r="BU898" s="186"/>
      <c r="BV898" s="100"/>
      <c r="BW898" s="100"/>
      <c r="BX898" s="100"/>
      <c r="BY898" s="100"/>
      <c r="BZ898" s="100"/>
      <c r="CA898" s="100"/>
      <c r="CB898" s="100"/>
      <c r="CC898" s="100"/>
      <c r="CD898" s="100"/>
      <c r="CE898" s="100"/>
      <c r="CF898" s="100"/>
      <c r="CG898" s="100"/>
      <c r="CH898" s="100"/>
      <c r="CI898" s="100"/>
      <c r="CJ898" s="100"/>
      <c r="CK898" s="100"/>
      <c r="CL898" s="100"/>
    </row>
    <row r="899" spans="1:90" x14ac:dyDescent="0.3">
      <c r="A899" s="163">
        <v>900</v>
      </c>
      <c r="B899" s="3"/>
      <c r="E899" s="2"/>
      <c r="F899" s="3"/>
      <c r="G899" s="13"/>
      <c r="H899" s="13"/>
      <c r="I899" s="13"/>
      <c r="J899" s="13"/>
      <c r="K899" s="3"/>
      <c r="L899" s="13"/>
      <c r="M899" s="13"/>
      <c r="N899" s="3"/>
      <c r="O899" s="13"/>
      <c r="P899" s="13"/>
      <c r="Q899" s="3"/>
      <c r="R899" s="13"/>
      <c r="S899" s="13"/>
      <c r="T899" s="3"/>
      <c r="U899" s="13"/>
      <c r="V899" s="13"/>
      <c r="W899" s="3"/>
      <c r="X899" s="13"/>
      <c r="Y899" s="13"/>
      <c r="Z899" s="3"/>
      <c r="AA899" s="13"/>
      <c r="AB899" s="13"/>
      <c r="AC899" s="3"/>
      <c r="AD899" s="13"/>
      <c r="AE899" s="13"/>
      <c r="AF899" s="3"/>
      <c r="AG899" s="13"/>
      <c r="AH899" s="13"/>
      <c r="AI899" s="3"/>
      <c r="AJ899" s="13"/>
      <c r="AK899" s="13"/>
      <c r="AL899" s="3"/>
      <c r="AM899" s="13"/>
      <c r="AN899" s="13"/>
      <c r="AO899" s="3"/>
      <c r="AP899" s="13"/>
      <c r="AQ899" s="13"/>
      <c r="AR899" s="3"/>
      <c r="AS899" s="13"/>
      <c r="AT899" s="13"/>
      <c r="AU899" s="40"/>
      <c r="AV899" s="13"/>
      <c r="AW899" s="13"/>
      <c r="AX899" s="3"/>
      <c r="AY899" s="13"/>
      <c r="AZ899" s="13"/>
      <c r="BA899" s="3"/>
      <c r="BB899" s="13"/>
      <c r="BC899" s="13"/>
      <c r="BD899" s="3"/>
      <c r="BE899" s="13"/>
      <c r="BF899" s="13"/>
      <c r="BG899" s="245"/>
      <c r="BH899" s="13"/>
      <c r="BI899" s="13"/>
      <c r="BJ899" s="13"/>
      <c r="BK899" s="13"/>
      <c r="BL899" s="13"/>
      <c r="BM899" s="13"/>
      <c r="BN899" s="186"/>
      <c r="BO899" s="13"/>
      <c r="BP899" s="13"/>
      <c r="BQ899" s="13"/>
      <c r="BR899" s="13"/>
      <c r="BT899" s="340"/>
      <c r="BU899" s="186"/>
      <c r="BV899" s="100"/>
      <c r="BW899" s="100"/>
      <c r="BX899" s="100"/>
      <c r="BY899" s="100"/>
      <c r="BZ899" s="100"/>
      <c r="CA899" s="100"/>
      <c r="CB899" s="100"/>
      <c r="CC899" s="100"/>
      <c r="CD899" s="100"/>
      <c r="CE899" s="100"/>
      <c r="CF899" s="100"/>
      <c r="CG899" s="100"/>
      <c r="CH899" s="100"/>
      <c r="CI899" s="100"/>
      <c r="CJ899" s="100"/>
      <c r="CK899" s="100"/>
      <c r="CL899" s="100"/>
    </row>
    <row r="900" spans="1:90" x14ac:dyDescent="0.3">
      <c r="A900" s="163">
        <v>901</v>
      </c>
      <c r="B900" s="3"/>
      <c r="E900" s="2"/>
      <c r="F900" s="3"/>
      <c r="G900" s="13"/>
      <c r="H900" s="13"/>
      <c r="I900" s="13"/>
      <c r="J900" s="13"/>
      <c r="K900" s="3"/>
      <c r="L900" s="13"/>
      <c r="M900" s="13"/>
      <c r="N900" s="3"/>
      <c r="O900" s="13"/>
      <c r="P900" s="13"/>
      <c r="Q900" s="3"/>
      <c r="R900" s="13"/>
      <c r="S900" s="13"/>
      <c r="T900" s="3"/>
      <c r="U900" s="13"/>
      <c r="V900" s="13"/>
      <c r="W900" s="3"/>
      <c r="X900" s="13"/>
      <c r="Y900" s="13"/>
      <c r="Z900" s="3"/>
      <c r="AA900" s="13"/>
      <c r="AB900" s="13"/>
      <c r="AC900" s="3"/>
      <c r="AD900" s="13"/>
      <c r="AE900" s="13"/>
      <c r="AF900" s="3"/>
      <c r="AG900" s="13"/>
      <c r="AH900" s="13"/>
      <c r="AI900" s="3"/>
      <c r="AJ900" s="13"/>
      <c r="AK900" s="13"/>
      <c r="AL900" s="3"/>
      <c r="AM900" s="13"/>
      <c r="AN900" s="13"/>
      <c r="AO900" s="3"/>
      <c r="AP900" s="13"/>
      <c r="AQ900" s="13"/>
      <c r="AR900" s="3"/>
      <c r="AS900" s="13"/>
      <c r="AT900" s="13"/>
      <c r="AU900" s="40"/>
      <c r="AV900" s="13"/>
      <c r="AW900" s="13"/>
      <c r="AX900" s="3"/>
      <c r="AY900" s="13"/>
      <c r="AZ900" s="13"/>
      <c r="BA900" s="3"/>
      <c r="BB900" s="13"/>
      <c r="BC900" s="13"/>
      <c r="BD900" s="3"/>
      <c r="BE900" s="13"/>
      <c r="BF900" s="13"/>
      <c r="BG900" s="245"/>
      <c r="BH900" s="13"/>
      <c r="BI900" s="13"/>
      <c r="BJ900" s="13"/>
      <c r="BK900" s="13"/>
      <c r="BL900" s="13"/>
      <c r="BM900" s="13"/>
      <c r="BN900" s="186"/>
      <c r="BO900" s="13"/>
      <c r="BP900" s="13"/>
      <c r="BQ900" s="13"/>
      <c r="BR900" s="13"/>
      <c r="BT900" s="340"/>
      <c r="BU900" s="186"/>
      <c r="BV900" s="100"/>
      <c r="BW900" s="100"/>
      <c r="BX900" s="100"/>
      <c r="BY900" s="100"/>
      <c r="BZ900" s="100"/>
      <c r="CA900" s="100"/>
      <c r="CB900" s="100"/>
      <c r="CC900" s="100"/>
      <c r="CD900" s="100"/>
      <c r="CE900" s="100"/>
      <c r="CF900" s="100"/>
      <c r="CG900" s="100"/>
      <c r="CH900" s="100"/>
      <c r="CI900" s="100"/>
      <c r="CJ900" s="100"/>
      <c r="CK900" s="100"/>
      <c r="CL900" s="100"/>
    </row>
    <row r="901" spans="1:90" x14ac:dyDescent="0.3">
      <c r="A901" s="163">
        <v>902</v>
      </c>
      <c r="B901" s="3"/>
      <c r="E901" s="2"/>
      <c r="F901" s="3"/>
      <c r="G901" s="13"/>
      <c r="H901" s="13"/>
      <c r="I901" s="13"/>
      <c r="J901" s="13"/>
      <c r="K901" s="3"/>
      <c r="L901" s="13"/>
      <c r="M901" s="13"/>
      <c r="N901" s="3"/>
      <c r="O901" s="13"/>
      <c r="P901" s="13"/>
      <c r="Q901" s="3"/>
      <c r="R901" s="13"/>
      <c r="S901" s="13"/>
      <c r="T901" s="3"/>
      <c r="U901" s="13"/>
      <c r="V901" s="13"/>
      <c r="W901" s="3"/>
      <c r="X901" s="13"/>
      <c r="Y901" s="13"/>
      <c r="Z901" s="3"/>
      <c r="AA901" s="13"/>
      <c r="AB901" s="13"/>
      <c r="AC901" s="3"/>
      <c r="AD901" s="13"/>
      <c r="AE901" s="13"/>
      <c r="AF901" s="3"/>
      <c r="AG901" s="13"/>
      <c r="AH901" s="13"/>
      <c r="AI901" s="3"/>
      <c r="AJ901" s="13"/>
      <c r="AK901" s="13"/>
      <c r="AL901" s="3"/>
      <c r="AM901" s="13"/>
      <c r="AN901" s="13"/>
      <c r="AO901" s="3"/>
      <c r="AP901" s="13"/>
      <c r="AQ901" s="13"/>
      <c r="AR901" s="3"/>
      <c r="AS901" s="13"/>
      <c r="AT901" s="13"/>
      <c r="AU901" s="40"/>
      <c r="AV901" s="13"/>
      <c r="AW901" s="13"/>
      <c r="AX901" s="3"/>
      <c r="AY901" s="13"/>
      <c r="AZ901" s="13"/>
      <c r="BA901" s="3"/>
      <c r="BB901" s="13"/>
      <c r="BC901" s="13"/>
      <c r="BD901" s="3"/>
      <c r="BE901" s="13"/>
      <c r="BF901" s="13"/>
      <c r="BG901" s="245"/>
      <c r="BH901" s="13"/>
      <c r="BI901" s="13"/>
      <c r="BJ901" s="13"/>
      <c r="BK901" s="13"/>
      <c r="BL901" s="13"/>
      <c r="BM901" s="13"/>
      <c r="BN901" s="186"/>
      <c r="BO901" s="13"/>
      <c r="BP901" s="13"/>
      <c r="BQ901" s="13"/>
      <c r="BR901" s="13"/>
      <c r="BT901" s="340"/>
      <c r="BU901" s="186"/>
      <c r="BV901" s="100"/>
      <c r="BW901" s="100"/>
      <c r="BX901" s="100"/>
      <c r="BY901" s="100"/>
      <c r="BZ901" s="100"/>
      <c r="CA901" s="100"/>
      <c r="CB901" s="100"/>
      <c r="CC901" s="100"/>
      <c r="CD901" s="100"/>
      <c r="CE901" s="100"/>
      <c r="CF901" s="100"/>
      <c r="CG901" s="100"/>
      <c r="CH901" s="100"/>
      <c r="CI901" s="100"/>
      <c r="CJ901" s="100"/>
      <c r="CK901" s="100"/>
      <c r="CL901" s="100"/>
    </row>
    <row r="902" spans="1:90" x14ac:dyDescent="0.3">
      <c r="A902" s="163">
        <v>903</v>
      </c>
      <c r="B902" s="3"/>
      <c r="E902" s="2"/>
      <c r="F902" s="3"/>
      <c r="G902" s="13"/>
      <c r="H902" s="13"/>
      <c r="I902" s="13"/>
      <c r="J902" s="13"/>
      <c r="K902" s="3"/>
      <c r="L902" s="13"/>
      <c r="M902" s="13"/>
      <c r="N902" s="3"/>
      <c r="O902" s="13"/>
      <c r="P902" s="13"/>
      <c r="Q902" s="3"/>
      <c r="R902" s="13"/>
      <c r="S902" s="13"/>
      <c r="T902" s="3"/>
      <c r="U902" s="13"/>
      <c r="V902" s="13"/>
      <c r="W902" s="3"/>
      <c r="X902" s="13"/>
      <c r="Y902" s="13"/>
      <c r="Z902" s="3"/>
      <c r="AA902" s="13"/>
      <c r="AB902" s="13"/>
      <c r="AC902" s="3"/>
      <c r="AD902" s="13"/>
      <c r="AE902" s="13"/>
      <c r="AF902" s="3"/>
      <c r="AG902" s="13"/>
      <c r="AH902" s="13"/>
      <c r="AI902" s="3"/>
      <c r="AJ902" s="13"/>
      <c r="AK902" s="13"/>
      <c r="AL902" s="3"/>
      <c r="AM902" s="13"/>
      <c r="AN902" s="13"/>
      <c r="AO902" s="3"/>
      <c r="AP902" s="13"/>
      <c r="AQ902" s="13"/>
      <c r="AR902" s="3"/>
      <c r="AS902" s="13"/>
      <c r="AT902" s="13"/>
      <c r="AU902" s="40"/>
      <c r="AV902" s="13"/>
      <c r="AW902" s="13"/>
      <c r="AX902" s="3"/>
      <c r="AY902" s="13"/>
      <c r="AZ902" s="13"/>
      <c r="BA902" s="3"/>
      <c r="BB902" s="13"/>
      <c r="BC902" s="13"/>
      <c r="BD902" s="3"/>
      <c r="BE902" s="13"/>
      <c r="BF902" s="13"/>
      <c r="BG902" s="245"/>
      <c r="BH902" s="13"/>
      <c r="BI902" s="13"/>
      <c r="BJ902" s="13"/>
      <c r="BK902" s="13"/>
      <c r="BL902" s="13"/>
      <c r="BM902" s="13"/>
      <c r="BN902" s="186"/>
      <c r="BO902" s="13"/>
      <c r="BP902" s="13"/>
      <c r="BQ902" s="13"/>
      <c r="BR902" s="13"/>
      <c r="BT902" s="340"/>
      <c r="BU902" s="186"/>
      <c r="BV902" s="100"/>
      <c r="BW902" s="100"/>
      <c r="BX902" s="100"/>
      <c r="BY902" s="100"/>
      <c r="BZ902" s="100"/>
      <c r="CA902" s="100"/>
      <c r="CB902" s="100"/>
      <c r="CC902" s="100"/>
      <c r="CD902" s="100"/>
      <c r="CE902" s="100"/>
      <c r="CF902" s="100"/>
      <c r="CG902" s="100"/>
      <c r="CH902" s="100"/>
      <c r="CI902" s="100"/>
      <c r="CJ902" s="100"/>
      <c r="CK902" s="100"/>
      <c r="CL902" s="100"/>
    </row>
    <row r="903" spans="1:90" x14ac:dyDescent="0.3">
      <c r="A903" s="163">
        <v>904</v>
      </c>
      <c r="B903" s="3"/>
      <c r="E903" s="2"/>
      <c r="F903" s="3"/>
      <c r="G903" s="13"/>
      <c r="H903" s="13"/>
      <c r="I903" s="13"/>
      <c r="J903" s="13"/>
      <c r="K903" s="3"/>
      <c r="L903" s="13"/>
      <c r="M903" s="13"/>
      <c r="N903" s="3"/>
      <c r="O903" s="13"/>
      <c r="P903" s="13"/>
      <c r="Q903" s="3"/>
      <c r="R903" s="13"/>
      <c r="S903" s="13"/>
      <c r="T903" s="3"/>
      <c r="U903" s="13"/>
      <c r="V903" s="13"/>
      <c r="W903" s="3"/>
      <c r="X903" s="13"/>
      <c r="Y903" s="13"/>
      <c r="Z903" s="3"/>
      <c r="AA903" s="13"/>
      <c r="AB903" s="13"/>
      <c r="AC903" s="3"/>
      <c r="AD903" s="13"/>
      <c r="AE903" s="13"/>
      <c r="AF903" s="3"/>
      <c r="AG903" s="13"/>
      <c r="AH903" s="13"/>
      <c r="AI903" s="3"/>
      <c r="AJ903" s="13"/>
      <c r="AK903" s="13"/>
      <c r="AL903" s="3"/>
      <c r="AM903" s="13"/>
      <c r="AN903" s="13"/>
      <c r="AO903" s="3"/>
      <c r="AP903" s="13"/>
      <c r="AQ903" s="13"/>
      <c r="AR903" s="3"/>
      <c r="AS903" s="13"/>
      <c r="AT903" s="13"/>
      <c r="AU903" s="40"/>
      <c r="AV903" s="13"/>
      <c r="AW903" s="13"/>
      <c r="AX903" s="3"/>
      <c r="AY903" s="13"/>
      <c r="AZ903" s="13"/>
      <c r="BA903" s="3"/>
      <c r="BB903" s="13"/>
      <c r="BC903" s="13"/>
      <c r="BD903" s="3"/>
      <c r="BE903" s="13"/>
      <c r="BF903" s="13"/>
      <c r="BG903" s="245"/>
      <c r="BH903" s="13"/>
      <c r="BI903" s="13"/>
      <c r="BJ903" s="13"/>
      <c r="BK903" s="13"/>
      <c r="BL903" s="13"/>
      <c r="BM903" s="13"/>
      <c r="BN903" s="186"/>
      <c r="BO903" s="13"/>
      <c r="BP903" s="13"/>
      <c r="BQ903" s="13"/>
      <c r="BR903" s="13"/>
      <c r="BT903" s="340"/>
      <c r="BU903" s="186"/>
      <c r="BV903" s="100"/>
      <c r="BW903" s="100"/>
      <c r="BX903" s="100"/>
      <c r="BY903" s="100"/>
      <c r="BZ903" s="100"/>
      <c r="CA903" s="100"/>
      <c r="CB903" s="100"/>
      <c r="CC903" s="100"/>
      <c r="CD903" s="100"/>
      <c r="CE903" s="100"/>
      <c r="CF903" s="100"/>
      <c r="CG903" s="100"/>
      <c r="CH903" s="100"/>
      <c r="CI903" s="100"/>
      <c r="CJ903" s="100"/>
      <c r="CK903" s="100"/>
      <c r="CL903" s="100"/>
    </row>
    <row r="904" spans="1:90" x14ac:dyDescent="0.3">
      <c r="A904" s="163">
        <v>905</v>
      </c>
      <c r="B904" s="3"/>
      <c r="E904" s="2"/>
      <c r="F904" s="3"/>
      <c r="G904" s="13"/>
      <c r="H904" s="13"/>
      <c r="I904" s="13"/>
      <c r="J904" s="13"/>
      <c r="K904" s="3"/>
      <c r="L904" s="13"/>
      <c r="M904" s="13"/>
      <c r="N904" s="3"/>
      <c r="O904" s="13"/>
      <c r="P904" s="13"/>
      <c r="Q904" s="3"/>
      <c r="R904" s="13"/>
      <c r="S904" s="13"/>
      <c r="T904" s="3"/>
      <c r="U904" s="13"/>
      <c r="V904" s="13"/>
      <c r="W904" s="3"/>
      <c r="X904" s="13"/>
      <c r="Y904" s="13"/>
      <c r="Z904" s="3"/>
      <c r="AA904" s="13"/>
      <c r="AB904" s="13"/>
      <c r="AC904" s="3"/>
      <c r="AD904" s="13"/>
      <c r="AE904" s="13"/>
      <c r="AF904" s="3"/>
      <c r="AG904" s="13"/>
      <c r="AH904" s="13"/>
      <c r="AI904" s="3"/>
      <c r="AJ904" s="13"/>
      <c r="AK904" s="13"/>
      <c r="AL904" s="3"/>
      <c r="AM904" s="13"/>
      <c r="AN904" s="13"/>
      <c r="AO904" s="3"/>
      <c r="AP904" s="13"/>
      <c r="AQ904" s="13"/>
      <c r="AR904" s="3"/>
      <c r="AS904" s="13"/>
      <c r="AT904" s="13"/>
      <c r="AU904" s="40"/>
      <c r="AV904" s="13"/>
      <c r="AW904" s="13"/>
      <c r="AX904" s="3"/>
      <c r="AY904" s="13"/>
      <c r="AZ904" s="13"/>
      <c r="BA904" s="3"/>
      <c r="BB904" s="13"/>
      <c r="BC904" s="13"/>
      <c r="BD904" s="3"/>
      <c r="BE904" s="13"/>
      <c r="BF904" s="13"/>
      <c r="BG904" s="245"/>
      <c r="BH904" s="13"/>
      <c r="BI904" s="13"/>
      <c r="BJ904" s="13"/>
      <c r="BK904" s="13"/>
      <c r="BL904" s="13"/>
      <c r="BM904" s="13"/>
      <c r="BN904" s="186"/>
      <c r="BO904" s="13"/>
      <c r="BP904" s="13"/>
      <c r="BQ904" s="13"/>
      <c r="BR904" s="13"/>
      <c r="BT904" s="340"/>
      <c r="BU904" s="186"/>
      <c r="BV904" s="100"/>
      <c r="BW904" s="100"/>
      <c r="BX904" s="100"/>
      <c r="BY904" s="100"/>
      <c r="BZ904" s="100"/>
      <c r="CA904" s="100"/>
      <c r="CB904" s="100"/>
      <c r="CC904" s="100"/>
      <c r="CD904" s="100"/>
      <c r="CE904" s="100"/>
      <c r="CF904" s="100"/>
      <c r="CG904" s="100"/>
      <c r="CH904" s="100"/>
      <c r="CI904" s="100"/>
      <c r="CJ904" s="100"/>
      <c r="CK904" s="100"/>
      <c r="CL904" s="100"/>
    </row>
    <row r="905" spans="1:90" x14ac:dyDescent="0.3">
      <c r="A905" s="163">
        <v>906</v>
      </c>
      <c r="B905" s="3"/>
      <c r="E905" s="2"/>
      <c r="F905" s="3"/>
      <c r="G905" s="13"/>
      <c r="H905" s="13"/>
      <c r="I905" s="13"/>
      <c r="J905" s="13"/>
      <c r="K905" s="3"/>
      <c r="L905" s="13"/>
      <c r="M905" s="13"/>
      <c r="N905" s="3"/>
      <c r="O905" s="13"/>
      <c r="P905" s="13"/>
      <c r="Q905" s="3"/>
      <c r="R905" s="13"/>
      <c r="S905" s="13"/>
      <c r="T905" s="3"/>
      <c r="U905" s="13"/>
      <c r="V905" s="13"/>
      <c r="W905" s="3"/>
      <c r="X905" s="13"/>
      <c r="Y905" s="13"/>
      <c r="Z905" s="3"/>
      <c r="AA905" s="13"/>
      <c r="AB905" s="13"/>
      <c r="AC905" s="3"/>
      <c r="AD905" s="13"/>
      <c r="AE905" s="13"/>
      <c r="AF905" s="3"/>
      <c r="AG905" s="13"/>
      <c r="AH905" s="13"/>
      <c r="AI905" s="3"/>
      <c r="AJ905" s="13"/>
      <c r="AK905" s="13"/>
      <c r="AL905" s="3"/>
      <c r="AM905" s="13"/>
      <c r="AN905" s="13"/>
      <c r="AO905" s="3"/>
      <c r="AP905" s="13"/>
      <c r="AQ905" s="13"/>
      <c r="AR905" s="3"/>
      <c r="AS905" s="13"/>
      <c r="AT905" s="13"/>
      <c r="AU905" s="40"/>
      <c r="AV905" s="13"/>
      <c r="AW905" s="13"/>
      <c r="AX905" s="3"/>
      <c r="AY905" s="13"/>
      <c r="AZ905" s="13"/>
      <c r="BA905" s="3"/>
      <c r="BB905" s="13"/>
      <c r="BC905" s="13"/>
      <c r="BD905" s="3"/>
      <c r="BE905" s="13"/>
      <c r="BF905" s="13"/>
      <c r="BG905" s="245"/>
      <c r="BH905" s="13"/>
      <c r="BI905" s="13"/>
      <c r="BJ905" s="13"/>
      <c r="BK905" s="13"/>
      <c r="BL905" s="13"/>
      <c r="BM905" s="13"/>
      <c r="BN905" s="186"/>
      <c r="BO905" s="13"/>
      <c r="BP905" s="13"/>
      <c r="BQ905" s="13"/>
      <c r="BR905" s="13"/>
      <c r="BT905" s="340"/>
      <c r="BU905" s="186"/>
      <c r="BV905" s="100"/>
      <c r="BW905" s="100"/>
      <c r="BX905" s="100"/>
      <c r="BY905" s="100"/>
      <c r="BZ905" s="100"/>
      <c r="CA905" s="100"/>
      <c r="CB905" s="100"/>
      <c r="CC905" s="100"/>
      <c r="CD905" s="100"/>
      <c r="CE905" s="100"/>
      <c r="CF905" s="100"/>
      <c r="CG905" s="100"/>
      <c r="CH905" s="100"/>
      <c r="CI905" s="100"/>
      <c r="CJ905" s="100"/>
      <c r="CK905" s="100"/>
      <c r="CL905" s="100"/>
    </row>
    <row r="906" spans="1:90" x14ac:dyDescent="0.3">
      <c r="A906" s="163">
        <v>907</v>
      </c>
      <c r="B906" s="3"/>
      <c r="E906" s="2"/>
      <c r="F906" s="3"/>
      <c r="G906" s="13"/>
      <c r="H906" s="13"/>
      <c r="I906" s="13"/>
      <c r="J906" s="13"/>
      <c r="K906" s="3"/>
      <c r="L906" s="13"/>
      <c r="M906" s="13"/>
      <c r="N906" s="3"/>
      <c r="O906" s="13"/>
      <c r="P906" s="13"/>
      <c r="Q906" s="3"/>
      <c r="R906" s="13"/>
      <c r="S906" s="13"/>
      <c r="T906" s="3"/>
      <c r="U906" s="13"/>
      <c r="V906" s="13"/>
      <c r="W906" s="3"/>
      <c r="X906" s="13"/>
      <c r="Y906" s="13"/>
      <c r="Z906" s="3"/>
      <c r="AA906" s="13"/>
      <c r="AB906" s="13"/>
      <c r="AC906" s="3"/>
      <c r="AD906" s="13"/>
      <c r="AE906" s="13"/>
      <c r="AF906" s="3"/>
      <c r="AG906" s="13"/>
      <c r="AH906" s="13"/>
      <c r="AI906" s="3"/>
      <c r="AJ906" s="13"/>
      <c r="AK906" s="13"/>
      <c r="AL906" s="3"/>
      <c r="AM906" s="13"/>
      <c r="AN906" s="13"/>
      <c r="AO906" s="3"/>
      <c r="AP906" s="13"/>
      <c r="AQ906" s="13"/>
      <c r="AR906" s="3"/>
      <c r="AS906" s="13"/>
      <c r="AT906" s="13"/>
      <c r="AU906" s="40"/>
      <c r="AV906" s="13"/>
      <c r="AW906" s="13"/>
      <c r="AX906" s="3"/>
      <c r="AY906" s="13"/>
      <c r="AZ906" s="13"/>
      <c r="BA906" s="3"/>
      <c r="BB906" s="13"/>
      <c r="BC906" s="13"/>
      <c r="BD906" s="3"/>
      <c r="BE906" s="13"/>
      <c r="BF906" s="13"/>
      <c r="BG906" s="245"/>
      <c r="BH906" s="13"/>
      <c r="BI906" s="13"/>
      <c r="BJ906" s="13"/>
      <c r="BK906" s="13"/>
      <c r="BL906" s="13"/>
      <c r="BM906" s="13"/>
      <c r="BN906" s="186"/>
      <c r="BO906" s="13"/>
      <c r="BP906" s="13"/>
      <c r="BQ906" s="13"/>
      <c r="BR906" s="13"/>
      <c r="BT906" s="340"/>
      <c r="BU906" s="186"/>
      <c r="BV906" s="100"/>
      <c r="BW906" s="100"/>
      <c r="BX906" s="100"/>
      <c r="BY906" s="100"/>
      <c r="BZ906" s="100"/>
      <c r="CA906" s="100"/>
      <c r="CB906" s="100"/>
      <c r="CC906" s="100"/>
      <c r="CD906" s="100"/>
      <c r="CE906" s="100"/>
      <c r="CF906" s="100"/>
      <c r="CG906" s="100"/>
      <c r="CH906" s="100"/>
      <c r="CI906" s="100"/>
      <c r="CJ906" s="100"/>
      <c r="CK906" s="100"/>
      <c r="CL906" s="100"/>
    </row>
    <row r="907" spans="1:90" x14ac:dyDescent="0.3">
      <c r="A907" s="163">
        <v>908</v>
      </c>
      <c r="B907" s="3"/>
      <c r="E907" s="2"/>
      <c r="F907" s="3"/>
      <c r="G907" s="13"/>
      <c r="H907" s="13"/>
      <c r="I907" s="13"/>
      <c r="J907" s="13"/>
      <c r="K907" s="3"/>
      <c r="L907" s="13"/>
      <c r="M907" s="13"/>
      <c r="N907" s="3"/>
      <c r="O907" s="13"/>
      <c r="P907" s="13"/>
      <c r="Q907" s="3"/>
      <c r="R907" s="13"/>
      <c r="S907" s="13"/>
      <c r="T907" s="3"/>
      <c r="U907" s="13"/>
      <c r="V907" s="13"/>
      <c r="W907" s="3"/>
      <c r="X907" s="13"/>
      <c r="Y907" s="13"/>
      <c r="Z907" s="3"/>
      <c r="AA907" s="13"/>
      <c r="AB907" s="13"/>
      <c r="AC907" s="3"/>
      <c r="AD907" s="13"/>
      <c r="AE907" s="13"/>
      <c r="AF907" s="3"/>
      <c r="AG907" s="13"/>
      <c r="AH907" s="13"/>
      <c r="AI907" s="3"/>
      <c r="AJ907" s="13"/>
      <c r="AK907" s="13"/>
      <c r="AL907" s="3"/>
      <c r="AM907" s="13"/>
      <c r="AN907" s="13"/>
      <c r="AO907" s="3"/>
      <c r="AP907" s="13"/>
      <c r="AQ907" s="13"/>
      <c r="AR907" s="3"/>
      <c r="AS907" s="13"/>
      <c r="AT907" s="13"/>
      <c r="AU907" s="40"/>
      <c r="AV907" s="13"/>
      <c r="AW907" s="13"/>
      <c r="AX907" s="3"/>
      <c r="AY907" s="13"/>
      <c r="AZ907" s="13"/>
      <c r="BA907" s="3"/>
      <c r="BB907" s="13"/>
      <c r="BC907" s="13"/>
      <c r="BD907" s="3"/>
      <c r="BE907" s="13"/>
      <c r="BF907" s="13"/>
      <c r="BG907" s="245"/>
      <c r="BH907" s="13"/>
      <c r="BI907" s="13"/>
      <c r="BJ907" s="13"/>
      <c r="BK907" s="13"/>
      <c r="BL907" s="13"/>
      <c r="BM907" s="13"/>
      <c r="BN907" s="186"/>
      <c r="BO907" s="13"/>
      <c r="BP907" s="13"/>
      <c r="BQ907" s="13"/>
      <c r="BR907" s="13"/>
      <c r="BT907" s="340"/>
      <c r="BU907" s="186"/>
      <c r="BV907" s="100"/>
      <c r="BW907" s="100"/>
      <c r="BX907" s="100"/>
      <c r="BY907" s="100"/>
      <c r="BZ907" s="100"/>
      <c r="CA907" s="100"/>
      <c r="CB907" s="100"/>
      <c r="CC907" s="100"/>
      <c r="CD907" s="100"/>
      <c r="CE907" s="100"/>
      <c r="CF907" s="100"/>
      <c r="CG907" s="100"/>
      <c r="CH907" s="100"/>
      <c r="CI907" s="100"/>
      <c r="CJ907" s="100"/>
      <c r="CK907" s="100"/>
      <c r="CL907" s="100"/>
    </row>
    <row r="908" spans="1:90" x14ac:dyDescent="0.3">
      <c r="A908" s="163">
        <v>909</v>
      </c>
      <c r="B908" s="3"/>
      <c r="E908" s="2"/>
      <c r="F908" s="3"/>
      <c r="G908" s="13"/>
      <c r="H908" s="13"/>
      <c r="I908" s="13"/>
      <c r="J908" s="13"/>
      <c r="K908" s="3"/>
      <c r="L908" s="13"/>
      <c r="M908" s="13"/>
      <c r="N908" s="3"/>
      <c r="O908" s="13"/>
      <c r="P908" s="13"/>
      <c r="Q908" s="3"/>
      <c r="R908" s="13"/>
      <c r="S908" s="13"/>
      <c r="T908" s="3"/>
      <c r="U908" s="13"/>
      <c r="V908" s="13"/>
      <c r="W908" s="3"/>
      <c r="X908" s="13"/>
      <c r="Y908" s="13"/>
      <c r="Z908" s="3"/>
      <c r="AA908" s="13"/>
      <c r="AB908" s="13"/>
      <c r="AC908" s="3"/>
      <c r="AD908" s="13"/>
      <c r="AE908" s="13"/>
      <c r="AF908" s="3"/>
      <c r="AG908" s="13"/>
      <c r="AH908" s="13"/>
      <c r="AI908" s="3"/>
      <c r="AJ908" s="13"/>
      <c r="AK908" s="13"/>
      <c r="AL908" s="3"/>
      <c r="AM908" s="13"/>
      <c r="AN908" s="13"/>
      <c r="AO908" s="3"/>
      <c r="AP908" s="13"/>
      <c r="AQ908" s="13"/>
      <c r="AR908" s="3"/>
      <c r="AS908" s="13"/>
      <c r="AT908" s="13"/>
      <c r="AU908" s="40"/>
      <c r="AV908" s="13"/>
      <c r="AW908" s="13"/>
      <c r="AX908" s="3"/>
      <c r="AY908" s="13"/>
      <c r="AZ908" s="13"/>
      <c r="BA908" s="3"/>
      <c r="BB908" s="13"/>
      <c r="BC908" s="13"/>
      <c r="BD908" s="3"/>
      <c r="BE908" s="13"/>
      <c r="BF908" s="13"/>
      <c r="BG908" s="245"/>
      <c r="BH908" s="13"/>
      <c r="BI908" s="13"/>
      <c r="BJ908" s="13"/>
      <c r="BK908" s="13"/>
      <c r="BL908" s="13"/>
      <c r="BM908" s="13"/>
      <c r="BN908" s="186"/>
      <c r="BO908" s="13"/>
      <c r="BP908" s="13"/>
      <c r="BQ908" s="13"/>
      <c r="BR908" s="13"/>
      <c r="BT908" s="340"/>
      <c r="BU908" s="186"/>
      <c r="BV908" s="100"/>
      <c r="BW908" s="100"/>
      <c r="BX908" s="100"/>
      <c r="BY908" s="100"/>
      <c r="BZ908" s="100"/>
      <c r="CA908" s="100"/>
      <c r="CB908" s="100"/>
      <c r="CC908" s="100"/>
      <c r="CD908" s="100"/>
      <c r="CE908" s="100"/>
      <c r="CF908" s="100"/>
      <c r="CG908" s="100"/>
      <c r="CH908" s="100"/>
      <c r="CI908" s="100"/>
      <c r="CJ908" s="100"/>
      <c r="CK908" s="100"/>
      <c r="CL908" s="100"/>
    </row>
    <row r="909" spans="1:90" x14ac:dyDescent="0.3">
      <c r="A909" s="163">
        <v>910</v>
      </c>
      <c r="B909" s="3"/>
      <c r="E909" s="2"/>
      <c r="F909" s="3"/>
      <c r="G909" s="13"/>
      <c r="H909" s="13"/>
      <c r="I909" s="13"/>
      <c r="J909" s="13"/>
      <c r="K909" s="3"/>
      <c r="L909" s="13"/>
      <c r="M909" s="13"/>
      <c r="N909" s="3"/>
      <c r="O909" s="13"/>
      <c r="P909" s="13"/>
      <c r="Q909" s="3"/>
      <c r="R909" s="13"/>
      <c r="S909" s="13"/>
      <c r="T909" s="3"/>
      <c r="U909" s="13"/>
      <c r="V909" s="13"/>
      <c r="W909" s="3"/>
      <c r="X909" s="13"/>
      <c r="Y909" s="13"/>
      <c r="Z909" s="3"/>
      <c r="AA909" s="13"/>
      <c r="AB909" s="13"/>
      <c r="AC909" s="3"/>
      <c r="AD909" s="13"/>
      <c r="AE909" s="13"/>
      <c r="AF909" s="3"/>
      <c r="AG909" s="13"/>
      <c r="AH909" s="13"/>
      <c r="AI909" s="3"/>
      <c r="AJ909" s="13"/>
      <c r="AK909" s="13"/>
      <c r="AL909" s="3"/>
      <c r="AM909" s="13"/>
      <c r="AN909" s="13"/>
      <c r="AO909" s="3"/>
      <c r="AP909" s="13"/>
      <c r="AQ909" s="13"/>
      <c r="AR909" s="3"/>
      <c r="AS909" s="13"/>
      <c r="AT909" s="13"/>
      <c r="AU909" s="40"/>
      <c r="AV909" s="13"/>
      <c r="AW909" s="13"/>
      <c r="AX909" s="3"/>
      <c r="AY909" s="13"/>
      <c r="AZ909" s="13"/>
      <c r="BA909" s="3"/>
      <c r="BB909" s="13"/>
      <c r="BC909" s="13"/>
      <c r="BD909" s="3"/>
      <c r="BE909" s="13"/>
      <c r="BF909" s="13"/>
      <c r="BG909" s="245"/>
      <c r="BH909" s="13"/>
      <c r="BI909" s="13"/>
      <c r="BJ909" s="13"/>
      <c r="BK909" s="13"/>
      <c r="BL909" s="13"/>
      <c r="BM909" s="13"/>
      <c r="BN909" s="186"/>
      <c r="BO909" s="13"/>
      <c r="BP909" s="13"/>
      <c r="BQ909" s="13"/>
      <c r="BR909" s="13"/>
      <c r="BT909" s="340"/>
      <c r="BU909" s="186"/>
      <c r="BV909" s="100"/>
      <c r="BW909" s="100"/>
      <c r="BX909" s="100"/>
      <c r="BY909" s="100"/>
      <c r="BZ909" s="100"/>
      <c r="CA909" s="100"/>
      <c r="CB909" s="100"/>
      <c r="CC909" s="100"/>
      <c r="CD909" s="100"/>
      <c r="CE909" s="100"/>
      <c r="CF909" s="100"/>
      <c r="CG909" s="100"/>
      <c r="CH909" s="100"/>
      <c r="CI909" s="100"/>
      <c r="CJ909" s="100"/>
      <c r="CK909" s="100"/>
      <c r="CL909" s="100"/>
    </row>
    <row r="910" spans="1:90" x14ac:dyDescent="0.3">
      <c r="A910" s="163">
        <v>911</v>
      </c>
      <c r="B910" s="3"/>
      <c r="E910" s="2"/>
      <c r="F910" s="3"/>
      <c r="G910" s="13"/>
      <c r="H910" s="13"/>
      <c r="I910" s="13"/>
      <c r="J910" s="13"/>
      <c r="K910" s="3"/>
      <c r="L910" s="13"/>
      <c r="M910" s="13"/>
      <c r="N910" s="3"/>
      <c r="O910" s="13"/>
      <c r="P910" s="13"/>
      <c r="Q910" s="3"/>
      <c r="R910" s="13"/>
      <c r="S910" s="13"/>
      <c r="T910" s="3"/>
      <c r="U910" s="13"/>
      <c r="V910" s="13"/>
      <c r="W910" s="3"/>
      <c r="X910" s="13"/>
      <c r="Y910" s="13"/>
      <c r="Z910" s="3"/>
      <c r="AA910" s="13"/>
      <c r="AB910" s="13"/>
      <c r="AC910" s="3"/>
      <c r="AD910" s="13"/>
      <c r="AE910" s="13"/>
      <c r="AF910" s="3"/>
      <c r="AG910" s="13"/>
      <c r="AH910" s="13"/>
      <c r="AI910" s="3"/>
      <c r="AJ910" s="13"/>
      <c r="AK910" s="13"/>
      <c r="AL910" s="3"/>
      <c r="AM910" s="13"/>
      <c r="AN910" s="13"/>
      <c r="AO910" s="3"/>
      <c r="AP910" s="13"/>
      <c r="AQ910" s="13"/>
      <c r="AR910" s="3"/>
      <c r="AS910" s="13"/>
      <c r="AT910" s="13"/>
      <c r="AU910" s="40"/>
      <c r="AV910" s="13"/>
      <c r="AW910" s="13"/>
      <c r="AX910" s="3"/>
      <c r="AY910" s="13"/>
      <c r="AZ910" s="13"/>
      <c r="BA910" s="3"/>
      <c r="BB910" s="13"/>
      <c r="BC910" s="13"/>
      <c r="BD910" s="3"/>
      <c r="BE910" s="13"/>
      <c r="BF910" s="13"/>
      <c r="BG910" s="245"/>
      <c r="BH910" s="13"/>
      <c r="BI910" s="13"/>
      <c r="BJ910" s="13"/>
      <c r="BK910" s="13"/>
      <c r="BL910" s="13"/>
      <c r="BM910" s="13"/>
      <c r="BN910" s="186"/>
      <c r="BO910" s="13"/>
      <c r="BP910" s="13"/>
      <c r="BQ910" s="13"/>
      <c r="BR910" s="13"/>
      <c r="BT910" s="340"/>
      <c r="BU910" s="186"/>
      <c r="BV910" s="100"/>
      <c r="BW910" s="100"/>
      <c r="BX910" s="100"/>
      <c r="BY910" s="100"/>
      <c r="BZ910" s="100"/>
      <c r="CA910" s="100"/>
      <c r="CB910" s="100"/>
      <c r="CC910" s="100"/>
      <c r="CD910" s="100"/>
      <c r="CE910" s="100"/>
      <c r="CF910" s="100"/>
      <c r="CG910" s="100"/>
      <c r="CH910" s="100"/>
      <c r="CI910" s="100"/>
      <c r="CJ910" s="100"/>
      <c r="CK910" s="100"/>
      <c r="CL910" s="100"/>
    </row>
    <row r="911" spans="1:90" x14ac:dyDescent="0.3">
      <c r="A911" s="163">
        <v>912</v>
      </c>
      <c r="B911" s="3"/>
      <c r="E911" s="2"/>
      <c r="F911" s="3"/>
      <c r="G911" s="13"/>
      <c r="H911" s="13"/>
      <c r="I911" s="13"/>
      <c r="J911" s="13"/>
      <c r="K911" s="3"/>
      <c r="L911" s="13"/>
      <c r="M911" s="13"/>
      <c r="N911" s="3"/>
      <c r="O911" s="13"/>
      <c r="P911" s="13"/>
      <c r="Q911" s="3"/>
      <c r="R911" s="13"/>
      <c r="S911" s="13"/>
      <c r="T911" s="3"/>
      <c r="U911" s="13"/>
      <c r="V911" s="13"/>
      <c r="W911" s="3"/>
      <c r="X911" s="13"/>
      <c r="Y911" s="13"/>
      <c r="Z911" s="3"/>
      <c r="AA911" s="13"/>
      <c r="AB911" s="13"/>
      <c r="AC911" s="3"/>
      <c r="AD911" s="13"/>
      <c r="AE911" s="13"/>
      <c r="AF911" s="3"/>
      <c r="AG911" s="13"/>
      <c r="AH911" s="13"/>
      <c r="AI911" s="3"/>
      <c r="AJ911" s="13"/>
      <c r="AK911" s="13"/>
      <c r="AL911" s="3"/>
      <c r="AM911" s="13"/>
      <c r="AN911" s="13"/>
      <c r="AO911" s="3"/>
      <c r="AP911" s="13"/>
      <c r="AQ911" s="13"/>
      <c r="AR911" s="3"/>
      <c r="AS911" s="13"/>
      <c r="AT911" s="13"/>
      <c r="AU911" s="40"/>
      <c r="AV911" s="13"/>
      <c r="AW911" s="13"/>
      <c r="AX911" s="3"/>
      <c r="AY911" s="13"/>
      <c r="AZ911" s="13"/>
      <c r="BA911" s="3"/>
      <c r="BB911" s="13"/>
      <c r="BC911" s="13"/>
      <c r="BD911" s="3"/>
      <c r="BE911" s="13"/>
      <c r="BF911" s="13"/>
      <c r="BG911" s="245"/>
      <c r="BH911" s="13"/>
      <c r="BI911" s="13"/>
      <c r="BJ911" s="13"/>
      <c r="BK911" s="13"/>
      <c r="BL911" s="13"/>
      <c r="BM911" s="13"/>
      <c r="BN911" s="186"/>
      <c r="BO911" s="13"/>
      <c r="BP911" s="13"/>
      <c r="BQ911" s="13"/>
      <c r="BR911" s="13"/>
      <c r="BT911" s="340"/>
      <c r="BU911" s="186"/>
      <c r="BV911" s="100"/>
      <c r="BW911" s="100"/>
      <c r="BX911" s="100"/>
      <c r="BY911" s="100"/>
      <c r="BZ911" s="100"/>
      <c r="CA911" s="100"/>
      <c r="CB911" s="100"/>
      <c r="CC911" s="100"/>
      <c r="CD911" s="100"/>
      <c r="CE911" s="100"/>
      <c r="CF911" s="100"/>
      <c r="CG911" s="100"/>
      <c r="CH911" s="100"/>
      <c r="CI911" s="100"/>
      <c r="CJ911" s="100"/>
      <c r="CK911" s="100"/>
      <c r="CL911" s="100"/>
    </row>
    <row r="912" spans="1:90" x14ac:dyDescent="0.3">
      <c r="A912" s="163">
        <v>913</v>
      </c>
      <c r="B912" s="3"/>
      <c r="E912" s="2"/>
      <c r="F912" s="3"/>
      <c r="G912" s="13"/>
      <c r="H912" s="13"/>
      <c r="I912" s="13"/>
      <c r="J912" s="13"/>
      <c r="K912" s="3"/>
      <c r="L912" s="13"/>
      <c r="M912" s="13"/>
      <c r="N912" s="3"/>
      <c r="O912" s="13"/>
      <c r="P912" s="13"/>
      <c r="Q912" s="3"/>
      <c r="R912" s="13"/>
      <c r="S912" s="13"/>
      <c r="T912" s="3"/>
      <c r="U912" s="13"/>
      <c r="V912" s="13"/>
      <c r="W912" s="3"/>
      <c r="X912" s="13"/>
      <c r="Y912" s="13"/>
      <c r="Z912" s="3"/>
      <c r="AA912" s="13"/>
      <c r="AB912" s="13"/>
      <c r="AC912" s="3"/>
      <c r="AD912" s="13"/>
      <c r="AE912" s="13"/>
      <c r="AF912" s="3"/>
      <c r="AG912" s="13"/>
      <c r="AH912" s="13"/>
      <c r="AI912" s="3"/>
      <c r="AJ912" s="13"/>
      <c r="AK912" s="13"/>
      <c r="AL912" s="3"/>
      <c r="AM912" s="13"/>
      <c r="AN912" s="13"/>
      <c r="AO912" s="3"/>
      <c r="AP912" s="13"/>
      <c r="AQ912" s="13"/>
      <c r="AR912" s="3"/>
      <c r="AS912" s="13"/>
      <c r="AT912" s="13"/>
      <c r="AU912" s="40"/>
      <c r="AV912" s="13"/>
      <c r="AW912" s="13"/>
      <c r="AX912" s="3"/>
      <c r="AY912" s="13"/>
      <c r="AZ912" s="13"/>
      <c r="BA912" s="3"/>
      <c r="BB912" s="13"/>
      <c r="BC912" s="13"/>
      <c r="BD912" s="3"/>
      <c r="BE912" s="13"/>
      <c r="BF912" s="13"/>
      <c r="BG912" s="245"/>
      <c r="BH912" s="13"/>
      <c r="BI912" s="13"/>
      <c r="BJ912" s="13"/>
      <c r="BK912" s="13"/>
      <c r="BL912" s="13"/>
      <c r="BM912" s="13"/>
      <c r="BN912" s="186"/>
      <c r="BO912" s="13"/>
      <c r="BP912" s="13"/>
      <c r="BQ912" s="13"/>
      <c r="BR912" s="13"/>
      <c r="BT912" s="340"/>
      <c r="BU912" s="186"/>
      <c r="BV912" s="100"/>
      <c r="BW912" s="100"/>
      <c r="BX912" s="100"/>
      <c r="BY912" s="100"/>
      <c r="BZ912" s="100"/>
      <c r="CA912" s="100"/>
      <c r="CB912" s="100"/>
      <c r="CC912" s="100"/>
      <c r="CD912" s="100"/>
      <c r="CE912" s="100"/>
      <c r="CF912" s="100"/>
      <c r="CG912" s="100"/>
      <c r="CH912" s="100"/>
      <c r="CI912" s="100"/>
      <c r="CJ912" s="100"/>
      <c r="CK912" s="100"/>
      <c r="CL912" s="100"/>
    </row>
    <row r="913" spans="1:90" x14ac:dyDescent="0.3">
      <c r="A913" s="163">
        <v>914</v>
      </c>
      <c r="B913" s="3"/>
      <c r="E913" s="2"/>
      <c r="F913" s="3"/>
      <c r="G913" s="13"/>
      <c r="H913" s="13"/>
      <c r="I913" s="13"/>
      <c r="J913" s="13"/>
      <c r="K913" s="3"/>
      <c r="L913" s="13"/>
      <c r="M913" s="13"/>
      <c r="N913" s="3"/>
      <c r="O913" s="13"/>
      <c r="P913" s="13"/>
      <c r="Q913" s="3"/>
      <c r="R913" s="13"/>
      <c r="S913" s="13"/>
      <c r="T913" s="3"/>
      <c r="U913" s="13"/>
      <c r="V913" s="13"/>
      <c r="W913" s="3"/>
      <c r="X913" s="13"/>
      <c r="Y913" s="13"/>
      <c r="Z913" s="3"/>
      <c r="AA913" s="13"/>
      <c r="AB913" s="13"/>
      <c r="AC913" s="3"/>
      <c r="AD913" s="13"/>
      <c r="AE913" s="13"/>
      <c r="AF913" s="3"/>
      <c r="AG913" s="13"/>
      <c r="AH913" s="13"/>
      <c r="AI913" s="3"/>
      <c r="AJ913" s="13"/>
      <c r="AK913" s="13"/>
      <c r="AL913" s="3"/>
      <c r="AM913" s="13"/>
      <c r="AN913" s="13"/>
      <c r="AO913" s="3"/>
      <c r="AP913" s="13"/>
      <c r="AQ913" s="13"/>
      <c r="AR913" s="3"/>
      <c r="AS913" s="13"/>
      <c r="AT913" s="13"/>
      <c r="AU913" s="40"/>
      <c r="AV913" s="13"/>
      <c r="AW913" s="13"/>
      <c r="AX913" s="3"/>
      <c r="AY913" s="13"/>
      <c r="AZ913" s="13"/>
      <c r="BA913" s="3"/>
      <c r="BB913" s="13"/>
      <c r="BC913" s="13"/>
      <c r="BD913" s="3"/>
      <c r="BE913" s="13"/>
      <c r="BF913" s="13"/>
      <c r="BG913" s="245"/>
      <c r="BH913" s="13"/>
      <c r="BI913" s="13"/>
      <c r="BJ913" s="13"/>
      <c r="BK913" s="13"/>
      <c r="BL913" s="13"/>
      <c r="BM913" s="13"/>
      <c r="BN913" s="186"/>
      <c r="BO913" s="13"/>
      <c r="BP913" s="13"/>
      <c r="BQ913" s="13"/>
      <c r="BR913" s="13"/>
      <c r="BT913" s="340"/>
      <c r="BU913" s="186"/>
      <c r="BV913" s="100"/>
      <c r="BW913" s="100"/>
      <c r="BX913" s="100"/>
      <c r="BY913" s="100"/>
      <c r="BZ913" s="100"/>
      <c r="CA913" s="100"/>
      <c r="CB913" s="100"/>
      <c r="CC913" s="100"/>
      <c r="CD913" s="100"/>
      <c r="CE913" s="100"/>
      <c r="CF913" s="100"/>
      <c r="CG913" s="100"/>
      <c r="CH913" s="100"/>
      <c r="CI913" s="100"/>
      <c r="CJ913" s="100"/>
      <c r="CK913" s="100"/>
      <c r="CL913" s="100"/>
    </row>
    <row r="914" spans="1:90" x14ac:dyDescent="0.3">
      <c r="A914" s="163">
        <v>915</v>
      </c>
      <c r="B914" s="3"/>
      <c r="E914" s="2"/>
      <c r="F914" s="3"/>
      <c r="G914" s="13"/>
      <c r="H914" s="13"/>
      <c r="I914" s="13"/>
      <c r="J914" s="13"/>
      <c r="K914" s="3"/>
      <c r="L914" s="13"/>
      <c r="M914" s="13"/>
      <c r="N914" s="3"/>
      <c r="O914" s="13"/>
      <c r="P914" s="13"/>
      <c r="Q914" s="3"/>
      <c r="R914" s="13"/>
      <c r="S914" s="13"/>
      <c r="T914" s="3"/>
      <c r="U914" s="13"/>
      <c r="V914" s="13"/>
      <c r="W914" s="3"/>
      <c r="X914" s="13"/>
      <c r="Y914" s="13"/>
      <c r="Z914" s="3"/>
      <c r="AA914" s="13"/>
      <c r="AB914" s="13"/>
      <c r="AC914" s="3"/>
      <c r="AD914" s="13"/>
      <c r="AE914" s="13"/>
      <c r="AF914" s="3"/>
      <c r="AG914" s="13"/>
      <c r="AH914" s="13"/>
      <c r="AI914" s="3"/>
      <c r="AJ914" s="13"/>
      <c r="AK914" s="13"/>
      <c r="AL914" s="3"/>
      <c r="AM914" s="13"/>
      <c r="AN914" s="13"/>
      <c r="AO914" s="3"/>
      <c r="AP914" s="13"/>
      <c r="AQ914" s="13"/>
      <c r="AR914" s="3"/>
      <c r="AS914" s="13"/>
      <c r="AT914" s="13"/>
      <c r="AU914" s="40"/>
      <c r="AV914" s="13"/>
      <c r="AW914" s="13"/>
      <c r="AX914" s="3"/>
      <c r="AY914" s="13"/>
      <c r="AZ914" s="13"/>
      <c r="BA914" s="3"/>
      <c r="BB914" s="13"/>
      <c r="BC914" s="13"/>
      <c r="BD914" s="3"/>
      <c r="BE914" s="13"/>
      <c r="BF914" s="13"/>
      <c r="BG914" s="245"/>
      <c r="BH914" s="13"/>
      <c r="BI914" s="13"/>
      <c r="BJ914" s="13"/>
      <c r="BK914" s="13"/>
      <c r="BL914" s="13"/>
      <c r="BM914" s="13"/>
      <c r="BN914" s="186"/>
      <c r="BO914" s="13"/>
      <c r="BP914" s="13"/>
      <c r="BQ914" s="13"/>
      <c r="BR914" s="13"/>
      <c r="BT914" s="340"/>
      <c r="BU914" s="186"/>
      <c r="BV914" s="100"/>
      <c r="BW914" s="100"/>
      <c r="BX914" s="100"/>
      <c r="BY914" s="100"/>
      <c r="BZ914" s="100"/>
      <c r="CA914" s="100"/>
      <c r="CB914" s="100"/>
      <c r="CC914" s="100"/>
      <c r="CD914" s="100"/>
      <c r="CE914" s="100"/>
      <c r="CF914" s="100"/>
      <c r="CG914" s="100"/>
      <c r="CH914" s="100"/>
      <c r="CI914" s="100"/>
      <c r="CJ914" s="100"/>
      <c r="CK914" s="100"/>
      <c r="CL914" s="100"/>
    </row>
    <row r="915" spans="1:90" x14ac:dyDescent="0.3">
      <c r="A915" s="163">
        <v>916</v>
      </c>
      <c r="B915" s="3"/>
      <c r="E915" s="2"/>
      <c r="F915" s="3"/>
      <c r="G915" s="13"/>
      <c r="H915" s="13"/>
      <c r="I915" s="13"/>
      <c r="J915" s="13"/>
      <c r="K915" s="3"/>
      <c r="L915" s="13"/>
      <c r="M915" s="13"/>
      <c r="N915" s="3"/>
      <c r="O915" s="13"/>
      <c r="P915" s="13"/>
      <c r="Q915" s="3"/>
      <c r="R915" s="13"/>
      <c r="S915" s="13"/>
      <c r="T915" s="3"/>
      <c r="U915" s="13"/>
      <c r="V915" s="13"/>
      <c r="W915" s="3"/>
      <c r="X915" s="13"/>
      <c r="Y915" s="13"/>
      <c r="Z915" s="3"/>
      <c r="AA915" s="13"/>
      <c r="AB915" s="13"/>
      <c r="AC915" s="3"/>
      <c r="AD915" s="13"/>
      <c r="AE915" s="13"/>
      <c r="AF915" s="3"/>
      <c r="AG915" s="13"/>
      <c r="AH915" s="13"/>
      <c r="AI915" s="3"/>
      <c r="AJ915" s="13"/>
      <c r="AK915" s="13"/>
      <c r="AL915" s="3"/>
      <c r="AM915" s="13"/>
      <c r="AN915" s="13"/>
      <c r="AO915" s="3"/>
      <c r="AP915" s="13"/>
      <c r="AQ915" s="13"/>
      <c r="AR915" s="3"/>
      <c r="AS915" s="13"/>
      <c r="AT915" s="13"/>
      <c r="AU915" s="40"/>
      <c r="AV915" s="13"/>
      <c r="AW915" s="13"/>
      <c r="AX915" s="3"/>
      <c r="AY915" s="13"/>
      <c r="AZ915" s="13"/>
      <c r="BA915" s="3"/>
      <c r="BB915" s="13"/>
      <c r="BC915" s="13"/>
      <c r="BD915" s="3"/>
      <c r="BE915" s="13"/>
      <c r="BF915" s="13"/>
      <c r="BG915" s="245"/>
      <c r="BH915" s="13"/>
      <c r="BI915" s="13"/>
      <c r="BJ915" s="13"/>
      <c r="BK915" s="13"/>
      <c r="BL915" s="13"/>
      <c r="BM915" s="13"/>
      <c r="BN915" s="186"/>
      <c r="BO915" s="13"/>
      <c r="BP915" s="13"/>
      <c r="BQ915" s="13"/>
      <c r="BR915" s="13"/>
      <c r="BT915" s="340"/>
      <c r="BU915" s="186"/>
      <c r="BV915" s="100"/>
      <c r="BW915" s="100"/>
      <c r="BX915" s="100"/>
      <c r="BY915" s="100"/>
      <c r="BZ915" s="100"/>
      <c r="CA915" s="100"/>
      <c r="CB915" s="100"/>
      <c r="CC915" s="100"/>
      <c r="CD915" s="100"/>
      <c r="CE915" s="100"/>
      <c r="CF915" s="100"/>
      <c r="CG915" s="100"/>
      <c r="CH915" s="100"/>
      <c r="CI915" s="100"/>
      <c r="CJ915" s="100"/>
      <c r="CK915" s="100"/>
      <c r="CL915" s="100"/>
    </row>
    <row r="916" spans="1:90" x14ac:dyDescent="0.3">
      <c r="A916" s="163">
        <v>917</v>
      </c>
      <c r="B916" s="3"/>
      <c r="E916" s="2"/>
      <c r="F916" s="3"/>
      <c r="G916" s="13"/>
      <c r="H916" s="13"/>
      <c r="I916" s="13"/>
      <c r="J916" s="13"/>
      <c r="K916" s="3"/>
      <c r="L916" s="13"/>
      <c r="M916" s="13"/>
      <c r="N916" s="3"/>
      <c r="O916" s="13"/>
      <c r="P916" s="13"/>
      <c r="Q916" s="3"/>
      <c r="R916" s="13"/>
      <c r="S916" s="13"/>
      <c r="T916" s="3"/>
      <c r="U916" s="13"/>
      <c r="V916" s="13"/>
      <c r="W916" s="3"/>
      <c r="X916" s="13"/>
      <c r="Y916" s="13"/>
      <c r="Z916" s="3"/>
      <c r="AA916" s="13"/>
      <c r="AB916" s="13"/>
      <c r="AC916" s="3"/>
      <c r="AD916" s="13"/>
      <c r="AE916" s="13"/>
      <c r="AF916" s="3"/>
      <c r="AG916" s="13"/>
      <c r="AH916" s="13"/>
      <c r="AI916" s="3"/>
      <c r="AJ916" s="13"/>
      <c r="AK916" s="13"/>
      <c r="AL916" s="3"/>
      <c r="AM916" s="13"/>
      <c r="AN916" s="13"/>
      <c r="AO916" s="3"/>
      <c r="AP916" s="13"/>
      <c r="AQ916" s="13"/>
      <c r="AR916" s="3"/>
      <c r="AS916" s="13"/>
      <c r="AT916" s="13"/>
      <c r="AU916" s="40"/>
      <c r="AV916" s="13"/>
      <c r="AW916" s="13"/>
      <c r="AX916" s="3"/>
      <c r="AY916" s="13"/>
      <c r="AZ916" s="13"/>
      <c r="BA916" s="3"/>
      <c r="BB916" s="13"/>
      <c r="BC916" s="13"/>
      <c r="BD916" s="3"/>
      <c r="BE916" s="13"/>
      <c r="BF916" s="13"/>
      <c r="BG916" s="245"/>
      <c r="BH916" s="13"/>
      <c r="BI916" s="13"/>
      <c r="BJ916" s="13"/>
      <c r="BK916" s="13"/>
      <c r="BL916" s="13"/>
      <c r="BM916" s="13"/>
      <c r="BN916" s="186"/>
      <c r="BO916" s="13"/>
      <c r="BP916" s="13"/>
      <c r="BQ916" s="13"/>
      <c r="BR916" s="13"/>
      <c r="BT916" s="340"/>
      <c r="BU916" s="186"/>
      <c r="BV916" s="100"/>
      <c r="BW916" s="100"/>
      <c r="BX916" s="100"/>
      <c r="BY916" s="100"/>
      <c r="BZ916" s="100"/>
      <c r="CA916" s="100"/>
      <c r="CB916" s="100"/>
      <c r="CC916" s="100"/>
      <c r="CD916" s="100"/>
      <c r="CE916" s="100"/>
      <c r="CF916" s="100"/>
      <c r="CG916" s="100"/>
      <c r="CH916" s="100"/>
      <c r="CI916" s="100"/>
      <c r="CJ916" s="100"/>
      <c r="CK916" s="100"/>
      <c r="CL916" s="100"/>
    </row>
    <row r="917" spans="1:90" x14ac:dyDescent="0.3">
      <c r="A917" s="163">
        <v>918</v>
      </c>
      <c r="B917" s="3"/>
      <c r="E917" s="2"/>
      <c r="F917" s="3"/>
      <c r="G917" s="13"/>
      <c r="H917" s="13"/>
      <c r="I917" s="13"/>
      <c r="J917" s="13"/>
      <c r="K917" s="3"/>
      <c r="L917" s="13"/>
      <c r="M917" s="13"/>
      <c r="N917" s="3"/>
      <c r="O917" s="13"/>
      <c r="P917" s="13"/>
      <c r="Q917" s="3"/>
      <c r="R917" s="13"/>
      <c r="S917" s="13"/>
      <c r="T917" s="3"/>
      <c r="U917" s="13"/>
      <c r="V917" s="13"/>
      <c r="W917" s="3"/>
      <c r="X917" s="13"/>
      <c r="Y917" s="13"/>
      <c r="Z917" s="3"/>
      <c r="AA917" s="13"/>
      <c r="AB917" s="13"/>
      <c r="AC917" s="3"/>
      <c r="AD917" s="13"/>
      <c r="AE917" s="13"/>
      <c r="AF917" s="3"/>
      <c r="AG917" s="13"/>
      <c r="AH917" s="13"/>
      <c r="AI917" s="3"/>
      <c r="AJ917" s="13"/>
      <c r="AK917" s="13"/>
      <c r="AL917" s="3"/>
      <c r="AM917" s="13"/>
      <c r="AN917" s="13"/>
      <c r="AO917" s="3"/>
      <c r="AP917" s="13"/>
      <c r="AQ917" s="13"/>
      <c r="AR917" s="3"/>
      <c r="AS917" s="13"/>
      <c r="AT917" s="13"/>
      <c r="AU917" s="40"/>
      <c r="AV917" s="13"/>
      <c r="AW917" s="13"/>
      <c r="AX917" s="3"/>
      <c r="AY917" s="13"/>
      <c r="AZ917" s="13"/>
      <c r="BA917" s="3"/>
      <c r="BB917" s="13"/>
      <c r="BC917" s="13"/>
      <c r="BD917" s="3"/>
      <c r="BE917" s="13"/>
      <c r="BF917" s="13"/>
      <c r="BG917" s="245"/>
      <c r="BH917" s="13"/>
      <c r="BI917" s="13"/>
      <c r="BJ917" s="13"/>
      <c r="BK917" s="13"/>
      <c r="BL917" s="13"/>
      <c r="BM917" s="13"/>
      <c r="BN917" s="186"/>
      <c r="BO917" s="13"/>
      <c r="BP917" s="13"/>
      <c r="BQ917" s="13"/>
      <c r="BR917" s="13"/>
      <c r="BT917" s="340"/>
      <c r="BU917" s="186"/>
      <c r="BV917" s="100"/>
      <c r="BW917" s="100"/>
      <c r="BX917" s="100"/>
      <c r="BY917" s="100"/>
      <c r="BZ917" s="100"/>
      <c r="CA917" s="100"/>
      <c r="CB917" s="100"/>
      <c r="CC917" s="100"/>
      <c r="CD917" s="100"/>
      <c r="CE917" s="100"/>
      <c r="CF917" s="100"/>
      <c r="CG917" s="100"/>
      <c r="CH917" s="100"/>
      <c r="CI917" s="100"/>
      <c r="CJ917" s="100"/>
      <c r="CK917" s="100"/>
      <c r="CL917" s="100"/>
    </row>
    <row r="918" spans="1:90" x14ac:dyDescent="0.3">
      <c r="A918" s="163">
        <v>919</v>
      </c>
      <c r="B918" s="3"/>
      <c r="E918" s="2"/>
      <c r="F918" s="3"/>
      <c r="G918" s="13"/>
      <c r="H918" s="13"/>
      <c r="I918" s="13"/>
      <c r="J918" s="13"/>
      <c r="K918" s="3"/>
      <c r="L918" s="13"/>
      <c r="M918" s="13"/>
      <c r="N918" s="3"/>
      <c r="O918" s="13"/>
      <c r="P918" s="13"/>
      <c r="Q918" s="3"/>
      <c r="R918" s="13"/>
      <c r="S918" s="13"/>
      <c r="T918" s="3"/>
      <c r="U918" s="13"/>
      <c r="V918" s="13"/>
      <c r="W918" s="3"/>
      <c r="X918" s="13"/>
      <c r="Y918" s="13"/>
      <c r="Z918" s="3"/>
      <c r="AA918" s="13"/>
      <c r="AB918" s="13"/>
      <c r="AC918" s="3"/>
      <c r="AD918" s="13"/>
      <c r="AE918" s="13"/>
      <c r="AF918" s="3"/>
      <c r="AG918" s="13"/>
      <c r="AH918" s="13"/>
      <c r="AI918" s="3"/>
      <c r="AJ918" s="13"/>
      <c r="AK918" s="13"/>
      <c r="AL918" s="3"/>
      <c r="AM918" s="13"/>
      <c r="AN918" s="13"/>
      <c r="AO918" s="3"/>
      <c r="AP918" s="13"/>
      <c r="AQ918" s="13"/>
      <c r="AR918" s="3"/>
      <c r="AS918" s="13"/>
      <c r="AT918" s="13"/>
      <c r="AU918" s="40"/>
      <c r="AV918" s="13"/>
      <c r="AW918" s="13"/>
      <c r="AX918" s="3"/>
      <c r="AY918" s="13"/>
      <c r="AZ918" s="13"/>
      <c r="BA918" s="3"/>
      <c r="BB918" s="13"/>
      <c r="BC918" s="13"/>
      <c r="BD918" s="3"/>
      <c r="BE918" s="13"/>
      <c r="BF918" s="13"/>
      <c r="BG918" s="245"/>
      <c r="BH918" s="13"/>
      <c r="BI918" s="13"/>
      <c r="BJ918" s="13"/>
      <c r="BK918" s="13"/>
      <c r="BL918" s="13"/>
      <c r="BM918" s="13"/>
      <c r="BN918" s="186"/>
      <c r="BO918" s="13"/>
      <c r="BP918" s="13"/>
      <c r="BQ918" s="13"/>
      <c r="BR918" s="13"/>
      <c r="BT918" s="340"/>
      <c r="BU918" s="186"/>
      <c r="BV918" s="100"/>
      <c r="BW918" s="100"/>
      <c r="BX918" s="100"/>
      <c r="BY918" s="100"/>
      <c r="BZ918" s="100"/>
      <c r="CA918" s="100"/>
      <c r="CB918" s="100"/>
      <c r="CC918" s="100"/>
      <c r="CD918" s="100"/>
      <c r="CE918" s="100"/>
      <c r="CF918" s="100"/>
      <c r="CG918" s="100"/>
      <c r="CH918" s="100"/>
      <c r="CI918" s="100"/>
      <c r="CJ918" s="100"/>
      <c r="CK918" s="100"/>
      <c r="CL918" s="100"/>
    </row>
    <row r="919" spans="1:90" x14ac:dyDescent="0.3">
      <c r="A919" s="163">
        <v>920</v>
      </c>
      <c r="B919" s="3"/>
      <c r="E919" s="2"/>
      <c r="F919" s="3"/>
      <c r="G919" s="13"/>
      <c r="H919" s="13"/>
      <c r="I919" s="13"/>
      <c r="J919" s="13"/>
      <c r="K919" s="3"/>
      <c r="L919" s="13"/>
      <c r="M919" s="13"/>
      <c r="N919" s="3"/>
      <c r="O919" s="13"/>
      <c r="P919" s="13"/>
      <c r="Q919" s="3"/>
      <c r="R919" s="13"/>
      <c r="S919" s="13"/>
      <c r="T919" s="3"/>
      <c r="U919" s="13"/>
      <c r="V919" s="13"/>
      <c r="W919" s="3"/>
      <c r="X919" s="13"/>
      <c r="Y919" s="13"/>
      <c r="Z919" s="3"/>
      <c r="AA919" s="13"/>
      <c r="AB919" s="13"/>
      <c r="AC919" s="3"/>
      <c r="AD919" s="13"/>
      <c r="AE919" s="13"/>
      <c r="AF919" s="3"/>
      <c r="AG919" s="13"/>
      <c r="AH919" s="13"/>
      <c r="AI919" s="3"/>
      <c r="AJ919" s="13"/>
      <c r="AK919" s="13"/>
      <c r="AL919" s="3"/>
      <c r="AM919" s="13"/>
      <c r="AN919" s="13"/>
      <c r="AO919" s="3"/>
      <c r="AP919" s="13"/>
      <c r="AQ919" s="13"/>
      <c r="AR919" s="3"/>
      <c r="AS919" s="13"/>
      <c r="AT919" s="13"/>
      <c r="AU919" s="40"/>
      <c r="AV919" s="13"/>
      <c r="AW919" s="13"/>
      <c r="AX919" s="3"/>
      <c r="AY919" s="13"/>
      <c r="AZ919" s="13"/>
      <c r="BA919" s="3"/>
      <c r="BB919" s="13"/>
      <c r="BC919" s="13"/>
      <c r="BD919" s="3"/>
      <c r="BE919" s="13"/>
      <c r="BF919" s="13"/>
      <c r="BG919" s="245"/>
      <c r="BH919" s="13"/>
      <c r="BI919" s="13"/>
      <c r="BJ919" s="13"/>
      <c r="BK919" s="13"/>
      <c r="BL919" s="13"/>
      <c r="BM919" s="13"/>
      <c r="BN919" s="186"/>
      <c r="BO919" s="13"/>
      <c r="BP919" s="13"/>
      <c r="BQ919" s="13"/>
      <c r="BR919" s="13"/>
      <c r="BT919" s="340"/>
      <c r="BU919" s="186"/>
      <c r="BV919" s="100"/>
      <c r="BW919" s="100"/>
      <c r="BX919" s="100"/>
      <c r="BY919" s="100"/>
      <c r="BZ919" s="100"/>
      <c r="CA919" s="100"/>
      <c r="CB919" s="100"/>
      <c r="CC919" s="100"/>
      <c r="CD919" s="100"/>
      <c r="CE919" s="100"/>
      <c r="CF919" s="100"/>
      <c r="CG919" s="100"/>
      <c r="CH919" s="100"/>
      <c r="CI919" s="100"/>
      <c r="CJ919" s="100"/>
      <c r="CK919" s="100"/>
      <c r="CL919" s="100"/>
    </row>
    <row r="920" spans="1:90" x14ac:dyDescent="0.3">
      <c r="A920" s="163">
        <v>921</v>
      </c>
      <c r="B920" s="3"/>
      <c r="E920" s="2"/>
      <c r="F920" s="3"/>
      <c r="G920" s="13"/>
      <c r="H920" s="13"/>
      <c r="I920" s="13"/>
      <c r="J920" s="13"/>
      <c r="K920" s="3"/>
      <c r="L920" s="13"/>
      <c r="M920" s="13"/>
      <c r="N920" s="3"/>
      <c r="O920" s="13"/>
      <c r="P920" s="13"/>
      <c r="Q920" s="3"/>
      <c r="R920" s="13"/>
      <c r="S920" s="13"/>
      <c r="T920" s="3"/>
      <c r="U920" s="13"/>
      <c r="V920" s="13"/>
      <c r="W920" s="3"/>
      <c r="X920" s="13"/>
      <c r="Y920" s="13"/>
      <c r="Z920" s="3"/>
      <c r="AA920" s="13"/>
      <c r="AB920" s="13"/>
      <c r="AC920" s="3"/>
      <c r="AD920" s="13"/>
      <c r="AE920" s="13"/>
      <c r="AF920" s="3"/>
      <c r="AG920" s="13"/>
      <c r="AH920" s="13"/>
      <c r="AI920" s="3"/>
      <c r="AJ920" s="13"/>
      <c r="AK920" s="13"/>
      <c r="AL920" s="3"/>
      <c r="AM920" s="13"/>
      <c r="AN920" s="13"/>
      <c r="AO920" s="3"/>
      <c r="AP920" s="13"/>
      <c r="AQ920" s="13"/>
      <c r="AR920" s="3"/>
      <c r="AS920" s="13"/>
      <c r="AT920" s="13"/>
      <c r="AU920" s="40"/>
      <c r="AV920" s="13"/>
      <c r="AW920" s="13"/>
      <c r="AX920" s="3"/>
      <c r="AY920" s="13"/>
      <c r="AZ920" s="13"/>
      <c r="BA920" s="3"/>
      <c r="BB920" s="13"/>
      <c r="BC920" s="13"/>
      <c r="BD920" s="3"/>
      <c r="BE920" s="13"/>
      <c r="BF920" s="13"/>
      <c r="BG920" s="245"/>
      <c r="BH920" s="13"/>
      <c r="BI920" s="13"/>
      <c r="BJ920" s="13"/>
      <c r="BK920" s="13"/>
      <c r="BL920" s="13"/>
      <c r="BM920" s="13"/>
      <c r="BN920" s="186"/>
      <c r="BO920" s="13"/>
      <c r="BP920" s="13"/>
      <c r="BQ920" s="13"/>
      <c r="BR920" s="13"/>
      <c r="BT920" s="340"/>
      <c r="BU920" s="186"/>
      <c r="BV920" s="100"/>
      <c r="BW920" s="100"/>
      <c r="BX920" s="100"/>
      <c r="BY920" s="100"/>
      <c r="BZ920" s="100"/>
      <c r="CA920" s="100"/>
      <c r="CB920" s="100"/>
      <c r="CC920" s="100"/>
      <c r="CD920" s="100"/>
      <c r="CE920" s="100"/>
      <c r="CF920" s="100"/>
      <c r="CG920" s="100"/>
      <c r="CH920" s="100"/>
      <c r="CI920" s="100"/>
      <c r="CJ920" s="100"/>
      <c r="CK920" s="100"/>
      <c r="CL920" s="100"/>
    </row>
    <row r="921" spans="1:90" x14ac:dyDescent="0.3">
      <c r="A921" s="163">
        <v>922</v>
      </c>
      <c r="B921" s="3"/>
      <c r="E921" s="2"/>
      <c r="F921" s="3"/>
      <c r="G921" s="13"/>
      <c r="H921" s="13"/>
      <c r="I921" s="13"/>
      <c r="J921" s="13"/>
      <c r="K921" s="3"/>
      <c r="L921" s="13"/>
      <c r="M921" s="13"/>
      <c r="N921" s="3"/>
      <c r="O921" s="13"/>
      <c r="P921" s="13"/>
      <c r="Q921" s="3"/>
      <c r="R921" s="13"/>
      <c r="S921" s="13"/>
      <c r="T921" s="3"/>
      <c r="U921" s="13"/>
      <c r="V921" s="13"/>
      <c r="W921" s="3"/>
      <c r="X921" s="13"/>
      <c r="Y921" s="13"/>
      <c r="Z921" s="3"/>
      <c r="AA921" s="13"/>
      <c r="AB921" s="13"/>
      <c r="AC921" s="3"/>
      <c r="AD921" s="13"/>
      <c r="AE921" s="13"/>
      <c r="AF921" s="3"/>
      <c r="AG921" s="13"/>
      <c r="AH921" s="13"/>
      <c r="AI921" s="3"/>
      <c r="AJ921" s="13"/>
      <c r="AK921" s="13"/>
      <c r="AL921" s="3"/>
      <c r="AM921" s="13"/>
      <c r="AN921" s="13"/>
      <c r="AO921" s="3"/>
      <c r="AP921" s="13"/>
      <c r="AQ921" s="13"/>
      <c r="AR921" s="3"/>
      <c r="AS921" s="13"/>
      <c r="AT921" s="13"/>
      <c r="AU921" s="40"/>
      <c r="AV921" s="13"/>
      <c r="AW921" s="13"/>
      <c r="AX921" s="3"/>
      <c r="AY921" s="13"/>
      <c r="AZ921" s="13"/>
      <c r="BA921" s="3"/>
      <c r="BB921" s="13"/>
      <c r="BC921" s="13"/>
      <c r="BD921" s="3"/>
      <c r="BE921" s="13"/>
      <c r="BF921" s="13"/>
      <c r="BG921" s="245"/>
      <c r="BH921" s="13"/>
      <c r="BI921" s="13"/>
      <c r="BJ921" s="13"/>
      <c r="BK921" s="13"/>
      <c r="BL921" s="13"/>
      <c r="BM921" s="13"/>
      <c r="BN921" s="186"/>
      <c r="BO921" s="13"/>
      <c r="BP921" s="13"/>
      <c r="BQ921" s="13"/>
      <c r="BR921" s="13"/>
      <c r="BT921" s="340"/>
      <c r="BU921" s="186"/>
      <c r="BV921" s="100"/>
      <c r="BW921" s="100"/>
      <c r="BX921" s="100"/>
      <c r="BY921" s="100"/>
      <c r="BZ921" s="100"/>
      <c r="CA921" s="100"/>
      <c r="CB921" s="100"/>
      <c r="CC921" s="100"/>
      <c r="CD921" s="100"/>
      <c r="CE921" s="100"/>
      <c r="CF921" s="100"/>
      <c r="CG921" s="100"/>
      <c r="CH921" s="100"/>
      <c r="CI921" s="100"/>
      <c r="CJ921" s="100"/>
      <c r="CK921" s="100"/>
      <c r="CL921" s="100"/>
    </row>
    <row r="922" spans="1:90" x14ac:dyDescent="0.3">
      <c r="A922" s="163">
        <v>923</v>
      </c>
      <c r="B922" s="3"/>
      <c r="E922" s="2"/>
      <c r="F922" s="3"/>
      <c r="G922" s="13"/>
      <c r="H922" s="13"/>
      <c r="I922" s="13"/>
      <c r="J922" s="13"/>
      <c r="K922" s="3"/>
      <c r="L922" s="13"/>
      <c r="M922" s="13"/>
      <c r="N922" s="3"/>
      <c r="O922" s="13"/>
      <c r="P922" s="13"/>
      <c r="Q922" s="3"/>
      <c r="R922" s="13"/>
      <c r="S922" s="13"/>
      <c r="T922" s="3"/>
      <c r="U922" s="13"/>
      <c r="V922" s="13"/>
      <c r="W922" s="3"/>
      <c r="X922" s="13"/>
      <c r="Y922" s="13"/>
      <c r="Z922" s="3"/>
      <c r="AA922" s="13"/>
      <c r="AB922" s="13"/>
      <c r="AC922" s="3"/>
      <c r="AD922" s="13"/>
      <c r="AE922" s="13"/>
      <c r="AF922" s="3"/>
      <c r="AG922" s="13"/>
      <c r="AH922" s="13"/>
      <c r="AI922" s="3"/>
      <c r="AJ922" s="13"/>
      <c r="AK922" s="13"/>
      <c r="AL922" s="3"/>
      <c r="AM922" s="13"/>
      <c r="AN922" s="13"/>
      <c r="AO922" s="3"/>
      <c r="AP922" s="13"/>
      <c r="AQ922" s="13"/>
      <c r="AR922" s="3"/>
      <c r="AS922" s="13"/>
      <c r="AT922" s="13"/>
      <c r="AU922" s="40"/>
      <c r="AV922" s="13"/>
      <c r="AW922" s="13"/>
      <c r="AX922" s="3"/>
      <c r="AY922" s="13"/>
      <c r="AZ922" s="13"/>
      <c r="BA922" s="3"/>
      <c r="BB922" s="13"/>
      <c r="BC922" s="13"/>
      <c r="BD922" s="3"/>
      <c r="BE922" s="13"/>
      <c r="BF922" s="13"/>
      <c r="BG922" s="245"/>
      <c r="BH922" s="13"/>
      <c r="BI922" s="13"/>
      <c r="BJ922" s="13"/>
      <c r="BK922" s="13"/>
      <c r="BL922" s="13"/>
      <c r="BM922" s="13"/>
      <c r="BN922" s="186"/>
      <c r="BO922" s="13"/>
      <c r="BP922" s="13"/>
      <c r="BQ922" s="13"/>
      <c r="BR922" s="13"/>
      <c r="BT922" s="340"/>
      <c r="BU922" s="186"/>
      <c r="BV922" s="100"/>
      <c r="BW922" s="100"/>
      <c r="BX922" s="100"/>
      <c r="BY922" s="100"/>
      <c r="BZ922" s="100"/>
      <c r="CA922" s="100"/>
      <c r="CB922" s="100"/>
      <c r="CC922" s="100"/>
      <c r="CD922" s="100"/>
      <c r="CE922" s="100"/>
      <c r="CF922" s="100"/>
      <c r="CG922" s="100"/>
      <c r="CH922" s="100"/>
      <c r="CI922" s="100"/>
      <c r="CJ922" s="100"/>
      <c r="CK922" s="100"/>
      <c r="CL922" s="100"/>
    </row>
    <row r="923" spans="1:90" x14ac:dyDescent="0.3">
      <c r="A923" s="163">
        <v>924</v>
      </c>
      <c r="B923" s="3"/>
      <c r="E923" s="2"/>
      <c r="F923" s="3"/>
      <c r="G923" s="13"/>
      <c r="H923" s="13"/>
      <c r="I923" s="13"/>
      <c r="J923" s="13"/>
      <c r="K923" s="3"/>
      <c r="L923" s="13"/>
      <c r="M923" s="13"/>
      <c r="N923" s="3"/>
      <c r="O923" s="13"/>
      <c r="P923" s="13"/>
      <c r="Q923" s="3"/>
      <c r="R923" s="13"/>
      <c r="S923" s="13"/>
      <c r="T923" s="3"/>
      <c r="U923" s="13"/>
      <c r="V923" s="13"/>
      <c r="W923" s="3"/>
      <c r="X923" s="13"/>
      <c r="Y923" s="13"/>
      <c r="Z923" s="3"/>
      <c r="AA923" s="13"/>
      <c r="AB923" s="13"/>
      <c r="AC923" s="3"/>
      <c r="AD923" s="13"/>
      <c r="AE923" s="13"/>
      <c r="AF923" s="3"/>
      <c r="AG923" s="13"/>
      <c r="AH923" s="13"/>
      <c r="AI923" s="3"/>
      <c r="AJ923" s="13"/>
      <c r="AK923" s="13"/>
      <c r="AL923" s="3"/>
      <c r="AM923" s="13"/>
      <c r="AN923" s="13"/>
      <c r="AO923" s="3"/>
      <c r="AP923" s="13"/>
      <c r="AQ923" s="13"/>
      <c r="AR923" s="3"/>
      <c r="AS923" s="13"/>
      <c r="AT923" s="13"/>
      <c r="AU923" s="40"/>
      <c r="AV923" s="13"/>
      <c r="AW923" s="13"/>
      <c r="AX923" s="3"/>
      <c r="AY923" s="13"/>
      <c r="AZ923" s="13"/>
      <c r="BA923" s="3"/>
      <c r="BB923" s="13"/>
      <c r="BC923" s="13"/>
      <c r="BD923" s="3"/>
      <c r="BE923" s="13"/>
      <c r="BF923" s="13"/>
      <c r="BG923" s="245"/>
      <c r="BH923" s="13"/>
      <c r="BI923" s="13"/>
      <c r="BJ923" s="13"/>
      <c r="BK923" s="13"/>
      <c r="BL923" s="13"/>
      <c r="BM923" s="13"/>
      <c r="BN923" s="186"/>
      <c r="BO923" s="13"/>
      <c r="BP923" s="13"/>
      <c r="BQ923" s="13"/>
      <c r="BR923" s="13"/>
      <c r="BT923" s="340"/>
      <c r="BU923" s="186"/>
      <c r="BV923" s="100"/>
      <c r="BW923" s="100"/>
      <c r="BX923" s="100"/>
      <c r="BY923" s="100"/>
      <c r="BZ923" s="100"/>
      <c r="CA923" s="100"/>
      <c r="CB923" s="100"/>
      <c r="CC923" s="100"/>
      <c r="CD923" s="100"/>
      <c r="CE923" s="100"/>
      <c r="CF923" s="100"/>
      <c r="CG923" s="100"/>
      <c r="CH923" s="100"/>
      <c r="CI923" s="100"/>
      <c r="CJ923" s="100"/>
      <c r="CK923" s="100"/>
      <c r="CL923" s="100"/>
    </row>
    <row r="924" spans="1:90" x14ac:dyDescent="0.3">
      <c r="A924" s="163">
        <v>925</v>
      </c>
      <c r="B924" s="3"/>
      <c r="E924" s="2"/>
      <c r="F924" s="3"/>
      <c r="G924" s="13"/>
      <c r="H924" s="13"/>
      <c r="I924" s="13"/>
      <c r="J924" s="13"/>
      <c r="K924" s="3"/>
      <c r="L924" s="13"/>
      <c r="M924" s="13"/>
      <c r="N924" s="3"/>
      <c r="O924" s="13"/>
      <c r="P924" s="13"/>
      <c r="Q924" s="3"/>
      <c r="R924" s="13"/>
      <c r="S924" s="13"/>
      <c r="T924" s="3"/>
      <c r="U924" s="13"/>
      <c r="V924" s="13"/>
      <c r="W924" s="3"/>
      <c r="X924" s="13"/>
      <c r="Y924" s="13"/>
      <c r="Z924" s="3"/>
      <c r="AA924" s="13"/>
      <c r="AB924" s="13"/>
      <c r="AC924" s="3"/>
      <c r="AD924" s="13"/>
      <c r="AE924" s="13"/>
      <c r="AF924" s="3"/>
      <c r="AG924" s="13"/>
      <c r="AH924" s="13"/>
      <c r="AI924" s="3"/>
      <c r="AJ924" s="13"/>
      <c r="AK924" s="13"/>
      <c r="AL924" s="3"/>
      <c r="AM924" s="13"/>
      <c r="AN924" s="13"/>
      <c r="AO924" s="3"/>
      <c r="AP924" s="13"/>
      <c r="AQ924" s="13"/>
      <c r="AR924" s="3"/>
      <c r="AS924" s="13"/>
      <c r="AT924" s="13"/>
      <c r="AU924" s="40"/>
      <c r="AV924" s="13"/>
      <c r="AW924" s="13"/>
      <c r="AX924" s="3"/>
      <c r="AY924" s="13"/>
      <c r="AZ924" s="13"/>
      <c r="BA924" s="3"/>
      <c r="BB924" s="13"/>
      <c r="BC924" s="13"/>
      <c r="BD924" s="3"/>
      <c r="BE924" s="13"/>
      <c r="BF924" s="13"/>
      <c r="BG924" s="245"/>
      <c r="BH924" s="13"/>
      <c r="BI924" s="13"/>
      <c r="BJ924" s="13"/>
      <c r="BK924" s="13"/>
      <c r="BL924" s="13"/>
      <c r="BM924" s="13"/>
      <c r="BN924" s="186"/>
      <c r="BO924" s="13"/>
      <c r="BP924" s="13"/>
      <c r="BQ924" s="13"/>
      <c r="BR924" s="13"/>
      <c r="BT924" s="340"/>
      <c r="BU924" s="186"/>
      <c r="BV924" s="100"/>
      <c r="BW924" s="100"/>
      <c r="BX924" s="100"/>
      <c r="BY924" s="100"/>
      <c r="BZ924" s="100"/>
      <c r="CA924" s="100"/>
      <c r="CB924" s="100"/>
      <c r="CC924" s="100"/>
      <c r="CD924" s="100"/>
      <c r="CE924" s="100"/>
      <c r="CF924" s="100"/>
      <c r="CG924" s="100"/>
      <c r="CH924" s="100"/>
      <c r="CI924" s="100"/>
      <c r="CJ924" s="100"/>
      <c r="CK924" s="100"/>
      <c r="CL924" s="100"/>
    </row>
    <row r="925" spans="1:90" x14ac:dyDescent="0.3">
      <c r="A925" s="163">
        <v>926</v>
      </c>
      <c r="B925" s="3"/>
      <c r="E925" s="2"/>
      <c r="F925" s="3"/>
      <c r="G925" s="13"/>
      <c r="H925" s="13"/>
      <c r="I925" s="13"/>
      <c r="J925" s="13"/>
      <c r="K925" s="3"/>
      <c r="L925" s="13"/>
      <c r="M925" s="13"/>
      <c r="N925" s="3"/>
      <c r="O925" s="13"/>
      <c r="P925" s="13"/>
      <c r="Q925" s="3"/>
      <c r="R925" s="13"/>
      <c r="S925" s="13"/>
      <c r="T925" s="3"/>
      <c r="U925" s="13"/>
      <c r="V925" s="13"/>
      <c r="W925" s="3"/>
      <c r="X925" s="13"/>
      <c r="Y925" s="13"/>
      <c r="Z925" s="3"/>
      <c r="AA925" s="13"/>
      <c r="AB925" s="13"/>
      <c r="AC925" s="3"/>
      <c r="AD925" s="13"/>
      <c r="AE925" s="13"/>
      <c r="AF925" s="3"/>
      <c r="AG925" s="13"/>
      <c r="AH925" s="13"/>
      <c r="AI925" s="3"/>
      <c r="AJ925" s="13"/>
      <c r="AK925" s="13"/>
      <c r="AL925" s="3"/>
      <c r="AM925" s="13"/>
      <c r="AN925" s="13"/>
      <c r="AO925" s="3"/>
      <c r="AP925" s="13"/>
      <c r="AQ925" s="13"/>
      <c r="AR925" s="3"/>
      <c r="AS925" s="13"/>
      <c r="AT925" s="13"/>
      <c r="AU925" s="40"/>
      <c r="AV925" s="13"/>
      <c r="AW925" s="13"/>
      <c r="AX925" s="3"/>
      <c r="AY925" s="13"/>
      <c r="AZ925" s="13"/>
      <c r="BA925" s="3"/>
      <c r="BB925" s="13"/>
      <c r="BC925" s="13"/>
      <c r="BD925" s="3"/>
      <c r="BE925" s="13"/>
      <c r="BF925" s="13"/>
      <c r="BG925" s="245"/>
      <c r="BH925" s="13"/>
      <c r="BI925" s="13"/>
      <c r="BJ925" s="13"/>
      <c r="BK925" s="13"/>
      <c r="BL925" s="13"/>
      <c r="BM925" s="13"/>
      <c r="BN925" s="186"/>
      <c r="BO925" s="13"/>
      <c r="BP925" s="13"/>
      <c r="BQ925" s="13"/>
      <c r="BR925" s="13"/>
      <c r="BT925" s="340"/>
      <c r="BU925" s="186"/>
      <c r="BV925" s="100"/>
      <c r="BW925" s="100"/>
      <c r="BX925" s="100"/>
      <c r="BY925" s="100"/>
      <c r="BZ925" s="100"/>
      <c r="CA925" s="100"/>
      <c r="CB925" s="100"/>
      <c r="CC925" s="100"/>
      <c r="CD925" s="100"/>
      <c r="CE925" s="100"/>
      <c r="CF925" s="100"/>
      <c r="CG925" s="100"/>
      <c r="CH925" s="100"/>
      <c r="CI925" s="100"/>
      <c r="CJ925" s="100"/>
      <c r="CK925" s="100"/>
      <c r="CL925" s="100"/>
    </row>
    <row r="926" spans="1:90" x14ac:dyDescent="0.3">
      <c r="A926" s="163">
        <v>927</v>
      </c>
      <c r="B926" s="3"/>
      <c r="E926" s="2"/>
      <c r="F926" s="3"/>
      <c r="G926" s="13"/>
      <c r="H926" s="13"/>
      <c r="I926" s="13"/>
      <c r="J926" s="13"/>
      <c r="K926" s="3"/>
      <c r="L926" s="13"/>
      <c r="M926" s="13"/>
      <c r="N926" s="3"/>
      <c r="O926" s="13"/>
      <c r="P926" s="13"/>
      <c r="Q926" s="3"/>
      <c r="R926" s="13"/>
      <c r="S926" s="13"/>
      <c r="T926" s="3"/>
      <c r="U926" s="13"/>
      <c r="V926" s="13"/>
      <c r="W926" s="3"/>
      <c r="X926" s="13"/>
      <c r="Y926" s="13"/>
      <c r="Z926" s="3"/>
      <c r="AA926" s="13"/>
      <c r="AB926" s="13"/>
      <c r="AC926" s="3"/>
      <c r="AD926" s="13"/>
      <c r="AE926" s="13"/>
      <c r="AF926" s="3"/>
      <c r="AG926" s="13"/>
      <c r="AH926" s="13"/>
      <c r="AI926" s="3"/>
      <c r="AJ926" s="13"/>
      <c r="AK926" s="13"/>
      <c r="AL926" s="3"/>
      <c r="AM926" s="13"/>
      <c r="AN926" s="13"/>
      <c r="AO926" s="3"/>
      <c r="AP926" s="13"/>
      <c r="AQ926" s="13"/>
      <c r="AR926" s="3"/>
      <c r="AS926" s="13"/>
      <c r="AT926" s="13"/>
      <c r="AU926" s="40"/>
      <c r="AV926" s="13"/>
      <c r="AW926" s="13"/>
      <c r="AX926" s="3"/>
      <c r="AY926" s="13"/>
      <c r="AZ926" s="13"/>
      <c r="BA926" s="3"/>
      <c r="BB926" s="13"/>
      <c r="BC926" s="13"/>
      <c r="BD926" s="3"/>
      <c r="BE926" s="13"/>
      <c r="BF926" s="13"/>
      <c r="BG926" s="245"/>
      <c r="BH926" s="13"/>
      <c r="BI926" s="13"/>
      <c r="BJ926" s="13"/>
      <c r="BK926" s="13"/>
      <c r="BL926" s="13"/>
      <c r="BM926" s="13"/>
      <c r="BN926" s="186"/>
      <c r="BO926" s="13"/>
      <c r="BP926" s="13"/>
      <c r="BQ926" s="13"/>
      <c r="BR926" s="13"/>
      <c r="BT926" s="340"/>
      <c r="BU926" s="186"/>
      <c r="BV926" s="100"/>
      <c r="BW926" s="100"/>
      <c r="BX926" s="100"/>
      <c r="BY926" s="100"/>
      <c r="BZ926" s="100"/>
      <c r="CA926" s="100"/>
      <c r="CB926" s="100"/>
      <c r="CC926" s="100"/>
      <c r="CD926" s="100"/>
      <c r="CE926" s="100"/>
      <c r="CF926" s="100"/>
      <c r="CG926" s="100"/>
      <c r="CH926" s="100"/>
      <c r="CI926" s="100"/>
      <c r="CJ926" s="100"/>
      <c r="CK926" s="100"/>
      <c r="CL926" s="100"/>
    </row>
    <row r="927" spans="1:90" x14ac:dyDescent="0.3">
      <c r="A927" s="163">
        <v>928</v>
      </c>
      <c r="B927" s="3"/>
      <c r="E927" s="2"/>
      <c r="F927" s="3"/>
      <c r="G927" s="13"/>
      <c r="H927" s="13"/>
      <c r="I927" s="13"/>
      <c r="J927" s="13"/>
      <c r="K927" s="3"/>
      <c r="L927" s="13"/>
      <c r="M927" s="13"/>
      <c r="N927" s="3"/>
      <c r="O927" s="13"/>
      <c r="P927" s="13"/>
      <c r="Q927" s="3"/>
      <c r="R927" s="13"/>
      <c r="S927" s="13"/>
      <c r="T927" s="3"/>
      <c r="U927" s="13"/>
      <c r="V927" s="13"/>
      <c r="W927" s="3"/>
      <c r="X927" s="13"/>
      <c r="Y927" s="13"/>
      <c r="Z927" s="3"/>
      <c r="AA927" s="13"/>
      <c r="AB927" s="13"/>
      <c r="AC927" s="3"/>
      <c r="AD927" s="13"/>
      <c r="AE927" s="13"/>
      <c r="AF927" s="3"/>
      <c r="AG927" s="13"/>
      <c r="AH927" s="13"/>
      <c r="AI927" s="3"/>
      <c r="AJ927" s="13"/>
      <c r="AK927" s="13"/>
      <c r="AL927" s="3"/>
      <c r="AM927" s="13"/>
      <c r="AN927" s="13"/>
      <c r="AO927" s="3"/>
      <c r="AP927" s="13"/>
      <c r="AQ927" s="13"/>
      <c r="AR927" s="3"/>
      <c r="AS927" s="13"/>
      <c r="AT927" s="13"/>
      <c r="AU927" s="40"/>
      <c r="AV927" s="13"/>
      <c r="AW927" s="13"/>
      <c r="AX927" s="3"/>
      <c r="AY927" s="13"/>
      <c r="AZ927" s="13"/>
      <c r="BA927" s="3"/>
      <c r="BB927" s="13"/>
      <c r="BC927" s="13"/>
      <c r="BD927" s="3"/>
      <c r="BE927" s="13"/>
      <c r="BF927" s="13"/>
      <c r="BG927" s="245"/>
      <c r="BH927" s="13"/>
      <c r="BI927" s="13"/>
      <c r="BJ927" s="13"/>
      <c r="BK927" s="13"/>
      <c r="BL927" s="13"/>
      <c r="BM927" s="13"/>
      <c r="BN927" s="186"/>
      <c r="BO927" s="13"/>
      <c r="BP927" s="13"/>
      <c r="BQ927" s="13"/>
      <c r="BR927" s="13"/>
      <c r="BT927" s="340"/>
      <c r="BU927" s="186"/>
      <c r="BV927" s="100"/>
      <c r="BW927" s="100"/>
      <c r="BX927" s="100"/>
      <c r="BY927" s="100"/>
      <c r="BZ927" s="100"/>
      <c r="CA927" s="100"/>
      <c r="CB927" s="100"/>
      <c r="CC927" s="100"/>
      <c r="CD927" s="100"/>
      <c r="CE927" s="100"/>
      <c r="CF927" s="100"/>
      <c r="CG927" s="100"/>
      <c r="CH927" s="100"/>
      <c r="CI927" s="100"/>
      <c r="CJ927" s="100"/>
      <c r="CK927" s="100"/>
      <c r="CL927" s="100"/>
    </row>
    <row r="928" spans="1:90" x14ac:dyDescent="0.3">
      <c r="A928" s="163">
        <v>929</v>
      </c>
      <c r="B928" s="3"/>
      <c r="E928" s="2"/>
      <c r="F928" s="3"/>
      <c r="G928" s="13"/>
      <c r="H928" s="13"/>
      <c r="I928" s="13"/>
      <c r="J928" s="13"/>
      <c r="K928" s="3"/>
      <c r="L928" s="13"/>
      <c r="M928" s="13"/>
      <c r="N928" s="3"/>
      <c r="O928" s="13"/>
      <c r="P928" s="13"/>
      <c r="Q928" s="3"/>
      <c r="R928" s="13"/>
      <c r="S928" s="13"/>
      <c r="T928" s="3"/>
      <c r="U928" s="13"/>
      <c r="V928" s="13"/>
      <c r="W928" s="3"/>
      <c r="X928" s="13"/>
      <c r="Y928" s="13"/>
      <c r="Z928" s="3"/>
      <c r="AA928" s="13"/>
      <c r="AB928" s="13"/>
      <c r="AC928" s="3"/>
      <c r="AD928" s="13"/>
      <c r="AE928" s="13"/>
      <c r="AF928" s="3"/>
      <c r="AG928" s="13"/>
      <c r="AH928" s="13"/>
      <c r="AI928" s="3"/>
      <c r="AJ928" s="13"/>
      <c r="AK928" s="13"/>
      <c r="AL928" s="3"/>
      <c r="AM928" s="13"/>
      <c r="AN928" s="13"/>
      <c r="AO928" s="3"/>
      <c r="AP928" s="13"/>
      <c r="AQ928" s="13"/>
      <c r="AR928" s="3"/>
      <c r="AS928" s="13"/>
      <c r="AT928" s="13"/>
      <c r="AU928" s="40"/>
      <c r="AV928" s="13"/>
      <c r="AW928" s="13"/>
      <c r="AX928" s="3"/>
      <c r="AY928" s="13"/>
      <c r="AZ928" s="13"/>
      <c r="BA928" s="3"/>
      <c r="BB928" s="13"/>
      <c r="BC928" s="13"/>
      <c r="BD928" s="3"/>
      <c r="BE928" s="13"/>
      <c r="BF928" s="13"/>
      <c r="BG928" s="245"/>
      <c r="BH928" s="13"/>
      <c r="BI928" s="13"/>
      <c r="BJ928" s="13"/>
      <c r="BK928" s="13"/>
      <c r="BL928" s="13"/>
      <c r="BM928" s="13"/>
      <c r="BN928" s="186"/>
      <c r="BO928" s="13"/>
      <c r="BP928" s="13"/>
      <c r="BQ928" s="13"/>
      <c r="BR928" s="13"/>
      <c r="BT928" s="340"/>
      <c r="BU928" s="186"/>
      <c r="BV928" s="100"/>
      <c r="BW928" s="100"/>
      <c r="BX928" s="100"/>
      <c r="BY928" s="100"/>
      <c r="BZ928" s="100"/>
      <c r="CA928" s="100"/>
      <c r="CB928" s="100"/>
      <c r="CC928" s="100"/>
      <c r="CD928" s="100"/>
      <c r="CE928" s="100"/>
      <c r="CF928" s="100"/>
      <c r="CG928" s="100"/>
      <c r="CH928" s="100"/>
      <c r="CI928" s="100"/>
      <c r="CJ928" s="100"/>
      <c r="CK928" s="100"/>
      <c r="CL928" s="100"/>
    </row>
    <row r="929" spans="1:90" x14ac:dyDescent="0.3">
      <c r="A929" s="163">
        <v>930</v>
      </c>
      <c r="B929" s="3"/>
      <c r="E929" s="2"/>
      <c r="F929" s="3"/>
      <c r="G929" s="13"/>
      <c r="H929" s="13"/>
      <c r="I929" s="13"/>
      <c r="J929" s="13"/>
      <c r="K929" s="3"/>
      <c r="L929" s="13"/>
      <c r="M929" s="13"/>
      <c r="N929" s="3"/>
      <c r="O929" s="13"/>
      <c r="P929" s="13"/>
      <c r="Q929" s="3"/>
      <c r="R929" s="13"/>
      <c r="S929" s="13"/>
      <c r="T929" s="3"/>
      <c r="U929" s="13"/>
      <c r="V929" s="13"/>
      <c r="W929" s="3"/>
      <c r="X929" s="13"/>
      <c r="Y929" s="13"/>
      <c r="Z929" s="3"/>
      <c r="AA929" s="13"/>
      <c r="AB929" s="13"/>
      <c r="AC929" s="3"/>
      <c r="AD929" s="13"/>
      <c r="AE929" s="13"/>
      <c r="AF929" s="3"/>
      <c r="AG929" s="13"/>
      <c r="AH929" s="13"/>
      <c r="AI929" s="3"/>
      <c r="AJ929" s="13"/>
      <c r="AK929" s="13"/>
      <c r="AL929" s="3"/>
      <c r="AM929" s="13"/>
      <c r="AN929" s="13"/>
      <c r="AO929" s="3"/>
      <c r="AP929" s="13"/>
      <c r="AQ929" s="13"/>
      <c r="AR929" s="3"/>
      <c r="AS929" s="13"/>
      <c r="AT929" s="13"/>
      <c r="AU929" s="40"/>
      <c r="AV929" s="13"/>
      <c r="AW929" s="13"/>
      <c r="AX929" s="3"/>
      <c r="AY929" s="13"/>
      <c r="AZ929" s="13"/>
      <c r="BA929" s="3"/>
      <c r="BB929" s="13"/>
      <c r="BC929" s="13"/>
      <c r="BD929" s="3"/>
      <c r="BE929" s="13"/>
      <c r="BF929" s="13"/>
      <c r="BG929" s="245"/>
      <c r="BH929" s="13"/>
      <c r="BI929" s="13"/>
      <c r="BJ929" s="13"/>
      <c r="BK929" s="13"/>
      <c r="BL929" s="13"/>
      <c r="BM929" s="13"/>
      <c r="BN929" s="186"/>
      <c r="BO929" s="13"/>
      <c r="BP929" s="13"/>
      <c r="BQ929" s="13"/>
      <c r="BR929" s="13"/>
      <c r="BT929" s="340"/>
      <c r="BU929" s="186"/>
      <c r="BV929" s="100"/>
      <c r="BW929" s="100"/>
      <c r="BX929" s="100"/>
      <c r="BY929" s="100"/>
      <c r="BZ929" s="100"/>
      <c r="CA929" s="100"/>
      <c r="CB929" s="100"/>
      <c r="CC929" s="100"/>
      <c r="CD929" s="100"/>
      <c r="CE929" s="100"/>
      <c r="CF929" s="100"/>
      <c r="CG929" s="100"/>
      <c r="CH929" s="100"/>
      <c r="CI929" s="100"/>
      <c r="CJ929" s="100"/>
      <c r="CK929" s="100"/>
      <c r="CL929" s="100"/>
    </row>
    <row r="930" spans="1:90" x14ac:dyDescent="0.3">
      <c r="A930" s="163">
        <v>931</v>
      </c>
      <c r="B930" s="3"/>
      <c r="E930" s="2"/>
      <c r="F930" s="3"/>
      <c r="G930" s="13"/>
      <c r="H930" s="13"/>
      <c r="I930" s="13"/>
      <c r="J930" s="13"/>
      <c r="K930" s="3"/>
      <c r="L930" s="13"/>
      <c r="M930" s="13"/>
      <c r="N930" s="3"/>
      <c r="O930" s="13"/>
      <c r="P930" s="13"/>
      <c r="Q930" s="3"/>
      <c r="R930" s="13"/>
      <c r="S930" s="13"/>
      <c r="T930" s="3"/>
      <c r="U930" s="13"/>
      <c r="V930" s="13"/>
      <c r="W930" s="3"/>
      <c r="X930" s="13"/>
      <c r="Y930" s="13"/>
      <c r="Z930" s="3"/>
      <c r="AA930" s="13"/>
      <c r="AB930" s="13"/>
      <c r="AC930" s="3"/>
      <c r="AD930" s="13"/>
      <c r="AE930" s="13"/>
      <c r="AF930" s="3"/>
      <c r="AG930" s="13"/>
      <c r="AH930" s="13"/>
      <c r="AI930" s="3"/>
      <c r="AJ930" s="13"/>
      <c r="AK930" s="13"/>
      <c r="AL930" s="3"/>
      <c r="AM930" s="13"/>
      <c r="AN930" s="13"/>
      <c r="AO930" s="3"/>
      <c r="AP930" s="13"/>
      <c r="AQ930" s="13"/>
      <c r="AR930" s="3"/>
      <c r="AS930" s="13"/>
      <c r="AT930" s="13"/>
      <c r="AU930" s="40"/>
      <c r="AV930" s="13"/>
      <c r="AW930" s="13"/>
      <c r="AX930" s="3"/>
      <c r="AY930" s="13"/>
      <c r="AZ930" s="13"/>
      <c r="BA930" s="3"/>
      <c r="BB930" s="13"/>
      <c r="BC930" s="13"/>
      <c r="BD930" s="3"/>
      <c r="BE930" s="13"/>
      <c r="BF930" s="13"/>
      <c r="BG930" s="245"/>
      <c r="BH930" s="13"/>
      <c r="BI930" s="13"/>
      <c r="BJ930" s="13"/>
      <c r="BK930" s="13"/>
      <c r="BL930" s="13"/>
      <c r="BM930" s="13"/>
      <c r="BN930" s="186"/>
      <c r="BO930" s="13"/>
      <c r="BP930" s="13"/>
      <c r="BQ930" s="13"/>
      <c r="BR930" s="13"/>
      <c r="BT930" s="340"/>
      <c r="BU930" s="186"/>
      <c r="BV930" s="100"/>
      <c r="BW930" s="100"/>
      <c r="BX930" s="100"/>
      <c r="BY930" s="100"/>
      <c r="BZ930" s="100"/>
      <c r="CA930" s="100"/>
      <c r="CB930" s="100"/>
      <c r="CC930" s="100"/>
      <c r="CD930" s="100"/>
      <c r="CE930" s="100"/>
      <c r="CF930" s="100"/>
      <c r="CG930" s="100"/>
      <c r="CH930" s="100"/>
      <c r="CI930" s="100"/>
      <c r="CJ930" s="100"/>
      <c r="CK930" s="100"/>
      <c r="CL930" s="100"/>
    </row>
    <row r="931" spans="1:90" x14ac:dyDescent="0.3">
      <c r="A931" s="163">
        <v>932</v>
      </c>
      <c r="B931" s="3"/>
      <c r="E931" s="2"/>
      <c r="F931" s="3"/>
      <c r="G931" s="13"/>
      <c r="H931" s="13"/>
      <c r="I931" s="13"/>
      <c r="J931" s="13"/>
      <c r="K931" s="3"/>
      <c r="L931" s="13"/>
      <c r="M931" s="13"/>
      <c r="N931" s="3"/>
      <c r="O931" s="13"/>
      <c r="P931" s="13"/>
      <c r="Q931" s="3"/>
      <c r="R931" s="13"/>
      <c r="S931" s="13"/>
      <c r="T931" s="3"/>
      <c r="U931" s="13"/>
      <c r="V931" s="13"/>
      <c r="W931" s="3"/>
      <c r="X931" s="13"/>
      <c r="Y931" s="13"/>
      <c r="Z931" s="3"/>
      <c r="AA931" s="13"/>
      <c r="AB931" s="13"/>
      <c r="AC931" s="3"/>
      <c r="AD931" s="13"/>
      <c r="AE931" s="13"/>
      <c r="AF931" s="3"/>
      <c r="AG931" s="13"/>
      <c r="AH931" s="13"/>
      <c r="AI931" s="3"/>
      <c r="AJ931" s="13"/>
      <c r="AK931" s="13"/>
      <c r="AL931" s="3"/>
      <c r="AM931" s="13"/>
      <c r="AN931" s="13"/>
      <c r="AO931" s="3"/>
      <c r="AP931" s="13"/>
      <c r="AQ931" s="13"/>
      <c r="AR931" s="3"/>
      <c r="AS931" s="13"/>
      <c r="AT931" s="13"/>
      <c r="AU931" s="40"/>
      <c r="AV931" s="13"/>
      <c r="AW931" s="13"/>
      <c r="AX931" s="3"/>
      <c r="AY931" s="13"/>
      <c r="AZ931" s="13"/>
      <c r="BA931" s="3"/>
      <c r="BB931" s="13"/>
      <c r="BC931" s="13"/>
      <c r="BD931" s="3"/>
      <c r="BE931" s="13"/>
      <c r="BF931" s="13"/>
      <c r="BG931" s="245"/>
      <c r="BH931" s="13"/>
      <c r="BI931" s="13"/>
      <c r="BJ931" s="13"/>
      <c r="BK931" s="13"/>
      <c r="BL931" s="13"/>
      <c r="BM931" s="13"/>
      <c r="BN931" s="186"/>
      <c r="BO931" s="13"/>
      <c r="BP931" s="13"/>
      <c r="BQ931" s="13"/>
      <c r="BR931" s="13"/>
      <c r="BT931" s="340"/>
      <c r="BU931" s="186"/>
      <c r="BV931" s="100"/>
      <c r="BW931" s="100"/>
      <c r="BX931" s="100"/>
      <c r="BY931" s="100"/>
      <c r="BZ931" s="100"/>
      <c r="CA931" s="100"/>
      <c r="CB931" s="100"/>
      <c r="CC931" s="100"/>
      <c r="CD931" s="100"/>
      <c r="CE931" s="100"/>
      <c r="CF931" s="100"/>
      <c r="CG931" s="100"/>
      <c r="CH931" s="100"/>
      <c r="CI931" s="100"/>
      <c r="CJ931" s="100"/>
      <c r="CK931" s="100"/>
      <c r="CL931" s="100"/>
    </row>
    <row r="932" spans="1:90" x14ac:dyDescent="0.3">
      <c r="A932" s="163">
        <v>933</v>
      </c>
      <c r="B932" s="3"/>
      <c r="E932" s="2"/>
      <c r="F932" s="3"/>
      <c r="G932" s="13"/>
      <c r="H932" s="13"/>
      <c r="I932" s="13"/>
      <c r="J932" s="13"/>
      <c r="K932" s="3"/>
      <c r="L932" s="13"/>
      <c r="M932" s="13"/>
      <c r="N932" s="3"/>
      <c r="O932" s="13"/>
      <c r="P932" s="13"/>
      <c r="Q932" s="3"/>
      <c r="R932" s="13"/>
      <c r="S932" s="13"/>
      <c r="T932" s="3"/>
      <c r="U932" s="13"/>
      <c r="V932" s="13"/>
      <c r="W932" s="3"/>
      <c r="X932" s="13"/>
      <c r="Y932" s="13"/>
      <c r="Z932" s="3"/>
      <c r="AA932" s="13"/>
      <c r="AB932" s="13"/>
      <c r="AC932" s="3"/>
      <c r="AD932" s="13"/>
      <c r="AE932" s="13"/>
      <c r="AF932" s="3"/>
      <c r="AG932" s="13"/>
      <c r="AH932" s="13"/>
      <c r="AI932" s="3"/>
      <c r="AJ932" s="13"/>
      <c r="AK932" s="13"/>
      <c r="AL932" s="3"/>
      <c r="AM932" s="13"/>
      <c r="AN932" s="13"/>
      <c r="AO932" s="3"/>
      <c r="AP932" s="13"/>
      <c r="AQ932" s="13"/>
      <c r="AR932" s="3"/>
      <c r="AS932" s="13"/>
      <c r="AT932" s="13"/>
      <c r="AU932" s="40"/>
      <c r="AV932" s="13"/>
      <c r="AW932" s="13"/>
      <c r="AX932" s="3"/>
      <c r="AY932" s="13"/>
      <c r="AZ932" s="13"/>
      <c r="BA932" s="3"/>
      <c r="BB932" s="13"/>
      <c r="BC932" s="13"/>
      <c r="BD932" s="3"/>
      <c r="BE932" s="13"/>
      <c r="BF932" s="13"/>
      <c r="BG932" s="245"/>
      <c r="BH932" s="13"/>
      <c r="BI932" s="13"/>
      <c r="BJ932" s="13"/>
      <c r="BK932" s="13"/>
      <c r="BL932" s="13"/>
      <c r="BM932" s="13"/>
      <c r="BN932" s="186"/>
      <c r="BO932" s="13"/>
      <c r="BP932" s="13"/>
      <c r="BQ932" s="13"/>
      <c r="BR932" s="13"/>
      <c r="BT932" s="340"/>
      <c r="BU932" s="186"/>
      <c r="BV932" s="100"/>
      <c r="BW932" s="100"/>
      <c r="BX932" s="100"/>
      <c r="BY932" s="100"/>
      <c r="BZ932" s="100"/>
      <c r="CA932" s="100"/>
      <c r="CB932" s="100"/>
      <c r="CC932" s="100"/>
      <c r="CD932" s="100"/>
      <c r="CE932" s="100"/>
      <c r="CF932" s="100"/>
      <c r="CG932" s="100"/>
      <c r="CH932" s="100"/>
      <c r="CI932" s="100"/>
      <c r="CJ932" s="100"/>
      <c r="CK932" s="100"/>
      <c r="CL932" s="100"/>
    </row>
    <row r="933" spans="1:90" x14ac:dyDescent="0.3">
      <c r="A933" s="163">
        <v>934</v>
      </c>
      <c r="B933" s="3"/>
      <c r="E933" s="2"/>
      <c r="F933" s="3"/>
      <c r="G933" s="13"/>
      <c r="H933" s="13"/>
      <c r="I933" s="13"/>
      <c r="J933" s="13"/>
      <c r="K933" s="3"/>
      <c r="L933" s="13"/>
      <c r="M933" s="13"/>
      <c r="N933" s="3"/>
      <c r="O933" s="13"/>
      <c r="P933" s="13"/>
      <c r="Q933" s="3"/>
      <c r="R933" s="13"/>
      <c r="S933" s="13"/>
      <c r="T933" s="3"/>
      <c r="U933" s="13"/>
      <c r="V933" s="13"/>
      <c r="W933" s="3"/>
      <c r="X933" s="13"/>
      <c r="Y933" s="13"/>
      <c r="Z933" s="3"/>
      <c r="AA933" s="13"/>
      <c r="AB933" s="13"/>
      <c r="AC933" s="3"/>
      <c r="AD933" s="13"/>
      <c r="AE933" s="13"/>
      <c r="AF933" s="3"/>
      <c r="AG933" s="13"/>
      <c r="AH933" s="13"/>
      <c r="AI933" s="3"/>
      <c r="AJ933" s="13"/>
      <c r="AK933" s="13"/>
      <c r="AL933" s="3"/>
      <c r="AM933" s="13"/>
      <c r="AN933" s="13"/>
      <c r="AO933" s="3"/>
      <c r="AP933" s="13"/>
      <c r="AQ933" s="13"/>
      <c r="AR933" s="3"/>
      <c r="AS933" s="13"/>
      <c r="AT933" s="13"/>
      <c r="AU933" s="40"/>
      <c r="AV933" s="13"/>
      <c r="AW933" s="13"/>
      <c r="AX933" s="3"/>
      <c r="AY933" s="13"/>
      <c r="AZ933" s="13"/>
      <c r="BA933" s="3"/>
      <c r="BB933" s="13"/>
      <c r="BC933" s="13"/>
      <c r="BD933" s="3"/>
      <c r="BE933" s="13"/>
      <c r="BF933" s="13"/>
      <c r="BG933" s="245"/>
      <c r="BH933" s="13"/>
      <c r="BI933" s="13"/>
      <c r="BJ933" s="13"/>
      <c r="BK933" s="13"/>
      <c r="BL933" s="13"/>
      <c r="BM933" s="13"/>
      <c r="BN933" s="186"/>
      <c r="BO933" s="13"/>
      <c r="BP933" s="13"/>
      <c r="BQ933" s="13"/>
      <c r="BR933" s="13"/>
      <c r="BT933" s="340"/>
      <c r="BU933" s="186"/>
      <c r="BV933" s="100"/>
      <c r="BW933" s="100"/>
      <c r="BX933" s="100"/>
      <c r="BY933" s="100"/>
      <c r="BZ933" s="100"/>
      <c r="CA933" s="100"/>
      <c r="CB933" s="100"/>
      <c r="CC933" s="100"/>
      <c r="CD933" s="100"/>
      <c r="CE933" s="100"/>
      <c r="CF933" s="100"/>
      <c r="CG933" s="100"/>
      <c r="CH933" s="100"/>
      <c r="CI933" s="100"/>
      <c r="CJ933" s="100"/>
      <c r="CK933" s="100"/>
      <c r="CL933" s="100"/>
    </row>
    <row r="934" spans="1:90" x14ac:dyDescent="0.3">
      <c r="A934" s="163">
        <v>935</v>
      </c>
      <c r="B934" s="3"/>
      <c r="E934" s="2"/>
      <c r="F934" s="3"/>
      <c r="G934" s="13"/>
      <c r="H934" s="13"/>
      <c r="I934" s="13"/>
      <c r="J934" s="13"/>
      <c r="K934" s="3"/>
      <c r="L934" s="13"/>
      <c r="M934" s="13"/>
      <c r="N934" s="3"/>
      <c r="O934" s="13"/>
      <c r="P934" s="13"/>
      <c r="Q934" s="3"/>
      <c r="R934" s="13"/>
      <c r="S934" s="13"/>
      <c r="T934" s="3"/>
      <c r="U934" s="13"/>
      <c r="V934" s="13"/>
      <c r="W934" s="3"/>
      <c r="X934" s="13"/>
      <c r="Y934" s="13"/>
      <c r="Z934" s="3"/>
      <c r="AA934" s="13"/>
      <c r="AB934" s="13"/>
      <c r="AC934" s="3"/>
      <c r="AD934" s="13"/>
      <c r="AE934" s="13"/>
      <c r="AF934" s="3"/>
      <c r="AG934" s="13"/>
      <c r="AH934" s="13"/>
      <c r="AI934" s="3"/>
      <c r="AJ934" s="13"/>
      <c r="AK934" s="13"/>
      <c r="AL934" s="3"/>
      <c r="AM934" s="13"/>
      <c r="AN934" s="13"/>
      <c r="AO934" s="3"/>
      <c r="AP934" s="13"/>
      <c r="AQ934" s="13"/>
      <c r="AR934" s="3"/>
      <c r="AS934" s="13"/>
      <c r="AT934" s="13"/>
      <c r="AU934" s="40"/>
      <c r="AV934" s="13"/>
      <c r="AW934" s="13"/>
      <c r="AX934" s="3"/>
      <c r="AY934" s="13"/>
      <c r="AZ934" s="13"/>
      <c r="BA934" s="3"/>
      <c r="BB934" s="13"/>
      <c r="BC934" s="13"/>
      <c r="BD934" s="3"/>
      <c r="BE934" s="13"/>
      <c r="BF934" s="13"/>
      <c r="BG934" s="245"/>
      <c r="BH934" s="13"/>
      <c r="BI934" s="13"/>
      <c r="BJ934" s="13"/>
      <c r="BK934" s="13"/>
      <c r="BL934" s="13"/>
      <c r="BM934" s="13"/>
      <c r="BN934" s="186"/>
      <c r="BO934" s="13"/>
      <c r="BP934" s="13"/>
      <c r="BQ934" s="13"/>
      <c r="BR934" s="13"/>
      <c r="BT934" s="340"/>
      <c r="BU934" s="186"/>
      <c r="BV934" s="100"/>
      <c r="BW934" s="100"/>
      <c r="BX934" s="100"/>
      <c r="BY934" s="100"/>
      <c r="BZ934" s="100"/>
      <c r="CA934" s="100"/>
      <c r="CB934" s="100"/>
      <c r="CC934" s="100"/>
      <c r="CD934" s="100"/>
      <c r="CE934" s="100"/>
      <c r="CF934" s="100"/>
      <c r="CG934" s="100"/>
      <c r="CH934" s="100"/>
      <c r="CI934" s="100"/>
      <c r="CJ934" s="100"/>
      <c r="CK934" s="100"/>
      <c r="CL934" s="100"/>
    </row>
    <row r="935" spans="1:90" x14ac:dyDescent="0.3">
      <c r="A935" s="163">
        <v>936</v>
      </c>
      <c r="B935" s="3"/>
      <c r="E935" s="2"/>
      <c r="F935" s="3"/>
      <c r="G935" s="13"/>
      <c r="H935" s="13"/>
      <c r="I935" s="13"/>
      <c r="J935" s="13"/>
      <c r="K935" s="3"/>
      <c r="L935" s="13"/>
      <c r="M935" s="13"/>
      <c r="N935" s="3"/>
      <c r="O935" s="13"/>
      <c r="P935" s="13"/>
      <c r="Q935" s="3"/>
      <c r="R935" s="13"/>
      <c r="S935" s="13"/>
      <c r="T935" s="3"/>
      <c r="U935" s="13"/>
      <c r="V935" s="13"/>
      <c r="W935" s="3"/>
      <c r="X935" s="13"/>
      <c r="Y935" s="13"/>
      <c r="Z935" s="3"/>
      <c r="AA935" s="13"/>
      <c r="AB935" s="13"/>
      <c r="AC935" s="3"/>
      <c r="AD935" s="13"/>
      <c r="AE935" s="13"/>
      <c r="AF935" s="3"/>
      <c r="AG935" s="13"/>
      <c r="AH935" s="13"/>
      <c r="AI935" s="3"/>
      <c r="AJ935" s="13"/>
      <c r="AK935" s="13"/>
      <c r="AL935" s="3"/>
      <c r="AM935" s="13"/>
      <c r="AN935" s="13"/>
      <c r="AO935" s="3"/>
      <c r="AP935" s="13"/>
      <c r="AQ935" s="13"/>
      <c r="AR935" s="3"/>
      <c r="AS935" s="13"/>
      <c r="AT935" s="13"/>
      <c r="AU935" s="40"/>
      <c r="AV935" s="13"/>
      <c r="AW935" s="13"/>
      <c r="AX935" s="3"/>
      <c r="AY935" s="13"/>
      <c r="AZ935" s="13"/>
      <c r="BA935" s="3"/>
      <c r="BB935" s="13"/>
      <c r="BC935" s="13"/>
      <c r="BD935" s="3"/>
      <c r="BE935" s="13"/>
      <c r="BF935" s="13"/>
      <c r="BG935" s="245"/>
      <c r="BH935" s="13"/>
      <c r="BI935" s="13"/>
      <c r="BJ935" s="13"/>
      <c r="BK935" s="13"/>
      <c r="BL935" s="13"/>
      <c r="BM935" s="13"/>
      <c r="BN935" s="186"/>
      <c r="BO935" s="13"/>
      <c r="BP935" s="13"/>
      <c r="BQ935" s="13"/>
      <c r="BR935" s="13"/>
      <c r="BT935" s="340"/>
      <c r="BU935" s="186"/>
      <c r="BV935" s="100"/>
      <c r="BW935" s="100"/>
      <c r="BX935" s="100"/>
      <c r="BY935" s="100"/>
      <c r="BZ935" s="100"/>
      <c r="CA935" s="100"/>
      <c r="CB935" s="100"/>
      <c r="CC935" s="100"/>
      <c r="CD935" s="100"/>
      <c r="CE935" s="100"/>
      <c r="CF935" s="100"/>
      <c r="CG935" s="100"/>
      <c r="CH935" s="100"/>
      <c r="CI935" s="100"/>
      <c r="CJ935" s="100"/>
      <c r="CK935" s="100"/>
      <c r="CL935" s="100"/>
    </row>
    <row r="936" spans="1:90" x14ac:dyDescent="0.3">
      <c r="A936" s="163">
        <v>937</v>
      </c>
      <c r="B936" s="3"/>
      <c r="E936" s="2"/>
      <c r="F936" s="3"/>
      <c r="G936" s="13"/>
      <c r="H936" s="13"/>
      <c r="I936" s="13"/>
      <c r="J936" s="13"/>
      <c r="K936" s="3"/>
      <c r="L936" s="13"/>
      <c r="M936" s="13"/>
      <c r="N936" s="3"/>
      <c r="O936" s="13"/>
      <c r="P936" s="13"/>
      <c r="Q936" s="3"/>
      <c r="R936" s="13"/>
      <c r="S936" s="13"/>
      <c r="T936" s="3"/>
      <c r="U936" s="13"/>
      <c r="V936" s="13"/>
      <c r="W936" s="3"/>
      <c r="X936" s="13"/>
      <c r="Y936" s="13"/>
      <c r="Z936" s="3"/>
      <c r="AA936" s="13"/>
      <c r="AB936" s="13"/>
      <c r="AC936" s="3"/>
      <c r="AD936" s="13"/>
      <c r="AE936" s="13"/>
      <c r="AF936" s="3"/>
      <c r="AG936" s="13"/>
      <c r="AH936" s="13"/>
      <c r="AI936" s="3"/>
      <c r="AJ936" s="13"/>
      <c r="AK936" s="13"/>
      <c r="AL936" s="3"/>
      <c r="AM936" s="13"/>
      <c r="AN936" s="13"/>
      <c r="AO936" s="3"/>
      <c r="AP936" s="13"/>
      <c r="AQ936" s="13"/>
      <c r="AR936" s="3"/>
      <c r="AS936" s="13"/>
      <c r="AT936" s="13"/>
      <c r="AU936" s="40"/>
      <c r="AV936" s="13"/>
      <c r="AW936" s="13"/>
      <c r="AX936" s="3"/>
      <c r="AY936" s="13"/>
      <c r="AZ936" s="13"/>
      <c r="BA936" s="3"/>
      <c r="BB936" s="13"/>
      <c r="BC936" s="13"/>
      <c r="BD936" s="3"/>
      <c r="BE936" s="13"/>
      <c r="BF936" s="13"/>
      <c r="BG936" s="245"/>
      <c r="BH936" s="13"/>
      <c r="BI936" s="13"/>
      <c r="BJ936" s="13"/>
      <c r="BK936" s="13"/>
      <c r="BL936" s="13"/>
      <c r="BM936" s="13"/>
      <c r="BN936" s="186"/>
      <c r="BO936" s="13"/>
      <c r="BP936" s="13"/>
      <c r="BQ936" s="13"/>
      <c r="BR936" s="13"/>
      <c r="BT936" s="340"/>
      <c r="BU936" s="186"/>
      <c r="BV936" s="100"/>
      <c r="BW936" s="100"/>
      <c r="BX936" s="100"/>
      <c r="BY936" s="100"/>
      <c r="BZ936" s="100"/>
      <c r="CA936" s="100"/>
      <c r="CB936" s="100"/>
      <c r="CC936" s="100"/>
      <c r="CD936" s="100"/>
      <c r="CE936" s="100"/>
      <c r="CF936" s="100"/>
      <c r="CG936" s="100"/>
      <c r="CH936" s="100"/>
      <c r="CI936" s="100"/>
      <c r="CJ936" s="100"/>
      <c r="CK936" s="100"/>
      <c r="CL936" s="100"/>
    </row>
    <row r="937" spans="1:90" x14ac:dyDescent="0.3">
      <c r="A937" s="163">
        <v>938</v>
      </c>
      <c r="B937" s="3"/>
      <c r="E937" s="2"/>
      <c r="F937" s="3"/>
      <c r="G937" s="13"/>
      <c r="H937" s="13"/>
      <c r="I937" s="13"/>
      <c r="J937" s="13"/>
      <c r="K937" s="3"/>
      <c r="L937" s="13"/>
      <c r="M937" s="13"/>
      <c r="N937" s="3"/>
      <c r="O937" s="13"/>
      <c r="P937" s="13"/>
      <c r="Q937" s="3"/>
      <c r="R937" s="13"/>
      <c r="S937" s="13"/>
      <c r="T937" s="3"/>
      <c r="U937" s="13"/>
      <c r="V937" s="13"/>
      <c r="W937" s="3"/>
      <c r="X937" s="13"/>
      <c r="Y937" s="13"/>
      <c r="Z937" s="3"/>
      <c r="AA937" s="13"/>
      <c r="AB937" s="13"/>
      <c r="AC937" s="3"/>
      <c r="AD937" s="13"/>
      <c r="AE937" s="13"/>
      <c r="AF937" s="3"/>
      <c r="AG937" s="13"/>
      <c r="AH937" s="13"/>
      <c r="AI937" s="3"/>
      <c r="AJ937" s="13"/>
      <c r="AK937" s="13"/>
      <c r="AL937" s="3"/>
      <c r="AM937" s="13"/>
      <c r="AN937" s="13"/>
      <c r="AO937" s="3"/>
      <c r="AP937" s="13"/>
      <c r="AQ937" s="13"/>
      <c r="AR937" s="3"/>
      <c r="AS937" s="13"/>
      <c r="AT937" s="13"/>
      <c r="AU937" s="40"/>
      <c r="AV937" s="13"/>
      <c r="AW937" s="13"/>
      <c r="AX937" s="3"/>
      <c r="AY937" s="13"/>
      <c r="AZ937" s="13"/>
      <c r="BA937" s="3"/>
      <c r="BB937" s="13"/>
      <c r="BC937" s="13"/>
      <c r="BD937" s="3"/>
      <c r="BE937" s="13"/>
      <c r="BF937" s="13"/>
      <c r="BG937" s="245"/>
      <c r="BH937" s="13"/>
      <c r="BI937" s="13"/>
      <c r="BJ937" s="13"/>
      <c r="BK937" s="13"/>
      <c r="BL937" s="13"/>
      <c r="BM937" s="13"/>
      <c r="BN937" s="186"/>
      <c r="BO937" s="13"/>
      <c r="BP937" s="13"/>
      <c r="BQ937" s="13"/>
      <c r="BR937" s="13"/>
      <c r="BT937" s="340"/>
      <c r="BU937" s="186"/>
      <c r="BV937" s="100"/>
      <c r="BW937" s="100"/>
      <c r="BX937" s="100"/>
      <c r="BY937" s="100"/>
      <c r="BZ937" s="100"/>
      <c r="CA937" s="100"/>
      <c r="CB937" s="100"/>
      <c r="CC937" s="100"/>
      <c r="CD937" s="100"/>
      <c r="CE937" s="100"/>
      <c r="CF937" s="100"/>
      <c r="CG937" s="100"/>
      <c r="CH937" s="100"/>
      <c r="CI937" s="100"/>
      <c r="CJ937" s="100"/>
      <c r="CK937" s="100"/>
      <c r="CL937" s="100"/>
    </row>
    <row r="938" spans="1:90" x14ac:dyDescent="0.3">
      <c r="A938" s="163">
        <v>939</v>
      </c>
      <c r="B938" s="3"/>
      <c r="E938" s="2"/>
      <c r="F938" s="3"/>
      <c r="G938" s="13"/>
      <c r="H938" s="13"/>
      <c r="I938" s="13"/>
      <c r="J938" s="13"/>
      <c r="K938" s="3"/>
      <c r="L938" s="13"/>
      <c r="M938" s="13"/>
      <c r="N938" s="3"/>
      <c r="O938" s="13"/>
      <c r="P938" s="13"/>
      <c r="Q938" s="3"/>
      <c r="R938" s="13"/>
      <c r="S938" s="13"/>
      <c r="T938" s="3"/>
      <c r="U938" s="13"/>
      <c r="V938" s="13"/>
      <c r="W938" s="3"/>
      <c r="X938" s="13"/>
      <c r="Y938" s="13"/>
      <c r="Z938" s="3"/>
      <c r="AA938" s="13"/>
      <c r="AB938" s="13"/>
      <c r="AC938" s="3"/>
      <c r="AD938" s="13"/>
      <c r="AE938" s="13"/>
      <c r="AF938" s="3"/>
      <c r="AG938" s="13"/>
      <c r="AH938" s="13"/>
      <c r="AI938" s="3"/>
      <c r="AJ938" s="13"/>
      <c r="AK938" s="13"/>
      <c r="AL938" s="3"/>
      <c r="AM938" s="13"/>
      <c r="AN938" s="13"/>
      <c r="AO938" s="3"/>
      <c r="AP938" s="13"/>
      <c r="AQ938" s="13"/>
      <c r="AR938" s="3"/>
      <c r="AS938" s="13"/>
      <c r="AT938" s="13"/>
      <c r="AU938" s="40"/>
      <c r="AV938" s="13"/>
      <c r="AW938" s="13"/>
      <c r="AX938" s="3"/>
      <c r="AY938" s="13"/>
      <c r="AZ938" s="13"/>
      <c r="BA938" s="3"/>
      <c r="BB938" s="13"/>
      <c r="BC938" s="13"/>
      <c r="BD938" s="3"/>
      <c r="BE938" s="13"/>
      <c r="BF938" s="13"/>
      <c r="BG938" s="245"/>
      <c r="BH938" s="13"/>
      <c r="BI938" s="13"/>
      <c r="BJ938" s="13"/>
      <c r="BK938" s="13"/>
      <c r="BL938" s="13"/>
      <c r="BM938" s="13"/>
      <c r="BN938" s="186"/>
      <c r="BO938" s="13"/>
      <c r="BP938" s="13"/>
      <c r="BQ938" s="13"/>
      <c r="BR938" s="13"/>
      <c r="BT938" s="340"/>
      <c r="BU938" s="186"/>
      <c r="BV938" s="100"/>
      <c r="BW938" s="100"/>
      <c r="BX938" s="100"/>
      <c r="BY938" s="100"/>
      <c r="BZ938" s="100"/>
      <c r="CA938" s="100"/>
      <c r="CB938" s="100"/>
      <c r="CC938" s="100"/>
      <c r="CD938" s="100"/>
      <c r="CE938" s="100"/>
      <c r="CF938" s="100"/>
      <c r="CG938" s="100"/>
      <c r="CH938" s="100"/>
      <c r="CI938" s="100"/>
      <c r="CJ938" s="100"/>
      <c r="CK938" s="100"/>
      <c r="CL938" s="100"/>
    </row>
    <row r="939" spans="1:90" x14ac:dyDescent="0.3">
      <c r="A939" s="163">
        <v>940</v>
      </c>
      <c r="B939" s="3"/>
      <c r="E939" s="2"/>
      <c r="F939" s="3"/>
      <c r="G939" s="13"/>
      <c r="H939" s="13"/>
      <c r="I939" s="13"/>
      <c r="J939" s="13"/>
      <c r="K939" s="3"/>
      <c r="L939" s="13"/>
      <c r="M939" s="13"/>
      <c r="N939" s="3"/>
      <c r="O939" s="13"/>
      <c r="P939" s="13"/>
      <c r="Q939" s="3"/>
      <c r="R939" s="13"/>
      <c r="S939" s="13"/>
      <c r="T939" s="3"/>
      <c r="U939" s="13"/>
      <c r="V939" s="13"/>
      <c r="W939" s="3"/>
      <c r="X939" s="13"/>
      <c r="Y939" s="13"/>
      <c r="Z939" s="3"/>
      <c r="AA939" s="13"/>
      <c r="AB939" s="13"/>
      <c r="AC939" s="3"/>
      <c r="AD939" s="13"/>
      <c r="AE939" s="13"/>
      <c r="AF939" s="3"/>
      <c r="AG939" s="13"/>
      <c r="AH939" s="13"/>
      <c r="AI939" s="3"/>
      <c r="AJ939" s="13"/>
      <c r="AK939" s="13"/>
      <c r="AL939" s="3"/>
      <c r="AM939" s="13"/>
      <c r="AN939" s="13"/>
      <c r="AO939" s="3"/>
      <c r="AP939" s="13"/>
      <c r="AQ939" s="13"/>
      <c r="AR939" s="3"/>
      <c r="AS939" s="13"/>
      <c r="AT939" s="13"/>
      <c r="AU939" s="40"/>
      <c r="AV939" s="13"/>
      <c r="AW939" s="13"/>
      <c r="AX939" s="3"/>
      <c r="AY939" s="13"/>
      <c r="AZ939" s="13"/>
      <c r="BA939" s="3"/>
      <c r="BB939" s="13"/>
      <c r="BC939" s="13"/>
      <c r="BD939" s="3"/>
      <c r="BE939" s="13"/>
      <c r="BF939" s="13"/>
      <c r="BG939" s="245"/>
      <c r="BH939" s="13"/>
      <c r="BI939" s="13"/>
      <c r="BJ939" s="13"/>
      <c r="BK939" s="13"/>
      <c r="BL939" s="13"/>
      <c r="BM939" s="13"/>
      <c r="BN939" s="186"/>
      <c r="BO939" s="13"/>
      <c r="BP939" s="13"/>
      <c r="BQ939" s="13"/>
      <c r="BR939" s="13"/>
      <c r="BT939" s="340"/>
      <c r="BU939" s="186"/>
      <c r="BV939" s="100"/>
      <c r="BW939" s="100"/>
      <c r="BX939" s="100"/>
      <c r="BY939" s="100"/>
      <c r="BZ939" s="100"/>
      <c r="CA939" s="100"/>
      <c r="CB939" s="100"/>
      <c r="CC939" s="100"/>
      <c r="CD939" s="100"/>
      <c r="CE939" s="100"/>
      <c r="CF939" s="100"/>
      <c r="CG939" s="100"/>
      <c r="CH939" s="100"/>
      <c r="CI939" s="100"/>
      <c r="CJ939" s="100"/>
      <c r="CK939" s="100"/>
      <c r="CL939" s="100"/>
    </row>
    <row r="940" spans="1:90" x14ac:dyDescent="0.3">
      <c r="A940" s="163">
        <v>941</v>
      </c>
      <c r="B940" s="3"/>
      <c r="E940" s="2"/>
      <c r="F940" s="3"/>
      <c r="G940" s="13"/>
      <c r="H940" s="13"/>
      <c r="I940" s="13"/>
      <c r="J940" s="13"/>
      <c r="K940" s="3"/>
      <c r="L940" s="13"/>
      <c r="M940" s="13"/>
      <c r="N940" s="3"/>
      <c r="O940" s="13"/>
      <c r="P940" s="13"/>
      <c r="Q940" s="3"/>
      <c r="R940" s="13"/>
      <c r="S940" s="13"/>
      <c r="T940" s="3"/>
      <c r="U940" s="13"/>
      <c r="V940" s="13"/>
      <c r="W940" s="3"/>
      <c r="X940" s="13"/>
      <c r="Y940" s="13"/>
      <c r="Z940" s="3"/>
      <c r="AA940" s="13"/>
      <c r="AB940" s="13"/>
      <c r="AC940" s="3"/>
      <c r="AD940" s="13"/>
      <c r="AE940" s="13"/>
      <c r="AF940" s="3"/>
      <c r="AG940" s="13"/>
      <c r="AH940" s="13"/>
      <c r="AI940" s="3"/>
      <c r="AJ940" s="13"/>
      <c r="AK940" s="13"/>
      <c r="AL940" s="3"/>
      <c r="AM940" s="13"/>
      <c r="AN940" s="13"/>
      <c r="AO940" s="3"/>
      <c r="AP940" s="13"/>
      <c r="AQ940" s="13"/>
      <c r="AR940" s="3"/>
      <c r="AS940" s="13"/>
      <c r="AT940" s="13"/>
      <c r="AU940" s="40"/>
      <c r="AV940" s="13"/>
      <c r="AW940" s="13"/>
      <c r="AX940" s="3"/>
      <c r="AY940" s="13"/>
      <c r="AZ940" s="13"/>
      <c r="BA940" s="3"/>
      <c r="BB940" s="13"/>
      <c r="BC940" s="13"/>
      <c r="BD940" s="3"/>
      <c r="BE940" s="13"/>
      <c r="BF940" s="13"/>
      <c r="BG940" s="245"/>
      <c r="BH940" s="13"/>
      <c r="BI940" s="13"/>
      <c r="BJ940" s="13"/>
      <c r="BK940" s="13"/>
      <c r="BL940" s="13"/>
      <c r="BM940" s="13"/>
      <c r="BN940" s="186"/>
      <c r="BO940" s="13"/>
      <c r="BP940" s="13"/>
      <c r="BQ940" s="13"/>
      <c r="BR940" s="13"/>
      <c r="BT940" s="340"/>
      <c r="BU940" s="186"/>
      <c r="BV940" s="100"/>
      <c r="BW940" s="100"/>
      <c r="BX940" s="100"/>
      <c r="BY940" s="100"/>
      <c r="BZ940" s="100"/>
      <c r="CA940" s="100"/>
      <c r="CB940" s="100"/>
      <c r="CC940" s="100"/>
      <c r="CD940" s="100"/>
      <c r="CE940" s="100"/>
      <c r="CF940" s="100"/>
      <c r="CG940" s="100"/>
      <c r="CH940" s="100"/>
      <c r="CI940" s="100"/>
      <c r="CJ940" s="100"/>
      <c r="CK940" s="100"/>
      <c r="CL940" s="100"/>
    </row>
    <row r="941" spans="1:90" x14ac:dyDescent="0.3">
      <c r="A941" s="163">
        <v>942</v>
      </c>
      <c r="B941" s="3"/>
      <c r="E941" s="2"/>
      <c r="F941" s="3"/>
      <c r="G941" s="13"/>
      <c r="H941" s="13"/>
      <c r="I941" s="13"/>
      <c r="J941" s="13"/>
      <c r="K941" s="3"/>
      <c r="L941" s="13"/>
      <c r="M941" s="13"/>
      <c r="N941" s="3"/>
      <c r="O941" s="13"/>
      <c r="P941" s="13"/>
      <c r="Q941" s="3"/>
      <c r="R941" s="13"/>
      <c r="S941" s="13"/>
      <c r="T941" s="3"/>
      <c r="U941" s="13"/>
      <c r="V941" s="13"/>
      <c r="W941" s="3"/>
      <c r="X941" s="13"/>
      <c r="Y941" s="13"/>
      <c r="Z941" s="3"/>
      <c r="AA941" s="13"/>
      <c r="AB941" s="13"/>
      <c r="AC941" s="3"/>
      <c r="AD941" s="13"/>
      <c r="AE941" s="13"/>
      <c r="AF941" s="3"/>
      <c r="AG941" s="13"/>
      <c r="AH941" s="13"/>
      <c r="AI941" s="3"/>
      <c r="AJ941" s="13"/>
      <c r="AK941" s="13"/>
      <c r="AL941" s="3"/>
      <c r="AM941" s="13"/>
      <c r="AN941" s="13"/>
      <c r="AO941" s="3"/>
      <c r="AP941" s="13"/>
      <c r="AQ941" s="13"/>
      <c r="AR941" s="3"/>
      <c r="AS941" s="13"/>
      <c r="AT941" s="13"/>
      <c r="AU941" s="40"/>
      <c r="AV941" s="13"/>
      <c r="AW941" s="13"/>
      <c r="AX941" s="3"/>
      <c r="AY941" s="13"/>
      <c r="AZ941" s="13"/>
      <c r="BA941" s="3"/>
      <c r="BB941" s="13"/>
      <c r="BC941" s="13"/>
      <c r="BD941" s="3"/>
      <c r="BE941" s="13"/>
      <c r="BF941" s="13"/>
      <c r="BG941" s="245"/>
      <c r="BH941" s="13"/>
      <c r="BI941" s="13"/>
      <c r="BJ941" s="13"/>
      <c r="BK941" s="13"/>
      <c r="BL941" s="13"/>
      <c r="BM941" s="13"/>
      <c r="BN941" s="186"/>
      <c r="BO941" s="13"/>
      <c r="BP941" s="13"/>
      <c r="BQ941" s="13"/>
      <c r="BR941" s="13"/>
      <c r="BT941" s="340"/>
      <c r="BU941" s="186"/>
      <c r="BV941" s="100"/>
      <c r="BW941" s="100"/>
      <c r="BX941" s="100"/>
      <c r="BY941" s="100"/>
      <c r="BZ941" s="100"/>
      <c r="CA941" s="100"/>
      <c r="CB941" s="100"/>
      <c r="CC941" s="100"/>
      <c r="CD941" s="100"/>
      <c r="CE941" s="100"/>
      <c r="CF941" s="100"/>
      <c r="CG941" s="100"/>
      <c r="CH941" s="100"/>
      <c r="CI941" s="100"/>
      <c r="CJ941" s="100"/>
      <c r="CK941" s="100"/>
      <c r="CL941" s="100"/>
    </row>
    <row r="942" spans="1:90" x14ac:dyDescent="0.3">
      <c r="A942" s="163">
        <v>943</v>
      </c>
      <c r="B942" s="3"/>
      <c r="E942" s="2"/>
      <c r="F942" s="3"/>
      <c r="G942" s="13"/>
      <c r="H942" s="13"/>
      <c r="I942" s="13"/>
      <c r="J942" s="13"/>
      <c r="K942" s="3"/>
      <c r="L942" s="13"/>
      <c r="M942" s="13"/>
      <c r="N942" s="3"/>
      <c r="O942" s="13"/>
      <c r="P942" s="13"/>
      <c r="Q942" s="3"/>
      <c r="R942" s="13"/>
      <c r="S942" s="13"/>
      <c r="T942" s="3"/>
      <c r="U942" s="13"/>
      <c r="V942" s="13"/>
      <c r="W942" s="3"/>
      <c r="X942" s="13"/>
      <c r="Y942" s="13"/>
      <c r="Z942" s="3"/>
      <c r="AA942" s="13"/>
      <c r="AB942" s="13"/>
      <c r="AC942" s="3"/>
      <c r="AD942" s="13"/>
      <c r="AE942" s="13"/>
      <c r="AF942" s="3"/>
      <c r="AG942" s="13"/>
      <c r="AH942" s="13"/>
      <c r="AI942" s="3"/>
      <c r="AJ942" s="13"/>
      <c r="AK942" s="13"/>
      <c r="AL942" s="3"/>
      <c r="AM942" s="13"/>
      <c r="AN942" s="13"/>
      <c r="AO942" s="3"/>
      <c r="AP942" s="13"/>
      <c r="AQ942" s="13"/>
      <c r="AR942" s="3"/>
      <c r="AS942" s="13"/>
      <c r="AT942" s="13"/>
      <c r="AU942" s="40"/>
      <c r="AV942" s="13"/>
      <c r="AW942" s="13"/>
      <c r="AX942" s="3"/>
      <c r="AY942" s="13"/>
      <c r="AZ942" s="13"/>
      <c r="BA942" s="3"/>
      <c r="BB942" s="13"/>
      <c r="BC942" s="13"/>
      <c r="BD942" s="3"/>
      <c r="BE942" s="13"/>
      <c r="BF942" s="13"/>
      <c r="BG942" s="245"/>
      <c r="BH942" s="13"/>
      <c r="BI942" s="13"/>
      <c r="BJ942" s="13"/>
      <c r="BK942" s="13"/>
      <c r="BL942" s="13"/>
      <c r="BM942" s="13"/>
      <c r="BN942" s="186"/>
      <c r="BO942" s="13"/>
      <c r="BP942" s="13"/>
      <c r="BQ942" s="13"/>
      <c r="BR942" s="13"/>
      <c r="BT942" s="340"/>
      <c r="BU942" s="186"/>
      <c r="BV942" s="100"/>
      <c r="BW942" s="100"/>
      <c r="BX942" s="100"/>
      <c r="BY942" s="100"/>
      <c r="BZ942" s="100"/>
      <c r="CA942" s="100"/>
      <c r="CB942" s="100"/>
      <c r="CC942" s="100"/>
      <c r="CD942" s="100"/>
      <c r="CE942" s="100"/>
      <c r="CF942" s="100"/>
      <c r="CG942" s="100"/>
      <c r="CH942" s="100"/>
      <c r="CI942" s="100"/>
      <c r="CJ942" s="100"/>
      <c r="CK942" s="100"/>
      <c r="CL942" s="100"/>
    </row>
    <row r="943" spans="1:90" x14ac:dyDescent="0.3">
      <c r="A943" s="163">
        <v>944</v>
      </c>
      <c r="B943" s="3"/>
      <c r="E943" s="2"/>
      <c r="F943" s="3"/>
      <c r="G943" s="13"/>
      <c r="H943" s="13"/>
      <c r="I943" s="13"/>
      <c r="J943" s="13"/>
      <c r="K943" s="3"/>
      <c r="L943" s="13"/>
      <c r="M943" s="13"/>
      <c r="N943" s="3"/>
      <c r="O943" s="13"/>
      <c r="P943" s="13"/>
      <c r="Q943" s="3"/>
      <c r="R943" s="13"/>
      <c r="S943" s="13"/>
      <c r="T943" s="3"/>
      <c r="U943" s="13"/>
      <c r="V943" s="13"/>
      <c r="W943" s="3"/>
      <c r="X943" s="13"/>
      <c r="Y943" s="13"/>
      <c r="Z943" s="3"/>
      <c r="AA943" s="13"/>
      <c r="AB943" s="13"/>
      <c r="AC943" s="3"/>
      <c r="AD943" s="13"/>
      <c r="AE943" s="13"/>
      <c r="AF943" s="3"/>
      <c r="AG943" s="13"/>
      <c r="AH943" s="13"/>
      <c r="AI943" s="3"/>
      <c r="AJ943" s="13"/>
      <c r="AK943" s="13"/>
      <c r="AL943" s="3"/>
      <c r="AM943" s="13"/>
      <c r="AN943" s="13"/>
      <c r="AO943" s="3"/>
      <c r="AP943" s="13"/>
      <c r="AQ943" s="13"/>
      <c r="AR943" s="3"/>
      <c r="AS943" s="13"/>
      <c r="AT943" s="13"/>
      <c r="AU943" s="40"/>
      <c r="AV943" s="13"/>
      <c r="AW943" s="13"/>
      <c r="AX943" s="3"/>
      <c r="AY943" s="13"/>
      <c r="AZ943" s="13"/>
      <c r="BA943" s="3"/>
      <c r="BB943" s="13"/>
      <c r="BC943" s="13"/>
      <c r="BD943" s="3"/>
      <c r="BE943" s="13"/>
      <c r="BF943" s="13"/>
      <c r="BG943" s="245"/>
      <c r="BH943" s="13"/>
      <c r="BI943" s="13"/>
      <c r="BJ943" s="13"/>
      <c r="BK943" s="13"/>
      <c r="BL943" s="13"/>
      <c r="BM943" s="13"/>
      <c r="BN943" s="186"/>
      <c r="BO943" s="13"/>
      <c r="BP943" s="13"/>
      <c r="BQ943" s="13"/>
      <c r="BR943" s="13"/>
      <c r="BT943" s="340"/>
      <c r="BU943" s="186"/>
      <c r="BV943" s="100"/>
      <c r="BW943" s="100"/>
      <c r="BX943" s="100"/>
      <c r="BY943" s="100"/>
      <c r="BZ943" s="100"/>
      <c r="CA943" s="100"/>
      <c r="CB943" s="100"/>
      <c r="CC943" s="100"/>
      <c r="CD943" s="100"/>
      <c r="CE943" s="100"/>
      <c r="CF943" s="100"/>
      <c r="CG943" s="100"/>
      <c r="CH943" s="100"/>
      <c r="CI943" s="100"/>
      <c r="CJ943" s="100"/>
      <c r="CK943" s="100"/>
      <c r="CL943" s="100"/>
    </row>
    <row r="944" spans="1:90" x14ac:dyDescent="0.3">
      <c r="A944" s="163">
        <v>945</v>
      </c>
      <c r="B944" s="3"/>
      <c r="E944" s="2"/>
      <c r="F944" s="3"/>
      <c r="G944" s="13"/>
      <c r="H944" s="13"/>
      <c r="I944" s="13"/>
      <c r="J944" s="13"/>
      <c r="K944" s="3"/>
      <c r="L944" s="13"/>
      <c r="M944" s="13"/>
      <c r="N944" s="3"/>
      <c r="O944" s="13"/>
      <c r="P944" s="13"/>
      <c r="Q944" s="3"/>
      <c r="R944" s="13"/>
      <c r="S944" s="13"/>
      <c r="T944" s="3"/>
      <c r="U944" s="13"/>
      <c r="V944" s="13"/>
      <c r="W944" s="3"/>
      <c r="X944" s="13"/>
      <c r="Y944" s="13"/>
      <c r="Z944" s="3"/>
      <c r="AA944" s="13"/>
      <c r="AB944" s="13"/>
      <c r="AC944" s="3"/>
      <c r="AD944" s="13"/>
      <c r="AE944" s="13"/>
      <c r="AF944" s="3"/>
      <c r="AG944" s="13"/>
      <c r="AH944" s="13"/>
      <c r="AI944" s="3"/>
      <c r="AJ944" s="13"/>
      <c r="AK944" s="13"/>
      <c r="AL944" s="3"/>
      <c r="AM944" s="13"/>
      <c r="AN944" s="13"/>
      <c r="AO944" s="3"/>
      <c r="AP944" s="13"/>
      <c r="AQ944" s="13"/>
      <c r="AR944" s="3"/>
      <c r="AS944" s="13"/>
      <c r="AT944" s="13"/>
      <c r="AU944" s="40"/>
      <c r="AV944" s="13"/>
      <c r="AW944" s="13"/>
      <c r="AX944" s="3"/>
      <c r="AY944" s="13"/>
      <c r="AZ944" s="13"/>
      <c r="BA944" s="3"/>
      <c r="BB944" s="13"/>
      <c r="BC944" s="13"/>
      <c r="BD944" s="3"/>
      <c r="BE944" s="13"/>
      <c r="BF944" s="13"/>
      <c r="BG944" s="245"/>
      <c r="BH944" s="13"/>
      <c r="BI944" s="13"/>
      <c r="BJ944" s="13"/>
      <c r="BK944" s="13"/>
      <c r="BL944" s="13"/>
      <c r="BM944" s="13"/>
      <c r="BN944" s="186"/>
      <c r="BO944" s="13"/>
      <c r="BP944" s="13"/>
      <c r="BQ944" s="13"/>
      <c r="BR944" s="13"/>
      <c r="BT944" s="340"/>
      <c r="BU944" s="186"/>
      <c r="BV944" s="100"/>
      <c r="BW944" s="100"/>
      <c r="BX944" s="100"/>
      <c r="BY944" s="100"/>
      <c r="BZ944" s="100"/>
      <c r="CA944" s="100"/>
      <c r="CB944" s="100"/>
      <c r="CC944" s="100"/>
      <c r="CD944" s="100"/>
      <c r="CE944" s="100"/>
      <c r="CF944" s="100"/>
      <c r="CG944" s="100"/>
      <c r="CH944" s="100"/>
      <c r="CI944" s="100"/>
      <c r="CJ944" s="100"/>
      <c r="CK944" s="100"/>
      <c r="CL944" s="100"/>
    </row>
    <row r="945" spans="1:90" x14ac:dyDescent="0.3">
      <c r="A945" s="163">
        <v>946</v>
      </c>
      <c r="B945" s="3"/>
      <c r="E945" s="2"/>
      <c r="F945" s="3"/>
      <c r="G945" s="13"/>
      <c r="H945" s="13"/>
      <c r="I945" s="13"/>
      <c r="J945" s="13"/>
      <c r="K945" s="3"/>
      <c r="L945" s="13"/>
      <c r="M945" s="13"/>
      <c r="N945" s="3"/>
      <c r="O945" s="13"/>
      <c r="P945" s="13"/>
      <c r="Q945" s="3"/>
      <c r="R945" s="13"/>
      <c r="S945" s="13"/>
      <c r="T945" s="3"/>
      <c r="U945" s="13"/>
      <c r="V945" s="13"/>
      <c r="W945" s="3"/>
      <c r="X945" s="13"/>
      <c r="Y945" s="13"/>
      <c r="Z945" s="3"/>
      <c r="AA945" s="13"/>
      <c r="AB945" s="13"/>
      <c r="AC945" s="3"/>
      <c r="AD945" s="13"/>
      <c r="AE945" s="13"/>
      <c r="AF945" s="3"/>
      <c r="AG945" s="13"/>
      <c r="AH945" s="13"/>
      <c r="AI945" s="3"/>
      <c r="AJ945" s="13"/>
      <c r="AK945" s="13"/>
      <c r="AL945" s="3"/>
      <c r="AM945" s="13"/>
      <c r="AN945" s="13"/>
      <c r="AO945" s="3"/>
      <c r="AP945" s="13"/>
      <c r="AQ945" s="13"/>
      <c r="AR945" s="3"/>
      <c r="AS945" s="13"/>
      <c r="AT945" s="13"/>
      <c r="AU945" s="40"/>
      <c r="AV945" s="13"/>
      <c r="AW945" s="13"/>
      <c r="AX945" s="3"/>
      <c r="AY945" s="13"/>
      <c r="AZ945" s="13"/>
      <c r="BA945" s="3"/>
      <c r="BB945" s="13"/>
      <c r="BC945" s="13"/>
      <c r="BD945" s="3"/>
      <c r="BE945" s="13"/>
      <c r="BF945" s="13"/>
      <c r="BG945" s="245"/>
      <c r="BH945" s="13"/>
      <c r="BI945" s="13"/>
      <c r="BJ945" s="13"/>
      <c r="BK945" s="13"/>
      <c r="BL945" s="13"/>
      <c r="BM945" s="13"/>
      <c r="BN945" s="186"/>
      <c r="BO945" s="13"/>
      <c r="BP945" s="13"/>
      <c r="BQ945" s="13"/>
      <c r="BR945" s="13"/>
      <c r="BT945" s="340"/>
      <c r="BU945" s="186"/>
      <c r="BV945" s="100"/>
      <c r="BW945" s="100"/>
      <c r="BX945" s="100"/>
      <c r="BY945" s="100"/>
      <c r="BZ945" s="100"/>
      <c r="CA945" s="100"/>
      <c r="CB945" s="100"/>
      <c r="CC945" s="100"/>
      <c r="CD945" s="100"/>
      <c r="CE945" s="100"/>
      <c r="CF945" s="100"/>
      <c r="CG945" s="100"/>
      <c r="CH945" s="100"/>
      <c r="CI945" s="100"/>
      <c r="CJ945" s="100"/>
      <c r="CK945" s="100"/>
      <c r="CL945" s="100"/>
    </row>
    <row r="946" spans="1:90" x14ac:dyDescent="0.3">
      <c r="A946" s="163">
        <v>947</v>
      </c>
      <c r="B946" s="3"/>
      <c r="E946" s="2"/>
      <c r="F946" s="3"/>
      <c r="G946" s="13"/>
      <c r="H946" s="13"/>
      <c r="I946" s="13"/>
      <c r="J946" s="13"/>
      <c r="K946" s="3"/>
      <c r="L946" s="13"/>
      <c r="M946" s="13"/>
      <c r="N946" s="3"/>
      <c r="O946" s="13"/>
      <c r="P946" s="13"/>
      <c r="Q946" s="3"/>
      <c r="R946" s="13"/>
      <c r="S946" s="13"/>
      <c r="T946" s="3"/>
      <c r="U946" s="13"/>
      <c r="V946" s="13"/>
      <c r="W946" s="3"/>
      <c r="X946" s="13"/>
      <c r="Y946" s="13"/>
      <c r="Z946" s="3"/>
      <c r="AA946" s="13"/>
      <c r="AB946" s="13"/>
      <c r="AC946" s="3"/>
      <c r="AD946" s="13"/>
      <c r="AE946" s="13"/>
      <c r="AF946" s="3"/>
      <c r="AG946" s="13"/>
      <c r="AH946" s="13"/>
      <c r="AI946" s="3"/>
      <c r="AJ946" s="13"/>
      <c r="AK946" s="13"/>
      <c r="AL946" s="3"/>
      <c r="AM946" s="13"/>
      <c r="AN946" s="13"/>
      <c r="AO946" s="3"/>
      <c r="AP946" s="13"/>
      <c r="AQ946" s="13"/>
      <c r="AR946" s="3"/>
      <c r="AS946" s="13"/>
      <c r="AT946" s="13"/>
      <c r="AU946" s="40"/>
      <c r="AV946" s="13"/>
      <c r="AW946" s="13"/>
      <c r="AX946" s="3"/>
      <c r="AY946" s="13"/>
      <c r="AZ946" s="13"/>
      <c r="BA946" s="3"/>
      <c r="BB946" s="13"/>
      <c r="BC946" s="13"/>
      <c r="BD946" s="3"/>
      <c r="BE946" s="13"/>
      <c r="BF946" s="13"/>
      <c r="BG946" s="245"/>
      <c r="BH946" s="13"/>
      <c r="BI946" s="13"/>
      <c r="BJ946" s="13"/>
      <c r="BK946" s="13"/>
      <c r="BL946" s="13"/>
      <c r="BM946" s="13"/>
      <c r="BN946" s="186"/>
      <c r="BO946" s="13"/>
      <c r="BP946" s="13"/>
      <c r="BQ946" s="13"/>
      <c r="BR946" s="13"/>
      <c r="BT946" s="340"/>
      <c r="BU946" s="186"/>
      <c r="BV946" s="100"/>
      <c r="BW946" s="100"/>
      <c r="BX946" s="100"/>
      <c r="BY946" s="100"/>
      <c r="BZ946" s="100"/>
      <c r="CA946" s="100"/>
      <c r="CB946" s="100"/>
      <c r="CC946" s="100"/>
      <c r="CD946" s="100"/>
      <c r="CE946" s="100"/>
      <c r="CF946" s="100"/>
      <c r="CG946" s="100"/>
      <c r="CH946" s="100"/>
      <c r="CI946" s="100"/>
      <c r="CJ946" s="100"/>
      <c r="CK946" s="100"/>
      <c r="CL946" s="100"/>
    </row>
    <row r="947" spans="1:90" x14ac:dyDescent="0.3">
      <c r="A947" s="163">
        <v>948</v>
      </c>
      <c r="B947" s="3"/>
      <c r="E947" s="2"/>
      <c r="F947" s="3"/>
      <c r="G947" s="13"/>
      <c r="H947" s="13"/>
      <c r="I947" s="13"/>
      <c r="J947" s="13"/>
      <c r="K947" s="3"/>
      <c r="L947" s="13"/>
      <c r="M947" s="13"/>
      <c r="N947" s="3"/>
      <c r="O947" s="13"/>
      <c r="P947" s="13"/>
      <c r="Q947" s="3"/>
      <c r="R947" s="13"/>
      <c r="S947" s="13"/>
      <c r="T947" s="3"/>
      <c r="U947" s="13"/>
      <c r="V947" s="13"/>
      <c r="W947" s="3"/>
      <c r="X947" s="13"/>
      <c r="Y947" s="13"/>
      <c r="Z947" s="3"/>
      <c r="AA947" s="13"/>
      <c r="AB947" s="13"/>
      <c r="AC947" s="3"/>
      <c r="AD947" s="13"/>
      <c r="AE947" s="13"/>
      <c r="AF947" s="3"/>
      <c r="AG947" s="13"/>
      <c r="AH947" s="13"/>
      <c r="AI947" s="3"/>
      <c r="AJ947" s="13"/>
      <c r="AK947" s="13"/>
      <c r="AL947" s="3"/>
      <c r="AM947" s="13"/>
      <c r="AN947" s="13"/>
      <c r="AO947" s="3"/>
      <c r="AP947" s="13"/>
      <c r="AQ947" s="13"/>
      <c r="AR947" s="3"/>
      <c r="AS947" s="13"/>
      <c r="AT947" s="13"/>
      <c r="AU947" s="40"/>
      <c r="AV947" s="13"/>
      <c r="AW947" s="13"/>
      <c r="AX947" s="3"/>
      <c r="AY947" s="13"/>
      <c r="AZ947" s="13"/>
      <c r="BA947" s="3"/>
      <c r="BB947" s="13"/>
      <c r="BC947" s="13"/>
      <c r="BD947" s="3"/>
      <c r="BE947" s="13"/>
      <c r="BF947" s="13"/>
      <c r="BG947" s="245"/>
      <c r="BH947" s="13"/>
      <c r="BI947" s="13"/>
      <c r="BJ947" s="13"/>
      <c r="BK947" s="13"/>
      <c r="BL947" s="13"/>
      <c r="BM947" s="13"/>
      <c r="BN947" s="186"/>
      <c r="BO947" s="13"/>
      <c r="BP947" s="13"/>
      <c r="BQ947" s="13"/>
      <c r="BR947" s="13"/>
      <c r="BT947" s="340"/>
      <c r="BU947" s="186"/>
      <c r="BV947" s="100"/>
      <c r="BW947" s="100"/>
      <c r="BX947" s="100"/>
      <c r="BY947" s="100"/>
      <c r="BZ947" s="100"/>
      <c r="CA947" s="100"/>
      <c r="CB947" s="100"/>
      <c r="CC947" s="100"/>
      <c r="CD947" s="100"/>
      <c r="CE947" s="100"/>
      <c r="CF947" s="100"/>
      <c r="CG947" s="100"/>
      <c r="CH947" s="100"/>
      <c r="CI947" s="100"/>
      <c r="CJ947" s="100"/>
      <c r="CK947" s="100"/>
      <c r="CL947" s="100"/>
    </row>
    <row r="948" spans="1:90" x14ac:dyDescent="0.3">
      <c r="A948" s="163">
        <v>949</v>
      </c>
      <c r="B948" s="3"/>
      <c r="E948" s="2"/>
      <c r="F948" s="3"/>
      <c r="G948" s="13"/>
      <c r="H948" s="13"/>
      <c r="I948" s="13"/>
      <c r="J948" s="13"/>
      <c r="K948" s="3"/>
      <c r="L948" s="13"/>
      <c r="M948" s="13"/>
      <c r="N948" s="3"/>
      <c r="O948" s="13"/>
      <c r="P948" s="13"/>
      <c r="Q948" s="3"/>
      <c r="R948" s="13"/>
      <c r="S948" s="13"/>
      <c r="T948" s="3"/>
      <c r="U948" s="13"/>
      <c r="V948" s="13"/>
      <c r="W948" s="3"/>
      <c r="X948" s="13"/>
      <c r="Y948" s="13"/>
      <c r="Z948" s="3"/>
      <c r="AA948" s="13"/>
      <c r="AB948" s="13"/>
      <c r="AC948" s="3"/>
      <c r="AD948" s="13"/>
      <c r="AE948" s="13"/>
      <c r="AF948" s="3"/>
      <c r="AG948" s="13"/>
      <c r="AH948" s="13"/>
      <c r="AI948" s="3"/>
      <c r="AJ948" s="13"/>
      <c r="AK948" s="13"/>
      <c r="AL948" s="3"/>
      <c r="AM948" s="13"/>
      <c r="AN948" s="13"/>
      <c r="AO948" s="3"/>
      <c r="AP948" s="13"/>
      <c r="AQ948" s="13"/>
      <c r="AR948" s="3"/>
      <c r="AS948" s="13"/>
      <c r="AT948" s="13"/>
      <c r="AU948" s="40"/>
      <c r="AV948" s="13"/>
      <c r="AW948" s="13"/>
      <c r="AX948" s="3"/>
      <c r="AY948" s="13"/>
      <c r="AZ948" s="13"/>
      <c r="BA948" s="3"/>
      <c r="BB948" s="13"/>
      <c r="BC948" s="13"/>
      <c r="BD948" s="3"/>
      <c r="BE948" s="13"/>
      <c r="BF948" s="13"/>
      <c r="BG948" s="245"/>
      <c r="BH948" s="13"/>
      <c r="BI948" s="13"/>
      <c r="BJ948" s="13"/>
      <c r="BK948" s="13"/>
      <c r="BL948" s="13"/>
      <c r="BM948" s="13"/>
      <c r="BN948" s="186"/>
      <c r="BO948" s="13"/>
      <c r="BP948" s="13"/>
      <c r="BQ948" s="13"/>
      <c r="BR948" s="13"/>
      <c r="BT948" s="340"/>
      <c r="BU948" s="186"/>
      <c r="BV948" s="100"/>
      <c r="BW948" s="100"/>
      <c r="BX948" s="100"/>
      <c r="BY948" s="100"/>
      <c r="BZ948" s="100"/>
      <c r="CA948" s="100"/>
      <c r="CB948" s="100"/>
      <c r="CC948" s="100"/>
      <c r="CD948" s="100"/>
      <c r="CE948" s="100"/>
      <c r="CF948" s="100"/>
      <c r="CG948" s="100"/>
      <c r="CH948" s="100"/>
      <c r="CI948" s="100"/>
      <c r="CJ948" s="100"/>
      <c r="CK948" s="100"/>
      <c r="CL948" s="100"/>
    </row>
    <row r="949" spans="1:90" x14ac:dyDescent="0.3">
      <c r="A949" s="163">
        <v>950</v>
      </c>
      <c r="B949" s="3"/>
      <c r="E949" s="2"/>
      <c r="F949" s="3"/>
      <c r="G949" s="13"/>
      <c r="H949" s="13"/>
      <c r="I949" s="13"/>
      <c r="J949" s="13"/>
      <c r="K949" s="3"/>
      <c r="L949" s="13"/>
      <c r="M949" s="13"/>
      <c r="N949" s="3"/>
      <c r="O949" s="13"/>
      <c r="P949" s="13"/>
      <c r="Q949" s="3"/>
      <c r="R949" s="13"/>
      <c r="S949" s="13"/>
      <c r="T949" s="3"/>
      <c r="U949" s="13"/>
      <c r="V949" s="13"/>
      <c r="W949" s="3"/>
      <c r="X949" s="13"/>
      <c r="Y949" s="13"/>
      <c r="Z949" s="3"/>
      <c r="AA949" s="13"/>
      <c r="AB949" s="13"/>
      <c r="AC949" s="3"/>
      <c r="AD949" s="13"/>
      <c r="AE949" s="13"/>
      <c r="AF949" s="3"/>
      <c r="AG949" s="13"/>
      <c r="AH949" s="13"/>
      <c r="AI949" s="3"/>
      <c r="AJ949" s="13"/>
      <c r="AK949" s="13"/>
      <c r="AL949" s="3"/>
      <c r="AM949" s="13"/>
      <c r="AN949" s="13"/>
      <c r="AO949" s="3"/>
      <c r="AP949" s="13"/>
      <c r="AQ949" s="13"/>
      <c r="AR949" s="3"/>
      <c r="AS949" s="13"/>
      <c r="AT949" s="13"/>
      <c r="AU949" s="40"/>
      <c r="AV949" s="13"/>
      <c r="AW949" s="13"/>
      <c r="AX949" s="3"/>
      <c r="AY949" s="13"/>
      <c r="AZ949" s="13"/>
      <c r="BA949" s="3"/>
      <c r="BB949" s="13"/>
      <c r="BC949" s="13"/>
      <c r="BD949" s="3"/>
      <c r="BE949" s="13"/>
      <c r="BF949" s="13"/>
      <c r="BG949" s="245"/>
      <c r="BH949" s="13"/>
      <c r="BI949" s="13"/>
      <c r="BJ949" s="13"/>
      <c r="BK949" s="13"/>
      <c r="BL949" s="13"/>
      <c r="BM949" s="13"/>
      <c r="BN949" s="186"/>
      <c r="BO949" s="13"/>
      <c r="BP949" s="13"/>
      <c r="BQ949" s="13"/>
      <c r="BR949" s="13"/>
      <c r="BT949" s="340"/>
      <c r="BU949" s="186"/>
      <c r="BV949" s="100"/>
      <c r="BW949" s="100"/>
      <c r="BX949" s="100"/>
      <c r="BY949" s="100"/>
      <c r="BZ949" s="100"/>
      <c r="CA949" s="100"/>
      <c r="CB949" s="100"/>
      <c r="CC949" s="100"/>
      <c r="CD949" s="100"/>
      <c r="CE949" s="100"/>
      <c r="CF949" s="100"/>
      <c r="CG949" s="100"/>
      <c r="CH949" s="100"/>
      <c r="CI949" s="100"/>
      <c r="CJ949" s="100"/>
      <c r="CK949" s="100"/>
      <c r="CL949" s="100"/>
    </row>
    <row r="950" spans="1:90" x14ac:dyDescent="0.3">
      <c r="A950" s="163">
        <v>951</v>
      </c>
      <c r="B950" s="3"/>
      <c r="E950" s="2"/>
      <c r="F950" s="3"/>
      <c r="G950" s="13"/>
      <c r="H950" s="13"/>
      <c r="I950" s="13"/>
      <c r="J950" s="13"/>
      <c r="K950" s="3"/>
      <c r="L950" s="13"/>
      <c r="M950" s="13"/>
      <c r="N950" s="3"/>
      <c r="O950" s="13"/>
      <c r="P950" s="13"/>
      <c r="Q950" s="3"/>
      <c r="R950" s="13"/>
      <c r="S950" s="13"/>
      <c r="T950" s="3"/>
      <c r="U950" s="13"/>
      <c r="V950" s="13"/>
      <c r="W950" s="3"/>
      <c r="X950" s="13"/>
      <c r="Y950" s="13"/>
      <c r="Z950" s="3"/>
      <c r="AA950" s="13"/>
      <c r="AB950" s="13"/>
      <c r="AC950" s="3"/>
      <c r="AD950" s="13"/>
      <c r="AE950" s="13"/>
      <c r="AF950" s="3"/>
      <c r="AG950" s="13"/>
      <c r="AH950" s="13"/>
      <c r="AI950" s="3"/>
      <c r="AJ950" s="13"/>
      <c r="AK950" s="13"/>
      <c r="AL950" s="3"/>
      <c r="AM950" s="13"/>
      <c r="AN950" s="13"/>
      <c r="AO950" s="3"/>
      <c r="AP950" s="13"/>
      <c r="AQ950" s="13"/>
      <c r="AR950" s="3"/>
      <c r="AS950" s="13"/>
      <c r="AT950" s="13"/>
      <c r="AU950" s="40"/>
      <c r="AV950" s="13"/>
      <c r="AW950" s="13"/>
      <c r="AX950" s="3"/>
      <c r="AY950" s="13"/>
      <c r="AZ950" s="13"/>
      <c r="BA950" s="3"/>
      <c r="BB950" s="13"/>
      <c r="BC950" s="13"/>
      <c r="BD950" s="3"/>
      <c r="BE950" s="13"/>
      <c r="BF950" s="13"/>
      <c r="BG950" s="245"/>
      <c r="BH950" s="13"/>
      <c r="BI950" s="13"/>
      <c r="BJ950" s="13"/>
      <c r="BK950" s="13"/>
      <c r="BL950" s="13"/>
      <c r="BM950" s="13"/>
      <c r="BN950" s="186"/>
      <c r="BO950" s="13"/>
      <c r="BP950" s="13"/>
      <c r="BQ950" s="13"/>
      <c r="BR950" s="13"/>
      <c r="BT950" s="340"/>
      <c r="BU950" s="186"/>
      <c r="BV950" s="100"/>
      <c r="BW950" s="100"/>
      <c r="BX950" s="100"/>
      <c r="BY950" s="100"/>
      <c r="BZ950" s="100"/>
      <c r="CA950" s="100"/>
      <c r="CB950" s="100"/>
      <c r="CC950" s="100"/>
      <c r="CD950" s="100"/>
      <c r="CE950" s="100"/>
      <c r="CF950" s="100"/>
      <c r="CG950" s="100"/>
      <c r="CH950" s="100"/>
      <c r="CI950" s="100"/>
      <c r="CJ950" s="100"/>
      <c r="CK950" s="100"/>
      <c r="CL950" s="100"/>
    </row>
    <row r="951" spans="1:90" x14ac:dyDescent="0.3">
      <c r="A951" s="163">
        <v>952</v>
      </c>
      <c r="B951" s="3"/>
      <c r="E951" s="2"/>
      <c r="F951" s="3"/>
      <c r="G951" s="13"/>
      <c r="H951" s="13"/>
      <c r="I951" s="13"/>
      <c r="J951" s="13"/>
      <c r="K951" s="3"/>
      <c r="L951" s="13"/>
      <c r="M951" s="13"/>
      <c r="N951" s="3"/>
      <c r="O951" s="13"/>
      <c r="P951" s="13"/>
      <c r="Q951" s="3"/>
      <c r="R951" s="13"/>
      <c r="S951" s="13"/>
      <c r="T951" s="3"/>
      <c r="U951" s="13"/>
      <c r="V951" s="13"/>
      <c r="W951" s="3"/>
      <c r="X951" s="13"/>
      <c r="Y951" s="13"/>
      <c r="Z951" s="3"/>
      <c r="AA951" s="13"/>
      <c r="AB951" s="13"/>
      <c r="AC951" s="3"/>
      <c r="AD951" s="13"/>
      <c r="AE951" s="13"/>
      <c r="AF951" s="3"/>
      <c r="AG951" s="13"/>
      <c r="AH951" s="13"/>
      <c r="AI951" s="3"/>
      <c r="AJ951" s="13"/>
      <c r="AK951" s="13"/>
      <c r="AL951" s="3"/>
      <c r="AM951" s="13"/>
      <c r="AN951" s="13"/>
      <c r="AO951" s="3"/>
      <c r="AP951" s="13"/>
      <c r="AQ951" s="13"/>
      <c r="AR951" s="3"/>
      <c r="AS951" s="13"/>
      <c r="AT951" s="13"/>
      <c r="AU951" s="40"/>
      <c r="AV951" s="13"/>
      <c r="AW951" s="13"/>
      <c r="AX951" s="3"/>
      <c r="AY951" s="13"/>
      <c r="AZ951" s="13"/>
      <c r="BA951" s="3"/>
      <c r="BB951" s="13"/>
      <c r="BC951" s="13"/>
      <c r="BD951" s="3"/>
      <c r="BE951" s="13"/>
      <c r="BF951" s="13"/>
      <c r="BG951" s="245"/>
      <c r="BH951" s="13"/>
      <c r="BI951" s="13"/>
      <c r="BJ951" s="13"/>
      <c r="BK951" s="13"/>
      <c r="BL951" s="13"/>
      <c r="BM951" s="13"/>
      <c r="BN951" s="186"/>
      <c r="BO951" s="13"/>
      <c r="BP951" s="13"/>
      <c r="BQ951" s="13"/>
      <c r="BR951" s="13"/>
      <c r="BT951" s="340"/>
      <c r="BU951" s="186"/>
      <c r="BV951" s="100"/>
      <c r="BW951" s="100"/>
      <c r="BX951" s="100"/>
      <c r="BY951" s="100"/>
      <c r="BZ951" s="100"/>
      <c r="CA951" s="100"/>
      <c r="CB951" s="100"/>
      <c r="CC951" s="100"/>
      <c r="CD951" s="100"/>
      <c r="CE951" s="100"/>
      <c r="CF951" s="100"/>
      <c r="CG951" s="100"/>
      <c r="CH951" s="100"/>
      <c r="CI951" s="100"/>
      <c r="CJ951" s="100"/>
      <c r="CK951" s="100"/>
      <c r="CL951" s="100"/>
    </row>
    <row r="952" spans="1:90" x14ac:dyDescent="0.3">
      <c r="A952" s="163">
        <v>953</v>
      </c>
      <c r="B952" s="3"/>
      <c r="E952" s="2"/>
      <c r="F952" s="3"/>
      <c r="G952" s="13"/>
      <c r="H952" s="13"/>
      <c r="I952" s="13"/>
      <c r="J952" s="13"/>
      <c r="K952" s="3"/>
      <c r="L952" s="13"/>
      <c r="M952" s="13"/>
      <c r="N952" s="3"/>
      <c r="O952" s="13"/>
      <c r="P952" s="13"/>
      <c r="Q952" s="3"/>
      <c r="R952" s="13"/>
      <c r="S952" s="13"/>
      <c r="T952" s="3"/>
      <c r="U952" s="13"/>
      <c r="V952" s="13"/>
      <c r="W952" s="3"/>
      <c r="X952" s="13"/>
      <c r="Y952" s="13"/>
      <c r="Z952" s="3"/>
      <c r="AA952" s="13"/>
      <c r="AB952" s="13"/>
      <c r="AC952" s="3"/>
      <c r="AD952" s="13"/>
      <c r="AE952" s="13"/>
      <c r="AF952" s="3"/>
      <c r="AG952" s="13"/>
      <c r="AH952" s="13"/>
      <c r="AI952" s="3"/>
      <c r="AJ952" s="13"/>
      <c r="AK952" s="13"/>
      <c r="AL952" s="3"/>
      <c r="AM952" s="13"/>
      <c r="AN952" s="13"/>
      <c r="AO952" s="3"/>
      <c r="AP952" s="13"/>
      <c r="AQ952" s="13"/>
      <c r="AR952" s="3"/>
      <c r="AS952" s="13"/>
      <c r="AT952" s="13"/>
      <c r="AU952" s="40"/>
      <c r="AV952" s="13"/>
      <c r="AW952" s="13"/>
      <c r="AX952" s="3"/>
      <c r="AY952" s="13"/>
      <c r="AZ952" s="13"/>
      <c r="BA952" s="3"/>
      <c r="BB952" s="13"/>
      <c r="BC952" s="13"/>
      <c r="BD952" s="3"/>
      <c r="BE952" s="13"/>
      <c r="BF952" s="13"/>
      <c r="BG952" s="245"/>
      <c r="BH952" s="13"/>
      <c r="BI952" s="13"/>
      <c r="BJ952" s="13"/>
      <c r="BK952" s="13"/>
      <c r="BL952" s="13"/>
      <c r="BM952" s="13"/>
      <c r="BN952" s="186"/>
      <c r="BO952" s="13"/>
      <c r="BP952" s="13"/>
      <c r="BQ952" s="13"/>
      <c r="BR952" s="13"/>
      <c r="BT952" s="340"/>
      <c r="BU952" s="186"/>
      <c r="BV952" s="100"/>
      <c r="BW952" s="100"/>
      <c r="BX952" s="100"/>
      <c r="BY952" s="100"/>
      <c r="BZ952" s="100"/>
      <c r="CA952" s="100"/>
      <c r="CB952" s="100"/>
      <c r="CC952" s="100"/>
      <c r="CD952" s="100"/>
      <c r="CE952" s="100"/>
      <c r="CF952" s="100"/>
      <c r="CG952" s="100"/>
      <c r="CH952" s="100"/>
      <c r="CI952" s="100"/>
      <c r="CJ952" s="100"/>
      <c r="CK952" s="100"/>
      <c r="CL952" s="100"/>
    </row>
    <row r="953" spans="1:90" x14ac:dyDescent="0.3">
      <c r="A953" s="163">
        <v>954</v>
      </c>
      <c r="B953" s="3"/>
      <c r="E953" s="2"/>
      <c r="F953" s="3"/>
      <c r="G953" s="13"/>
      <c r="H953" s="13"/>
      <c r="I953" s="13"/>
      <c r="J953" s="13"/>
      <c r="K953" s="3"/>
      <c r="L953" s="13"/>
      <c r="M953" s="13"/>
      <c r="N953" s="3"/>
      <c r="O953" s="13"/>
      <c r="P953" s="13"/>
      <c r="Q953" s="3"/>
      <c r="R953" s="13"/>
      <c r="S953" s="13"/>
      <c r="T953" s="3"/>
      <c r="U953" s="13"/>
      <c r="V953" s="13"/>
      <c r="W953" s="3"/>
      <c r="X953" s="13"/>
      <c r="Y953" s="13"/>
      <c r="Z953" s="3"/>
      <c r="AA953" s="13"/>
      <c r="AB953" s="13"/>
      <c r="AC953" s="3"/>
      <c r="AD953" s="13"/>
      <c r="AE953" s="13"/>
      <c r="AF953" s="3"/>
      <c r="AG953" s="13"/>
      <c r="AH953" s="13"/>
      <c r="AI953" s="3"/>
      <c r="AJ953" s="13"/>
      <c r="AK953" s="13"/>
      <c r="AL953" s="3"/>
      <c r="AM953" s="13"/>
      <c r="AN953" s="13"/>
      <c r="AO953" s="3"/>
      <c r="AP953" s="13"/>
      <c r="AQ953" s="13"/>
      <c r="AR953" s="3"/>
      <c r="AS953" s="13"/>
      <c r="AT953" s="13"/>
      <c r="AU953" s="40"/>
      <c r="AV953" s="13"/>
      <c r="AW953" s="13"/>
      <c r="AX953" s="3"/>
      <c r="AY953" s="13"/>
      <c r="AZ953" s="13"/>
      <c r="BA953" s="3"/>
      <c r="BB953" s="13"/>
      <c r="BC953" s="13"/>
      <c r="BD953" s="3"/>
      <c r="BE953" s="13"/>
      <c r="BF953" s="13"/>
      <c r="BG953" s="245"/>
      <c r="BH953" s="13"/>
      <c r="BI953" s="13"/>
      <c r="BJ953" s="13"/>
      <c r="BK953" s="13"/>
      <c r="BL953" s="13"/>
      <c r="BM953" s="13"/>
      <c r="BN953" s="186"/>
      <c r="BO953" s="13"/>
      <c r="BP953" s="13"/>
      <c r="BQ953" s="13"/>
      <c r="BR953" s="13"/>
      <c r="BT953" s="340"/>
      <c r="BU953" s="186"/>
      <c r="BV953" s="100"/>
      <c r="BW953" s="100"/>
      <c r="BX953" s="100"/>
      <c r="BY953" s="100"/>
      <c r="BZ953" s="100"/>
      <c r="CA953" s="100"/>
      <c r="CB953" s="100"/>
      <c r="CC953" s="100"/>
      <c r="CD953" s="100"/>
      <c r="CE953" s="100"/>
      <c r="CF953" s="100"/>
      <c r="CG953" s="100"/>
      <c r="CH953" s="100"/>
      <c r="CI953" s="100"/>
      <c r="CJ953" s="100"/>
      <c r="CK953" s="100"/>
      <c r="CL953" s="100"/>
    </row>
    <row r="954" spans="1:90" x14ac:dyDescent="0.3">
      <c r="A954" s="163">
        <v>955</v>
      </c>
      <c r="B954" s="3"/>
      <c r="E954" s="2"/>
      <c r="F954" s="3"/>
      <c r="G954" s="13"/>
      <c r="H954" s="13"/>
      <c r="I954" s="13"/>
      <c r="J954" s="13"/>
      <c r="K954" s="3"/>
      <c r="L954" s="13"/>
      <c r="M954" s="13"/>
      <c r="N954" s="3"/>
      <c r="O954" s="13"/>
      <c r="P954" s="13"/>
      <c r="Q954" s="3"/>
      <c r="R954" s="13"/>
      <c r="S954" s="13"/>
      <c r="T954" s="3"/>
      <c r="U954" s="13"/>
      <c r="V954" s="13"/>
      <c r="W954" s="3"/>
      <c r="X954" s="13"/>
      <c r="Y954" s="13"/>
      <c r="Z954" s="3"/>
      <c r="AA954" s="13"/>
      <c r="AB954" s="13"/>
      <c r="AC954" s="3"/>
      <c r="AD954" s="13"/>
      <c r="AE954" s="13"/>
      <c r="AF954" s="3"/>
      <c r="AG954" s="13"/>
      <c r="AH954" s="13"/>
      <c r="AI954" s="3"/>
      <c r="AJ954" s="13"/>
      <c r="AK954" s="13"/>
      <c r="AL954" s="3"/>
      <c r="AM954" s="13"/>
      <c r="AN954" s="13"/>
      <c r="AO954" s="3"/>
      <c r="AP954" s="13"/>
      <c r="AQ954" s="13"/>
      <c r="AR954" s="3"/>
      <c r="AS954" s="13"/>
      <c r="AT954" s="13"/>
      <c r="AU954" s="40"/>
      <c r="AV954" s="13"/>
      <c r="AW954" s="13"/>
      <c r="AX954" s="3"/>
      <c r="AY954" s="13"/>
      <c r="AZ954" s="13"/>
      <c r="BA954" s="3"/>
      <c r="BB954" s="13"/>
      <c r="BC954" s="13"/>
      <c r="BD954" s="3"/>
      <c r="BE954" s="13"/>
      <c r="BF954" s="13"/>
      <c r="BG954" s="245"/>
      <c r="BH954" s="13"/>
      <c r="BI954" s="13"/>
      <c r="BJ954" s="13"/>
      <c r="BK954" s="13"/>
      <c r="BL954" s="13"/>
      <c r="BM954" s="13"/>
      <c r="BN954" s="186"/>
      <c r="BO954" s="13"/>
      <c r="BP954" s="13"/>
      <c r="BQ954" s="13"/>
      <c r="BR954" s="13"/>
      <c r="BT954" s="340"/>
      <c r="BU954" s="186"/>
      <c r="BV954" s="100"/>
      <c r="BW954" s="100"/>
      <c r="BX954" s="100"/>
      <c r="BY954" s="100"/>
      <c r="BZ954" s="100"/>
      <c r="CA954" s="100"/>
      <c r="CB954" s="100"/>
      <c r="CC954" s="100"/>
      <c r="CD954" s="100"/>
      <c r="CE954" s="100"/>
      <c r="CF954" s="100"/>
      <c r="CG954" s="100"/>
      <c r="CH954" s="100"/>
      <c r="CI954" s="100"/>
      <c r="CJ954" s="100"/>
      <c r="CK954" s="100"/>
      <c r="CL954" s="100"/>
    </row>
    <row r="955" spans="1:90" x14ac:dyDescent="0.3">
      <c r="A955" s="163">
        <v>956</v>
      </c>
      <c r="B955" s="3"/>
      <c r="E955" s="2"/>
      <c r="F955" s="3"/>
      <c r="G955" s="13"/>
      <c r="H955" s="13"/>
      <c r="I955" s="13"/>
      <c r="J955" s="13"/>
      <c r="K955" s="3"/>
      <c r="L955" s="13"/>
      <c r="M955" s="13"/>
      <c r="N955" s="3"/>
      <c r="O955" s="13"/>
      <c r="P955" s="13"/>
      <c r="Q955" s="3"/>
      <c r="R955" s="13"/>
      <c r="S955" s="13"/>
      <c r="T955" s="3"/>
      <c r="U955" s="13"/>
      <c r="V955" s="13"/>
      <c r="W955" s="3"/>
      <c r="X955" s="13"/>
      <c r="Y955" s="13"/>
      <c r="Z955" s="3"/>
      <c r="AA955" s="13"/>
      <c r="AB955" s="13"/>
      <c r="AC955" s="3"/>
      <c r="AD955" s="13"/>
      <c r="AE955" s="13"/>
      <c r="AF955" s="3"/>
      <c r="AG955" s="13"/>
      <c r="AH955" s="13"/>
      <c r="AI955" s="3"/>
      <c r="AJ955" s="13"/>
      <c r="AK955" s="13"/>
      <c r="AL955" s="3"/>
      <c r="AM955" s="13"/>
      <c r="AN955" s="13"/>
      <c r="AO955" s="3"/>
      <c r="AP955" s="13"/>
      <c r="AQ955" s="13"/>
      <c r="AR955" s="3"/>
      <c r="AS955" s="13"/>
      <c r="AT955" s="13"/>
      <c r="AU955" s="40"/>
      <c r="AV955" s="13"/>
      <c r="AW955" s="13"/>
      <c r="AX955" s="3"/>
      <c r="AY955" s="13"/>
      <c r="AZ955" s="13"/>
      <c r="BA955" s="3"/>
      <c r="BB955" s="13"/>
      <c r="BC955" s="13"/>
      <c r="BD955" s="3"/>
      <c r="BE955" s="13"/>
      <c r="BF955" s="13"/>
      <c r="BG955" s="245"/>
      <c r="BH955" s="13"/>
      <c r="BI955" s="13"/>
      <c r="BJ955" s="13"/>
      <c r="BK955" s="13"/>
      <c r="BL955" s="13"/>
      <c r="BM955" s="13"/>
      <c r="BN955" s="186"/>
      <c r="BO955" s="13"/>
      <c r="BP955" s="13"/>
      <c r="BQ955" s="13"/>
      <c r="BR955" s="13"/>
      <c r="BT955" s="340"/>
      <c r="BU955" s="186"/>
      <c r="BV955" s="100"/>
      <c r="BW955" s="100"/>
      <c r="BX955" s="100"/>
      <c r="BY955" s="100"/>
      <c r="BZ955" s="100"/>
      <c r="CA955" s="100"/>
      <c r="CB955" s="100"/>
      <c r="CC955" s="100"/>
      <c r="CD955" s="100"/>
      <c r="CE955" s="100"/>
      <c r="CF955" s="100"/>
      <c r="CG955" s="100"/>
      <c r="CH955" s="100"/>
      <c r="CI955" s="100"/>
      <c r="CJ955" s="100"/>
      <c r="CK955" s="100"/>
      <c r="CL955" s="100"/>
    </row>
    <row r="956" spans="1:90" x14ac:dyDescent="0.3">
      <c r="A956" s="163">
        <v>957</v>
      </c>
      <c r="B956" s="3"/>
      <c r="E956" s="2"/>
      <c r="F956" s="3"/>
      <c r="G956" s="13"/>
      <c r="H956" s="13"/>
      <c r="I956" s="13"/>
      <c r="J956" s="13"/>
      <c r="K956" s="3"/>
      <c r="L956" s="13"/>
      <c r="M956" s="13"/>
      <c r="N956" s="3"/>
      <c r="O956" s="13"/>
      <c r="P956" s="13"/>
      <c r="Q956" s="3"/>
      <c r="R956" s="13"/>
      <c r="S956" s="13"/>
      <c r="T956" s="3"/>
      <c r="U956" s="13"/>
      <c r="V956" s="13"/>
      <c r="W956" s="3"/>
      <c r="X956" s="13"/>
      <c r="Y956" s="13"/>
      <c r="Z956" s="3"/>
      <c r="AA956" s="13"/>
      <c r="AB956" s="13"/>
      <c r="AC956" s="3"/>
      <c r="AD956" s="13"/>
      <c r="AE956" s="13"/>
      <c r="AF956" s="3"/>
      <c r="AG956" s="13"/>
      <c r="AH956" s="13"/>
      <c r="AI956" s="3"/>
      <c r="AJ956" s="13"/>
      <c r="AK956" s="13"/>
      <c r="AL956" s="3"/>
      <c r="AM956" s="13"/>
      <c r="AN956" s="13"/>
      <c r="AO956" s="3"/>
      <c r="AP956" s="13"/>
      <c r="AQ956" s="13"/>
      <c r="AR956" s="3"/>
      <c r="AS956" s="13"/>
      <c r="AT956" s="13"/>
      <c r="AU956" s="40"/>
      <c r="AV956" s="13"/>
      <c r="AW956" s="13"/>
      <c r="AX956" s="3"/>
      <c r="AY956" s="13"/>
      <c r="AZ956" s="13"/>
      <c r="BA956" s="3"/>
      <c r="BB956" s="13"/>
      <c r="BC956" s="13"/>
      <c r="BD956" s="3"/>
      <c r="BE956" s="13"/>
      <c r="BF956" s="13"/>
      <c r="BG956" s="245"/>
      <c r="BH956" s="13"/>
      <c r="BI956" s="13"/>
      <c r="BJ956" s="13"/>
      <c r="BK956" s="13"/>
      <c r="BL956" s="13"/>
      <c r="BM956" s="13"/>
      <c r="BN956" s="186"/>
      <c r="BO956" s="13"/>
      <c r="BP956" s="13"/>
      <c r="BQ956" s="13"/>
      <c r="BR956" s="13"/>
      <c r="BT956" s="340"/>
      <c r="BU956" s="186"/>
      <c r="BV956" s="100"/>
      <c r="BW956" s="100"/>
      <c r="BX956" s="100"/>
      <c r="BY956" s="100"/>
      <c r="BZ956" s="100"/>
      <c r="CA956" s="100"/>
      <c r="CB956" s="100"/>
      <c r="CC956" s="100"/>
      <c r="CD956" s="100"/>
      <c r="CE956" s="100"/>
      <c r="CF956" s="100"/>
      <c r="CG956" s="100"/>
      <c r="CH956" s="100"/>
      <c r="CI956" s="100"/>
      <c r="CJ956" s="100"/>
      <c r="CK956" s="100"/>
      <c r="CL956" s="100"/>
    </row>
    <row r="957" spans="1:90" x14ac:dyDescent="0.3">
      <c r="A957" s="163">
        <v>958</v>
      </c>
      <c r="B957" s="3"/>
      <c r="E957" s="2"/>
      <c r="F957" s="3"/>
      <c r="G957" s="13"/>
      <c r="H957" s="13"/>
      <c r="I957" s="13"/>
      <c r="J957" s="13"/>
      <c r="K957" s="3"/>
      <c r="L957" s="13"/>
      <c r="M957" s="13"/>
      <c r="N957" s="3"/>
      <c r="O957" s="13"/>
      <c r="P957" s="13"/>
      <c r="Q957" s="3"/>
      <c r="R957" s="13"/>
      <c r="S957" s="13"/>
      <c r="T957" s="3"/>
      <c r="U957" s="13"/>
      <c r="V957" s="13"/>
      <c r="W957" s="3"/>
      <c r="X957" s="13"/>
      <c r="Y957" s="13"/>
      <c r="Z957" s="3"/>
      <c r="AA957" s="13"/>
      <c r="AB957" s="13"/>
      <c r="AC957" s="3"/>
      <c r="AD957" s="13"/>
      <c r="AE957" s="13"/>
      <c r="AF957" s="3"/>
      <c r="AG957" s="13"/>
      <c r="AH957" s="13"/>
      <c r="AI957" s="3"/>
      <c r="AJ957" s="13"/>
      <c r="AK957" s="13"/>
      <c r="AL957" s="3"/>
      <c r="AM957" s="13"/>
      <c r="AN957" s="13"/>
      <c r="AO957" s="3"/>
      <c r="AP957" s="13"/>
      <c r="AQ957" s="13"/>
      <c r="AR957" s="3"/>
      <c r="AS957" s="13"/>
      <c r="AT957" s="13"/>
      <c r="AU957" s="40"/>
      <c r="AV957" s="13"/>
      <c r="AW957" s="13"/>
      <c r="AX957" s="3"/>
      <c r="AY957" s="13"/>
      <c r="AZ957" s="13"/>
      <c r="BA957" s="3"/>
      <c r="BB957" s="13"/>
      <c r="BC957" s="13"/>
      <c r="BD957" s="3"/>
      <c r="BE957" s="13"/>
      <c r="BF957" s="13"/>
      <c r="BG957" s="245"/>
      <c r="BH957" s="13"/>
      <c r="BI957" s="13"/>
      <c r="BJ957" s="13"/>
      <c r="BK957" s="13"/>
      <c r="BL957" s="13"/>
      <c r="BM957" s="13"/>
      <c r="BN957" s="186"/>
      <c r="BO957" s="13"/>
      <c r="BP957" s="13"/>
      <c r="BQ957" s="13"/>
      <c r="BR957" s="13"/>
      <c r="BT957" s="340"/>
      <c r="BU957" s="186"/>
      <c r="BV957" s="100"/>
      <c r="BW957" s="100"/>
      <c r="BX957" s="100"/>
      <c r="BY957" s="100"/>
      <c r="BZ957" s="100"/>
      <c r="CA957" s="100"/>
      <c r="CB957" s="100"/>
      <c r="CC957" s="100"/>
      <c r="CD957" s="100"/>
      <c r="CE957" s="100"/>
      <c r="CF957" s="100"/>
      <c r="CG957" s="100"/>
      <c r="CH957" s="100"/>
      <c r="CI957" s="100"/>
      <c r="CJ957" s="100"/>
      <c r="CK957" s="100"/>
      <c r="CL957" s="100"/>
    </row>
    <row r="958" spans="1:90" x14ac:dyDescent="0.3">
      <c r="A958" s="163">
        <v>959</v>
      </c>
      <c r="B958" s="3"/>
      <c r="E958" s="2"/>
      <c r="F958" s="3"/>
      <c r="G958" s="13"/>
      <c r="H958" s="13"/>
      <c r="I958" s="13"/>
      <c r="J958" s="13"/>
      <c r="K958" s="3"/>
      <c r="L958" s="13"/>
      <c r="M958" s="13"/>
      <c r="N958" s="3"/>
      <c r="O958" s="13"/>
      <c r="P958" s="13"/>
      <c r="Q958" s="3"/>
      <c r="R958" s="13"/>
      <c r="S958" s="13"/>
      <c r="T958" s="3"/>
      <c r="U958" s="13"/>
      <c r="V958" s="13"/>
      <c r="W958" s="3"/>
      <c r="X958" s="13"/>
      <c r="Y958" s="13"/>
      <c r="Z958" s="3"/>
      <c r="AA958" s="13"/>
      <c r="AB958" s="13"/>
      <c r="AC958" s="3"/>
      <c r="AD958" s="13"/>
      <c r="AE958" s="13"/>
      <c r="AF958" s="3"/>
      <c r="AG958" s="13"/>
      <c r="AH958" s="13"/>
      <c r="AI958" s="3"/>
      <c r="AJ958" s="13"/>
      <c r="AK958" s="13"/>
      <c r="AL958" s="3"/>
      <c r="AM958" s="13"/>
      <c r="AN958" s="13"/>
      <c r="AO958" s="3"/>
      <c r="AP958" s="13"/>
      <c r="AQ958" s="13"/>
      <c r="AR958" s="3"/>
      <c r="AS958" s="13"/>
      <c r="AT958" s="13"/>
      <c r="AU958" s="40"/>
      <c r="AV958" s="13"/>
      <c r="AW958" s="13"/>
      <c r="AX958" s="3"/>
      <c r="AY958" s="13"/>
      <c r="AZ958" s="13"/>
      <c r="BA958" s="3"/>
      <c r="BB958" s="13"/>
      <c r="BC958" s="13"/>
      <c r="BD958" s="3"/>
      <c r="BE958" s="13"/>
      <c r="BF958" s="13"/>
      <c r="BG958" s="245"/>
      <c r="BH958" s="13"/>
      <c r="BI958" s="13"/>
      <c r="BJ958" s="13"/>
      <c r="BK958" s="13"/>
      <c r="BL958" s="13"/>
      <c r="BM958" s="13"/>
      <c r="BN958" s="186"/>
      <c r="BO958" s="13"/>
      <c r="BP958" s="13"/>
      <c r="BQ958" s="13"/>
      <c r="BR958" s="13"/>
      <c r="BT958" s="340"/>
      <c r="BU958" s="186"/>
      <c r="BV958" s="100"/>
      <c r="BW958" s="100"/>
      <c r="BX958" s="100"/>
      <c r="BY958" s="100"/>
      <c r="BZ958" s="100"/>
      <c r="CA958" s="100"/>
      <c r="CB958" s="100"/>
      <c r="CC958" s="100"/>
      <c r="CD958" s="100"/>
      <c r="CE958" s="100"/>
      <c r="CF958" s="100"/>
      <c r="CG958" s="100"/>
      <c r="CH958" s="100"/>
      <c r="CI958" s="100"/>
      <c r="CJ958" s="100"/>
      <c r="CK958" s="100"/>
      <c r="CL958" s="100"/>
    </row>
    <row r="959" spans="1:90" x14ac:dyDescent="0.3">
      <c r="A959" s="163">
        <v>960</v>
      </c>
      <c r="B959" s="3"/>
      <c r="E959" s="2"/>
      <c r="F959" s="3"/>
      <c r="G959" s="13"/>
      <c r="H959" s="13"/>
      <c r="I959" s="13"/>
      <c r="J959" s="13"/>
      <c r="K959" s="3"/>
      <c r="L959" s="13"/>
      <c r="M959" s="13"/>
      <c r="N959" s="3"/>
      <c r="O959" s="13"/>
      <c r="P959" s="13"/>
      <c r="Q959" s="3"/>
      <c r="R959" s="13"/>
      <c r="S959" s="13"/>
      <c r="T959" s="3"/>
      <c r="U959" s="13"/>
      <c r="V959" s="13"/>
      <c r="W959" s="3"/>
      <c r="X959" s="13"/>
      <c r="Y959" s="13"/>
      <c r="Z959" s="3"/>
      <c r="AA959" s="13"/>
      <c r="AB959" s="13"/>
      <c r="AC959" s="3"/>
      <c r="AD959" s="13"/>
      <c r="AE959" s="13"/>
      <c r="AF959" s="3"/>
      <c r="AG959" s="13"/>
      <c r="AH959" s="13"/>
      <c r="AI959" s="3"/>
      <c r="AJ959" s="13"/>
      <c r="AK959" s="13"/>
      <c r="AL959" s="3"/>
      <c r="AM959" s="13"/>
      <c r="AN959" s="13"/>
      <c r="AO959" s="3"/>
      <c r="AP959" s="13"/>
      <c r="AQ959" s="13"/>
      <c r="AR959" s="3"/>
      <c r="AS959" s="13"/>
      <c r="AT959" s="13"/>
      <c r="AU959" s="40"/>
      <c r="AV959" s="13"/>
      <c r="AW959" s="13"/>
      <c r="AX959" s="3"/>
      <c r="AY959" s="13"/>
      <c r="AZ959" s="13"/>
      <c r="BA959" s="3"/>
      <c r="BB959" s="13"/>
      <c r="BC959" s="13"/>
      <c r="BD959" s="3"/>
      <c r="BE959" s="13"/>
      <c r="BF959" s="13"/>
      <c r="BG959" s="245"/>
      <c r="BH959" s="13"/>
      <c r="BI959" s="13"/>
      <c r="BJ959" s="13"/>
      <c r="BK959" s="13"/>
      <c r="BL959" s="13"/>
      <c r="BM959" s="13"/>
      <c r="BN959" s="186"/>
      <c r="BO959" s="13"/>
      <c r="BP959" s="13"/>
      <c r="BQ959" s="13"/>
      <c r="BR959" s="13"/>
      <c r="BT959" s="340"/>
      <c r="BU959" s="186"/>
      <c r="BV959" s="100"/>
      <c r="BW959" s="100"/>
      <c r="BX959" s="100"/>
      <c r="BY959" s="100"/>
      <c r="BZ959" s="100"/>
      <c r="CA959" s="100"/>
      <c r="CB959" s="100"/>
      <c r="CC959" s="100"/>
      <c r="CD959" s="100"/>
      <c r="CE959" s="100"/>
      <c r="CF959" s="100"/>
      <c r="CG959" s="100"/>
      <c r="CH959" s="100"/>
      <c r="CI959" s="100"/>
      <c r="CJ959" s="100"/>
      <c r="CK959" s="100"/>
      <c r="CL959" s="100"/>
    </row>
    <row r="960" spans="1:90" x14ac:dyDescent="0.3">
      <c r="A960" s="163">
        <v>961</v>
      </c>
      <c r="B960" s="3"/>
      <c r="E960" s="2"/>
      <c r="F960" s="3"/>
      <c r="G960" s="13"/>
      <c r="H960" s="13"/>
      <c r="I960" s="13"/>
      <c r="J960" s="13"/>
      <c r="K960" s="3"/>
      <c r="L960" s="13"/>
      <c r="M960" s="13"/>
      <c r="N960" s="3"/>
      <c r="O960" s="13"/>
      <c r="P960" s="13"/>
      <c r="Q960" s="3"/>
      <c r="R960" s="13"/>
      <c r="S960" s="13"/>
      <c r="T960" s="3"/>
      <c r="U960" s="13"/>
      <c r="V960" s="13"/>
      <c r="W960" s="3"/>
      <c r="X960" s="13"/>
      <c r="Y960" s="13"/>
      <c r="Z960" s="3"/>
      <c r="AA960" s="13"/>
      <c r="AB960" s="13"/>
      <c r="AC960" s="3"/>
      <c r="AD960" s="13"/>
      <c r="AE960" s="13"/>
      <c r="AF960" s="3"/>
      <c r="AG960" s="13"/>
      <c r="AH960" s="13"/>
      <c r="AI960" s="3"/>
      <c r="AJ960" s="13"/>
      <c r="AK960" s="13"/>
      <c r="AL960" s="3"/>
      <c r="AM960" s="13"/>
      <c r="AN960" s="13"/>
      <c r="AO960" s="3"/>
      <c r="AP960" s="13"/>
      <c r="AQ960" s="13"/>
      <c r="AR960" s="3"/>
      <c r="AS960" s="13"/>
      <c r="AT960" s="13"/>
      <c r="AU960" s="40"/>
      <c r="AV960" s="13"/>
      <c r="AW960" s="13"/>
      <c r="AX960" s="3"/>
      <c r="AY960" s="13"/>
      <c r="AZ960" s="13"/>
      <c r="BA960" s="3"/>
      <c r="BB960" s="13"/>
      <c r="BC960" s="13"/>
      <c r="BD960" s="3"/>
      <c r="BE960" s="13"/>
      <c r="BF960" s="13"/>
      <c r="BG960" s="245"/>
      <c r="BH960" s="13"/>
      <c r="BI960" s="13"/>
      <c r="BJ960" s="13"/>
      <c r="BK960" s="13"/>
      <c r="BL960" s="13"/>
      <c r="BM960" s="13"/>
      <c r="BN960" s="186"/>
      <c r="BO960" s="13"/>
      <c r="BP960" s="13"/>
      <c r="BQ960" s="13"/>
      <c r="BR960" s="13"/>
      <c r="BT960" s="340"/>
      <c r="BU960" s="186"/>
      <c r="BV960" s="100"/>
      <c r="BW960" s="100"/>
      <c r="BX960" s="100"/>
      <c r="BY960" s="100"/>
      <c r="BZ960" s="100"/>
      <c r="CA960" s="100"/>
      <c r="CB960" s="100"/>
      <c r="CC960" s="100"/>
      <c r="CD960" s="100"/>
      <c r="CE960" s="100"/>
      <c r="CF960" s="100"/>
      <c r="CG960" s="100"/>
      <c r="CH960" s="100"/>
      <c r="CI960" s="100"/>
      <c r="CJ960" s="100"/>
      <c r="CK960" s="100"/>
      <c r="CL960" s="100"/>
    </row>
    <row r="961" spans="1:90" x14ac:dyDescent="0.3">
      <c r="A961" s="163">
        <v>962</v>
      </c>
      <c r="B961" s="3"/>
      <c r="E961" s="2"/>
      <c r="F961" s="3"/>
      <c r="G961" s="13"/>
      <c r="H961" s="13"/>
      <c r="I961" s="13"/>
      <c r="J961" s="13"/>
      <c r="K961" s="3"/>
      <c r="L961" s="13"/>
      <c r="M961" s="13"/>
      <c r="N961" s="3"/>
      <c r="O961" s="13"/>
      <c r="P961" s="13"/>
      <c r="Q961" s="3"/>
      <c r="R961" s="13"/>
      <c r="S961" s="13"/>
      <c r="T961" s="3"/>
      <c r="U961" s="13"/>
      <c r="V961" s="13"/>
      <c r="W961" s="3"/>
      <c r="X961" s="13"/>
      <c r="Y961" s="13"/>
      <c r="Z961" s="3"/>
      <c r="AA961" s="13"/>
      <c r="AB961" s="13"/>
      <c r="AC961" s="3"/>
      <c r="AD961" s="13"/>
      <c r="AE961" s="13"/>
      <c r="AF961" s="3"/>
      <c r="AG961" s="13"/>
      <c r="AH961" s="13"/>
      <c r="AI961" s="3"/>
      <c r="AJ961" s="13"/>
      <c r="AK961" s="13"/>
      <c r="AL961" s="3"/>
      <c r="AM961" s="13"/>
      <c r="AN961" s="13"/>
      <c r="AO961" s="3"/>
      <c r="AP961" s="13"/>
      <c r="AQ961" s="13"/>
      <c r="AR961" s="3"/>
      <c r="AS961" s="13"/>
      <c r="AT961" s="13"/>
      <c r="AU961" s="40"/>
      <c r="AV961" s="13"/>
      <c r="AW961" s="13"/>
      <c r="AX961" s="3"/>
      <c r="AY961" s="13"/>
      <c r="AZ961" s="13"/>
      <c r="BA961" s="3"/>
      <c r="BB961" s="13"/>
      <c r="BC961" s="13"/>
      <c r="BD961" s="3"/>
      <c r="BE961" s="13"/>
      <c r="BF961" s="13"/>
      <c r="BG961" s="245"/>
      <c r="BH961" s="13"/>
      <c r="BI961" s="13"/>
      <c r="BJ961" s="13"/>
      <c r="BK961" s="13"/>
      <c r="BL961" s="13"/>
      <c r="BM961" s="13"/>
      <c r="BN961" s="186"/>
      <c r="BO961" s="13"/>
      <c r="BP961" s="13"/>
      <c r="BQ961" s="13"/>
      <c r="BR961" s="13"/>
      <c r="BT961" s="340"/>
      <c r="BU961" s="186"/>
      <c r="BV961" s="100"/>
      <c r="BW961" s="100"/>
      <c r="BX961" s="100"/>
      <c r="BY961" s="100"/>
      <c r="BZ961" s="100"/>
      <c r="CA961" s="100"/>
      <c r="CB961" s="100"/>
      <c r="CC961" s="100"/>
      <c r="CD961" s="100"/>
      <c r="CE961" s="100"/>
      <c r="CF961" s="100"/>
      <c r="CG961" s="100"/>
      <c r="CH961" s="100"/>
      <c r="CI961" s="100"/>
      <c r="CJ961" s="100"/>
      <c r="CK961" s="100"/>
      <c r="CL961" s="100"/>
    </row>
    <row r="962" spans="1:90" x14ac:dyDescent="0.3">
      <c r="A962" s="163">
        <v>963</v>
      </c>
      <c r="B962" s="3"/>
      <c r="E962" s="2"/>
      <c r="F962" s="3"/>
      <c r="G962" s="13"/>
      <c r="H962" s="13"/>
      <c r="I962" s="13"/>
      <c r="J962" s="13"/>
      <c r="K962" s="3"/>
      <c r="L962" s="13"/>
      <c r="M962" s="13"/>
      <c r="N962" s="3"/>
      <c r="O962" s="13"/>
      <c r="P962" s="13"/>
      <c r="Q962" s="3"/>
      <c r="R962" s="13"/>
      <c r="S962" s="13"/>
      <c r="T962" s="3"/>
      <c r="U962" s="13"/>
      <c r="V962" s="13"/>
      <c r="W962" s="3"/>
      <c r="X962" s="13"/>
      <c r="Y962" s="13"/>
      <c r="Z962" s="3"/>
      <c r="AA962" s="13"/>
      <c r="AB962" s="13"/>
      <c r="AC962" s="3"/>
      <c r="AD962" s="13"/>
      <c r="AE962" s="13"/>
      <c r="AF962" s="3"/>
      <c r="AG962" s="13"/>
      <c r="AH962" s="13"/>
      <c r="AI962" s="3"/>
      <c r="AJ962" s="13"/>
      <c r="AK962" s="13"/>
      <c r="AL962" s="3"/>
      <c r="AM962" s="13"/>
      <c r="AN962" s="13"/>
      <c r="AO962" s="3"/>
      <c r="AP962" s="13"/>
      <c r="AQ962" s="13"/>
      <c r="AR962" s="3"/>
      <c r="AS962" s="13"/>
      <c r="AT962" s="13"/>
      <c r="AU962" s="40"/>
      <c r="AV962" s="13"/>
      <c r="AW962" s="13"/>
      <c r="AX962" s="3"/>
      <c r="AY962" s="13"/>
      <c r="AZ962" s="13"/>
      <c r="BA962" s="3"/>
      <c r="BB962" s="13"/>
      <c r="BC962" s="13"/>
      <c r="BD962" s="3"/>
      <c r="BE962" s="13"/>
      <c r="BF962" s="13"/>
      <c r="BG962" s="245"/>
      <c r="BH962" s="13"/>
      <c r="BI962" s="13"/>
      <c r="BJ962" s="13"/>
      <c r="BK962" s="13"/>
      <c r="BL962" s="13"/>
      <c r="BM962" s="13"/>
      <c r="BN962" s="186"/>
      <c r="BO962" s="13"/>
      <c r="BP962" s="13"/>
      <c r="BQ962" s="13"/>
      <c r="BR962" s="13"/>
      <c r="BT962" s="340"/>
      <c r="BU962" s="186"/>
      <c r="BV962" s="100"/>
      <c r="BW962" s="100"/>
      <c r="BX962" s="100"/>
      <c r="BY962" s="100"/>
      <c r="BZ962" s="100"/>
      <c r="CA962" s="100"/>
      <c r="CB962" s="100"/>
      <c r="CC962" s="100"/>
      <c r="CD962" s="100"/>
      <c r="CE962" s="100"/>
      <c r="CF962" s="100"/>
      <c r="CG962" s="100"/>
      <c r="CH962" s="100"/>
      <c r="CI962" s="100"/>
      <c r="CJ962" s="100"/>
      <c r="CK962" s="100"/>
      <c r="CL962" s="100"/>
    </row>
    <row r="963" spans="1:90" x14ac:dyDescent="0.3">
      <c r="A963" s="163">
        <v>964</v>
      </c>
      <c r="B963" s="3"/>
      <c r="E963" s="2"/>
      <c r="F963" s="3"/>
      <c r="G963" s="13"/>
      <c r="H963" s="13"/>
      <c r="I963" s="13"/>
      <c r="J963" s="13"/>
      <c r="K963" s="3"/>
      <c r="L963" s="13"/>
      <c r="M963" s="13"/>
      <c r="N963" s="3"/>
      <c r="O963" s="13"/>
      <c r="P963" s="13"/>
      <c r="Q963" s="3"/>
      <c r="R963" s="13"/>
      <c r="S963" s="13"/>
      <c r="T963" s="3"/>
      <c r="U963" s="13"/>
      <c r="V963" s="13"/>
      <c r="W963" s="3"/>
      <c r="X963" s="13"/>
      <c r="Y963" s="13"/>
      <c r="Z963" s="3"/>
      <c r="AA963" s="13"/>
      <c r="AB963" s="13"/>
      <c r="AC963" s="3"/>
      <c r="AD963" s="13"/>
      <c r="AE963" s="13"/>
      <c r="AF963" s="3"/>
      <c r="AG963" s="13"/>
      <c r="AH963" s="13"/>
      <c r="AI963" s="3"/>
      <c r="AJ963" s="13"/>
      <c r="AK963" s="13"/>
      <c r="AL963" s="3"/>
      <c r="AM963" s="13"/>
      <c r="AN963" s="13"/>
      <c r="AO963" s="3"/>
      <c r="AP963" s="13"/>
      <c r="AQ963" s="13"/>
      <c r="AR963" s="3"/>
      <c r="AS963" s="13"/>
      <c r="AT963" s="13"/>
      <c r="AU963" s="40"/>
      <c r="AV963" s="13"/>
      <c r="AW963" s="13"/>
      <c r="AX963" s="3"/>
      <c r="AY963" s="13"/>
      <c r="AZ963" s="13"/>
      <c r="BA963" s="3"/>
      <c r="BB963" s="13"/>
      <c r="BC963" s="13"/>
      <c r="BD963" s="3"/>
      <c r="BE963" s="13"/>
      <c r="BF963" s="13"/>
      <c r="BG963" s="245"/>
      <c r="BH963" s="13"/>
      <c r="BI963" s="13"/>
      <c r="BJ963" s="13"/>
      <c r="BK963" s="13"/>
      <c r="BL963" s="13"/>
      <c r="BM963" s="13"/>
      <c r="BN963" s="186"/>
      <c r="BO963" s="13"/>
      <c r="BP963" s="13"/>
      <c r="BQ963" s="13"/>
      <c r="BR963" s="13"/>
      <c r="BT963" s="340"/>
      <c r="BU963" s="186"/>
      <c r="BV963" s="100"/>
      <c r="BW963" s="100"/>
      <c r="BX963" s="100"/>
      <c r="BY963" s="100"/>
      <c r="BZ963" s="100"/>
      <c r="CA963" s="100"/>
      <c r="CB963" s="100"/>
      <c r="CC963" s="100"/>
      <c r="CD963" s="100"/>
      <c r="CE963" s="100"/>
      <c r="CF963" s="100"/>
      <c r="CG963" s="100"/>
      <c r="CH963" s="100"/>
      <c r="CI963" s="100"/>
      <c r="CJ963" s="100"/>
      <c r="CK963" s="100"/>
      <c r="CL963" s="100"/>
    </row>
    <row r="964" spans="1:90" x14ac:dyDescent="0.3">
      <c r="A964" s="163">
        <v>965</v>
      </c>
      <c r="B964" s="3"/>
      <c r="E964" s="2"/>
      <c r="F964" s="3"/>
      <c r="G964" s="13"/>
      <c r="H964" s="13"/>
      <c r="I964" s="13"/>
      <c r="J964" s="13"/>
      <c r="K964" s="3"/>
      <c r="L964" s="13"/>
      <c r="M964" s="13"/>
      <c r="N964" s="3"/>
      <c r="O964" s="13"/>
      <c r="P964" s="13"/>
      <c r="Q964" s="3"/>
      <c r="R964" s="13"/>
      <c r="S964" s="13"/>
      <c r="T964" s="3"/>
      <c r="U964" s="13"/>
      <c r="V964" s="13"/>
      <c r="W964" s="3"/>
      <c r="X964" s="13"/>
      <c r="Y964" s="13"/>
      <c r="Z964" s="3"/>
      <c r="AA964" s="13"/>
      <c r="AB964" s="13"/>
      <c r="AC964" s="3"/>
      <c r="AD964" s="13"/>
      <c r="AE964" s="13"/>
      <c r="AF964" s="3"/>
      <c r="AG964" s="13"/>
      <c r="AH964" s="13"/>
      <c r="AI964" s="3"/>
      <c r="AJ964" s="13"/>
      <c r="AK964" s="13"/>
      <c r="AL964" s="3"/>
      <c r="AM964" s="13"/>
      <c r="AN964" s="13"/>
      <c r="AO964" s="3"/>
      <c r="AP964" s="13"/>
      <c r="AQ964" s="13"/>
      <c r="AR964" s="3"/>
      <c r="AS964" s="13"/>
      <c r="AT964" s="13"/>
      <c r="AU964" s="40"/>
      <c r="AV964" s="13"/>
      <c r="AW964" s="13"/>
      <c r="AX964" s="3"/>
      <c r="AY964" s="13"/>
      <c r="AZ964" s="13"/>
      <c r="BA964" s="3"/>
      <c r="BB964" s="13"/>
      <c r="BC964" s="13"/>
      <c r="BD964" s="3"/>
      <c r="BE964" s="13"/>
      <c r="BF964" s="13"/>
      <c r="BG964" s="245"/>
      <c r="BH964" s="13"/>
      <c r="BI964" s="13"/>
      <c r="BJ964" s="13"/>
      <c r="BK964" s="13"/>
      <c r="BL964" s="13"/>
      <c r="BM964" s="13"/>
      <c r="BN964" s="186"/>
      <c r="BO964" s="13"/>
      <c r="BP964" s="13"/>
      <c r="BQ964" s="13"/>
      <c r="BR964" s="13"/>
      <c r="BT964" s="340"/>
      <c r="BU964" s="186"/>
      <c r="BV964" s="100"/>
      <c r="BW964" s="100"/>
      <c r="BX964" s="100"/>
      <c r="BY964" s="100"/>
      <c r="BZ964" s="100"/>
      <c r="CA964" s="100"/>
      <c r="CB964" s="100"/>
      <c r="CC964" s="100"/>
      <c r="CD964" s="100"/>
      <c r="CE964" s="100"/>
      <c r="CF964" s="100"/>
      <c r="CG964" s="100"/>
      <c r="CH964" s="100"/>
      <c r="CI964" s="100"/>
      <c r="CJ964" s="100"/>
      <c r="CK964" s="100"/>
      <c r="CL964" s="100"/>
    </row>
    <row r="965" spans="1:90" x14ac:dyDescent="0.3">
      <c r="A965" s="163">
        <v>966</v>
      </c>
      <c r="B965" s="3"/>
      <c r="E965" s="2"/>
      <c r="F965" s="3"/>
      <c r="G965" s="13"/>
      <c r="H965" s="13"/>
      <c r="I965" s="13"/>
      <c r="J965" s="13"/>
      <c r="K965" s="3"/>
      <c r="L965" s="13"/>
      <c r="M965" s="13"/>
      <c r="N965" s="3"/>
      <c r="O965" s="13"/>
      <c r="P965" s="13"/>
      <c r="Q965" s="3"/>
      <c r="R965" s="13"/>
      <c r="S965" s="13"/>
      <c r="T965" s="3"/>
      <c r="U965" s="13"/>
      <c r="V965" s="13"/>
      <c r="W965" s="3"/>
      <c r="X965" s="13"/>
      <c r="Y965" s="13"/>
      <c r="Z965" s="3"/>
      <c r="AA965" s="13"/>
      <c r="AB965" s="13"/>
      <c r="AC965" s="3"/>
      <c r="AD965" s="13"/>
      <c r="AE965" s="13"/>
      <c r="AF965" s="3"/>
      <c r="AG965" s="13"/>
      <c r="AH965" s="13"/>
      <c r="AI965" s="3"/>
      <c r="AJ965" s="13"/>
      <c r="AK965" s="13"/>
      <c r="AL965" s="3"/>
      <c r="AM965" s="13"/>
      <c r="AN965" s="13"/>
      <c r="AO965" s="3"/>
      <c r="AP965" s="13"/>
      <c r="AQ965" s="13"/>
      <c r="AR965" s="3"/>
      <c r="AS965" s="13"/>
      <c r="AT965" s="13"/>
      <c r="AU965" s="40"/>
      <c r="AV965" s="13"/>
      <c r="AW965" s="13"/>
      <c r="AX965" s="3"/>
      <c r="AY965" s="13"/>
      <c r="AZ965" s="13"/>
      <c r="BA965" s="3"/>
      <c r="BB965" s="13"/>
      <c r="BC965" s="13"/>
      <c r="BD965" s="3"/>
      <c r="BE965" s="13"/>
      <c r="BF965" s="13"/>
      <c r="BG965" s="245"/>
      <c r="BH965" s="13"/>
      <c r="BI965" s="13"/>
      <c r="BJ965" s="13"/>
      <c r="BK965" s="13"/>
      <c r="BL965" s="13"/>
      <c r="BM965" s="13"/>
      <c r="BN965" s="186"/>
      <c r="BO965" s="13"/>
      <c r="BP965" s="13"/>
      <c r="BQ965" s="13"/>
      <c r="BR965" s="13"/>
      <c r="BT965" s="340"/>
      <c r="BU965" s="186"/>
      <c r="BV965" s="100"/>
      <c r="BW965" s="100"/>
      <c r="BX965" s="100"/>
      <c r="BY965" s="100"/>
      <c r="BZ965" s="100"/>
      <c r="CA965" s="100"/>
      <c r="CB965" s="100"/>
      <c r="CC965" s="100"/>
      <c r="CD965" s="100"/>
      <c r="CE965" s="100"/>
      <c r="CF965" s="100"/>
      <c r="CG965" s="100"/>
      <c r="CH965" s="100"/>
      <c r="CI965" s="100"/>
      <c r="CJ965" s="100"/>
      <c r="CK965" s="100"/>
      <c r="CL965" s="100"/>
    </row>
    <row r="966" spans="1:90" x14ac:dyDescent="0.3">
      <c r="A966" s="163">
        <v>967</v>
      </c>
      <c r="B966" s="3"/>
      <c r="E966" s="2"/>
      <c r="F966" s="3"/>
      <c r="G966" s="13"/>
      <c r="H966" s="13"/>
      <c r="I966" s="13"/>
      <c r="J966" s="13"/>
      <c r="K966" s="3"/>
      <c r="L966" s="13"/>
      <c r="M966" s="13"/>
      <c r="N966" s="3"/>
      <c r="O966" s="13"/>
      <c r="P966" s="13"/>
      <c r="Q966" s="3"/>
      <c r="R966" s="13"/>
      <c r="S966" s="13"/>
      <c r="T966" s="3"/>
      <c r="U966" s="13"/>
      <c r="V966" s="13"/>
      <c r="W966" s="3"/>
      <c r="X966" s="13"/>
      <c r="Y966" s="13"/>
      <c r="Z966" s="3"/>
      <c r="AA966" s="13"/>
      <c r="AB966" s="13"/>
      <c r="AC966" s="3"/>
      <c r="AD966" s="13"/>
      <c r="AE966" s="13"/>
      <c r="AF966" s="3"/>
      <c r="AG966" s="13"/>
      <c r="AH966" s="13"/>
      <c r="AI966" s="3"/>
      <c r="AJ966" s="13"/>
      <c r="AK966" s="13"/>
      <c r="AL966" s="3"/>
      <c r="AM966" s="13"/>
      <c r="AN966" s="13"/>
      <c r="AO966" s="3"/>
      <c r="AP966" s="13"/>
      <c r="AQ966" s="13"/>
      <c r="AR966" s="3"/>
      <c r="AS966" s="13"/>
      <c r="AT966" s="13"/>
      <c r="AU966" s="40"/>
      <c r="AV966" s="13"/>
      <c r="AW966" s="13"/>
      <c r="AX966" s="3"/>
      <c r="AY966" s="13"/>
      <c r="AZ966" s="13"/>
      <c r="BA966" s="3"/>
      <c r="BB966" s="13"/>
      <c r="BC966" s="13"/>
      <c r="BD966" s="3"/>
      <c r="BE966" s="13"/>
      <c r="BF966" s="13"/>
      <c r="BG966" s="245"/>
      <c r="BH966" s="13"/>
      <c r="BI966" s="13"/>
      <c r="BJ966" s="13"/>
      <c r="BK966" s="13"/>
      <c r="BL966" s="13"/>
      <c r="BM966" s="13"/>
      <c r="BN966" s="186"/>
      <c r="BO966" s="13"/>
      <c r="BP966" s="13"/>
      <c r="BQ966" s="13"/>
      <c r="BR966" s="13"/>
      <c r="BT966" s="340"/>
      <c r="BU966" s="186"/>
      <c r="BV966" s="100"/>
      <c r="BW966" s="100"/>
      <c r="BX966" s="100"/>
      <c r="BY966" s="100"/>
      <c r="BZ966" s="100"/>
      <c r="CA966" s="100"/>
      <c r="CB966" s="100"/>
      <c r="CC966" s="100"/>
      <c r="CD966" s="100"/>
      <c r="CE966" s="100"/>
      <c r="CF966" s="100"/>
      <c r="CG966" s="100"/>
      <c r="CH966" s="100"/>
      <c r="CI966" s="100"/>
      <c r="CJ966" s="100"/>
      <c r="CK966" s="100"/>
      <c r="CL966" s="100"/>
    </row>
    <row r="967" spans="1:90" x14ac:dyDescent="0.3">
      <c r="A967" s="163">
        <v>968</v>
      </c>
      <c r="B967" s="3"/>
      <c r="E967" s="2"/>
      <c r="F967" s="3"/>
      <c r="G967" s="13"/>
      <c r="H967" s="13"/>
      <c r="I967" s="13"/>
      <c r="J967" s="13"/>
      <c r="K967" s="3"/>
      <c r="L967" s="13"/>
      <c r="M967" s="13"/>
      <c r="N967" s="3"/>
      <c r="O967" s="13"/>
      <c r="P967" s="13"/>
      <c r="Q967" s="3"/>
      <c r="R967" s="13"/>
      <c r="S967" s="13"/>
      <c r="T967" s="3"/>
      <c r="U967" s="13"/>
      <c r="V967" s="13"/>
      <c r="W967" s="3"/>
      <c r="X967" s="13"/>
      <c r="Y967" s="13"/>
      <c r="Z967" s="3"/>
      <c r="AA967" s="13"/>
      <c r="AB967" s="13"/>
      <c r="AC967" s="3"/>
      <c r="AD967" s="13"/>
      <c r="AE967" s="13"/>
      <c r="AF967" s="3"/>
      <c r="AG967" s="13"/>
      <c r="AH967" s="13"/>
      <c r="AI967" s="3"/>
      <c r="AJ967" s="13"/>
      <c r="AK967" s="13"/>
      <c r="AL967" s="3"/>
      <c r="AM967" s="13"/>
      <c r="AN967" s="13"/>
      <c r="AO967" s="3"/>
      <c r="AP967" s="13"/>
      <c r="AQ967" s="13"/>
      <c r="AR967" s="3"/>
      <c r="AS967" s="13"/>
      <c r="AT967" s="13"/>
      <c r="AU967" s="40"/>
      <c r="AV967" s="13"/>
      <c r="AW967" s="13"/>
      <c r="AX967" s="3"/>
      <c r="AY967" s="13"/>
      <c r="AZ967" s="13"/>
      <c r="BA967" s="3"/>
      <c r="BB967" s="13"/>
      <c r="BC967" s="13"/>
      <c r="BD967" s="3"/>
      <c r="BE967" s="13"/>
      <c r="BF967" s="13"/>
      <c r="BG967" s="245"/>
      <c r="BH967" s="13"/>
      <c r="BI967" s="13"/>
      <c r="BJ967" s="13"/>
      <c r="BK967" s="13"/>
      <c r="BL967" s="13"/>
      <c r="BM967" s="13"/>
      <c r="BN967" s="186"/>
      <c r="BO967" s="13"/>
      <c r="BP967" s="13"/>
      <c r="BQ967" s="13"/>
      <c r="BR967" s="13"/>
      <c r="BT967" s="340"/>
      <c r="BU967" s="186"/>
      <c r="BV967" s="100"/>
      <c r="BW967" s="100"/>
      <c r="BX967" s="100"/>
      <c r="BY967" s="100"/>
      <c r="BZ967" s="100"/>
      <c r="CA967" s="100"/>
      <c r="CB967" s="100"/>
      <c r="CC967" s="100"/>
      <c r="CD967" s="100"/>
      <c r="CE967" s="100"/>
      <c r="CF967" s="100"/>
      <c r="CG967" s="100"/>
      <c r="CH967" s="100"/>
      <c r="CI967" s="100"/>
      <c r="CJ967" s="100"/>
      <c r="CK967" s="100"/>
      <c r="CL967" s="100"/>
    </row>
    <row r="968" spans="1:90" x14ac:dyDescent="0.3">
      <c r="A968" s="163">
        <v>969</v>
      </c>
      <c r="B968" s="3"/>
      <c r="E968" s="2"/>
      <c r="F968" s="3"/>
      <c r="G968" s="13"/>
      <c r="H968" s="13"/>
      <c r="I968" s="13"/>
      <c r="J968" s="13"/>
      <c r="K968" s="3"/>
      <c r="L968" s="13"/>
      <c r="M968" s="13"/>
      <c r="N968" s="3"/>
      <c r="O968" s="13"/>
      <c r="P968" s="13"/>
      <c r="Q968" s="3"/>
      <c r="R968" s="13"/>
      <c r="S968" s="13"/>
      <c r="T968" s="3"/>
      <c r="U968" s="13"/>
      <c r="V968" s="13"/>
      <c r="W968" s="3"/>
      <c r="X968" s="13"/>
      <c r="Y968" s="13"/>
      <c r="Z968" s="3"/>
      <c r="AA968" s="13"/>
      <c r="AB968" s="13"/>
      <c r="AC968" s="3"/>
      <c r="AD968" s="13"/>
      <c r="AE968" s="13"/>
      <c r="AF968" s="3"/>
      <c r="AG968" s="13"/>
      <c r="AH968" s="13"/>
      <c r="AI968" s="3"/>
      <c r="AJ968" s="13"/>
      <c r="AK968" s="13"/>
      <c r="AL968" s="3"/>
      <c r="AM968" s="13"/>
      <c r="AN968" s="13"/>
      <c r="AO968" s="3"/>
      <c r="AP968" s="13"/>
      <c r="AQ968" s="13"/>
      <c r="AR968" s="3"/>
      <c r="AS968" s="13"/>
      <c r="AT968" s="13"/>
      <c r="AU968" s="40"/>
      <c r="AV968" s="13"/>
      <c r="AW968" s="13"/>
      <c r="AX968" s="3"/>
      <c r="AY968" s="13"/>
      <c r="AZ968" s="13"/>
      <c r="BA968" s="3"/>
      <c r="BB968" s="13"/>
      <c r="BC968" s="13"/>
      <c r="BD968" s="3"/>
      <c r="BE968" s="13"/>
      <c r="BF968" s="13"/>
      <c r="BG968" s="245"/>
      <c r="BH968" s="13"/>
      <c r="BI968" s="13"/>
      <c r="BJ968" s="13"/>
      <c r="BK968" s="13"/>
      <c r="BL968" s="13"/>
      <c r="BM968" s="13"/>
      <c r="BN968" s="186"/>
      <c r="BO968" s="13"/>
      <c r="BP968" s="13"/>
      <c r="BQ968" s="13"/>
      <c r="BR968" s="13"/>
      <c r="BT968" s="340"/>
      <c r="BU968" s="186"/>
      <c r="BV968" s="100"/>
      <c r="BW968" s="100"/>
      <c r="BX968" s="100"/>
      <c r="BY968" s="100"/>
      <c r="BZ968" s="100"/>
      <c r="CA968" s="100"/>
      <c r="CB968" s="100"/>
      <c r="CC968" s="100"/>
      <c r="CD968" s="100"/>
      <c r="CE968" s="100"/>
      <c r="CF968" s="100"/>
      <c r="CG968" s="100"/>
      <c r="CH968" s="100"/>
      <c r="CI968" s="100"/>
      <c r="CJ968" s="100"/>
      <c r="CK968" s="100"/>
      <c r="CL968" s="100"/>
    </row>
    <row r="969" spans="1:90" x14ac:dyDescent="0.3">
      <c r="A969" s="163">
        <v>970</v>
      </c>
      <c r="B969" s="3"/>
      <c r="E969" s="2"/>
      <c r="F969" s="3"/>
      <c r="G969" s="13"/>
      <c r="H969" s="13"/>
      <c r="I969" s="13"/>
      <c r="J969" s="13"/>
      <c r="K969" s="3"/>
      <c r="L969" s="13"/>
      <c r="M969" s="13"/>
      <c r="N969" s="3"/>
      <c r="O969" s="13"/>
      <c r="P969" s="13"/>
      <c r="Q969" s="3"/>
      <c r="R969" s="13"/>
      <c r="S969" s="13"/>
      <c r="T969" s="3"/>
      <c r="U969" s="13"/>
      <c r="V969" s="13"/>
      <c r="W969" s="3"/>
      <c r="X969" s="13"/>
      <c r="Y969" s="13"/>
      <c r="Z969" s="3"/>
      <c r="AA969" s="13"/>
      <c r="AB969" s="13"/>
      <c r="AC969" s="3"/>
      <c r="AD969" s="13"/>
      <c r="AE969" s="13"/>
      <c r="AF969" s="3"/>
      <c r="AG969" s="13"/>
      <c r="AH969" s="13"/>
      <c r="AI969" s="3"/>
      <c r="AJ969" s="13"/>
      <c r="AK969" s="13"/>
      <c r="AL969" s="3"/>
      <c r="AM969" s="13"/>
      <c r="AN969" s="13"/>
      <c r="AO969" s="3"/>
      <c r="AP969" s="13"/>
      <c r="AQ969" s="13"/>
      <c r="AR969" s="3"/>
      <c r="AS969" s="13"/>
      <c r="AT969" s="13"/>
      <c r="AU969" s="40"/>
      <c r="AV969" s="13"/>
      <c r="AW969" s="13"/>
      <c r="AX969" s="3"/>
      <c r="AY969" s="13"/>
      <c r="AZ969" s="13"/>
      <c r="BA969" s="3"/>
      <c r="BB969" s="13"/>
      <c r="BC969" s="13"/>
      <c r="BD969" s="3"/>
      <c r="BE969" s="13"/>
      <c r="BF969" s="13"/>
      <c r="BG969" s="245"/>
      <c r="BH969" s="13"/>
      <c r="BI969" s="13"/>
      <c r="BJ969" s="13"/>
      <c r="BK969" s="13"/>
      <c r="BL969" s="13"/>
      <c r="BM969" s="13"/>
      <c r="BN969" s="186"/>
      <c r="BO969" s="13"/>
      <c r="BP969" s="13"/>
      <c r="BQ969" s="13"/>
      <c r="BR969" s="13"/>
      <c r="BT969" s="340"/>
      <c r="BU969" s="186"/>
      <c r="BV969" s="100"/>
      <c r="BW969" s="100"/>
      <c r="BX969" s="100"/>
      <c r="BY969" s="100"/>
      <c r="BZ969" s="100"/>
      <c r="CA969" s="100"/>
      <c r="CB969" s="100"/>
      <c r="CC969" s="100"/>
      <c r="CD969" s="100"/>
      <c r="CE969" s="100"/>
      <c r="CF969" s="100"/>
      <c r="CG969" s="100"/>
      <c r="CH969" s="100"/>
      <c r="CI969" s="100"/>
      <c r="CJ969" s="100"/>
      <c r="CK969" s="100"/>
      <c r="CL969" s="100"/>
    </row>
    <row r="970" spans="1:90" x14ac:dyDescent="0.3">
      <c r="A970" s="163">
        <v>971</v>
      </c>
      <c r="B970" s="3"/>
      <c r="E970" s="2"/>
      <c r="F970" s="3"/>
      <c r="G970" s="13"/>
      <c r="H970" s="13"/>
      <c r="I970" s="13"/>
      <c r="J970" s="13"/>
      <c r="K970" s="3"/>
      <c r="L970" s="13"/>
      <c r="M970" s="13"/>
      <c r="N970" s="3"/>
      <c r="O970" s="13"/>
      <c r="P970" s="13"/>
      <c r="Q970" s="3"/>
      <c r="R970" s="13"/>
      <c r="S970" s="13"/>
      <c r="T970" s="3"/>
      <c r="U970" s="13"/>
      <c r="V970" s="13"/>
      <c r="W970" s="3"/>
      <c r="X970" s="13"/>
      <c r="Y970" s="13"/>
      <c r="Z970" s="3"/>
      <c r="AA970" s="13"/>
      <c r="AB970" s="13"/>
      <c r="AC970" s="3"/>
      <c r="AD970" s="13"/>
      <c r="AE970" s="13"/>
      <c r="AF970" s="3"/>
      <c r="AG970" s="13"/>
      <c r="AH970" s="13"/>
      <c r="AI970" s="3"/>
      <c r="AJ970" s="13"/>
      <c r="AK970" s="13"/>
      <c r="AL970" s="3"/>
      <c r="AM970" s="13"/>
      <c r="AN970" s="13"/>
      <c r="AO970" s="3"/>
      <c r="AP970" s="13"/>
      <c r="AQ970" s="13"/>
      <c r="AR970" s="3"/>
      <c r="AS970" s="13"/>
      <c r="AT970" s="13"/>
      <c r="AU970" s="40"/>
      <c r="AV970" s="13"/>
      <c r="AW970" s="13"/>
      <c r="AX970" s="3"/>
      <c r="AY970" s="13"/>
      <c r="AZ970" s="13"/>
      <c r="BA970" s="3"/>
      <c r="BB970" s="13"/>
      <c r="BC970" s="13"/>
      <c r="BD970" s="3"/>
      <c r="BE970" s="13"/>
      <c r="BF970" s="13"/>
      <c r="BG970" s="245"/>
      <c r="BH970" s="13"/>
      <c r="BI970" s="13"/>
      <c r="BJ970" s="13"/>
      <c r="BK970" s="13"/>
      <c r="BL970" s="13"/>
      <c r="BM970" s="13"/>
      <c r="BN970" s="186"/>
      <c r="BO970" s="13"/>
      <c r="BP970" s="13"/>
      <c r="BQ970" s="13"/>
      <c r="BR970" s="13"/>
      <c r="BT970" s="340"/>
      <c r="BU970" s="186"/>
      <c r="BV970" s="100"/>
      <c r="BW970" s="100"/>
      <c r="BX970" s="100"/>
      <c r="BY970" s="100"/>
      <c r="BZ970" s="100"/>
      <c r="CA970" s="100"/>
      <c r="CB970" s="100"/>
      <c r="CC970" s="100"/>
      <c r="CD970" s="100"/>
      <c r="CE970" s="100"/>
      <c r="CF970" s="100"/>
      <c r="CG970" s="100"/>
      <c r="CH970" s="100"/>
      <c r="CI970" s="100"/>
      <c r="CJ970" s="100"/>
      <c r="CK970" s="100"/>
      <c r="CL970" s="100"/>
    </row>
    <row r="971" spans="1:90" x14ac:dyDescent="0.3">
      <c r="A971" s="163">
        <v>972</v>
      </c>
      <c r="B971" s="3"/>
      <c r="E971" s="2"/>
      <c r="F971" s="3"/>
      <c r="G971" s="13"/>
      <c r="H971" s="13"/>
      <c r="I971" s="13"/>
      <c r="J971" s="13"/>
      <c r="K971" s="3"/>
      <c r="L971" s="13"/>
      <c r="M971" s="13"/>
      <c r="N971" s="3"/>
      <c r="O971" s="13"/>
      <c r="P971" s="13"/>
      <c r="Q971" s="3"/>
      <c r="R971" s="13"/>
      <c r="S971" s="13"/>
      <c r="T971" s="3"/>
      <c r="U971" s="13"/>
      <c r="V971" s="13"/>
      <c r="W971" s="3"/>
      <c r="X971" s="13"/>
      <c r="Y971" s="13"/>
      <c r="Z971" s="3"/>
      <c r="AA971" s="13"/>
      <c r="AB971" s="13"/>
      <c r="AC971" s="3"/>
      <c r="AD971" s="13"/>
      <c r="AE971" s="13"/>
      <c r="AF971" s="3"/>
      <c r="AG971" s="13"/>
      <c r="AH971" s="13"/>
      <c r="AI971" s="3"/>
      <c r="AJ971" s="13"/>
      <c r="AK971" s="13"/>
      <c r="AL971" s="3"/>
      <c r="AM971" s="13"/>
      <c r="AN971" s="13"/>
      <c r="AO971" s="3"/>
      <c r="AP971" s="13"/>
      <c r="AQ971" s="13"/>
      <c r="AR971" s="3"/>
      <c r="AS971" s="13"/>
      <c r="AT971" s="13"/>
      <c r="AU971" s="40"/>
      <c r="AV971" s="13"/>
      <c r="AW971" s="13"/>
      <c r="AX971" s="3"/>
      <c r="AY971" s="13"/>
      <c r="AZ971" s="13"/>
      <c r="BA971" s="3"/>
      <c r="BB971" s="13"/>
      <c r="BC971" s="13"/>
      <c r="BD971" s="3"/>
      <c r="BE971" s="13"/>
      <c r="BF971" s="13"/>
      <c r="BG971" s="245"/>
      <c r="BH971" s="13"/>
      <c r="BI971" s="13"/>
      <c r="BJ971" s="13"/>
      <c r="BK971" s="13"/>
      <c r="BL971" s="13"/>
      <c r="BM971" s="13"/>
      <c r="BN971" s="186"/>
      <c r="BO971" s="13"/>
      <c r="BP971" s="13"/>
      <c r="BQ971" s="13"/>
      <c r="BR971" s="13"/>
      <c r="BT971" s="340"/>
      <c r="BU971" s="186"/>
      <c r="BV971" s="100"/>
      <c r="BW971" s="100"/>
      <c r="BX971" s="100"/>
      <c r="BY971" s="100"/>
      <c r="BZ971" s="100"/>
      <c r="CA971" s="100"/>
      <c r="CB971" s="100"/>
      <c r="CC971" s="100"/>
      <c r="CD971" s="100"/>
      <c r="CE971" s="100"/>
      <c r="CF971" s="100"/>
      <c r="CG971" s="100"/>
      <c r="CH971" s="100"/>
      <c r="CI971" s="100"/>
      <c r="CJ971" s="100"/>
      <c r="CK971" s="100"/>
      <c r="CL971" s="100"/>
    </row>
    <row r="972" spans="1:90" x14ac:dyDescent="0.3">
      <c r="A972" s="163">
        <v>973</v>
      </c>
      <c r="B972" s="3"/>
      <c r="E972" s="2"/>
      <c r="F972" s="3"/>
      <c r="G972" s="13"/>
      <c r="H972" s="13"/>
      <c r="I972" s="13"/>
      <c r="J972" s="13"/>
      <c r="K972" s="3"/>
      <c r="L972" s="13"/>
      <c r="M972" s="13"/>
      <c r="N972" s="3"/>
      <c r="O972" s="13"/>
      <c r="P972" s="13"/>
      <c r="Q972" s="3"/>
      <c r="R972" s="13"/>
      <c r="S972" s="13"/>
      <c r="T972" s="3"/>
      <c r="U972" s="13"/>
      <c r="V972" s="13"/>
      <c r="W972" s="3"/>
      <c r="X972" s="13"/>
      <c r="Y972" s="13"/>
      <c r="Z972" s="3"/>
      <c r="AA972" s="13"/>
      <c r="AB972" s="13"/>
      <c r="AC972" s="3"/>
      <c r="AD972" s="13"/>
      <c r="AE972" s="13"/>
      <c r="AF972" s="3"/>
      <c r="AG972" s="13"/>
      <c r="AH972" s="13"/>
      <c r="AI972" s="3"/>
      <c r="AJ972" s="13"/>
      <c r="AK972" s="13"/>
      <c r="AL972" s="3"/>
      <c r="AM972" s="13"/>
      <c r="AN972" s="13"/>
      <c r="AO972" s="3"/>
      <c r="AP972" s="13"/>
      <c r="AQ972" s="13"/>
      <c r="AR972" s="3"/>
      <c r="AS972" s="13"/>
      <c r="AT972" s="13"/>
      <c r="AU972" s="40"/>
      <c r="AV972" s="13"/>
      <c r="AW972" s="13"/>
      <c r="AX972" s="3"/>
      <c r="AY972" s="13"/>
      <c r="AZ972" s="13"/>
      <c r="BA972" s="3"/>
      <c r="BB972" s="13"/>
      <c r="BC972" s="13"/>
      <c r="BD972" s="3"/>
      <c r="BE972" s="13"/>
      <c r="BF972" s="13"/>
      <c r="BG972" s="245"/>
      <c r="BH972" s="13"/>
      <c r="BI972" s="13"/>
      <c r="BJ972" s="13"/>
      <c r="BK972" s="13"/>
      <c r="BL972" s="13"/>
      <c r="BM972" s="13"/>
      <c r="BN972" s="186"/>
      <c r="BO972" s="13"/>
      <c r="BP972" s="13"/>
      <c r="BQ972" s="13"/>
      <c r="BR972" s="13"/>
      <c r="BT972" s="340"/>
      <c r="BU972" s="186"/>
      <c r="BV972" s="100"/>
      <c r="BW972" s="100"/>
      <c r="BX972" s="100"/>
      <c r="BY972" s="100"/>
      <c r="BZ972" s="100"/>
      <c r="CA972" s="100"/>
      <c r="CB972" s="100"/>
      <c r="CC972" s="100"/>
      <c r="CD972" s="100"/>
      <c r="CE972" s="100"/>
      <c r="CF972" s="100"/>
      <c r="CG972" s="100"/>
      <c r="CH972" s="100"/>
      <c r="CI972" s="100"/>
      <c r="CJ972" s="100"/>
      <c r="CK972" s="100"/>
      <c r="CL972" s="100"/>
    </row>
    <row r="973" spans="1:90" x14ac:dyDescent="0.3">
      <c r="A973" s="163">
        <v>974</v>
      </c>
      <c r="B973" s="3"/>
      <c r="E973" s="2"/>
      <c r="F973" s="3"/>
      <c r="G973" s="13"/>
      <c r="H973" s="13"/>
      <c r="I973" s="13"/>
      <c r="J973" s="13"/>
      <c r="K973" s="3"/>
      <c r="L973" s="13"/>
      <c r="M973" s="13"/>
      <c r="N973" s="3"/>
      <c r="O973" s="13"/>
      <c r="P973" s="13"/>
      <c r="Q973" s="3"/>
      <c r="R973" s="13"/>
      <c r="S973" s="13"/>
      <c r="T973" s="3"/>
      <c r="U973" s="13"/>
      <c r="V973" s="13"/>
      <c r="W973" s="3"/>
      <c r="X973" s="13"/>
      <c r="Y973" s="13"/>
      <c r="Z973" s="3"/>
      <c r="AA973" s="13"/>
      <c r="AB973" s="13"/>
      <c r="AC973" s="3"/>
      <c r="AD973" s="13"/>
      <c r="AE973" s="13"/>
      <c r="AF973" s="3"/>
      <c r="AG973" s="13"/>
      <c r="AH973" s="13"/>
      <c r="AI973" s="3"/>
      <c r="AJ973" s="13"/>
      <c r="AK973" s="13"/>
      <c r="AL973" s="3"/>
      <c r="AM973" s="13"/>
      <c r="AN973" s="13"/>
      <c r="AO973" s="3"/>
      <c r="AP973" s="13"/>
      <c r="AQ973" s="13"/>
      <c r="AR973" s="3"/>
      <c r="AS973" s="13"/>
      <c r="AT973" s="13"/>
      <c r="AU973" s="40"/>
      <c r="AV973" s="13"/>
      <c r="AW973" s="13"/>
      <c r="AX973" s="3"/>
      <c r="AY973" s="13"/>
      <c r="AZ973" s="13"/>
      <c r="BA973" s="3"/>
      <c r="BB973" s="13"/>
      <c r="BC973" s="13"/>
      <c r="BD973" s="3"/>
      <c r="BE973" s="13"/>
      <c r="BF973" s="13"/>
      <c r="BG973" s="245"/>
      <c r="BH973" s="13"/>
      <c r="BI973" s="13"/>
      <c r="BJ973" s="13"/>
      <c r="BK973" s="13"/>
      <c r="BL973" s="13"/>
      <c r="BM973" s="13"/>
      <c r="BN973" s="186"/>
      <c r="BO973" s="13"/>
      <c r="BP973" s="13"/>
      <c r="BQ973" s="13"/>
      <c r="BR973" s="13"/>
      <c r="BT973" s="340"/>
      <c r="BU973" s="186"/>
      <c r="BV973" s="100"/>
      <c r="BW973" s="100"/>
      <c r="BX973" s="100"/>
      <c r="BY973" s="100"/>
      <c r="BZ973" s="100"/>
      <c r="CA973" s="100"/>
      <c r="CB973" s="100"/>
      <c r="CC973" s="100"/>
      <c r="CD973" s="100"/>
      <c r="CE973" s="100"/>
      <c r="CF973" s="100"/>
      <c r="CG973" s="100"/>
      <c r="CH973" s="100"/>
      <c r="CI973" s="100"/>
      <c r="CJ973" s="100"/>
      <c r="CK973" s="100"/>
      <c r="CL973" s="100"/>
    </row>
    <row r="974" spans="1:90" x14ac:dyDescent="0.3">
      <c r="A974" s="163">
        <v>975</v>
      </c>
      <c r="B974" s="3"/>
      <c r="E974" s="2"/>
      <c r="F974" s="3"/>
      <c r="G974" s="13"/>
      <c r="H974" s="13"/>
      <c r="I974" s="13"/>
      <c r="J974" s="13"/>
      <c r="K974" s="3"/>
      <c r="L974" s="13"/>
      <c r="M974" s="13"/>
      <c r="N974" s="3"/>
      <c r="O974" s="13"/>
      <c r="P974" s="13"/>
      <c r="Q974" s="3"/>
      <c r="R974" s="13"/>
      <c r="S974" s="13"/>
      <c r="T974" s="3"/>
      <c r="U974" s="13"/>
      <c r="V974" s="13"/>
      <c r="W974" s="3"/>
      <c r="X974" s="13"/>
      <c r="Y974" s="13"/>
      <c r="Z974" s="3"/>
      <c r="AA974" s="13"/>
      <c r="AB974" s="13"/>
      <c r="AC974" s="3"/>
      <c r="AD974" s="13"/>
      <c r="AE974" s="13"/>
      <c r="AF974" s="3"/>
      <c r="AG974" s="13"/>
      <c r="AH974" s="13"/>
      <c r="AI974" s="3"/>
      <c r="AJ974" s="13"/>
      <c r="AK974" s="13"/>
      <c r="AL974" s="3"/>
      <c r="AM974" s="13"/>
      <c r="AN974" s="13"/>
      <c r="AO974" s="3"/>
      <c r="AP974" s="13"/>
      <c r="AQ974" s="13"/>
      <c r="AR974" s="3"/>
      <c r="AS974" s="13"/>
      <c r="AT974" s="13"/>
      <c r="AU974" s="40"/>
      <c r="AV974" s="13"/>
      <c r="AW974" s="13"/>
      <c r="AX974" s="3"/>
      <c r="AY974" s="13"/>
      <c r="AZ974" s="13"/>
      <c r="BA974" s="3"/>
      <c r="BB974" s="13"/>
      <c r="BC974" s="13"/>
      <c r="BD974" s="3"/>
      <c r="BE974" s="13"/>
      <c r="BF974" s="13"/>
      <c r="BG974" s="245"/>
      <c r="BH974" s="13"/>
      <c r="BI974" s="13"/>
      <c r="BJ974" s="13"/>
      <c r="BK974" s="13"/>
      <c r="BL974" s="13"/>
      <c r="BM974" s="13"/>
      <c r="BN974" s="186"/>
      <c r="BO974" s="13"/>
      <c r="BP974" s="13"/>
      <c r="BQ974" s="13"/>
      <c r="BR974" s="13"/>
      <c r="BT974" s="340"/>
      <c r="BU974" s="186"/>
      <c r="BV974" s="100"/>
      <c r="BW974" s="100"/>
      <c r="BX974" s="100"/>
      <c r="BY974" s="100"/>
      <c r="BZ974" s="100"/>
      <c r="CA974" s="100"/>
      <c r="CB974" s="100"/>
      <c r="CC974" s="100"/>
      <c r="CD974" s="100"/>
      <c r="CE974" s="100"/>
      <c r="CF974" s="100"/>
      <c r="CG974" s="100"/>
      <c r="CH974" s="100"/>
      <c r="CI974" s="100"/>
      <c r="CJ974" s="100"/>
      <c r="CK974" s="100"/>
      <c r="CL974" s="100"/>
    </row>
    <row r="975" spans="1:90" x14ac:dyDescent="0.3">
      <c r="A975" s="163">
        <v>976</v>
      </c>
      <c r="B975" s="3"/>
      <c r="E975" s="2"/>
      <c r="F975" s="3"/>
      <c r="G975" s="13"/>
      <c r="H975" s="13"/>
      <c r="I975" s="13"/>
      <c r="J975" s="13"/>
      <c r="K975" s="3"/>
      <c r="L975" s="13"/>
      <c r="M975" s="13"/>
      <c r="N975" s="3"/>
      <c r="O975" s="13"/>
      <c r="P975" s="13"/>
      <c r="Q975" s="3"/>
      <c r="R975" s="13"/>
      <c r="S975" s="13"/>
      <c r="T975" s="3"/>
      <c r="U975" s="13"/>
      <c r="V975" s="13"/>
      <c r="W975" s="3"/>
      <c r="X975" s="13"/>
      <c r="Y975" s="13"/>
      <c r="Z975" s="3"/>
      <c r="AA975" s="13"/>
      <c r="AB975" s="13"/>
      <c r="AC975" s="3"/>
      <c r="AD975" s="13"/>
      <c r="AE975" s="13"/>
      <c r="AF975" s="3"/>
      <c r="AG975" s="13"/>
      <c r="AH975" s="13"/>
      <c r="AI975" s="3"/>
      <c r="AJ975" s="13"/>
      <c r="AK975" s="13"/>
      <c r="AL975" s="3"/>
      <c r="AM975" s="13"/>
      <c r="AN975" s="13"/>
      <c r="AO975" s="3"/>
      <c r="AP975" s="13"/>
      <c r="AQ975" s="13"/>
      <c r="AR975" s="3"/>
      <c r="AS975" s="13"/>
      <c r="AT975" s="13"/>
      <c r="AU975" s="40"/>
      <c r="AV975" s="13"/>
      <c r="AW975" s="13"/>
      <c r="AX975" s="3"/>
      <c r="AY975" s="13"/>
      <c r="AZ975" s="13"/>
      <c r="BA975" s="3"/>
      <c r="BB975" s="13"/>
      <c r="BC975" s="13"/>
      <c r="BD975" s="3"/>
      <c r="BE975" s="13"/>
      <c r="BF975" s="13"/>
      <c r="BG975" s="245"/>
      <c r="BH975" s="13"/>
      <c r="BI975" s="13"/>
      <c r="BJ975" s="13"/>
      <c r="BK975" s="13"/>
      <c r="BL975" s="13"/>
      <c r="BM975" s="13"/>
      <c r="BN975" s="186"/>
      <c r="BO975" s="13"/>
      <c r="BP975" s="13"/>
      <c r="BQ975" s="13"/>
      <c r="BR975" s="13"/>
      <c r="BT975" s="340"/>
      <c r="BU975" s="186"/>
      <c r="BV975" s="100"/>
      <c r="BW975" s="100"/>
      <c r="BX975" s="100"/>
      <c r="BY975" s="100"/>
      <c r="BZ975" s="100"/>
      <c r="CA975" s="100"/>
      <c r="CB975" s="100"/>
      <c r="CC975" s="100"/>
      <c r="CD975" s="100"/>
      <c r="CE975" s="100"/>
      <c r="CF975" s="100"/>
      <c r="CG975" s="100"/>
      <c r="CH975" s="100"/>
      <c r="CI975" s="100"/>
      <c r="CJ975" s="100"/>
      <c r="CK975" s="100"/>
      <c r="CL975" s="100"/>
    </row>
    <row r="976" spans="1:90" x14ac:dyDescent="0.3">
      <c r="A976" s="163">
        <v>977</v>
      </c>
      <c r="B976" s="3"/>
      <c r="E976" s="2"/>
      <c r="F976" s="3"/>
      <c r="G976" s="13"/>
      <c r="H976" s="13"/>
      <c r="I976" s="13"/>
      <c r="J976" s="13"/>
      <c r="K976" s="3"/>
      <c r="L976" s="13"/>
      <c r="M976" s="13"/>
      <c r="N976" s="3"/>
      <c r="O976" s="13"/>
      <c r="P976" s="13"/>
      <c r="Q976" s="3"/>
      <c r="R976" s="13"/>
      <c r="S976" s="13"/>
      <c r="T976" s="3"/>
      <c r="U976" s="13"/>
      <c r="V976" s="13"/>
      <c r="W976" s="3"/>
      <c r="X976" s="13"/>
      <c r="Y976" s="13"/>
      <c r="Z976" s="3"/>
      <c r="AA976" s="13"/>
      <c r="AB976" s="13"/>
      <c r="AC976" s="3"/>
      <c r="AD976" s="13"/>
      <c r="AE976" s="13"/>
      <c r="AF976" s="3"/>
      <c r="AG976" s="13"/>
      <c r="AH976" s="13"/>
      <c r="AI976" s="3"/>
      <c r="AJ976" s="13"/>
      <c r="AK976" s="13"/>
      <c r="AL976" s="3"/>
      <c r="AM976" s="13"/>
      <c r="AN976" s="13"/>
      <c r="AO976" s="3"/>
      <c r="AP976" s="13"/>
      <c r="AQ976" s="13"/>
      <c r="AR976" s="3"/>
      <c r="AS976" s="13"/>
      <c r="AT976" s="13"/>
      <c r="AU976" s="40"/>
      <c r="AV976" s="13"/>
      <c r="AW976" s="13"/>
      <c r="AX976" s="3"/>
      <c r="AY976" s="13"/>
      <c r="AZ976" s="13"/>
      <c r="BA976" s="3"/>
      <c r="BB976" s="13"/>
      <c r="BC976" s="13"/>
      <c r="BD976" s="3"/>
      <c r="BE976" s="13"/>
      <c r="BF976" s="13"/>
      <c r="BG976" s="245"/>
      <c r="BH976" s="13"/>
      <c r="BI976" s="13"/>
      <c r="BJ976" s="13"/>
      <c r="BK976" s="13"/>
      <c r="BL976" s="13"/>
      <c r="BM976" s="13"/>
      <c r="BN976" s="186"/>
      <c r="BO976" s="13"/>
      <c r="BP976" s="13"/>
      <c r="BQ976" s="13"/>
      <c r="BR976" s="13"/>
      <c r="BT976" s="340"/>
      <c r="BU976" s="186"/>
      <c r="BV976" s="100"/>
      <c r="BW976" s="100"/>
      <c r="BX976" s="100"/>
      <c r="BY976" s="100"/>
      <c r="BZ976" s="100"/>
      <c r="CA976" s="100"/>
      <c r="CB976" s="100"/>
      <c r="CC976" s="100"/>
      <c r="CD976" s="100"/>
      <c r="CE976" s="100"/>
      <c r="CF976" s="100"/>
      <c r="CG976" s="100"/>
      <c r="CH976" s="100"/>
      <c r="CI976" s="100"/>
      <c r="CJ976" s="100"/>
      <c r="CK976" s="100"/>
      <c r="CL976" s="100"/>
    </row>
    <row r="977" spans="1:90" x14ac:dyDescent="0.3">
      <c r="A977" s="163">
        <v>978</v>
      </c>
      <c r="B977" s="3"/>
      <c r="E977" s="2"/>
      <c r="F977" s="3"/>
      <c r="G977" s="13"/>
      <c r="H977" s="13"/>
      <c r="I977" s="13"/>
      <c r="J977" s="13"/>
      <c r="K977" s="3"/>
      <c r="L977" s="13"/>
      <c r="M977" s="13"/>
      <c r="N977" s="3"/>
      <c r="O977" s="13"/>
      <c r="P977" s="13"/>
      <c r="Q977" s="3"/>
      <c r="R977" s="13"/>
      <c r="S977" s="13"/>
      <c r="T977" s="3"/>
      <c r="U977" s="13"/>
      <c r="V977" s="13"/>
      <c r="W977" s="3"/>
      <c r="X977" s="13"/>
      <c r="Y977" s="13"/>
      <c r="Z977" s="3"/>
      <c r="AA977" s="13"/>
      <c r="AB977" s="13"/>
      <c r="AC977" s="3"/>
      <c r="AD977" s="13"/>
      <c r="AE977" s="13"/>
      <c r="AF977" s="3"/>
      <c r="AG977" s="13"/>
      <c r="AH977" s="13"/>
      <c r="AI977" s="3"/>
      <c r="AJ977" s="13"/>
      <c r="AK977" s="13"/>
      <c r="AL977" s="3"/>
      <c r="AM977" s="13"/>
      <c r="AN977" s="13"/>
      <c r="AO977" s="3"/>
      <c r="AP977" s="13"/>
      <c r="AQ977" s="13"/>
      <c r="AR977" s="3"/>
      <c r="AS977" s="13"/>
      <c r="AT977" s="13"/>
      <c r="AU977" s="40"/>
      <c r="AV977" s="13"/>
      <c r="AW977" s="13"/>
      <c r="AX977" s="3"/>
      <c r="AY977" s="13"/>
      <c r="AZ977" s="13"/>
      <c r="BA977" s="3"/>
      <c r="BB977" s="13"/>
      <c r="BC977" s="13"/>
      <c r="BD977" s="3"/>
      <c r="BE977" s="13"/>
      <c r="BF977" s="13"/>
      <c r="BG977" s="245"/>
      <c r="BH977" s="13"/>
      <c r="BI977" s="13"/>
      <c r="BJ977" s="13"/>
      <c r="BK977" s="13"/>
      <c r="BL977" s="13"/>
      <c r="BM977" s="13"/>
      <c r="BN977" s="186"/>
      <c r="BO977" s="13"/>
      <c r="BP977" s="13"/>
      <c r="BQ977" s="13"/>
      <c r="BR977" s="13"/>
      <c r="BT977" s="340"/>
      <c r="BU977" s="186"/>
      <c r="BV977" s="100"/>
      <c r="BW977" s="100"/>
      <c r="BX977" s="100"/>
      <c r="BY977" s="100"/>
      <c r="BZ977" s="100"/>
      <c r="CA977" s="100"/>
      <c r="CB977" s="100"/>
      <c r="CC977" s="100"/>
      <c r="CD977" s="100"/>
      <c r="CE977" s="100"/>
      <c r="CF977" s="100"/>
      <c r="CG977" s="100"/>
      <c r="CH977" s="100"/>
      <c r="CI977" s="100"/>
      <c r="CJ977" s="100"/>
      <c r="CK977" s="100"/>
      <c r="CL977" s="100"/>
    </row>
    <row r="978" spans="1:90" x14ac:dyDescent="0.3">
      <c r="A978" s="163">
        <v>979</v>
      </c>
      <c r="B978" s="3"/>
      <c r="E978" s="2"/>
      <c r="F978" s="3"/>
      <c r="G978" s="13"/>
      <c r="H978" s="13"/>
      <c r="I978" s="13"/>
      <c r="J978" s="13"/>
      <c r="K978" s="3"/>
      <c r="L978" s="13"/>
      <c r="M978" s="13"/>
      <c r="N978" s="3"/>
      <c r="O978" s="13"/>
      <c r="P978" s="13"/>
      <c r="Q978" s="3"/>
      <c r="R978" s="13"/>
      <c r="S978" s="13"/>
      <c r="T978" s="3"/>
      <c r="U978" s="13"/>
      <c r="V978" s="13"/>
      <c r="W978" s="3"/>
      <c r="X978" s="13"/>
      <c r="Y978" s="13"/>
      <c r="Z978" s="3"/>
      <c r="AA978" s="13"/>
      <c r="AB978" s="13"/>
      <c r="AC978" s="3"/>
      <c r="AD978" s="13"/>
      <c r="AE978" s="13"/>
      <c r="AF978" s="3"/>
      <c r="AG978" s="13"/>
      <c r="AH978" s="13"/>
      <c r="AI978" s="3"/>
      <c r="AJ978" s="13"/>
      <c r="AK978" s="13"/>
      <c r="AL978" s="3"/>
      <c r="AM978" s="13"/>
      <c r="AN978" s="13"/>
      <c r="AO978" s="3"/>
      <c r="AP978" s="13"/>
      <c r="AQ978" s="13"/>
      <c r="AR978" s="3"/>
      <c r="AS978" s="13"/>
      <c r="AT978" s="13"/>
      <c r="AU978" s="40"/>
      <c r="AV978" s="13"/>
      <c r="AW978" s="13"/>
      <c r="AX978" s="3"/>
      <c r="AY978" s="13"/>
      <c r="AZ978" s="13"/>
      <c r="BA978" s="3"/>
      <c r="BB978" s="13"/>
      <c r="BC978" s="13"/>
      <c r="BD978" s="3"/>
      <c r="BE978" s="13"/>
      <c r="BF978" s="13"/>
      <c r="BG978" s="245"/>
      <c r="BH978" s="13"/>
      <c r="BI978" s="13"/>
      <c r="BJ978" s="13"/>
      <c r="BK978" s="13"/>
      <c r="BL978" s="13"/>
      <c r="BM978" s="13"/>
      <c r="BN978" s="186"/>
      <c r="BO978" s="13"/>
      <c r="BP978" s="13"/>
      <c r="BQ978" s="13"/>
      <c r="BR978" s="13"/>
      <c r="BT978" s="340"/>
      <c r="BU978" s="186"/>
      <c r="BV978" s="100"/>
      <c r="BW978" s="100"/>
      <c r="BX978" s="100"/>
      <c r="BY978" s="100"/>
      <c r="BZ978" s="100"/>
      <c r="CA978" s="100"/>
      <c r="CB978" s="100"/>
      <c r="CC978" s="100"/>
      <c r="CD978" s="100"/>
      <c r="CE978" s="100"/>
      <c r="CF978" s="100"/>
      <c r="CG978" s="100"/>
      <c r="CH978" s="100"/>
      <c r="CI978" s="100"/>
      <c r="CJ978" s="100"/>
      <c r="CK978" s="100"/>
      <c r="CL978" s="100"/>
    </row>
    <row r="979" spans="1:90" x14ac:dyDescent="0.3">
      <c r="A979" s="163">
        <v>980</v>
      </c>
      <c r="B979" s="3"/>
      <c r="E979" s="2"/>
      <c r="F979" s="3"/>
      <c r="G979" s="13"/>
      <c r="H979" s="13"/>
      <c r="I979" s="13"/>
      <c r="J979" s="13"/>
      <c r="K979" s="3"/>
      <c r="L979" s="13"/>
      <c r="M979" s="13"/>
      <c r="N979" s="3"/>
      <c r="O979" s="13"/>
      <c r="P979" s="13"/>
      <c r="Q979" s="3"/>
      <c r="R979" s="13"/>
      <c r="S979" s="13"/>
      <c r="T979" s="3"/>
      <c r="U979" s="13"/>
      <c r="V979" s="13"/>
      <c r="W979" s="3"/>
      <c r="X979" s="13"/>
      <c r="Y979" s="13"/>
      <c r="Z979" s="3"/>
      <c r="AA979" s="13"/>
      <c r="AB979" s="13"/>
      <c r="AC979" s="3"/>
      <c r="AD979" s="13"/>
      <c r="AE979" s="13"/>
      <c r="AF979" s="3"/>
      <c r="AG979" s="13"/>
      <c r="AH979" s="13"/>
      <c r="AI979" s="3"/>
      <c r="AJ979" s="13"/>
      <c r="AK979" s="13"/>
      <c r="AL979" s="3"/>
      <c r="AM979" s="13"/>
      <c r="AN979" s="13"/>
      <c r="AO979" s="3"/>
      <c r="AP979" s="13"/>
      <c r="AQ979" s="13"/>
      <c r="AR979" s="3"/>
      <c r="AS979" s="13"/>
      <c r="AT979" s="13"/>
      <c r="AU979" s="40"/>
      <c r="AV979" s="13"/>
      <c r="AW979" s="13"/>
      <c r="AX979" s="3"/>
      <c r="AY979" s="13"/>
      <c r="AZ979" s="13"/>
      <c r="BA979" s="3"/>
      <c r="BB979" s="13"/>
      <c r="BC979" s="13"/>
      <c r="BD979" s="3"/>
      <c r="BE979" s="13"/>
      <c r="BF979" s="13"/>
      <c r="BG979" s="245"/>
      <c r="BH979" s="13"/>
      <c r="BI979" s="13"/>
      <c r="BJ979" s="13"/>
      <c r="BK979" s="13"/>
      <c r="BL979" s="13"/>
      <c r="BM979" s="13"/>
      <c r="BN979" s="186"/>
      <c r="BO979" s="13"/>
      <c r="BP979" s="13"/>
      <c r="BQ979" s="13"/>
      <c r="BR979" s="13"/>
      <c r="BT979" s="340"/>
      <c r="BU979" s="186"/>
      <c r="BV979" s="100"/>
      <c r="BW979" s="100"/>
      <c r="BX979" s="100"/>
      <c r="BY979" s="100"/>
      <c r="BZ979" s="100"/>
      <c r="CA979" s="100"/>
      <c r="CB979" s="100"/>
      <c r="CC979" s="100"/>
      <c r="CD979" s="100"/>
      <c r="CE979" s="100"/>
      <c r="CF979" s="100"/>
      <c r="CG979" s="100"/>
      <c r="CH979" s="100"/>
      <c r="CI979" s="100"/>
      <c r="CJ979" s="100"/>
      <c r="CK979" s="100"/>
      <c r="CL979" s="100"/>
    </row>
    <row r="980" spans="1:90" x14ac:dyDescent="0.3">
      <c r="A980" s="163">
        <v>981</v>
      </c>
      <c r="B980" s="3"/>
      <c r="E980" s="2"/>
      <c r="F980" s="3"/>
      <c r="G980" s="13"/>
      <c r="H980" s="13"/>
      <c r="I980" s="13"/>
      <c r="J980" s="13"/>
      <c r="K980" s="3"/>
      <c r="L980" s="13"/>
      <c r="M980" s="13"/>
      <c r="N980" s="3"/>
      <c r="O980" s="13"/>
      <c r="P980" s="13"/>
      <c r="Q980" s="3"/>
      <c r="R980" s="13"/>
      <c r="S980" s="13"/>
      <c r="T980" s="3"/>
      <c r="U980" s="13"/>
      <c r="V980" s="13"/>
      <c r="W980" s="3"/>
      <c r="X980" s="13"/>
      <c r="Y980" s="13"/>
      <c r="Z980" s="3"/>
      <c r="AA980" s="13"/>
      <c r="AB980" s="13"/>
      <c r="AC980" s="3"/>
      <c r="AD980" s="13"/>
      <c r="AE980" s="13"/>
      <c r="AF980" s="3"/>
      <c r="AG980" s="13"/>
      <c r="AH980" s="13"/>
      <c r="AI980" s="3"/>
      <c r="AJ980" s="13"/>
      <c r="AK980" s="13"/>
      <c r="AL980" s="3"/>
      <c r="AM980" s="13"/>
      <c r="AN980" s="13"/>
      <c r="AO980" s="3"/>
      <c r="AP980" s="13"/>
      <c r="AQ980" s="13"/>
      <c r="AR980" s="3"/>
      <c r="AS980" s="13"/>
      <c r="AT980" s="13"/>
      <c r="AU980" s="40"/>
      <c r="AV980" s="13"/>
      <c r="AW980" s="13"/>
      <c r="AX980" s="3"/>
      <c r="AY980" s="13"/>
      <c r="AZ980" s="13"/>
      <c r="BA980" s="3"/>
      <c r="BB980" s="13"/>
      <c r="BC980" s="13"/>
      <c r="BD980" s="3"/>
      <c r="BE980" s="13"/>
      <c r="BF980" s="13"/>
      <c r="BG980" s="245"/>
      <c r="BH980" s="13"/>
      <c r="BI980" s="13"/>
      <c r="BJ980" s="13"/>
      <c r="BK980" s="13"/>
      <c r="BL980" s="13"/>
      <c r="BM980" s="13"/>
      <c r="BN980" s="186"/>
      <c r="BO980" s="13"/>
      <c r="BP980" s="13"/>
      <c r="BQ980" s="13"/>
      <c r="BR980" s="13"/>
      <c r="BT980" s="340"/>
      <c r="BU980" s="186"/>
      <c r="BV980" s="100"/>
      <c r="BW980" s="100"/>
      <c r="BX980" s="100"/>
      <c r="BY980" s="100"/>
      <c r="BZ980" s="100"/>
      <c r="CA980" s="100"/>
      <c r="CB980" s="100"/>
      <c r="CC980" s="100"/>
      <c r="CD980" s="100"/>
      <c r="CE980" s="100"/>
      <c r="CF980" s="100"/>
      <c r="CG980" s="100"/>
      <c r="CH980" s="100"/>
      <c r="CI980" s="100"/>
      <c r="CJ980" s="100"/>
      <c r="CK980" s="100"/>
      <c r="CL980" s="100"/>
    </row>
    <row r="981" spans="1:90" x14ac:dyDescent="0.3">
      <c r="A981" s="163">
        <v>982</v>
      </c>
      <c r="B981" s="3"/>
      <c r="E981" s="2"/>
      <c r="F981" s="3"/>
      <c r="G981" s="13"/>
      <c r="H981" s="13"/>
      <c r="I981" s="13"/>
      <c r="J981" s="13"/>
      <c r="K981" s="3"/>
      <c r="L981" s="13"/>
      <c r="M981" s="13"/>
      <c r="N981" s="3"/>
      <c r="O981" s="13"/>
      <c r="P981" s="13"/>
      <c r="Q981" s="3"/>
      <c r="R981" s="13"/>
      <c r="S981" s="13"/>
      <c r="T981" s="3"/>
      <c r="U981" s="13"/>
      <c r="V981" s="13"/>
      <c r="W981" s="3"/>
      <c r="X981" s="13"/>
      <c r="Y981" s="13"/>
      <c r="Z981" s="3"/>
      <c r="AA981" s="13"/>
      <c r="AB981" s="13"/>
      <c r="AC981" s="3"/>
      <c r="AD981" s="13"/>
      <c r="AE981" s="13"/>
      <c r="AF981" s="3"/>
      <c r="AG981" s="13"/>
      <c r="AH981" s="13"/>
      <c r="AI981" s="3"/>
      <c r="AJ981" s="13"/>
      <c r="AK981" s="13"/>
      <c r="AL981" s="3"/>
      <c r="AM981" s="13"/>
      <c r="AN981" s="13"/>
      <c r="AO981" s="3"/>
      <c r="AP981" s="13"/>
      <c r="AQ981" s="13"/>
      <c r="AR981" s="3"/>
      <c r="AS981" s="13"/>
      <c r="AT981" s="13"/>
      <c r="AU981" s="40"/>
      <c r="AV981" s="13"/>
      <c r="AW981" s="13"/>
      <c r="AX981" s="3"/>
      <c r="AY981" s="13"/>
      <c r="AZ981" s="13"/>
      <c r="BA981" s="3"/>
      <c r="BB981" s="13"/>
      <c r="BC981" s="13"/>
      <c r="BD981" s="3"/>
      <c r="BE981" s="13"/>
      <c r="BF981" s="13"/>
      <c r="BG981" s="245"/>
      <c r="BH981" s="13"/>
      <c r="BI981" s="13"/>
      <c r="BJ981" s="13"/>
      <c r="BK981" s="13"/>
      <c r="BL981" s="13"/>
      <c r="BM981" s="13"/>
      <c r="BN981" s="186"/>
      <c r="BO981" s="13"/>
      <c r="BP981" s="13"/>
      <c r="BQ981" s="13"/>
      <c r="BR981" s="13"/>
      <c r="BT981" s="340"/>
      <c r="BU981" s="186"/>
      <c r="BV981" s="100"/>
      <c r="BW981" s="100"/>
      <c r="BX981" s="100"/>
      <c r="BY981" s="100"/>
      <c r="BZ981" s="100"/>
      <c r="CA981" s="100"/>
      <c r="CB981" s="100"/>
      <c r="CC981" s="100"/>
      <c r="CD981" s="100"/>
      <c r="CE981" s="100"/>
      <c r="CF981" s="100"/>
      <c r="CG981" s="100"/>
      <c r="CH981" s="100"/>
      <c r="CI981" s="100"/>
      <c r="CJ981" s="100"/>
      <c r="CK981" s="100"/>
      <c r="CL981" s="100"/>
    </row>
    <row r="982" spans="1:90" x14ac:dyDescent="0.3">
      <c r="A982" s="163">
        <v>983</v>
      </c>
      <c r="B982" s="3"/>
      <c r="E982" s="2"/>
      <c r="F982" s="3"/>
      <c r="G982" s="13"/>
      <c r="H982" s="13"/>
      <c r="I982" s="13"/>
      <c r="J982" s="13"/>
      <c r="K982" s="3"/>
      <c r="L982" s="13"/>
      <c r="M982" s="13"/>
      <c r="N982" s="3"/>
      <c r="O982" s="13"/>
      <c r="P982" s="13"/>
      <c r="Q982" s="3"/>
      <c r="R982" s="13"/>
      <c r="S982" s="13"/>
      <c r="T982" s="3"/>
      <c r="U982" s="13"/>
      <c r="V982" s="13"/>
      <c r="W982" s="3"/>
      <c r="X982" s="13"/>
      <c r="Y982" s="13"/>
      <c r="Z982" s="3"/>
      <c r="AA982" s="13"/>
      <c r="AB982" s="13"/>
      <c r="AC982" s="3"/>
      <c r="AD982" s="13"/>
      <c r="AE982" s="13"/>
      <c r="AF982" s="3"/>
      <c r="AG982" s="13"/>
      <c r="AH982" s="13"/>
      <c r="AI982" s="3"/>
      <c r="AJ982" s="13"/>
      <c r="AK982" s="13"/>
      <c r="AL982" s="3"/>
      <c r="AM982" s="13"/>
      <c r="AN982" s="13"/>
      <c r="AO982" s="3"/>
      <c r="AP982" s="13"/>
      <c r="AQ982" s="13"/>
      <c r="AR982" s="3"/>
      <c r="AS982" s="13"/>
      <c r="AT982" s="13"/>
      <c r="AU982" s="40"/>
      <c r="AV982" s="13"/>
      <c r="AW982" s="13"/>
      <c r="AX982" s="3"/>
      <c r="AY982" s="13"/>
      <c r="AZ982" s="13"/>
      <c r="BA982" s="3"/>
      <c r="BB982" s="13"/>
      <c r="BC982" s="13"/>
      <c r="BD982" s="3"/>
      <c r="BE982" s="13"/>
      <c r="BF982" s="13"/>
      <c r="BG982" s="245"/>
      <c r="BH982" s="13"/>
      <c r="BI982" s="13"/>
      <c r="BJ982" s="13"/>
      <c r="BK982" s="13"/>
      <c r="BL982" s="13"/>
      <c r="BM982" s="13"/>
      <c r="BN982" s="186"/>
      <c r="BO982" s="13"/>
      <c r="BP982" s="13"/>
      <c r="BQ982" s="13"/>
      <c r="BR982" s="13"/>
      <c r="BT982" s="340"/>
      <c r="BU982" s="186"/>
      <c r="BV982" s="100"/>
      <c r="BW982" s="100"/>
      <c r="BX982" s="100"/>
      <c r="BY982" s="100"/>
      <c r="BZ982" s="100"/>
      <c r="CA982" s="100"/>
      <c r="CB982" s="100"/>
      <c r="CC982" s="100"/>
      <c r="CD982" s="100"/>
      <c r="CE982" s="100"/>
      <c r="CF982" s="100"/>
      <c r="CG982" s="100"/>
      <c r="CH982" s="100"/>
      <c r="CI982" s="100"/>
      <c r="CJ982" s="100"/>
      <c r="CK982" s="100"/>
      <c r="CL982" s="100"/>
    </row>
    <row r="983" spans="1:90" x14ac:dyDescent="0.3">
      <c r="A983" s="163">
        <v>984</v>
      </c>
      <c r="B983" s="3"/>
      <c r="E983" s="2"/>
      <c r="F983" s="3"/>
      <c r="G983" s="13"/>
      <c r="H983" s="13"/>
      <c r="I983" s="13"/>
      <c r="J983" s="13"/>
      <c r="K983" s="3"/>
      <c r="L983" s="13"/>
      <c r="M983" s="13"/>
      <c r="N983" s="3"/>
      <c r="O983" s="13"/>
      <c r="P983" s="13"/>
      <c r="Q983" s="3"/>
      <c r="R983" s="13"/>
      <c r="S983" s="13"/>
      <c r="T983" s="3"/>
      <c r="U983" s="13"/>
      <c r="V983" s="13"/>
      <c r="W983" s="3"/>
      <c r="X983" s="13"/>
      <c r="Y983" s="13"/>
      <c r="Z983" s="3"/>
      <c r="AA983" s="13"/>
      <c r="AB983" s="13"/>
      <c r="AC983" s="3"/>
      <c r="AD983" s="13"/>
      <c r="AE983" s="13"/>
      <c r="AF983" s="3"/>
      <c r="AG983" s="13"/>
      <c r="AH983" s="13"/>
      <c r="AI983" s="3"/>
      <c r="AJ983" s="13"/>
      <c r="AK983" s="13"/>
      <c r="AL983" s="3"/>
      <c r="AM983" s="13"/>
      <c r="AN983" s="13"/>
      <c r="AO983" s="3"/>
      <c r="AP983" s="13"/>
      <c r="AQ983" s="13"/>
      <c r="AR983" s="3"/>
      <c r="AS983" s="13"/>
      <c r="AT983" s="13"/>
      <c r="AU983" s="40"/>
      <c r="AV983" s="13"/>
      <c r="AW983" s="13"/>
      <c r="AX983" s="3"/>
      <c r="AY983" s="13"/>
      <c r="AZ983" s="13"/>
      <c r="BA983" s="3"/>
      <c r="BB983" s="13"/>
      <c r="BC983" s="13"/>
      <c r="BD983" s="3"/>
      <c r="BE983" s="13"/>
      <c r="BF983" s="13"/>
      <c r="BG983" s="245"/>
      <c r="BH983" s="13"/>
      <c r="BI983" s="13"/>
      <c r="BJ983" s="13"/>
      <c r="BK983" s="13"/>
      <c r="BL983" s="13"/>
      <c r="BM983" s="13"/>
      <c r="BN983" s="186"/>
      <c r="BO983" s="13"/>
      <c r="BP983" s="13"/>
      <c r="BQ983" s="13"/>
      <c r="BR983" s="13"/>
      <c r="BT983" s="340"/>
      <c r="BU983" s="186"/>
      <c r="BV983" s="100"/>
      <c r="BW983" s="100"/>
      <c r="BX983" s="100"/>
      <c r="BY983" s="100"/>
      <c r="BZ983" s="100"/>
      <c r="CA983" s="100"/>
      <c r="CB983" s="100"/>
      <c r="CC983" s="100"/>
      <c r="CD983" s="100"/>
      <c r="CE983" s="100"/>
      <c r="CF983" s="100"/>
      <c r="CG983" s="100"/>
      <c r="CH983" s="100"/>
      <c r="CI983" s="100"/>
      <c r="CJ983" s="100"/>
      <c r="CK983" s="100"/>
      <c r="CL983" s="100"/>
    </row>
    <row r="984" spans="1:90" x14ac:dyDescent="0.3">
      <c r="A984" s="163">
        <v>985</v>
      </c>
      <c r="B984" s="3"/>
      <c r="E984" s="2"/>
      <c r="F984" s="3"/>
      <c r="G984" s="13"/>
      <c r="H984" s="13"/>
      <c r="I984" s="13"/>
      <c r="J984" s="13"/>
      <c r="K984" s="3"/>
      <c r="L984" s="13"/>
      <c r="M984" s="13"/>
      <c r="N984" s="3"/>
      <c r="O984" s="13"/>
      <c r="P984" s="13"/>
      <c r="Q984" s="3"/>
      <c r="R984" s="13"/>
      <c r="S984" s="13"/>
      <c r="T984" s="3"/>
      <c r="U984" s="13"/>
      <c r="V984" s="13"/>
      <c r="W984" s="3"/>
      <c r="X984" s="13"/>
      <c r="Y984" s="13"/>
      <c r="Z984" s="3"/>
      <c r="AA984" s="13"/>
      <c r="AB984" s="13"/>
      <c r="AC984" s="3"/>
      <c r="AD984" s="13"/>
      <c r="AE984" s="13"/>
      <c r="AF984" s="3"/>
      <c r="AG984" s="13"/>
      <c r="AH984" s="13"/>
      <c r="AI984" s="3"/>
      <c r="AJ984" s="13"/>
      <c r="AK984" s="13"/>
      <c r="AL984" s="3"/>
      <c r="AM984" s="13"/>
      <c r="AN984" s="13"/>
      <c r="AO984" s="3"/>
      <c r="AP984" s="13"/>
      <c r="AQ984" s="13"/>
      <c r="AR984" s="3"/>
      <c r="AS984" s="13"/>
      <c r="AT984" s="13"/>
      <c r="AU984" s="40"/>
      <c r="AV984" s="13"/>
      <c r="AW984" s="13"/>
      <c r="AX984" s="3"/>
      <c r="AY984" s="13"/>
      <c r="AZ984" s="13"/>
      <c r="BA984" s="3"/>
      <c r="BB984" s="13"/>
      <c r="BC984" s="13"/>
      <c r="BD984" s="3"/>
      <c r="BE984" s="13"/>
      <c r="BF984" s="13"/>
      <c r="BG984" s="245"/>
      <c r="BH984" s="13"/>
      <c r="BI984" s="13"/>
      <c r="BJ984" s="13"/>
      <c r="BK984" s="13"/>
      <c r="BL984" s="13"/>
      <c r="BM984" s="13"/>
      <c r="BN984" s="186"/>
      <c r="BO984" s="13"/>
      <c r="BP984" s="13"/>
      <c r="BQ984" s="13"/>
      <c r="BR984" s="13"/>
      <c r="BT984" s="340"/>
      <c r="BU984" s="186"/>
      <c r="BV984" s="100"/>
      <c r="BW984" s="100"/>
      <c r="BX984" s="100"/>
      <c r="BY984" s="100"/>
      <c r="BZ984" s="100"/>
      <c r="CA984" s="100"/>
      <c r="CB984" s="100"/>
      <c r="CC984" s="100"/>
      <c r="CD984" s="100"/>
      <c r="CE984" s="100"/>
      <c r="CF984" s="100"/>
      <c r="CG984" s="100"/>
      <c r="CH984" s="100"/>
      <c r="CI984" s="100"/>
      <c r="CJ984" s="100"/>
      <c r="CK984" s="100"/>
      <c r="CL984" s="100"/>
    </row>
    <row r="985" spans="1:90" x14ac:dyDescent="0.3">
      <c r="A985" s="163">
        <v>986</v>
      </c>
      <c r="B985" s="3"/>
      <c r="E985" s="2"/>
      <c r="F985" s="3"/>
      <c r="G985" s="13"/>
      <c r="H985" s="13"/>
      <c r="I985" s="13"/>
      <c r="J985" s="13"/>
      <c r="K985" s="3"/>
      <c r="L985" s="13"/>
      <c r="M985" s="13"/>
      <c r="N985" s="3"/>
      <c r="O985" s="13"/>
      <c r="P985" s="13"/>
      <c r="Q985" s="3"/>
      <c r="R985" s="13"/>
      <c r="S985" s="13"/>
      <c r="T985" s="3"/>
      <c r="U985" s="13"/>
      <c r="V985" s="13"/>
      <c r="W985" s="3"/>
      <c r="X985" s="13"/>
      <c r="Y985" s="13"/>
      <c r="Z985" s="3"/>
      <c r="AA985" s="13"/>
      <c r="AB985" s="13"/>
      <c r="AC985" s="3"/>
      <c r="AD985" s="13"/>
      <c r="AE985" s="13"/>
      <c r="AF985" s="3"/>
      <c r="AG985" s="13"/>
      <c r="AH985" s="13"/>
      <c r="AI985" s="3"/>
      <c r="AJ985" s="13"/>
      <c r="AK985" s="13"/>
      <c r="AL985" s="3"/>
      <c r="AM985" s="13"/>
      <c r="AN985" s="13"/>
      <c r="AO985" s="3"/>
      <c r="AP985" s="13"/>
      <c r="AQ985" s="13"/>
      <c r="AR985" s="3"/>
      <c r="AS985" s="13"/>
      <c r="AT985" s="13"/>
      <c r="AU985" s="40"/>
      <c r="AV985" s="13"/>
      <c r="AW985" s="13"/>
      <c r="AX985" s="3"/>
      <c r="AY985" s="13"/>
      <c r="AZ985" s="13"/>
      <c r="BA985" s="3"/>
      <c r="BB985" s="13"/>
      <c r="BC985" s="13"/>
      <c r="BD985" s="3"/>
      <c r="BE985" s="13"/>
      <c r="BF985" s="13"/>
      <c r="BG985" s="245"/>
      <c r="BH985" s="13"/>
      <c r="BI985" s="13"/>
      <c r="BJ985" s="13"/>
      <c r="BK985" s="13"/>
      <c r="BL985" s="13"/>
      <c r="BM985" s="13"/>
      <c r="BN985" s="186"/>
      <c r="BO985" s="13"/>
      <c r="BP985" s="13"/>
      <c r="BQ985" s="13"/>
      <c r="BR985" s="13"/>
      <c r="BT985" s="340"/>
      <c r="BU985" s="186"/>
      <c r="BV985" s="100"/>
      <c r="BW985" s="100"/>
      <c r="BX985" s="100"/>
      <c r="BY985" s="100"/>
      <c r="BZ985" s="100"/>
      <c r="CA985" s="100"/>
      <c r="CB985" s="100"/>
      <c r="CC985" s="100"/>
      <c r="CD985" s="100"/>
      <c r="CE985" s="100"/>
      <c r="CF985" s="100"/>
      <c r="CG985" s="100"/>
      <c r="CH985" s="100"/>
      <c r="CI985" s="100"/>
      <c r="CJ985" s="100"/>
      <c r="CK985" s="100"/>
      <c r="CL985" s="100"/>
    </row>
    <row r="986" spans="1:90" x14ac:dyDescent="0.3">
      <c r="A986" s="163">
        <v>987</v>
      </c>
      <c r="B986" s="3"/>
      <c r="E986" s="2"/>
      <c r="F986" s="3"/>
      <c r="G986" s="13"/>
      <c r="H986" s="13"/>
      <c r="I986" s="13"/>
      <c r="J986" s="13"/>
      <c r="K986" s="3"/>
      <c r="L986" s="13"/>
      <c r="M986" s="13"/>
      <c r="N986" s="3"/>
      <c r="O986" s="13"/>
      <c r="P986" s="13"/>
      <c r="Q986" s="3"/>
      <c r="R986" s="13"/>
      <c r="S986" s="13"/>
      <c r="T986" s="3"/>
      <c r="U986" s="13"/>
      <c r="V986" s="13"/>
      <c r="W986" s="3"/>
      <c r="X986" s="13"/>
      <c r="Y986" s="13"/>
      <c r="Z986" s="3"/>
      <c r="AA986" s="13"/>
      <c r="AB986" s="13"/>
      <c r="AC986" s="3"/>
      <c r="AD986" s="13"/>
      <c r="AE986" s="13"/>
      <c r="AF986" s="3"/>
      <c r="AG986" s="13"/>
      <c r="AH986" s="13"/>
      <c r="AI986" s="3"/>
      <c r="AJ986" s="13"/>
      <c r="AK986" s="13"/>
      <c r="AL986" s="3"/>
      <c r="AM986" s="13"/>
      <c r="AN986" s="13"/>
      <c r="AO986" s="3"/>
      <c r="AP986" s="13"/>
      <c r="AQ986" s="13"/>
      <c r="AR986" s="3"/>
      <c r="AS986" s="13"/>
      <c r="AT986" s="13"/>
      <c r="AU986" s="40"/>
      <c r="AV986" s="13"/>
      <c r="AW986" s="13"/>
      <c r="AX986" s="3"/>
      <c r="AY986" s="13"/>
      <c r="AZ986" s="13"/>
      <c r="BA986" s="3"/>
      <c r="BB986" s="13"/>
      <c r="BC986" s="13"/>
      <c r="BD986" s="3"/>
      <c r="BE986" s="13"/>
      <c r="BF986" s="13"/>
      <c r="BG986" s="245"/>
      <c r="BH986" s="13"/>
      <c r="BI986" s="13"/>
      <c r="BJ986" s="13"/>
      <c r="BK986" s="13"/>
      <c r="BL986" s="13"/>
      <c r="BM986" s="13"/>
      <c r="BN986" s="186"/>
      <c r="BO986" s="13"/>
      <c r="BP986" s="13"/>
      <c r="BQ986" s="13"/>
      <c r="BR986" s="13"/>
      <c r="BT986" s="340"/>
      <c r="BU986" s="186"/>
      <c r="BV986" s="100"/>
      <c r="BW986" s="100"/>
      <c r="BX986" s="100"/>
      <c r="BY986" s="100"/>
      <c r="BZ986" s="100"/>
      <c r="CA986" s="100"/>
      <c r="CB986" s="100"/>
      <c r="CC986" s="100"/>
      <c r="CD986" s="100"/>
      <c r="CE986" s="100"/>
      <c r="CF986" s="100"/>
      <c r="CG986" s="100"/>
      <c r="CH986" s="100"/>
      <c r="CI986" s="100"/>
      <c r="CJ986" s="100"/>
      <c r="CK986" s="100"/>
      <c r="CL986" s="100"/>
    </row>
    <row r="987" spans="1:90" x14ac:dyDescent="0.3">
      <c r="A987" s="163">
        <v>988</v>
      </c>
      <c r="B987" s="3"/>
      <c r="E987" s="2"/>
      <c r="F987" s="3"/>
      <c r="G987" s="13"/>
      <c r="H987" s="13"/>
      <c r="I987" s="13"/>
      <c r="J987" s="13"/>
      <c r="K987" s="3"/>
      <c r="L987" s="13"/>
      <c r="M987" s="13"/>
      <c r="N987" s="3"/>
      <c r="O987" s="13"/>
      <c r="P987" s="13"/>
      <c r="Q987" s="3"/>
      <c r="R987" s="13"/>
      <c r="S987" s="13"/>
      <c r="T987" s="3"/>
      <c r="U987" s="13"/>
      <c r="V987" s="13"/>
      <c r="W987" s="3"/>
      <c r="X987" s="13"/>
      <c r="Y987" s="13"/>
      <c r="Z987" s="3"/>
      <c r="AA987" s="13"/>
      <c r="AB987" s="13"/>
      <c r="AC987" s="3"/>
      <c r="AD987" s="13"/>
      <c r="AE987" s="13"/>
      <c r="AF987" s="3"/>
      <c r="AG987" s="13"/>
      <c r="AH987" s="13"/>
      <c r="AI987" s="3"/>
      <c r="AJ987" s="13"/>
      <c r="AK987" s="13"/>
      <c r="AL987" s="3"/>
      <c r="AM987" s="13"/>
      <c r="AN987" s="13"/>
      <c r="AO987" s="3"/>
      <c r="AP987" s="13"/>
      <c r="AQ987" s="13"/>
      <c r="AR987" s="3"/>
      <c r="AS987" s="13"/>
      <c r="AT987" s="13"/>
      <c r="AU987" s="40"/>
      <c r="AV987" s="13"/>
      <c r="AW987" s="13"/>
      <c r="AX987" s="3"/>
      <c r="AY987" s="13"/>
      <c r="AZ987" s="13"/>
      <c r="BA987" s="3"/>
      <c r="BB987" s="13"/>
      <c r="BC987" s="13"/>
      <c r="BD987" s="3"/>
      <c r="BE987" s="13"/>
      <c r="BF987" s="13"/>
      <c r="BG987" s="245"/>
      <c r="BH987" s="13"/>
      <c r="BI987" s="13"/>
      <c r="BJ987" s="13"/>
      <c r="BK987" s="13"/>
      <c r="BL987" s="13"/>
      <c r="BM987" s="13"/>
      <c r="BN987" s="186"/>
      <c r="BO987" s="13"/>
      <c r="BP987" s="13"/>
      <c r="BQ987" s="13"/>
      <c r="BR987" s="13"/>
      <c r="BT987" s="340"/>
      <c r="BU987" s="186"/>
      <c r="BV987" s="100"/>
      <c r="BW987" s="100"/>
      <c r="BX987" s="100"/>
      <c r="BY987" s="100"/>
      <c r="BZ987" s="100"/>
      <c r="CA987" s="100"/>
      <c r="CB987" s="100"/>
      <c r="CC987" s="100"/>
      <c r="CD987" s="100"/>
      <c r="CE987" s="100"/>
      <c r="CF987" s="100"/>
      <c r="CG987" s="100"/>
      <c r="CH987" s="100"/>
      <c r="CI987" s="100"/>
      <c r="CJ987" s="100"/>
      <c r="CK987" s="100"/>
      <c r="CL987" s="100"/>
    </row>
    <row r="988" spans="1:90" x14ac:dyDescent="0.3">
      <c r="A988" s="163">
        <v>989</v>
      </c>
      <c r="B988" s="3"/>
      <c r="E988" s="2"/>
      <c r="F988" s="3"/>
      <c r="G988" s="13"/>
      <c r="H988" s="13"/>
      <c r="I988" s="13"/>
      <c r="J988" s="13"/>
      <c r="K988" s="3"/>
      <c r="L988" s="13"/>
      <c r="M988" s="13"/>
      <c r="N988" s="3"/>
      <c r="O988" s="13"/>
      <c r="P988" s="13"/>
      <c r="Q988" s="3"/>
      <c r="R988" s="13"/>
      <c r="S988" s="13"/>
      <c r="T988" s="3"/>
      <c r="U988" s="13"/>
      <c r="V988" s="13"/>
      <c r="W988" s="3"/>
      <c r="X988" s="13"/>
      <c r="Y988" s="13"/>
      <c r="Z988" s="3"/>
      <c r="AA988" s="13"/>
      <c r="AB988" s="13"/>
      <c r="AC988" s="3"/>
      <c r="AD988" s="13"/>
      <c r="AE988" s="13"/>
      <c r="AF988" s="3"/>
      <c r="AG988" s="13"/>
      <c r="AH988" s="13"/>
      <c r="AI988" s="3"/>
      <c r="AJ988" s="13"/>
      <c r="AK988" s="13"/>
      <c r="AL988" s="3"/>
      <c r="AM988" s="13"/>
      <c r="AN988" s="13"/>
      <c r="AO988" s="3"/>
      <c r="AP988" s="13"/>
      <c r="AQ988" s="13"/>
      <c r="AR988" s="3"/>
      <c r="AS988" s="13"/>
      <c r="AT988" s="13"/>
      <c r="AU988" s="40"/>
      <c r="AV988" s="13"/>
      <c r="AW988" s="13"/>
      <c r="AX988" s="3"/>
      <c r="AY988" s="13"/>
      <c r="AZ988" s="13"/>
      <c r="BA988" s="3"/>
      <c r="BB988" s="13"/>
      <c r="BC988" s="13"/>
      <c r="BD988" s="3"/>
      <c r="BE988" s="13"/>
      <c r="BF988" s="13"/>
      <c r="BG988" s="245"/>
      <c r="BH988" s="13"/>
      <c r="BI988" s="13"/>
      <c r="BJ988" s="13"/>
      <c r="BK988" s="13"/>
      <c r="BL988" s="13"/>
      <c r="BM988" s="13"/>
      <c r="BN988" s="186"/>
      <c r="BO988" s="13"/>
      <c r="BP988" s="13"/>
      <c r="BQ988" s="13"/>
      <c r="BR988" s="13"/>
      <c r="BT988" s="340"/>
      <c r="BU988" s="186"/>
      <c r="BV988" s="100"/>
      <c r="BW988" s="100"/>
      <c r="BX988" s="100"/>
      <c r="BY988" s="100"/>
      <c r="BZ988" s="100"/>
      <c r="CA988" s="100"/>
      <c r="CB988" s="100"/>
      <c r="CC988" s="100"/>
      <c r="CD988" s="100"/>
      <c r="CE988" s="100"/>
      <c r="CF988" s="100"/>
      <c r="CG988" s="100"/>
      <c r="CH988" s="100"/>
      <c r="CI988" s="100"/>
      <c r="CJ988" s="100"/>
      <c r="CK988" s="100"/>
      <c r="CL988" s="100"/>
    </row>
    <row r="989" spans="1:90" x14ac:dyDescent="0.3">
      <c r="A989" s="163">
        <v>990</v>
      </c>
      <c r="B989" s="3"/>
      <c r="E989" s="2"/>
      <c r="F989" s="3"/>
      <c r="G989" s="13"/>
      <c r="H989" s="13"/>
      <c r="I989" s="13"/>
      <c r="J989" s="13"/>
      <c r="K989" s="3"/>
      <c r="L989" s="13"/>
      <c r="M989" s="13"/>
      <c r="N989" s="3"/>
      <c r="O989" s="13"/>
      <c r="P989" s="13"/>
      <c r="Q989" s="3"/>
      <c r="R989" s="13"/>
      <c r="S989" s="13"/>
      <c r="T989" s="3"/>
      <c r="U989" s="13"/>
      <c r="V989" s="13"/>
      <c r="W989" s="3"/>
      <c r="X989" s="13"/>
      <c r="Y989" s="13"/>
      <c r="Z989" s="3"/>
      <c r="AA989" s="13"/>
      <c r="AB989" s="13"/>
      <c r="AC989" s="3"/>
      <c r="AD989" s="13"/>
      <c r="AE989" s="13"/>
      <c r="AF989" s="3"/>
      <c r="AG989" s="13"/>
      <c r="AH989" s="13"/>
      <c r="AI989" s="3"/>
      <c r="AJ989" s="13"/>
      <c r="AK989" s="13"/>
      <c r="AL989" s="3"/>
      <c r="AM989" s="13"/>
      <c r="AN989" s="13"/>
      <c r="AO989" s="3"/>
      <c r="AP989" s="13"/>
      <c r="AQ989" s="13"/>
      <c r="AR989" s="3"/>
      <c r="AS989" s="13"/>
      <c r="AT989" s="13"/>
      <c r="AU989" s="40"/>
      <c r="AV989" s="13"/>
      <c r="AW989" s="13"/>
      <c r="AX989" s="3"/>
      <c r="AY989" s="13"/>
      <c r="AZ989" s="13"/>
      <c r="BA989" s="3"/>
      <c r="BB989" s="13"/>
      <c r="BC989" s="13"/>
      <c r="BD989" s="3"/>
      <c r="BE989" s="13"/>
      <c r="BF989" s="13"/>
      <c r="BG989" s="245"/>
      <c r="BH989" s="13"/>
      <c r="BI989" s="13"/>
      <c r="BJ989" s="13"/>
      <c r="BK989" s="13"/>
      <c r="BL989" s="13"/>
      <c r="BM989" s="13"/>
      <c r="BN989" s="186"/>
      <c r="BO989" s="13"/>
      <c r="BP989" s="13"/>
      <c r="BQ989" s="13"/>
      <c r="BR989" s="13"/>
      <c r="BT989" s="340"/>
      <c r="BU989" s="186"/>
      <c r="BV989" s="100"/>
      <c r="BW989" s="100"/>
      <c r="BX989" s="100"/>
      <c r="BY989" s="100"/>
      <c r="BZ989" s="100"/>
      <c r="CA989" s="100"/>
      <c r="CB989" s="100"/>
      <c r="CC989" s="100"/>
      <c r="CD989" s="100"/>
      <c r="CE989" s="100"/>
      <c r="CF989" s="100"/>
      <c r="CG989" s="100"/>
      <c r="CH989" s="100"/>
      <c r="CI989" s="100"/>
      <c r="CJ989" s="100"/>
      <c r="CK989" s="100"/>
      <c r="CL989" s="100"/>
    </row>
    <row r="990" spans="1:90" x14ac:dyDescent="0.3">
      <c r="A990" s="163">
        <v>991</v>
      </c>
      <c r="B990" s="3"/>
      <c r="E990" s="2"/>
      <c r="F990" s="3"/>
      <c r="G990" s="13"/>
      <c r="H990" s="13"/>
      <c r="I990" s="13"/>
      <c r="J990" s="13"/>
      <c r="K990" s="3"/>
      <c r="L990" s="13"/>
      <c r="M990" s="13"/>
      <c r="N990" s="3"/>
      <c r="O990" s="13"/>
      <c r="P990" s="13"/>
      <c r="Q990" s="3"/>
      <c r="R990" s="13"/>
      <c r="S990" s="13"/>
      <c r="T990" s="3"/>
      <c r="U990" s="13"/>
      <c r="V990" s="13"/>
      <c r="W990" s="3"/>
      <c r="X990" s="13"/>
      <c r="Y990" s="13"/>
      <c r="Z990" s="3"/>
      <c r="AA990" s="13"/>
      <c r="AB990" s="13"/>
      <c r="AC990" s="3"/>
      <c r="AD990" s="13"/>
      <c r="AE990" s="13"/>
      <c r="AF990" s="3"/>
      <c r="AG990" s="13"/>
      <c r="AH990" s="13"/>
      <c r="AI990" s="3"/>
      <c r="AJ990" s="13"/>
      <c r="AK990" s="13"/>
      <c r="AL990" s="3"/>
      <c r="AM990" s="13"/>
      <c r="AN990" s="13"/>
      <c r="AO990" s="3"/>
      <c r="AP990" s="13"/>
      <c r="AQ990" s="13"/>
      <c r="AR990" s="3"/>
      <c r="AS990" s="13"/>
      <c r="AT990" s="13"/>
      <c r="AU990" s="40"/>
      <c r="AV990" s="13"/>
      <c r="AW990" s="13"/>
      <c r="AX990" s="3"/>
      <c r="AY990" s="13"/>
      <c r="AZ990" s="13"/>
      <c r="BA990" s="3"/>
      <c r="BB990" s="13"/>
      <c r="BC990" s="13"/>
      <c r="BD990" s="3"/>
      <c r="BE990" s="13"/>
      <c r="BF990" s="13"/>
      <c r="BG990" s="245"/>
      <c r="BH990" s="13"/>
      <c r="BI990" s="13"/>
      <c r="BJ990" s="13"/>
      <c r="BK990" s="13"/>
      <c r="BL990" s="13"/>
      <c r="BM990" s="13"/>
      <c r="BN990" s="186"/>
      <c r="BO990" s="13"/>
      <c r="BP990" s="13"/>
      <c r="BQ990" s="13"/>
      <c r="BR990" s="13"/>
      <c r="BT990" s="340"/>
      <c r="BU990" s="186"/>
      <c r="BV990" s="100"/>
      <c r="BW990" s="100"/>
      <c r="BX990" s="100"/>
      <c r="BY990" s="100"/>
      <c r="BZ990" s="100"/>
      <c r="CA990" s="100"/>
      <c r="CB990" s="100"/>
      <c r="CC990" s="100"/>
      <c r="CD990" s="100"/>
      <c r="CE990" s="100"/>
      <c r="CF990" s="100"/>
      <c r="CG990" s="100"/>
      <c r="CH990" s="100"/>
      <c r="CI990" s="100"/>
      <c r="CJ990" s="100"/>
      <c r="CK990" s="100"/>
      <c r="CL990" s="100"/>
    </row>
    <row r="991" spans="1:90" x14ac:dyDescent="0.3">
      <c r="A991" s="163">
        <v>992</v>
      </c>
      <c r="B991" s="3"/>
      <c r="E991" s="2"/>
      <c r="F991" s="3"/>
      <c r="G991" s="13"/>
      <c r="H991" s="13"/>
      <c r="I991" s="13"/>
      <c r="J991" s="13"/>
      <c r="K991" s="3"/>
      <c r="L991" s="13"/>
      <c r="M991" s="13"/>
      <c r="N991" s="3"/>
      <c r="O991" s="13"/>
      <c r="P991" s="13"/>
      <c r="Q991" s="3"/>
      <c r="R991" s="13"/>
      <c r="S991" s="13"/>
      <c r="T991" s="3"/>
      <c r="U991" s="13"/>
      <c r="V991" s="13"/>
      <c r="W991" s="3"/>
      <c r="X991" s="13"/>
      <c r="Y991" s="13"/>
      <c r="Z991" s="3"/>
      <c r="AA991" s="13"/>
      <c r="AB991" s="13"/>
      <c r="AC991" s="3"/>
      <c r="AD991" s="13"/>
      <c r="AE991" s="13"/>
      <c r="AF991" s="3"/>
      <c r="AG991" s="13"/>
      <c r="AH991" s="13"/>
      <c r="AI991" s="3"/>
      <c r="AJ991" s="13"/>
      <c r="AK991" s="13"/>
      <c r="AL991" s="3"/>
      <c r="AM991" s="13"/>
      <c r="AN991" s="13"/>
      <c r="AO991" s="3"/>
      <c r="AP991" s="13"/>
      <c r="AQ991" s="13"/>
      <c r="AR991" s="3"/>
      <c r="AS991" s="13"/>
      <c r="AT991" s="13"/>
      <c r="AU991" s="40"/>
      <c r="AV991" s="13"/>
      <c r="AW991" s="13"/>
      <c r="AX991" s="3"/>
      <c r="AY991" s="13"/>
      <c r="AZ991" s="13"/>
      <c r="BA991" s="3"/>
      <c r="BB991" s="13"/>
      <c r="BC991" s="13"/>
      <c r="BD991" s="3"/>
      <c r="BE991" s="13"/>
      <c r="BF991" s="13"/>
      <c r="BG991" s="245"/>
      <c r="BH991" s="13"/>
      <c r="BI991" s="13"/>
      <c r="BJ991" s="13"/>
      <c r="BK991" s="13"/>
      <c r="BL991" s="13"/>
      <c r="BM991" s="13"/>
      <c r="BN991" s="186"/>
      <c r="BO991" s="13"/>
      <c r="BP991" s="13"/>
      <c r="BQ991" s="13"/>
      <c r="BR991" s="13"/>
      <c r="BT991" s="340"/>
      <c r="BU991" s="186"/>
      <c r="BV991" s="100"/>
      <c r="BW991" s="100"/>
      <c r="BX991" s="100"/>
      <c r="BY991" s="100"/>
      <c r="BZ991" s="100"/>
      <c r="CA991" s="100"/>
      <c r="CB991" s="100"/>
      <c r="CC991" s="100"/>
      <c r="CD991" s="100"/>
      <c r="CE991" s="100"/>
      <c r="CF991" s="100"/>
      <c r="CG991" s="100"/>
      <c r="CH991" s="100"/>
      <c r="CI991" s="100"/>
      <c r="CJ991" s="100"/>
      <c r="CK991" s="100"/>
      <c r="CL991" s="100"/>
    </row>
    <row r="992" spans="1:90" x14ac:dyDescent="0.3">
      <c r="A992" s="163">
        <v>993</v>
      </c>
      <c r="B992" s="3"/>
      <c r="E992" s="2"/>
      <c r="F992" s="3"/>
      <c r="G992" s="13"/>
      <c r="H992" s="13"/>
      <c r="I992" s="13"/>
      <c r="J992" s="13"/>
      <c r="K992" s="3"/>
      <c r="L992" s="13"/>
      <c r="M992" s="13"/>
      <c r="N992" s="3"/>
      <c r="O992" s="13"/>
      <c r="P992" s="13"/>
      <c r="Q992" s="3"/>
      <c r="R992" s="13"/>
      <c r="S992" s="13"/>
      <c r="T992" s="3"/>
      <c r="U992" s="13"/>
      <c r="V992" s="13"/>
      <c r="W992" s="3"/>
      <c r="X992" s="13"/>
      <c r="Y992" s="13"/>
      <c r="Z992" s="3"/>
      <c r="AA992" s="13"/>
      <c r="AB992" s="13"/>
      <c r="AC992" s="3"/>
      <c r="AD992" s="13"/>
      <c r="AE992" s="13"/>
      <c r="AF992" s="3"/>
      <c r="AG992" s="13"/>
      <c r="AH992" s="13"/>
      <c r="AI992" s="3"/>
      <c r="AJ992" s="13"/>
      <c r="AK992" s="13"/>
      <c r="AL992" s="3"/>
      <c r="AM992" s="13"/>
      <c r="AN992" s="13"/>
      <c r="AO992" s="3"/>
      <c r="AP992" s="13"/>
      <c r="AQ992" s="13"/>
      <c r="AR992" s="3"/>
      <c r="AS992" s="13"/>
      <c r="AT992" s="13"/>
      <c r="AU992" s="40"/>
      <c r="AV992" s="13"/>
      <c r="AW992" s="13"/>
      <c r="AX992" s="3"/>
      <c r="AY992" s="13"/>
      <c r="AZ992" s="13"/>
      <c r="BA992" s="3"/>
      <c r="BB992" s="13"/>
      <c r="BC992" s="13"/>
      <c r="BD992" s="3"/>
      <c r="BE992" s="13"/>
      <c r="BF992" s="13"/>
      <c r="BG992" s="245"/>
      <c r="BH992" s="13"/>
      <c r="BI992" s="13"/>
      <c r="BJ992" s="13"/>
      <c r="BK992" s="13"/>
      <c r="BL992" s="13"/>
      <c r="BM992" s="13"/>
      <c r="BN992" s="186"/>
      <c r="BO992" s="13"/>
      <c r="BP992" s="13"/>
      <c r="BQ992" s="13"/>
      <c r="BR992" s="13"/>
      <c r="BT992" s="340"/>
      <c r="BU992" s="186"/>
      <c r="BV992" s="100"/>
      <c r="BW992" s="100"/>
      <c r="BX992" s="100"/>
      <c r="BY992" s="100"/>
      <c r="BZ992" s="100"/>
      <c r="CA992" s="100"/>
      <c r="CB992" s="100"/>
      <c r="CC992" s="100"/>
      <c r="CD992" s="100"/>
      <c r="CE992" s="100"/>
      <c r="CF992" s="100"/>
      <c r="CG992" s="100"/>
      <c r="CH992" s="100"/>
      <c r="CI992" s="100"/>
      <c r="CJ992" s="100"/>
      <c r="CK992" s="100"/>
      <c r="CL992" s="100"/>
    </row>
    <row r="993" spans="1:90" x14ac:dyDescent="0.3">
      <c r="A993" s="163">
        <v>994</v>
      </c>
      <c r="B993" s="3"/>
      <c r="E993" s="2"/>
      <c r="F993" s="3"/>
      <c r="G993" s="13"/>
      <c r="H993" s="13"/>
      <c r="I993" s="13"/>
      <c r="J993" s="13"/>
      <c r="K993" s="3"/>
      <c r="L993" s="13"/>
      <c r="M993" s="13"/>
      <c r="N993" s="3"/>
      <c r="O993" s="13"/>
      <c r="P993" s="13"/>
      <c r="Q993" s="3"/>
      <c r="R993" s="13"/>
      <c r="S993" s="13"/>
      <c r="T993" s="3"/>
      <c r="U993" s="13"/>
      <c r="V993" s="13"/>
      <c r="W993" s="3"/>
      <c r="X993" s="13"/>
      <c r="Y993" s="13"/>
      <c r="Z993" s="3"/>
      <c r="AA993" s="13"/>
      <c r="AB993" s="13"/>
      <c r="AC993" s="3"/>
      <c r="AD993" s="13"/>
      <c r="AE993" s="13"/>
      <c r="AF993" s="3"/>
      <c r="AG993" s="13"/>
      <c r="AH993" s="13"/>
      <c r="AI993" s="3"/>
      <c r="AJ993" s="13"/>
      <c r="AK993" s="13"/>
      <c r="AL993" s="3"/>
      <c r="AM993" s="13"/>
      <c r="AN993" s="13"/>
      <c r="AO993" s="3"/>
      <c r="AP993" s="13"/>
      <c r="AQ993" s="13"/>
      <c r="AR993" s="3"/>
      <c r="AS993" s="13"/>
      <c r="AT993" s="13"/>
      <c r="AU993" s="40"/>
      <c r="AV993" s="13"/>
      <c r="AW993" s="13"/>
      <c r="AX993" s="3"/>
      <c r="AY993" s="13"/>
      <c r="AZ993" s="13"/>
      <c r="BA993" s="3"/>
      <c r="BB993" s="13"/>
      <c r="BC993" s="13"/>
      <c r="BD993" s="3"/>
      <c r="BE993" s="13"/>
      <c r="BF993" s="13"/>
      <c r="BG993" s="245"/>
      <c r="BH993" s="13"/>
      <c r="BI993" s="13"/>
      <c r="BJ993" s="13"/>
      <c r="BK993" s="13"/>
      <c r="BL993" s="13"/>
      <c r="BM993" s="13"/>
      <c r="BN993" s="186"/>
      <c r="BO993" s="13"/>
      <c r="BP993" s="13"/>
      <c r="BQ993" s="13"/>
      <c r="BR993" s="13"/>
      <c r="BT993" s="340"/>
      <c r="BU993" s="186"/>
      <c r="BV993" s="100"/>
      <c r="BW993" s="100"/>
      <c r="BX993" s="100"/>
      <c r="BY993" s="100"/>
      <c r="BZ993" s="100"/>
      <c r="CA993" s="100"/>
      <c r="CB993" s="100"/>
      <c r="CC993" s="100"/>
      <c r="CD993" s="100"/>
      <c r="CE993" s="100"/>
      <c r="CF993" s="100"/>
      <c r="CG993" s="100"/>
      <c r="CH993" s="100"/>
      <c r="CI993" s="100"/>
      <c r="CJ993" s="100"/>
      <c r="CK993" s="100"/>
      <c r="CL993" s="100"/>
    </row>
    <row r="994" spans="1:90" x14ac:dyDescent="0.3">
      <c r="A994" s="163">
        <v>995</v>
      </c>
      <c r="B994" s="3"/>
      <c r="E994" s="2"/>
      <c r="F994" s="3"/>
      <c r="G994" s="13"/>
      <c r="H994" s="13"/>
      <c r="I994" s="13"/>
      <c r="J994" s="13"/>
      <c r="K994" s="3"/>
      <c r="L994" s="13"/>
      <c r="M994" s="13"/>
      <c r="N994" s="3"/>
      <c r="O994" s="13"/>
      <c r="P994" s="13"/>
      <c r="Q994" s="3"/>
      <c r="R994" s="13"/>
      <c r="S994" s="13"/>
      <c r="T994" s="3"/>
      <c r="U994" s="13"/>
      <c r="V994" s="13"/>
      <c r="W994" s="3"/>
      <c r="X994" s="13"/>
      <c r="Y994" s="13"/>
      <c r="Z994" s="3"/>
      <c r="AA994" s="13"/>
      <c r="AB994" s="13"/>
      <c r="AC994" s="3"/>
      <c r="AD994" s="13"/>
      <c r="AE994" s="13"/>
      <c r="AF994" s="3"/>
      <c r="AG994" s="13"/>
      <c r="AH994" s="13"/>
      <c r="AI994" s="3"/>
      <c r="AJ994" s="13"/>
      <c r="AK994" s="13"/>
      <c r="AL994" s="3"/>
      <c r="AM994" s="13"/>
      <c r="AN994" s="13"/>
      <c r="AO994" s="3"/>
      <c r="AP994" s="13"/>
      <c r="AQ994" s="13"/>
      <c r="AR994" s="3"/>
      <c r="AS994" s="13"/>
      <c r="AT994" s="13"/>
      <c r="AU994" s="40"/>
      <c r="AV994" s="13"/>
      <c r="AW994" s="13"/>
      <c r="AX994" s="3"/>
      <c r="AY994" s="13"/>
      <c r="AZ994" s="13"/>
      <c r="BA994" s="3"/>
      <c r="BB994" s="13"/>
      <c r="BC994" s="13"/>
      <c r="BD994" s="3"/>
      <c r="BE994" s="13"/>
      <c r="BF994" s="13"/>
      <c r="BG994" s="245"/>
      <c r="BH994" s="13"/>
      <c r="BI994" s="13"/>
      <c r="BJ994" s="13"/>
      <c r="BK994" s="13"/>
      <c r="BL994" s="13"/>
      <c r="BM994" s="13"/>
      <c r="BN994" s="186"/>
      <c r="BO994" s="13"/>
      <c r="BP994" s="13"/>
      <c r="BQ994" s="13"/>
      <c r="BR994" s="13"/>
      <c r="BT994" s="340"/>
      <c r="BU994" s="186"/>
      <c r="BV994" s="100"/>
      <c r="BW994" s="100"/>
      <c r="BX994" s="100"/>
      <c r="BY994" s="100"/>
      <c r="BZ994" s="100"/>
      <c r="CA994" s="100"/>
      <c r="CB994" s="100"/>
      <c r="CC994" s="100"/>
      <c r="CD994" s="100"/>
      <c r="CE994" s="100"/>
      <c r="CF994" s="100"/>
      <c r="CG994" s="100"/>
      <c r="CH994" s="100"/>
      <c r="CI994" s="100"/>
      <c r="CJ994" s="100"/>
      <c r="CK994" s="100"/>
      <c r="CL994" s="100"/>
    </row>
    <row r="995" spans="1:90" x14ac:dyDescent="0.3">
      <c r="A995" s="163">
        <v>996</v>
      </c>
      <c r="B995" s="3"/>
      <c r="E995" s="2"/>
      <c r="F995" s="3"/>
      <c r="G995" s="13"/>
      <c r="H995" s="13"/>
      <c r="I995" s="13"/>
      <c r="J995" s="13"/>
      <c r="K995" s="3"/>
      <c r="L995" s="13"/>
      <c r="M995" s="13"/>
      <c r="N995" s="3"/>
      <c r="O995" s="13"/>
      <c r="P995" s="13"/>
      <c r="Q995" s="3"/>
      <c r="R995" s="13"/>
      <c r="S995" s="13"/>
      <c r="T995" s="3"/>
      <c r="U995" s="13"/>
      <c r="V995" s="13"/>
      <c r="W995" s="3"/>
      <c r="X995" s="13"/>
      <c r="Y995" s="13"/>
      <c r="Z995" s="3"/>
      <c r="AA995" s="13"/>
      <c r="AB995" s="13"/>
      <c r="AC995" s="3"/>
      <c r="AD995" s="13"/>
      <c r="AE995" s="13"/>
      <c r="AF995" s="3"/>
      <c r="AG995" s="13"/>
      <c r="AH995" s="13"/>
      <c r="AI995" s="3"/>
      <c r="AJ995" s="13"/>
      <c r="AK995" s="13"/>
      <c r="AL995" s="3"/>
      <c r="AM995" s="13"/>
      <c r="AN995" s="13"/>
      <c r="AO995" s="3"/>
      <c r="AP995" s="13"/>
      <c r="AQ995" s="13"/>
      <c r="AR995" s="3"/>
      <c r="AS995" s="13"/>
      <c r="AT995" s="13"/>
      <c r="AU995" s="40"/>
      <c r="AV995" s="13"/>
      <c r="AW995" s="13"/>
      <c r="AX995" s="3"/>
      <c r="AY995" s="13"/>
      <c r="AZ995" s="13"/>
      <c r="BA995" s="3"/>
      <c r="BB995" s="13"/>
      <c r="BC995" s="13"/>
      <c r="BD995" s="3"/>
      <c r="BE995" s="13"/>
      <c r="BF995" s="13"/>
      <c r="BG995" s="245"/>
      <c r="BH995" s="13"/>
      <c r="BI995" s="13"/>
      <c r="BJ995" s="13"/>
      <c r="BK995" s="13"/>
      <c r="BL995" s="13"/>
      <c r="BM995" s="13"/>
      <c r="BN995" s="186"/>
      <c r="BO995" s="13"/>
      <c r="BP995" s="13"/>
      <c r="BQ995" s="13"/>
      <c r="BR995" s="13"/>
      <c r="BT995" s="340"/>
      <c r="BU995" s="186"/>
      <c r="BV995" s="100"/>
      <c r="BW995" s="100"/>
      <c r="BX995" s="100"/>
      <c r="BY995" s="100"/>
      <c r="BZ995" s="100"/>
      <c r="CA995" s="100"/>
      <c r="CB995" s="100"/>
      <c r="CC995" s="100"/>
      <c r="CD995" s="100"/>
      <c r="CE995" s="100"/>
      <c r="CF995" s="100"/>
      <c r="CG995" s="100"/>
      <c r="CH995" s="100"/>
      <c r="CI995" s="100"/>
      <c r="CJ995" s="100"/>
      <c r="CK995" s="100"/>
      <c r="CL995" s="100"/>
    </row>
    <row r="996" spans="1:90" x14ac:dyDescent="0.3">
      <c r="A996" s="163">
        <v>997</v>
      </c>
      <c r="B996" s="3"/>
      <c r="E996" s="2"/>
      <c r="F996" s="3"/>
      <c r="G996" s="13"/>
      <c r="H996" s="13"/>
      <c r="I996" s="13"/>
      <c r="J996" s="13"/>
      <c r="K996" s="3"/>
      <c r="L996" s="13"/>
      <c r="M996" s="13"/>
      <c r="N996" s="3"/>
      <c r="O996" s="13"/>
      <c r="P996" s="13"/>
      <c r="Q996" s="3"/>
      <c r="R996" s="13"/>
      <c r="S996" s="13"/>
      <c r="T996" s="3"/>
      <c r="U996" s="13"/>
      <c r="V996" s="13"/>
      <c r="W996" s="3"/>
      <c r="X996" s="13"/>
      <c r="Y996" s="13"/>
      <c r="Z996" s="3"/>
      <c r="AA996" s="13"/>
      <c r="AB996" s="13"/>
      <c r="AC996" s="3"/>
      <c r="AD996" s="13"/>
      <c r="AE996" s="13"/>
      <c r="AF996" s="3"/>
      <c r="AG996" s="13"/>
      <c r="AH996" s="13"/>
      <c r="AI996" s="3"/>
      <c r="AJ996" s="13"/>
      <c r="AK996" s="13"/>
      <c r="AL996" s="3"/>
      <c r="AM996" s="13"/>
      <c r="AN996" s="13"/>
      <c r="AO996" s="3"/>
      <c r="AP996" s="13"/>
      <c r="AQ996" s="13"/>
      <c r="AR996" s="3"/>
      <c r="AS996" s="13"/>
      <c r="AT996" s="13"/>
      <c r="AU996" s="40"/>
      <c r="AV996" s="13"/>
      <c r="AW996" s="13"/>
      <c r="AX996" s="3"/>
      <c r="AY996" s="13"/>
      <c r="AZ996" s="13"/>
      <c r="BA996" s="3"/>
      <c r="BB996" s="13"/>
      <c r="BC996" s="13"/>
      <c r="BD996" s="3"/>
      <c r="BE996" s="13"/>
      <c r="BF996" s="13"/>
      <c r="BG996" s="245"/>
      <c r="BH996" s="13"/>
      <c r="BI996" s="13"/>
      <c r="BJ996" s="13"/>
      <c r="BK996" s="13"/>
      <c r="BL996" s="13"/>
      <c r="BM996" s="13"/>
      <c r="BN996" s="186"/>
      <c r="BO996" s="13"/>
      <c r="BP996" s="13"/>
      <c r="BQ996" s="13"/>
      <c r="BR996" s="13"/>
      <c r="BT996" s="340"/>
      <c r="BU996" s="186"/>
      <c r="BV996" s="100"/>
      <c r="BW996" s="100"/>
      <c r="BX996" s="100"/>
      <c r="BY996" s="100"/>
      <c r="BZ996" s="100"/>
      <c r="CA996" s="100"/>
      <c r="CB996" s="100"/>
      <c r="CC996" s="100"/>
      <c r="CD996" s="100"/>
      <c r="CE996" s="100"/>
      <c r="CF996" s="100"/>
      <c r="CG996" s="100"/>
      <c r="CH996" s="100"/>
      <c r="CI996" s="100"/>
      <c r="CJ996" s="100"/>
      <c r="CK996" s="100"/>
      <c r="CL996" s="100"/>
    </row>
    <row r="997" spans="1:90" x14ac:dyDescent="0.3">
      <c r="A997" s="163">
        <v>998</v>
      </c>
      <c r="B997" s="3"/>
      <c r="E997" s="2"/>
      <c r="F997" s="3"/>
      <c r="G997" s="13"/>
      <c r="H997" s="13"/>
      <c r="I997" s="13"/>
      <c r="J997" s="13"/>
      <c r="K997" s="3"/>
      <c r="L997" s="13"/>
      <c r="M997" s="13"/>
      <c r="N997" s="3"/>
      <c r="O997" s="13"/>
      <c r="P997" s="13"/>
      <c r="Q997" s="3"/>
      <c r="R997" s="13"/>
      <c r="S997" s="13"/>
      <c r="T997" s="3"/>
      <c r="U997" s="13"/>
      <c r="V997" s="13"/>
      <c r="W997" s="3"/>
      <c r="X997" s="13"/>
      <c r="Y997" s="13"/>
      <c r="Z997" s="3"/>
      <c r="AA997" s="13"/>
      <c r="AB997" s="13"/>
      <c r="AC997" s="3"/>
      <c r="AD997" s="13"/>
      <c r="AE997" s="13"/>
      <c r="AF997" s="3"/>
      <c r="AG997" s="13"/>
      <c r="AH997" s="13"/>
      <c r="AI997" s="3"/>
      <c r="AJ997" s="13"/>
      <c r="AK997" s="13"/>
      <c r="AL997" s="3"/>
      <c r="AM997" s="13"/>
      <c r="AN997" s="13"/>
      <c r="AO997" s="3"/>
      <c r="AP997" s="13"/>
      <c r="AQ997" s="13"/>
      <c r="AR997" s="3"/>
      <c r="AS997" s="13"/>
      <c r="AT997" s="13"/>
      <c r="AU997" s="40"/>
      <c r="AV997" s="13"/>
      <c r="AW997" s="13"/>
      <c r="AX997" s="3"/>
      <c r="AY997" s="13"/>
      <c r="AZ997" s="13"/>
      <c r="BA997" s="3"/>
      <c r="BB997" s="13"/>
      <c r="BC997" s="13"/>
      <c r="BD997" s="3"/>
      <c r="BE997" s="13"/>
      <c r="BF997" s="13"/>
      <c r="BG997" s="245"/>
      <c r="BH997" s="13"/>
      <c r="BI997" s="13"/>
      <c r="BJ997" s="13"/>
      <c r="BK997" s="13"/>
      <c r="BL997" s="13"/>
      <c r="BM997" s="13"/>
      <c r="BN997" s="186"/>
      <c r="BO997" s="13"/>
      <c r="BP997" s="13"/>
      <c r="BQ997" s="13"/>
      <c r="BR997" s="13"/>
      <c r="BT997" s="340"/>
      <c r="BU997" s="186"/>
      <c r="BV997" s="100"/>
      <c r="BW997" s="100"/>
      <c r="BX997" s="100"/>
      <c r="BY997" s="100"/>
      <c r="BZ997" s="100"/>
      <c r="CA997" s="100"/>
      <c r="CB997" s="100"/>
      <c r="CC997" s="100"/>
      <c r="CD997" s="100"/>
      <c r="CE997" s="100"/>
      <c r="CF997" s="100"/>
      <c r="CG997" s="100"/>
      <c r="CH997" s="100"/>
      <c r="CI997" s="100"/>
      <c r="CJ997" s="100"/>
      <c r="CK997" s="100"/>
      <c r="CL997" s="100"/>
    </row>
    <row r="998" spans="1:90" x14ac:dyDescent="0.3">
      <c r="A998" s="163">
        <v>999</v>
      </c>
      <c r="B998" s="3"/>
      <c r="E998" s="2"/>
      <c r="F998" s="3"/>
      <c r="G998" s="13"/>
      <c r="H998" s="13"/>
      <c r="I998" s="13"/>
      <c r="J998" s="13"/>
      <c r="K998" s="3"/>
      <c r="L998" s="13"/>
      <c r="M998" s="13"/>
      <c r="N998" s="3"/>
      <c r="O998" s="13"/>
      <c r="P998" s="13"/>
      <c r="Q998" s="3"/>
      <c r="R998" s="13"/>
      <c r="S998" s="13"/>
      <c r="T998" s="3"/>
      <c r="U998" s="13"/>
      <c r="V998" s="13"/>
      <c r="W998" s="3"/>
      <c r="X998" s="13"/>
      <c r="Y998" s="13"/>
      <c r="Z998" s="3"/>
      <c r="AA998" s="13"/>
      <c r="AB998" s="13"/>
      <c r="AC998" s="3"/>
      <c r="AD998" s="13"/>
      <c r="AE998" s="13"/>
      <c r="AF998" s="3"/>
      <c r="AG998" s="13"/>
      <c r="AH998" s="13"/>
      <c r="AI998" s="3"/>
      <c r="AJ998" s="13"/>
      <c r="AK998" s="13"/>
      <c r="AL998" s="3"/>
      <c r="AM998" s="13"/>
      <c r="AN998" s="13"/>
      <c r="AO998" s="3"/>
      <c r="AP998" s="13"/>
      <c r="AQ998" s="13"/>
      <c r="AR998" s="3"/>
      <c r="AS998" s="13"/>
      <c r="AT998" s="13"/>
      <c r="AU998" s="40"/>
      <c r="AV998" s="13"/>
      <c r="AW998" s="13"/>
      <c r="AX998" s="3"/>
      <c r="AY998" s="13"/>
      <c r="AZ998" s="13"/>
      <c r="BA998" s="3"/>
      <c r="BB998" s="13"/>
      <c r="BC998" s="13"/>
      <c r="BD998" s="3"/>
      <c r="BE998" s="13"/>
      <c r="BF998" s="13"/>
      <c r="BG998" s="245"/>
      <c r="BH998" s="13"/>
      <c r="BI998" s="13"/>
      <c r="BJ998" s="13"/>
      <c r="BK998" s="13"/>
      <c r="BL998" s="13"/>
      <c r="BM998" s="13"/>
      <c r="BN998" s="186"/>
      <c r="BO998" s="13"/>
      <c r="BP998" s="13"/>
      <c r="BQ998" s="13"/>
      <c r="BR998" s="13"/>
      <c r="BT998" s="340"/>
      <c r="BU998" s="186"/>
      <c r="BV998" s="100"/>
      <c r="BW998" s="100"/>
      <c r="BX998" s="100"/>
      <c r="BY998" s="100"/>
      <c r="BZ998" s="100"/>
      <c r="CA998" s="100"/>
      <c r="CB998" s="100"/>
      <c r="CC998" s="100"/>
      <c r="CD998" s="100"/>
      <c r="CE998" s="100"/>
      <c r="CF998" s="100"/>
      <c r="CG998" s="100"/>
      <c r="CH998" s="100"/>
      <c r="CI998" s="100"/>
      <c r="CJ998" s="100"/>
      <c r="CK998" s="100"/>
      <c r="CL998" s="100"/>
    </row>
    <row r="999" spans="1:90" x14ac:dyDescent="0.3">
      <c r="A999" s="163">
        <v>1000</v>
      </c>
      <c r="B999" s="3"/>
      <c r="E999" s="2"/>
      <c r="F999" s="3"/>
      <c r="G999" s="13"/>
      <c r="H999" s="13"/>
      <c r="I999" s="13"/>
      <c r="J999" s="13"/>
      <c r="K999" s="3"/>
      <c r="L999" s="13"/>
      <c r="M999" s="13"/>
      <c r="N999" s="3"/>
      <c r="O999" s="13"/>
      <c r="P999" s="13"/>
      <c r="Q999" s="3"/>
      <c r="R999" s="13"/>
      <c r="S999" s="13"/>
      <c r="T999" s="3"/>
      <c r="U999" s="13"/>
      <c r="V999" s="13"/>
      <c r="W999" s="3"/>
      <c r="X999" s="13"/>
      <c r="Y999" s="13"/>
      <c r="Z999" s="3"/>
      <c r="AA999" s="13"/>
      <c r="AB999" s="13"/>
      <c r="AC999" s="3"/>
      <c r="AD999" s="13"/>
      <c r="AE999" s="13"/>
      <c r="AF999" s="3"/>
      <c r="AG999" s="13"/>
      <c r="AH999" s="13"/>
      <c r="AI999" s="3"/>
      <c r="AJ999" s="13"/>
      <c r="AK999" s="13"/>
      <c r="AL999" s="3"/>
      <c r="AM999" s="13"/>
      <c r="AN999" s="13"/>
      <c r="AO999" s="3"/>
      <c r="AP999" s="13"/>
      <c r="AQ999" s="13"/>
      <c r="AR999" s="3"/>
      <c r="AS999" s="13"/>
      <c r="AT999" s="13"/>
      <c r="AU999" s="40"/>
      <c r="AV999" s="13"/>
      <c r="AW999" s="13"/>
      <c r="AX999" s="3"/>
      <c r="AY999" s="13"/>
      <c r="AZ999" s="13"/>
      <c r="BA999" s="3"/>
      <c r="BB999" s="13"/>
      <c r="BC999" s="13"/>
      <c r="BD999" s="3"/>
      <c r="BE999" s="13"/>
      <c r="BF999" s="13"/>
      <c r="BG999" s="245"/>
      <c r="BH999" s="13"/>
      <c r="BI999" s="13"/>
      <c r="BJ999" s="13"/>
      <c r="BK999" s="13"/>
      <c r="BL999" s="13"/>
      <c r="BM999" s="13"/>
      <c r="BN999" s="186"/>
      <c r="BO999" s="13"/>
      <c r="BP999" s="13"/>
      <c r="BQ999" s="13"/>
      <c r="BR999" s="13"/>
      <c r="BT999" s="340"/>
      <c r="BU999" s="186"/>
      <c r="BV999" s="100"/>
      <c r="BW999" s="100"/>
      <c r="BX999" s="100"/>
      <c r="BY999" s="100"/>
      <c r="BZ999" s="100"/>
      <c r="CA999" s="100"/>
      <c r="CB999" s="100"/>
      <c r="CC999" s="100"/>
      <c r="CD999" s="100"/>
      <c r="CE999" s="100"/>
      <c r="CF999" s="100"/>
      <c r="CG999" s="100"/>
      <c r="CH999" s="100"/>
      <c r="CI999" s="100"/>
      <c r="CJ999" s="100"/>
      <c r="CK999" s="100"/>
      <c r="CL999" s="100"/>
    </row>
    <row r="1000" spans="1:90" x14ac:dyDescent="0.3">
      <c r="A1000" s="163">
        <v>1001</v>
      </c>
      <c r="B1000" s="3"/>
      <c r="E1000" s="2"/>
      <c r="F1000" s="3"/>
      <c r="G1000" s="13"/>
      <c r="H1000" s="13"/>
      <c r="I1000" s="13"/>
      <c r="J1000" s="13"/>
      <c r="K1000" s="3"/>
      <c r="L1000" s="13"/>
      <c r="M1000" s="13"/>
      <c r="N1000" s="3"/>
      <c r="O1000" s="13"/>
      <c r="P1000" s="13"/>
      <c r="Q1000" s="3"/>
      <c r="R1000" s="13"/>
      <c r="S1000" s="13"/>
      <c r="T1000" s="3"/>
      <c r="U1000" s="13"/>
      <c r="V1000" s="13"/>
      <c r="W1000" s="3"/>
      <c r="X1000" s="13"/>
      <c r="Y1000" s="13"/>
      <c r="Z1000" s="3"/>
      <c r="AA1000" s="13"/>
      <c r="AB1000" s="13"/>
      <c r="AC1000" s="3"/>
      <c r="AD1000" s="13"/>
      <c r="AE1000" s="13"/>
      <c r="AF1000" s="3"/>
      <c r="AG1000" s="13"/>
      <c r="AH1000" s="13"/>
      <c r="AI1000" s="3"/>
      <c r="AJ1000" s="13"/>
      <c r="AK1000" s="13"/>
      <c r="AL1000" s="3"/>
      <c r="AM1000" s="13"/>
      <c r="AN1000" s="13"/>
      <c r="AO1000" s="3"/>
      <c r="AP1000" s="13"/>
      <c r="AQ1000" s="13"/>
      <c r="AR1000" s="3"/>
      <c r="AS1000" s="13"/>
      <c r="AT1000" s="13"/>
      <c r="AU1000" s="40"/>
      <c r="AV1000" s="13"/>
      <c r="AW1000" s="13"/>
      <c r="AX1000" s="3"/>
      <c r="AY1000" s="13"/>
      <c r="AZ1000" s="13"/>
      <c r="BA1000" s="3"/>
      <c r="BB1000" s="13"/>
      <c r="BC1000" s="13"/>
      <c r="BD1000" s="3"/>
      <c r="BE1000" s="13"/>
      <c r="BF1000" s="13"/>
      <c r="BG1000" s="245"/>
      <c r="BH1000" s="13"/>
      <c r="BI1000" s="13"/>
      <c r="BJ1000" s="13"/>
      <c r="BK1000" s="13"/>
      <c r="BL1000" s="13"/>
      <c r="BM1000" s="13"/>
      <c r="BN1000" s="186"/>
      <c r="BO1000" s="13"/>
      <c r="BP1000" s="13"/>
      <c r="BQ1000" s="13"/>
      <c r="BR1000" s="13"/>
      <c r="BT1000" s="340"/>
      <c r="BU1000" s="186"/>
      <c r="BV1000" s="100"/>
      <c r="BW1000" s="100"/>
      <c r="BX1000" s="100"/>
      <c r="BY1000" s="100"/>
      <c r="BZ1000" s="100"/>
      <c r="CA1000" s="100"/>
      <c r="CB1000" s="100"/>
      <c r="CC1000" s="100"/>
      <c r="CD1000" s="100"/>
      <c r="CE1000" s="100"/>
      <c r="CF1000" s="100"/>
      <c r="CG1000" s="100"/>
      <c r="CH1000" s="100"/>
      <c r="CI1000" s="100"/>
      <c r="CJ1000" s="100"/>
      <c r="CK1000" s="100"/>
      <c r="CL1000" s="100"/>
    </row>
    <row r="1001" spans="1:90" x14ac:dyDescent="0.3">
      <c r="A1001" s="163">
        <v>1002</v>
      </c>
      <c r="B1001" s="3"/>
      <c r="E1001" s="2"/>
      <c r="F1001" s="3"/>
      <c r="G1001" s="13"/>
      <c r="H1001" s="13"/>
      <c r="I1001" s="13"/>
      <c r="J1001" s="13"/>
      <c r="K1001" s="3"/>
      <c r="L1001" s="13"/>
      <c r="M1001" s="13"/>
      <c r="N1001" s="3"/>
      <c r="O1001" s="13"/>
      <c r="P1001" s="13"/>
      <c r="Q1001" s="3"/>
      <c r="R1001" s="13"/>
      <c r="S1001" s="13"/>
      <c r="T1001" s="3"/>
      <c r="U1001" s="13"/>
      <c r="V1001" s="13"/>
      <c r="W1001" s="3"/>
      <c r="X1001" s="13"/>
      <c r="Y1001" s="13"/>
      <c r="Z1001" s="3"/>
      <c r="AA1001" s="13"/>
      <c r="AB1001" s="13"/>
      <c r="AC1001" s="3"/>
      <c r="AD1001" s="13"/>
      <c r="AE1001" s="13"/>
      <c r="AF1001" s="3"/>
      <c r="AG1001" s="13"/>
      <c r="AH1001" s="13"/>
      <c r="AI1001" s="3"/>
      <c r="AJ1001" s="13"/>
      <c r="AK1001" s="13"/>
      <c r="AL1001" s="3"/>
      <c r="AM1001" s="13"/>
      <c r="AN1001" s="13"/>
      <c r="AO1001" s="3"/>
      <c r="AP1001" s="13"/>
      <c r="AQ1001" s="13"/>
      <c r="AR1001" s="3"/>
      <c r="AS1001" s="13"/>
      <c r="AT1001" s="13"/>
      <c r="AU1001" s="40"/>
      <c r="AV1001" s="13"/>
      <c r="AW1001" s="13"/>
      <c r="AX1001" s="3"/>
      <c r="AY1001" s="13"/>
      <c r="AZ1001" s="13"/>
      <c r="BA1001" s="3"/>
      <c r="BB1001" s="13"/>
      <c r="BC1001" s="13"/>
      <c r="BD1001" s="3"/>
      <c r="BE1001" s="13"/>
      <c r="BF1001" s="13"/>
      <c r="BG1001" s="245"/>
      <c r="BH1001" s="13"/>
      <c r="BI1001" s="13"/>
      <c r="BJ1001" s="13"/>
      <c r="BK1001" s="13"/>
      <c r="BL1001" s="13"/>
      <c r="BM1001" s="13"/>
      <c r="BN1001" s="186"/>
      <c r="BO1001" s="13"/>
      <c r="BP1001" s="13"/>
      <c r="BQ1001" s="13"/>
      <c r="BR1001" s="13"/>
      <c r="BT1001" s="340"/>
      <c r="BU1001" s="186"/>
      <c r="BV1001" s="100"/>
      <c r="BW1001" s="100"/>
      <c r="BX1001" s="100"/>
      <c r="BY1001" s="100"/>
      <c r="BZ1001" s="100"/>
      <c r="CA1001" s="100"/>
      <c r="CB1001" s="100"/>
      <c r="CC1001" s="100"/>
      <c r="CD1001" s="100"/>
      <c r="CE1001" s="100"/>
      <c r="CF1001" s="100"/>
      <c r="CG1001" s="100"/>
      <c r="CH1001" s="100"/>
      <c r="CI1001" s="100"/>
      <c r="CJ1001" s="100"/>
      <c r="CK1001" s="100"/>
      <c r="CL1001" s="100"/>
    </row>
    <row r="1002" spans="1:90" x14ac:dyDescent="0.3">
      <c r="A1002" s="163">
        <v>1003</v>
      </c>
      <c r="B1002" s="3"/>
      <c r="E1002" s="2"/>
      <c r="F1002" s="3"/>
      <c r="G1002" s="13"/>
      <c r="H1002" s="13"/>
      <c r="I1002" s="13"/>
      <c r="J1002" s="13"/>
      <c r="K1002" s="3"/>
      <c r="L1002" s="13"/>
      <c r="M1002" s="13"/>
      <c r="N1002" s="3"/>
      <c r="O1002" s="13"/>
      <c r="P1002" s="13"/>
      <c r="Q1002" s="3"/>
      <c r="R1002" s="13"/>
      <c r="S1002" s="13"/>
      <c r="T1002" s="3"/>
      <c r="U1002" s="13"/>
      <c r="V1002" s="13"/>
      <c r="W1002" s="3"/>
      <c r="X1002" s="13"/>
      <c r="Y1002" s="13"/>
      <c r="Z1002" s="3"/>
      <c r="AA1002" s="13"/>
      <c r="AB1002" s="13"/>
      <c r="AC1002" s="3"/>
      <c r="AD1002" s="13"/>
      <c r="AE1002" s="13"/>
      <c r="AF1002" s="3"/>
      <c r="AG1002" s="13"/>
      <c r="AH1002" s="13"/>
      <c r="AI1002" s="3"/>
      <c r="AJ1002" s="13"/>
      <c r="AK1002" s="13"/>
      <c r="AL1002" s="3"/>
      <c r="AM1002" s="13"/>
      <c r="AN1002" s="13"/>
      <c r="AO1002" s="3"/>
      <c r="AP1002" s="13"/>
      <c r="AQ1002" s="13"/>
      <c r="AR1002" s="3"/>
      <c r="AS1002" s="13"/>
      <c r="AT1002" s="13"/>
      <c r="AU1002" s="40"/>
      <c r="AV1002" s="13"/>
      <c r="AW1002" s="13"/>
      <c r="AX1002" s="3"/>
      <c r="AY1002" s="13"/>
      <c r="AZ1002" s="13"/>
      <c r="BA1002" s="3"/>
      <c r="BB1002" s="13"/>
      <c r="BC1002" s="13"/>
      <c r="BD1002" s="3"/>
      <c r="BE1002" s="13"/>
      <c r="BF1002" s="13"/>
      <c r="BG1002" s="245"/>
      <c r="BH1002" s="13"/>
      <c r="BI1002" s="13"/>
      <c r="BJ1002" s="13"/>
      <c r="BK1002" s="13"/>
      <c r="BL1002" s="13"/>
      <c r="BM1002" s="13"/>
      <c r="BN1002" s="186"/>
      <c r="BO1002" s="13"/>
      <c r="BP1002" s="13"/>
      <c r="BQ1002" s="13"/>
      <c r="BR1002" s="13"/>
      <c r="BT1002" s="340"/>
      <c r="BU1002" s="186"/>
      <c r="BV1002" s="100"/>
      <c r="BW1002" s="100"/>
      <c r="BX1002" s="100"/>
      <c r="BY1002" s="100"/>
      <c r="BZ1002" s="100"/>
      <c r="CA1002" s="100"/>
      <c r="CB1002" s="100"/>
      <c r="CC1002" s="100"/>
      <c r="CD1002" s="100"/>
      <c r="CE1002" s="100"/>
      <c r="CF1002" s="100"/>
      <c r="CG1002" s="100"/>
      <c r="CH1002" s="100"/>
      <c r="CI1002" s="100"/>
      <c r="CJ1002" s="100"/>
      <c r="CK1002" s="100"/>
      <c r="CL1002" s="100"/>
    </row>
    <row r="1003" spans="1:90" x14ac:dyDescent="0.3">
      <c r="A1003" s="163">
        <v>1004</v>
      </c>
      <c r="B1003" s="3"/>
      <c r="E1003" s="2"/>
      <c r="F1003" s="3"/>
      <c r="G1003" s="13"/>
      <c r="H1003" s="13"/>
      <c r="I1003" s="13"/>
      <c r="J1003" s="13"/>
      <c r="K1003" s="3"/>
      <c r="L1003" s="13"/>
      <c r="M1003" s="13"/>
      <c r="N1003" s="3"/>
      <c r="O1003" s="13"/>
      <c r="P1003" s="13"/>
      <c r="Q1003" s="3"/>
      <c r="R1003" s="13"/>
      <c r="S1003" s="13"/>
      <c r="T1003" s="3"/>
      <c r="U1003" s="13"/>
      <c r="V1003" s="13"/>
      <c r="W1003" s="3"/>
      <c r="X1003" s="13"/>
      <c r="Y1003" s="13"/>
      <c r="Z1003" s="3"/>
      <c r="AA1003" s="13"/>
      <c r="AB1003" s="13"/>
      <c r="AC1003" s="3"/>
      <c r="AD1003" s="13"/>
      <c r="AE1003" s="13"/>
      <c r="AF1003" s="3"/>
      <c r="AG1003" s="13"/>
      <c r="AH1003" s="13"/>
      <c r="AI1003" s="3"/>
      <c r="AJ1003" s="13"/>
      <c r="AK1003" s="13"/>
      <c r="AL1003" s="3"/>
      <c r="AM1003" s="13"/>
      <c r="AN1003" s="13"/>
      <c r="AO1003" s="3"/>
      <c r="AP1003" s="13"/>
      <c r="AQ1003" s="13"/>
      <c r="AR1003" s="3"/>
      <c r="AS1003" s="13"/>
      <c r="AT1003" s="13"/>
      <c r="AU1003" s="40"/>
      <c r="AV1003" s="13"/>
      <c r="AW1003" s="13"/>
      <c r="AX1003" s="3"/>
      <c r="AY1003" s="13"/>
      <c r="AZ1003" s="13"/>
      <c r="BA1003" s="3"/>
      <c r="BB1003" s="13"/>
      <c r="BC1003" s="13"/>
      <c r="BD1003" s="3"/>
      <c r="BE1003" s="13"/>
      <c r="BF1003" s="13"/>
      <c r="BG1003" s="245"/>
      <c r="BH1003" s="13"/>
      <c r="BI1003" s="13"/>
      <c r="BJ1003" s="13"/>
      <c r="BK1003" s="13"/>
      <c r="BL1003" s="13"/>
      <c r="BM1003" s="13"/>
      <c r="BN1003" s="186"/>
      <c r="BO1003" s="13"/>
      <c r="BP1003" s="13"/>
      <c r="BQ1003" s="13"/>
      <c r="BR1003" s="13"/>
      <c r="BT1003" s="340"/>
      <c r="BU1003" s="186"/>
      <c r="BV1003" s="100"/>
      <c r="BW1003" s="100"/>
      <c r="BX1003" s="100"/>
      <c r="BY1003" s="100"/>
      <c r="BZ1003" s="100"/>
      <c r="CA1003" s="100"/>
      <c r="CB1003" s="100"/>
      <c r="CC1003" s="100"/>
      <c r="CD1003" s="100"/>
      <c r="CE1003" s="100"/>
      <c r="CF1003" s="100"/>
      <c r="CG1003" s="100"/>
      <c r="CH1003" s="100"/>
      <c r="CI1003" s="100"/>
      <c r="CJ1003" s="100"/>
      <c r="CK1003" s="100"/>
      <c r="CL1003" s="100"/>
    </row>
    <row r="1004" spans="1:90" x14ac:dyDescent="0.3">
      <c r="A1004" s="163">
        <v>1005</v>
      </c>
      <c r="B1004" s="3"/>
      <c r="E1004" s="2"/>
      <c r="F1004" s="3"/>
      <c r="G1004" s="13"/>
      <c r="H1004" s="13"/>
      <c r="I1004" s="13"/>
      <c r="J1004" s="13"/>
      <c r="K1004" s="3"/>
      <c r="L1004" s="13"/>
      <c r="M1004" s="13"/>
      <c r="N1004" s="3"/>
      <c r="O1004" s="13"/>
      <c r="P1004" s="13"/>
      <c r="Q1004" s="3"/>
      <c r="R1004" s="13"/>
      <c r="S1004" s="13"/>
      <c r="T1004" s="3"/>
      <c r="U1004" s="13"/>
      <c r="V1004" s="13"/>
      <c r="W1004" s="3"/>
      <c r="X1004" s="13"/>
      <c r="Y1004" s="13"/>
      <c r="Z1004" s="3"/>
      <c r="AA1004" s="13"/>
      <c r="AB1004" s="13"/>
      <c r="AC1004" s="3"/>
      <c r="AD1004" s="13"/>
      <c r="AE1004" s="13"/>
      <c r="AF1004" s="3"/>
      <c r="AG1004" s="13"/>
      <c r="AH1004" s="13"/>
      <c r="AI1004" s="3"/>
      <c r="AJ1004" s="13"/>
      <c r="AK1004" s="13"/>
      <c r="AL1004" s="3"/>
      <c r="AM1004" s="13"/>
      <c r="AN1004" s="13"/>
      <c r="AO1004" s="3"/>
      <c r="AP1004" s="13"/>
      <c r="AQ1004" s="13"/>
      <c r="AR1004" s="3"/>
      <c r="AS1004" s="13"/>
      <c r="AT1004" s="13"/>
      <c r="AU1004" s="40"/>
      <c r="AV1004" s="13"/>
      <c r="AW1004" s="13"/>
      <c r="AX1004" s="3"/>
      <c r="AY1004" s="13"/>
      <c r="AZ1004" s="13"/>
      <c r="BA1004" s="3"/>
      <c r="BB1004" s="13"/>
      <c r="BC1004" s="13"/>
      <c r="BD1004" s="3"/>
      <c r="BE1004" s="13"/>
      <c r="BF1004" s="13"/>
      <c r="BG1004" s="245"/>
      <c r="BH1004" s="13"/>
      <c r="BI1004" s="13"/>
      <c r="BJ1004" s="13"/>
      <c r="BK1004" s="13"/>
      <c r="BL1004" s="13"/>
      <c r="BM1004" s="13"/>
      <c r="BN1004" s="186"/>
      <c r="BO1004" s="13"/>
      <c r="BP1004" s="13"/>
      <c r="BQ1004" s="13"/>
      <c r="BR1004" s="13"/>
      <c r="BT1004" s="340"/>
      <c r="BU1004" s="186"/>
      <c r="BV1004" s="100"/>
      <c r="BW1004" s="100"/>
      <c r="BX1004" s="100"/>
      <c r="BY1004" s="100"/>
      <c r="BZ1004" s="100"/>
      <c r="CA1004" s="100"/>
      <c r="CB1004" s="100"/>
      <c r="CC1004" s="100"/>
      <c r="CD1004" s="100"/>
      <c r="CE1004" s="100"/>
      <c r="CF1004" s="100"/>
      <c r="CG1004" s="100"/>
      <c r="CH1004" s="100"/>
      <c r="CI1004" s="100"/>
      <c r="CJ1004" s="100"/>
      <c r="CK1004" s="100"/>
      <c r="CL1004" s="100"/>
    </row>
    <row r="1005" spans="1:90" x14ac:dyDescent="0.3">
      <c r="A1005" s="163">
        <v>1006</v>
      </c>
      <c r="B1005" s="3"/>
      <c r="E1005" s="2"/>
      <c r="F1005" s="3"/>
      <c r="G1005" s="13"/>
      <c r="H1005" s="13"/>
      <c r="I1005" s="13"/>
      <c r="J1005" s="13"/>
      <c r="K1005" s="3"/>
      <c r="L1005" s="13"/>
      <c r="M1005" s="13"/>
      <c r="N1005" s="3"/>
      <c r="O1005" s="13"/>
      <c r="P1005" s="13"/>
      <c r="Q1005" s="3"/>
      <c r="R1005" s="13"/>
      <c r="S1005" s="13"/>
      <c r="T1005" s="3"/>
      <c r="U1005" s="13"/>
      <c r="V1005" s="13"/>
      <c r="W1005" s="3"/>
      <c r="X1005" s="13"/>
      <c r="Y1005" s="13"/>
      <c r="Z1005" s="3"/>
      <c r="AA1005" s="13"/>
      <c r="AB1005" s="13"/>
      <c r="AC1005" s="3"/>
      <c r="AD1005" s="13"/>
      <c r="AE1005" s="13"/>
      <c r="AF1005" s="3"/>
      <c r="AG1005" s="13"/>
      <c r="AH1005" s="13"/>
      <c r="AI1005" s="3"/>
      <c r="AJ1005" s="13"/>
      <c r="AK1005" s="13"/>
      <c r="AL1005" s="3"/>
      <c r="AM1005" s="13"/>
      <c r="AN1005" s="13"/>
      <c r="AO1005" s="3"/>
      <c r="AP1005" s="13"/>
      <c r="AQ1005" s="13"/>
      <c r="AR1005" s="3"/>
      <c r="AS1005" s="13"/>
      <c r="AT1005" s="13"/>
      <c r="AU1005" s="40"/>
      <c r="AV1005" s="13"/>
      <c r="AW1005" s="13"/>
      <c r="AX1005" s="3"/>
      <c r="AY1005" s="13"/>
      <c r="AZ1005" s="13"/>
      <c r="BA1005" s="3"/>
      <c r="BB1005" s="13"/>
      <c r="BC1005" s="13"/>
      <c r="BD1005" s="3"/>
      <c r="BE1005" s="13"/>
      <c r="BF1005" s="13"/>
      <c r="BG1005" s="245"/>
      <c r="BH1005" s="13"/>
      <c r="BI1005" s="13"/>
      <c r="BJ1005" s="13"/>
      <c r="BK1005" s="13"/>
      <c r="BL1005" s="13"/>
      <c r="BM1005" s="13"/>
      <c r="BN1005" s="186"/>
      <c r="BO1005" s="13"/>
      <c r="BP1005" s="13"/>
      <c r="BQ1005" s="13"/>
      <c r="BR1005" s="13"/>
      <c r="BT1005" s="340"/>
      <c r="BU1005" s="186"/>
      <c r="BV1005" s="100"/>
      <c r="BW1005" s="100"/>
      <c r="BX1005" s="100"/>
      <c r="BY1005" s="100"/>
      <c r="BZ1005" s="100"/>
      <c r="CA1005" s="100"/>
      <c r="CB1005" s="100"/>
      <c r="CC1005" s="100"/>
      <c r="CD1005" s="100"/>
      <c r="CE1005" s="100"/>
      <c r="CF1005" s="100"/>
      <c r="CG1005" s="100"/>
      <c r="CH1005" s="100"/>
      <c r="CI1005" s="100"/>
      <c r="CJ1005" s="100"/>
      <c r="CK1005" s="100"/>
      <c r="CL1005" s="100"/>
    </row>
    <row r="1006" spans="1:90" x14ac:dyDescent="0.3">
      <c r="A1006" s="163">
        <v>1007</v>
      </c>
      <c r="B1006" s="3"/>
      <c r="E1006" s="2"/>
      <c r="F1006" s="3"/>
      <c r="G1006" s="13"/>
      <c r="H1006" s="13"/>
      <c r="I1006" s="13"/>
      <c r="J1006" s="13"/>
      <c r="K1006" s="3"/>
      <c r="L1006" s="13"/>
      <c r="M1006" s="13"/>
      <c r="N1006" s="3"/>
      <c r="O1006" s="13"/>
      <c r="P1006" s="13"/>
      <c r="Q1006" s="3"/>
      <c r="R1006" s="13"/>
      <c r="S1006" s="13"/>
      <c r="T1006" s="3"/>
      <c r="U1006" s="13"/>
      <c r="V1006" s="13"/>
      <c r="W1006" s="3"/>
      <c r="X1006" s="13"/>
      <c r="Y1006" s="13"/>
      <c r="Z1006" s="3"/>
      <c r="AA1006" s="13"/>
      <c r="AB1006" s="13"/>
      <c r="AC1006" s="3"/>
      <c r="AD1006" s="13"/>
      <c r="AE1006" s="13"/>
      <c r="AF1006" s="3"/>
      <c r="AG1006" s="13"/>
      <c r="AH1006" s="13"/>
      <c r="AI1006" s="3"/>
      <c r="AJ1006" s="13"/>
      <c r="AK1006" s="13"/>
      <c r="AL1006" s="3"/>
      <c r="AM1006" s="13"/>
      <c r="AN1006" s="13"/>
      <c r="AO1006" s="3"/>
      <c r="AP1006" s="13"/>
      <c r="AQ1006" s="13"/>
      <c r="AR1006" s="3"/>
      <c r="AS1006" s="13"/>
      <c r="AT1006" s="13"/>
      <c r="AU1006" s="40"/>
      <c r="AV1006" s="13"/>
      <c r="AW1006" s="13"/>
      <c r="AX1006" s="3"/>
      <c r="AY1006" s="13"/>
      <c r="AZ1006" s="13"/>
      <c r="BA1006" s="3"/>
      <c r="BB1006" s="13"/>
      <c r="BC1006" s="13"/>
      <c r="BD1006" s="3"/>
      <c r="BE1006" s="13"/>
      <c r="BF1006" s="13"/>
      <c r="BG1006" s="245"/>
      <c r="BH1006" s="13"/>
      <c r="BI1006" s="13"/>
      <c r="BJ1006" s="13"/>
      <c r="BK1006" s="13"/>
      <c r="BL1006" s="13"/>
      <c r="BM1006" s="13"/>
      <c r="BN1006" s="186"/>
      <c r="BO1006" s="13"/>
      <c r="BP1006" s="13"/>
      <c r="BQ1006" s="13"/>
      <c r="BR1006" s="13"/>
      <c r="BT1006" s="340"/>
      <c r="BU1006" s="186"/>
      <c r="BV1006" s="100"/>
      <c r="BW1006" s="100"/>
      <c r="BX1006" s="100"/>
      <c r="BY1006" s="100"/>
      <c r="BZ1006" s="100"/>
      <c r="CA1006" s="100"/>
      <c r="CB1006" s="100"/>
      <c r="CC1006" s="100"/>
      <c r="CD1006" s="100"/>
      <c r="CE1006" s="100"/>
      <c r="CF1006" s="100"/>
      <c r="CG1006" s="100"/>
      <c r="CH1006" s="100"/>
      <c r="CI1006" s="100"/>
      <c r="CJ1006" s="100"/>
      <c r="CK1006" s="100"/>
      <c r="CL1006" s="100"/>
    </row>
    <row r="1007" spans="1:90" x14ac:dyDescent="0.3">
      <c r="A1007" s="163">
        <v>1008</v>
      </c>
      <c r="B1007" s="3"/>
      <c r="E1007" s="2"/>
      <c r="F1007" s="3"/>
      <c r="G1007" s="13"/>
      <c r="H1007" s="13"/>
      <c r="I1007" s="13"/>
      <c r="J1007" s="13"/>
      <c r="K1007" s="3"/>
      <c r="L1007" s="13"/>
      <c r="M1007" s="13"/>
      <c r="N1007" s="3"/>
      <c r="O1007" s="13"/>
      <c r="P1007" s="13"/>
      <c r="Q1007" s="3"/>
      <c r="R1007" s="13"/>
      <c r="S1007" s="13"/>
      <c r="T1007" s="3"/>
      <c r="U1007" s="13"/>
      <c r="V1007" s="13"/>
      <c r="W1007" s="3"/>
      <c r="X1007" s="13"/>
      <c r="Y1007" s="13"/>
      <c r="Z1007" s="3"/>
      <c r="AA1007" s="13"/>
      <c r="AB1007" s="13"/>
      <c r="AC1007" s="3"/>
      <c r="AD1007" s="13"/>
      <c r="AE1007" s="13"/>
      <c r="AF1007" s="3"/>
      <c r="AG1007" s="13"/>
      <c r="AH1007" s="13"/>
      <c r="AI1007" s="3"/>
      <c r="AJ1007" s="13"/>
      <c r="AK1007" s="13"/>
      <c r="AL1007" s="3"/>
      <c r="AM1007" s="13"/>
      <c r="AN1007" s="13"/>
      <c r="AO1007" s="3"/>
      <c r="AP1007" s="13"/>
      <c r="AQ1007" s="13"/>
      <c r="AR1007" s="3"/>
      <c r="AS1007" s="13"/>
      <c r="AT1007" s="13"/>
      <c r="AU1007" s="40"/>
      <c r="AV1007" s="13"/>
      <c r="AW1007" s="13"/>
      <c r="AX1007" s="3"/>
      <c r="AY1007" s="13"/>
      <c r="AZ1007" s="13"/>
      <c r="BA1007" s="3"/>
      <c r="BB1007" s="13"/>
      <c r="BC1007" s="13"/>
      <c r="BD1007" s="3"/>
      <c r="BE1007" s="13"/>
      <c r="BF1007" s="13"/>
      <c r="BG1007" s="245"/>
      <c r="BH1007" s="13"/>
      <c r="BI1007" s="13"/>
      <c r="BJ1007" s="13"/>
      <c r="BK1007" s="13"/>
      <c r="BL1007" s="13"/>
      <c r="BM1007" s="13"/>
      <c r="BN1007" s="186"/>
      <c r="BO1007" s="13"/>
      <c r="BP1007" s="13"/>
      <c r="BQ1007" s="13"/>
      <c r="BR1007" s="13"/>
      <c r="BT1007" s="340"/>
      <c r="BU1007" s="186"/>
      <c r="BV1007" s="100"/>
      <c r="BW1007" s="100"/>
      <c r="BX1007" s="100"/>
      <c r="BY1007" s="100"/>
      <c r="BZ1007" s="100"/>
      <c r="CA1007" s="100"/>
      <c r="CB1007" s="100"/>
      <c r="CC1007" s="100"/>
      <c r="CD1007" s="100"/>
      <c r="CE1007" s="100"/>
      <c r="CF1007" s="100"/>
      <c r="CG1007" s="100"/>
      <c r="CH1007" s="100"/>
      <c r="CI1007" s="100"/>
      <c r="CJ1007" s="100"/>
      <c r="CK1007" s="100"/>
      <c r="CL1007" s="100"/>
    </row>
    <row r="1008" spans="1:90" x14ac:dyDescent="0.3">
      <c r="A1008" s="163">
        <v>1009</v>
      </c>
      <c r="B1008" s="3"/>
      <c r="E1008" s="2"/>
      <c r="F1008" s="3"/>
      <c r="G1008" s="13"/>
      <c r="H1008" s="13"/>
      <c r="I1008" s="13"/>
      <c r="J1008" s="13"/>
      <c r="K1008" s="3"/>
      <c r="L1008" s="13"/>
      <c r="M1008" s="13"/>
      <c r="N1008" s="3"/>
      <c r="O1008" s="13"/>
      <c r="P1008" s="13"/>
      <c r="Q1008" s="3"/>
      <c r="R1008" s="13"/>
      <c r="S1008" s="13"/>
      <c r="T1008" s="3"/>
      <c r="U1008" s="13"/>
      <c r="V1008" s="13"/>
      <c r="W1008" s="3"/>
      <c r="X1008" s="13"/>
      <c r="Y1008" s="13"/>
      <c r="Z1008" s="3"/>
      <c r="AA1008" s="13"/>
      <c r="AB1008" s="13"/>
      <c r="AC1008" s="3"/>
      <c r="AD1008" s="13"/>
      <c r="AE1008" s="13"/>
      <c r="AF1008" s="3"/>
      <c r="AG1008" s="13"/>
      <c r="AH1008" s="13"/>
      <c r="AI1008" s="3"/>
      <c r="AJ1008" s="13"/>
      <c r="AK1008" s="13"/>
      <c r="AL1008" s="3"/>
      <c r="AM1008" s="13"/>
      <c r="AN1008" s="13"/>
      <c r="AO1008" s="3"/>
      <c r="AP1008" s="13"/>
      <c r="AQ1008" s="13"/>
      <c r="AR1008" s="3"/>
      <c r="AS1008" s="13"/>
      <c r="AT1008" s="13"/>
      <c r="AU1008" s="40"/>
      <c r="AV1008" s="13"/>
      <c r="AW1008" s="13"/>
      <c r="AX1008" s="3"/>
      <c r="AY1008" s="13"/>
      <c r="AZ1008" s="13"/>
      <c r="BA1008" s="3"/>
      <c r="BB1008" s="13"/>
      <c r="BC1008" s="13"/>
      <c r="BD1008" s="3"/>
      <c r="BE1008" s="13"/>
      <c r="BF1008" s="13"/>
      <c r="BG1008" s="245"/>
      <c r="BH1008" s="13"/>
      <c r="BI1008" s="13"/>
      <c r="BJ1008" s="13"/>
      <c r="BK1008" s="13"/>
      <c r="BL1008" s="13"/>
      <c r="BM1008" s="13"/>
      <c r="BN1008" s="186"/>
      <c r="BO1008" s="13"/>
      <c r="BP1008" s="13"/>
      <c r="BQ1008" s="13"/>
      <c r="BR1008" s="13"/>
      <c r="BT1008" s="340"/>
      <c r="BU1008" s="186"/>
      <c r="BV1008" s="100"/>
      <c r="BW1008" s="100"/>
      <c r="BX1008" s="100"/>
      <c r="BY1008" s="100"/>
      <c r="BZ1008" s="100"/>
      <c r="CA1008" s="100"/>
      <c r="CB1008" s="100"/>
      <c r="CC1008" s="100"/>
      <c r="CD1008" s="100"/>
      <c r="CE1008" s="100"/>
      <c r="CF1008" s="100"/>
      <c r="CG1008" s="100"/>
      <c r="CH1008" s="100"/>
      <c r="CI1008" s="100"/>
      <c r="CJ1008" s="100"/>
      <c r="CK1008" s="100"/>
      <c r="CL1008" s="100"/>
    </row>
    <row r="1009" spans="1:90" x14ac:dyDescent="0.3">
      <c r="A1009" s="163">
        <v>1010</v>
      </c>
      <c r="B1009" s="3"/>
      <c r="E1009" s="2"/>
      <c r="F1009" s="3"/>
      <c r="G1009" s="13"/>
      <c r="H1009" s="13"/>
      <c r="I1009" s="13"/>
      <c r="J1009" s="13"/>
      <c r="K1009" s="3"/>
      <c r="L1009" s="13"/>
      <c r="M1009" s="13"/>
      <c r="N1009" s="3"/>
      <c r="O1009" s="13"/>
      <c r="P1009" s="13"/>
      <c r="Q1009" s="3"/>
      <c r="R1009" s="13"/>
      <c r="S1009" s="13"/>
      <c r="T1009" s="3"/>
      <c r="U1009" s="13"/>
      <c r="V1009" s="13"/>
      <c r="W1009" s="3"/>
      <c r="X1009" s="13"/>
      <c r="Y1009" s="13"/>
      <c r="Z1009" s="3"/>
      <c r="AA1009" s="13"/>
      <c r="AB1009" s="13"/>
      <c r="AC1009" s="3"/>
      <c r="AD1009" s="13"/>
      <c r="AE1009" s="13"/>
      <c r="AF1009" s="3"/>
      <c r="AG1009" s="13"/>
      <c r="AH1009" s="13"/>
      <c r="AI1009" s="3"/>
      <c r="AJ1009" s="13"/>
      <c r="AK1009" s="13"/>
      <c r="AL1009" s="3"/>
      <c r="AM1009" s="13"/>
      <c r="AN1009" s="13"/>
      <c r="AO1009" s="3"/>
      <c r="AP1009" s="13"/>
      <c r="AQ1009" s="13"/>
      <c r="AR1009" s="3"/>
      <c r="AS1009" s="13"/>
      <c r="AT1009" s="13"/>
      <c r="AU1009" s="40"/>
      <c r="AV1009" s="13"/>
      <c r="AW1009" s="13"/>
      <c r="AX1009" s="3"/>
      <c r="AY1009" s="13"/>
      <c r="AZ1009" s="13"/>
      <c r="BA1009" s="3"/>
      <c r="BB1009" s="13"/>
      <c r="BC1009" s="13"/>
      <c r="BD1009" s="3"/>
      <c r="BE1009" s="13"/>
      <c r="BF1009" s="13"/>
      <c r="BG1009" s="245"/>
      <c r="BH1009" s="13"/>
      <c r="BI1009" s="13"/>
      <c r="BJ1009" s="13"/>
      <c r="BK1009" s="13"/>
      <c r="BL1009" s="13"/>
      <c r="BM1009" s="13"/>
      <c r="BN1009" s="186"/>
      <c r="BO1009" s="13"/>
      <c r="BP1009" s="13"/>
      <c r="BQ1009" s="13"/>
      <c r="BR1009" s="13"/>
      <c r="BT1009" s="340"/>
      <c r="BU1009" s="186"/>
      <c r="BV1009" s="100"/>
      <c r="BW1009" s="100"/>
      <c r="BX1009" s="100"/>
      <c r="BY1009" s="100"/>
      <c r="BZ1009" s="100"/>
      <c r="CA1009" s="100"/>
      <c r="CB1009" s="100"/>
      <c r="CC1009" s="100"/>
      <c r="CD1009" s="100"/>
      <c r="CE1009" s="100"/>
      <c r="CF1009" s="100"/>
      <c r="CG1009" s="100"/>
      <c r="CH1009" s="100"/>
      <c r="CI1009" s="100"/>
      <c r="CJ1009" s="100"/>
      <c r="CK1009" s="100"/>
      <c r="CL1009" s="100"/>
    </row>
    <row r="1010" spans="1:90" x14ac:dyDescent="0.3">
      <c r="A1010" s="163">
        <v>1011</v>
      </c>
      <c r="B1010" s="3"/>
      <c r="E1010" s="2"/>
      <c r="F1010" s="3"/>
      <c r="G1010" s="13"/>
      <c r="H1010" s="13"/>
      <c r="I1010" s="13"/>
      <c r="J1010" s="13"/>
      <c r="K1010" s="3"/>
      <c r="L1010" s="13"/>
      <c r="M1010" s="13"/>
      <c r="N1010" s="3"/>
      <c r="O1010" s="13"/>
      <c r="P1010" s="13"/>
      <c r="Q1010" s="3"/>
      <c r="R1010" s="13"/>
      <c r="S1010" s="13"/>
      <c r="T1010" s="3"/>
      <c r="U1010" s="13"/>
      <c r="V1010" s="13"/>
      <c r="W1010" s="3"/>
      <c r="X1010" s="13"/>
      <c r="Y1010" s="13"/>
      <c r="Z1010" s="3"/>
      <c r="AA1010" s="13"/>
      <c r="AB1010" s="13"/>
      <c r="AC1010" s="3"/>
      <c r="AD1010" s="13"/>
      <c r="AE1010" s="13"/>
      <c r="AF1010" s="3"/>
      <c r="AG1010" s="13"/>
      <c r="AH1010" s="13"/>
      <c r="AI1010" s="3"/>
      <c r="AJ1010" s="13"/>
      <c r="AK1010" s="13"/>
      <c r="AL1010" s="3"/>
      <c r="AM1010" s="13"/>
      <c r="AN1010" s="13"/>
      <c r="AO1010" s="3"/>
      <c r="AP1010" s="13"/>
      <c r="AQ1010" s="13"/>
      <c r="AR1010" s="3"/>
      <c r="AS1010" s="13"/>
      <c r="AT1010" s="13"/>
      <c r="AU1010" s="40"/>
      <c r="AV1010" s="13"/>
      <c r="AW1010" s="13"/>
      <c r="AX1010" s="3"/>
      <c r="AY1010" s="13"/>
      <c r="AZ1010" s="13"/>
      <c r="BA1010" s="3"/>
      <c r="BB1010" s="13"/>
      <c r="BC1010" s="13"/>
      <c r="BD1010" s="3"/>
      <c r="BE1010" s="13"/>
      <c r="BF1010" s="13"/>
      <c r="BG1010" s="245"/>
      <c r="BH1010" s="13"/>
      <c r="BI1010" s="13"/>
      <c r="BJ1010" s="13"/>
      <c r="BK1010" s="13"/>
      <c r="BL1010" s="13"/>
      <c r="BM1010" s="13"/>
      <c r="BN1010" s="186"/>
      <c r="BO1010" s="13"/>
      <c r="BP1010" s="13"/>
      <c r="BQ1010" s="13"/>
      <c r="BR1010" s="13"/>
      <c r="BT1010" s="340"/>
      <c r="BU1010" s="186"/>
      <c r="BV1010" s="100"/>
      <c r="BW1010" s="100"/>
      <c r="BX1010" s="100"/>
      <c r="BY1010" s="100"/>
      <c r="BZ1010" s="100"/>
      <c r="CA1010" s="100"/>
      <c r="CB1010" s="100"/>
      <c r="CC1010" s="100"/>
      <c r="CD1010" s="100"/>
      <c r="CE1010" s="100"/>
      <c r="CF1010" s="100"/>
      <c r="CG1010" s="100"/>
      <c r="CH1010" s="100"/>
      <c r="CI1010" s="100"/>
      <c r="CJ1010" s="100"/>
      <c r="CK1010" s="100"/>
      <c r="CL1010" s="100"/>
    </row>
    <row r="1011" spans="1:90" x14ac:dyDescent="0.3">
      <c r="A1011" s="163">
        <v>1012</v>
      </c>
      <c r="B1011" s="3"/>
      <c r="E1011" s="2"/>
      <c r="F1011" s="3"/>
      <c r="G1011" s="13"/>
      <c r="H1011" s="13"/>
      <c r="I1011" s="13"/>
      <c r="J1011" s="13"/>
      <c r="K1011" s="3"/>
      <c r="L1011" s="13"/>
      <c r="M1011" s="13"/>
      <c r="N1011" s="3"/>
      <c r="O1011" s="13"/>
      <c r="P1011" s="13"/>
      <c r="Q1011" s="3"/>
      <c r="R1011" s="13"/>
      <c r="S1011" s="13"/>
      <c r="T1011" s="3"/>
      <c r="U1011" s="13"/>
      <c r="V1011" s="13"/>
      <c r="W1011" s="3"/>
      <c r="X1011" s="13"/>
      <c r="Y1011" s="13"/>
      <c r="Z1011" s="3"/>
      <c r="AA1011" s="13"/>
      <c r="AB1011" s="13"/>
      <c r="AC1011" s="3"/>
      <c r="AD1011" s="13"/>
      <c r="AE1011" s="13"/>
      <c r="AF1011" s="3"/>
      <c r="AG1011" s="13"/>
      <c r="AH1011" s="13"/>
      <c r="AI1011" s="3"/>
      <c r="AJ1011" s="13"/>
      <c r="AK1011" s="13"/>
      <c r="AL1011" s="3"/>
      <c r="AM1011" s="13"/>
      <c r="AN1011" s="13"/>
      <c r="AO1011" s="3"/>
      <c r="AP1011" s="13"/>
      <c r="AQ1011" s="13"/>
      <c r="AR1011" s="3"/>
      <c r="AS1011" s="13"/>
      <c r="AT1011" s="13"/>
      <c r="AU1011" s="40"/>
      <c r="AV1011" s="13"/>
      <c r="AW1011" s="13"/>
      <c r="AX1011" s="3"/>
      <c r="AY1011" s="13"/>
      <c r="AZ1011" s="13"/>
      <c r="BA1011" s="3"/>
      <c r="BB1011" s="13"/>
      <c r="BC1011" s="13"/>
      <c r="BD1011" s="3"/>
      <c r="BE1011" s="13"/>
      <c r="BF1011" s="13"/>
      <c r="BG1011" s="245"/>
      <c r="BH1011" s="13"/>
      <c r="BI1011" s="13"/>
      <c r="BJ1011" s="13"/>
      <c r="BK1011" s="13"/>
      <c r="BL1011" s="13"/>
      <c r="BM1011" s="13"/>
      <c r="BN1011" s="186"/>
      <c r="BO1011" s="13"/>
      <c r="BP1011" s="13"/>
      <c r="BQ1011" s="13"/>
      <c r="BR1011" s="13"/>
      <c r="BT1011" s="340"/>
      <c r="BU1011" s="186"/>
      <c r="BV1011" s="100"/>
      <c r="BW1011" s="100"/>
      <c r="BX1011" s="100"/>
      <c r="BY1011" s="100"/>
      <c r="BZ1011" s="100"/>
      <c r="CA1011" s="100"/>
      <c r="CB1011" s="100"/>
      <c r="CC1011" s="100"/>
      <c r="CD1011" s="100"/>
      <c r="CE1011" s="100"/>
      <c r="CF1011" s="100"/>
      <c r="CG1011" s="100"/>
      <c r="CH1011" s="100"/>
      <c r="CI1011" s="100"/>
      <c r="CJ1011" s="100"/>
      <c r="CK1011" s="100"/>
      <c r="CL1011" s="100"/>
    </row>
    <row r="1012" spans="1:90" x14ac:dyDescent="0.3">
      <c r="A1012" s="163">
        <v>1013</v>
      </c>
      <c r="B1012" s="3"/>
      <c r="E1012" s="2"/>
      <c r="F1012" s="3"/>
      <c r="G1012" s="13"/>
      <c r="H1012" s="13"/>
      <c r="I1012" s="13"/>
      <c r="J1012" s="13"/>
      <c r="K1012" s="3"/>
      <c r="L1012" s="13"/>
      <c r="M1012" s="13"/>
      <c r="N1012" s="3"/>
      <c r="O1012" s="13"/>
      <c r="P1012" s="13"/>
      <c r="Q1012" s="3"/>
      <c r="R1012" s="13"/>
      <c r="S1012" s="13"/>
      <c r="T1012" s="3"/>
      <c r="U1012" s="13"/>
      <c r="V1012" s="13"/>
      <c r="W1012" s="3"/>
      <c r="X1012" s="13"/>
      <c r="Y1012" s="13"/>
      <c r="Z1012" s="3"/>
      <c r="AA1012" s="13"/>
      <c r="AB1012" s="13"/>
      <c r="AC1012" s="3"/>
      <c r="AD1012" s="13"/>
      <c r="AE1012" s="13"/>
      <c r="AF1012" s="3"/>
      <c r="AG1012" s="13"/>
      <c r="AH1012" s="13"/>
      <c r="AI1012" s="3"/>
      <c r="AJ1012" s="13"/>
      <c r="AK1012" s="13"/>
      <c r="AL1012" s="3"/>
      <c r="AM1012" s="13"/>
      <c r="AN1012" s="13"/>
      <c r="AO1012" s="3"/>
      <c r="AP1012" s="13"/>
      <c r="AQ1012" s="13"/>
      <c r="AR1012" s="3"/>
      <c r="AS1012" s="13"/>
      <c r="AT1012" s="13"/>
      <c r="AU1012" s="40"/>
      <c r="AV1012" s="13"/>
      <c r="AW1012" s="13"/>
      <c r="AX1012" s="3"/>
      <c r="AY1012" s="13"/>
      <c r="AZ1012" s="13"/>
      <c r="BA1012" s="3"/>
      <c r="BB1012" s="13"/>
      <c r="BC1012" s="13"/>
      <c r="BD1012" s="3"/>
      <c r="BE1012" s="13"/>
      <c r="BF1012" s="13"/>
      <c r="BG1012" s="245"/>
      <c r="BH1012" s="13"/>
      <c r="BI1012" s="13"/>
      <c r="BJ1012" s="13"/>
      <c r="BK1012" s="13"/>
      <c r="BL1012" s="13"/>
      <c r="BM1012" s="13"/>
      <c r="BN1012" s="186"/>
      <c r="BO1012" s="13"/>
      <c r="BP1012" s="13"/>
      <c r="BQ1012" s="13"/>
      <c r="BR1012" s="13"/>
      <c r="BT1012" s="340"/>
      <c r="BU1012" s="186"/>
      <c r="BV1012" s="100"/>
      <c r="BW1012" s="100"/>
      <c r="BX1012" s="100"/>
      <c r="BY1012" s="100"/>
      <c r="BZ1012" s="100"/>
      <c r="CA1012" s="100"/>
      <c r="CB1012" s="100"/>
      <c r="CC1012" s="100"/>
      <c r="CD1012" s="100"/>
      <c r="CE1012" s="100"/>
      <c r="CF1012" s="100"/>
      <c r="CG1012" s="100"/>
      <c r="CH1012" s="100"/>
      <c r="CI1012" s="100"/>
      <c r="CJ1012" s="100"/>
      <c r="CK1012" s="100"/>
      <c r="CL1012" s="100"/>
    </row>
    <row r="1013" spans="1:90" x14ac:dyDescent="0.3">
      <c r="A1013" s="163">
        <v>1014</v>
      </c>
      <c r="B1013" s="3"/>
      <c r="E1013" s="2"/>
      <c r="F1013" s="3"/>
      <c r="G1013" s="13"/>
      <c r="H1013" s="13"/>
      <c r="I1013" s="13"/>
      <c r="J1013" s="13"/>
      <c r="K1013" s="3"/>
      <c r="L1013" s="13"/>
      <c r="M1013" s="13"/>
      <c r="N1013" s="3"/>
      <c r="O1013" s="13"/>
      <c r="P1013" s="13"/>
      <c r="Q1013" s="3"/>
      <c r="R1013" s="13"/>
      <c r="S1013" s="13"/>
      <c r="T1013" s="3"/>
      <c r="U1013" s="13"/>
      <c r="V1013" s="13"/>
      <c r="W1013" s="3"/>
      <c r="X1013" s="13"/>
      <c r="Y1013" s="13"/>
      <c r="Z1013" s="3"/>
      <c r="AA1013" s="13"/>
      <c r="AB1013" s="13"/>
      <c r="AC1013" s="3"/>
      <c r="AD1013" s="13"/>
      <c r="AE1013" s="13"/>
      <c r="AF1013" s="3"/>
      <c r="AG1013" s="13"/>
      <c r="AH1013" s="13"/>
      <c r="AI1013" s="3"/>
      <c r="AJ1013" s="13"/>
      <c r="AK1013" s="13"/>
      <c r="AL1013" s="3"/>
      <c r="AM1013" s="13"/>
      <c r="AN1013" s="13"/>
      <c r="AO1013" s="3"/>
      <c r="AP1013" s="13"/>
      <c r="AQ1013" s="13"/>
      <c r="AR1013" s="3"/>
      <c r="AS1013" s="13"/>
      <c r="AT1013" s="13"/>
      <c r="AU1013" s="40"/>
      <c r="AV1013" s="13"/>
      <c r="AW1013" s="13"/>
      <c r="AX1013" s="3"/>
      <c r="AY1013" s="13"/>
      <c r="AZ1013" s="13"/>
      <c r="BA1013" s="3"/>
      <c r="BB1013" s="13"/>
      <c r="BC1013" s="13"/>
      <c r="BD1013" s="3"/>
      <c r="BE1013" s="13"/>
      <c r="BF1013" s="13"/>
      <c r="BG1013" s="245"/>
      <c r="BH1013" s="13"/>
      <c r="BI1013" s="13"/>
      <c r="BJ1013" s="13"/>
      <c r="BK1013" s="13"/>
      <c r="BL1013" s="13"/>
      <c r="BM1013" s="13"/>
      <c r="BN1013" s="186"/>
      <c r="BO1013" s="13"/>
      <c r="BP1013" s="13"/>
      <c r="BQ1013" s="13"/>
      <c r="BR1013" s="13"/>
      <c r="BT1013" s="340"/>
      <c r="BU1013" s="186"/>
      <c r="BV1013" s="100"/>
      <c r="BW1013" s="100"/>
      <c r="BX1013" s="100"/>
      <c r="BY1013" s="100"/>
      <c r="BZ1013" s="100"/>
      <c r="CA1013" s="100"/>
      <c r="CB1013" s="100"/>
      <c r="CC1013" s="100"/>
      <c r="CD1013" s="100"/>
      <c r="CE1013" s="100"/>
      <c r="CF1013" s="100"/>
      <c r="CG1013" s="100"/>
      <c r="CH1013" s="100"/>
      <c r="CI1013" s="100"/>
      <c r="CJ1013" s="100"/>
      <c r="CK1013" s="100"/>
      <c r="CL1013" s="100"/>
    </row>
    <row r="1014" spans="1:90" x14ac:dyDescent="0.3">
      <c r="A1014" s="163">
        <v>1015</v>
      </c>
      <c r="B1014" s="3"/>
      <c r="E1014" s="2"/>
      <c r="F1014" s="3"/>
      <c r="G1014" s="13"/>
      <c r="H1014" s="13"/>
      <c r="I1014" s="13"/>
      <c r="J1014" s="13"/>
      <c r="K1014" s="3"/>
      <c r="L1014" s="13"/>
      <c r="M1014" s="13"/>
      <c r="N1014" s="3"/>
      <c r="O1014" s="13"/>
      <c r="P1014" s="13"/>
      <c r="Q1014" s="3"/>
      <c r="R1014" s="13"/>
      <c r="S1014" s="13"/>
      <c r="T1014" s="3"/>
      <c r="U1014" s="13"/>
      <c r="V1014" s="13"/>
      <c r="W1014" s="3"/>
      <c r="X1014" s="13"/>
      <c r="Y1014" s="13"/>
      <c r="Z1014" s="3"/>
      <c r="AA1014" s="13"/>
      <c r="AB1014" s="13"/>
      <c r="AC1014" s="3"/>
      <c r="AD1014" s="13"/>
      <c r="AE1014" s="13"/>
      <c r="AF1014" s="3"/>
      <c r="AG1014" s="13"/>
      <c r="AH1014" s="13"/>
      <c r="AI1014" s="3"/>
      <c r="AJ1014" s="13"/>
      <c r="AK1014" s="13"/>
      <c r="AL1014" s="3"/>
      <c r="AM1014" s="13"/>
      <c r="AN1014" s="13"/>
      <c r="AO1014" s="3"/>
      <c r="AP1014" s="13"/>
      <c r="AQ1014" s="13"/>
      <c r="AR1014" s="3"/>
      <c r="AS1014" s="13"/>
      <c r="AT1014" s="13"/>
      <c r="AU1014" s="40"/>
      <c r="AV1014" s="13"/>
      <c r="AW1014" s="13"/>
      <c r="AX1014" s="3"/>
      <c r="AY1014" s="13"/>
      <c r="AZ1014" s="13"/>
      <c r="BA1014" s="3"/>
      <c r="BB1014" s="13"/>
      <c r="BC1014" s="13"/>
      <c r="BD1014" s="3"/>
      <c r="BE1014" s="13"/>
      <c r="BF1014" s="13"/>
      <c r="BG1014" s="245"/>
      <c r="BH1014" s="13"/>
      <c r="BI1014" s="13"/>
      <c r="BJ1014" s="13"/>
      <c r="BK1014" s="13"/>
      <c r="BL1014" s="13"/>
      <c r="BM1014" s="13"/>
      <c r="BN1014" s="186"/>
      <c r="BO1014" s="13"/>
      <c r="BP1014" s="13"/>
      <c r="BQ1014" s="13"/>
      <c r="BR1014" s="13"/>
      <c r="BT1014" s="340"/>
      <c r="BU1014" s="186"/>
      <c r="BV1014" s="100"/>
      <c r="BW1014" s="100"/>
      <c r="BX1014" s="100"/>
      <c r="BY1014" s="100"/>
      <c r="BZ1014" s="100"/>
      <c r="CA1014" s="100"/>
      <c r="CB1014" s="100"/>
      <c r="CC1014" s="100"/>
      <c r="CD1014" s="100"/>
      <c r="CE1014" s="100"/>
      <c r="CF1014" s="100"/>
      <c r="CG1014" s="100"/>
      <c r="CH1014" s="100"/>
      <c r="CI1014" s="100"/>
      <c r="CJ1014" s="100"/>
      <c r="CK1014" s="100"/>
      <c r="CL1014" s="100"/>
    </row>
    <row r="1015" spans="1:90" x14ac:dyDescent="0.3">
      <c r="A1015" s="163">
        <v>1016</v>
      </c>
      <c r="B1015" s="3"/>
      <c r="E1015" s="2"/>
      <c r="F1015" s="3"/>
      <c r="G1015" s="13"/>
      <c r="H1015" s="13"/>
      <c r="I1015" s="13"/>
      <c r="J1015" s="13"/>
      <c r="K1015" s="3"/>
      <c r="L1015" s="13"/>
      <c r="M1015" s="13"/>
      <c r="N1015" s="3"/>
      <c r="O1015" s="13"/>
      <c r="P1015" s="13"/>
      <c r="Q1015" s="3"/>
      <c r="R1015" s="13"/>
      <c r="S1015" s="13"/>
      <c r="T1015" s="3"/>
      <c r="U1015" s="13"/>
      <c r="V1015" s="13"/>
      <c r="W1015" s="3"/>
      <c r="X1015" s="13"/>
      <c r="Y1015" s="13"/>
      <c r="Z1015" s="3"/>
      <c r="AA1015" s="13"/>
      <c r="AB1015" s="13"/>
      <c r="AC1015" s="3"/>
      <c r="AD1015" s="13"/>
      <c r="AE1015" s="13"/>
      <c r="AF1015" s="3"/>
      <c r="AG1015" s="13"/>
      <c r="AH1015" s="13"/>
      <c r="AI1015" s="3"/>
      <c r="AJ1015" s="13"/>
      <c r="AK1015" s="13"/>
      <c r="AL1015" s="3"/>
      <c r="AM1015" s="13"/>
      <c r="AN1015" s="13"/>
      <c r="AO1015" s="3"/>
      <c r="AP1015" s="13"/>
      <c r="AQ1015" s="13"/>
      <c r="AR1015" s="3"/>
      <c r="AS1015" s="13"/>
      <c r="AT1015" s="13"/>
      <c r="AU1015" s="40"/>
      <c r="AV1015" s="13"/>
      <c r="AW1015" s="13"/>
      <c r="AX1015" s="3"/>
      <c r="AY1015" s="13"/>
      <c r="AZ1015" s="13"/>
      <c r="BA1015" s="3"/>
      <c r="BB1015" s="13"/>
      <c r="BC1015" s="13"/>
      <c r="BD1015" s="3"/>
      <c r="BE1015" s="13"/>
      <c r="BF1015" s="13"/>
      <c r="BG1015" s="245"/>
      <c r="BH1015" s="13"/>
      <c r="BI1015" s="13"/>
      <c r="BJ1015" s="13"/>
      <c r="BK1015" s="13"/>
      <c r="BL1015" s="13"/>
      <c r="BM1015" s="13"/>
      <c r="BN1015" s="186"/>
      <c r="BO1015" s="13"/>
      <c r="BP1015" s="13"/>
      <c r="BQ1015" s="13"/>
      <c r="BR1015" s="13"/>
      <c r="BT1015" s="340"/>
      <c r="BU1015" s="186"/>
      <c r="BV1015" s="100"/>
      <c r="BW1015" s="100"/>
      <c r="BX1015" s="100"/>
      <c r="BY1015" s="100"/>
      <c r="BZ1015" s="100"/>
      <c r="CA1015" s="100"/>
      <c r="CB1015" s="100"/>
      <c r="CC1015" s="100"/>
      <c r="CD1015" s="100"/>
      <c r="CE1015" s="100"/>
      <c r="CF1015" s="100"/>
      <c r="CG1015" s="100"/>
      <c r="CH1015" s="100"/>
      <c r="CI1015" s="100"/>
      <c r="CJ1015" s="100"/>
      <c r="CK1015" s="100"/>
      <c r="CL1015" s="100"/>
    </row>
    <row r="1016" spans="1:90" x14ac:dyDescent="0.3">
      <c r="B1016" s="3"/>
      <c r="E1016" s="2"/>
      <c r="F1016" s="3"/>
      <c r="G1016" s="13"/>
      <c r="H1016" s="13"/>
      <c r="I1016" s="13"/>
      <c r="J1016" s="13"/>
      <c r="K1016" s="3"/>
      <c r="L1016" s="13"/>
      <c r="M1016" s="13"/>
      <c r="N1016" s="3"/>
      <c r="O1016" s="13"/>
      <c r="P1016" s="13"/>
      <c r="Q1016" s="3"/>
      <c r="R1016" s="13"/>
      <c r="S1016" s="13"/>
      <c r="T1016" s="3"/>
      <c r="U1016" s="13"/>
      <c r="V1016" s="13"/>
      <c r="W1016" s="3"/>
      <c r="X1016" s="13"/>
      <c r="Y1016" s="13"/>
      <c r="Z1016" s="3"/>
      <c r="AA1016" s="13"/>
      <c r="AB1016" s="13"/>
      <c r="AC1016" s="3"/>
      <c r="AD1016" s="13"/>
      <c r="AE1016" s="13"/>
      <c r="AF1016" s="3"/>
      <c r="AG1016" s="13"/>
      <c r="AH1016" s="13"/>
      <c r="AI1016" s="3"/>
      <c r="AJ1016" s="13"/>
      <c r="AK1016" s="13"/>
      <c r="AL1016" s="3"/>
      <c r="AM1016" s="13"/>
      <c r="AN1016" s="13"/>
      <c r="AO1016" s="3"/>
      <c r="AP1016" s="13"/>
      <c r="AQ1016" s="13"/>
      <c r="AR1016" s="3"/>
      <c r="AS1016" s="13"/>
      <c r="AT1016" s="13"/>
      <c r="AU1016" s="40"/>
      <c r="AV1016" s="13"/>
      <c r="AW1016" s="13"/>
      <c r="AX1016" s="3"/>
      <c r="AY1016" s="13"/>
      <c r="AZ1016" s="13"/>
      <c r="BA1016" s="3"/>
      <c r="BB1016" s="13"/>
      <c r="BC1016" s="13"/>
      <c r="BD1016" s="3"/>
      <c r="BE1016" s="13"/>
      <c r="BF1016" s="13"/>
      <c r="BG1016" s="245"/>
      <c r="BH1016" s="13"/>
      <c r="BI1016" s="13"/>
      <c r="BJ1016" s="13"/>
      <c r="BK1016" s="13"/>
      <c r="BL1016" s="13"/>
      <c r="BM1016" s="13"/>
      <c r="BN1016" s="186"/>
      <c r="BO1016" s="13"/>
      <c r="BP1016" s="13"/>
      <c r="BQ1016" s="13"/>
      <c r="BR1016" s="13"/>
      <c r="BT1016" s="340"/>
      <c r="BU1016" s="186"/>
      <c r="BV1016" s="100"/>
      <c r="BW1016" s="100"/>
      <c r="BX1016" s="100"/>
      <c r="BY1016" s="100"/>
      <c r="BZ1016" s="100"/>
      <c r="CA1016" s="100"/>
      <c r="CB1016" s="100"/>
      <c r="CC1016" s="100"/>
      <c r="CD1016" s="100"/>
      <c r="CE1016" s="100"/>
      <c r="CF1016" s="100"/>
      <c r="CG1016" s="100"/>
      <c r="CH1016" s="100"/>
      <c r="CI1016" s="100"/>
      <c r="CJ1016" s="100"/>
      <c r="CK1016" s="100"/>
      <c r="CL1016" s="100"/>
    </row>
    <row r="1017" spans="1:90" x14ac:dyDescent="0.3">
      <c r="B1017" s="3"/>
      <c r="E1017" s="2"/>
      <c r="F1017" s="3"/>
      <c r="G1017" s="13"/>
      <c r="H1017" s="13"/>
      <c r="I1017" s="13"/>
      <c r="J1017" s="13"/>
      <c r="K1017" s="3"/>
      <c r="L1017" s="13"/>
      <c r="M1017" s="13"/>
      <c r="N1017" s="3"/>
      <c r="O1017" s="13"/>
      <c r="P1017" s="13"/>
      <c r="Q1017" s="3"/>
      <c r="R1017" s="13"/>
      <c r="S1017" s="13"/>
      <c r="T1017" s="3"/>
      <c r="U1017" s="13"/>
      <c r="V1017" s="13"/>
      <c r="W1017" s="3"/>
      <c r="X1017" s="13"/>
      <c r="Y1017" s="13"/>
      <c r="Z1017" s="3"/>
      <c r="AA1017" s="13"/>
      <c r="AB1017" s="13"/>
      <c r="AC1017" s="3"/>
      <c r="AD1017" s="13"/>
      <c r="AE1017" s="13"/>
      <c r="AF1017" s="3"/>
      <c r="AG1017" s="13"/>
      <c r="AH1017" s="13"/>
      <c r="AI1017" s="3"/>
      <c r="AJ1017" s="13"/>
      <c r="AK1017" s="13"/>
      <c r="AL1017" s="3"/>
      <c r="AM1017" s="13"/>
      <c r="AN1017" s="13"/>
      <c r="AO1017" s="3"/>
      <c r="AP1017" s="13"/>
      <c r="AQ1017" s="13"/>
      <c r="AR1017" s="3"/>
      <c r="AS1017" s="13"/>
      <c r="AT1017" s="13"/>
      <c r="AU1017" s="40"/>
      <c r="AV1017" s="13"/>
      <c r="AW1017" s="13"/>
      <c r="AX1017" s="3"/>
      <c r="AY1017" s="13"/>
      <c r="AZ1017" s="13"/>
      <c r="BA1017" s="3"/>
      <c r="BB1017" s="13"/>
      <c r="BC1017" s="13"/>
      <c r="BD1017" s="3"/>
      <c r="BE1017" s="13"/>
      <c r="BF1017" s="13"/>
      <c r="BG1017" s="245"/>
      <c r="BH1017" s="13"/>
      <c r="BI1017" s="13"/>
      <c r="BJ1017" s="13"/>
      <c r="BK1017" s="13"/>
      <c r="BL1017" s="13"/>
      <c r="BM1017" s="13"/>
      <c r="BN1017" s="186"/>
      <c r="BO1017" s="13"/>
      <c r="BP1017" s="13"/>
      <c r="BQ1017" s="13"/>
      <c r="BR1017" s="13"/>
      <c r="BT1017" s="340"/>
      <c r="BU1017" s="186"/>
      <c r="BV1017" s="100"/>
      <c r="BW1017" s="100"/>
      <c r="BX1017" s="100"/>
      <c r="BY1017" s="100"/>
      <c r="BZ1017" s="100"/>
      <c r="CA1017" s="100"/>
      <c r="CB1017" s="100"/>
      <c r="CC1017" s="100"/>
      <c r="CD1017" s="100"/>
      <c r="CE1017" s="100"/>
      <c r="CF1017" s="100"/>
      <c r="CG1017" s="100"/>
      <c r="CH1017" s="100"/>
      <c r="CI1017" s="100"/>
      <c r="CJ1017" s="100"/>
      <c r="CK1017" s="100"/>
      <c r="CL1017" s="100"/>
    </row>
    <row r="1018" spans="1:90" x14ac:dyDescent="0.3">
      <c r="B1018" s="3"/>
      <c r="E1018" s="2"/>
      <c r="F1018" s="3"/>
      <c r="G1018" s="13"/>
      <c r="H1018" s="13"/>
      <c r="I1018" s="13"/>
      <c r="J1018" s="13"/>
      <c r="K1018" s="3"/>
      <c r="L1018" s="13"/>
      <c r="M1018" s="13"/>
      <c r="N1018" s="3"/>
      <c r="O1018" s="13"/>
      <c r="P1018" s="13"/>
      <c r="Q1018" s="3"/>
      <c r="R1018" s="13"/>
      <c r="S1018" s="13"/>
      <c r="T1018" s="3"/>
      <c r="U1018" s="13"/>
      <c r="V1018" s="13"/>
      <c r="W1018" s="3"/>
      <c r="X1018" s="13"/>
      <c r="Y1018" s="13"/>
      <c r="Z1018" s="3"/>
      <c r="AA1018" s="13"/>
      <c r="AB1018" s="13"/>
      <c r="AC1018" s="3"/>
      <c r="AD1018" s="13"/>
      <c r="AE1018" s="13"/>
      <c r="AF1018" s="3"/>
      <c r="AG1018" s="13"/>
      <c r="AH1018" s="13"/>
      <c r="AI1018" s="3"/>
      <c r="AJ1018" s="13"/>
      <c r="AK1018" s="13"/>
      <c r="AL1018" s="3"/>
      <c r="AM1018" s="13"/>
      <c r="AN1018" s="13"/>
      <c r="AO1018" s="3"/>
      <c r="AP1018" s="13"/>
      <c r="AQ1018" s="13"/>
      <c r="AR1018" s="3"/>
      <c r="AS1018" s="13"/>
      <c r="AT1018" s="13"/>
      <c r="AU1018" s="40"/>
      <c r="AV1018" s="13"/>
      <c r="AW1018" s="13"/>
      <c r="AX1018" s="3"/>
      <c r="AY1018" s="13"/>
      <c r="AZ1018" s="13"/>
      <c r="BA1018" s="3"/>
      <c r="BB1018" s="13"/>
      <c r="BC1018" s="13"/>
      <c r="BD1018" s="3"/>
      <c r="BE1018" s="13"/>
      <c r="BF1018" s="13"/>
      <c r="BG1018" s="245"/>
      <c r="BH1018" s="13"/>
      <c r="BI1018" s="13"/>
      <c r="BJ1018" s="13"/>
      <c r="BK1018" s="13"/>
      <c r="BL1018" s="13"/>
      <c r="BM1018" s="13"/>
      <c r="BN1018" s="186"/>
      <c r="BO1018" s="13"/>
      <c r="BP1018" s="13"/>
      <c r="BQ1018" s="13"/>
      <c r="BR1018" s="13"/>
      <c r="BT1018" s="340"/>
      <c r="BU1018" s="186"/>
      <c r="BV1018" s="100"/>
      <c r="BW1018" s="100"/>
      <c r="BX1018" s="100"/>
      <c r="BY1018" s="100"/>
      <c r="BZ1018" s="100"/>
      <c r="CA1018" s="100"/>
      <c r="CB1018" s="100"/>
      <c r="CC1018" s="100"/>
      <c r="CD1018" s="100"/>
      <c r="CE1018" s="100"/>
      <c r="CF1018" s="100"/>
      <c r="CG1018" s="100"/>
      <c r="CH1018" s="100"/>
      <c r="CI1018" s="100"/>
      <c r="CJ1018" s="100"/>
      <c r="CK1018" s="100"/>
      <c r="CL1018" s="100"/>
    </row>
    <row r="1019" spans="1:90" x14ac:dyDescent="0.3">
      <c r="B1019" s="3"/>
      <c r="E1019" s="2"/>
      <c r="F1019" s="3"/>
      <c r="G1019" s="13"/>
      <c r="H1019" s="13"/>
      <c r="I1019" s="13"/>
      <c r="J1019" s="13"/>
      <c r="K1019" s="3"/>
      <c r="L1019" s="13"/>
      <c r="M1019" s="13"/>
      <c r="N1019" s="3"/>
      <c r="O1019" s="13"/>
      <c r="P1019" s="13"/>
      <c r="Q1019" s="3"/>
      <c r="R1019" s="13"/>
      <c r="S1019" s="13"/>
      <c r="T1019" s="3"/>
      <c r="U1019" s="13"/>
      <c r="V1019" s="13"/>
      <c r="W1019" s="3"/>
      <c r="X1019" s="13"/>
      <c r="Y1019" s="13"/>
      <c r="Z1019" s="3"/>
      <c r="AA1019" s="13"/>
      <c r="AB1019" s="13"/>
      <c r="AC1019" s="3"/>
      <c r="AD1019" s="13"/>
      <c r="AE1019" s="13"/>
      <c r="AF1019" s="3"/>
      <c r="AG1019" s="13"/>
      <c r="AH1019" s="13"/>
      <c r="AI1019" s="3"/>
      <c r="AJ1019" s="13"/>
      <c r="AK1019" s="13"/>
      <c r="AL1019" s="3"/>
      <c r="AM1019" s="13"/>
      <c r="AN1019" s="13"/>
      <c r="AO1019" s="3"/>
      <c r="AP1019" s="13"/>
      <c r="AQ1019" s="13"/>
      <c r="AR1019" s="3"/>
      <c r="AS1019" s="13"/>
      <c r="AT1019" s="13"/>
      <c r="AU1019" s="40"/>
      <c r="AV1019" s="13"/>
      <c r="AW1019" s="13"/>
      <c r="AX1019" s="3"/>
      <c r="AY1019" s="13"/>
      <c r="AZ1019" s="13"/>
      <c r="BA1019" s="3"/>
      <c r="BB1019" s="13"/>
      <c r="BC1019" s="13"/>
      <c r="BD1019" s="3"/>
      <c r="BE1019" s="13"/>
      <c r="BF1019" s="13"/>
      <c r="BG1019" s="245"/>
      <c r="BH1019" s="13"/>
      <c r="BI1019" s="13"/>
      <c r="BJ1019" s="13"/>
      <c r="BK1019" s="13"/>
      <c r="BL1019" s="13"/>
      <c r="BM1019" s="13"/>
      <c r="BN1019" s="186"/>
      <c r="BO1019" s="13"/>
      <c r="BP1019" s="13"/>
      <c r="BQ1019" s="13"/>
      <c r="BR1019" s="13"/>
      <c r="BT1019" s="340"/>
      <c r="BU1019" s="186"/>
      <c r="BV1019" s="100"/>
      <c r="BW1019" s="100"/>
      <c r="BX1019" s="100"/>
      <c r="BY1019" s="100"/>
      <c r="BZ1019" s="100"/>
      <c r="CA1019" s="100"/>
      <c r="CB1019" s="100"/>
      <c r="CC1019" s="100"/>
      <c r="CD1019" s="100"/>
      <c r="CE1019" s="100"/>
      <c r="CF1019" s="100"/>
      <c r="CG1019" s="100"/>
      <c r="CH1019" s="100"/>
      <c r="CI1019" s="100"/>
      <c r="CJ1019" s="100"/>
      <c r="CK1019" s="100"/>
      <c r="CL1019" s="100"/>
    </row>
    <row r="1020" spans="1:90" x14ac:dyDescent="0.3">
      <c r="B1020" s="3"/>
      <c r="E1020" s="2"/>
      <c r="F1020" s="3"/>
      <c r="G1020" s="13"/>
      <c r="H1020" s="13"/>
      <c r="I1020" s="13"/>
      <c r="J1020" s="13"/>
      <c r="K1020" s="3"/>
      <c r="L1020" s="13"/>
      <c r="M1020" s="13"/>
      <c r="N1020" s="3"/>
      <c r="O1020" s="13"/>
      <c r="P1020" s="13"/>
      <c r="Q1020" s="3"/>
      <c r="R1020" s="13"/>
      <c r="S1020" s="13"/>
      <c r="T1020" s="3"/>
      <c r="U1020" s="13"/>
      <c r="V1020" s="13"/>
      <c r="W1020" s="3"/>
      <c r="X1020" s="13"/>
      <c r="Y1020" s="13"/>
      <c r="Z1020" s="3"/>
      <c r="AA1020" s="13"/>
      <c r="AB1020" s="13"/>
      <c r="AC1020" s="3"/>
      <c r="AD1020" s="13"/>
      <c r="AE1020" s="13"/>
      <c r="AF1020" s="3"/>
      <c r="AG1020" s="13"/>
      <c r="AH1020" s="13"/>
      <c r="AI1020" s="3"/>
      <c r="AJ1020" s="13"/>
      <c r="AK1020" s="13"/>
      <c r="AL1020" s="3"/>
      <c r="AM1020" s="13"/>
      <c r="AN1020" s="13"/>
      <c r="AO1020" s="3"/>
      <c r="AP1020" s="13"/>
      <c r="AQ1020" s="13"/>
      <c r="AR1020" s="3"/>
      <c r="AS1020" s="13"/>
      <c r="AT1020" s="13"/>
      <c r="AU1020" s="40"/>
      <c r="AV1020" s="13"/>
      <c r="AW1020" s="13"/>
      <c r="AX1020" s="3"/>
      <c r="AY1020" s="13"/>
      <c r="AZ1020" s="13"/>
      <c r="BA1020" s="3"/>
      <c r="BB1020" s="13"/>
      <c r="BC1020" s="13"/>
      <c r="BD1020" s="3"/>
      <c r="BE1020" s="13"/>
      <c r="BF1020" s="13"/>
      <c r="BG1020" s="245"/>
      <c r="BH1020" s="13"/>
      <c r="BI1020" s="13"/>
      <c r="BJ1020" s="13"/>
      <c r="BK1020" s="13"/>
      <c r="BL1020" s="13"/>
      <c r="BM1020" s="13"/>
      <c r="BN1020" s="186"/>
      <c r="BO1020" s="13"/>
      <c r="BP1020" s="13"/>
      <c r="BQ1020" s="13"/>
      <c r="BR1020" s="13"/>
      <c r="BT1020" s="340"/>
      <c r="BU1020" s="186"/>
      <c r="BV1020" s="100"/>
      <c r="BW1020" s="100"/>
      <c r="BX1020" s="100"/>
      <c r="BY1020" s="100"/>
      <c r="BZ1020" s="100"/>
      <c r="CA1020" s="100"/>
      <c r="CB1020" s="100"/>
      <c r="CC1020" s="100"/>
      <c r="CD1020" s="100"/>
      <c r="CE1020" s="100"/>
      <c r="CF1020" s="100"/>
      <c r="CG1020" s="100"/>
      <c r="CH1020" s="100"/>
      <c r="CI1020" s="100"/>
      <c r="CJ1020" s="100"/>
      <c r="CK1020" s="100"/>
      <c r="CL1020" s="100"/>
    </row>
    <row r="1021" spans="1:90" x14ac:dyDescent="0.3">
      <c r="AA1021" s="137"/>
    </row>
    <row r="1022" spans="1:90" x14ac:dyDescent="0.3">
      <c r="AA1022" s="137"/>
    </row>
    <row r="1023" spans="1:90" x14ac:dyDescent="0.3">
      <c r="AA1023" s="137"/>
    </row>
    <row r="1024" spans="1:90" x14ac:dyDescent="0.3">
      <c r="Z1024" s="193"/>
    </row>
    <row r="1025" spans="18:18" x14ac:dyDescent="0.3">
      <c r="R1025" s="157"/>
    </row>
    <row r="1026" spans="18:18" x14ac:dyDescent="0.3">
      <c r="R1026" s="157"/>
    </row>
    <row r="1027" spans="18:18" x14ac:dyDescent="0.3">
      <c r="R1027" s="194"/>
    </row>
  </sheetData>
  <sheetProtection algorithmName="SHA-512" hashValue="V3qQJtiEBbmjy0uc0+HGTlI7I2fEhl8uI8X2QV++8jj/auB0VwNbD3IDeJ6sritnT8SZgUbK/RMpHdT+DiQZnA==" saltValue="HLc3ESsBn2rlJdgVtiEBCQ==" spinCount="100000" sheet="1" objects="1" scenarios="1" selectLockedCells="1" selectUnlockedCells="1"/>
  <autoFilter ref="A1:DC1015" xr:uid="{5FD37988-0036-4A89-A1F5-7BC15E16AAB2}"/>
  <mergeCells count="4">
    <mergeCell ref="B19:B25"/>
    <mergeCell ref="D301:D306"/>
    <mergeCell ref="B258:B260"/>
    <mergeCell ref="B261:C266"/>
  </mergeCells>
  <conditionalFormatting sqref="M311:M317 P311:P317 S311:S317 V311:V317 Y311:Y317 AB311:AB317 AE311:AE317 AH311:AH317 AK311:AK317 AQ311:AQ317 AT311:AT317 AW311:AW317 AZ311:AZ317 BC311:BC317 BF311:BF317 BI311:BI317 BV312:CL317 AN311:AN317 I312:J317 G311:H327">
    <cfRule type="cellIs" dxfId="89" priority="197" operator="greaterThanOrEqual">
      <formula>1.0001</formula>
    </cfRule>
  </conditionalFormatting>
  <conditionalFormatting sqref="L311:L327">
    <cfRule type="cellIs" dxfId="88" priority="196" operator="greaterThanOrEqual">
      <formula>1.0001</formula>
    </cfRule>
  </conditionalFormatting>
  <conditionalFormatting sqref="O311:O327">
    <cfRule type="cellIs" dxfId="87" priority="195" operator="greaterThanOrEqual">
      <formula>1.0001</formula>
    </cfRule>
  </conditionalFormatting>
  <conditionalFormatting sqref="R311:R327">
    <cfRule type="cellIs" dxfId="86" priority="194" operator="greaterThanOrEqual">
      <formula>1.0001</formula>
    </cfRule>
  </conditionalFormatting>
  <conditionalFormatting sqref="U311:U327">
    <cfRule type="cellIs" dxfId="85" priority="193" operator="greaterThanOrEqual">
      <formula>1.0001</formula>
    </cfRule>
  </conditionalFormatting>
  <conditionalFormatting sqref="X311:X327">
    <cfRule type="cellIs" dxfId="84" priority="192" operator="greaterThanOrEqual">
      <formula>1.0001</formula>
    </cfRule>
  </conditionalFormatting>
  <conditionalFormatting sqref="AA311:AA327">
    <cfRule type="cellIs" dxfId="83" priority="191" operator="greaterThanOrEqual">
      <formula>1.0001</formula>
    </cfRule>
  </conditionalFormatting>
  <conditionalFormatting sqref="AD311:AD327">
    <cfRule type="cellIs" dxfId="82" priority="190" operator="greaterThanOrEqual">
      <formula>1.0001</formula>
    </cfRule>
  </conditionalFormatting>
  <conditionalFormatting sqref="AG311:AG327">
    <cfRule type="cellIs" dxfId="81" priority="189" operator="greaterThanOrEqual">
      <formula>1.0001</formula>
    </cfRule>
  </conditionalFormatting>
  <conditionalFormatting sqref="AJ311:AJ327">
    <cfRule type="cellIs" dxfId="80" priority="188" operator="greaterThanOrEqual">
      <formula>1.0001</formula>
    </cfRule>
  </conditionalFormatting>
  <conditionalFormatting sqref="AM311:AM327">
    <cfRule type="cellIs" dxfId="79" priority="187" operator="greaterThanOrEqual">
      <formula>1.0001</formula>
    </cfRule>
  </conditionalFormatting>
  <conditionalFormatting sqref="AP311:AP327">
    <cfRule type="cellIs" dxfId="78" priority="186" operator="greaterThanOrEqual">
      <formula>1.0001</formula>
    </cfRule>
  </conditionalFormatting>
  <conditionalFormatting sqref="AS311:AS327">
    <cfRule type="cellIs" dxfId="77" priority="185" operator="greaterThanOrEqual">
      <formula>1.0001</formula>
    </cfRule>
  </conditionalFormatting>
  <conditionalFormatting sqref="AV311:AV327">
    <cfRule type="cellIs" dxfId="76" priority="184" operator="greaterThanOrEqual">
      <formula>1.0001</formula>
    </cfRule>
  </conditionalFormatting>
  <conditionalFormatting sqref="AY311:AY327">
    <cfRule type="cellIs" dxfId="75" priority="183" operator="greaterThanOrEqual">
      <formula>1.0001</formula>
    </cfRule>
  </conditionalFormatting>
  <conditionalFormatting sqref="BB311:BB327">
    <cfRule type="cellIs" dxfId="74" priority="182" operator="greaterThanOrEqual">
      <formula>1.0001</formula>
    </cfRule>
  </conditionalFormatting>
  <conditionalFormatting sqref="BE311:BE327">
    <cfRule type="cellIs" dxfId="73" priority="181" operator="greaterThanOrEqual">
      <formula>1.0001</formula>
    </cfRule>
  </conditionalFormatting>
  <conditionalFormatting sqref="BH311:BH327">
    <cfRule type="cellIs" dxfId="72" priority="180" operator="greaterThanOrEqual">
      <formula>1.0001</formula>
    </cfRule>
  </conditionalFormatting>
  <conditionalFormatting sqref="BK311:BK327">
    <cfRule type="cellIs" dxfId="71" priority="179" operator="greaterThanOrEqual">
      <formula>1.0001</formula>
    </cfRule>
  </conditionalFormatting>
  <conditionalFormatting sqref="BN311:BN327">
    <cfRule type="cellIs" dxfId="70" priority="178" operator="greaterThanOrEqual">
      <formula>1.0001</formula>
    </cfRule>
  </conditionalFormatting>
  <conditionalFormatting sqref="BQ311:BQ327">
    <cfRule type="cellIs" dxfId="69" priority="177" operator="greaterThanOrEqual">
      <formula>1.0001</formula>
    </cfRule>
  </conditionalFormatting>
  <conditionalFormatting sqref="BT311:BT327">
    <cfRule type="cellIs" dxfId="68" priority="176" operator="greaterThanOrEqual">
      <formula>1.0001</formula>
    </cfRule>
  </conditionalFormatting>
  <conditionalFormatting sqref="CE318:CE327">
    <cfRule type="cellIs" dxfId="67" priority="175" operator="greaterThanOrEqual">
      <formula>1.0001</formula>
    </cfRule>
  </conditionalFormatting>
  <conditionalFormatting sqref="I318:I327">
    <cfRule type="cellIs" dxfId="66" priority="174" operator="greaterThanOrEqual">
      <formula>1.0001</formula>
    </cfRule>
  </conditionalFormatting>
  <conditionalFormatting sqref="F17">
    <cfRule type="cellIs" dxfId="65" priority="173" operator="equal">
      <formula>$F$2</formula>
    </cfRule>
  </conditionalFormatting>
  <conditionalFormatting sqref="F18">
    <cfRule type="cellIs" dxfId="64" priority="172" operator="equal">
      <formula>SUM($F$3:$F$4)</formula>
    </cfRule>
  </conditionalFormatting>
  <conditionalFormatting sqref="F19">
    <cfRule type="cellIs" dxfId="63" priority="170" operator="equal">
      <formula>SUM($F$13:$F$15)</formula>
    </cfRule>
  </conditionalFormatting>
  <conditionalFormatting sqref="K17">
    <cfRule type="cellIs" dxfId="62" priority="169" operator="equal">
      <formula>K2</formula>
    </cfRule>
  </conditionalFormatting>
  <conditionalFormatting sqref="K18">
    <cfRule type="cellIs" dxfId="61" priority="168" operator="equal">
      <formula>SUM(K3:K4)</formula>
    </cfRule>
  </conditionalFormatting>
  <conditionalFormatting sqref="K19">
    <cfRule type="cellIs" dxfId="60" priority="167" operator="equal">
      <formula>SUM(K13:K15)</formula>
    </cfRule>
  </conditionalFormatting>
  <conditionalFormatting sqref="BS19">
    <cfRule type="cellIs" dxfId="59" priority="107" operator="equal">
      <formula>SUM(BS13:BS15)</formula>
    </cfRule>
  </conditionalFormatting>
  <conditionalFormatting sqref="N17">
    <cfRule type="cellIs" dxfId="58" priority="166" operator="equal">
      <formula>N2</formula>
    </cfRule>
  </conditionalFormatting>
  <conditionalFormatting sqref="N18">
    <cfRule type="cellIs" dxfId="57" priority="165" operator="equal">
      <formula>SUM(N3:N4)</formula>
    </cfRule>
  </conditionalFormatting>
  <conditionalFormatting sqref="N19">
    <cfRule type="cellIs" dxfId="56" priority="164" operator="equal">
      <formula>SUM(N13:N15)</formula>
    </cfRule>
  </conditionalFormatting>
  <conditionalFormatting sqref="Q17">
    <cfRule type="cellIs" dxfId="55" priority="163" operator="equal">
      <formula>Q2</formula>
    </cfRule>
  </conditionalFormatting>
  <conditionalFormatting sqref="Q18">
    <cfRule type="cellIs" dxfId="54" priority="162" operator="equal">
      <formula>SUM(Q3:Q4)</formula>
    </cfRule>
  </conditionalFormatting>
  <conditionalFormatting sqref="Q19">
    <cfRule type="cellIs" dxfId="53" priority="161" operator="equal">
      <formula>SUM(Q13:Q15)</formula>
    </cfRule>
  </conditionalFormatting>
  <conditionalFormatting sqref="T17">
    <cfRule type="cellIs" dxfId="52" priority="160" operator="equal">
      <formula>T2</formula>
    </cfRule>
  </conditionalFormatting>
  <conditionalFormatting sqref="T18">
    <cfRule type="cellIs" dxfId="51" priority="159" operator="equal">
      <formula>SUM(T3:T4)</formula>
    </cfRule>
  </conditionalFormatting>
  <conditionalFormatting sqref="T19">
    <cfRule type="cellIs" dxfId="50" priority="158" operator="equal">
      <formula>SUM(T13:T15)</formula>
    </cfRule>
  </conditionalFormatting>
  <conditionalFormatting sqref="W17">
    <cfRule type="cellIs" dxfId="49" priority="157" operator="equal">
      <formula>W2</formula>
    </cfRule>
  </conditionalFormatting>
  <conditionalFormatting sqref="W18">
    <cfRule type="cellIs" dxfId="48" priority="156" operator="equal">
      <formula>SUM(W3:W4)</formula>
    </cfRule>
  </conditionalFormatting>
  <conditionalFormatting sqref="W19">
    <cfRule type="cellIs" dxfId="47" priority="155" operator="equal">
      <formula>SUM(W13:W15)</formula>
    </cfRule>
  </conditionalFormatting>
  <conditionalFormatting sqref="Z17">
    <cfRule type="cellIs" dxfId="46" priority="154" operator="equal">
      <formula>Z2</formula>
    </cfRule>
  </conditionalFormatting>
  <conditionalFormatting sqref="Z18">
    <cfRule type="cellIs" dxfId="45" priority="153" operator="equal">
      <formula>SUM(Z3:Z4)</formula>
    </cfRule>
  </conditionalFormatting>
  <conditionalFormatting sqref="Z19">
    <cfRule type="cellIs" dxfId="44" priority="152" operator="equal">
      <formula>SUM(Z13:Z15)</formula>
    </cfRule>
  </conditionalFormatting>
  <conditionalFormatting sqref="AC17">
    <cfRule type="cellIs" dxfId="43" priority="151" operator="equal">
      <formula>AC2</formula>
    </cfRule>
  </conditionalFormatting>
  <conditionalFormatting sqref="AC18">
    <cfRule type="cellIs" dxfId="42" priority="150" operator="equal">
      <formula>SUM(AC3:AC4)</formula>
    </cfRule>
  </conditionalFormatting>
  <conditionalFormatting sqref="AC19">
    <cfRule type="cellIs" dxfId="41" priority="149" operator="equal">
      <formula>SUM(AC13:AC15)</formula>
    </cfRule>
  </conditionalFormatting>
  <conditionalFormatting sqref="AF17">
    <cfRule type="cellIs" dxfId="40" priority="148" operator="equal">
      <formula>AF2</formula>
    </cfRule>
  </conditionalFormatting>
  <conditionalFormatting sqref="AF18">
    <cfRule type="cellIs" dxfId="39" priority="147" operator="equal">
      <formula>SUM(AF3:AF4)</formula>
    </cfRule>
  </conditionalFormatting>
  <conditionalFormatting sqref="AF19">
    <cfRule type="cellIs" dxfId="38" priority="146" operator="equal">
      <formula>SUM(AF13:AF15)</formula>
    </cfRule>
  </conditionalFormatting>
  <conditionalFormatting sqref="AI17">
    <cfRule type="cellIs" dxfId="37" priority="145" operator="equal">
      <formula>AI2</formula>
    </cfRule>
  </conditionalFormatting>
  <conditionalFormatting sqref="AI18">
    <cfRule type="cellIs" dxfId="36" priority="144" operator="equal">
      <formula>SUM(AI3:AI4)</formula>
    </cfRule>
  </conditionalFormatting>
  <conditionalFormatting sqref="AI19">
    <cfRule type="cellIs" dxfId="35" priority="143" operator="equal">
      <formula>SUM(AI13:AI15)</formula>
    </cfRule>
  </conditionalFormatting>
  <conditionalFormatting sqref="AL17">
    <cfRule type="cellIs" dxfId="34" priority="142" operator="equal">
      <formula>AL2</formula>
    </cfRule>
  </conditionalFormatting>
  <conditionalFormatting sqref="AL18">
    <cfRule type="cellIs" dxfId="33" priority="141" operator="equal">
      <formula>SUM(AL3:AL4)</formula>
    </cfRule>
  </conditionalFormatting>
  <conditionalFormatting sqref="AL19">
    <cfRule type="cellIs" dxfId="32" priority="140" operator="equal">
      <formula>SUM(AL13:AL15)</formula>
    </cfRule>
  </conditionalFormatting>
  <conditionalFormatting sqref="AO17">
    <cfRule type="cellIs" dxfId="31" priority="139" operator="equal">
      <formula>AO2</formula>
    </cfRule>
  </conditionalFormatting>
  <conditionalFormatting sqref="AO18">
    <cfRule type="cellIs" dxfId="30" priority="138" operator="equal">
      <formula>SUM(AO3:AO4)</formula>
    </cfRule>
  </conditionalFormatting>
  <conditionalFormatting sqref="AO19">
    <cfRule type="cellIs" dxfId="29" priority="137" operator="equal">
      <formula>SUM(AO13:AO15)</formula>
    </cfRule>
  </conditionalFormatting>
  <conditionalFormatting sqref="AR17">
    <cfRule type="cellIs" dxfId="28" priority="136" operator="equal">
      <formula>AR2</formula>
    </cfRule>
  </conditionalFormatting>
  <conditionalFormatting sqref="AR18">
    <cfRule type="cellIs" dxfId="27" priority="135" operator="equal">
      <formula>SUM(AR3:AR4)</formula>
    </cfRule>
  </conditionalFormatting>
  <conditionalFormatting sqref="AR19">
    <cfRule type="cellIs" dxfId="26" priority="134" operator="equal">
      <formula>SUM(AR13:AR15)</formula>
    </cfRule>
  </conditionalFormatting>
  <conditionalFormatting sqref="AU17">
    <cfRule type="cellIs" dxfId="25" priority="133" operator="equal">
      <formula>AU2</formula>
    </cfRule>
  </conditionalFormatting>
  <conditionalFormatting sqref="AU18">
    <cfRule type="cellIs" dxfId="24" priority="132" operator="equal">
      <formula>SUM(AU3:AU4)</formula>
    </cfRule>
  </conditionalFormatting>
  <conditionalFormatting sqref="AU19">
    <cfRule type="cellIs" dxfId="23" priority="131" operator="equal">
      <formula>SUM(AU13:AU15)</formula>
    </cfRule>
  </conditionalFormatting>
  <conditionalFormatting sqref="AX17">
    <cfRule type="cellIs" dxfId="22" priority="130" operator="equal">
      <formula>AX2</formula>
    </cfRule>
  </conditionalFormatting>
  <conditionalFormatting sqref="AX18">
    <cfRule type="cellIs" dxfId="21" priority="129" operator="equal">
      <formula>SUM(AX3:AX4)</formula>
    </cfRule>
  </conditionalFormatting>
  <conditionalFormatting sqref="AX19">
    <cfRule type="cellIs" dxfId="20" priority="128" operator="equal">
      <formula>SUM(AX13:AX15)</formula>
    </cfRule>
  </conditionalFormatting>
  <conditionalFormatting sqref="BA17">
    <cfRule type="cellIs" dxfId="19" priority="127" operator="equal">
      <formula>BA2</formula>
    </cfRule>
  </conditionalFormatting>
  <conditionalFormatting sqref="BA18">
    <cfRule type="cellIs" dxfId="18" priority="126" operator="equal">
      <formula>SUM(BA3:BA4)</formula>
    </cfRule>
  </conditionalFormatting>
  <conditionalFormatting sqref="BA19">
    <cfRule type="cellIs" dxfId="17" priority="125" operator="equal">
      <formula>SUM(BA13:BA15)</formula>
    </cfRule>
  </conditionalFormatting>
  <conditionalFormatting sqref="BD17">
    <cfRule type="cellIs" dxfId="16" priority="124" operator="equal">
      <formula>BD2</formula>
    </cfRule>
  </conditionalFormatting>
  <conditionalFormatting sqref="BD18">
    <cfRule type="cellIs" dxfId="15" priority="123" operator="equal">
      <formula>SUM(BD3:BD4)</formula>
    </cfRule>
  </conditionalFormatting>
  <conditionalFormatting sqref="BD19">
    <cfRule type="cellIs" dxfId="14" priority="122" operator="equal">
      <formula>SUM(BD13:BD15)</formula>
    </cfRule>
  </conditionalFormatting>
  <conditionalFormatting sqref="BG17">
    <cfRule type="cellIs" dxfId="13" priority="121" operator="equal">
      <formula>BG2</formula>
    </cfRule>
  </conditionalFormatting>
  <conditionalFormatting sqref="BG18">
    <cfRule type="cellIs" dxfId="12" priority="120" operator="equal">
      <formula>SUM(BG3:BG4)</formula>
    </cfRule>
  </conditionalFormatting>
  <conditionalFormatting sqref="BG19">
    <cfRule type="cellIs" dxfId="11" priority="119" operator="equal">
      <formula>SUM(BG13:BG15)</formula>
    </cfRule>
  </conditionalFormatting>
  <conditionalFormatting sqref="BJ17">
    <cfRule type="cellIs" dxfId="10" priority="118" operator="equal">
      <formula>BJ2</formula>
    </cfRule>
  </conditionalFormatting>
  <conditionalFormatting sqref="BJ18">
    <cfRule type="cellIs" dxfId="9" priority="117" operator="equal">
      <formula>SUM(BJ3:BJ4)</formula>
    </cfRule>
  </conditionalFormatting>
  <conditionalFormatting sqref="BJ19">
    <cfRule type="cellIs" dxfId="8" priority="116" operator="equal">
      <formula>SUM(BJ13:BJ15)</formula>
    </cfRule>
  </conditionalFormatting>
  <conditionalFormatting sqref="BM17">
    <cfRule type="cellIs" dxfId="7" priority="115" operator="equal">
      <formula>BM2</formula>
    </cfRule>
  </conditionalFormatting>
  <conditionalFormatting sqref="BM18">
    <cfRule type="cellIs" dxfId="6" priority="114" operator="equal">
      <formula>SUM(BM3:BM4)</formula>
    </cfRule>
  </conditionalFormatting>
  <conditionalFormatting sqref="BM19">
    <cfRule type="cellIs" dxfId="5" priority="113" operator="equal">
      <formula>SUM(BM13:BM15)</formula>
    </cfRule>
  </conditionalFormatting>
  <conditionalFormatting sqref="BP17">
    <cfRule type="cellIs" dxfId="4" priority="112" operator="equal">
      <formula>BP2</formula>
    </cfRule>
  </conditionalFormatting>
  <conditionalFormatting sqref="BP18">
    <cfRule type="cellIs" dxfId="3" priority="111" operator="equal">
      <formula>SUM(BP3:BP4)</formula>
    </cfRule>
  </conditionalFormatting>
  <conditionalFormatting sqref="BP19">
    <cfRule type="cellIs" dxfId="2" priority="110" operator="equal">
      <formula>SUM(BP13:BP15)</formula>
    </cfRule>
  </conditionalFormatting>
  <conditionalFormatting sqref="BS17">
    <cfRule type="cellIs" dxfId="1" priority="109" operator="equal">
      <formula>BS2</formula>
    </cfRule>
  </conditionalFormatting>
  <conditionalFormatting sqref="BS18">
    <cfRule type="cellIs" dxfId="0" priority="108" operator="equal">
      <formula>SUM(BS3:BS4)</formula>
    </cfRule>
  </conditionalFormatting>
  <hyperlinks>
    <hyperlink ref="B684" r:id="rId1" xr:uid="{ABDF818A-8915-420B-ABB1-9056064611A1}"/>
    <hyperlink ref="B268" r:id="rId2" xr:uid="{19EA1247-06F3-49E5-874E-ECF84BC82A4C}"/>
    <hyperlink ref="D291" r:id="rId3" xr:uid="{E1B93621-FA64-42BD-804A-EA86E67745EA}"/>
    <hyperlink ref="E291" r:id="rId4" xr:uid="{6DD11958-9AE3-45D7-B8D1-23FCB6196DD9}"/>
    <hyperlink ref="F291" r:id="rId5" xr:uid="{2DCB48F5-A204-4E6F-8EE1-F2DF609029C7}"/>
    <hyperlink ref="G291" r:id="rId6" xr:uid="{7EB1557E-B2A5-4E2C-AB9D-9B211984D6A1}"/>
    <hyperlink ref="H291" r:id="rId7" xr:uid="{34C258C4-87E5-4B71-AAFA-D295E34536AB}"/>
    <hyperlink ref="B299" r:id="rId8" xr:uid="{E830CB9F-CA08-4DA9-94A3-A72A3D41F41C}"/>
    <hyperlink ref="B608" r:id="rId9" xr:uid="{C57B1A69-EA9D-4EDB-8A4F-08884653E68D}"/>
    <hyperlink ref="B625" r:id="rId10" xr:uid="{658A47B1-5810-40BC-A281-949C8AE1B743}"/>
    <hyperlink ref="B59" r:id="rId11" xr:uid="{F4A496CF-BEFB-4B85-A5F8-01174F47593A}"/>
    <hyperlink ref="B17" r:id="rId12" xr:uid="{E8FBBF49-887A-4468-A48C-AEE68693C35E}"/>
  </hyperlinks>
  <pageMargins left="0.7" right="0.7" top="0.75" bottom="0.75" header="0.3" footer="0.3"/>
  <pageSetup paperSize="9" orientation="portrait" r:id="rId13"/>
  <ignoredErrors>
    <ignoredError sqref="AU158 AU171 K2 N2 Q2 T2 W2 Z2 AC2 AF2 AI2 AL2 AO2 AR2 AU2 AX2 BA2 E2 F158 K158 Q171 F13 F14:F15 L13:M14 K15:CG15 K13:K14 N13:CG14 E13:E15 E17 E18 F17:F19 K17:K19 N17:N19 Q17:Q19 E259 F259 K259 Q259 N259 BG2 BD2 E298:F298 K298 N298 Q298 T298 Z298 AC298 AF298 AI298 AL298 AO298 AR298 BA298 BD298 AO261:AP263" formulaRange="1"/>
    <ignoredError sqref="AN270" evalError="1"/>
  </ignoredErrors>
  <legacyDrawing r:id="rId1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9901A-2FC8-4316-B9C7-00F500FC56F2}">
  <dimension ref="A1:CU30"/>
  <sheetViews>
    <sheetView workbookViewId="0">
      <selection activeCell="J14" sqref="J14"/>
    </sheetView>
  </sheetViews>
  <sheetFormatPr defaultRowHeight="14.5" x14ac:dyDescent="0.35"/>
  <cols>
    <col min="2" max="2" width="73" bestFit="1" customWidth="1"/>
    <col min="62" max="62" width="10.26953125" bestFit="1" customWidth="1"/>
    <col min="63" max="63" width="11.54296875" bestFit="1" customWidth="1"/>
  </cols>
  <sheetData>
    <row r="1" spans="1:99" s="3" customFormat="1" ht="15" customHeight="1" thickBot="1" x14ac:dyDescent="0.35">
      <c r="A1" s="163" t="s">
        <v>152</v>
      </c>
      <c r="B1" s="5" t="s">
        <v>10</v>
      </c>
      <c r="C1" s="249" t="s">
        <v>13</v>
      </c>
      <c r="D1" s="5" t="s">
        <v>1</v>
      </c>
      <c r="E1" s="187" t="s">
        <v>100</v>
      </c>
      <c r="F1" s="187" t="s">
        <v>12</v>
      </c>
      <c r="G1" s="188" t="s">
        <v>388</v>
      </c>
      <c r="H1" s="188" t="s">
        <v>389</v>
      </c>
      <c r="I1" s="188" t="s">
        <v>101</v>
      </c>
      <c r="J1" s="188" t="s">
        <v>102</v>
      </c>
      <c r="K1" s="187" t="s">
        <v>11</v>
      </c>
      <c r="L1" s="188" t="s">
        <v>371</v>
      </c>
      <c r="M1" s="188" t="s">
        <v>390</v>
      </c>
      <c r="N1" s="187" t="s">
        <v>94</v>
      </c>
      <c r="O1" s="188" t="s">
        <v>372</v>
      </c>
      <c r="P1" s="188" t="s">
        <v>391</v>
      </c>
      <c r="Q1" s="187" t="s">
        <v>364</v>
      </c>
      <c r="R1" s="188" t="s">
        <v>373</v>
      </c>
      <c r="S1" s="188" t="s">
        <v>392</v>
      </c>
      <c r="T1" s="187" t="s">
        <v>95</v>
      </c>
      <c r="U1" s="188" t="s">
        <v>374</v>
      </c>
      <c r="V1" s="188" t="s">
        <v>393</v>
      </c>
      <c r="W1" s="187" t="s">
        <v>96</v>
      </c>
      <c r="X1" s="188" t="s">
        <v>375</v>
      </c>
      <c r="Y1" s="188" t="s">
        <v>394</v>
      </c>
      <c r="Z1" s="187" t="s">
        <v>362</v>
      </c>
      <c r="AA1" s="188" t="s">
        <v>376</v>
      </c>
      <c r="AB1" s="188" t="s">
        <v>395</v>
      </c>
      <c r="AC1" s="187" t="s">
        <v>368</v>
      </c>
      <c r="AD1" s="188" t="s">
        <v>377</v>
      </c>
      <c r="AE1" s="188" t="s">
        <v>396</v>
      </c>
      <c r="AF1" s="187" t="s">
        <v>361</v>
      </c>
      <c r="AG1" s="188" t="s">
        <v>378</v>
      </c>
      <c r="AH1" s="188" t="s">
        <v>397</v>
      </c>
      <c r="AI1" s="187" t="s">
        <v>365</v>
      </c>
      <c r="AJ1" s="188" t="s">
        <v>379</v>
      </c>
      <c r="AK1" s="188" t="s">
        <v>398</v>
      </c>
      <c r="AL1" s="187" t="s">
        <v>304</v>
      </c>
      <c r="AM1" s="188" t="s">
        <v>380</v>
      </c>
      <c r="AN1" s="188" t="s">
        <v>399</v>
      </c>
      <c r="AO1" s="187" t="s">
        <v>97</v>
      </c>
      <c r="AP1" s="188" t="s">
        <v>381</v>
      </c>
      <c r="AQ1" s="188" t="s">
        <v>400</v>
      </c>
      <c r="AR1" s="187" t="s">
        <v>98</v>
      </c>
      <c r="AS1" s="188" t="s">
        <v>382</v>
      </c>
      <c r="AT1" s="188" t="s">
        <v>401</v>
      </c>
      <c r="AU1" s="189" t="s">
        <v>165</v>
      </c>
      <c r="AV1" s="188" t="s">
        <v>383</v>
      </c>
      <c r="AW1" s="188" t="s">
        <v>402</v>
      </c>
      <c r="AX1" s="187" t="s">
        <v>363</v>
      </c>
      <c r="AY1" s="188" t="s">
        <v>384</v>
      </c>
      <c r="AZ1" s="188" t="s">
        <v>403</v>
      </c>
      <c r="BA1" s="187" t="s">
        <v>369</v>
      </c>
      <c r="BB1" s="188" t="s">
        <v>385</v>
      </c>
      <c r="BC1" s="188" t="s">
        <v>404</v>
      </c>
      <c r="BD1" s="187" t="s">
        <v>366</v>
      </c>
      <c r="BE1" s="188" t="s">
        <v>386</v>
      </c>
      <c r="BF1" s="188" t="s">
        <v>405</v>
      </c>
      <c r="BG1" s="187" t="s">
        <v>367</v>
      </c>
      <c r="BH1" s="188" t="s">
        <v>387</v>
      </c>
      <c r="BI1" s="188" t="s">
        <v>406</v>
      </c>
      <c r="BJ1" s="187" t="s">
        <v>171</v>
      </c>
      <c r="BK1" s="188" t="s">
        <v>407</v>
      </c>
      <c r="BL1" s="188" t="s">
        <v>408</v>
      </c>
      <c r="BM1" s="187" t="s">
        <v>292</v>
      </c>
      <c r="BN1" s="188" t="s">
        <v>409</v>
      </c>
      <c r="BO1" s="188" t="s">
        <v>410</v>
      </c>
      <c r="BP1" s="187" t="s">
        <v>293</v>
      </c>
      <c r="BQ1" s="188" t="s">
        <v>411</v>
      </c>
      <c r="BR1" s="188" t="s">
        <v>412</v>
      </c>
      <c r="BS1" s="187" t="s">
        <v>167</v>
      </c>
      <c r="BT1" s="188" t="s">
        <v>413</v>
      </c>
      <c r="BU1" s="188" t="s">
        <v>414</v>
      </c>
      <c r="BV1" s="282" t="s">
        <v>371</v>
      </c>
      <c r="BW1" s="282" t="s">
        <v>372</v>
      </c>
      <c r="BX1" s="282" t="s">
        <v>373</v>
      </c>
      <c r="BY1" s="282" t="s">
        <v>374</v>
      </c>
      <c r="BZ1" s="282" t="s">
        <v>375</v>
      </c>
      <c r="CA1" s="282" t="s">
        <v>376</v>
      </c>
      <c r="CB1" s="282" t="s">
        <v>377</v>
      </c>
      <c r="CC1" s="282" t="s">
        <v>378</v>
      </c>
      <c r="CD1" s="282" t="s">
        <v>379</v>
      </c>
      <c r="CE1" s="282" t="s">
        <v>380</v>
      </c>
      <c r="CF1" s="282" t="s">
        <v>381</v>
      </c>
      <c r="CG1" s="282" t="s">
        <v>382</v>
      </c>
      <c r="CH1" s="282" t="s">
        <v>383</v>
      </c>
      <c r="CI1" s="282" t="s">
        <v>384</v>
      </c>
      <c r="CJ1" s="282" t="s">
        <v>385</v>
      </c>
      <c r="CK1" s="282" t="s">
        <v>386</v>
      </c>
      <c r="CL1" s="282" t="s">
        <v>387</v>
      </c>
      <c r="CM1" s="740"/>
      <c r="CN1" s="740"/>
      <c r="CO1" s="740"/>
      <c r="CP1" s="740"/>
      <c r="CQ1" s="740"/>
      <c r="CR1" s="740"/>
      <c r="CS1" s="740"/>
      <c r="CT1" s="740" t="s">
        <v>436</v>
      </c>
      <c r="CU1" s="3" t="s">
        <v>435</v>
      </c>
    </row>
    <row r="2" spans="1:99" s="3" customFormat="1" ht="13.5" thickBot="1" x14ac:dyDescent="0.35">
      <c r="A2" s="232">
        <v>576</v>
      </c>
      <c r="B2" s="498" t="s">
        <v>308</v>
      </c>
      <c r="C2" s="499" t="s">
        <v>170</v>
      </c>
      <c r="D2" s="500">
        <v>43101</v>
      </c>
      <c r="E2" s="524"/>
      <c r="F2" s="698">
        <v>5170</v>
      </c>
      <c r="G2" s="577"/>
      <c r="H2" s="577"/>
      <c r="I2" s="578"/>
      <c r="J2" s="578"/>
      <c r="K2" s="699">
        <v>310</v>
      </c>
      <c r="L2" s="577"/>
      <c r="M2" s="579"/>
      <c r="N2" s="699">
        <v>302</v>
      </c>
      <c r="O2" s="577"/>
      <c r="P2" s="579"/>
      <c r="Q2" s="700">
        <v>300</v>
      </c>
      <c r="R2" s="577"/>
      <c r="S2" s="579"/>
      <c r="T2" s="699">
        <v>310</v>
      </c>
      <c r="U2" s="577"/>
      <c r="V2" s="579"/>
      <c r="W2" s="699">
        <v>303</v>
      </c>
      <c r="X2" s="577"/>
      <c r="Y2" s="579"/>
      <c r="Z2" s="699">
        <v>301</v>
      </c>
      <c r="AA2" s="577"/>
      <c r="AB2" s="579"/>
      <c r="AC2" s="699">
        <v>306</v>
      </c>
      <c r="AD2" s="577"/>
      <c r="AE2" s="579"/>
      <c r="AF2" s="699">
        <v>307</v>
      </c>
      <c r="AG2" s="577"/>
      <c r="AH2" s="579"/>
      <c r="AI2" s="699">
        <v>302</v>
      </c>
      <c r="AJ2" s="577"/>
      <c r="AK2" s="579"/>
      <c r="AL2" s="699">
        <v>301</v>
      </c>
      <c r="AM2" s="577"/>
      <c r="AN2" s="579"/>
      <c r="AO2" s="699">
        <v>301</v>
      </c>
      <c r="AP2" s="577"/>
      <c r="AQ2" s="579"/>
      <c r="AR2" s="699">
        <v>305</v>
      </c>
      <c r="AS2" s="577"/>
      <c r="AT2" s="579"/>
      <c r="AU2" s="701">
        <v>301</v>
      </c>
      <c r="AV2" s="577"/>
      <c r="AW2" s="579"/>
      <c r="AX2" s="700">
        <v>303</v>
      </c>
      <c r="AY2" s="577"/>
      <c r="AZ2" s="580"/>
      <c r="BA2" s="702">
        <v>301</v>
      </c>
      <c r="BB2" s="577"/>
      <c r="BC2" s="581"/>
      <c r="BD2" s="703">
        <v>301</v>
      </c>
      <c r="BE2" s="577"/>
      <c r="BF2" s="580"/>
      <c r="BG2" s="704">
        <v>316</v>
      </c>
      <c r="BH2" s="577"/>
      <c r="BI2" s="580"/>
      <c r="BJ2" s="700">
        <v>1524</v>
      </c>
      <c r="BK2" s="582"/>
      <c r="BL2" s="583"/>
      <c r="BM2" s="705">
        <v>1225</v>
      </c>
      <c r="BN2" s="584"/>
      <c r="BO2" s="583"/>
      <c r="BP2" s="705">
        <v>1204</v>
      </c>
      <c r="BQ2" s="585"/>
      <c r="BR2" s="583"/>
      <c r="BS2" s="586">
        <v>1217</v>
      </c>
      <c r="BT2" s="587"/>
      <c r="BU2" s="583"/>
      <c r="BV2" s="588"/>
      <c r="BW2" s="588"/>
      <c r="BX2" s="589"/>
      <c r="BY2" s="589"/>
      <c r="BZ2" s="589"/>
      <c r="CA2" s="589"/>
      <c r="CB2" s="589"/>
      <c r="CC2" s="589"/>
      <c r="CD2" s="589"/>
      <c r="CE2" s="589"/>
      <c r="CF2" s="589"/>
      <c r="CG2" s="589"/>
      <c r="CH2" s="589"/>
      <c r="CI2" s="589"/>
      <c r="CJ2" s="589"/>
      <c r="CK2" s="589"/>
      <c r="CL2" s="590"/>
      <c r="CM2" s="740"/>
      <c r="CN2" s="740"/>
      <c r="CO2" s="740"/>
      <c r="CP2" s="740"/>
      <c r="CQ2" s="740"/>
      <c r="CR2" s="740"/>
      <c r="CS2" s="740"/>
      <c r="CT2" s="740"/>
    </row>
    <row r="3" spans="1:99" s="604" customFormat="1" ht="13" x14ac:dyDescent="0.3">
      <c r="A3" s="485">
        <v>577</v>
      </c>
      <c r="B3" s="399" t="s">
        <v>284</v>
      </c>
      <c r="C3" s="399" t="s">
        <v>170</v>
      </c>
      <c r="D3" s="400">
        <v>43101</v>
      </c>
      <c r="E3" s="425" t="s">
        <v>211</v>
      </c>
      <c r="F3" s="401">
        <v>0</v>
      </c>
      <c r="G3" s="486">
        <v>0.95</v>
      </c>
      <c r="H3" s="425" t="s">
        <v>211</v>
      </c>
      <c r="I3" s="403">
        <v>0.98</v>
      </c>
      <c r="J3" s="403">
        <v>0.86</v>
      </c>
      <c r="K3" s="404">
        <v>294.49999999999994</v>
      </c>
      <c r="L3" s="977">
        <v>0.94999999999999984</v>
      </c>
      <c r="M3" s="405">
        <v>0.96938775510204067</v>
      </c>
      <c r="N3" s="404">
        <v>279.85333333333335</v>
      </c>
      <c r="O3" s="977">
        <v>0.92666666666666675</v>
      </c>
      <c r="P3" s="405">
        <v>0.94557823129251706</v>
      </c>
      <c r="Q3" s="404">
        <v>278.5</v>
      </c>
      <c r="R3" s="977">
        <v>0.92833333333333334</v>
      </c>
      <c r="S3" s="405">
        <v>0.94727891156462585</v>
      </c>
      <c r="T3" s="404">
        <v>266.60000000000002</v>
      </c>
      <c r="U3" s="977">
        <v>0.86</v>
      </c>
      <c r="V3" s="405">
        <v>0.87755102040816324</v>
      </c>
      <c r="W3" s="404">
        <v>285.83</v>
      </c>
      <c r="X3" s="977">
        <v>0.94333333333333336</v>
      </c>
      <c r="Y3" s="405">
        <v>0.96258503401360551</v>
      </c>
      <c r="Z3" s="404">
        <v>283.94333333333333</v>
      </c>
      <c r="AA3" s="977">
        <v>0.94333333333333336</v>
      </c>
      <c r="AB3" s="405">
        <v>0.96258503401360551</v>
      </c>
      <c r="AC3" s="404">
        <v>278.46000000000004</v>
      </c>
      <c r="AD3" s="977">
        <v>0.91</v>
      </c>
      <c r="AE3" s="405">
        <v>0.9285714285714286</v>
      </c>
      <c r="AF3" s="404">
        <v>294.71999999999997</v>
      </c>
      <c r="AG3" s="977">
        <v>0.96</v>
      </c>
      <c r="AH3" s="405">
        <v>0.97959183673469385</v>
      </c>
      <c r="AI3" s="404">
        <v>295.45666666666671</v>
      </c>
      <c r="AJ3" s="977">
        <v>0.97833333333333339</v>
      </c>
      <c r="AK3" s="405">
        <v>0.99829931972789121</v>
      </c>
      <c r="AL3" s="404">
        <v>294.98</v>
      </c>
      <c r="AM3" s="977">
        <v>0.98</v>
      </c>
      <c r="AN3" s="405">
        <v>1</v>
      </c>
      <c r="AO3" s="404">
        <v>286.95333333333332</v>
      </c>
      <c r="AP3" s="977">
        <v>0.95333333333333325</v>
      </c>
      <c r="AQ3" s="405">
        <v>0.97278911564625847</v>
      </c>
      <c r="AR3" s="404">
        <v>292.8</v>
      </c>
      <c r="AS3" s="977">
        <v>0.96</v>
      </c>
      <c r="AT3" s="405">
        <v>0.97959183673469385</v>
      </c>
      <c r="AU3" s="404">
        <v>279.93</v>
      </c>
      <c r="AV3" s="977">
        <v>0.93</v>
      </c>
      <c r="AW3" s="405">
        <v>0.94897959183673475</v>
      </c>
      <c r="AX3" s="404">
        <v>288.85999999999996</v>
      </c>
      <c r="AY3" s="977">
        <v>0.95333333333333325</v>
      </c>
      <c r="AZ3" s="405">
        <v>0.97278911564625847</v>
      </c>
      <c r="BA3" s="404">
        <v>293.47499999999997</v>
      </c>
      <c r="BB3" s="977">
        <v>0.97499999999999998</v>
      </c>
      <c r="BC3" s="405">
        <v>0.99489795918367352</v>
      </c>
      <c r="BD3" s="404">
        <v>283.94333333333333</v>
      </c>
      <c r="BE3" s="977">
        <v>0.94333333333333336</v>
      </c>
      <c r="BF3" s="405">
        <v>0.96258503401360551</v>
      </c>
      <c r="BG3" s="404">
        <v>293.88</v>
      </c>
      <c r="BH3" s="977">
        <v>0.93</v>
      </c>
      <c r="BI3" s="405">
        <v>0.94897959183673475</v>
      </c>
      <c r="BJ3" s="401">
        <v>1409.3733333333332</v>
      </c>
      <c r="BK3" s="488" t="e">
        <v>#VALUE!</v>
      </c>
      <c r="BL3" s="405" t="e">
        <v>#VALUE!</v>
      </c>
      <c r="BM3" s="489">
        <v>1155.4699999999998</v>
      </c>
      <c r="BN3" s="488" t="e">
        <v>#VALUE!</v>
      </c>
      <c r="BO3" s="490" t="e">
        <v>#VALUE!</v>
      </c>
      <c r="BP3" s="489">
        <v>1159.3516666666667</v>
      </c>
      <c r="BQ3" s="488" t="e">
        <v>#VALUE!</v>
      </c>
      <c r="BR3" s="490" t="e">
        <v>#VALUE!</v>
      </c>
      <c r="BS3" s="419">
        <v>1148.4900000000002</v>
      </c>
      <c r="BT3" s="486" t="e">
        <v>#VALUE!</v>
      </c>
      <c r="BU3" s="490" t="e">
        <v>#VALUE!</v>
      </c>
      <c r="BV3" s="403">
        <v>0.94999999999999984</v>
      </c>
      <c r="BW3" s="403">
        <v>0.92666666666666675</v>
      </c>
      <c r="BX3" s="403">
        <v>0.92833333333333334</v>
      </c>
      <c r="BY3" s="403">
        <v>0.86</v>
      </c>
      <c r="BZ3" s="403">
        <v>0.94333333333333336</v>
      </c>
      <c r="CA3" s="403">
        <v>0.94333333333333336</v>
      </c>
      <c r="CB3" s="403">
        <v>0.91</v>
      </c>
      <c r="CC3" s="403">
        <v>0.96</v>
      </c>
      <c r="CD3" s="403">
        <v>0.97833333333333339</v>
      </c>
      <c r="CE3" s="403">
        <v>0.98</v>
      </c>
      <c r="CF3" s="403">
        <v>0.95333333333333325</v>
      </c>
      <c r="CG3" s="403">
        <v>0.96</v>
      </c>
      <c r="CH3" s="403">
        <v>0.93</v>
      </c>
      <c r="CI3" s="403">
        <v>0.95333333333333325</v>
      </c>
      <c r="CJ3" s="403">
        <v>0.97499999999999998</v>
      </c>
      <c r="CK3" s="403">
        <v>0.94333333333333336</v>
      </c>
      <c r="CL3" s="403">
        <v>0.93</v>
      </c>
      <c r="CM3" s="821"/>
      <c r="CN3" s="821"/>
      <c r="CO3" s="821"/>
      <c r="CP3" s="821"/>
      <c r="CQ3" s="821"/>
      <c r="CR3" s="821"/>
      <c r="CS3" s="821"/>
      <c r="CT3" s="821"/>
    </row>
    <row r="4" spans="1:99" s="604" customFormat="1" ht="13" x14ac:dyDescent="0.3">
      <c r="A4" s="485">
        <v>578</v>
      </c>
      <c r="B4" s="399" t="s">
        <v>285</v>
      </c>
      <c r="C4" s="399" t="s">
        <v>170</v>
      </c>
      <c r="D4" s="400">
        <v>43101</v>
      </c>
      <c r="E4" s="425" t="s">
        <v>211</v>
      </c>
      <c r="F4" s="401">
        <v>0</v>
      </c>
      <c r="G4" s="486">
        <v>0.65</v>
      </c>
      <c r="H4" s="425" t="s">
        <v>211</v>
      </c>
      <c r="I4" s="403">
        <v>0.72</v>
      </c>
      <c r="J4" s="403">
        <v>0.61</v>
      </c>
      <c r="K4" s="404">
        <v>192.2</v>
      </c>
      <c r="L4" s="977">
        <v>0.62</v>
      </c>
      <c r="M4" s="405">
        <v>0.86111111111111116</v>
      </c>
      <c r="N4" s="404">
        <v>187.24</v>
      </c>
      <c r="O4" s="977">
        <v>0.62</v>
      </c>
      <c r="P4" s="405">
        <v>0.86111111111111116</v>
      </c>
      <c r="Q4" s="404">
        <v>192</v>
      </c>
      <c r="R4" s="977">
        <v>0.64</v>
      </c>
      <c r="S4" s="405">
        <v>0.88888888888888895</v>
      </c>
      <c r="T4" s="404">
        <v>189.1</v>
      </c>
      <c r="U4" s="977">
        <v>0.61</v>
      </c>
      <c r="V4" s="405">
        <v>0.84722222222222221</v>
      </c>
      <c r="W4" s="404">
        <v>199.98000000000002</v>
      </c>
      <c r="X4" s="977">
        <v>0.66</v>
      </c>
      <c r="Y4" s="405">
        <v>0.91666666666666674</v>
      </c>
      <c r="Z4" s="404">
        <v>207.69</v>
      </c>
      <c r="AA4" s="977">
        <v>0.69</v>
      </c>
      <c r="AB4" s="405">
        <v>0.95833333333333326</v>
      </c>
      <c r="AC4" s="404">
        <v>205.02</v>
      </c>
      <c r="AD4" s="977">
        <v>0.67</v>
      </c>
      <c r="AE4" s="405">
        <v>0.93055555555555569</v>
      </c>
      <c r="AF4" s="404">
        <v>211.82999999999998</v>
      </c>
      <c r="AG4" s="977">
        <v>0.69</v>
      </c>
      <c r="AH4" s="405">
        <v>0.95833333333333326</v>
      </c>
      <c r="AI4" s="404">
        <v>217.44</v>
      </c>
      <c r="AJ4" s="977">
        <v>0.72</v>
      </c>
      <c r="AK4" s="405">
        <v>1</v>
      </c>
      <c r="AL4" s="404">
        <v>216.72</v>
      </c>
      <c r="AM4" s="977">
        <v>0.72</v>
      </c>
      <c r="AN4" s="405">
        <v>1</v>
      </c>
      <c r="AO4" s="404">
        <v>204.68</v>
      </c>
      <c r="AP4" s="977">
        <v>0.68</v>
      </c>
      <c r="AQ4" s="405">
        <v>0.94444444444444453</v>
      </c>
      <c r="AR4" s="404">
        <v>207.4</v>
      </c>
      <c r="AS4" s="977">
        <v>0.68</v>
      </c>
      <c r="AT4" s="405">
        <v>0.94444444444444453</v>
      </c>
      <c r="AU4" s="404">
        <v>198.66</v>
      </c>
      <c r="AV4" s="977">
        <v>0.66</v>
      </c>
      <c r="AW4" s="405">
        <v>0.91666666666666674</v>
      </c>
      <c r="AX4" s="404">
        <v>209.07</v>
      </c>
      <c r="AY4" s="977">
        <v>0.69</v>
      </c>
      <c r="AZ4" s="405">
        <v>0.95833333333333326</v>
      </c>
      <c r="BA4" s="404">
        <v>213.70999999999998</v>
      </c>
      <c r="BB4" s="977">
        <v>0.71</v>
      </c>
      <c r="BC4" s="405">
        <v>0.98611111111111105</v>
      </c>
      <c r="BD4" s="404">
        <v>189.63</v>
      </c>
      <c r="BE4" s="977">
        <v>0.63</v>
      </c>
      <c r="BF4" s="405">
        <v>0.875</v>
      </c>
      <c r="BG4" s="404">
        <v>208.56</v>
      </c>
      <c r="BH4" s="977">
        <v>0.66</v>
      </c>
      <c r="BI4" s="405">
        <v>0.91666666666666674</v>
      </c>
      <c r="BJ4" s="401">
        <v>980.97</v>
      </c>
      <c r="BK4" s="488" t="e">
        <v>#VALUE!</v>
      </c>
      <c r="BL4" s="405" t="e">
        <v>#VALUE!</v>
      </c>
      <c r="BM4" s="489">
        <v>823.69</v>
      </c>
      <c r="BN4" s="488" t="e">
        <v>#VALUE!</v>
      </c>
      <c r="BO4" s="490" t="e">
        <v>#VALUE!</v>
      </c>
      <c r="BP4" s="489">
        <v>824.74</v>
      </c>
      <c r="BQ4" s="488" t="e">
        <v>#VALUE!</v>
      </c>
      <c r="BR4" s="490" t="e">
        <v>#VALUE!</v>
      </c>
      <c r="BS4" s="419">
        <v>821.53</v>
      </c>
      <c r="BT4" s="486" t="e">
        <v>#VALUE!</v>
      </c>
      <c r="BU4" s="490" t="e">
        <v>#VALUE!</v>
      </c>
      <c r="BV4" s="403">
        <v>0.62</v>
      </c>
      <c r="BW4" s="403">
        <v>0.62</v>
      </c>
      <c r="BX4" s="403">
        <v>0.64</v>
      </c>
      <c r="BY4" s="403">
        <v>0.61</v>
      </c>
      <c r="BZ4" s="403">
        <v>0.66</v>
      </c>
      <c r="CA4" s="403">
        <v>0.69</v>
      </c>
      <c r="CB4" s="403">
        <v>0.67</v>
      </c>
      <c r="CC4" s="403">
        <v>0.69</v>
      </c>
      <c r="CD4" s="403">
        <v>0.72</v>
      </c>
      <c r="CE4" s="403">
        <v>0.72</v>
      </c>
      <c r="CF4" s="403">
        <v>0.68</v>
      </c>
      <c r="CG4" s="403">
        <v>0.68</v>
      </c>
      <c r="CH4" s="403">
        <v>0.66</v>
      </c>
      <c r="CI4" s="403">
        <v>0.69</v>
      </c>
      <c r="CJ4" s="403">
        <v>0.71</v>
      </c>
      <c r="CK4" s="403">
        <v>0.63</v>
      </c>
      <c r="CL4" s="403">
        <v>0.66</v>
      </c>
      <c r="CM4" s="821"/>
      <c r="CN4" s="821"/>
      <c r="CO4" s="821"/>
      <c r="CP4" s="821"/>
      <c r="CQ4" s="821"/>
      <c r="CR4" s="821"/>
      <c r="CS4" s="821"/>
      <c r="CT4" s="821"/>
    </row>
    <row r="5" spans="1:99" s="604" customFormat="1" ht="13" x14ac:dyDescent="0.3">
      <c r="A5" s="485">
        <v>579</v>
      </c>
      <c r="B5" s="399" t="s">
        <v>287</v>
      </c>
      <c r="C5" s="399" t="s">
        <v>170</v>
      </c>
      <c r="D5" s="400">
        <v>43101</v>
      </c>
      <c r="E5" s="425" t="s">
        <v>211</v>
      </c>
      <c r="F5" s="401">
        <v>0</v>
      </c>
      <c r="G5" s="486">
        <v>0.89</v>
      </c>
      <c r="H5" s="425" t="s">
        <v>211</v>
      </c>
      <c r="I5" s="403">
        <v>0.98</v>
      </c>
      <c r="J5" s="403">
        <v>0.78</v>
      </c>
      <c r="K5" s="404">
        <v>279</v>
      </c>
      <c r="L5" s="977">
        <v>0.9</v>
      </c>
      <c r="M5" s="405">
        <v>0.91836734693877553</v>
      </c>
      <c r="N5" s="404">
        <v>244.62</v>
      </c>
      <c r="O5" s="977">
        <v>0.81</v>
      </c>
      <c r="P5" s="405">
        <v>0.82653061224489799</v>
      </c>
      <c r="Q5" s="404">
        <v>255</v>
      </c>
      <c r="R5" s="977">
        <v>0.85</v>
      </c>
      <c r="S5" s="405">
        <v>0.86734693877551017</v>
      </c>
      <c r="T5" s="404">
        <v>244.9</v>
      </c>
      <c r="U5" s="977">
        <v>0.79</v>
      </c>
      <c r="V5" s="405">
        <v>0.80612244897959184</v>
      </c>
      <c r="W5" s="404">
        <v>278.76</v>
      </c>
      <c r="X5" s="977">
        <v>0.92</v>
      </c>
      <c r="Y5" s="405">
        <v>0.93877551020408168</v>
      </c>
      <c r="Z5" s="404">
        <v>282.94</v>
      </c>
      <c r="AA5" s="977">
        <v>0.94</v>
      </c>
      <c r="AB5" s="405">
        <v>0.95918367346938771</v>
      </c>
      <c r="AC5" s="404">
        <v>238.68</v>
      </c>
      <c r="AD5" s="977">
        <v>0.78</v>
      </c>
      <c r="AE5" s="405">
        <v>0.79591836734693877</v>
      </c>
      <c r="AF5" s="404">
        <v>285.51</v>
      </c>
      <c r="AG5" s="977">
        <v>0.93</v>
      </c>
      <c r="AH5" s="405">
        <v>0.94897959183673475</v>
      </c>
      <c r="AI5" s="404">
        <v>286.89999999999998</v>
      </c>
      <c r="AJ5" s="977">
        <v>0.95</v>
      </c>
      <c r="AK5" s="405">
        <v>0.96938775510204078</v>
      </c>
      <c r="AL5" s="404">
        <v>294.98</v>
      </c>
      <c r="AM5" s="977">
        <v>0.98</v>
      </c>
      <c r="AN5" s="405">
        <v>1</v>
      </c>
      <c r="AO5" s="404">
        <v>276.92</v>
      </c>
      <c r="AP5" s="977">
        <v>0.92</v>
      </c>
      <c r="AQ5" s="405">
        <v>0.93877551020408168</v>
      </c>
      <c r="AR5" s="404">
        <v>280.60000000000002</v>
      </c>
      <c r="AS5" s="977">
        <v>0.92</v>
      </c>
      <c r="AT5" s="405">
        <v>0.93877551020408168</v>
      </c>
      <c r="AU5" s="404">
        <v>273.91000000000003</v>
      </c>
      <c r="AV5" s="977">
        <v>0.91</v>
      </c>
      <c r="AW5" s="405">
        <v>0.9285714285714286</v>
      </c>
      <c r="AX5" s="404">
        <v>266.64</v>
      </c>
      <c r="AY5" s="977">
        <v>0.88</v>
      </c>
      <c r="AZ5" s="405">
        <v>0.89795918367346939</v>
      </c>
      <c r="BA5" s="404">
        <v>285.95</v>
      </c>
      <c r="BB5" s="977">
        <v>0.95</v>
      </c>
      <c r="BC5" s="405">
        <v>0.96938775510204078</v>
      </c>
      <c r="BD5" s="404">
        <v>252.84</v>
      </c>
      <c r="BE5" s="977">
        <v>0.84</v>
      </c>
      <c r="BF5" s="405">
        <v>0.8571428571428571</v>
      </c>
      <c r="BG5" s="404">
        <v>284.40000000000003</v>
      </c>
      <c r="BH5" s="977">
        <v>0.9</v>
      </c>
      <c r="BI5" s="405">
        <v>0.91836734693877553</v>
      </c>
      <c r="BJ5" s="401">
        <v>1340.6</v>
      </c>
      <c r="BK5" s="488" t="e">
        <v>#VALUE!</v>
      </c>
      <c r="BL5" s="405" t="e">
        <v>#VALUE!</v>
      </c>
      <c r="BM5" s="489">
        <v>1105.5500000000002</v>
      </c>
      <c r="BN5" s="488" t="e">
        <v>#VALUE!</v>
      </c>
      <c r="BO5" s="490" t="e">
        <v>#VALUE!</v>
      </c>
      <c r="BP5" s="489">
        <v>1110.69</v>
      </c>
      <c r="BQ5" s="488" t="e">
        <v>#VALUE!</v>
      </c>
      <c r="BR5" s="490" t="e">
        <v>#VALUE!</v>
      </c>
      <c r="BS5" s="419">
        <v>1055.71</v>
      </c>
      <c r="BT5" s="486" t="e">
        <v>#VALUE!</v>
      </c>
      <c r="BU5" s="490" t="e">
        <v>#VALUE!</v>
      </c>
      <c r="BV5" s="403">
        <v>0.9</v>
      </c>
      <c r="BW5" s="403">
        <v>0.81</v>
      </c>
      <c r="BX5" s="403">
        <v>0.85</v>
      </c>
      <c r="BY5" s="403">
        <v>0.79</v>
      </c>
      <c r="BZ5" s="403">
        <v>0.92</v>
      </c>
      <c r="CA5" s="403">
        <v>0.94</v>
      </c>
      <c r="CB5" s="403">
        <v>0.78</v>
      </c>
      <c r="CC5" s="403">
        <v>0.93</v>
      </c>
      <c r="CD5" s="403">
        <v>0.95</v>
      </c>
      <c r="CE5" s="403">
        <v>0.98</v>
      </c>
      <c r="CF5" s="403">
        <v>0.92</v>
      </c>
      <c r="CG5" s="403">
        <v>0.92</v>
      </c>
      <c r="CH5" s="403">
        <v>0.91</v>
      </c>
      <c r="CI5" s="403">
        <v>0.88</v>
      </c>
      <c r="CJ5" s="403">
        <v>0.95</v>
      </c>
      <c r="CK5" s="403">
        <v>0.84</v>
      </c>
      <c r="CL5" s="403">
        <v>0.9</v>
      </c>
      <c r="CM5" s="907"/>
      <c r="CN5" s="907"/>
      <c r="CO5" s="821"/>
      <c r="CP5" s="821"/>
      <c r="CQ5" s="821"/>
      <c r="CR5" s="821"/>
      <c r="CS5" s="821"/>
      <c r="CT5" s="821"/>
    </row>
    <row r="6" spans="1:99" s="604" customFormat="1" ht="13" x14ac:dyDescent="0.3">
      <c r="A6" s="485">
        <v>580</v>
      </c>
      <c r="B6" s="399" t="s">
        <v>286</v>
      </c>
      <c r="C6" s="399" t="s">
        <v>170</v>
      </c>
      <c r="D6" s="400">
        <v>43101</v>
      </c>
      <c r="E6" s="425" t="s">
        <v>211</v>
      </c>
      <c r="F6" s="401">
        <v>0</v>
      </c>
      <c r="G6" s="486">
        <v>0.73</v>
      </c>
      <c r="H6" s="425" t="s">
        <v>211</v>
      </c>
      <c r="I6" s="403">
        <v>0.85</v>
      </c>
      <c r="J6" s="403">
        <v>0.62</v>
      </c>
      <c r="K6" s="404">
        <v>217</v>
      </c>
      <c r="L6" s="977">
        <v>0.7</v>
      </c>
      <c r="M6" s="405">
        <v>0.82352941176470584</v>
      </c>
      <c r="N6" s="404">
        <v>214.42</v>
      </c>
      <c r="O6" s="977">
        <v>0.71</v>
      </c>
      <c r="P6" s="405">
        <v>0.83529411764705885</v>
      </c>
      <c r="Q6" s="404">
        <v>225</v>
      </c>
      <c r="R6" s="977">
        <v>0.75</v>
      </c>
      <c r="S6" s="405">
        <v>0.88235294117647056</v>
      </c>
      <c r="T6" s="404">
        <v>192.2</v>
      </c>
      <c r="U6" s="977">
        <v>0.62</v>
      </c>
      <c r="V6" s="405">
        <v>0.72941176470588232</v>
      </c>
      <c r="W6" s="404">
        <v>230.28</v>
      </c>
      <c r="X6" s="977">
        <v>0.76</v>
      </c>
      <c r="Y6" s="405">
        <v>0.89411764705882357</v>
      </c>
      <c r="Z6" s="404">
        <v>240.8</v>
      </c>
      <c r="AA6" s="977">
        <v>0.8</v>
      </c>
      <c r="AB6" s="405">
        <v>0.94117647058823539</v>
      </c>
      <c r="AC6" s="404">
        <v>205.02</v>
      </c>
      <c r="AD6" s="977">
        <v>0.67</v>
      </c>
      <c r="AE6" s="405">
        <v>0.78823529411764715</v>
      </c>
      <c r="AF6" s="404">
        <v>236.39000000000001</v>
      </c>
      <c r="AG6" s="977">
        <v>0.77</v>
      </c>
      <c r="AH6" s="405">
        <v>0.90588235294117647</v>
      </c>
      <c r="AI6" s="404">
        <v>247.64</v>
      </c>
      <c r="AJ6" s="977">
        <v>0.82</v>
      </c>
      <c r="AK6" s="405">
        <v>0.96470588235294119</v>
      </c>
      <c r="AL6" s="404">
        <v>255.85</v>
      </c>
      <c r="AM6" s="977">
        <v>0.85</v>
      </c>
      <c r="AN6" s="405">
        <v>1</v>
      </c>
      <c r="AO6" s="404">
        <v>225.75</v>
      </c>
      <c r="AP6" s="977">
        <v>0.75</v>
      </c>
      <c r="AQ6" s="405">
        <v>0.88235294117647056</v>
      </c>
      <c r="AR6" s="404">
        <v>228.75</v>
      </c>
      <c r="AS6" s="977">
        <v>0.75</v>
      </c>
      <c r="AT6" s="405">
        <v>0.88235294117647056</v>
      </c>
      <c r="AU6" s="404">
        <v>213.70999999999998</v>
      </c>
      <c r="AV6" s="977">
        <v>0.71</v>
      </c>
      <c r="AW6" s="405">
        <v>0.83529411764705885</v>
      </c>
      <c r="AX6" s="404">
        <v>221.19</v>
      </c>
      <c r="AY6" s="977">
        <v>0.73</v>
      </c>
      <c r="AZ6" s="405">
        <v>0.85882352941176465</v>
      </c>
      <c r="BA6" s="404">
        <v>240.8</v>
      </c>
      <c r="BB6" s="977">
        <v>0.8</v>
      </c>
      <c r="BC6" s="405">
        <v>0.94117647058823539</v>
      </c>
      <c r="BD6" s="404">
        <v>195.65</v>
      </c>
      <c r="BE6" s="977">
        <v>0.65</v>
      </c>
      <c r="BF6" s="405">
        <v>0.76470588235294124</v>
      </c>
      <c r="BG6" s="404">
        <v>237</v>
      </c>
      <c r="BH6" s="977">
        <v>0.75</v>
      </c>
      <c r="BI6" s="405">
        <v>0.88235294117647056</v>
      </c>
      <c r="BJ6" s="401">
        <v>1105.28</v>
      </c>
      <c r="BK6" s="488" t="e">
        <v>#VALUE!</v>
      </c>
      <c r="BL6" s="405" t="e">
        <v>#VALUE!</v>
      </c>
      <c r="BM6" s="489">
        <v>900.65000000000009</v>
      </c>
      <c r="BN6" s="488">
        <v>0.74</v>
      </c>
      <c r="BO6" s="490">
        <v>0.87058823529411766</v>
      </c>
      <c r="BP6" s="489">
        <v>918.05</v>
      </c>
      <c r="BQ6" s="488" t="e">
        <v>#VALUE!</v>
      </c>
      <c r="BR6" s="490" t="e">
        <v>#VALUE!</v>
      </c>
      <c r="BS6" s="419">
        <v>903.46999999999991</v>
      </c>
      <c r="BT6" s="486">
        <v>0.7</v>
      </c>
      <c r="BU6" s="490">
        <v>0.82352941176470584</v>
      </c>
      <c r="BV6" s="403">
        <v>0.7</v>
      </c>
      <c r="BW6" s="403">
        <v>0.71</v>
      </c>
      <c r="BX6" s="403">
        <v>0.75</v>
      </c>
      <c r="BY6" s="403">
        <v>0.62</v>
      </c>
      <c r="BZ6" s="403">
        <v>0.76</v>
      </c>
      <c r="CA6" s="403">
        <v>0.8</v>
      </c>
      <c r="CB6" s="403">
        <v>0.67</v>
      </c>
      <c r="CC6" s="403">
        <v>0.77</v>
      </c>
      <c r="CD6" s="403">
        <v>0.82</v>
      </c>
      <c r="CE6" s="403">
        <v>0.85</v>
      </c>
      <c r="CF6" s="403">
        <v>0.75</v>
      </c>
      <c r="CG6" s="403">
        <v>0.75</v>
      </c>
      <c r="CH6" s="403">
        <v>0.71</v>
      </c>
      <c r="CI6" s="403">
        <v>0.73</v>
      </c>
      <c r="CJ6" s="403">
        <v>0.8</v>
      </c>
      <c r="CK6" s="403">
        <v>0.65</v>
      </c>
      <c r="CL6" s="403">
        <v>0.75</v>
      </c>
      <c r="CM6" s="907"/>
      <c r="CN6" s="907"/>
      <c r="CO6" s="821"/>
      <c r="CP6" s="821"/>
      <c r="CQ6" s="821"/>
      <c r="CR6" s="821"/>
      <c r="CS6" s="821"/>
      <c r="CT6" s="821"/>
    </row>
    <row r="7" spans="1:99" s="604" customFormat="1" ht="13" x14ac:dyDescent="0.3">
      <c r="A7" s="485">
        <v>581</v>
      </c>
      <c r="B7" s="399" t="s">
        <v>288</v>
      </c>
      <c r="C7" s="399" t="s">
        <v>170</v>
      </c>
      <c r="D7" s="400">
        <v>43101</v>
      </c>
      <c r="E7" s="425" t="s">
        <v>211</v>
      </c>
      <c r="F7" s="401">
        <v>0</v>
      </c>
      <c r="G7" s="488">
        <v>0.83</v>
      </c>
      <c r="H7" s="425" t="s">
        <v>211</v>
      </c>
      <c r="I7" s="403">
        <v>0.9</v>
      </c>
      <c r="J7" s="403">
        <v>0.75</v>
      </c>
      <c r="K7" s="404">
        <v>269.7</v>
      </c>
      <c r="L7" s="977">
        <v>0.87</v>
      </c>
      <c r="M7" s="405">
        <v>1.0481927710843375</v>
      </c>
      <c r="N7" s="404">
        <v>235.56</v>
      </c>
      <c r="O7" s="977">
        <v>0.78</v>
      </c>
      <c r="P7" s="405">
        <v>0.93975903614457834</v>
      </c>
      <c r="Q7" s="404">
        <v>243.00000000000003</v>
      </c>
      <c r="R7" s="977">
        <v>0.81</v>
      </c>
      <c r="S7" s="405">
        <v>0.97590361445783147</v>
      </c>
      <c r="T7" s="404">
        <v>232.5</v>
      </c>
      <c r="U7" s="977">
        <v>0.75</v>
      </c>
      <c r="V7" s="405">
        <v>0.90361445783132532</v>
      </c>
      <c r="W7" s="404">
        <v>263.61</v>
      </c>
      <c r="X7" s="977">
        <v>0.87</v>
      </c>
      <c r="Y7" s="405">
        <v>1.0481927710843375</v>
      </c>
      <c r="Z7" s="404">
        <v>261.87</v>
      </c>
      <c r="AA7" s="977">
        <v>0.87</v>
      </c>
      <c r="AB7" s="405">
        <v>1.0481927710843375</v>
      </c>
      <c r="AC7" s="404">
        <v>247.86</v>
      </c>
      <c r="AD7" s="977">
        <v>0.81</v>
      </c>
      <c r="AE7" s="405">
        <v>0.97590361445783147</v>
      </c>
      <c r="AF7" s="404">
        <v>267.08999999999997</v>
      </c>
      <c r="AG7" s="977">
        <v>0.87</v>
      </c>
      <c r="AH7" s="405">
        <v>1.0481927710843375</v>
      </c>
      <c r="AI7" s="404">
        <v>256.7</v>
      </c>
      <c r="AJ7" s="977">
        <v>0.85</v>
      </c>
      <c r="AK7" s="405">
        <v>1.0240963855421688</v>
      </c>
      <c r="AL7" s="404">
        <v>270.90000000000003</v>
      </c>
      <c r="AM7" s="977">
        <v>0.9</v>
      </c>
      <c r="AN7" s="405">
        <v>1.0843373493975905</v>
      </c>
      <c r="AO7" s="404">
        <v>261.87</v>
      </c>
      <c r="AP7" s="977">
        <v>0.87</v>
      </c>
      <c r="AQ7" s="405">
        <v>1.0481927710843375</v>
      </c>
      <c r="AR7" s="404">
        <v>265.35000000000002</v>
      </c>
      <c r="AS7" s="977">
        <v>0.87</v>
      </c>
      <c r="AT7" s="405">
        <v>1.0481927710843375</v>
      </c>
      <c r="AU7" s="404">
        <v>258.86</v>
      </c>
      <c r="AV7" s="977">
        <v>0.86</v>
      </c>
      <c r="AW7" s="405">
        <v>1.036144578313253</v>
      </c>
      <c r="AX7" s="404">
        <v>254.51999999999998</v>
      </c>
      <c r="AY7" s="977">
        <v>0.84</v>
      </c>
      <c r="AZ7" s="405">
        <v>1.0120481927710843</v>
      </c>
      <c r="BA7" s="404">
        <v>267.89</v>
      </c>
      <c r="BB7" s="977">
        <v>0.89</v>
      </c>
      <c r="BC7" s="405">
        <v>1.072289156626506</v>
      </c>
      <c r="BD7" s="404">
        <v>252.84</v>
      </c>
      <c r="BE7" s="977">
        <v>0.84</v>
      </c>
      <c r="BF7" s="405">
        <v>1.0120481927710843</v>
      </c>
      <c r="BG7" s="404">
        <v>265.44</v>
      </c>
      <c r="BH7" s="977">
        <v>0.84</v>
      </c>
      <c r="BI7" s="405">
        <v>1.0120481927710843</v>
      </c>
      <c r="BJ7" s="401">
        <v>1270.6799999999998</v>
      </c>
      <c r="BK7" s="486" t="e">
        <v>#DIV/0!</v>
      </c>
      <c r="BL7" s="405" t="e">
        <v>#DIV/0!</v>
      </c>
      <c r="BM7" s="489">
        <v>1044.17</v>
      </c>
      <c r="BN7" s="488" t="e">
        <v>#DIV/0!</v>
      </c>
      <c r="BO7" s="405" t="e">
        <v>#DIV/0!</v>
      </c>
      <c r="BP7" s="489">
        <v>1053.5</v>
      </c>
      <c r="BQ7" s="488" t="e">
        <v>#DIV/0!</v>
      </c>
      <c r="BR7" s="405" t="e">
        <v>#DIV/0!</v>
      </c>
      <c r="BS7" s="419">
        <v>1007.21</v>
      </c>
      <c r="BT7" s="486">
        <v>0.77</v>
      </c>
      <c r="BU7" s="405">
        <v>0.92771084337349408</v>
      </c>
      <c r="BV7" s="403">
        <v>0.87</v>
      </c>
      <c r="BW7" s="403">
        <v>0.78</v>
      </c>
      <c r="BX7" s="403">
        <v>0.81</v>
      </c>
      <c r="BY7" s="403">
        <v>0.75</v>
      </c>
      <c r="BZ7" s="403">
        <v>0.87</v>
      </c>
      <c r="CA7" s="403">
        <v>0.87</v>
      </c>
      <c r="CB7" s="403">
        <v>0.81</v>
      </c>
      <c r="CC7" s="403">
        <v>0.87</v>
      </c>
      <c r="CD7" s="403">
        <v>0.85</v>
      </c>
      <c r="CE7" s="403">
        <v>0.9</v>
      </c>
      <c r="CF7" s="403">
        <v>0.87</v>
      </c>
      <c r="CG7" s="403">
        <v>0.87</v>
      </c>
      <c r="CH7" s="403">
        <v>0.86</v>
      </c>
      <c r="CI7" s="403">
        <v>0.84</v>
      </c>
      <c r="CJ7" s="403">
        <v>0.89</v>
      </c>
      <c r="CK7" s="403">
        <v>0.84</v>
      </c>
      <c r="CL7" s="403">
        <v>0.84</v>
      </c>
      <c r="CM7" s="821"/>
      <c r="CN7" s="821"/>
      <c r="CO7" s="821"/>
      <c r="CP7" s="821"/>
      <c r="CQ7" s="821"/>
      <c r="CR7" s="821"/>
      <c r="CS7" s="821"/>
      <c r="CT7" s="821"/>
    </row>
    <row r="8" spans="1:99" s="604" customFormat="1" ht="13" x14ac:dyDescent="0.3">
      <c r="A8" s="485">
        <v>582</v>
      </c>
      <c r="B8" s="399" t="s">
        <v>264</v>
      </c>
      <c r="C8" s="399" t="s">
        <v>170</v>
      </c>
      <c r="D8" s="400">
        <v>43101</v>
      </c>
      <c r="E8" s="425" t="s">
        <v>211</v>
      </c>
      <c r="F8" s="401">
        <v>0</v>
      </c>
      <c r="G8" s="488">
        <v>0.36</v>
      </c>
      <c r="H8" s="425" t="s">
        <v>211</v>
      </c>
      <c r="I8" s="403">
        <v>0.49</v>
      </c>
      <c r="J8" s="403">
        <v>0.25</v>
      </c>
      <c r="K8" s="404">
        <v>127.1</v>
      </c>
      <c r="L8" s="977">
        <v>0.41</v>
      </c>
      <c r="M8" s="405">
        <v>1.1388888888888888</v>
      </c>
      <c r="N8" s="404">
        <v>99.660000000000011</v>
      </c>
      <c r="O8" s="977">
        <v>0.33</v>
      </c>
      <c r="P8" s="405">
        <v>0.91666666666666674</v>
      </c>
      <c r="Q8" s="404">
        <v>93</v>
      </c>
      <c r="R8" s="977">
        <v>0.31</v>
      </c>
      <c r="S8" s="405">
        <v>0.86111111111111116</v>
      </c>
      <c r="T8" s="404">
        <v>99.2</v>
      </c>
      <c r="U8" s="977">
        <v>0.32</v>
      </c>
      <c r="V8" s="405">
        <v>0.88888888888888895</v>
      </c>
      <c r="W8" s="404">
        <v>130.29</v>
      </c>
      <c r="X8" s="977">
        <v>0.43</v>
      </c>
      <c r="Y8" s="405">
        <v>1.1944444444444444</v>
      </c>
      <c r="Z8" s="404">
        <v>123.41</v>
      </c>
      <c r="AA8" s="977">
        <v>0.41</v>
      </c>
      <c r="AB8" s="405">
        <v>1.1388888888888888</v>
      </c>
      <c r="AC8" s="404">
        <v>76.5</v>
      </c>
      <c r="AD8" s="977">
        <v>0.25</v>
      </c>
      <c r="AE8" s="405">
        <v>0.69444444444444442</v>
      </c>
      <c r="AF8" s="404">
        <v>150.43</v>
      </c>
      <c r="AG8" s="977">
        <v>0.49</v>
      </c>
      <c r="AH8" s="405">
        <v>1.3611111111111112</v>
      </c>
      <c r="AI8" s="404">
        <v>105.69999999999999</v>
      </c>
      <c r="AJ8" s="977">
        <v>0.35</v>
      </c>
      <c r="AK8" s="405">
        <v>0.97222222222222221</v>
      </c>
      <c r="AL8" s="404">
        <v>138.46</v>
      </c>
      <c r="AM8" s="977">
        <v>0.46</v>
      </c>
      <c r="AN8" s="405">
        <v>1.2777777777777779</v>
      </c>
      <c r="AO8" s="404">
        <v>99.33</v>
      </c>
      <c r="AP8" s="977">
        <v>0.33</v>
      </c>
      <c r="AQ8" s="405">
        <v>0.91666666666666674</v>
      </c>
      <c r="AR8" s="404">
        <v>100.65</v>
      </c>
      <c r="AS8" s="977">
        <v>0.33</v>
      </c>
      <c r="AT8" s="405">
        <v>0.91666666666666674</v>
      </c>
      <c r="AU8" s="404">
        <v>108.36</v>
      </c>
      <c r="AV8" s="977">
        <v>0.36</v>
      </c>
      <c r="AW8" s="405">
        <v>1</v>
      </c>
      <c r="AX8" s="404">
        <v>112.11</v>
      </c>
      <c r="AY8" s="977">
        <v>0.37</v>
      </c>
      <c r="AZ8" s="405">
        <v>1.0277777777777779</v>
      </c>
      <c r="BA8" s="404">
        <v>117.39</v>
      </c>
      <c r="BB8" s="977">
        <v>0.39</v>
      </c>
      <c r="BC8" s="405">
        <v>1.0833333333333335</v>
      </c>
      <c r="BD8" s="404">
        <v>111.37</v>
      </c>
      <c r="BE8" s="977">
        <v>0.37</v>
      </c>
      <c r="BF8" s="405">
        <v>1.0277777777777779</v>
      </c>
      <c r="BG8" s="404">
        <v>110.6</v>
      </c>
      <c r="BH8" s="977">
        <v>0.35</v>
      </c>
      <c r="BI8" s="405">
        <v>0.97222222222222221</v>
      </c>
      <c r="BJ8" s="401">
        <v>573</v>
      </c>
      <c r="BK8" s="486" t="e">
        <v>#DIV/0!</v>
      </c>
      <c r="BL8" s="405" t="e">
        <v>#DIV/0!</v>
      </c>
      <c r="BM8" s="489">
        <v>431.72</v>
      </c>
      <c r="BN8" s="488" t="e">
        <v>#DIV/0!</v>
      </c>
      <c r="BO8" s="405" t="e">
        <v>#DIV/0!</v>
      </c>
      <c r="BP8" s="489">
        <v>466.55</v>
      </c>
      <c r="BQ8" s="488">
        <v>0.36</v>
      </c>
      <c r="BR8" s="405">
        <v>1</v>
      </c>
      <c r="BS8" s="419">
        <v>432.29</v>
      </c>
      <c r="BT8" s="486">
        <v>0.35</v>
      </c>
      <c r="BU8" s="405">
        <v>0.97222222222222221</v>
      </c>
      <c r="BV8" s="403">
        <v>0.41</v>
      </c>
      <c r="BW8" s="403">
        <v>0.33</v>
      </c>
      <c r="BX8" s="403">
        <v>0.31</v>
      </c>
      <c r="BY8" s="403">
        <v>0.32</v>
      </c>
      <c r="BZ8" s="403">
        <v>0.43</v>
      </c>
      <c r="CA8" s="403">
        <v>0.41</v>
      </c>
      <c r="CB8" s="403">
        <v>0.25</v>
      </c>
      <c r="CC8" s="403">
        <v>0.49</v>
      </c>
      <c r="CD8" s="403">
        <v>0.35</v>
      </c>
      <c r="CE8" s="403">
        <v>0.46</v>
      </c>
      <c r="CF8" s="403">
        <v>0.33</v>
      </c>
      <c r="CG8" s="403">
        <v>0.33</v>
      </c>
      <c r="CH8" s="403">
        <v>0.36</v>
      </c>
      <c r="CI8" s="403">
        <v>0.37</v>
      </c>
      <c r="CJ8" s="403">
        <v>0.39</v>
      </c>
      <c r="CK8" s="403">
        <v>0.37</v>
      </c>
      <c r="CL8" s="403">
        <v>0.35</v>
      </c>
      <c r="CM8" s="821"/>
      <c r="CN8" s="821"/>
      <c r="CO8" s="821"/>
      <c r="CP8" s="821"/>
      <c r="CQ8" s="821"/>
      <c r="CR8" s="821"/>
      <c r="CS8" s="821"/>
      <c r="CT8" s="821"/>
    </row>
    <row r="9" spans="1:99" s="604" customFormat="1" ht="13" x14ac:dyDescent="0.3">
      <c r="A9" s="485">
        <v>583</v>
      </c>
      <c r="B9" s="399" t="s">
        <v>275</v>
      </c>
      <c r="C9" s="399" t="s">
        <v>170</v>
      </c>
      <c r="D9" s="400">
        <v>43101</v>
      </c>
      <c r="E9" s="425" t="s">
        <v>211</v>
      </c>
      <c r="F9" s="401">
        <v>0</v>
      </c>
      <c r="G9" s="488">
        <v>0.56000000000000005</v>
      </c>
      <c r="H9" s="425" t="s">
        <v>211</v>
      </c>
      <c r="I9" s="403">
        <v>0.94</v>
      </c>
      <c r="J9" s="403">
        <v>0.71</v>
      </c>
      <c r="K9" s="404">
        <v>269.7</v>
      </c>
      <c r="L9" s="977">
        <v>0.87</v>
      </c>
      <c r="M9" s="405">
        <v>1.5535714285714284</v>
      </c>
      <c r="N9" s="404">
        <v>235.56</v>
      </c>
      <c r="O9" s="977">
        <v>0.78</v>
      </c>
      <c r="P9" s="405">
        <v>1.3928571428571428</v>
      </c>
      <c r="Q9" s="404">
        <v>258</v>
      </c>
      <c r="R9" s="977">
        <v>0.86</v>
      </c>
      <c r="S9" s="405">
        <v>1.5357142857142856</v>
      </c>
      <c r="T9" s="404">
        <v>220.1</v>
      </c>
      <c r="U9" s="977">
        <v>0.71</v>
      </c>
      <c r="V9" s="405">
        <v>1.2678571428571426</v>
      </c>
      <c r="W9" s="404">
        <v>266.64</v>
      </c>
      <c r="X9" s="977">
        <v>0.88</v>
      </c>
      <c r="Y9" s="405">
        <v>1.5714285714285714</v>
      </c>
      <c r="Z9" s="404">
        <v>276.92</v>
      </c>
      <c r="AA9" s="977">
        <v>0.92</v>
      </c>
      <c r="AB9" s="405">
        <v>1.6428571428571428</v>
      </c>
      <c r="AC9" s="404">
        <v>223.38</v>
      </c>
      <c r="AD9" s="977">
        <v>0.73</v>
      </c>
      <c r="AE9" s="405">
        <v>1.3035714285714284</v>
      </c>
      <c r="AF9" s="404">
        <v>264.02</v>
      </c>
      <c r="AG9" s="977">
        <v>0.86</v>
      </c>
      <c r="AH9" s="405">
        <v>1.5357142857142856</v>
      </c>
      <c r="AI9" s="404">
        <v>268.78000000000003</v>
      </c>
      <c r="AJ9" s="977">
        <v>0.89</v>
      </c>
      <c r="AK9" s="405">
        <v>1.5892857142857142</v>
      </c>
      <c r="AL9" s="404">
        <v>282.94</v>
      </c>
      <c r="AM9" s="977">
        <v>0.94</v>
      </c>
      <c r="AN9" s="405">
        <v>1.6785714285714284</v>
      </c>
      <c r="AO9" s="404">
        <v>255.85</v>
      </c>
      <c r="AP9" s="977">
        <v>0.85</v>
      </c>
      <c r="AQ9" s="405">
        <v>1.5178571428571426</v>
      </c>
      <c r="AR9" s="404">
        <v>259.25</v>
      </c>
      <c r="AS9" s="977">
        <v>0.85</v>
      </c>
      <c r="AT9" s="405">
        <v>1.5178571428571426</v>
      </c>
      <c r="AU9" s="404">
        <v>231.77</v>
      </c>
      <c r="AV9" s="977">
        <v>0.77</v>
      </c>
      <c r="AW9" s="405">
        <v>1.375</v>
      </c>
      <c r="AX9" s="404">
        <v>257.55</v>
      </c>
      <c r="AY9" s="977">
        <v>0.85</v>
      </c>
      <c r="AZ9" s="405">
        <v>1.5178571428571426</v>
      </c>
      <c r="BA9" s="404">
        <v>270.90000000000003</v>
      </c>
      <c r="BB9" s="977">
        <v>0.9</v>
      </c>
      <c r="BC9" s="405">
        <v>1.607142857142857</v>
      </c>
      <c r="BD9" s="404">
        <v>240.8</v>
      </c>
      <c r="BE9" s="977">
        <v>0.8</v>
      </c>
      <c r="BF9" s="405">
        <v>1.4285714285714286</v>
      </c>
      <c r="BG9" s="404">
        <v>274.92</v>
      </c>
      <c r="BH9" s="977">
        <v>0.87</v>
      </c>
      <c r="BI9" s="405">
        <v>1.5535714285714284</v>
      </c>
      <c r="BJ9" s="401">
        <v>1291.3599999999999</v>
      </c>
      <c r="BK9" s="486" t="e">
        <v>#DIV/0!</v>
      </c>
      <c r="BL9" s="405" t="e">
        <v>#DIV/0!</v>
      </c>
      <c r="BM9" s="489">
        <v>1023.49</v>
      </c>
      <c r="BN9" s="488" t="e">
        <v>#DIV/0!</v>
      </c>
      <c r="BO9" s="405" t="e">
        <v>#DIV/0!</v>
      </c>
      <c r="BP9" s="489">
        <v>1050.49</v>
      </c>
      <c r="BQ9" s="488" t="e">
        <v>#DIV/0!</v>
      </c>
      <c r="BR9" s="405" t="e">
        <v>#DIV/0!</v>
      </c>
      <c r="BS9" s="419">
        <v>991.74</v>
      </c>
      <c r="BT9" s="486">
        <v>0.51</v>
      </c>
      <c r="BU9" s="405">
        <v>0.9107142857142857</v>
      </c>
      <c r="BV9" s="403">
        <v>0.87</v>
      </c>
      <c r="BW9" s="403">
        <v>0.78</v>
      </c>
      <c r="BX9" s="403">
        <v>0.86</v>
      </c>
      <c r="BY9" s="403">
        <v>0.71</v>
      </c>
      <c r="BZ9" s="403">
        <v>0.88</v>
      </c>
      <c r="CA9" s="403">
        <v>0.92</v>
      </c>
      <c r="CB9" s="403">
        <v>0.73</v>
      </c>
      <c r="CC9" s="403">
        <v>0.86</v>
      </c>
      <c r="CD9" s="403">
        <v>0.89</v>
      </c>
      <c r="CE9" s="403">
        <v>0.94</v>
      </c>
      <c r="CF9" s="403">
        <v>0.85</v>
      </c>
      <c r="CG9" s="403">
        <v>0.85</v>
      </c>
      <c r="CH9" s="403">
        <v>0.77</v>
      </c>
      <c r="CI9" s="403">
        <v>0.85</v>
      </c>
      <c r="CJ9" s="403">
        <v>0.9</v>
      </c>
      <c r="CK9" s="403">
        <v>0.8</v>
      </c>
      <c r="CL9" s="403">
        <v>0.87</v>
      </c>
      <c r="CM9" s="821"/>
      <c r="CN9" s="821"/>
      <c r="CO9" s="821"/>
      <c r="CP9" s="821"/>
      <c r="CQ9" s="821"/>
      <c r="CR9" s="821"/>
      <c r="CS9" s="821"/>
      <c r="CT9" s="821"/>
    </row>
    <row r="10" spans="1:99" s="604" customFormat="1" ht="13" x14ac:dyDescent="0.3">
      <c r="A10" s="485">
        <v>584</v>
      </c>
      <c r="B10" s="399" t="s">
        <v>534</v>
      </c>
      <c r="C10" s="399" t="s">
        <v>170</v>
      </c>
      <c r="D10" s="400">
        <v>43101</v>
      </c>
      <c r="E10" s="425" t="s">
        <v>211</v>
      </c>
      <c r="F10" s="401">
        <v>0</v>
      </c>
      <c r="G10" s="488">
        <v>0.59</v>
      </c>
      <c r="H10" s="425" t="s">
        <v>211</v>
      </c>
      <c r="I10" s="403">
        <v>0.88</v>
      </c>
      <c r="J10" s="403">
        <v>0.6</v>
      </c>
      <c r="K10" s="404">
        <v>260.39999999999998</v>
      </c>
      <c r="L10" s="977">
        <v>0.84</v>
      </c>
      <c r="M10" s="405">
        <v>1.423728813559322</v>
      </c>
      <c r="N10" s="404">
        <v>217.44</v>
      </c>
      <c r="O10" s="977">
        <v>0.72</v>
      </c>
      <c r="P10" s="405">
        <v>1.2203389830508475</v>
      </c>
      <c r="Q10" s="404">
        <v>240</v>
      </c>
      <c r="R10" s="977">
        <v>0.8</v>
      </c>
      <c r="S10" s="405">
        <v>1.3559322033898307</v>
      </c>
      <c r="T10" s="404">
        <v>213.89999999999998</v>
      </c>
      <c r="U10" s="977">
        <v>0.69</v>
      </c>
      <c r="V10" s="405">
        <v>1.1694915254237288</v>
      </c>
      <c r="W10" s="404">
        <v>254.51999999999998</v>
      </c>
      <c r="X10" s="977">
        <v>0.84</v>
      </c>
      <c r="Y10" s="405">
        <v>1.423728813559322</v>
      </c>
      <c r="Z10" s="404">
        <v>264.88</v>
      </c>
      <c r="AA10" s="977">
        <v>0.88</v>
      </c>
      <c r="AB10" s="405">
        <v>1.4915254237288136</v>
      </c>
      <c r="AC10" s="404">
        <v>198.9</v>
      </c>
      <c r="AD10" s="977">
        <v>0.65</v>
      </c>
      <c r="AE10" s="405">
        <v>1.1016949152542375</v>
      </c>
      <c r="AF10" s="404">
        <v>260.95</v>
      </c>
      <c r="AG10" s="977">
        <v>0.85</v>
      </c>
      <c r="AH10" s="405">
        <v>1.4406779661016949</v>
      </c>
      <c r="AI10" s="404">
        <v>244.62</v>
      </c>
      <c r="AJ10" s="977">
        <v>0.81</v>
      </c>
      <c r="AK10" s="405">
        <v>1.3728813559322035</v>
      </c>
      <c r="AL10" s="404">
        <v>243.81</v>
      </c>
      <c r="AM10" s="977">
        <v>0.81</v>
      </c>
      <c r="AN10" s="405">
        <v>1.3728813559322035</v>
      </c>
      <c r="AO10" s="404">
        <v>198.66</v>
      </c>
      <c r="AP10" s="977">
        <v>0.66</v>
      </c>
      <c r="AQ10" s="405">
        <v>1.1186440677966103</v>
      </c>
      <c r="AR10" s="404">
        <v>201.3</v>
      </c>
      <c r="AS10" s="977">
        <v>0.66</v>
      </c>
      <c r="AT10" s="405">
        <v>1.1186440677966103</v>
      </c>
      <c r="AU10" s="404">
        <v>180.6</v>
      </c>
      <c r="AV10" s="977">
        <v>0.6</v>
      </c>
      <c r="AW10" s="405">
        <v>1.0169491525423728</v>
      </c>
      <c r="AX10" s="404">
        <v>230.28</v>
      </c>
      <c r="AY10" s="977">
        <v>0.76</v>
      </c>
      <c r="AZ10" s="405">
        <v>1.2881355932203391</v>
      </c>
      <c r="BA10" s="404">
        <v>231.77</v>
      </c>
      <c r="BB10" s="977">
        <v>0.77</v>
      </c>
      <c r="BC10" s="405">
        <v>1.3050847457627119</v>
      </c>
      <c r="BD10" s="404">
        <v>225.75</v>
      </c>
      <c r="BE10" s="977">
        <v>0.75</v>
      </c>
      <c r="BF10" s="405">
        <v>1.2711864406779663</v>
      </c>
      <c r="BG10" s="404">
        <v>240.16</v>
      </c>
      <c r="BH10" s="977">
        <v>0.76</v>
      </c>
      <c r="BI10" s="405">
        <v>1.2881355932203391</v>
      </c>
      <c r="BJ10" s="401">
        <v>1233.6999999999998</v>
      </c>
      <c r="BK10" s="486" t="e">
        <v>#DIV/0!</v>
      </c>
      <c r="BL10" s="405" t="e">
        <v>#DIV/0!</v>
      </c>
      <c r="BM10" s="489">
        <v>852.33999999999992</v>
      </c>
      <c r="BN10" s="488">
        <v>0.59</v>
      </c>
      <c r="BO10" s="405">
        <v>1</v>
      </c>
      <c r="BP10" s="489">
        <v>899.99</v>
      </c>
      <c r="BQ10" s="488">
        <v>0.61</v>
      </c>
      <c r="BR10" s="405">
        <v>1.0338983050847459</v>
      </c>
      <c r="BS10" s="419">
        <v>921.91000000000008</v>
      </c>
      <c r="BT10" s="486">
        <v>0.56999999999999995</v>
      </c>
      <c r="BU10" s="405">
        <v>0.96610169491525422</v>
      </c>
      <c r="BV10" s="403">
        <v>0.84</v>
      </c>
      <c r="BW10" s="403">
        <v>0.72</v>
      </c>
      <c r="BX10" s="403">
        <v>0.8</v>
      </c>
      <c r="BY10" s="403">
        <v>0.69</v>
      </c>
      <c r="BZ10" s="403">
        <v>0.84</v>
      </c>
      <c r="CA10" s="403">
        <v>0.88</v>
      </c>
      <c r="CB10" s="403">
        <v>0.65</v>
      </c>
      <c r="CC10" s="403">
        <v>0.85</v>
      </c>
      <c r="CD10" s="403">
        <v>0.81</v>
      </c>
      <c r="CE10" s="403">
        <v>0.81</v>
      </c>
      <c r="CF10" s="403">
        <v>0.66</v>
      </c>
      <c r="CG10" s="403">
        <v>0.66</v>
      </c>
      <c r="CH10" s="403">
        <v>0.6</v>
      </c>
      <c r="CI10" s="403">
        <v>0.76</v>
      </c>
      <c r="CJ10" s="403">
        <v>0.77</v>
      </c>
      <c r="CK10" s="403">
        <v>0.75</v>
      </c>
      <c r="CL10" s="403">
        <v>0.76</v>
      </c>
      <c r="CM10" s="821"/>
      <c r="CN10" s="821"/>
      <c r="CO10" s="821"/>
      <c r="CP10" s="821"/>
      <c r="CQ10" s="821"/>
      <c r="CR10" s="821"/>
      <c r="CS10" s="821"/>
      <c r="CT10" s="821"/>
    </row>
    <row r="11" spans="1:99" s="604" customFormat="1" ht="13" x14ac:dyDescent="0.3">
      <c r="A11" s="485">
        <v>585</v>
      </c>
      <c r="B11" s="399" t="s">
        <v>276</v>
      </c>
      <c r="C11" s="399" t="s">
        <v>170</v>
      </c>
      <c r="D11" s="400">
        <v>43101</v>
      </c>
      <c r="E11" s="425" t="s">
        <v>211</v>
      </c>
      <c r="F11" s="401">
        <v>0</v>
      </c>
      <c r="G11" s="488">
        <v>0.65</v>
      </c>
      <c r="H11" s="425" t="s">
        <v>211</v>
      </c>
      <c r="I11" s="403">
        <v>0.69</v>
      </c>
      <c r="J11" s="403">
        <v>0.46</v>
      </c>
      <c r="K11" s="404">
        <v>186</v>
      </c>
      <c r="L11" s="977">
        <v>0.6</v>
      </c>
      <c r="M11" s="405">
        <v>0.92307692307692302</v>
      </c>
      <c r="N11" s="404">
        <v>181.2</v>
      </c>
      <c r="O11" s="977">
        <v>0.6</v>
      </c>
      <c r="P11" s="405">
        <v>0.92307692307692302</v>
      </c>
      <c r="Q11" s="404">
        <v>186</v>
      </c>
      <c r="R11" s="977">
        <v>0.62</v>
      </c>
      <c r="S11" s="405">
        <v>0.95384615384615379</v>
      </c>
      <c r="T11" s="404">
        <v>142.6</v>
      </c>
      <c r="U11" s="977">
        <v>0.46</v>
      </c>
      <c r="V11" s="405">
        <v>0.70769230769230773</v>
      </c>
      <c r="W11" s="404">
        <v>187.85999999999999</v>
      </c>
      <c r="X11" s="977">
        <v>0.62</v>
      </c>
      <c r="Y11" s="405">
        <v>0.95384615384615379</v>
      </c>
      <c r="Z11" s="404">
        <v>204.68</v>
      </c>
      <c r="AA11" s="977">
        <v>0.68</v>
      </c>
      <c r="AB11" s="405">
        <v>1.0461538461538462</v>
      </c>
      <c r="AC11" s="404">
        <v>162.18</v>
      </c>
      <c r="AD11" s="977">
        <v>0.53</v>
      </c>
      <c r="AE11" s="405">
        <v>0.81538461538461537</v>
      </c>
      <c r="AF11" s="404">
        <v>184.2</v>
      </c>
      <c r="AG11" s="977">
        <v>0.6</v>
      </c>
      <c r="AH11" s="405">
        <v>0.92307692307692302</v>
      </c>
      <c r="AI11" s="404">
        <v>208.38</v>
      </c>
      <c r="AJ11" s="977">
        <v>0.69</v>
      </c>
      <c r="AK11" s="405">
        <v>1.0615384615384613</v>
      </c>
      <c r="AL11" s="404">
        <v>180.6</v>
      </c>
      <c r="AM11" s="977">
        <v>0.6</v>
      </c>
      <c r="AN11" s="405">
        <v>0.92307692307692302</v>
      </c>
      <c r="AO11" s="404">
        <v>183.60999999999999</v>
      </c>
      <c r="AP11" s="977">
        <v>0.61</v>
      </c>
      <c r="AQ11" s="405">
        <v>0.93846153846153846</v>
      </c>
      <c r="AR11" s="404">
        <v>186.04999999999998</v>
      </c>
      <c r="AS11" s="977">
        <v>0.61</v>
      </c>
      <c r="AT11" s="405">
        <v>0.93846153846153846</v>
      </c>
      <c r="AU11" s="404">
        <v>174.57999999999998</v>
      </c>
      <c r="AV11" s="977">
        <v>0.57999999999999996</v>
      </c>
      <c r="AW11" s="405">
        <v>0.89230769230769225</v>
      </c>
      <c r="AX11" s="404">
        <v>187.85999999999999</v>
      </c>
      <c r="AY11" s="977">
        <v>0.62</v>
      </c>
      <c r="AZ11" s="405">
        <v>0.95384615384615379</v>
      </c>
      <c r="BA11" s="404">
        <v>186.62</v>
      </c>
      <c r="BB11" s="977">
        <v>0.62</v>
      </c>
      <c r="BC11" s="405">
        <v>0.95384615384615379</v>
      </c>
      <c r="BD11" s="404">
        <v>144.47999999999999</v>
      </c>
      <c r="BE11" s="977">
        <v>0.48</v>
      </c>
      <c r="BF11" s="405">
        <v>0.73846153846153839</v>
      </c>
      <c r="BG11" s="404">
        <v>189.6</v>
      </c>
      <c r="BH11" s="977">
        <v>0.6</v>
      </c>
      <c r="BI11" s="405">
        <v>0.92307692307692302</v>
      </c>
      <c r="BJ11" s="401">
        <v>907.1400000000001</v>
      </c>
      <c r="BK11" s="486" t="e">
        <v>#DIV/0!</v>
      </c>
      <c r="BL11" s="405" t="e">
        <v>#DIV/0!</v>
      </c>
      <c r="BM11" s="489">
        <v>738.08999999999992</v>
      </c>
      <c r="BN11" s="488" t="e">
        <v>#DIV/0!</v>
      </c>
      <c r="BO11" s="405" t="e">
        <v>#DIV/0!</v>
      </c>
      <c r="BP11" s="489">
        <v>695.31000000000006</v>
      </c>
      <c r="BQ11" s="488" t="e">
        <v>#DIV/0!</v>
      </c>
      <c r="BR11" s="405" t="e">
        <v>#DIV/0!</v>
      </c>
      <c r="BS11" s="419">
        <v>735.96</v>
      </c>
      <c r="BT11" s="486">
        <v>0.67</v>
      </c>
      <c r="BU11" s="405">
        <v>1.0307692307692309</v>
      </c>
      <c r="BV11" s="403">
        <v>0.6</v>
      </c>
      <c r="BW11" s="403">
        <v>0.6</v>
      </c>
      <c r="BX11" s="403">
        <v>0.62</v>
      </c>
      <c r="BY11" s="403">
        <v>0.46</v>
      </c>
      <c r="BZ11" s="403">
        <v>0.62</v>
      </c>
      <c r="CA11" s="403">
        <v>0.68</v>
      </c>
      <c r="CB11" s="403">
        <v>0.53</v>
      </c>
      <c r="CC11" s="403">
        <v>0.6</v>
      </c>
      <c r="CD11" s="403">
        <v>0.69</v>
      </c>
      <c r="CE11" s="403">
        <v>0.6</v>
      </c>
      <c r="CF11" s="403">
        <v>0.61</v>
      </c>
      <c r="CG11" s="403">
        <v>0.61</v>
      </c>
      <c r="CH11" s="403">
        <v>0.57999999999999996</v>
      </c>
      <c r="CI11" s="403">
        <v>0.62</v>
      </c>
      <c r="CJ11" s="403">
        <v>0.62</v>
      </c>
      <c r="CK11" s="403">
        <v>0.48</v>
      </c>
      <c r="CL11" s="403">
        <v>0.6</v>
      </c>
      <c r="CM11" s="821"/>
      <c r="CN11" s="821"/>
      <c r="CO11" s="821"/>
      <c r="CP11" s="821"/>
      <c r="CQ11" s="821"/>
      <c r="CR11" s="821"/>
      <c r="CS11" s="821"/>
      <c r="CT11" s="821"/>
    </row>
    <row r="12" spans="1:99" s="604" customFormat="1" ht="13" x14ac:dyDescent="0.3">
      <c r="A12" s="485">
        <v>586</v>
      </c>
      <c r="B12" s="399" t="s">
        <v>277</v>
      </c>
      <c r="C12" s="399" t="s">
        <v>170</v>
      </c>
      <c r="D12" s="400">
        <v>43101</v>
      </c>
      <c r="E12" s="425" t="s">
        <v>211</v>
      </c>
      <c r="F12" s="401">
        <v>0</v>
      </c>
      <c r="G12" s="488">
        <v>0.81</v>
      </c>
      <c r="H12" s="425" t="s">
        <v>211</v>
      </c>
      <c r="I12" s="403">
        <v>0.72</v>
      </c>
      <c r="J12" s="403">
        <v>0.49</v>
      </c>
      <c r="K12" s="404">
        <v>201.5</v>
      </c>
      <c r="L12" s="977">
        <v>0.65</v>
      </c>
      <c r="M12" s="405">
        <v>0.80246913580246915</v>
      </c>
      <c r="N12" s="404">
        <v>196.3</v>
      </c>
      <c r="O12" s="977">
        <v>0.65</v>
      </c>
      <c r="P12" s="405">
        <v>0.80246913580246915</v>
      </c>
      <c r="Q12" s="404">
        <v>198</v>
      </c>
      <c r="R12" s="977">
        <v>0.66</v>
      </c>
      <c r="S12" s="405">
        <v>0.81481481481481477</v>
      </c>
      <c r="T12" s="404">
        <v>151.9</v>
      </c>
      <c r="U12" s="977">
        <v>0.49</v>
      </c>
      <c r="V12" s="405">
        <v>0.60493827160493818</v>
      </c>
      <c r="W12" s="404">
        <v>196.95000000000002</v>
      </c>
      <c r="X12" s="977">
        <v>0.65</v>
      </c>
      <c r="Y12" s="405">
        <v>0.80246913580246915</v>
      </c>
      <c r="Z12" s="404">
        <v>207.69</v>
      </c>
      <c r="AA12" s="977">
        <v>0.69</v>
      </c>
      <c r="AB12" s="405">
        <v>0.85185185185185175</v>
      </c>
      <c r="AC12" s="404">
        <v>174.42</v>
      </c>
      <c r="AD12" s="977">
        <v>0.56999999999999995</v>
      </c>
      <c r="AE12" s="405">
        <v>0.70370370370370361</v>
      </c>
      <c r="AF12" s="404">
        <v>187.26999999999998</v>
      </c>
      <c r="AG12" s="977">
        <v>0.61</v>
      </c>
      <c r="AH12" s="405">
        <v>0.75308641975308632</v>
      </c>
      <c r="AI12" s="404">
        <v>217.44</v>
      </c>
      <c r="AJ12" s="977">
        <v>0.72</v>
      </c>
      <c r="AK12" s="405">
        <v>0.88888888888888884</v>
      </c>
      <c r="AL12" s="404">
        <v>183.60999999999999</v>
      </c>
      <c r="AM12" s="977">
        <v>0.61</v>
      </c>
      <c r="AN12" s="405">
        <v>0.75308641975308632</v>
      </c>
      <c r="AO12" s="404">
        <v>192.64000000000001</v>
      </c>
      <c r="AP12" s="977">
        <v>0.64</v>
      </c>
      <c r="AQ12" s="405">
        <v>0.79012345679012341</v>
      </c>
      <c r="AR12" s="404">
        <v>195.20000000000002</v>
      </c>
      <c r="AS12" s="977">
        <v>0.64</v>
      </c>
      <c r="AT12" s="405">
        <v>0.79012345679012341</v>
      </c>
      <c r="AU12" s="404">
        <v>180.6</v>
      </c>
      <c r="AV12" s="977">
        <v>0.6</v>
      </c>
      <c r="AW12" s="405">
        <v>0.7407407407407407</v>
      </c>
      <c r="AX12" s="404">
        <v>196.95000000000002</v>
      </c>
      <c r="AY12" s="977">
        <v>0.65</v>
      </c>
      <c r="AZ12" s="405">
        <v>0.80246913580246915</v>
      </c>
      <c r="BA12" s="404">
        <v>186.62</v>
      </c>
      <c r="BB12" s="977">
        <v>0.62</v>
      </c>
      <c r="BC12" s="405">
        <v>0.76543209876543206</v>
      </c>
      <c r="BD12" s="404">
        <v>159.53</v>
      </c>
      <c r="BE12" s="977">
        <v>0.53</v>
      </c>
      <c r="BF12" s="405">
        <v>0.65432098765432101</v>
      </c>
      <c r="BG12" s="404">
        <v>195.92</v>
      </c>
      <c r="BH12" s="977">
        <v>0.62</v>
      </c>
      <c r="BI12" s="405">
        <v>0.76543209876543206</v>
      </c>
      <c r="BJ12" s="401">
        <v>956.04</v>
      </c>
      <c r="BK12" s="486" t="e">
        <v>#DIV/0!</v>
      </c>
      <c r="BL12" s="405" t="e">
        <v>#DIV/0!</v>
      </c>
      <c r="BM12" s="489">
        <v>768.67000000000007</v>
      </c>
      <c r="BN12" s="488" t="e">
        <v>#DIV/0!</v>
      </c>
      <c r="BO12" s="405" t="e">
        <v>#DIV/0!</v>
      </c>
      <c r="BP12" s="489">
        <v>722.4</v>
      </c>
      <c r="BQ12" s="488">
        <v>0.83</v>
      </c>
      <c r="BR12" s="405">
        <v>1.0246913580246912</v>
      </c>
      <c r="BS12" s="419">
        <v>775.43000000000006</v>
      </c>
      <c r="BT12" s="486">
        <v>0.75</v>
      </c>
      <c r="BU12" s="405">
        <v>0.92592592592592582</v>
      </c>
      <c r="BV12" s="403">
        <v>0.65</v>
      </c>
      <c r="BW12" s="403">
        <v>0.65</v>
      </c>
      <c r="BX12" s="403">
        <v>0.66</v>
      </c>
      <c r="BY12" s="403">
        <v>0.49</v>
      </c>
      <c r="BZ12" s="403">
        <v>0.65</v>
      </c>
      <c r="CA12" s="403">
        <v>0.69</v>
      </c>
      <c r="CB12" s="403">
        <v>0.56999999999999995</v>
      </c>
      <c r="CC12" s="403">
        <v>0.61</v>
      </c>
      <c r="CD12" s="403">
        <v>0.72</v>
      </c>
      <c r="CE12" s="403">
        <v>0.61</v>
      </c>
      <c r="CF12" s="403">
        <v>0.64</v>
      </c>
      <c r="CG12" s="403">
        <v>0.64</v>
      </c>
      <c r="CH12" s="403">
        <v>0.6</v>
      </c>
      <c r="CI12" s="403">
        <v>0.65</v>
      </c>
      <c r="CJ12" s="403">
        <v>0.62</v>
      </c>
      <c r="CK12" s="403">
        <v>0.53</v>
      </c>
      <c r="CL12" s="403">
        <v>0.62</v>
      </c>
      <c r="CM12" s="821"/>
      <c r="CN12" s="821"/>
      <c r="CO12" s="821"/>
      <c r="CP12" s="821"/>
      <c r="CQ12" s="821"/>
      <c r="CR12" s="821"/>
      <c r="CS12" s="821"/>
      <c r="CT12" s="821"/>
    </row>
    <row r="13" spans="1:99" s="604" customFormat="1" ht="13" x14ac:dyDescent="0.3">
      <c r="A13" s="485">
        <v>587</v>
      </c>
      <c r="B13" s="399" t="s">
        <v>278</v>
      </c>
      <c r="C13" s="399" t="s">
        <v>170</v>
      </c>
      <c r="D13" s="400">
        <v>43101</v>
      </c>
      <c r="E13" s="425" t="s">
        <v>211</v>
      </c>
      <c r="F13" s="401">
        <v>0</v>
      </c>
      <c r="G13" s="488">
        <v>0.83</v>
      </c>
      <c r="H13" s="425" t="s">
        <v>211</v>
      </c>
      <c r="I13" s="403">
        <v>0.54</v>
      </c>
      <c r="J13" s="403">
        <v>0.28999999999999998</v>
      </c>
      <c r="K13" s="404">
        <v>136.4</v>
      </c>
      <c r="L13" s="977">
        <v>0.44</v>
      </c>
      <c r="M13" s="405">
        <v>0.53012048192771088</v>
      </c>
      <c r="N13" s="404">
        <v>129.85999999999999</v>
      </c>
      <c r="O13" s="977">
        <v>0.43</v>
      </c>
      <c r="P13" s="405">
        <v>0.51807228915662651</v>
      </c>
      <c r="Q13" s="404">
        <v>117</v>
      </c>
      <c r="R13" s="977">
        <v>0.39</v>
      </c>
      <c r="S13" s="405">
        <v>0.46987951807228917</v>
      </c>
      <c r="T13" s="404">
        <v>99.2</v>
      </c>
      <c r="U13" s="977">
        <v>0.32</v>
      </c>
      <c r="V13" s="405">
        <v>0.38554216867469882</v>
      </c>
      <c r="W13" s="404">
        <v>148.47</v>
      </c>
      <c r="X13" s="977">
        <v>0.49</v>
      </c>
      <c r="Y13" s="405">
        <v>0.59036144578313254</v>
      </c>
      <c r="Z13" s="404">
        <v>153.51</v>
      </c>
      <c r="AA13" s="977">
        <v>0.51</v>
      </c>
      <c r="AB13" s="405">
        <v>0.6144578313253013</v>
      </c>
      <c r="AC13" s="404">
        <v>88.74</v>
      </c>
      <c r="AD13" s="977">
        <v>0.28999999999999998</v>
      </c>
      <c r="AE13" s="405">
        <v>0.3493975903614458</v>
      </c>
      <c r="AF13" s="404">
        <v>125.86999999999999</v>
      </c>
      <c r="AG13" s="977">
        <v>0.41</v>
      </c>
      <c r="AH13" s="405">
        <v>0.49397590361445781</v>
      </c>
      <c r="AI13" s="404">
        <v>151</v>
      </c>
      <c r="AJ13" s="977">
        <v>0.5</v>
      </c>
      <c r="AK13" s="405">
        <v>0.60240963855421692</v>
      </c>
      <c r="AL13" s="404">
        <v>159.53</v>
      </c>
      <c r="AM13" s="977">
        <v>0.53</v>
      </c>
      <c r="AN13" s="405">
        <v>0.63855421686746994</v>
      </c>
      <c r="AO13" s="404">
        <v>162.54000000000002</v>
      </c>
      <c r="AP13" s="977">
        <v>0.54</v>
      </c>
      <c r="AQ13" s="405">
        <v>0.65060240963855431</v>
      </c>
      <c r="AR13" s="404">
        <v>164.70000000000002</v>
      </c>
      <c r="AS13" s="977">
        <v>0.54</v>
      </c>
      <c r="AT13" s="405">
        <v>0.65060240963855431</v>
      </c>
      <c r="AU13" s="404">
        <v>108.36</v>
      </c>
      <c r="AV13" s="977">
        <v>0.36</v>
      </c>
      <c r="AW13" s="405">
        <v>0.43373493975903615</v>
      </c>
      <c r="AX13" s="404">
        <v>121.2</v>
      </c>
      <c r="AY13" s="977">
        <v>0.4</v>
      </c>
      <c r="AZ13" s="405">
        <v>0.48192771084337355</v>
      </c>
      <c r="BA13" s="404">
        <v>153.51</v>
      </c>
      <c r="BB13" s="977">
        <v>0.51</v>
      </c>
      <c r="BC13" s="405">
        <v>0.6144578313253013</v>
      </c>
      <c r="BD13" s="404">
        <v>99.33</v>
      </c>
      <c r="BE13" s="977">
        <v>0.33</v>
      </c>
      <c r="BF13" s="405">
        <v>0.39759036144578319</v>
      </c>
      <c r="BG13" s="404">
        <v>135.88</v>
      </c>
      <c r="BH13" s="977">
        <v>0.43</v>
      </c>
      <c r="BI13" s="405">
        <v>0.51807228915662651</v>
      </c>
      <c r="BJ13" s="401">
        <v>654.58000000000004</v>
      </c>
      <c r="BK13" s="486">
        <v>0.81</v>
      </c>
      <c r="BL13" s="405">
        <v>0.97590361445783147</v>
      </c>
      <c r="BM13" s="489">
        <v>530.1400000000001</v>
      </c>
      <c r="BN13" s="488">
        <v>0.85</v>
      </c>
      <c r="BO13" s="405">
        <v>1.0240963855421688</v>
      </c>
      <c r="BP13" s="489">
        <v>574.91000000000008</v>
      </c>
      <c r="BQ13" s="488" t="e">
        <v>#DIV/0!</v>
      </c>
      <c r="BR13" s="405" t="e">
        <v>#DIV/0!</v>
      </c>
      <c r="BS13" s="419">
        <v>495.47</v>
      </c>
      <c r="BT13" s="486">
        <v>0.81</v>
      </c>
      <c r="BU13" s="405">
        <v>0.97590361445783147</v>
      </c>
      <c r="BV13" s="403">
        <v>0.44</v>
      </c>
      <c r="BW13" s="403">
        <v>0.43</v>
      </c>
      <c r="BX13" s="403">
        <v>0.39</v>
      </c>
      <c r="BY13" s="403">
        <v>0.32</v>
      </c>
      <c r="BZ13" s="403">
        <v>0.49</v>
      </c>
      <c r="CA13" s="403">
        <v>0.51</v>
      </c>
      <c r="CB13" s="403">
        <v>0.28999999999999998</v>
      </c>
      <c r="CC13" s="403">
        <v>0.41</v>
      </c>
      <c r="CD13" s="403">
        <v>0.5</v>
      </c>
      <c r="CE13" s="403">
        <v>0.53</v>
      </c>
      <c r="CF13" s="403">
        <v>0.54</v>
      </c>
      <c r="CG13" s="403">
        <v>0.54</v>
      </c>
      <c r="CH13" s="403">
        <v>0.36</v>
      </c>
      <c r="CI13" s="403">
        <v>0.4</v>
      </c>
      <c r="CJ13" s="403">
        <v>0.51</v>
      </c>
      <c r="CK13" s="403">
        <v>0.33</v>
      </c>
      <c r="CL13" s="403">
        <v>0.43</v>
      </c>
      <c r="CM13" s="821"/>
      <c r="CN13" s="821"/>
      <c r="CO13" s="821"/>
      <c r="CP13" s="821"/>
      <c r="CQ13" s="821"/>
      <c r="CR13" s="821"/>
      <c r="CS13" s="821"/>
      <c r="CT13" s="821"/>
    </row>
    <row r="14" spans="1:99" s="604" customFormat="1" ht="13" x14ac:dyDescent="0.3">
      <c r="A14" s="485">
        <v>588</v>
      </c>
      <c r="B14" s="399" t="s">
        <v>279</v>
      </c>
      <c r="C14" s="399" t="s">
        <v>170</v>
      </c>
      <c r="D14" s="400">
        <v>43101</v>
      </c>
      <c r="E14" s="425" t="s">
        <v>211</v>
      </c>
      <c r="F14" s="401">
        <v>0</v>
      </c>
      <c r="G14" s="488">
        <v>0.88</v>
      </c>
      <c r="H14" s="425" t="s">
        <v>211</v>
      </c>
      <c r="I14" s="403">
        <v>0.74</v>
      </c>
      <c r="J14" s="403">
        <v>0.54</v>
      </c>
      <c r="K14" s="404">
        <v>220.1</v>
      </c>
      <c r="L14" s="977">
        <v>0.71</v>
      </c>
      <c r="M14" s="405">
        <v>0.80681818181818177</v>
      </c>
      <c r="N14" s="404">
        <v>208.38</v>
      </c>
      <c r="O14" s="977">
        <v>0.69</v>
      </c>
      <c r="P14" s="405">
        <v>0.78409090909090906</v>
      </c>
      <c r="Q14" s="404">
        <v>216</v>
      </c>
      <c r="R14" s="977">
        <v>0.72</v>
      </c>
      <c r="S14" s="405">
        <v>0.81818181818181812</v>
      </c>
      <c r="T14" s="404">
        <v>167.4</v>
      </c>
      <c r="U14" s="977">
        <v>0.54</v>
      </c>
      <c r="V14" s="405">
        <v>0.61363636363636365</v>
      </c>
      <c r="W14" s="404">
        <v>215.13</v>
      </c>
      <c r="X14" s="977">
        <v>0.71</v>
      </c>
      <c r="Y14" s="405">
        <v>0.80681818181818177</v>
      </c>
      <c r="Z14" s="404">
        <v>222.74</v>
      </c>
      <c r="AA14" s="977">
        <v>0.74</v>
      </c>
      <c r="AB14" s="405">
        <v>0.84090909090909094</v>
      </c>
      <c r="AC14" s="404">
        <v>195.84</v>
      </c>
      <c r="AD14" s="977">
        <v>0.64</v>
      </c>
      <c r="AE14" s="405">
        <v>0.72727272727272729</v>
      </c>
      <c r="AF14" s="404">
        <v>199.55</v>
      </c>
      <c r="AG14" s="977">
        <v>0.65</v>
      </c>
      <c r="AH14" s="405">
        <v>0.73863636363636365</v>
      </c>
      <c r="AI14" s="404">
        <v>223.48</v>
      </c>
      <c r="AJ14" s="977">
        <v>0.74</v>
      </c>
      <c r="AK14" s="405">
        <v>0.84090909090909094</v>
      </c>
      <c r="AL14" s="404">
        <v>192.64000000000001</v>
      </c>
      <c r="AM14" s="977">
        <v>0.64</v>
      </c>
      <c r="AN14" s="405">
        <v>0.72727272727272729</v>
      </c>
      <c r="AO14" s="404">
        <v>207.69</v>
      </c>
      <c r="AP14" s="977">
        <v>0.69</v>
      </c>
      <c r="AQ14" s="405">
        <v>0.78409090909090906</v>
      </c>
      <c r="AR14" s="404">
        <v>210.45</v>
      </c>
      <c r="AS14" s="977">
        <v>0.69</v>
      </c>
      <c r="AT14" s="405">
        <v>0.78409090909090906</v>
      </c>
      <c r="AU14" s="404">
        <v>198.66</v>
      </c>
      <c r="AV14" s="977">
        <v>0.66</v>
      </c>
      <c r="AW14" s="405">
        <v>0.75</v>
      </c>
      <c r="AX14" s="404">
        <v>221.19</v>
      </c>
      <c r="AY14" s="977">
        <v>0.73</v>
      </c>
      <c r="AZ14" s="405">
        <v>0.82954545454545447</v>
      </c>
      <c r="BA14" s="404">
        <v>204.68</v>
      </c>
      <c r="BB14" s="977">
        <v>0.68</v>
      </c>
      <c r="BC14" s="405">
        <v>0.77272727272727282</v>
      </c>
      <c r="BD14" s="404">
        <v>183.60999999999999</v>
      </c>
      <c r="BE14" s="977">
        <v>0.61</v>
      </c>
      <c r="BF14" s="405">
        <v>0.69318181818181812</v>
      </c>
      <c r="BG14" s="404">
        <v>214.88000000000002</v>
      </c>
      <c r="BH14" s="977">
        <v>0.68</v>
      </c>
      <c r="BI14" s="405">
        <v>0.77272727272727282</v>
      </c>
      <c r="BJ14" s="401">
        <v>1041.3699999999999</v>
      </c>
      <c r="BK14" s="486">
        <v>0.84</v>
      </c>
      <c r="BL14" s="405">
        <v>0.95454545454545447</v>
      </c>
      <c r="BM14" s="489">
        <v>845.18000000000006</v>
      </c>
      <c r="BN14" s="488">
        <v>0.92</v>
      </c>
      <c r="BO14" s="405">
        <v>1.0454545454545454</v>
      </c>
      <c r="BP14" s="489">
        <v>788.62</v>
      </c>
      <c r="BQ14" s="488" t="e">
        <v>#DIV/0!</v>
      </c>
      <c r="BR14" s="405" t="e">
        <v>#DIV/0!</v>
      </c>
      <c r="BS14" s="419">
        <v>827.25</v>
      </c>
      <c r="BT14" s="486" t="e">
        <v>#DIV/0!</v>
      </c>
      <c r="BU14" s="405" t="e">
        <v>#DIV/0!</v>
      </c>
      <c r="BV14" s="403">
        <v>0.71</v>
      </c>
      <c r="BW14" s="403">
        <v>0.69</v>
      </c>
      <c r="BX14" s="403">
        <v>0.72</v>
      </c>
      <c r="BY14" s="403">
        <v>0.54</v>
      </c>
      <c r="BZ14" s="403">
        <v>0.71</v>
      </c>
      <c r="CA14" s="403">
        <v>0.74</v>
      </c>
      <c r="CB14" s="403">
        <v>0.64</v>
      </c>
      <c r="CC14" s="403">
        <v>0.65</v>
      </c>
      <c r="CD14" s="403">
        <v>0.74</v>
      </c>
      <c r="CE14" s="403">
        <v>0.64</v>
      </c>
      <c r="CF14" s="403">
        <v>0.69</v>
      </c>
      <c r="CG14" s="403">
        <v>0.69</v>
      </c>
      <c r="CH14" s="403">
        <v>0.66</v>
      </c>
      <c r="CI14" s="403">
        <v>0.73</v>
      </c>
      <c r="CJ14" s="403">
        <v>0.68</v>
      </c>
      <c r="CK14" s="403">
        <v>0.61</v>
      </c>
      <c r="CL14" s="403">
        <v>0.68</v>
      </c>
      <c r="CM14" s="821"/>
      <c r="CN14" s="821"/>
      <c r="CO14" s="821"/>
      <c r="CP14" s="821"/>
      <c r="CQ14" s="821"/>
      <c r="CR14" s="821"/>
      <c r="CS14" s="821"/>
      <c r="CT14" s="821"/>
    </row>
    <row r="15" spans="1:99" s="604" customFormat="1" ht="13" x14ac:dyDescent="0.3">
      <c r="A15" s="485">
        <v>589</v>
      </c>
      <c r="B15" s="399" t="s">
        <v>280</v>
      </c>
      <c r="C15" s="399" t="s">
        <v>170</v>
      </c>
      <c r="D15" s="400">
        <v>43101</v>
      </c>
      <c r="E15" s="425" t="s">
        <v>211</v>
      </c>
      <c r="F15" s="401">
        <v>0</v>
      </c>
      <c r="G15" s="488">
        <v>0.42</v>
      </c>
      <c r="H15" s="425" t="s">
        <v>211</v>
      </c>
      <c r="I15" s="403">
        <v>0.56000000000000005</v>
      </c>
      <c r="J15" s="403">
        <v>0.35</v>
      </c>
      <c r="K15" s="404">
        <v>108.5</v>
      </c>
      <c r="L15" s="977">
        <v>0.35</v>
      </c>
      <c r="M15" s="405">
        <v>0.83333333333333326</v>
      </c>
      <c r="N15" s="404">
        <v>141.94</v>
      </c>
      <c r="O15" s="977">
        <v>0.47</v>
      </c>
      <c r="P15" s="405">
        <v>1.1190476190476191</v>
      </c>
      <c r="Q15" s="404">
        <v>135</v>
      </c>
      <c r="R15" s="977">
        <v>0.45</v>
      </c>
      <c r="S15" s="405">
        <v>1.0714285714285714</v>
      </c>
      <c r="T15" s="404">
        <v>142.6</v>
      </c>
      <c r="U15" s="977">
        <v>0.46</v>
      </c>
      <c r="V15" s="405">
        <v>1.0952380952380953</v>
      </c>
      <c r="W15" s="404">
        <v>133.32</v>
      </c>
      <c r="X15" s="977">
        <v>0.44</v>
      </c>
      <c r="Y15" s="405">
        <v>1.0476190476190477</v>
      </c>
      <c r="Z15" s="404">
        <v>114.38</v>
      </c>
      <c r="AA15" s="977">
        <v>0.38</v>
      </c>
      <c r="AB15" s="405">
        <v>0.90476190476190477</v>
      </c>
      <c r="AC15" s="404">
        <v>165.24</v>
      </c>
      <c r="AD15" s="977">
        <v>0.54</v>
      </c>
      <c r="AE15" s="405">
        <v>1.2857142857142858</v>
      </c>
      <c r="AF15" s="404">
        <v>132.01</v>
      </c>
      <c r="AG15" s="977">
        <v>0.43</v>
      </c>
      <c r="AH15" s="405">
        <v>1.0238095238095237</v>
      </c>
      <c r="AI15" s="404">
        <v>169.12</v>
      </c>
      <c r="AJ15" s="977">
        <v>0.56000000000000005</v>
      </c>
      <c r="AK15" s="405">
        <v>1.3333333333333335</v>
      </c>
      <c r="AL15" s="404">
        <v>135.45000000000002</v>
      </c>
      <c r="AM15" s="977">
        <v>0.45</v>
      </c>
      <c r="AN15" s="405">
        <v>1.0714285714285714</v>
      </c>
      <c r="AO15" s="404">
        <v>168.56</v>
      </c>
      <c r="AP15" s="977">
        <v>0.56000000000000005</v>
      </c>
      <c r="AQ15" s="405">
        <v>1.3333333333333335</v>
      </c>
      <c r="AR15" s="404">
        <v>170.8</v>
      </c>
      <c r="AS15" s="977">
        <v>0.56000000000000005</v>
      </c>
      <c r="AT15" s="405">
        <v>1.3333333333333335</v>
      </c>
      <c r="AU15" s="404">
        <v>159.53</v>
      </c>
      <c r="AV15" s="977">
        <v>0.53</v>
      </c>
      <c r="AW15" s="405">
        <v>1.2619047619047621</v>
      </c>
      <c r="AX15" s="404">
        <v>151.5</v>
      </c>
      <c r="AY15" s="977">
        <v>0.5</v>
      </c>
      <c r="AZ15" s="405">
        <v>1.1904761904761905</v>
      </c>
      <c r="BA15" s="404">
        <v>153.51</v>
      </c>
      <c r="BB15" s="977">
        <v>0.51</v>
      </c>
      <c r="BC15" s="405">
        <v>1.2142857142857144</v>
      </c>
      <c r="BD15" s="404">
        <v>132.44</v>
      </c>
      <c r="BE15" s="977">
        <v>0.44</v>
      </c>
      <c r="BF15" s="405">
        <v>1.0476190476190477</v>
      </c>
      <c r="BG15" s="404">
        <v>170.64000000000001</v>
      </c>
      <c r="BH15" s="977">
        <v>0.54</v>
      </c>
      <c r="BI15" s="405">
        <v>1.2857142857142858</v>
      </c>
      <c r="BJ15" s="401">
        <v>633.79999999999995</v>
      </c>
      <c r="BK15" s="486" t="e">
        <v>#DIV/0!</v>
      </c>
      <c r="BL15" s="405" t="e">
        <v>#DIV/0!</v>
      </c>
      <c r="BM15" s="489">
        <v>652.47</v>
      </c>
      <c r="BN15" s="488" t="e">
        <v>#DIV/0!</v>
      </c>
      <c r="BO15" s="405" t="e">
        <v>#DIV/0!</v>
      </c>
      <c r="BP15" s="489">
        <v>589.96</v>
      </c>
      <c r="BQ15" s="488">
        <v>0.45</v>
      </c>
      <c r="BR15" s="405">
        <v>1.0714285714285714</v>
      </c>
      <c r="BS15" s="419">
        <v>608.30999999999995</v>
      </c>
      <c r="BT15" s="486" t="e">
        <v>#DIV/0!</v>
      </c>
      <c r="BU15" s="405" t="e">
        <v>#DIV/0!</v>
      </c>
      <c r="BV15" s="403">
        <v>0.35</v>
      </c>
      <c r="BW15" s="403">
        <v>0.47</v>
      </c>
      <c r="BX15" s="403">
        <v>0.45</v>
      </c>
      <c r="BY15" s="403">
        <v>0.46</v>
      </c>
      <c r="BZ15" s="403">
        <v>0.44</v>
      </c>
      <c r="CA15" s="403">
        <v>0.38</v>
      </c>
      <c r="CB15" s="403">
        <v>0.54</v>
      </c>
      <c r="CC15" s="403">
        <v>0.43</v>
      </c>
      <c r="CD15" s="403">
        <v>0.56000000000000005</v>
      </c>
      <c r="CE15" s="403">
        <v>0.45</v>
      </c>
      <c r="CF15" s="403">
        <v>0.56000000000000005</v>
      </c>
      <c r="CG15" s="403">
        <v>0.56000000000000005</v>
      </c>
      <c r="CH15" s="403">
        <v>0.53</v>
      </c>
      <c r="CI15" s="403">
        <v>0.5</v>
      </c>
      <c r="CJ15" s="403">
        <v>0.51</v>
      </c>
      <c r="CK15" s="403">
        <v>0.44</v>
      </c>
      <c r="CL15" s="403">
        <v>0.54</v>
      </c>
      <c r="CM15" s="821"/>
      <c r="CN15" s="821"/>
      <c r="CO15" s="821"/>
      <c r="CP15" s="821"/>
      <c r="CQ15" s="821"/>
      <c r="CR15" s="821"/>
      <c r="CS15" s="821"/>
      <c r="CT15" s="821"/>
    </row>
    <row r="16" spans="1:99" s="604" customFormat="1" ht="13" x14ac:dyDescent="0.3">
      <c r="A16" s="485">
        <v>590</v>
      </c>
      <c r="B16" s="399" t="s">
        <v>281</v>
      </c>
      <c r="C16" s="399" t="s">
        <v>170</v>
      </c>
      <c r="D16" s="400">
        <v>43101</v>
      </c>
      <c r="E16" s="425" t="s">
        <v>211</v>
      </c>
      <c r="F16" s="401">
        <v>0</v>
      </c>
      <c r="G16" s="488">
        <v>0.47</v>
      </c>
      <c r="H16" s="425" t="s">
        <v>211</v>
      </c>
      <c r="I16" s="403">
        <v>0.6</v>
      </c>
      <c r="J16" s="403">
        <v>0.38</v>
      </c>
      <c r="K16" s="404">
        <v>117.8</v>
      </c>
      <c r="L16" s="977">
        <v>0.38</v>
      </c>
      <c r="M16" s="405">
        <v>0.8085106382978724</v>
      </c>
      <c r="N16" s="404">
        <v>141.94</v>
      </c>
      <c r="O16" s="977">
        <v>0.47</v>
      </c>
      <c r="P16" s="405">
        <v>1</v>
      </c>
      <c r="Q16" s="404">
        <v>141</v>
      </c>
      <c r="R16" s="977">
        <v>0.47</v>
      </c>
      <c r="S16" s="405">
        <v>1</v>
      </c>
      <c r="T16" s="404">
        <v>151.9</v>
      </c>
      <c r="U16" s="977">
        <v>0.49</v>
      </c>
      <c r="V16" s="405">
        <v>1.0425531914893618</v>
      </c>
      <c r="W16" s="404">
        <v>142.41</v>
      </c>
      <c r="X16" s="977">
        <v>0.47</v>
      </c>
      <c r="Y16" s="405">
        <v>1</v>
      </c>
      <c r="Z16" s="404">
        <v>123.41</v>
      </c>
      <c r="AA16" s="977">
        <v>0.41</v>
      </c>
      <c r="AB16" s="405">
        <v>0.87234042553191493</v>
      </c>
      <c r="AC16" s="404">
        <v>162.18</v>
      </c>
      <c r="AD16" s="977">
        <v>0.53</v>
      </c>
      <c r="AE16" s="405">
        <v>1.1276595744680853</v>
      </c>
      <c r="AF16" s="404">
        <v>153.5</v>
      </c>
      <c r="AG16" s="977">
        <v>0.5</v>
      </c>
      <c r="AH16" s="405">
        <v>1.0638297872340425</v>
      </c>
      <c r="AI16" s="404">
        <v>178.17999999999998</v>
      </c>
      <c r="AJ16" s="977">
        <v>0.59</v>
      </c>
      <c r="AK16" s="405">
        <v>1.2553191489361701</v>
      </c>
      <c r="AL16" s="404">
        <v>159.53</v>
      </c>
      <c r="AM16" s="977">
        <v>0.53</v>
      </c>
      <c r="AN16" s="405">
        <v>1.1276595744680853</v>
      </c>
      <c r="AO16" s="404">
        <v>174.57999999999998</v>
      </c>
      <c r="AP16" s="977">
        <v>0.57999999999999996</v>
      </c>
      <c r="AQ16" s="405">
        <v>1.2340425531914894</v>
      </c>
      <c r="AR16" s="404">
        <v>176.89999999999998</v>
      </c>
      <c r="AS16" s="977">
        <v>0.57999999999999996</v>
      </c>
      <c r="AT16" s="405">
        <v>1.2340425531914894</v>
      </c>
      <c r="AU16" s="404">
        <v>171.57</v>
      </c>
      <c r="AV16" s="977">
        <v>0.56999999999999995</v>
      </c>
      <c r="AW16" s="405">
        <v>1.2127659574468084</v>
      </c>
      <c r="AX16" s="404">
        <v>163.62</v>
      </c>
      <c r="AY16" s="977">
        <v>0.54</v>
      </c>
      <c r="AZ16" s="405">
        <v>1.1489361702127661</v>
      </c>
      <c r="BA16" s="404">
        <v>168.56</v>
      </c>
      <c r="BB16" s="977">
        <v>0.56000000000000005</v>
      </c>
      <c r="BC16" s="405">
        <v>1.1914893617021278</v>
      </c>
      <c r="BD16" s="404">
        <v>141.47</v>
      </c>
      <c r="BE16" s="977">
        <v>0.47</v>
      </c>
      <c r="BF16" s="405">
        <v>1</v>
      </c>
      <c r="BG16" s="404">
        <v>189.6</v>
      </c>
      <c r="BH16" s="977">
        <v>0.6</v>
      </c>
      <c r="BI16" s="405">
        <v>1.2765957446808511</v>
      </c>
      <c r="BJ16" s="401">
        <v>676.52</v>
      </c>
      <c r="BK16" s="486">
        <v>0.38</v>
      </c>
      <c r="BL16" s="405">
        <v>0.8085106382978724</v>
      </c>
      <c r="BM16" s="489">
        <v>701.68999999999994</v>
      </c>
      <c r="BN16" s="488">
        <v>0.57999999999999996</v>
      </c>
      <c r="BO16" s="405">
        <v>1.2340425531914894</v>
      </c>
      <c r="BP16" s="489">
        <v>644.14</v>
      </c>
      <c r="BQ16" s="488" t="e">
        <v>#DIV/0!</v>
      </c>
      <c r="BR16" s="405" t="e">
        <v>#DIV/0!</v>
      </c>
      <c r="BS16" s="419">
        <v>635.79999999999995</v>
      </c>
      <c r="BT16" s="486">
        <v>0.46</v>
      </c>
      <c r="BU16" s="405">
        <v>0.97872340425531923</v>
      </c>
      <c r="BV16" s="403">
        <v>0.38</v>
      </c>
      <c r="BW16" s="403">
        <v>0.47</v>
      </c>
      <c r="BX16" s="403">
        <v>0.47</v>
      </c>
      <c r="BY16" s="403">
        <v>0.49</v>
      </c>
      <c r="BZ16" s="403">
        <v>0.47</v>
      </c>
      <c r="CA16" s="403">
        <v>0.41</v>
      </c>
      <c r="CB16" s="403">
        <v>0.53</v>
      </c>
      <c r="CC16" s="403">
        <v>0.5</v>
      </c>
      <c r="CD16" s="403">
        <v>0.59</v>
      </c>
      <c r="CE16" s="403">
        <v>0.53</v>
      </c>
      <c r="CF16" s="403">
        <v>0.57999999999999996</v>
      </c>
      <c r="CG16" s="403">
        <v>0.57999999999999996</v>
      </c>
      <c r="CH16" s="403">
        <v>0.56999999999999995</v>
      </c>
      <c r="CI16" s="403">
        <v>0.54</v>
      </c>
      <c r="CJ16" s="403">
        <v>0.56000000000000005</v>
      </c>
      <c r="CK16" s="403">
        <v>0.47</v>
      </c>
      <c r="CL16" s="403">
        <v>0.6</v>
      </c>
      <c r="CM16" s="821"/>
      <c r="CN16" s="821"/>
      <c r="CO16" s="821"/>
      <c r="CP16" s="821"/>
      <c r="CQ16" s="821"/>
      <c r="CR16" s="821"/>
      <c r="CS16" s="821"/>
      <c r="CT16" s="821"/>
    </row>
    <row r="17" spans="1:98" s="604" customFormat="1" ht="13" x14ac:dyDescent="0.3">
      <c r="A17" s="485">
        <v>591</v>
      </c>
      <c r="B17" s="399" t="s">
        <v>282</v>
      </c>
      <c r="C17" s="399" t="s">
        <v>170</v>
      </c>
      <c r="D17" s="400">
        <v>43101</v>
      </c>
      <c r="E17" s="425" t="s">
        <v>211</v>
      </c>
      <c r="F17" s="401">
        <v>0</v>
      </c>
      <c r="G17" s="488">
        <v>0.82</v>
      </c>
      <c r="H17" s="425" t="s">
        <v>211</v>
      </c>
      <c r="I17" s="403">
        <v>0.94</v>
      </c>
      <c r="J17" s="403">
        <v>0.8</v>
      </c>
      <c r="K17" s="404">
        <v>269.7</v>
      </c>
      <c r="L17" s="977">
        <v>0.87</v>
      </c>
      <c r="M17" s="405">
        <v>1.0609756097560976</v>
      </c>
      <c r="N17" s="404">
        <v>262.74</v>
      </c>
      <c r="O17" s="977">
        <v>0.87</v>
      </c>
      <c r="P17" s="405">
        <v>1.0609756097560976</v>
      </c>
      <c r="Q17" s="404">
        <v>261</v>
      </c>
      <c r="R17" s="977">
        <v>0.87</v>
      </c>
      <c r="S17" s="405">
        <v>1.0609756097560976</v>
      </c>
      <c r="T17" s="404">
        <v>260.39999999999998</v>
      </c>
      <c r="U17" s="977">
        <v>0.84</v>
      </c>
      <c r="V17" s="405">
        <v>1.024390243902439</v>
      </c>
      <c r="W17" s="404">
        <v>266.64</v>
      </c>
      <c r="X17" s="977">
        <v>0.88</v>
      </c>
      <c r="Y17" s="405">
        <v>1.0731707317073171</v>
      </c>
      <c r="Z17" s="404">
        <v>279.93</v>
      </c>
      <c r="AA17" s="977">
        <v>0.93</v>
      </c>
      <c r="AB17" s="405">
        <v>1.1341463414634148</v>
      </c>
      <c r="AC17" s="404">
        <v>269.28000000000003</v>
      </c>
      <c r="AD17" s="977">
        <v>0.88</v>
      </c>
      <c r="AE17" s="405">
        <v>1.0731707317073171</v>
      </c>
      <c r="AF17" s="404">
        <v>288.58</v>
      </c>
      <c r="AG17" s="977">
        <v>0.94</v>
      </c>
      <c r="AH17" s="405">
        <v>1.1463414634146341</v>
      </c>
      <c r="AI17" s="404">
        <v>241.60000000000002</v>
      </c>
      <c r="AJ17" s="977">
        <v>0.8</v>
      </c>
      <c r="AK17" s="405">
        <v>0.97560975609756106</v>
      </c>
      <c r="AL17" s="404">
        <v>264.88</v>
      </c>
      <c r="AM17" s="977">
        <v>0.88</v>
      </c>
      <c r="AN17" s="405">
        <v>1.0731707317073171</v>
      </c>
      <c r="AO17" s="404">
        <v>249.82999999999998</v>
      </c>
      <c r="AP17" s="977">
        <v>0.83</v>
      </c>
      <c r="AQ17" s="405">
        <v>1.0121951219512195</v>
      </c>
      <c r="AR17" s="404">
        <v>253.14999999999998</v>
      </c>
      <c r="AS17" s="977">
        <v>0.83</v>
      </c>
      <c r="AT17" s="405">
        <v>1.0121951219512195</v>
      </c>
      <c r="AU17" s="404">
        <v>261.87</v>
      </c>
      <c r="AV17" s="977">
        <v>0.87</v>
      </c>
      <c r="AW17" s="405">
        <v>1.0609756097560976</v>
      </c>
      <c r="AX17" s="404">
        <v>266.64</v>
      </c>
      <c r="AY17" s="977">
        <v>0.88</v>
      </c>
      <c r="AZ17" s="405">
        <v>1.0731707317073171</v>
      </c>
      <c r="BA17" s="404">
        <v>282.94</v>
      </c>
      <c r="BB17" s="977">
        <v>0.94</v>
      </c>
      <c r="BC17" s="405">
        <v>1.1463414634146341</v>
      </c>
      <c r="BD17" s="404">
        <v>270.90000000000003</v>
      </c>
      <c r="BE17" s="977">
        <v>0.9</v>
      </c>
      <c r="BF17" s="405">
        <v>1.0975609756097562</v>
      </c>
      <c r="BG17" s="404">
        <v>278.08</v>
      </c>
      <c r="BH17" s="977">
        <v>0.88</v>
      </c>
      <c r="BI17" s="405">
        <v>1.0731707317073171</v>
      </c>
      <c r="BJ17" s="401">
        <v>1337.6699999999998</v>
      </c>
      <c r="BK17" s="486" t="e">
        <v>#DIV/0!</v>
      </c>
      <c r="BL17" s="405" t="e">
        <v>#DIV/0!</v>
      </c>
      <c r="BM17" s="489">
        <v>1059.74</v>
      </c>
      <c r="BN17" s="488" t="e">
        <v>#DIV/0!</v>
      </c>
      <c r="BO17" s="405" t="e">
        <v>#DIV/0!</v>
      </c>
      <c r="BP17" s="489">
        <v>1068.55</v>
      </c>
      <c r="BQ17" s="488" t="e">
        <v>#DIV/0!</v>
      </c>
      <c r="BR17" s="405" t="e">
        <v>#DIV/0!</v>
      </c>
      <c r="BS17" s="419">
        <v>1062.2</v>
      </c>
      <c r="BT17" s="486">
        <v>0.76</v>
      </c>
      <c r="BU17" s="405">
        <v>0.92682926829268297</v>
      </c>
      <c r="BV17" s="403">
        <v>0.87</v>
      </c>
      <c r="BW17" s="403">
        <v>0.87</v>
      </c>
      <c r="BX17" s="403">
        <v>0.87</v>
      </c>
      <c r="BY17" s="403">
        <v>0.84</v>
      </c>
      <c r="BZ17" s="403">
        <v>0.88</v>
      </c>
      <c r="CA17" s="403">
        <v>0.93</v>
      </c>
      <c r="CB17" s="403">
        <v>0.88</v>
      </c>
      <c r="CC17" s="403">
        <v>0.94</v>
      </c>
      <c r="CD17" s="403">
        <v>0.8</v>
      </c>
      <c r="CE17" s="403">
        <v>0.88</v>
      </c>
      <c r="CF17" s="403">
        <v>0.83</v>
      </c>
      <c r="CG17" s="403">
        <v>0.83</v>
      </c>
      <c r="CH17" s="403">
        <v>0.87</v>
      </c>
      <c r="CI17" s="403">
        <v>0.88</v>
      </c>
      <c r="CJ17" s="403">
        <v>0.94</v>
      </c>
      <c r="CK17" s="403">
        <v>0.9</v>
      </c>
      <c r="CL17" s="403">
        <v>0.88</v>
      </c>
      <c r="CM17" s="821"/>
      <c r="CN17" s="821"/>
      <c r="CO17" s="821"/>
      <c r="CP17" s="821"/>
      <c r="CQ17" s="821"/>
      <c r="CR17" s="821"/>
      <c r="CS17" s="821"/>
      <c r="CT17" s="821"/>
    </row>
    <row r="18" spans="1:98" s="604" customFormat="1" ht="13" x14ac:dyDescent="0.3">
      <c r="A18" s="485">
        <v>592</v>
      </c>
      <c r="B18" s="399" t="s">
        <v>283</v>
      </c>
      <c r="C18" s="399" t="s">
        <v>170</v>
      </c>
      <c r="D18" s="400">
        <v>43101</v>
      </c>
      <c r="E18" s="425" t="s">
        <v>211</v>
      </c>
      <c r="F18" s="401">
        <v>0</v>
      </c>
      <c r="G18" s="488">
        <v>0.62</v>
      </c>
      <c r="H18" s="425" t="s">
        <v>211</v>
      </c>
      <c r="I18" s="403">
        <v>0.76</v>
      </c>
      <c r="J18" s="403">
        <v>0.49</v>
      </c>
      <c r="K18" s="404">
        <v>151.9</v>
      </c>
      <c r="L18" s="977">
        <v>0.49</v>
      </c>
      <c r="M18" s="405">
        <v>0.79032258064516125</v>
      </c>
      <c r="N18" s="404">
        <v>196.3</v>
      </c>
      <c r="O18" s="977">
        <v>0.65</v>
      </c>
      <c r="P18" s="405">
        <v>1.0483870967741935</v>
      </c>
      <c r="Q18" s="404">
        <v>228</v>
      </c>
      <c r="R18" s="977">
        <v>0.76</v>
      </c>
      <c r="S18" s="405">
        <v>1.2258064516129032</v>
      </c>
      <c r="T18" s="404">
        <v>204.60000000000002</v>
      </c>
      <c r="U18" s="977">
        <v>0.66</v>
      </c>
      <c r="V18" s="405">
        <v>1.0645161290322582</v>
      </c>
      <c r="W18" s="404">
        <v>215.13</v>
      </c>
      <c r="X18" s="977">
        <v>0.71</v>
      </c>
      <c r="Y18" s="405">
        <v>1.1451612903225805</v>
      </c>
      <c r="Z18" s="404">
        <v>195.65</v>
      </c>
      <c r="AA18" s="977">
        <v>0.65</v>
      </c>
      <c r="AB18" s="405">
        <v>1.0483870967741935</v>
      </c>
      <c r="AC18" s="404">
        <v>205.02</v>
      </c>
      <c r="AD18" s="977">
        <v>0.67</v>
      </c>
      <c r="AE18" s="405">
        <v>1.0806451612903227</v>
      </c>
      <c r="AF18" s="404">
        <v>184.2</v>
      </c>
      <c r="AG18" s="977">
        <v>0.6</v>
      </c>
      <c r="AH18" s="405">
        <v>0.96774193548387089</v>
      </c>
      <c r="AI18" s="404">
        <v>217.44</v>
      </c>
      <c r="AJ18" s="977">
        <v>0.72</v>
      </c>
      <c r="AK18" s="405">
        <v>1.161290322580645</v>
      </c>
      <c r="AL18" s="404">
        <v>189.63</v>
      </c>
      <c r="AM18" s="977">
        <v>0.63</v>
      </c>
      <c r="AN18" s="405">
        <v>1.0161290322580645</v>
      </c>
      <c r="AO18" s="404">
        <v>195.65</v>
      </c>
      <c r="AP18" s="977">
        <v>0.65</v>
      </c>
      <c r="AQ18" s="405">
        <v>1.0483870967741935</v>
      </c>
      <c r="AR18" s="404">
        <v>198.25</v>
      </c>
      <c r="AS18" s="977">
        <v>0.65</v>
      </c>
      <c r="AT18" s="405">
        <v>1.0483870967741935</v>
      </c>
      <c r="AU18" s="404">
        <v>213.70999999999998</v>
      </c>
      <c r="AV18" s="977">
        <v>0.71</v>
      </c>
      <c r="AW18" s="405">
        <v>1.1451612903225805</v>
      </c>
      <c r="AX18" s="404">
        <v>199.98000000000002</v>
      </c>
      <c r="AY18" s="977">
        <v>0.66</v>
      </c>
      <c r="AZ18" s="405">
        <v>1.0645161290322582</v>
      </c>
      <c r="BA18" s="404">
        <v>198.66</v>
      </c>
      <c r="BB18" s="977">
        <v>0.66</v>
      </c>
      <c r="BC18" s="405">
        <v>1.0645161290322582</v>
      </c>
      <c r="BD18" s="404">
        <v>210.7</v>
      </c>
      <c r="BE18" s="977">
        <v>0.7</v>
      </c>
      <c r="BF18" s="405">
        <v>1.129032258064516</v>
      </c>
      <c r="BG18" s="404">
        <v>224.35999999999999</v>
      </c>
      <c r="BH18" s="977">
        <v>0.71</v>
      </c>
      <c r="BI18" s="405">
        <v>1.1451612903225805</v>
      </c>
      <c r="BJ18" s="401">
        <v>995.28</v>
      </c>
      <c r="BK18" s="486">
        <v>0.62</v>
      </c>
      <c r="BL18" s="405">
        <v>1</v>
      </c>
      <c r="BM18" s="489">
        <v>836.3</v>
      </c>
      <c r="BN18" s="488" t="e">
        <v>#DIV/0!</v>
      </c>
      <c r="BO18" s="405" t="e">
        <v>#DIV/0!</v>
      </c>
      <c r="BP18" s="489">
        <v>794.6400000000001</v>
      </c>
      <c r="BQ18" s="488" t="e">
        <v>#DIV/0!</v>
      </c>
      <c r="BR18" s="405" t="e">
        <v>#DIV/0!</v>
      </c>
      <c r="BS18" s="419">
        <v>802.96</v>
      </c>
      <c r="BT18" s="486" t="e">
        <v>#DIV/0!</v>
      </c>
      <c r="BU18" s="405" t="e">
        <v>#DIV/0!</v>
      </c>
      <c r="BV18" s="403">
        <v>0.49</v>
      </c>
      <c r="BW18" s="403">
        <v>0.65</v>
      </c>
      <c r="BX18" s="403">
        <v>0.76</v>
      </c>
      <c r="BY18" s="403">
        <v>0.66</v>
      </c>
      <c r="BZ18" s="403">
        <v>0.71</v>
      </c>
      <c r="CA18" s="403">
        <v>0.65</v>
      </c>
      <c r="CB18" s="403">
        <v>0.67</v>
      </c>
      <c r="CC18" s="403">
        <v>0.6</v>
      </c>
      <c r="CD18" s="403">
        <v>0.72</v>
      </c>
      <c r="CE18" s="403">
        <v>0.63</v>
      </c>
      <c r="CF18" s="403">
        <v>0.65</v>
      </c>
      <c r="CG18" s="403">
        <v>0.65</v>
      </c>
      <c r="CH18" s="403">
        <v>0.71</v>
      </c>
      <c r="CI18" s="403">
        <v>0.66</v>
      </c>
      <c r="CJ18" s="403">
        <v>0.66</v>
      </c>
      <c r="CK18" s="403">
        <v>0.7</v>
      </c>
      <c r="CL18" s="403">
        <v>0.71</v>
      </c>
      <c r="CM18" s="821"/>
      <c r="CN18" s="821"/>
      <c r="CO18" s="821"/>
      <c r="CP18" s="821"/>
      <c r="CQ18" s="821"/>
      <c r="CR18" s="821"/>
      <c r="CS18" s="821"/>
      <c r="CT18" s="821"/>
    </row>
    <row r="19" spans="1:98" s="604" customFormat="1" ht="13" x14ac:dyDescent="0.3">
      <c r="A19" s="485">
        <v>594</v>
      </c>
      <c r="B19" s="399" t="s">
        <v>265</v>
      </c>
      <c r="C19" s="399" t="s">
        <v>170</v>
      </c>
      <c r="D19" s="400">
        <v>43101</v>
      </c>
      <c r="E19" s="425" t="s">
        <v>211</v>
      </c>
      <c r="F19" s="401">
        <v>0</v>
      </c>
      <c r="G19" s="488">
        <v>0.84</v>
      </c>
      <c r="H19" s="425" t="s">
        <v>211</v>
      </c>
      <c r="I19" s="403">
        <v>0.94</v>
      </c>
      <c r="J19" s="403">
        <v>0.71</v>
      </c>
      <c r="K19" s="404">
        <v>269.7</v>
      </c>
      <c r="L19" s="977">
        <v>0.87</v>
      </c>
      <c r="M19" s="405">
        <v>1.0357142857142858</v>
      </c>
      <c r="N19" s="404">
        <v>235.56</v>
      </c>
      <c r="O19" s="977">
        <v>0.78</v>
      </c>
      <c r="P19" s="405">
        <v>0.9285714285714286</v>
      </c>
      <c r="Q19" s="404">
        <v>258</v>
      </c>
      <c r="R19" s="977">
        <v>0.86</v>
      </c>
      <c r="S19" s="405">
        <v>1.0238095238095237</v>
      </c>
      <c r="T19" s="404">
        <v>220.1</v>
      </c>
      <c r="U19" s="977">
        <v>0.71</v>
      </c>
      <c r="V19" s="405">
        <v>0.84523809523809523</v>
      </c>
      <c r="W19" s="404">
        <v>266.64</v>
      </c>
      <c r="X19" s="977">
        <v>0.88</v>
      </c>
      <c r="Y19" s="405">
        <v>1.0476190476190477</v>
      </c>
      <c r="Z19" s="404">
        <v>276.92</v>
      </c>
      <c r="AA19" s="977">
        <v>0.92</v>
      </c>
      <c r="AB19" s="405">
        <v>1.0952380952380953</v>
      </c>
      <c r="AC19" s="404">
        <v>223.38</v>
      </c>
      <c r="AD19" s="977">
        <v>0.73</v>
      </c>
      <c r="AE19" s="405">
        <v>0.86904761904761907</v>
      </c>
      <c r="AF19" s="404">
        <v>264.02</v>
      </c>
      <c r="AG19" s="977">
        <v>0.86</v>
      </c>
      <c r="AH19" s="405">
        <v>1.0238095238095237</v>
      </c>
      <c r="AI19" s="404">
        <v>268.78000000000003</v>
      </c>
      <c r="AJ19" s="977">
        <v>0.89</v>
      </c>
      <c r="AK19" s="405">
        <v>1.0595238095238095</v>
      </c>
      <c r="AL19" s="404">
        <v>282.94</v>
      </c>
      <c r="AM19" s="977">
        <v>0.94</v>
      </c>
      <c r="AN19" s="405">
        <v>1.1190476190476191</v>
      </c>
      <c r="AO19" s="404">
        <v>255.85</v>
      </c>
      <c r="AP19" s="977">
        <v>0.85</v>
      </c>
      <c r="AQ19" s="405">
        <v>1.0119047619047619</v>
      </c>
      <c r="AR19" s="404">
        <v>259.25</v>
      </c>
      <c r="AS19" s="977">
        <v>0.85</v>
      </c>
      <c r="AT19" s="405">
        <v>1.0119047619047619</v>
      </c>
      <c r="AU19" s="404">
        <v>231.77</v>
      </c>
      <c r="AV19" s="977">
        <v>0.77</v>
      </c>
      <c r="AW19" s="405">
        <v>0.91666666666666674</v>
      </c>
      <c r="AX19" s="404">
        <v>257.55</v>
      </c>
      <c r="AY19" s="977">
        <v>0.85</v>
      </c>
      <c r="AZ19" s="405">
        <v>1.0119047619047619</v>
      </c>
      <c r="BA19" s="404">
        <v>270.90000000000003</v>
      </c>
      <c r="BB19" s="977">
        <v>0.9</v>
      </c>
      <c r="BC19" s="405">
        <v>1.0714285714285714</v>
      </c>
      <c r="BD19" s="404">
        <v>240.8</v>
      </c>
      <c r="BE19" s="977">
        <v>0.8</v>
      </c>
      <c r="BF19" s="405">
        <v>0.95238095238095244</v>
      </c>
      <c r="BG19" s="404">
        <v>274.92</v>
      </c>
      <c r="BH19" s="977">
        <v>0.87</v>
      </c>
      <c r="BI19" s="405">
        <v>1.0357142857142858</v>
      </c>
      <c r="BJ19" s="401">
        <v>1291.3599999999999</v>
      </c>
      <c r="BK19" s="486">
        <v>0.86</v>
      </c>
      <c r="BL19" s="405">
        <v>1.0238095238095237</v>
      </c>
      <c r="BM19" s="489">
        <v>1023.49</v>
      </c>
      <c r="BN19" s="488" t="e">
        <v>#DIV/0!</v>
      </c>
      <c r="BO19" s="405" t="e">
        <v>#DIV/0!</v>
      </c>
      <c r="BP19" s="489">
        <v>1050.49</v>
      </c>
      <c r="BQ19" s="488">
        <v>0.89</v>
      </c>
      <c r="BR19" s="405">
        <v>1.0595238095238095</v>
      </c>
      <c r="BS19" s="419">
        <v>991.74</v>
      </c>
      <c r="BT19" s="486">
        <v>0.78</v>
      </c>
      <c r="BU19" s="405">
        <v>0.9285714285714286</v>
      </c>
      <c r="BV19" s="403">
        <v>0.87</v>
      </c>
      <c r="BW19" s="403">
        <v>0.78</v>
      </c>
      <c r="BX19" s="403">
        <v>0.86</v>
      </c>
      <c r="BY19" s="403">
        <v>0.71</v>
      </c>
      <c r="BZ19" s="403">
        <v>0.88</v>
      </c>
      <c r="CA19" s="403">
        <v>0.92</v>
      </c>
      <c r="CB19" s="403">
        <v>0.73</v>
      </c>
      <c r="CC19" s="403">
        <v>0.86</v>
      </c>
      <c r="CD19" s="403">
        <v>0.89</v>
      </c>
      <c r="CE19" s="403">
        <v>0.94</v>
      </c>
      <c r="CF19" s="403">
        <v>0.85</v>
      </c>
      <c r="CG19" s="403">
        <v>0.85</v>
      </c>
      <c r="CH19" s="403">
        <v>0.77</v>
      </c>
      <c r="CI19" s="403">
        <v>0.85</v>
      </c>
      <c r="CJ19" s="403">
        <v>0.9</v>
      </c>
      <c r="CK19" s="403">
        <v>0.8</v>
      </c>
      <c r="CL19" s="403">
        <v>0.87</v>
      </c>
      <c r="CM19" s="821"/>
      <c r="CN19" s="821"/>
      <c r="CO19" s="821"/>
      <c r="CP19" s="821"/>
      <c r="CQ19" s="821"/>
      <c r="CR19" s="821"/>
      <c r="CS19" s="821"/>
      <c r="CT19" s="821"/>
    </row>
    <row r="20" spans="1:98" s="604" customFormat="1" ht="13" x14ac:dyDescent="0.3">
      <c r="A20" s="485">
        <v>595</v>
      </c>
      <c r="B20" s="399" t="s">
        <v>266</v>
      </c>
      <c r="C20" s="399" t="s">
        <v>170</v>
      </c>
      <c r="D20" s="400">
        <v>43101</v>
      </c>
      <c r="E20" s="425" t="s">
        <v>211</v>
      </c>
      <c r="F20" s="401">
        <v>0</v>
      </c>
      <c r="G20" s="488">
        <v>0.73</v>
      </c>
      <c r="H20" s="425" t="s">
        <v>211</v>
      </c>
      <c r="I20" s="403">
        <v>0.88</v>
      </c>
      <c r="J20" s="403">
        <v>0.6</v>
      </c>
      <c r="K20" s="404">
        <v>260.39999999999998</v>
      </c>
      <c r="L20" s="977">
        <v>0.84</v>
      </c>
      <c r="M20" s="405">
        <v>1.1506849315068493</v>
      </c>
      <c r="N20" s="404">
        <v>217.44</v>
      </c>
      <c r="O20" s="977">
        <v>0.72</v>
      </c>
      <c r="P20" s="405">
        <v>0.98630136986301364</v>
      </c>
      <c r="Q20" s="404">
        <v>240</v>
      </c>
      <c r="R20" s="977">
        <v>0.8</v>
      </c>
      <c r="S20" s="405">
        <v>1.0958904109589043</v>
      </c>
      <c r="T20" s="404">
        <v>213.89999999999998</v>
      </c>
      <c r="U20" s="977">
        <v>0.69</v>
      </c>
      <c r="V20" s="405">
        <v>0.9452054794520548</v>
      </c>
      <c r="W20" s="404">
        <v>254.51999999999998</v>
      </c>
      <c r="X20" s="977">
        <v>0.84</v>
      </c>
      <c r="Y20" s="405">
        <v>1.1506849315068493</v>
      </c>
      <c r="Z20" s="404">
        <v>264.88</v>
      </c>
      <c r="AA20" s="977">
        <v>0.88</v>
      </c>
      <c r="AB20" s="405">
        <v>1.2054794520547945</v>
      </c>
      <c r="AC20" s="404">
        <v>198.9</v>
      </c>
      <c r="AD20" s="977">
        <v>0.65</v>
      </c>
      <c r="AE20" s="405">
        <v>0.8904109589041096</v>
      </c>
      <c r="AF20" s="404">
        <v>260.95</v>
      </c>
      <c r="AG20" s="977">
        <v>0.85</v>
      </c>
      <c r="AH20" s="405">
        <v>1.1643835616438356</v>
      </c>
      <c r="AI20" s="404">
        <v>244.62</v>
      </c>
      <c r="AJ20" s="977">
        <v>0.81</v>
      </c>
      <c r="AK20" s="405">
        <v>1.1095890410958904</v>
      </c>
      <c r="AL20" s="404">
        <v>243.81</v>
      </c>
      <c r="AM20" s="977">
        <v>0.81</v>
      </c>
      <c r="AN20" s="405">
        <v>1.1095890410958904</v>
      </c>
      <c r="AO20" s="404">
        <v>198.66</v>
      </c>
      <c r="AP20" s="977">
        <v>0.66</v>
      </c>
      <c r="AQ20" s="405">
        <v>0.90410958904109595</v>
      </c>
      <c r="AR20" s="404">
        <v>201.3</v>
      </c>
      <c r="AS20" s="977">
        <v>0.66</v>
      </c>
      <c r="AT20" s="405">
        <v>0.90410958904109595</v>
      </c>
      <c r="AU20" s="404">
        <v>180.6</v>
      </c>
      <c r="AV20" s="977">
        <v>0.6</v>
      </c>
      <c r="AW20" s="405">
        <v>0.82191780821917804</v>
      </c>
      <c r="AX20" s="404">
        <v>230.28</v>
      </c>
      <c r="AY20" s="977">
        <v>0.76</v>
      </c>
      <c r="AZ20" s="405">
        <v>1.0410958904109588</v>
      </c>
      <c r="BA20" s="404">
        <v>231.77</v>
      </c>
      <c r="BB20" s="977">
        <v>0.77</v>
      </c>
      <c r="BC20" s="405">
        <v>1.0547945205479452</v>
      </c>
      <c r="BD20" s="404">
        <v>225.75</v>
      </c>
      <c r="BE20" s="977">
        <v>0.75</v>
      </c>
      <c r="BF20" s="405">
        <v>1.0273972602739727</v>
      </c>
      <c r="BG20" s="404">
        <v>240.16</v>
      </c>
      <c r="BH20" s="977">
        <v>0.76</v>
      </c>
      <c r="BI20" s="405">
        <v>1.0410958904109588</v>
      </c>
      <c r="BJ20" s="401">
        <v>1233.6999999999998</v>
      </c>
      <c r="BK20" s="486">
        <v>0.8</v>
      </c>
      <c r="BL20" s="405">
        <v>1.0958904109589043</v>
      </c>
      <c r="BM20" s="489">
        <v>852.33999999999992</v>
      </c>
      <c r="BN20" s="488">
        <v>0.66</v>
      </c>
      <c r="BO20" s="405">
        <v>0.90410958904109595</v>
      </c>
      <c r="BP20" s="489">
        <v>899.99</v>
      </c>
      <c r="BQ20" s="488">
        <v>0.77</v>
      </c>
      <c r="BR20" s="405">
        <v>1.0547945205479452</v>
      </c>
      <c r="BS20" s="419">
        <v>921.91000000000008</v>
      </c>
      <c r="BT20" s="486">
        <v>0.69</v>
      </c>
      <c r="BU20" s="405">
        <v>0.9452054794520548</v>
      </c>
      <c r="BV20" s="403">
        <v>0.84</v>
      </c>
      <c r="BW20" s="403">
        <v>0.72</v>
      </c>
      <c r="BX20" s="403">
        <v>0.8</v>
      </c>
      <c r="BY20" s="403">
        <v>0.69</v>
      </c>
      <c r="BZ20" s="403">
        <v>0.84</v>
      </c>
      <c r="CA20" s="403">
        <v>0.88</v>
      </c>
      <c r="CB20" s="403">
        <v>0.65</v>
      </c>
      <c r="CC20" s="403">
        <v>0.85</v>
      </c>
      <c r="CD20" s="403">
        <v>0.81</v>
      </c>
      <c r="CE20" s="403">
        <v>0.81</v>
      </c>
      <c r="CF20" s="403">
        <v>0.66</v>
      </c>
      <c r="CG20" s="403">
        <v>0.66</v>
      </c>
      <c r="CH20" s="403">
        <v>0.6</v>
      </c>
      <c r="CI20" s="403">
        <v>0.76</v>
      </c>
      <c r="CJ20" s="403">
        <v>0.77</v>
      </c>
      <c r="CK20" s="403">
        <v>0.75</v>
      </c>
      <c r="CL20" s="403">
        <v>0.76</v>
      </c>
      <c r="CM20" s="821"/>
      <c r="CN20" s="821"/>
      <c r="CO20" s="821"/>
      <c r="CP20" s="821"/>
      <c r="CQ20" s="821"/>
      <c r="CR20" s="821"/>
      <c r="CS20" s="821"/>
      <c r="CT20" s="821"/>
    </row>
    <row r="21" spans="1:98" s="604" customFormat="1" ht="13" x14ac:dyDescent="0.3">
      <c r="A21" s="485">
        <v>596</v>
      </c>
      <c r="B21" s="399" t="s">
        <v>267</v>
      </c>
      <c r="C21" s="399" t="s">
        <v>170</v>
      </c>
      <c r="D21" s="400">
        <v>43101</v>
      </c>
      <c r="E21" s="425" t="s">
        <v>211</v>
      </c>
      <c r="F21" s="401">
        <v>0</v>
      </c>
      <c r="G21" s="488">
        <v>0.52</v>
      </c>
      <c r="H21" s="425" t="s">
        <v>211</v>
      </c>
      <c r="I21" s="403">
        <v>0.69</v>
      </c>
      <c r="J21" s="403">
        <v>0.46</v>
      </c>
      <c r="K21" s="404">
        <v>186</v>
      </c>
      <c r="L21" s="977">
        <v>0.6</v>
      </c>
      <c r="M21" s="405">
        <v>1.1538461538461537</v>
      </c>
      <c r="N21" s="404">
        <v>181.2</v>
      </c>
      <c r="O21" s="977">
        <v>0.6</v>
      </c>
      <c r="P21" s="405">
        <v>1.1538461538461537</v>
      </c>
      <c r="Q21" s="404">
        <v>186</v>
      </c>
      <c r="R21" s="977">
        <v>0.62</v>
      </c>
      <c r="S21" s="405">
        <v>1.1923076923076923</v>
      </c>
      <c r="T21" s="404">
        <v>142.6</v>
      </c>
      <c r="U21" s="977">
        <v>0.46</v>
      </c>
      <c r="V21" s="405">
        <v>0.88461538461538458</v>
      </c>
      <c r="W21" s="404">
        <v>187.85999999999999</v>
      </c>
      <c r="X21" s="977">
        <v>0.62</v>
      </c>
      <c r="Y21" s="405">
        <v>1.1923076923076923</v>
      </c>
      <c r="Z21" s="404">
        <v>204.68</v>
      </c>
      <c r="AA21" s="977">
        <v>0.68</v>
      </c>
      <c r="AB21" s="405">
        <v>1.3076923076923077</v>
      </c>
      <c r="AC21" s="404">
        <v>162.18</v>
      </c>
      <c r="AD21" s="977">
        <v>0.53</v>
      </c>
      <c r="AE21" s="405">
        <v>1.0192307692307692</v>
      </c>
      <c r="AF21" s="404">
        <v>184.2</v>
      </c>
      <c r="AG21" s="977">
        <v>0.6</v>
      </c>
      <c r="AH21" s="405">
        <v>1.1538461538461537</v>
      </c>
      <c r="AI21" s="404">
        <v>208.38</v>
      </c>
      <c r="AJ21" s="977">
        <v>0.69</v>
      </c>
      <c r="AK21" s="405">
        <v>1.3269230769230769</v>
      </c>
      <c r="AL21" s="404">
        <v>180.6</v>
      </c>
      <c r="AM21" s="977">
        <v>0.6</v>
      </c>
      <c r="AN21" s="405">
        <v>1.1538461538461537</v>
      </c>
      <c r="AO21" s="404">
        <v>183.60999999999999</v>
      </c>
      <c r="AP21" s="977">
        <v>0.61</v>
      </c>
      <c r="AQ21" s="405">
        <v>1.1730769230769229</v>
      </c>
      <c r="AR21" s="404">
        <v>186.04999999999998</v>
      </c>
      <c r="AS21" s="977">
        <v>0.61</v>
      </c>
      <c r="AT21" s="405">
        <v>1.1730769230769229</v>
      </c>
      <c r="AU21" s="404">
        <v>174.57999999999998</v>
      </c>
      <c r="AV21" s="977">
        <v>0.57999999999999996</v>
      </c>
      <c r="AW21" s="405">
        <v>1.1153846153846152</v>
      </c>
      <c r="AX21" s="404">
        <v>187.85999999999999</v>
      </c>
      <c r="AY21" s="977">
        <v>0.62</v>
      </c>
      <c r="AZ21" s="405">
        <v>1.1923076923076923</v>
      </c>
      <c r="BA21" s="404">
        <v>186.62</v>
      </c>
      <c r="BB21" s="977">
        <v>0.62</v>
      </c>
      <c r="BC21" s="405">
        <v>1.1923076923076923</v>
      </c>
      <c r="BD21" s="404">
        <v>144.47999999999999</v>
      </c>
      <c r="BE21" s="977">
        <v>0.48</v>
      </c>
      <c r="BF21" s="405">
        <v>0.92307692307692302</v>
      </c>
      <c r="BG21" s="404">
        <v>189.6</v>
      </c>
      <c r="BH21" s="977">
        <v>0.6</v>
      </c>
      <c r="BI21" s="405">
        <v>1.1538461538461537</v>
      </c>
      <c r="BJ21" s="401">
        <v>907.1400000000001</v>
      </c>
      <c r="BK21" s="486" t="e">
        <v>#DIV/0!</v>
      </c>
      <c r="BL21" s="405" t="e">
        <v>#DIV/0!</v>
      </c>
      <c r="BM21" s="489">
        <v>738.08999999999992</v>
      </c>
      <c r="BN21" s="488" t="e">
        <v>#DIV/0!</v>
      </c>
      <c r="BO21" s="405" t="e">
        <v>#DIV/0!</v>
      </c>
      <c r="BP21" s="489">
        <v>695.31000000000006</v>
      </c>
      <c r="BQ21" s="488" t="e">
        <v>#DIV/0!</v>
      </c>
      <c r="BR21" s="405" t="e">
        <v>#DIV/0!</v>
      </c>
      <c r="BS21" s="419">
        <v>735.96</v>
      </c>
      <c r="BT21" s="486">
        <v>0.47</v>
      </c>
      <c r="BU21" s="405">
        <v>0.90384615384615374</v>
      </c>
      <c r="BV21" s="403">
        <v>0.6</v>
      </c>
      <c r="BW21" s="403">
        <v>0.6</v>
      </c>
      <c r="BX21" s="403">
        <v>0.62</v>
      </c>
      <c r="BY21" s="403">
        <v>0.46</v>
      </c>
      <c r="BZ21" s="403">
        <v>0.62</v>
      </c>
      <c r="CA21" s="403">
        <v>0.68</v>
      </c>
      <c r="CB21" s="403">
        <v>0.53</v>
      </c>
      <c r="CC21" s="403">
        <v>0.6</v>
      </c>
      <c r="CD21" s="403">
        <v>0.69</v>
      </c>
      <c r="CE21" s="403">
        <v>0.6</v>
      </c>
      <c r="CF21" s="403">
        <v>0.61</v>
      </c>
      <c r="CG21" s="403">
        <v>0.61</v>
      </c>
      <c r="CH21" s="403">
        <v>0.57999999999999996</v>
      </c>
      <c r="CI21" s="403">
        <v>0.62</v>
      </c>
      <c r="CJ21" s="403">
        <v>0.62</v>
      </c>
      <c r="CK21" s="403">
        <v>0.48</v>
      </c>
      <c r="CL21" s="403">
        <v>0.6</v>
      </c>
      <c r="CM21" s="821"/>
      <c r="CN21" s="821"/>
      <c r="CO21" s="821"/>
      <c r="CP21" s="821"/>
      <c r="CQ21" s="821"/>
      <c r="CR21" s="821"/>
      <c r="CS21" s="821"/>
      <c r="CT21" s="821"/>
    </row>
    <row r="22" spans="1:98" s="604" customFormat="1" ht="13" x14ac:dyDescent="0.3">
      <c r="A22" s="485">
        <v>597</v>
      </c>
      <c r="B22" s="399" t="s">
        <v>268</v>
      </c>
      <c r="C22" s="399" t="s">
        <v>170</v>
      </c>
      <c r="D22" s="400">
        <v>43101</v>
      </c>
      <c r="E22" s="425" t="s">
        <v>211</v>
      </c>
      <c r="F22" s="401">
        <v>0</v>
      </c>
      <c r="G22" s="488">
        <v>0.54</v>
      </c>
      <c r="H22" s="425" t="s">
        <v>211</v>
      </c>
      <c r="I22" s="403">
        <v>0.72</v>
      </c>
      <c r="J22" s="403">
        <v>0.49</v>
      </c>
      <c r="K22" s="404">
        <v>201.5</v>
      </c>
      <c r="L22" s="977">
        <v>0.65</v>
      </c>
      <c r="M22" s="405">
        <v>1.2037037037037037</v>
      </c>
      <c r="N22" s="404">
        <v>196.3</v>
      </c>
      <c r="O22" s="977">
        <v>0.65</v>
      </c>
      <c r="P22" s="405">
        <v>1.2037037037037037</v>
      </c>
      <c r="Q22" s="404">
        <v>198</v>
      </c>
      <c r="R22" s="977">
        <v>0.66</v>
      </c>
      <c r="S22" s="405">
        <v>1.2222222222222221</v>
      </c>
      <c r="T22" s="404">
        <v>151.9</v>
      </c>
      <c r="U22" s="977">
        <v>0.49</v>
      </c>
      <c r="V22" s="405">
        <v>0.90740740740740733</v>
      </c>
      <c r="W22" s="404">
        <v>196.95000000000002</v>
      </c>
      <c r="X22" s="977">
        <v>0.65</v>
      </c>
      <c r="Y22" s="405">
        <v>1.2037037037037037</v>
      </c>
      <c r="Z22" s="404">
        <v>207.69</v>
      </c>
      <c r="AA22" s="977">
        <v>0.69</v>
      </c>
      <c r="AB22" s="405">
        <v>1.2777777777777777</v>
      </c>
      <c r="AC22" s="404">
        <v>174.42</v>
      </c>
      <c r="AD22" s="977">
        <v>0.56999999999999995</v>
      </c>
      <c r="AE22" s="405">
        <v>1.0555555555555554</v>
      </c>
      <c r="AF22" s="404">
        <v>187.26999999999998</v>
      </c>
      <c r="AG22" s="977">
        <v>0.61</v>
      </c>
      <c r="AH22" s="405">
        <v>1.1296296296296295</v>
      </c>
      <c r="AI22" s="404">
        <v>217.44</v>
      </c>
      <c r="AJ22" s="977">
        <v>0.72</v>
      </c>
      <c r="AK22" s="405">
        <v>1.3333333333333333</v>
      </c>
      <c r="AL22" s="404">
        <v>183.60999999999999</v>
      </c>
      <c r="AM22" s="977">
        <v>0.61</v>
      </c>
      <c r="AN22" s="405">
        <v>1.1296296296296295</v>
      </c>
      <c r="AO22" s="404">
        <v>192.64000000000001</v>
      </c>
      <c r="AP22" s="977">
        <v>0.64</v>
      </c>
      <c r="AQ22" s="405">
        <v>1.1851851851851851</v>
      </c>
      <c r="AR22" s="404">
        <v>195.20000000000002</v>
      </c>
      <c r="AS22" s="977">
        <v>0.64</v>
      </c>
      <c r="AT22" s="405">
        <v>1.1851851851851851</v>
      </c>
      <c r="AU22" s="404">
        <v>180.6</v>
      </c>
      <c r="AV22" s="977">
        <v>0.6</v>
      </c>
      <c r="AW22" s="405">
        <v>1.1111111111111109</v>
      </c>
      <c r="AX22" s="404">
        <v>196.95000000000002</v>
      </c>
      <c r="AY22" s="977">
        <v>0.65</v>
      </c>
      <c r="AZ22" s="405">
        <v>1.2037037037037037</v>
      </c>
      <c r="BA22" s="404">
        <v>186.62</v>
      </c>
      <c r="BB22" s="977">
        <v>0.62</v>
      </c>
      <c r="BC22" s="405">
        <v>1.1481481481481481</v>
      </c>
      <c r="BD22" s="404">
        <v>159.53</v>
      </c>
      <c r="BE22" s="977">
        <v>0.53</v>
      </c>
      <c r="BF22" s="405">
        <v>0.98148148148148151</v>
      </c>
      <c r="BG22" s="404">
        <v>195.92</v>
      </c>
      <c r="BH22" s="977">
        <v>0.62</v>
      </c>
      <c r="BI22" s="405">
        <v>1.1481481481481481</v>
      </c>
      <c r="BJ22" s="401">
        <v>956.04</v>
      </c>
      <c r="BK22" s="486">
        <v>0.55000000000000004</v>
      </c>
      <c r="BL22" s="405">
        <v>1.0185185185185186</v>
      </c>
      <c r="BM22" s="489">
        <v>768.67000000000007</v>
      </c>
      <c r="BN22" s="488">
        <v>0.56000000000000005</v>
      </c>
      <c r="BO22" s="405">
        <v>1.037037037037037</v>
      </c>
      <c r="BP22" s="489">
        <v>722.4</v>
      </c>
      <c r="BQ22" s="488">
        <v>0.55000000000000004</v>
      </c>
      <c r="BR22" s="405">
        <v>1.0185185185185186</v>
      </c>
      <c r="BS22" s="419">
        <v>775.43000000000006</v>
      </c>
      <c r="BT22" s="486">
        <v>0.47</v>
      </c>
      <c r="BU22" s="405">
        <v>0.87037037037037024</v>
      </c>
      <c r="BV22" s="403">
        <v>0.65</v>
      </c>
      <c r="BW22" s="403">
        <v>0.65</v>
      </c>
      <c r="BX22" s="403">
        <v>0.66</v>
      </c>
      <c r="BY22" s="403">
        <v>0.49</v>
      </c>
      <c r="BZ22" s="403">
        <v>0.65</v>
      </c>
      <c r="CA22" s="403">
        <v>0.69</v>
      </c>
      <c r="CB22" s="403">
        <v>0.56999999999999995</v>
      </c>
      <c r="CC22" s="403">
        <v>0.61</v>
      </c>
      <c r="CD22" s="403">
        <v>0.72</v>
      </c>
      <c r="CE22" s="403">
        <v>0.61</v>
      </c>
      <c r="CF22" s="403">
        <v>0.64</v>
      </c>
      <c r="CG22" s="403">
        <v>0.64</v>
      </c>
      <c r="CH22" s="403">
        <v>0.6</v>
      </c>
      <c r="CI22" s="403">
        <v>0.65</v>
      </c>
      <c r="CJ22" s="403">
        <v>0.62</v>
      </c>
      <c r="CK22" s="403">
        <v>0.53</v>
      </c>
      <c r="CL22" s="403">
        <v>0.62</v>
      </c>
      <c r="CM22" s="821"/>
      <c r="CN22" s="821"/>
      <c r="CO22" s="821"/>
      <c r="CP22" s="821"/>
      <c r="CQ22" s="821"/>
      <c r="CR22" s="821"/>
      <c r="CS22" s="821"/>
      <c r="CT22" s="821"/>
    </row>
    <row r="23" spans="1:98" s="604" customFormat="1" ht="13" x14ac:dyDescent="0.3">
      <c r="A23" s="485">
        <v>598</v>
      </c>
      <c r="B23" s="399" t="s">
        <v>269</v>
      </c>
      <c r="C23" s="399" t="s">
        <v>170</v>
      </c>
      <c r="D23" s="400">
        <v>43101</v>
      </c>
      <c r="E23" s="425" t="s">
        <v>211</v>
      </c>
      <c r="F23" s="401">
        <v>0</v>
      </c>
      <c r="G23" s="488">
        <v>0.37</v>
      </c>
      <c r="H23" s="425" t="s">
        <v>211</v>
      </c>
      <c r="I23" s="403">
        <v>0.54</v>
      </c>
      <c r="J23" s="403">
        <v>0.28999999999999998</v>
      </c>
      <c r="K23" s="404">
        <v>136.4</v>
      </c>
      <c r="L23" s="977">
        <v>0.44</v>
      </c>
      <c r="M23" s="405">
        <v>1.1891891891891893</v>
      </c>
      <c r="N23" s="404">
        <v>129.85999999999999</v>
      </c>
      <c r="O23" s="977">
        <v>0.43</v>
      </c>
      <c r="P23" s="405">
        <v>1.1621621621621621</v>
      </c>
      <c r="Q23" s="404">
        <v>117</v>
      </c>
      <c r="R23" s="977">
        <v>0.39</v>
      </c>
      <c r="S23" s="405">
        <v>1.0540540540540542</v>
      </c>
      <c r="T23" s="404">
        <v>99.2</v>
      </c>
      <c r="U23" s="977">
        <v>0.32</v>
      </c>
      <c r="V23" s="405">
        <v>0.86486486486486491</v>
      </c>
      <c r="W23" s="404">
        <v>148.47</v>
      </c>
      <c r="X23" s="977">
        <v>0.49</v>
      </c>
      <c r="Y23" s="405">
        <v>1.3243243243243243</v>
      </c>
      <c r="Z23" s="404">
        <v>153.51</v>
      </c>
      <c r="AA23" s="977">
        <v>0.51</v>
      </c>
      <c r="AB23" s="405">
        <v>1.3783783783783785</v>
      </c>
      <c r="AC23" s="404">
        <v>88.74</v>
      </c>
      <c r="AD23" s="977">
        <v>0.28999999999999998</v>
      </c>
      <c r="AE23" s="405">
        <v>0.78378378378378377</v>
      </c>
      <c r="AF23" s="404">
        <v>125.86999999999999</v>
      </c>
      <c r="AG23" s="977">
        <v>0.41</v>
      </c>
      <c r="AH23" s="405">
        <v>1.1081081081081081</v>
      </c>
      <c r="AI23" s="404">
        <v>151</v>
      </c>
      <c r="AJ23" s="977">
        <v>0.5</v>
      </c>
      <c r="AK23" s="405">
        <v>1.3513513513513513</v>
      </c>
      <c r="AL23" s="404">
        <v>159.53</v>
      </c>
      <c r="AM23" s="977">
        <v>0.53</v>
      </c>
      <c r="AN23" s="405">
        <v>1.4324324324324325</v>
      </c>
      <c r="AO23" s="404">
        <v>162.54000000000002</v>
      </c>
      <c r="AP23" s="977">
        <v>0.54</v>
      </c>
      <c r="AQ23" s="405">
        <v>1.4594594594594597</v>
      </c>
      <c r="AR23" s="404">
        <v>164.70000000000002</v>
      </c>
      <c r="AS23" s="977">
        <v>0.54</v>
      </c>
      <c r="AT23" s="405">
        <v>1.4594594594594597</v>
      </c>
      <c r="AU23" s="404">
        <v>108.36</v>
      </c>
      <c r="AV23" s="977">
        <v>0.36</v>
      </c>
      <c r="AW23" s="405">
        <v>0.97297297297297292</v>
      </c>
      <c r="AX23" s="404">
        <v>121.2</v>
      </c>
      <c r="AY23" s="977">
        <v>0.4</v>
      </c>
      <c r="AZ23" s="405">
        <v>1.0810810810810811</v>
      </c>
      <c r="BA23" s="404">
        <v>153.51</v>
      </c>
      <c r="BB23" s="977">
        <v>0.51</v>
      </c>
      <c r="BC23" s="405">
        <v>1.3783783783783785</v>
      </c>
      <c r="BD23" s="404">
        <v>99.33</v>
      </c>
      <c r="BE23" s="977">
        <v>0.33</v>
      </c>
      <c r="BF23" s="405">
        <v>0.891891891891892</v>
      </c>
      <c r="BG23" s="404">
        <v>135.88</v>
      </c>
      <c r="BH23" s="977">
        <v>0.43</v>
      </c>
      <c r="BI23" s="405">
        <v>1.1621621621621621</v>
      </c>
      <c r="BJ23" s="401">
        <v>654.58000000000004</v>
      </c>
      <c r="BK23" s="486" t="e">
        <v>#DIV/0!</v>
      </c>
      <c r="BL23" s="405" t="e">
        <v>#DIV/0!</v>
      </c>
      <c r="BM23" s="489">
        <v>530.1400000000001</v>
      </c>
      <c r="BN23" s="488" t="e">
        <v>#DIV/0!</v>
      </c>
      <c r="BO23" s="405" t="e">
        <v>#DIV/0!</v>
      </c>
      <c r="BP23" s="489">
        <v>574.91000000000008</v>
      </c>
      <c r="BQ23" s="488">
        <v>0.44</v>
      </c>
      <c r="BR23" s="405">
        <v>1.1891891891891893</v>
      </c>
      <c r="BS23" s="419">
        <v>495.47</v>
      </c>
      <c r="BT23" s="486">
        <v>0.32</v>
      </c>
      <c r="BU23" s="405">
        <v>0.86486486486486491</v>
      </c>
      <c r="BV23" s="403">
        <v>0.44</v>
      </c>
      <c r="BW23" s="403">
        <v>0.43</v>
      </c>
      <c r="BX23" s="403">
        <v>0.39</v>
      </c>
      <c r="BY23" s="403">
        <v>0.32</v>
      </c>
      <c r="BZ23" s="403">
        <v>0.49</v>
      </c>
      <c r="CA23" s="403">
        <v>0.51</v>
      </c>
      <c r="CB23" s="403">
        <v>0.28999999999999998</v>
      </c>
      <c r="CC23" s="403">
        <v>0.41</v>
      </c>
      <c r="CD23" s="403">
        <v>0.5</v>
      </c>
      <c r="CE23" s="403">
        <v>0.53</v>
      </c>
      <c r="CF23" s="403">
        <v>0.54</v>
      </c>
      <c r="CG23" s="403">
        <v>0.54</v>
      </c>
      <c r="CH23" s="403">
        <v>0.36</v>
      </c>
      <c r="CI23" s="403">
        <v>0.4</v>
      </c>
      <c r="CJ23" s="403">
        <v>0.51</v>
      </c>
      <c r="CK23" s="403">
        <v>0.33</v>
      </c>
      <c r="CL23" s="403">
        <v>0.43</v>
      </c>
      <c r="CM23" s="821"/>
      <c r="CN23" s="821"/>
      <c r="CO23" s="821"/>
      <c r="CP23" s="821"/>
      <c r="CQ23" s="821"/>
      <c r="CR23" s="821"/>
      <c r="CS23" s="821"/>
      <c r="CT23" s="821"/>
    </row>
    <row r="24" spans="1:98" s="604" customFormat="1" ht="13" x14ac:dyDescent="0.3">
      <c r="A24" s="485">
        <v>599</v>
      </c>
      <c r="B24" s="399" t="s">
        <v>270</v>
      </c>
      <c r="C24" s="399" t="s">
        <v>170</v>
      </c>
      <c r="D24" s="400">
        <v>43101</v>
      </c>
      <c r="E24" s="425" t="s">
        <v>211</v>
      </c>
      <c r="F24" s="401">
        <v>0</v>
      </c>
      <c r="G24" s="488">
        <v>0.61</v>
      </c>
      <c r="H24" s="425" t="s">
        <v>211</v>
      </c>
      <c r="I24" s="403">
        <v>0.74</v>
      </c>
      <c r="J24" s="403">
        <v>0.54</v>
      </c>
      <c r="K24" s="404">
        <v>220.1</v>
      </c>
      <c r="L24" s="977">
        <v>0.71</v>
      </c>
      <c r="M24" s="405">
        <v>1.1639344262295082</v>
      </c>
      <c r="N24" s="404">
        <v>208.38</v>
      </c>
      <c r="O24" s="977">
        <v>0.69</v>
      </c>
      <c r="P24" s="405">
        <v>1.1311475409836065</v>
      </c>
      <c r="Q24" s="404">
        <v>216</v>
      </c>
      <c r="R24" s="977">
        <v>0.72</v>
      </c>
      <c r="S24" s="405">
        <v>1.180327868852459</v>
      </c>
      <c r="T24" s="404">
        <v>167.4</v>
      </c>
      <c r="U24" s="977">
        <v>0.54</v>
      </c>
      <c r="V24" s="405">
        <v>0.88524590163934436</v>
      </c>
      <c r="W24" s="404">
        <v>215.13</v>
      </c>
      <c r="X24" s="977">
        <v>0.71</v>
      </c>
      <c r="Y24" s="405">
        <v>1.1639344262295082</v>
      </c>
      <c r="Z24" s="404">
        <v>222.74</v>
      </c>
      <c r="AA24" s="977">
        <v>0.74</v>
      </c>
      <c r="AB24" s="405">
        <v>1.2131147540983607</v>
      </c>
      <c r="AC24" s="404">
        <v>195.84</v>
      </c>
      <c r="AD24" s="977">
        <v>0.64</v>
      </c>
      <c r="AE24" s="405">
        <v>1.0491803278688525</v>
      </c>
      <c r="AF24" s="404">
        <v>199.55</v>
      </c>
      <c r="AG24" s="977">
        <v>0.65</v>
      </c>
      <c r="AH24" s="405">
        <v>1.0655737704918034</v>
      </c>
      <c r="AI24" s="404">
        <v>223.48</v>
      </c>
      <c r="AJ24" s="977">
        <v>0.74</v>
      </c>
      <c r="AK24" s="405">
        <v>1.2131147540983607</v>
      </c>
      <c r="AL24" s="404">
        <v>192.64000000000001</v>
      </c>
      <c r="AM24" s="977">
        <v>0.64</v>
      </c>
      <c r="AN24" s="405">
        <v>1.0491803278688525</v>
      </c>
      <c r="AO24" s="404">
        <v>207.69</v>
      </c>
      <c r="AP24" s="977">
        <v>0.69</v>
      </c>
      <c r="AQ24" s="405">
        <v>1.1311475409836065</v>
      </c>
      <c r="AR24" s="404">
        <v>210.45</v>
      </c>
      <c r="AS24" s="977">
        <v>0.69</v>
      </c>
      <c r="AT24" s="405">
        <v>1.1311475409836065</v>
      </c>
      <c r="AU24" s="404">
        <v>198.66</v>
      </c>
      <c r="AV24" s="977">
        <v>0.66</v>
      </c>
      <c r="AW24" s="405">
        <v>1.0819672131147542</v>
      </c>
      <c r="AX24" s="404">
        <v>221.19</v>
      </c>
      <c r="AY24" s="977">
        <v>0.73</v>
      </c>
      <c r="AZ24" s="405">
        <v>1.1967213114754098</v>
      </c>
      <c r="BA24" s="404">
        <v>204.68</v>
      </c>
      <c r="BB24" s="977">
        <v>0.68</v>
      </c>
      <c r="BC24" s="405">
        <v>1.1147540983606559</v>
      </c>
      <c r="BD24" s="404">
        <v>183.60999999999999</v>
      </c>
      <c r="BE24" s="977">
        <v>0.61</v>
      </c>
      <c r="BF24" s="405">
        <v>1</v>
      </c>
      <c r="BG24" s="404">
        <v>214.88000000000002</v>
      </c>
      <c r="BH24" s="977">
        <v>0.68</v>
      </c>
      <c r="BI24" s="405">
        <v>1.1147540983606559</v>
      </c>
      <c r="BJ24" s="401">
        <v>1041.3699999999999</v>
      </c>
      <c r="BK24" s="486" t="e">
        <v>#DIV/0!</v>
      </c>
      <c r="BL24" s="405" t="e">
        <v>#DIV/0!</v>
      </c>
      <c r="BM24" s="489">
        <v>845.18000000000006</v>
      </c>
      <c r="BN24" s="488">
        <v>0.67</v>
      </c>
      <c r="BO24" s="405">
        <v>1.098360655737705</v>
      </c>
      <c r="BP24" s="489">
        <v>788.62</v>
      </c>
      <c r="BQ24" s="488">
        <v>0.6</v>
      </c>
      <c r="BR24" s="405">
        <v>0.98360655737704916</v>
      </c>
      <c r="BS24" s="419">
        <v>827.25</v>
      </c>
      <c r="BT24" s="486">
        <v>0.53</v>
      </c>
      <c r="BU24" s="405">
        <v>0.86885245901639352</v>
      </c>
      <c r="BV24" s="403">
        <v>0.71</v>
      </c>
      <c r="BW24" s="403">
        <v>0.69</v>
      </c>
      <c r="BX24" s="403">
        <v>0.72</v>
      </c>
      <c r="BY24" s="403">
        <v>0.54</v>
      </c>
      <c r="BZ24" s="403">
        <v>0.71</v>
      </c>
      <c r="CA24" s="403">
        <v>0.74</v>
      </c>
      <c r="CB24" s="403">
        <v>0.64</v>
      </c>
      <c r="CC24" s="403">
        <v>0.65</v>
      </c>
      <c r="CD24" s="403">
        <v>0.74</v>
      </c>
      <c r="CE24" s="403">
        <v>0.64</v>
      </c>
      <c r="CF24" s="403">
        <v>0.69</v>
      </c>
      <c r="CG24" s="403">
        <v>0.69</v>
      </c>
      <c r="CH24" s="403">
        <v>0.66</v>
      </c>
      <c r="CI24" s="403">
        <v>0.73</v>
      </c>
      <c r="CJ24" s="403">
        <v>0.68</v>
      </c>
      <c r="CK24" s="403">
        <v>0.61</v>
      </c>
      <c r="CL24" s="403">
        <v>0.68</v>
      </c>
      <c r="CM24" s="821"/>
      <c r="CN24" s="821"/>
      <c r="CO24" s="821"/>
      <c r="CP24" s="821"/>
      <c r="CQ24" s="821"/>
      <c r="CR24" s="821"/>
      <c r="CS24" s="821"/>
      <c r="CT24" s="821"/>
    </row>
    <row r="25" spans="1:98" s="604" customFormat="1" ht="13" x14ac:dyDescent="0.3">
      <c r="A25" s="485">
        <v>602</v>
      </c>
      <c r="B25" s="399" t="s">
        <v>531</v>
      </c>
      <c r="C25" s="399" t="s">
        <v>170</v>
      </c>
      <c r="D25" s="400">
        <v>43101</v>
      </c>
      <c r="E25" s="425" t="s">
        <v>211</v>
      </c>
      <c r="F25" s="401">
        <v>0</v>
      </c>
      <c r="G25" s="488">
        <v>0.64</v>
      </c>
      <c r="H25" s="425" t="s">
        <v>211</v>
      </c>
      <c r="I25" s="403">
        <v>0.76</v>
      </c>
      <c r="J25" s="403">
        <v>0.63</v>
      </c>
      <c r="K25" s="404">
        <v>195.3</v>
      </c>
      <c r="L25" s="977">
        <v>0.63</v>
      </c>
      <c r="M25" s="405">
        <v>0.984375</v>
      </c>
      <c r="N25" s="404">
        <v>214.42</v>
      </c>
      <c r="O25" s="977">
        <v>0.71</v>
      </c>
      <c r="P25" s="405">
        <v>1.109375</v>
      </c>
      <c r="Q25" s="404">
        <v>210</v>
      </c>
      <c r="R25" s="977">
        <v>0.7</v>
      </c>
      <c r="S25" s="405">
        <v>1.09375</v>
      </c>
      <c r="T25" s="404">
        <v>198.4</v>
      </c>
      <c r="U25" s="977">
        <v>0.64</v>
      </c>
      <c r="V25" s="405">
        <v>1</v>
      </c>
      <c r="W25" s="404">
        <v>209.07</v>
      </c>
      <c r="X25" s="977">
        <v>0.69</v>
      </c>
      <c r="Y25" s="405">
        <v>1.078125</v>
      </c>
      <c r="Z25" s="404">
        <v>222.74</v>
      </c>
      <c r="AA25" s="977">
        <v>0.74</v>
      </c>
      <c r="AB25" s="405">
        <v>1.15625</v>
      </c>
      <c r="AC25" s="404">
        <v>198.9</v>
      </c>
      <c r="AD25" s="977">
        <v>0.65</v>
      </c>
      <c r="AE25" s="405">
        <v>1.015625</v>
      </c>
      <c r="AF25" s="404">
        <v>214.89999999999998</v>
      </c>
      <c r="AG25" s="977">
        <v>0.7</v>
      </c>
      <c r="AH25" s="405">
        <v>1.09375</v>
      </c>
      <c r="AI25" s="404">
        <v>229.52</v>
      </c>
      <c r="AJ25" s="977">
        <v>0.76</v>
      </c>
      <c r="AK25" s="405">
        <v>1.1875</v>
      </c>
      <c r="AL25" s="404">
        <v>210.7</v>
      </c>
      <c r="AM25" s="977">
        <v>0.7</v>
      </c>
      <c r="AN25" s="405">
        <v>1.09375</v>
      </c>
      <c r="AO25" s="404">
        <v>189.63</v>
      </c>
      <c r="AP25" s="977">
        <v>0.63</v>
      </c>
      <c r="AQ25" s="405">
        <v>0.984375</v>
      </c>
      <c r="AR25" s="404">
        <v>192.15</v>
      </c>
      <c r="AS25" s="977">
        <v>0.63</v>
      </c>
      <c r="AT25" s="405">
        <v>0.984375</v>
      </c>
      <c r="AU25" s="404">
        <v>216.72</v>
      </c>
      <c r="AV25" s="977">
        <v>0.72</v>
      </c>
      <c r="AW25" s="405">
        <v>1.125</v>
      </c>
      <c r="AX25" s="404">
        <v>218.16</v>
      </c>
      <c r="AY25" s="977">
        <v>0.72</v>
      </c>
      <c r="AZ25" s="405">
        <v>1.125</v>
      </c>
      <c r="BA25" s="404">
        <v>213.70999999999998</v>
      </c>
      <c r="BB25" s="977">
        <v>0.71</v>
      </c>
      <c r="BC25" s="405">
        <v>1.109375</v>
      </c>
      <c r="BD25" s="404">
        <v>195.65</v>
      </c>
      <c r="BE25" s="977">
        <v>0.65</v>
      </c>
      <c r="BF25" s="405">
        <v>1.015625</v>
      </c>
      <c r="BG25" s="404">
        <v>218.04</v>
      </c>
      <c r="BH25" s="977">
        <v>0.69</v>
      </c>
      <c r="BI25" s="405">
        <v>1.078125</v>
      </c>
      <c r="BJ25" s="401">
        <v>1035.51</v>
      </c>
      <c r="BK25" s="486">
        <v>0.62</v>
      </c>
      <c r="BL25" s="405">
        <v>0.96875</v>
      </c>
      <c r="BM25" s="489">
        <v>845.06999999999994</v>
      </c>
      <c r="BN25" s="488" t="e">
        <v>#DIV/0!</v>
      </c>
      <c r="BO25" s="405" t="e">
        <v>#DIV/0!</v>
      </c>
      <c r="BP25" s="489">
        <v>809.68999999999994</v>
      </c>
      <c r="BQ25" s="488" t="e">
        <v>#DIV/0!</v>
      </c>
      <c r="BR25" s="405" t="e">
        <v>#DIV/0!</v>
      </c>
      <c r="BS25" s="419">
        <v>857.7399999999999</v>
      </c>
      <c r="BT25" s="486" t="e">
        <v>#DIV/0!</v>
      </c>
      <c r="BU25" s="405" t="e">
        <v>#DIV/0!</v>
      </c>
      <c r="BV25" s="403">
        <v>0.63</v>
      </c>
      <c r="BW25" s="403">
        <v>0.71</v>
      </c>
      <c r="BX25" s="403">
        <v>0.7</v>
      </c>
      <c r="BY25" s="403">
        <v>0.64</v>
      </c>
      <c r="BZ25" s="403">
        <v>0.69</v>
      </c>
      <c r="CA25" s="403">
        <v>0.74</v>
      </c>
      <c r="CB25" s="403">
        <v>0.65</v>
      </c>
      <c r="CC25" s="403">
        <v>0.7</v>
      </c>
      <c r="CD25" s="403">
        <v>0.76</v>
      </c>
      <c r="CE25" s="403">
        <v>0.7</v>
      </c>
      <c r="CF25" s="403">
        <v>0.63</v>
      </c>
      <c r="CG25" s="403">
        <v>0.63</v>
      </c>
      <c r="CH25" s="403">
        <v>0.72</v>
      </c>
      <c r="CI25" s="403">
        <v>0.72</v>
      </c>
      <c r="CJ25" s="403">
        <v>0.71</v>
      </c>
      <c r="CK25" s="403">
        <v>0.65</v>
      </c>
      <c r="CL25" s="403">
        <v>0.69</v>
      </c>
      <c r="CM25" s="821"/>
      <c r="CN25" s="821"/>
      <c r="CO25" s="821"/>
      <c r="CP25" s="821"/>
      <c r="CQ25" s="821"/>
      <c r="CR25" s="821"/>
      <c r="CS25" s="821"/>
      <c r="CT25" s="821"/>
    </row>
    <row r="26" spans="1:98" s="604" customFormat="1" ht="13" x14ac:dyDescent="0.3">
      <c r="A26" s="485">
        <v>603</v>
      </c>
      <c r="B26" s="399" t="s">
        <v>532</v>
      </c>
      <c r="C26" s="399" t="s">
        <v>170</v>
      </c>
      <c r="D26" s="400">
        <v>43101</v>
      </c>
      <c r="E26" s="425" t="s">
        <v>211</v>
      </c>
      <c r="F26" s="401">
        <v>0</v>
      </c>
      <c r="G26" s="488">
        <v>0.48</v>
      </c>
      <c r="H26" s="425" t="s">
        <v>211</v>
      </c>
      <c r="I26" s="403">
        <v>0.65</v>
      </c>
      <c r="J26" s="403">
        <v>0.47</v>
      </c>
      <c r="K26" s="404">
        <v>145.69999999999999</v>
      </c>
      <c r="L26" s="977">
        <v>0.47</v>
      </c>
      <c r="M26" s="405">
        <v>0.97916666666666663</v>
      </c>
      <c r="N26" s="404">
        <v>172.14</v>
      </c>
      <c r="O26" s="977">
        <v>0.56999999999999995</v>
      </c>
      <c r="P26" s="405">
        <v>1.1875</v>
      </c>
      <c r="Q26" s="404">
        <v>177</v>
      </c>
      <c r="R26" s="977">
        <v>0.59</v>
      </c>
      <c r="S26" s="405">
        <v>1.2291666666666667</v>
      </c>
      <c r="T26" s="404">
        <v>161.20000000000002</v>
      </c>
      <c r="U26" s="977">
        <v>0.52</v>
      </c>
      <c r="V26" s="405">
        <v>1.0833333333333335</v>
      </c>
      <c r="W26" s="404">
        <v>157.56</v>
      </c>
      <c r="X26" s="977">
        <v>0.52</v>
      </c>
      <c r="Y26" s="405">
        <v>1.0833333333333335</v>
      </c>
      <c r="Z26" s="404">
        <v>183.60999999999999</v>
      </c>
      <c r="AA26" s="977">
        <v>0.61</v>
      </c>
      <c r="AB26" s="405">
        <v>1.2708333333333333</v>
      </c>
      <c r="AC26" s="404">
        <v>174.42</v>
      </c>
      <c r="AD26" s="977">
        <v>0.56999999999999995</v>
      </c>
      <c r="AE26" s="405">
        <v>1.1875</v>
      </c>
      <c r="AF26" s="404">
        <v>174.98999999999998</v>
      </c>
      <c r="AG26" s="977">
        <v>0.56999999999999995</v>
      </c>
      <c r="AH26" s="405">
        <v>1.1875</v>
      </c>
      <c r="AI26" s="404">
        <v>196.3</v>
      </c>
      <c r="AJ26" s="977">
        <v>0.65</v>
      </c>
      <c r="AK26" s="405">
        <v>1.3541666666666667</v>
      </c>
      <c r="AL26" s="404">
        <v>159.53</v>
      </c>
      <c r="AM26" s="977">
        <v>0.53</v>
      </c>
      <c r="AN26" s="405">
        <v>1.1041666666666667</v>
      </c>
      <c r="AO26" s="404">
        <v>144.47999999999999</v>
      </c>
      <c r="AP26" s="977">
        <v>0.48</v>
      </c>
      <c r="AQ26" s="405">
        <v>1</v>
      </c>
      <c r="AR26" s="404">
        <v>146.4</v>
      </c>
      <c r="AS26" s="977">
        <v>0.48</v>
      </c>
      <c r="AT26" s="405">
        <v>1</v>
      </c>
      <c r="AU26" s="404">
        <v>183.60999999999999</v>
      </c>
      <c r="AV26" s="977">
        <v>0.61</v>
      </c>
      <c r="AW26" s="405">
        <v>1.2708333333333333</v>
      </c>
      <c r="AX26" s="404">
        <v>187.85999999999999</v>
      </c>
      <c r="AY26" s="977">
        <v>0.62</v>
      </c>
      <c r="AZ26" s="405">
        <v>1.2916666666666667</v>
      </c>
      <c r="BA26" s="404">
        <v>159.53</v>
      </c>
      <c r="BB26" s="977">
        <v>0.53</v>
      </c>
      <c r="BC26" s="405">
        <v>1.1041666666666667</v>
      </c>
      <c r="BD26" s="404">
        <v>159.53</v>
      </c>
      <c r="BE26" s="977">
        <v>0.53</v>
      </c>
      <c r="BF26" s="405">
        <v>1.1041666666666667</v>
      </c>
      <c r="BG26" s="404">
        <v>189.6</v>
      </c>
      <c r="BH26" s="977">
        <v>0.6</v>
      </c>
      <c r="BI26" s="405">
        <v>1.25</v>
      </c>
      <c r="BJ26" s="401">
        <v>825.06999999999994</v>
      </c>
      <c r="BK26" s="486">
        <v>0.47</v>
      </c>
      <c r="BL26" s="405">
        <v>0.97916666666666663</v>
      </c>
      <c r="BM26" s="489">
        <v>707.47</v>
      </c>
      <c r="BN26" s="488">
        <v>0.56999999999999995</v>
      </c>
      <c r="BO26" s="405">
        <v>1.1875</v>
      </c>
      <c r="BP26" s="489">
        <v>623.06999999999994</v>
      </c>
      <c r="BQ26" s="488" t="e">
        <v>#DIV/0!</v>
      </c>
      <c r="BR26" s="405" t="e">
        <v>#DIV/0!</v>
      </c>
      <c r="BS26" s="419">
        <v>717.84999999999991</v>
      </c>
      <c r="BT26" s="486">
        <v>0.46</v>
      </c>
      <c r="BU26" s="405">
        <v>0.95833333333333337</v>
      </c>
      <c r="BV26" s="403">
        <v>0.47</v>
      </c>
      <c r="BW26" s="403">
        <v>0.56999999999999995</v>
      </c>
      <c r="BX26" s="403">
        <v>0.59</v>
      </c>
      <c r="BY26" s="403">
        <v>0.52</v>
      </c>
      <c r="BZ26" s="403">
        <v>0.52</v>
      </c>
      <c r="CA26" s="403">
        <v>0.61</v>
      </c>
      <c r="CB26" s="403">
        <v>0.56999999999999995</v>
      </c>
      <c r="CC26" s="403">
        <v>0.56999999999999995</v>
      </c>
      <c r="CD26" s="403">
        <v>0.65</v>
      </c>
      <c r="CE26" s="403">
        <v>0.53</v>
      </c>
      <c r="CF26" s="403">
        <v>0.48</v>
      </c>
      <c r="CG26" s="403">
        <v>0.48</v>
      </c>
      <c r="CH26" s="403">
        <v>0.61</v>
      </c>
      <c r="CI26" s="403">
        <v>0.62</v>
      </c>
      <c r="CJ26" s="403">
        <v>0.53</v>
      </c>
      <c r="CK26" s="403">
        <v>0.53</v>
      </c>
      <c r="CL26" s="403">
        <v>0.6</v>
      </c>
      <c r="CM26" s="821"/>
      <c r="CN26" s="821"/>
      <c r="CO26" s="821"/>
      <c r="CP26" s="821"/>
      <c r="CQ26" s="821"/>
      <c r="CR26" s="821"/>
      <c r="CS26" s="821"/>
      <c r="CT26" s="821"/>
    </row>
    <row r="27" spans="1:98" s="604" customFormat="1" ht="13" x14ac:dyDescent="0.3">
      <c r="A27" s="485">
        <v>604</v>
      </c>
      <c r="B27" s="399" t="s">
        <v>533</v>
      </c>
      <c r="C27" s="399" t="s">
        <v>170</v>
      </c>
      <c r="D27" s="400">
        <v>43101</v>
      </c>
      <c r="E27" s="425" t="s">
        <v>211</v>
      </c>
      <c r="F27" s="401">
        <v>0</v>
      </c>
      <c r="G27" s="488">
        <v>0.56999999999999995</v>
      </c>
      <c r="H27" s="425" t="s">
        <v>211</v>
      </c>
      <c r="I27" s="403">
        <v>0.7</v>
      </c>
      <c r="J27" s="403">
        <v>0.46</v>
      </c>
      <c r="K27" s="404">
        <v>179.79999999999998</v>
      </c>
      <c r="L27" s="977">
        <v>0.57999999999999996</v>
      </c>
      <c r="M27" s="405">
        <v>1.0175438596491229</v>
      </c>
      <c r="N27" s="404">
        <v>181.2</v>
      </c>
      <c r="O27" s="977">
        <v>0.6</v>
      </c>
      <c r="P27" s="405">
        <v>1.0526315789473684</v>
      </c>
      <c r="Q27" s="404">
        <v>192</v>
      </c>
      <c r="R27" s="977">
        <v>0.64</v>
      </c>
      <c r="S27" s="405">
        <v>1.1228070175438598</v>
      </c>
      <c r="T27" s="404">
        <v>179.79999999999998</v>
      </c>
      <c r="U27" s="977">
        <v>0.57999999999999996</v>
      </c>
      <c r="V27" s="405">
        <v>1.0175438596491229</v>
      </c>
      <c r="W27" s="404">
        <v>190.89000000000001</v>
      </c>
      <c r="X27" s="977">
        <v>0.63</v>
      </c>
      <c r="Y27" s="405">
        <v>1.1052631578947369</v>
      </c>
      <c r="Z27" s="404">
        <v>195.65</v>
      </c>
      <c r="AA27" s="977">
        <v>0.65</v>
      </c>
      <c r="AB27" s="405">
        <v>1.1403508771929827</v>
      </c>
      <c r="AC27" s="404">
        <v>186.66</v>
      </c>
      <c r="AD27" s="977">
        <v>0.61</v>
      </c>
      <c r="AE27" s="405">
        <v>1.0701754385964912</v>
      </c>
      <c r="AF27" s="404">
        <v>214.89999999999998</v>
      </c>
      <c r="AG27" s="977">
        <v>0.7</v>
      </c>
      <c r="AH27" s="405">
        <v>1.2280701754385965</v>
      </c>
      <c r="AI27" s="404">
        <v>190.26</v>
      </c>
      <c r="AJ27" s="977">
        <v>0.63</v>
      </c>
      <c r="AK27" s="405">
        <v>1.1052631578947369</v>
      </c>
      <c r="AL27" s="404">
        <v>177.59</v>
      </c>
      <c r="AM27" s="977">
        <v>0.59</v>
      </c>
      <c r="AN27" s="405">
        <v>1.0350877192982457</v>
      </c>
      <c r="AO27" s="404">
        <v>138.46</v>
      </c>
      <c r="AP27" s="977">
        <v>0.46</v>
      </c>
      <c r="AQ27" s="405">
        <v>0.80701754385964919</v>
      </c>
      <c r="AR27" s="404">
        <v>140.30000000000001</v>
      </c>
      <c r="AS27" s="977">
        <v>0.46</v>
      </c>
      <c r="AT27" s="405">
        <v>0.80701754385964919</v>
      </c>
      <c r="AU27" s="404">
        <v>195.65</v>
      </c>
      <c r="AV27" s="977">
        <v>0.65</v>
      </c>
      <c r="AW27" s="405">
        <v>1.1403508771929827</v>
      </c>
      <c r="AX27" s="404">
        <v>196.95000000000002</v>
      </c>
      <c r="AY27" s="977">
        <v>0.65</v>
      </c>
      <c r="AZ27" s="405">
        <v>1.1403508771929827</v>
      </c>
      <c r="BA27" s="404">
        <v>174.57999999999998</v>
      </c>
      <c r="BB27" s="977">
        <v>0.57999999999999996</v>
      </c>
      <c r="BC27" s="405">
        <v>1.0175438596491229</v>
      </c>
      <c r="BD27" s="404">
        <v>198.66</v>
      </c>
      <c r="BE27" s="977">
        <v>0.66</v>
      </c>
      <c r="BF27" s="405">
        <v>1.1578947368421053</v>
      </c>
      <c r="BG27" s="404">
        <v>211.72</v>
      </c>
      <c r="BH27" s="977">
        <v>0.67</v>
      </c>
      <c r="BI27" s="405">
        <v>1.1754385964912282</v>
      </c>
      <c r="BJ27" s="401">
        <v>938.14</v>
      </c>
      <c r="BK27" s="486" t="e">
        <v>#DIV/0!</v>
      </c>
      <c r="BL27" s="405" t="e">
        <v>#DIV/0!</v>
      </c>
      <c r="BM27" s="489">
        <v>744.62000000000012</v>
      </c>
      <c r="BN27" s="488">
        <v>0.62</v>
      </c>
      <c r="BO27" s="405">
        <v>1.0877192982456141</v>
      </c>
      <c r="BP27" s="489">
        <v>689.29</v>
      </c>
      <c r="BQ27" s="488" t="e">
        <v>#DIV/0!</v>
      </c>
      <c r="BR27" s="405" t="e">
        <v>#DIV/0!</v>
      </c>
      <c r="BS27" s="419">
        <v>773.02</v>
      </c>
      <c r="BT27" s="486">
        <v>0.55000000000000004</v>
      </c>
      <c r="BU27" s="405">
        <v>0.9649122807017545</v>
      </c>
      <c r="BV27" s="403">
        <v>0.57999999999999996</v>
      </c>
      <c r="BW27" s="403">
        <v>0.6</v>
      </c>
      <c r="BX27" s="403">
        <v>0.64</v>
      </c>
      <c r="BY27" s="403">
        <v>0.57999999999999996</v>
      </c>
      <c r="BZ27" s="403">
        <v>0.63</v>
      </c>
      <c r="CA27" s="403">
        <v>0.65</v>
      </c>
      <c r="CB27" s="403">
        <v>0.61</v>
      </c>
      <c r="CC27" s="403">
        <v>0.7</v>
      </c>
      <c r="CD27" s="403">
        <v>0.63</v>
      </c>
      <c r="CE27" s="403">
        <v>0.59</v>
      </c>
      <c r="CF27" s="403">
        <v>0.46</v>
      </c>
      <c r="CG27" s="403">
        <v>0.46</v>
      </c>
      <c r="CH27" s="403">
        <v>0.65</v>
      </c>
      <c r="CI27" s="403">
        <v>0.65</v>
      </c>
      <c r="CJ27" s="403">
        <v>0.57999999999999996</v>
      </c>
      <c r="CK27" s="403">
        <v>0.66</v>
      </c>
      <c r="CL27" s="403">
        <v>0.67</v>
      </c>
      <c r="CM27" s="821"/>
      <c r="CN27" s="821"/>
      <c r="CO27" s="821"/>
      <c r="CP27" s="821"/>
      <c r="CQ27" s="821"/>
      <c r="CR27" s="821"/>
      <c r="CS27" s="821"/>
      <c r="CT27" s="821"/>
    </row>
    <row r="28" spans="1:98" s="604" customFormat="1" ht="13" x14ac:dyDescent="0.3">
      <c r="A28" s="485">
        <v>605</v>
      </c>
      <c r="B28" s="399" t="s">
        <v>271</v>
      </c>
      <c r="C28" s="399" t="s">
        <v>170</v>
      </c>
      <c r="D28" s="400">
        <v>43101</v>
      </c>
      <c r="E28" s="425" t="s">
        <v>211</v>
      </c>
      <c r="F28" s="401">
        <v>0</v>
      </c>
      <c r="G28" s="488">
        <v>0.51</v>
      </c>
      <c r="H28" s="425" t="s">
        <v>211</v>
      </c>
      <c r="I28" s="403">
        <v>0.63</v>
      </c>
      <c r="J28" s="403">
        <v>0.42</v>
      </c>
      <c r="K28" s="404">
        <v>158.1</v>
      </c>
      <c r="L28" s="977">
        <v>0.51</v>
      </c>
      <c r="M28" s="405">
        <v>1</v>
      </c>
      <c r="N28" s="404">
        <v>169.12</v>
      </c>
      <c r="O28" s="977">
        <v>0.56000000000000005</v>
      </c>
      <c r="P28" s="405">
        <v>1.0980392156862746</v>
      </c>
      <c r="Q28" s="404">
        <v>183</v>
      </c>
      <c r="R28" s="977">
        <v>0.61</v>
      </c>
      <c r="S28" s="405">
        <v>1.196078431372549</v>
      </c>
      <c r="T28" s="404">
        <v>164.3</v>
      </c>
      <c r="U28" s="977">
        <v>0.53</v>
      </c>
      <c r="V28" s="405">
        <v>1.0392156862745099</v>
      </c>
      <c r="W28" s="404">
        <v>175.73999999999998</v>
      </c>
      <c r="X28" s="977">
        <v>0.57999999999999996</v>
      </c>
      <c r="Y28" s="405">
        <v>1.1372549019607843</v>
      </c>
      <c r="Z28" s="404">
        <v>180.6</v>
      </c>
      <c r="AA28" s="977">
        <v>0.6</v>
      </c>
      <c r="AB28" s="405">
        <v>1.1764705882352942</v>
      </c>
      <c r="AC28" s="404">
        <v>174.42</v>
      </c>
      <c r="AD28" s="977">
        <v>0.56999999999999995</v>
      </c>
      <c r="AE28" s="405">
        <v>1.1176470588235292</v>
      </c>
      <c r="AF28" s="404">
        <v>193.41</v>
      </c>
      <c r="AG28" s="977">
        <v>0.63</v>
      </c>
      <c r="AH28" s="405">
        <v>1.2352941176470589</v>
      </c>
      <c r="AI28" s="404">
        <v>166.10000000000002</v>
      </c>
      <c r="AJ28" s="977">
        <v>0.55000000000000004</v>
      </c>
      <c r="AK28" s="405">
        <v>1.0784313725490198</v>
      </c>
      <c r="AL28" s="404">
        <v>159.53</v>
      </c>
      <c r="AM28" s="977">
        <v>0.53</v>
      </c>
      <c r="AN28" s="405">
        <v>1.0392156862745099</v>
      </c>
      <c r="AO28" s="404">
        <v>126.42</v>
      </c>
      <c r="AP28" s="977">
        <v>0.42</v>
      </c>
      <c r="AQ28" s="405">
        <v>0.82352941176470584</v>
      </c>
      <c r="AR28" s="404">
        <v>128.1</v>
      </c>
      <c r="AS28" s="977">
        <v>0.42</v>
      </c>
      <c r="AT28" s="405">
        <v>0.82352941176470584</v>
      </c>
      <c r="AU28" s="404">
        <v>177.59</v>
      </c>
      <c r="AV28" s="977">
        <v>0.59</v>
      </c>
      <c r="AW28" s="405">
        <v>1.1568627450980391</v>
      </c>
      <c r="AX28" s="404">
        <v>181.79999999999998</v>
      </c>
      <c r="AY28" s="977">
        <v>0.6</v>
      </c>
      <c r="AZ28" s="405">
        <v>1.1764705882352942</v>
      </c>
      <c r="BA28" s="404">
        <v>153.51</v>
      </c>
      <c r="BB28" s="977">
        <v>0.51</v>
      </c>
      <c r="BC28" s="405">
        <v>1</v>
      </c>
      <c r="BD28" s="404">
        <v>174.57999999999998</v>
      </c>
      <c r="BE28" s="977">
        <v>0.57999999999999996</v>
      </c>
      <c r="BF28" s="405">
        <v>1.1372549019607843</v>
      </c>
      <c r="BG28" s="404">
        <v>186.44</v>
      </c>
      <c r="BH28" s="977">
        <v>0.59</v>
      </c>
      <c r="BI28" s="405">
        <v>1.1568627450980391</v>
      </c>
      <c r="BJ28" s="401">
        <v>861.74</v>
      </c>
      <c r="BK28" s="486" t="e">
        <v>#DIV/0!</v>
      </c>
      <c r="BL28" s="405" t="e">
        <v>#DIV/0!</v>
      </c>
      <c r="BM28" s="489">
        <v>673.93</v>
      </c>
      <c r="BN28" s="488" t="e">
        <v>#DIV/0!</v>
      </c>
      <c r="BO28" s="405" t="e">
        <v>#DIV/0!</v>
      </c>
      <c r="BP28" s="489">
        <v>614.04</v>
      </c>
      <c r="BQ28" s="488" t="e">
        <v>#DIV/0!</v>
      </c>
      <c r="BR28" s="405" t="e">
        <v>#DIV/0!</v>
      </c>
      <c r="BS28" s="419">
        <v>703.05</v>
      </c>
      <c r="BT28" s="486">
        <v>0.49</v>
      </c>
      <c r="BU28" s="405">
        <v>0.96078431372549011</v>
      </c>
      <c r="BV28" s="403">
        <v>0.51</v>
      </c>
      <c r="BW28" s="403">
        <v>0.56000000000000005</v>
      </c>
      <c r="BX28" s="403">
        <v>0.61</v>
      </c>
      <c r="BY28" s="403">
        <v>0.53</v>
      </c>
      <c r="BZ28" s="403">
        <v>0.57999999999999996</v>
      </c>
      <c r="CA28" s="403">
        <v>0.6</v>
      </c>
      <c r="CB28" s="403">
        <v>0.56999999999999995</v>
      </c>
      <c r="CC28" s="403">
        <v>0.63</v>
      </c>
      <c r="CD28" s="403">
        <v>0.55000000000000004</v>
      </c>
      <c r="CE28" s="403">
        <v>0.53</v>
      </c>
      <c r="CF28" s="403">
        <v>0.42</v>
      </c>
      <c r="CG28" s="403">
        <v>0.42</v>
      </c>
      <c r="CH28" s="403">
        <v>0.59</v>
      </c>
      <c r="CI28" s="403">
        <v>0.6</v>
      </c>
      <c r="CJ28" s="403">
        <v>0.51</v>
      </c>
      <c r="CK28" s="403">
        <v>0.57999999999999996</v>
      </c>
      <c r="CL28" s="403">
        <v>0.59</v>
      </c>
      <c r="CM28" s="821"/>
      <c r="CN28" s="821"/>
      <c r="CO28" s="821"/>
      <c r="CP28" s="821"/>
      <c r="CQ28" s="821"/>
      <c r="CR28" s="821"/>
      <c r="CS28" s="821"/>
      <c r="CT28" s="821"/>
    </row>
    <row r="29" spans="1:98" s="604" customFormat="1" ht="13" x14ac:dyDescent="0.3">
      <c r="A29" s="485">
        <v>606</v>
      </c>
      <c r="B29" s="399" t="s">
        <v>272</v>
      </c>
      <c r="C29" s="399" t="s">
        <v>170</v>
      </c>
      <c r="D29" s="400">
        <v>43101</v>
      </c>
      <c r="E29" s="425" t="s">
        <v>211</v>
      </c>
      <c r="F29" s="401">
        <v>0</v>
      </c>
      <c r="G29" s="488">
        <v>0.39</v>
      </c>
      <c r="H29" s="425" t="s">
        <v>211</v>
      </c>
      <c r="I29" s="403">
        <v>0.5</v>
      </c>
      <c r="J29" s="403">
        <v>0.31</v>
      </c>
      <c r="K29" s="404">
        <v>111.6</v>
      </c>
      <c r="L29" s="977">
        <v>0.36</v>
      </c>
      <c r="M29" s="405">
        <v>0.92307692307692302</v>
      </c>
      <c r="N29" s="404">
        <v>126.83999999999999</v>
      </c>
      <c r="O29" s="977">
        <v>0.42</v>
      </c>
      <c r="P29" s="405">
        <v>1.0769230769230769</v>
      </c>
      <c r="Q29" s="404">
        <v>132</v>
      </c>
      <c r="R29" s="977">
        <v>0.44</v>
      </c>
      <c r="S29" s="405">
        <v>1.1282051282051282</v>
      </c>
      <c r="T29" s="404">
        <v>114.7</v>
      </c>
      <c r="U29" s="977">
        <v>0.37</v>
      </c>
      <c r="V29" s="405">
        <v>0.94871794871794868</v>
      </c>
      <c r="W29" s="404">
        <v>133.32</v>
      </c>
      <c r="X29" s="977">
        <v>0.44</v>
      </c>
      <c r="Y29" s="405">
        <v>1.1282051282051282</v>
      </c>
      <c r="Z29" s="404">
        <v>141.47</v>
      </c>
      <c r="AA29" s="977">
        <v>0.47</v>
      </c>
      <c r="AB29" s="405">
        <v>1.2051282051282051</v>
      </c>
      <c r="AC29" s="404">
        <v>131.57999999999998</v>
      </c>
      <c r="AD29" s="977">
        <v>0.43</v>
      </c>
      <c r="AE29" s="405">
        <v>1.1025641025641024</v>
      </c>
      <c r="AF29" s="404">
        <v>153.5</v>
      </c>
      <c r="AG29" s="977">
        <v>0.5</v>
      </c>
      <c r="AH29" s="405">
        <v>1.2820512820512819</v>
      </c>
      <c r="AI29" s="404">
        <v>132.88</v>
      </c>
      <c r="AJ29" s="977">
        <v>0.44</v>
      </c>
      <c r="AK29" s="405">
        <v>1.1282051282051282</v>
      </c>
      <c r="AL29" s="404">
        <v>105.35</v>
      </c>
      <c r="AM29" s="977">
        <v>0.35</v>
      </c>
      <c r="AN29" s="405">
        <v>0.89743589743589736</v>
      </c>
      <c r="AO29" s="404">
        <v>93.31</v>
      </c>
      <c r="AP29" s="977">
        <v>0.31</v>
      </c>
      <c r="AQ29" s="405">
        <v>0.79487179487179482</v>
      </c>
      <c r="AR29" s="404">
        <v>94.55</v>
      </c>
      <c r="AS29" s="977">
        <v>0.31</v>
      </c>
      <c r="AT29" s="405">
        <v>0.79487179487179482</v>
      </c>
      <c r="AU29" s="404">
        <v>141.47</v>
      </c>
      <c r="AV29" s="977">
        <v>0.47</v>
      </c>
      <c r="AW29" s="405">
        <v>1.2051282051282051</v>
      </c>
      <c r="AX29" s="404">
        <v>151.5</v>
      </c>
      <c r="AY29" s="977">
        <v>0.5</v>
      </c>
      <c r="AZ29" s="405">
        <v>1.2820512820512819</v>
      </c>
      <c r="BA29" s="404">
        <v>99.33</v>
      </c>
      <c r="BB29" s="977">
        <v>0.33</v>
      </c>
      <c r="BC29" s="405">
        <v>0.84615384615384615</v>
      </c>
      <c r="BD29" s="404">
        <v>132.44</v>
      </c>
      <c r="BE29" s="977">
        <v>0.44</v>
      </c>
      <c r="BF29" s="405">
        <v>1.1282051282051282</v>
      </c>
      <c r="BG29" s="404">
        <v>148.51999999999998</v>
      </c>
      <c r="BH29" s="977">
        <v>0.47</v>
      </c>
      <c r="BI29" s="405">
        <v>1.2051282051282051</v>
      </c>
      <c r="BJ29" s="401">
        <v>633.09</v>
      </c>
      <c r="BK29" s="486" t="e">
        <v>#DIV/0!</v>
      </c>
      <c r="BL29" s="405" t="e">
        <v>#DIV/0!</v>
      </c>
      <c r="BM29" s="489">
        <v>536.04</v>
      </c>
      <c r="BN29" s="488" t="e">
        <v>#DIV/0!</v>
      </c>
      <c r="BO29" s="405" t="e">
        <v>#DIV/0!</v>
      </c>
      <c r="BP29" s="489">
        <v>430.43</v>
      </c>
      <c r="BQ29" s="488" t="e">
        <v>#DIV/0!</v>
      </c>
      <c r="BR29" s="405" t="e">
        <v>#DIV/0!</v>
      </c>
      <c r="BS29" s="419">
        <v>544.79999999999995</v>
      </c>
      <c r="BT29" s="486" t="e">
        <v>#DIV/0!</v>
      </c>
      <c r="BU29" s="405" t="e">
        <v>#DIV/0!</v>
      </c>
      <c r="BV29" s="403">
        <v>0.36</v>
      </c>
      <c r="BW29" s="403">
        <v>0.42</v>
      </c>
      <c r="BX29" s="403">
        <v>0.44</v>
      </c>
      <c r="BY29" s="403">
        <v>0.37</v>
      </c>
      <c r="BZ29" s="403">
        <v>0.44</v>
      </c>
      <c r="CA29" s="403">
        <v>0.47</v>
      </c>
      <c r="CB29" s="403">
        <v>0.43</v>
      </c>
      <c r="CC29" s="403">
        <v>0.5</v>
      </c>
      <c r="CD29" s="403">
        <v>0.44</v>
      </c>
      <c r="CE29" s="403">
        <v>0.35</v>
      </c>
      <c r="CF29" s="403">
        <v>0.31</v>
      </c>
      <c r="CG29" s="403">
        <v>0.31</v>
      </c>
      <c r="CH29" s="403">
        <v>0.47</v>
      </c>
      <c r="CI29" s="403">
        <v>0.5</v>
      </c>
      <c r="CJ29" s="403">
        <v>0.33</v>
      </c>
      <c r="CK29" s="403">
        <v>0.44</v>
      </c>
      <c r="CL29" s="403">
        <v>0.47</v>
      </c>
      <c r="CM29" s="821"/>
      <c r="CN29" s="821"/>
      <c r="CO29" s="821"/>
      <c r="CP29" s="821"/>
      <c r="CQ29" s="821"/>
      <c r="CR29" s="821"/>
      <c r="CS29" s="821"/>
      <c r="CT29" s="821"/>
    </row>
    <row r="30" spans="1:98" s="604" customFormat="1" ht="13" x14ac:dyDescent="0.3">
      <c r="A30" s="485">
        <v>607</v>
      </c>
      <c r="B30" s="399" t="s">
        <v>273</v>
      </c>
      <c r="C30" s="399" t="s">
        <v>170</v>
      </c>
      <c r="D30" s="400">
        <v>43101</v>
      </c>
      <c r="E30" s="425" t="s">
        <v>211</v>
      </c>
      <c r="F30" s="401">
        <v>0</v>
      </c>
      <c r="G30" s="488">
        <v>0.26</v>
      </c>
      <c r="H30" s="425" t="s">
        <v>211</v>
      </c>
      <c r="I30" s="403">
        <v>0.36</v>
      </c>
      <c r="J30" s="403">
        <v>0.22</v>
      </c>
      <c r="K30" s="404">
        <v>71.3</v>
      </c>
      <c r="L30" s="977">
        <v>0.23</v>
      </c>
      <c r="M30" s="405">
        <v>0.88461538461538458</v>
      </c>
      <c r="N30" s="404">
        <v>87.58</v>
      </c>
      <c r="O30" s="977">
        <v>0.28999999999999998</v>
      </c>
      <c r="P30" s="405">
        <v>1.1153846153846152</v>
      </c>
      <c r="Q30" s="404">
        <v>96</v>
      </c>
      <c r="R30" s="977">
        <v>0.32</v>
      </c>
      <c r="S30" s="405">
        <v>1.2307692307692308</v>
      </c>
      <c r="T30" s="404">
        <v>86.800000000000011</v>
      </c>
      <c r="U30" s="977">
        <v>0.28000000000000003</v>
      </c>
      <c r="V30" s="405">
        <v>1.0769230769230771</v>
      </c>
      <c r="W30" s="404">
        <v>78.78</v>
      </c>
      <c r="X30" s="977">
        <v>0.26</v>
      </c>
      <c r="Y30" s="405">
        <v>1</v>
      </c>
      <c r="Z30" s="404">
        <v>90.3</v>
      </c>
      <c r="AA30" s="977">
        <v>0.3</v>
      </c>
      <c r="AB30" s="405">
        <v>1.1538461538461537</v>
      </c>
      <c r="AC30" s="404">
        <v>110.16</v>
      </c>
      <c r="AD30" s="977">
        <v>0.36</v>
      </c>
      <c r="AE30" s="405">
        <v>1.3846153846153846</v>
      </c>
      <c r="AF30" s="404">
        <v>95.17</v>
      </c>
      <c r="AG30" s="977">
        <v>0.31</v>
      </c>
      <c r="AH30" s="405">
        <v>1.1923076923076923</v>
      </c>
      <c r="AI30" s="404">
        <v>96.64</v>
      </c>
      <c r="AJ30" s="977">
        <v>0.32</v>
      </c>
      <c r="AK30" s="405">
        <v>1.2307692307692308</v>
      </c>
      <c r="AL30" s="404">
        <v>75.25</v>
      </c>
      <c r="AM30" s="977">
        <v>0.25</v>
      </c>
      <c r="AN30" s="405">
        <v>0.96153846153846145</v>
      </c>
      <c r="AO30" s="404">
        <v>75.25</v>
      </c>
      <c r="AP30" s="977">
        <v>0.25</v>
      </c>
      <c r="AQ30" s="405">
        <v>0.96153846153846145</v>
      </c>
      <c r="AR30" s="404">
        <v>76.25</v>
      </c>
      <c r="AS30" s="977">
        <v>0.25</v>
      </c>
      <c r="AT30" s="405">
        <v>0.96153846153846145</v>
      </c>
      <c r="AU30" s="404">
        <v>99.33</v>
      </c>
      <c r="AV30" s="977">
        <v>0.33</v>
      </c>
      <c r="AW30" s="405">
        <v>1.2692307692307692</v>
      </c>
      <c r="AX30" s="404">
        <v>109.08</v>
      </c>
      <c r="AY30" s="977">
        <v>0.36</v>
      </c>
      <c r="AZ30" s="405">
        <v>1.3846153846153846</v>
      </c>
      <c r="BA30" s="404">
        <v>66.22</v>
      </c>
      <c r="BB30" s="977">
        <v>0.22</v>
      </c>
      <c r="BC30" s="405">
        <v>0.84615384615384615</v>
      </c>
      <c r="BD30" s="404">
        <v>96.320000000000007</v>
      </c>
      <c r="BE30" s="977">
        <v>0.32</v>
      </c>
      <c r="BF30" s="405">
        <v>1.2307692307692308</v>
      </c>
      <c r="BG30" s="404">
        <v>110.6</v>
      </c>
      <c r="BH30" s="977">
        <v>0.35</v>
      </c>
      <c r="BI30" s="405">
        <v>1.346153846153846</v>
      </c>
      <c r="BJ30" s="401">
        <v>423.18</v>
      </c>
      <c r="BK30" s="486" t="e">
        <v>#DIV/0!</v>
      </c>
      <c r="BL30" s="405" t="e">
        <v>#DIV/0!</v>
      </c>
      <c r="BM30" s="489">
        <v>395.26</v>
      </c>
      <c r="BN30" s="488" t="e">
        <v>#DIV/0!</v>
      </c>
      <c r="BO30" s="405" t="e">
        <v>#DIV/0!</v>
      </c>
      <c r="BP30" s="489">
        <v>313.04000000000002</v>
      </c>
      <c r="BQ30" s="488" t="e">
        <v>#DIV/0!</v>
      </c>
      <c r="BR30" s="405" t="e">
        <v>#DIV/0!</v>
      </c>
      <c r="BS30" s="419">
        <v>389.55</v>
      </c>
      <c r="BT30" s="486" t="e">
        <v>#DIV/0!</v>
      </c>
      <c r="BU30" s="405" t="e">
        <v>#DIV/0!</v>
      </c>
      <c r="BV30" s="403">
        <v>0.23</v>
      </c>
      <c r="BW30" s="403">
        <v>0.28999999999999998</v>
      </c>
      <c r="BX30" s="403">
        <v>0.32</v>
      </c>
      <c r="BY30" s="403">
        <v>0.28000000000000003</v>
      </c>
      <c r="BZ30" s="403">
        <v>0.26</v>
      </c>
      <c r="CA30" s="403">
        <v>0.3</v>
      </c>
      <c r="CB30" s="403">
        <v>0.36</v>
      </c>
      <c r="CC30" s="403">
        <v>0.31</v>
      </c>
      <c r="CD30" s="403">
        <v>0.32</v>
      </c>
      <c r="CE30" s="403">
        <v>0.25</v>
      </c>
      <c r="CF30" s="403">
        <v>0.25</v>
      </c>
      <c r="CG30" s="403">
        <v>0.25</v>
      </c>
      <c r="CH30" s="403">
        <v>0.33</v>
      </c>
      <c r="CI30" s="403">
        <v>0.36</v>
      </c>
      <c r="CJ30" s="403">
        <v>0.22</v>
      </c>
      <c r="CK30" s="403">
        <v>0.32</v>
      </c>
      <c r="CL30" s="403">
        <v>0.35</v>
      </c>
      <c r="CM30" s="821"/>
      <c r="CN30" s="821"/>
      <c r="CO30" s="821"/>
      <c r="CP30" s="821"/>
      <c r="CQ30" s="821"/>
      <c r="CR30" s="821"/>
      <c r="CS30" s="821"/>
      <c r="CT30" s="821"/>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2606A-F423-4DF2-81D8-770E3A28271C}">
  <sheetPr>
    <tabColor theme="1"/>
  </sheetPr>
  <dimension ref="A2:F112"/>
  <sheetViews>
    <sheetView showGridLines="0" workbookViewId="0">
      <pane xSplit="2" ySplit="2" topLeftCell="C3" activePane="bottomRight" state="frozenSplit"/>
      <selection pane="topRight" activeCell="C1" sqref="C1"/>
      <selection pane="bottomLeft" activeCell="A8" sqref="A8"/>
      <selection pane="bottomRight" activeCell="E3" sqref="E3:E5"/>
    </sheetView>
  </sheetViews>
  <sheetFormatPr defaultColWidth="0" defaultRowHeight="14.5" x14ac:dyDescent="0.35"/>
  <cols>
    <col min="1" max="1" width="3.453125" customWidth="1"/>
    <col min="2" max="2" width="7" style="262" bestFit="1" customWidth="1"/>
    <col min="3" max="3" width="78.7265625" customWidth="1"/>
    <col min="4" max="4" width="25" customWidth="1"/>
    <col min="5" max="5" width="26.54296875" customWidth="1"/>
    <col min="6" max="6" width="1.81640625" customWidth="1"/>
    <col min="7" max="16384" width="9.1796875" hidden="1"/>
  </cols>
  <sheetData>
    <row r="2" spans="2:5" ht="15" thickBot="1" x14ac:dyDescent="0.4">
      <c r="B2" s="331" t="s">
        <v>592</v>
      </c>
      <c r="C2" s="332" t="s">
        <v>593</v>
      </c>
      <c r="D2" s="332" t="s">
        <v>1</v>
      </c>
      <c r="E2" s="332" t="s">
        <v>594</v>
      </c>
    </row>
    <row r="3" spans="2:5" x14ac:dyDescent="0.35">
      <c r="B3" s="354" t="s">
        <v>595</v>
      </c>
      <c r="C3" s="608" t="s">
        <v>597</v>
      </c>
      <c r="D3" s="1224">
        <v>44608</v>
      </c>
      <c r="E3" s="1226" t="s">
        <v>596</v>
      </c>
    </row>
    <row r="4" spans="2:5" x14ac:dyDescent="0.35">
      <c r="B4" s="606" t="s">
        <v>595</v>
      </c>
      <c r="C4" s="609" t="s">
        <v>598</v>
      </c>
      <c r="D4" s="1224"/>
      <c r="E4" s="1226"/>
    </row>
    <row r="5" spans="2:5" ht="15" thickBot="1" x14ac:dyDescent="0.4">
      <c r="B5" s="607" t="s">
        <v>595</v>
      </c>
      <c r="C5" s="610" t="s">
        <v>599</v>
      </c>
      <c r="D5" s="1225"/>
      <c r="E5" s="1227"/>
    </row>
    <row r="6" spans="2:5" x14ac:dyDescent="0.35">
      <c r="B6" s="330" t="s">
        <v>595</v>
      </c>
      <c r="C6" s="608" t="s">
        <v>604</v>
      </c>
      <c r="D6" s="605">
        <v>44610</v>
      </c>
      <c r="E6" s="330" t="s">
        <v>596</v>
      </c>
    </row>
    <row r="7" spans="2:5" x14ac:dyDescent="0.35">
      <c r="B7" s="329" t="s">
        <v>595</v>
      </c>
      <c r="C7" s="328" t="s">
        <v>609</v>
      </c>
      <c r="D7" s="629">
        <v>44613</v>
      </c>
      <c r="E7" s="329" t="s">
        <v>610</v>
      </c>
    </row>
    <row r="8" spans="2:5" x14ac:dyDescent="0.35">
      <c r="B8" s="329"/>
      <c r="C8" s="328"/>
      <c r="D8" s="328"/>
      <c r="E8" s="328"/>
    </row>
    <row r="9" spans="2:5" x14ac:dyDescent="0.35">
      <c r="B9" s="329"/>
      <c r="C9" s="328"/>
      <c r="D9" s="328"/>
      <c r="E9" s="328"/>
    </row>
    <row r="10" spans="2:5" x14ac:dyDescent="0.35">
      <c r="B10" s="329"/>
      <c r="C10" s="328"/>
      <c r="D10" s="328"/>
      <c r="E10" s="328"/>
    </row>
    <row r="11" spans="2:5" x14ac:dyDescent="0.35">
      <c r="B11" s="329"/>
      <c r="C11" s="328"/>
      <c r="D11" s="328"/>
      <c r="E11" s="328"/>
    </row>
    <row r="12" spans="2:5" x14ac:dyDescent="0.35">
      <c r="B12" s="329"/>
      <c r="C12" s="328"/>
      <c r="D12" s="328"/>
      <c r="E12" s="328"/>
    </row>
    <row r="13" spans="2:5" x14ac:dyDescent="0.35">
      <c r="B13" s="329"/>
      <c r="C13" s="328"/>
      <c r="D13" s="328"/>
      <c r="E13" s="328"/>
    </row>
    <row r="14" spans="2:5" x14ac:dyDescent="0.35">
      <c r="B14" s="329"/>
      <c r="C14" s="328"/>
      <c r="D14" s="328"/>
      <c r="E14" s="328"/>
    </row>
    <row r="15" spans="2:5" x14ac:dyDescent="0.35">
      <c r="B15" s="329"/>
      <c r="C15" s="328"/>
      <c r="D15" s="328"/>
      <c r="E15" s="328"/>
    </row>
    <row r="16" spans="2:5" x14ac:dyDescent="0.35">
      <c r="B16" s="329"/>
      <c r="C16" s="328"/>
      <c r="D16" s="328"/>
      <c r="E16" s="328"/>
    </row>
    <row r="17" spans="2:5" x14ac:dyDescent="0.35">
      <c r="B17" s="329"/>
      <c r="C17" s="328"/>
      <c r="D17" s="328"/>
      <c r="E17" s="328"/>
    </row>
    <row r="18" spans="2:5" x14ac:dyDescent="0.35">
      <c r="B18" s="329"/>
      <c r="C18" s="328"/>
      <c r="D18" s="328"/>
      <c r="E18" s="328"/>
    </row>
    <row r="19" spans="2:5" x14ac:dyDescent="0.35">
      <c r="B19" s="329"/>
      <c r="C19" s="328"/>
      <c r="D19" s="328"/>
      <c r="E19" s="328"/>
    </row>
    <row r="20" spans="2:5" x14ac:dyDescent="0.35">
      <c r="B20" s="329"/>
      <c r="C20" s="328"/>
      <c r="D20" s="328"/>
      <c r="E20" s="328"/>
    </row>
    <row r="21" spans="2:5" x14ac:dyDescent="0.35">
      <c r="B21" s="329"/>
      <c r="C21" s="328"/>
      <c r="D21" s="328"/>
      <c r="E21" s="328"/>
    </row>
    <row r="22" spans="2:5" x14ac:dyDescent="0.35">
      <c r="B22" s="329"/>
      <c r="C22" s="328"/>
      <c r="D22" s="328"/>
      <c r="E22" s="328"/>
    </row>
    <row r="23" spans="2:5" x14ac:dyDescent="0.35">
      <c r="B23" s="329"/>
      <c r="C23" s="328"/>
      <c r="D23" s="328"/>
      <c r="E23" s="328"/>
    </row>
    <row r="24" spans="2:5" x14ac:dyDescent="0.35">
      <c r="B24" s="329"/>
      <c r="C24" s="328"/>
      <c r="D24" s="328"/>
      <c r="E24" s="328"/>
    </row>
    <row r="25" spans="2:5" x14ac:dyDescent="0.35">
      <c r="B25" s="329"/>
      <c r="C25" s="328"/>
      <c r="D25" s="328"/>
      <c r="E25" s="328"/>
    </row>
    <row r="26" spans="2:5" x14ac:dyDescent="0.35">
      <c r="B26" s="329"/>
      <c r="C26" s="328"/>
      <c r="D26" s="328"/>
      <c r="E26" s="328"/>
    </row>
    <row r="27" spans="2:5" x14ac:dyDescent="0.35">
      <c r="B27" s="329"/>
      <c r="C27" s="328"/>
      <c r="D27" s="328"/>
      <c r="E27" s="328"/>
    </row>
    <row r="28" spans="2:5" x14ac:dyDescent="0.35">
      <c r="B28" s="329"/>
      <c r="C28" s="328"/>
      <c r="D28" s="328"/>
      <c r="E28" s="328"/>
    </row>
    <row r="29" spans="2:5" x14ac:dyDescent="0.35">
      <c r="B29" s="329"/>
      <c r="C29" s="328"/>
      <c r="D29" s="328"/>
      <c r="E29" s="328"/>
    </row>
    <row r="30" spans="2:5" x14ac:dyDescent="0.35">
      <c r="B30" s="329"/>
      <c r="C30" s="328"/>
      <c r="D30" s="328"/>
      <c r="E30" s="328"/>
    </row>
    <row r="31" spans="2:5" x14ac:dyDescent="0.35">
      <c r="B31" s="329"/>
      <c r="C31" s="328"/>
      <c r="D31" s="328"/>
      <c r="E31" s="328"/>
    </row>
    <row r="32" spans="2:5" x14ac:dyDescent="0.35">
      <c r="B32" s="329"/>
      <c r="C32" s="328"/>
      <c r="D32" s="328"/>
      <c r="E32" s="328"/>
    </row>
    <row r="33" spans="2:5" x14ac:dyDescent="0.35">
      <c r="B33" s="329"/>
      <c r="C33" s="328"/>
      <c r="D33" s="328"/>
      <c r="E33" s="328"/>
    </row>
    <row r="34" spans="2:5" x14ac:dyDescent="0.35">
      <c r="B34" s="329"/>
      <c r="C34" s="328"/>
      <c r="D34" s="328"/>
      <c r="E34" s="328"/>
    </row>
    <row r="35" spans="2:5" x14ac:dyDescent="0.35">
      <c r="B35" s="329"/>
      <c r="C35" s="328"/>
      <c r="D35" s="328"/>
      <c r="E35" s="328"/>
    </row>
    <row r="36" spans="2:5" x14ac:dyDescent="0.35">
      <c r="B36" s="329"/>
      <c r="C36" s="328"/>
      <c r="D36" s="328"/>
      <c r="E36" s="328"/>
    </row>
    <row r="37" spans="2:5" x14ac:dyDescent="0.35">
      <c r="B37" s="329"/>
      <c r="C37" s="328"/>
      <c r="D37" s="328"/>
      <c r="E37" s="328"/>
    </row>
    <row r="38" spans="2:5" x14ac:dyDescent="0.35">
      <c r="B38" s="329"/>
      <c r="C38" s="328"/>
      <c r="D38" s="328"/>
      <c r="E38" s="328"/>
    </row>
    <row r="39" spans="2:5" x14ac:dyDescent="0.35">
      <c r="B39" s="329"/>
      <c r="C39" s="328"/>
      <c r="D39" s="328"/>
      <c r="E39" s="328"/>
    </row>
    <row r="40" spans="2:5" x14ac:dyDescent="0.35">
      <c r="B40" s="329"/>
      <c r="C40" s="328"/>
      <c r="D40" s="328"/>
      <c r="E40" s="328"/>
    </row>
    <row r="41" spans="2:5" x14ac:dyDescent="0.35">
      <c r="B41" s="329"/>
      <c r="C41" s="328"/>
      <c r="D41" s="328"/>
      <c r="E41" s="328"/>
    </row>
    <row r="42" spans="2:5" x14ac:dyDescent="0.35">
      <c r="B42" s="329"/>
      <c r="C42" s="328"/>
      <c r="D42" s="328"/>
      <c r="E42" s="328"/>
    </row>
    <row r="43" spans="2:5" x14ac:dyDescent="0.35">
      <c r="B43" s="329"/>
      <c r="C43" s="328"/>
      <c r="D43" s="328"/>
      <c r="E43" s="328"/>
    </row>
    <row r="44" spans="2:5" x14ac:dyDescent="0.35">
      <c r="B44" s="329"/>
      <c r="C44" s="328"/>
      <c r="D44" s="328"/>
      <c r="E44" s="328"/>
    </row>
    <row r="45" spans="2:5" x14ac:dyDescent="0.35">
      <c r="B45" s="329"/>
      <c r="C45" s="328"/>
      <c r="D45" s="328"/>
      <c r="E45" s="328"/>
    </row>
    <row r="46" spans="2:5" x14ac:dyDescent="0.35">
      <c r="B46" s="329"/>
      <c r="C46" s="328"/>
      <c r="D46" s="328"/>
      <c r="E46" s="328"/>
    </row>
    <row r="47" spans="2:5" x14ac:dyDescent="0.35">
      <c r="B47" s="329"/>
      <c r="C47" s="328"/>
      <c r="D47" s="328"/>
      <c r="E47" s="328"/>
    </row>
    <row r="48" spans="2:5" x14ac:dyDescent="0.35">
      <c r="B48" s="329"/>
      <c r="C48" s="328"/>
      <c r="D48" s="328"/>
      <c r="E48" s="328"/>
    </row>
    <row r="49" spans="2:5" x14ac:dyDescent="0.35">
      <c r="B49" s="329"/>
      <c r="C49" s="328"/>
      <c r="D49" s="328"/>
      <c r="E49" s="328"/>
    </row>
    <row r="50" spans="2:5" x14ac:dyDescent="0.35">
      <c r="B50" s="329"/>
      <c r="C50" s="328"/>
      <c r="D50" s="328"/>
      <c r="E50" s="328"/>
    </row>
    <row r="51" spans="2:5" x14ac:dyDescent="0.35">
      <c r="B51" s="329"/>
      <c r="C51" s="328"/>
      <c r="D51" s="328"/>
      <c r="E51" s="328"/>
    </row>
    <row r="52" spans="2:5" x14ac:dyDescent="0.35">
      <c r="B52" s="329"/>
      <c r="C52" s="328"/>
      <c r="D52" s="328"/>
      <c r="E52" s="328"/>
    </row>
    <row r="53" spans="2:5" x14ac:dyDescent="0.35">
      <c r="B53" s="329"/>
      <c r="C53" s="328"/>
      <c r="D53" s="328"/>
      <c r="E53" s="328"/>
    </row>
    <row r="54" spans="2:5" x14ac:dyDescent="0.35">
      <c r="B54" s="329"/>
      <c r="C54" s="328"/>
      <c r="D54" s="328"/>
      <c r="E54" s="328"/>
    </row>
    <row r="55" spans="2:5" x14ac:dyDescent="0.35">
      <c r="B55" s="329"/>
      <c r="C55" s="328"/>
      <c r="D55" s="328"/>
      <c r="E55" s="328"/>
    </row>
    <row r="56" spans="2:5" x14ac:dyDescent="0.35">
      <c r="B56" s="329"/>
      <c r="C56" s="328"/>
      <c r="D56" s="328"/>
      <c r="E56" s="328"/>
    </row>
    <row r="57" spans="2:5" x14ac:dyDescent="0.35">
      <c r="B57" s="329"/>
      <c r="C57" s="328"/>
      <c r="D57" s="328"/>
      <c r="E57" s="328"/>
    </row>
    <row r="58" spans="2:5" x14ac:dyDescent="0.35">
      <c r="B58" s="329"/>
      <c r="C58" s="328"/>
      <c r="D58" s="328"/>
      <c r="E58" s="328"/>
    </row>
    <row r="59" spans="2:5" x14ac:dyDescent="0.35">
      <c r="B59" s="329"/>
      <c r="C59" s="328"/>
      <c r="D59" s="328"/>
      <c r="E59" s="328"/>
    </row>
    <row r="60" spans="2:5" x14ac:dyDescent="0.35">
      <c r="B60" s="329"/>
      <c r="C60" s="328"/>
      <c r="D60" s="328"/>
      <c r="E60" s="328"/>
    </row>
    <row r="61" spans="2:5" x14ac:dyDescent="0.35">
      <c r="B61" s="329"/>
      <c r="C61" s="328"/>
      <c r="D61" s="328"/>
      <c r="E61" s="328"/>
    </row>
    <row r="62" spans="2:5" x14ac:dyDescent="0.35">
      <c r="B62" s="329"/>
      <c r="C62" s="328"/>
      <c r="D62" s="328"/>
      <c r="E62" s="328"/>
    </row>
    <row r="63" spans="2:5" x14ac:dyDescent="0.35">
      <c r="B63" s="329"/>
      <c r="C63" s="328"/>
      <c r="D63" s="328"/>
      <c r="E63" s="328"/>
    </row>
    <row r="64" spans="2:5" x14ac:dyDescent="0.35">
      <c r="B64" s="329"/>
      <c r="C64" s="328"/>
      <c r="D64" s="328"/>
      <c r="E64" s="328"/>
    </row>
    <row r="65" spans="2:5" x14ac:dyDescent="0.35">
      <c r="B65" s="329"/>
      <c r="C65" s="328"/>
      <c r="D65" s="328"/>
      <c r="E65" s="328"/>
    </row>
    <row r="66" spans="2:5" x14ac:dyDescent="0.35">
      <c r="B66" s="329"/>
      <c r="C66" s="328"/>
      <c r="D66" s="328"/>
      <c r="E66" s="328"/>
    </row>
    <row r="67" spans="2:5" x14ac:dyDescent="0.35">
      <c r="B67" s="329"/>
      <c r="C67" s="328"/>
      <c r="D67" s="328"/>
      <c r="E67" s="328"/>
    </row>
    <row r="68" spans="2:5" x14ac:dyDescent="0.35">
      <c r="B68" s="329"/>
      <c r="C68" s="328"/>
      <c r="D68" s="328"/>
      <c r="E68" s="328"/>
    </row>
    <row r="69" spans="2:5" x14ac:dyDescent="0.35">
      <c r="B69" s="329"/>
      <c r="C69" s="328"/>
      <c r="D69" s="328"/>
      <c r="E69" s="328"/>
    </row>
    <row r="70" spans="2:5" x14ac:dyDescent="0.35">
      <c r="B70" s="329"/>
      <c r="C70" s="328"/>
      <c r="D70" s="328"/>
      <c r="E70" s="328"/>
    </row>
    <row r="71" spans="2:5" x14ac:dyDescent="0.35">
      <c r="B71" s="329"/>
      <c r="C71" s="328"/>
      <c r="D71" s="328"/>
      <c r="E71" s="328"/>
    </row>
    <row r="72" spans="2:5" x14ac:dyDescent="0.35">
      <c r="B72" s="329"/>
      <c r="C72" s="328"/>
      <c r="D72" s="328"/>
      <c r="E72" s="328"/>
    </row>
    <row r="73" spans="2:5" x14ac:dyDescent="0.35">
      <c r="B73" s="329"/>
      <c r="C73" s="328"/>
      <c r="D73" s="328"/>
      <c r="E73" s="328"/>
    </row>
    <row r="74" spans="2:5" x14ac:dyDescent="0.35">
      <c r="B74" s="329"/>
      <c r="C74" s="328"/>
      <c r="D74" s="328"/>
      <c r="E74" s="328"/>
    </row>
    <row r="75" spans="2:5" x14ac:dyDescent="0.35">
      <c r="B75" s="329"/>
      <c r="C75" s="328"/>
      <c r="D75" s="328"/>
      <c r="E75" s="328"/>
    </row>
    <row r="76" spans="2:5" x14ac:dyDescent="0.35">
      <c r="B76" s="329"/>
      <c r="C76" s="328"/>
      <c r="D76" s="328"/>
      <c r="E76" s="328"/>
    </row>
    <row r="77" spans="2:5" x14ac:dyDescent="0.35">
      <c r="B77" s="329"/>
      <c r="C77" s="328"/>
      <c r="D77" s="328"/>
      <c r="E77" s="328"/>
    </row>
    <row r="78" spans="2:5" x14ac:dyDescent="0.35">
      <c r="B78" s="329"/>
      <c r="C78" s="328"/>
      <c r="D78" s="328"/>
      <c r="E78" s="328"/>
    </row>
    <row r="79" spans="2:5" x14ac:dyDescent="0.35">
      <c r="B79" s="329"/>
      <c r="C79" s="328"/>
      <c r="D79" s="328"/>
      <c r="E79" s="328"/>
    </row>
    <row r="80" spans="2:5" x14ac:dyDescent="0.35">
      <c r="B80" s="329"/>
      <c r="C80" s="328"/>
      <c r="D80" s="328"/>
      <c r="E80" s="328"/>
    </row>
    <row r="81" spans="2:5" x14ac:dyDescent="0.35">
      <c r="B81" s="329"/>
      <c r="C81" s="328"/>
      <c r="D81" s="328"/>
      <c r="E81" s="328"/>
    </row>
    <row r="82" spans="2:5" x14ac:dyDescent="0.35">
      <c r="B82" s="329"/>
      <c r="C82" s="328"/>
      <c r="D82" s="328"/>
      <c r="E82" s="328"/>
    </row>
    <row r="83" spans="2:5" x14ac:dyDescent="0.35">
      <c r="B83" s="329"/>
      <c r="C83" s="328"/>
      <c r="D83" s="328"/>
      <c r="E83" s="328"/>
    </row>
    <row r="84" spans="2:5" x14ac:dyDescent="0.35">
      <c r="B84" s="329"/>
      <c r="C84" s="328"/>
      <c r="D84" s="328"/>
      <c r="E84" s="328"/>
    </row>
    <row r="85" spans="2:5" x14ac:dyDescent="0.35">
      <c r="B85" s="329"/>
      <c r="C85" s="328"/>
      <c r="D85" s="328"/>
      <c r="E85" s="328"/>
    </row>
    <row r="86" spans="2:5" x14ac:dyDescent="0.35">
      <c r="B86" s="329"/>
      <c r="C86" s="328"/>
      <c r="D86" s="328"/>
      <c r="E86" s="328"/>
    </row>
    <row r="87" spans="2:5" x14ac:dyDescent="0.35">
      <c r="B87" s="329"/>
      <c r="C87" s="328"/>
      <c r="D87" s="328"/>
      <c r="E87" s="328"/>
    </row>
    <row r="88" spans="2:5" x14ac:dyDescent="0.35">
      <c r="B88" s="329"/>
      <c r="C88" s="328"/>
      <c r="D88" s="328"/>
      <c r="E88" s="328"/>
    </row>
    <row r="89" spans="2:5" x14ac:dyDescent="0.35">
      <c r="B89" s="329"/>
      <c r="C89" s="328"/>
      <c r="D89" s="328"/>
      <c r="E89" s="328"/>
    </row>
    <row r="90" spans="2:5" x14ac:dyDescent="0.35">
      <c r="B90" s="329"/>
      <c r="C90" s="328"/>
      <c r="D90" s="328"/>
      <c r="E90" s="328"/>
    </row>
    <row r="91" spans="2:5" x14ac:dyDescent="0.35">
      <c r="B91" s="329"/>
      <c r="C91" s="328"/>
      <c r="D91" s="328"/>
      <c r="E91" s="328"/>
    </row>
    <row r="92" spans="2:5" x14ac:dyDescent="0.35">
      <c r="B92" s="329"/>
      <c r="C92" s="328"/>
      <c r="D92" s="328"/>
      <c r="E92" s="328"/>
    </row>
    <row r="93" spans="2:5" x14ac:dyDescent="0.35">
      <c r="B93" s="329"/>
      <c r="C93" s="328"/>
      <c r="D93" s="328"/>
      <c r="E93" s="328"/>
    </row>
    <row r="94" spans="2:5" x14ac:dyDescent="0.35">
      <c r="B94" s="329"/>
      <c r="C94" s="328"/>
      <c r="D94" s="328"/>
      <c r="E94" s="328"/>
    </row>
    <row r="95" spans="2:5" x14ac:dyDescent="0.35">
      <c r="B95" s="329"/>
      <c r="C95" s="328"/>
      <c r="D95" s="328"/>
      <c r="E95" s="328"/>
    </row>
    <row r="96" spans="2:5" x14ac:dyDescent="0.35">
      <c r="B96" s="329"/>
      <c r="C96" s="328"/>
      <c r="D96" s="328"/>
      <c r="E96" s="328"/>
    </row>
    <row r="97" spans="2:5" x14ac:dyDescent="0.35">
      <c r="B97" s="329"/>
      <c r="C97" s="328"/>
      <c r="D97" s="328"/>
      <c r="E97" s="328"/>
    </row>
    <row r="98" spans="2:5" x14ac:dyDescent="0.35">
      <c r="B98" s="329"/>
      <c r="C98" s="328"/>
      <c r="D98" s="328"/>
      <c r="E98" s="328"/>
    </row>
    <row r="99" spans="2:5" x14ac:dyDescent="0.35">
      <c r="B99" s="329"/>
      <c r="C99" s="328"/>
      <c r="D99" s="328"/>
      <c r="E99" s="328"/>
    </row>
    <row r="100" spans="2:5" x14ac:dyDescent="0.35">
      <c r="B100" s="329"/>
      <c r="C100" s="328"/>
      <c r="D100" s="328"/>
      <c r="E100" s="328"/>
    </row>
    <row r="101" spans="2:5" x14ac:dyDescent="0.35">
      <c r="B101" s="329"/>
      <c r="C101" s="328"/>
      <c r="D101" s="328"/>
      <c r="E101" s="328"/>
    </row>
    <row r="102" spans="2:5" x14ac:dyDescent="0.35">
      <c r="B102" s="329"/>
      <c r="C102" s="328"/>
      <c r="D102" s="328"/>
      <c r="E102" s="328"/>
    </row>
    <row r="103" spans="2:5" x14ac:dyDescent="0.35">
      <c r="B103" s="329"/>
      <c r="C103" s="328"/>
      <c r="D103" s="328"/>
      <c r="E103" s="328"/>
    </row>
    <row r="104" spans="2:5" x14ac:dyDescent="0.35">
      <c r="B104" s="329"/>
      <c r="C104" s="328"/>
      <c r="D104" s="328"/>
      <c r="E104" s="328"/>
    </row>
    <row r="105" spans="2:5" x14ac:dyDescent="0.35">
      <c r="B105" s="329"/>
      <c r="C105" s="328"/>
      <c r="D105" s="328"/>
      <c r="E105" s="328"/>
    </row>
    <row r="106" spans="2:5" x14ac:dyDescent="0.35">
      <c r="B106" s="329"/>
      <c r="C106" s="328"/>
      <c r="D106" s="328"/>
      <c r="E106" s="328"/>
    </row>
    <row r="107" spans="2:5" x14ac:dyDescent="0.35">
      <c r="B107" s="329"/>
      <c r="C107" s="328"/>
      <c r="D107" s="328"/>
      <c r="E107" s="328"/>
    </row>
    <row r="108" spans="2:5" x14ac:dyDescent="0.35">
      <c r="B108" s="329"/>
      <c r="C108" s="328"/>
      <c r="D108" s="328"/>
      <c r="E108" s="328"/>
    </row>
    <row r="109" spans="2:5" x14ac:dyDescent="0.35">
      <c r="B109" s="329"/>
      <c r="C109" s="328"/>
      <c r="D109" s="328"/>
      <c r="E109" s="328"/>
    </row>
    <row r="110" spans="2:5" x14ac:dyDescent="0.35">
      <c r="B110" s="329"/>
      <c r="C110" s="328"/>
      <c r="D110" s="328"/>
      <c r="E110" s="328"/>
    </row>
    <row r="111" spans="2:5" x14ac:dyDescent="0.35">
      <c r="B111" s="329"/>
      <c r="C111" s="328"/>
      <c r="D111" s="328"/>
      <c r="E111" s="328"/>
    </row>
    <row r="112" spans="2:5" x14ac:dyDescent="0.35">
      <c r="B112" s="329"/>
      <c r="C112" s="328"/>
      <c r="D112" s="328"/>
      <c r="E112" s="328"/>
    </row>
  </sheetData>
  <mergeCells count="2">
    <mergeCell ref="D3:D5"/>
    <mergeCell ref="E3:E5"/>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514C8F-6E71-4B93-9373-93DB72C6A278}">
  <dimension ref="A1:DC56"/>
  <sheetViews>
    <sheetView zoomScaleNormal="100" workbookViewId="0">
      <selection activeCell="C7" sqref="C7"/>
    </sheetView>
  </sheetViews>
  <sheetFormatPr defaultColWidth="9.1796875" defaultRowHeight="14.5" outlineLevelCol="1" x14ac:dyDescent="0.35"/>
  <cols>
    <col min="1" max="1" width="12.1796875" style="181" bestFit="1" customWidth="1"/>
    <col min="2" max="2" width="30.1796875" style="181" customWidth="1"/>
    <col min="3" max="3" width="16.7265625" bestFit="1" customWidth="1"/>
    <col min="4" max="4" width="12.81640625" bestFit="1" customWidth="1"/>
    <col min="5" max="5" width="11.54296875" style="181" bestFit="1" customWidth="1"/>
    <col min="6" max="96" width="15.1796875" style="289" hidden="1" customWidth="1" outlineLevel="1"/>
    <col min="97" max="99" width="15.1796875" style="289" customWidth="1" collapsed="1"/>
    <col min="100" max="101" width="15.1796875" style="289" customWidth="1"/>
    <col min="102" max="105" width="15.1796875" style="289" customWidth="1" collapsed="1"/>
    <col min="106" max="106" width="15.1796875" style="289" customWidth="1"/>
    <col min="107" max="107" width="15.1796875" style="289" customWidth="1" collapsed="1"/>
    <col min="108" max="16384" width="9.1796875" style="296"/>
  </cols>
  <sheetData>
    <row r="1" spans="1:107" s="297" customFormat="1" ht="15" thickBot="1" x14ac:dyDescent="0.4">
      <c r="A1" s="290" t="s">
        <v>555</v>
      </c>
      <c r="B1" s="290" t="s">
        <v>556</v>
      </c>
      <c r="C1" s="290" t="s">
        <v>557</v>
      </c>
      <c r="D1" s="290" t="s">
        <v>558</v>
      </c>
      <c r="E1" s="290" t="s">
        <v>559</v>
      </c>
      <c r="F1" s="291">
        <v>0</v>
      </c>
      <c r="G1" s="291">
        <v>1</v>
      </c>
      <c r="H1" s="291">
        <v>2</v>
      </c>
      <c r="I1" s="291">
        <v>3</v>
      </c>
      <c r="J1" s="291">
        <v>4</v>
      </c>
      <c r="K1" s="291">
        <v>5</v>
      </c>
      <c r="L1" s="291">
        <v>6</v>
      </c>
      <c r="M1" s="291">
        <v>7</v>
      </c>
      <c r="N1" s="291">
        <v>8</v>
      </c>
      <c r="O1" s="291">
        <v>9</v>
      </c>
      <c r="P1" s="291">
        <v>10</v>
      </c>
      <c r="Q1" s="291">
        <v>11</v>
      </c>
      <c r="R1" s="291">
        <v>12</v>
      </c>
      <c r="S1" s="291">
        <v>13</v>
      </c>
      <c r="T1" s="291">
        <v>14</v>
      </c>
      <c r="U1" s="291">
        <v>15</v>
      </c>
      <c r="V1" s="291">
        <v>16</v>
      </c>
      <c r="W1" s="291">
        <v>17</v>
      </c>
      <c r="X1" s="291">
        <v>18</v>
      </c>
      <c r="Y1" s="291">
        <v>19</v>
      </c>
      <c r="Z1" s="291">
        <v>20</v>
      </c>
      <c r="AA1" s="291">
        <v>21</v>
      </c>
      <c r="AB1" s="291">
        <v>22</v>
      </c>
      <c r="AC1" s="291">
        <v>23</v>
      </c>
      <c r="AD1" s="291">
        <v>24</v>
      </c>
      <c r="AE1" s="291">
        <v>25</v>
      </c>
      <c r="AF1" s="291">
        <v>26</v>
      </c>
      <c r="AG1" s="291">
        <v>27</v>
      </c>
      <c r="AH1" s="291">
        <v>28</v>
      </c>
      <c r="AI1" s="291">
        <v>29</v>
      </c>
      <c r="AJ1" s="291">
        <v>30</v>
      </c>
      <c r="AK1" s="291">
        <v>31</v>
      </c>
      <c r="AL1" s="291">
        <v>32</v>
      </c>
      <c r="AM1" s="291">
        <v>33</v>
      </c>
      <c r="AN1" s="291">
        <v>34</v>
      </c>
      <c r="AO1" s="291">
        <v>35</v>
      </c>
      <c r="AP1" s="291">
        <v>36</v>
      </c>
      <c r="AQ1" s="291">
        <v>37</v>
      </c>
      <c r="AR1" s="291">
        <v>38</v>
      </c>
      <c r="AS1" s="291">
        <v>39</v>
      </c>
      <c r="AT1" s="291">
        <v>40</v>
      </c>
      <c r="AU1" s="291">
        <v>41</v>
      </c>
      <c r="AV1" s="291">
        <v>42</v>
      </c>
      <c r="AW1" s="291">
        <v>43</v>
      </c>
      <c r="AX1" s="291">
        <v>44</v>
      </c>
      <c r="AY1" s="291">
        <v>45</v>
      </c>
      <c r="AZ1" s="291">
        <v>46</v>
      </c>
      <c r="BA1" s="291">
        <v>47</v>
      </c>
      <c r="BB1" s="291">
        <v>48</v>
      </c>
      <c r="BC1" s="291">
        <v>49</v>
      </c>
      <c r="BD1" s="291">
        <v>50</v>
      </c>
      <c r="BE1" s="291">
        <v>51</v>
      </c>
      <c r="BF1" s="291">
        <v>52</v>
      </c>
      <c r="BG1" s="291">
        <v>53</v>
      </c>
      <c r="BH1" s="291">
        <v>54</v>
      </c>
      <c r="BI1" s="291">
        <v>55</v>
      </c>
      <c r="BJ1" s="291">
        <v>56</v>
      </c>
      <c r="BK1" s="291">
        <v>57</v>
      </c>
      <c r="BL1" s="291">
        <v>58</v>
      </c>
      <c r="BM1" s="291">
        <v>59</v>
      </c>
      <c r="BN1" s="291">
        <v>60</v>
      </c>
      <c r="BO1" s="291">
        <v>61</v>
      </c>
      <c r="BP1" s="291">
        <v>62</v>
      </c>
      <c r="BQ1" s="291">
        <v>63</v>
      </c>
      <c r="BR1" s="291">
        <v>64</v>
      </c>
      <c r="BS1" s="291">
        <v>65</v>
      </c>
      <c r="BT1" s="291">
        <v>66</v>
      </c>
      <c r="BU1" s="291">
        <v>67</v>
      </c>
      <c r="BV1" s="291">
        <v>68</v>
      </c>
      <c r="BW1" s="291">
        <v>69</v>
      </c>
      <c r="BX1" s="291">
        <v>70</v>
      </c>
      <c r="BY1" s="291">
        <v>71</v>
      </c>
      <c r="BZ1" s="291">
        <v>72</v>
      </c>
      <c r="CA1" s="291">
        <v>73</v>
      </c>
      <c r="CB1" s="291">
        <v>74</v>
      </c>
      <c r="CC1" s="291">
        <v>75</v>
      </c>
      <c r="CD1" s="291">
        <v>76</v>
      </c>
      <c r="CE1" s="291">
        <v>77</v>
      </c>
      <c r="CF1" s="291">
        <v>78</v>
      </c>
      <c r="CG1" s="291">
        <v>79</v>
      </c>
      <c r="CH1" s="291">
        <v>80</v>
      </c>
      <c r="CI1" s="291">
        <v>81</v>
      </c>
      <c r="CJ1" s="291">
        <v>82</v>
      </c>
      <c r="CK1" s="291">
        <v>83</v>
      </c>
      <c r="CL1" s="291">
        <v>84</v>
      </c>
      <c r="CM1" s="291">
        <v>85</v>
      </c>
      <c r="CN1" s="291">
        <v>86</v>
      </c>
      <c r="CO1" s="291">
        <v>87</v>
      </c>
      <c r="CP1" s="291">
        <v>88</v>
      </c>
      <c r="CQ1" s="291">
        <v>89</v>
      </c>
      <c r="CR1" s="291" t="s">
        <v>560</v>
      </c>
      <c r="CS1" s="302" t="s">
        <v>568</v>
      </c>
      <c r="CT1" s="302" t="s">
        <v>569</v>
      </c>
      <c r="CU1" s="302" t="s">
        <v>570</v>
      </c>
      <c r="CV1" s="306" t="s">
        <v>576</v>
      </c>
      <c r="CW1" s="306" t="s">
        <v>579</v>
      </c>
      <c r="CX1" s="302" t="s">
        <v>571</v>
      </c>
      <c r="CY1" s="302" t="s">
        <v>572</v>
      </c>
      <c r="CZ1" s="302" t="s">
        <v>573</v>
      </c>
      <c r="DA1" s="302" t="s">
        <v>574</v>
      </c>
      <c r="DB1" s="306" t="s">
        <v>577</v>
      </c>
      <c r="DC1" s="302" t="s">
        <v>575</v>
      </c>
    </row>
    <row r="2" spans="1:107" x14ac:dyDescent="0.35">
      <c r="A2" s="181" t="s">
        <v>416</v>
      </c>
      <c r="B2" s="181" t="s">
        <v>11</v>
      </c>
      <c r="C2" t="s">
        <v>561</v>
      </c>
      <c r="D2" t="s">
        <v>563</v>
      </c>
      <c r="E2" s="294">
        <f>SUM(F2:CR2)</f>
        <v>18959</v>
      </c>
      <c r="F2" s="292">
        <v>192</v>
      </c>
      <c r="G2" s="292">
        <v>202</v>
      </c>
      <c r="H2" s="292">
        <v>268</v>
      </c>
      <c r="I2" s="292">
        <v>239</v>
      </c>
      <c r="J2" s="292">
        <v>248</v>
      </c>
      <c r="K2" s="292">
        <v>275</v>
      </c>
      <c r="L2" s="292">
        <v>272</v>
      </c>
      <c r="M2" s="292">
        <v>227</v>
      </c>
      <c r="N2" s="292">
        <v>244</v>
      </c>
      <c r="O2" s="292">
        <v>265</v>
      </c>
      <c r="P2" s="292">
        <v>224</v>
      </c>
      <c r="Q2" s="292">
        <v>242</v>
      </c>
      <c r="R2" s="292">
        <v>258</v>
      </c>
      <c r="S2" s="292">
        <v>236</v>
      </c>
      <c r="T2" s="292">
        <v>188</v>
      </c>
      <c r="U2" s="292">
        <v>209</v>
      </c>
      <c r="V2" s="292">
        <v>181</v>
      </c>
      <c r="W2" s="292">
        <v>199</v>
      </c>
      <c r="X2" s="292">
        <v>124</v>
      </c>
      <c r="Y2" s="292">
        <v>84</v>
      </c>
      <c r="Z2" s="292">
        <v>113</v>
      </c>
      <c r="AA2" s="292">
        <v>97</v>
      </c>
      <c r="AB2" s="292">
        <v>139</v>
      </c>
      <c r="AC2" s="292">
        <v>148</v>
      </c>
      <c r="AD2" s="292">
        <v>179</v>
      </c>
      <c r="AE2" s="292">
        <v>200</v>
      </c>
      <c r="AF2" s="292">
        <v>260</v>
      </c>
      <c r="AG2" s="292">
        <v>250</v>
      </c>
      <c r="AH2" s="292">
        <v>316</v>
      </c>
      <c r="AI2" s="292">
        <v>292</v>
      </c>
      <c r="AJ2" s="292">
        <v>313</v>
      </c>
      <c r="AK2" s="292">
        <v>288</v>
      </c>
      <c r="AL2" s="292">
        <v>296</v>
      </c>
      <c r="AM2" s="292">
        <v>283</v>
      </c>
      <c r="AN2" s="292">
        <v>278</v>
      </c>
      <c r="AO2" s="292">
        <v>341</v>
      </c>
      <c r="AP2" s="292">
        <v>310</v>
      </c>
      <c r="AQ2" s="292">
        <v>297</v>
      </c>
      <c r="AR2" s="292">
        <v>299</v>
      </c>
      <c r="AS2" s="292">
        <v>284</v>
      </c>
      <c r="AT2" s="292">
        <v>295</v>
      </c>
      <c r="AU2" s="292">
        <v>273</v>
      </c>
      <c r="AV2" s="292">
        <v>266</v>
      </c>
      <c r="AW2" s="292">
        <v>274</v>
      </c>
      <c r="AX2" s="292">
        <v>260</v>
      </c>
      <c r="AY2" s="292">
        <v>283</v>
      </c>
      <c r="AZ2" s="292">
        <v>240</v>
      </c>
      <c r="BA2" s="292">
        <v>225</v>
      </c>
      <c r="BB2" s="292">
        <v>254</v>
      </c>
      <c r="BC2" s="292">
        <v>264</v>
      </c>
      <c r="BD2" s="292">
        <v>259</v>
      </c>
      <c r="BE2" s="292">
        <v>279</v>
      </c>
      <c r="BF2" s="292">
        <v>238</v>
      </c>
      <c r="BG2" s="292">
        <v>248</v>
      </c>
      <c r="BH2" s="292">
        <v>236</v>
      </c>
      <c r="BI2" s="292">
        <v>243</v>
      </c>
      <c r="BJ2" s="292">
        <v>237</v>
      </c>
      <c r="BK2" s="292">
        <v>236</v>
      </c>
      <c r="BL2" s="292">
        <v>222</v>
      </c>
      <c r="BM2" s="292">
        <v>252</v>
      </c>
      <c r="BN2" s="292">
        <v>205</v>
      </c>
      <c r="BO2" s="292">
        <v>225</v>
      </c>
      <c r="BP2" s="292">
        <v>209</v>
      </c>
      <c r="BQ2" s="292">
        <v>218</v>
      </c>
      <c r="BR2" s="292">
        <v>198</v>
      </c>
      <c r="BS2" s="292">
        <v>196</v>
      </c>
      <c r="BT2" s="292">
        <v>186</v>
      </c>
      <c r="BU2" s="292">
        <v>184</v>
      </c>
      <c r="BV2" s="292">
        <v>153</v>
      </c>
      <c r="BW2" s="292">
        <v>172</v>
      </c>
      <c r="BX2" s="292">
        <v>167</v>
      </c>
      <c r="BY2" s="292">
        <v>160</v>
      </c>
      <c r="BZ2" s="292">
        <v>199</v>
      </c>
      <c r="CA2" s="292">
        <v>197</v>
      </c>
      <c r="CB2" s="292">
        <v>146</v>
      </c>
      <c r="CC2" s="292">
        <v>146</v>
      </c>
      <c r="CD2" s="292">
        <v>133</v>
      </c>
      <c r="CE2" s="292">
        <v>130</v>
      </c>
      <c r="CF2" s="292">
        <v>140</v>
      </c>
      <c r="CG2" s="292">
        <v>118</v>
      </c>
      <c r="CH2" s="292">
        <v>99</v>
      </c>
      <c r="CI2" s="292">
        <v>112</v>
      </c>
      <c r="CJ2" s="292">
        <v>118</v>
      </c>
      <c r="CK2" s="292">
        <v>105</v>
      </c>
      <c r="CL2" s="292">
        <v>97</v>
      </c>
      <c r="CM2" s="292">
        <v>77</v>
      </c>
      <c r="CN2" s="292">
        <v>87</v>
      </c>
      <c r="CO2" s="292">
        <v>62</v>
      </c>
      <c r="CP2" s="292">
        <v>57</v>
      </c>
      <c r="CQ2" s="292">
        <v>52</v>
      </c>
      <c r="CR2" s="292">
        <v>167</v>
      </c>
      <c r="CS2" s="303">
        <f>SUM(F2:J2)</f>
        <v>1149</v>
      </c>
      <c r="CT2" s="303">
        <f>SUM(K2:Q2)</f>
        <v>1749</v>
      </c>
      <c r="CU2" s="303">
        <f>SUM(R2:U2)</f>
        <v>891</v>
      </c>
      <c r="CV2" s="307">
        <f>SUM(F2:U2)</f>
        <v>3789</v>
      </c>
      <c r="CW2" s="307">
        <f>SUM(V2:BR2)</f>
        <v>11710</v>
      </c>
      <c r="CX2" s="303">
        <f>SUM(V2:AD2)</f>
        <v>1264</v>
      </c>
      <c r="CY2" s="303">
        <f>SUM(AE2:AX2)</f>
        <v>5675</v>
      </c>
      <c r="CZ2" s="303">
        <f>SUM(AY2:BR2)</f>
        <v>4771</v>
      </c>
      <c r="DA2" s="303">
        <f>SUM(BS2:CL2)</f>
        <v>2958</v>
      </c>
      <c r="DB2" s="307">
        <f>SUM(BS2:CR2)</f>
        <v>3460</v>
      </c>
      <c r="DC2" s="303">
        <f>SUM(CM2:CR2)</f>
        <v>502</v>
      </c>
    </row>
    <row r="3" spans="1:107" x14ac:dyDescent="0.35">
      <c r="A3" s="181" t="s">
        <v>417</v>
      </c>
      <c r="B3" s="181" t="s">
        <v>97</v>
      </c>
      <c r="C3" t="s">
        <v>561</v>
      </c>
      <c r="D3" t="s">
        <v>563</v>
      </c>
      <c r="E3" s="294">
        <v>17136</v>
      </c>
      <c r="F3" s="292">
        <v>68</v>
      </c>
      <c r="G3" s="292">
        <v>60</v>
      </c>
      <c r="H3" s="292">
        <v>63</v>
      </c>
      <c r="I3" s="292">
        <v>75</v>
      </c>
      <c r="J3" s="292">
        <v>84</v>
      </c>
      <c r="K3" s="292">
        <v>68</v>
      </c>
      <c r="L3" s="292">
        <v>68</v>
      </c>
      <c r="M3" s="292">
        <v>82</v>
      </c>
      <c r="N3" s="292">
        <v>78</v>
      </c>
      <c r="O3" s="292">
        <v>93</v>
      </c>
      <c r="P3" s="292">
        <v>68</v>
      </c>
      <c r="Q3" s="292">
        <v>67</v>
      </c>
      <c r="R3" s="292">
        <v>62</v>
      </c>
      <c r="S3" s="292">
        <v>48</v>
      </c>
      <c r="T3" s="292">
        <v>72</v>
      </c>
      <c r="U3" s="292">
        <v>64</v>
      </c>
      <c r="V3" s="292">
        <v>60</v>
      </c>
      <c r="W3" s="292">
        <v>72</v>
      </c>
      <c r="X3" s="292">
        <v>372</v>
      </c>
      <c r="Y3" s="292">
        <v>726</v>
      </c>
      <c r="Z3" s="292">
        <v>986</v>
      </c>
      <c r="AA3" s="292">
        <v>965</v>
      </c>
      <c r="AB3" s="292">
        <v>959</v>
      </c>
      <c r="AC3" s="292">
        <v>937</v>
      </c>
      <c r="AD3" s="292">
        <v>713</v>
      </c>
      <c r="AE3" s="292">
        <v>608</v>
      </c>
      <c r="AF3" s="292">
        <v>562</v>
      </c>
      <c r="AG3" s="292">
        <v>519</v>
      </c>
      <c r="AH3" s="292">
        <v>504</v>
      </c>
      <c r="AI3" s="292">
        <v>444</v>
      </c>
      <c r="AJ3" s="292">
        <v>444</v>
      </c>
      <c r="AK3" s="292">
        <v>384</v>
      </c>
      <c r="AL3" s="292">
        <v>349</v>
      </c>
      <c r="AM3" s="292">
        <v>282</v>
      </c>
      <c r="AN3" s="292">
        <v>278</v>
      </c>
      <c r="AO3" s="292">
        <v>232</v>
      </c>
      <c r="AP3" s="292">
        <v>231</v>
      </c>
      <c r="AQ3" s="292">
        <v>193</v>
      </c>
      <c r="AR3" s="292">
        <v>174</v>
      </c>
      <c r="AS3" s="292">
        <v>186</v>
      </c>
      <c r="AT3" s="292">
        <v>176</v>
      </c>
      <c r="AU3" s="292">
        <v>149</v>
      </c>
      <c r="AV3" s="292">
        <v>146</v>
      </c>
      <c r="AW3" s="292">
        <v>159</v>
      </c>
      <c r="AX3" s="292">
        <v>158</v>
      </c>
      <c r="AY3" s="292">
        <v>124</v>
      </c>
      <c r="AZ3" s="292">
        <v>149</v>
      </c>
      <c r="BA3" s="292">
        <v>159</v>
      </c>
      <c r="BB3" s="292">
        <v>125</v>
      </c>
      <c r="BC3" s="292">
        <v>122</v>
      </c>
      <c r="BD3" s="292">
        <v>132</v>
      </c>
      <c r="BE3" s="292">
        <v>148</v>
      </c>
      <c r="BF3" s="292">
        <v>108</v>
      </c>
      <c r="BG3" s="292">
        <v>151</v>
      </c>
      <c r="BH3" s="292">
        <v>125</v>
      </c>
      <c r="BI3" s="292">
        <v>128</v>
      </c>
      <c r="BJ3" s="292">
        <v>113</v>
      </c>
      <c r="BK3" s="292">
        <v>108</v>
      </c>
      <c r="BL3" s="292">
        <v>121</v>
      </c>
      <c r="BM3" s="292">
        <v>112</v>
      </c>
      <c r="BN3" s="292">
        <v>120</v>
      </c>
      <c r="BO3" s="292">
        <v>132</v>
      </c>
      <c r="BP3" s="292">
        <v>105</v>
      </c>
      <c r="BQ3" s="292">
        <v>111</v>
      </c>
      <c r="BR3" s="292">
        <v>129</v>
      </c>
      <c r="BS3" s="292">
        <v>87</v>
      </c>
      <c r="BT3" s="292">
        <v>89</v>
      </c>
      <c r="BU3" s="292">
        <v>78</v>
      </c>
      <c r="BV3" s="292">
        <v>96</v>
      </c>
      <c r="BW3" s="292">
        <v>97</v>
      </c>
      <c r="BX3" s="292">
        <v>81</v>
      </c>
      <c r="BY3" s="292">
        <v>94</v>
      </c>
      <c r="BZ3" s="292">
        <v>80</v>
      </c>
      <c r="CA3" s="292">
        <v>99</v>
      </c>
      <c r="CB3" s="292">
        <v>64</v>
      </c>
      <c r="CC3" s="292">
        <v>70</v>
      </c>
      <c r="CD3" s="292">
        <v>47</v>
      </c>
      <c r="CE3" s="292">
        <v>69</v>
      </c>
      <c r="CF3" s="292">
        <v>42</v>
      </c>
      <c r="CG3" s="292">
        <v>40</v>
      </c>
      <c r="CH3" s="292">
        <v>55</v>
      </c>
      <c r="CI3" s="292">
        <v>43</v>
      </c>
      <c r="CJ3" s="292">
        <v>40</v>
      </c>
      <c r="CK3" s="292">
        <v>39</v>
      </c>
      <c r="CL3" s="292">
        <v>32</v>
      </c>
      <c r="CM3" s="292">
        <v>26</v>
      </c>
      <c r="CN3" s="292">
        <v>19</v>
      </c>
      <c r="CO3" s="292">
        <v>30</v>
      </c>
      <c r="CP3" s="292">
        <v>23</v>
      </c>
      <c r="CQ3" s="292">
        <v>25</v>
      </c>
      <c r="CR3" s="292">
        <v>61</v>
      </c>
      <c r="CS3" s="303">
        <f t="shared" ref="CS3:CS55" si="0">SUM(F3:J3)</f>
        <v>350</v>
      </c>
      <c r="CT3" s="303">
        <f t="shared" ref="CT3:CT55" si="1">SUM(K3:Q3)</f>
        <v>524</v>
      </c>
      <c r="CU3" s="303">
        <f t="shared" ref="CU3:CU55" si="2">SUM(R3:U3)</f>
        <v>246</v>
      </c>
      <c r="CV3" s="307">
        <f t="shared" ref="CV3:CV55" si="3">SUM(F3:U3)</f>
        <v>1120</v>
      </c>
      <c r="CW3" s="307">
        <f t="shared" ref="CW3:CW55" si="4">SUM(V3:BR3)</f>
        <v>14490</v>
      </c>
      <c r="CX3" s="303">
        <f t="shared" ref="CX3:CX55" si="5">SUM(V3:AD3)</f>
        <v>5790</v>
      </c>
      <c r="CY3" s="303">
        <f t="shared" ref="CY3:CY55" si="6">SUM(AE3:AX3)</f>
        <v>6178</v>
      </c>
      <c r="CZ3" s="303">
        <f t="shared" ref="CZ3:CZ55" si="7">SUM(AY3:BR3)</f>
        <v>2522</v>
      </c>
      <c r="DA3" s="303">
        <f t="shared" ref="DA3:DA55" si="8">SUM(BS3:CL3)</f>
        <v>1342</v>
      </c>
      <c r="DB3" s="307">
        <f t="shared" ref="DB3:DB55" si="9">SUM(BS3:CR3)</f>
        <v>1526</v>
      </c>
      <c r="DC3" s="303">
        <f t="shared" ref="DC3:DC55" si="10">SUM(CM3:CR3)</f>
        <v>184</v>
      </c>
    </row>
    <row r="4" spans="1:107" x14ac:dyDescent="0.35">
      <c r="A4" s="181" t="s">
        <v>418</v>
      </c>
      <c r="B4" s="181" t="s">
        <v>361</v>
      </c>
      <c r="C4" t="s">
        <v>561</v>
      </c>
      <c r="D4" t="s">
        <v>563</v>
      </c>
      <c r="E4" s="294">
        <f t="shared" ref="E4:E54" si="11">SUM(F4:CR4)</f>
        <v>12645</v>
      </c>
      <c r="F4" s="292">
        <v>86</v>
      </c>
      <c r="G4" s="292">
        <v>114</v>
      </c>
      <c r="H4" s="292">
        <v>119</v>
      </c>
      <c r="I4" s="292">
        <v>161</v>
      </c>
      <c r="J4" s="292">
        <v>146</v>
      </c>
      <c r="K4" s="292">
        <v>138</v>
      </c>
      <c r="L4" s="292">
        <v>129</v>
      </c>
      <c r="M4" s="292">
        <v>163</v>
      </c>
      <c r="N4" s="292">
        <v>145</v>
      </c>
      <c r="O4" s="292">
        <v>161</v>
      </c>
      <c r="P4" s="292">
        <v>183</v>
      </c>
      <c r="Q4" s="292">
        <v>162</v>
      </c>
      <c r="R4" s="292">
        <v>154</v>
      </c>
      <c r="S4" s="292">
        <v>157</v>
      </c>
      <c r="T4" s="292">
        <v>158</v>
      </c>
      <c r="U4" s="292">
        <v>136</v>
      </c>
      <c r="V4" s="292">
        <v>112</v>
      </c>
      <c r="W4" s="292">
        <v>126</v>
      </c>
      <c r="X4" s="292">
        <v>93</v>
      </c>
      <c r="Y4" s="292">
        <v>57</v>
      </c>
      <c r="Z4" s="292">
        <v>65</v>
      </c>
      <c r="AA4" s="292">
        <v>86</v>
      </c>
      <c r="AB4" s="292">
        <v>82</v>
      </c>
      <c r="AC4" s="292">
        <v>104</v>
      </c>
      <c r="AD4" s="292">
        <v>131</v>
      </c>
      <c r="AE4" s="292">
        <v>130</v>
      </c>
      <c r="AF4" s="292">
        <v>123</v>
      </c>
      <c r="AG4" s="292">
        <v>122</v>
      </c>
      <c r="AH4" s="292">
        <v>160</v>
      </c>
      <c r="AI4" s="292">
        <v>156</v>
      </c>
      <c r="AJ4" s="292">
        <v>158</v>
      </c>
      <c r="AK4" s="292">
        <v>143</v>
      </c>
      <c r="AL4" s="292">
        <v>149</v>
      </c>
      <c r="AM4" s="292">
        <v>157</v>
      </c>
      <c r="AN4" s="292">
        <v>143</v>
      </c>
      <c r="AO4" s="292">
        <v>120</v>
      </c>
      <c r="AP4" s="292">
        <v>133</v>
      </c>
      <c r="AQ4" s="292">
        <v>159</v>
      </c>
      <c r="AR4" s="292">
        <v>196</v>
      </c>
      <c r="AS4" s="292">
        <v>155</v>
      </c>
      <c r="AT4" s="292">
        <v>174</v>
      </c>
      <c r="AU4" s="292">
        <v>192</v>
      </c>
      <c r="AV4" s="292">
        <v>172</v>
      </c>
      <c r="AW4" s="292">
        <v>177</v>
      </c>
      <c r="AX4" s="292">
        <v>145</v>
      </c>
      <c r="AY4" s="292">
        <v>168</v>
      </c>
      <c r="AZ4" s="292">
        <v>146</v>
      </c>
      <c r="BA4" s="292">
        <v>149</v>
      </c>
      <c r="BB4" s="292">
        <v>165</v>
      </c>
      <c r="BC4" s="292">
        <v>200</v>
      </c>
      <c r="BD4" s="292">
        <v>196</v>
      </c>
      <c r="BE4" s="292">
        <v>190</v>
      </c>
      <c r="BF4" s="292">
        <v>187</v>
      </c>
      <c r="BG4" s="292">
        <v>186</v>
      </c>
      <c r="BH4" s="292">
        <v>176</v>
      </c>
      <c r="BI4" s="292">
        <v>179</v>
      </c>
      <c r="BJ4" s="292">
        <v>167</v>
      </c>
      <c r="BK4" s="292">
        <v>193</v>
      </c>
      <c r="BL4" s="292">
        <v>179</v>
      </c>
      <c r="BM4" s="292">
        <v>196</v>
      </c>
      <c r="BN4" s="292">
        <v>202</v>
      </c>
      <c r="BO4" s="292">
        <v>161</v>
      </c>
      <c r="BP4" s="292">
        <v>182</v>
      </c>
      <c r="BQ4" s="292">
        <v>185</v>
      </c>
      <c r="BR4" s="292">
        <v>153</v>
      </c>
      <c r="BS4" s="292">
        <v>147</v>
      </c>
      <c r="BT4" s="292">
        <v>140</v>
      </c>
      <c r="BU4" s="292">
        <v>141</v>
      </c>
      <c r="BV4" s="292">
        <v>158</v>
      </c>
      <c r="BW4" s="292">
        <v>145</v>
      </c>
      <c r="BX4" s="292">
        <v>147</v>
      </c>
      <c r="BY4" s="292">
        <v>152</v>
      </c>
      <c r="BZ4" s="292">
        <v>146</v>
      </c>
      <c r="CA4" s="292">
        <v>150</v>
      </c>
      <c r="CB4" s="292">
        <v>135</v>
      </c>
      <c r="CC4" s="292">
        <v>110</v>
      </c>
      <c r="CD4" s="292">
        <v>107</v>
      </c>
      <c r="CE4" s="292">
        <v>95</v>
      </c>
      <c r="CF4" s="292">
        <v>89</v>
      </c>
      <c r="CG4" s="292">
        <v>96</v>
      </c>
      <c r="CH4" s="292">
        <v>75</v>
      </c>
      <c r="CI4" s="292">
        <v>97</v>
      </c>
      <c r="CJ4" s="292">
        <v>93</v>
      </c>
      <c r="CK4" s="292">
        <v>79</v>
      </c>
      <c r="CL4" s="292">
        <v>79</v>
      </c>
      <c r="CM4" s="292">
        <v>67</v>
      </c>
      <c r="CN4" s="292">
        <v>63</v>
      </c>
      <c r="CO4" s="292">
        <v>52</v>
      </c>
      <c r="CP4" s="292">
        <v>55</v>
      </c>
      <c r="CQ4" s="292">
        <v>47</v>
      </c>
      <c r="CR4" s="292">
        <v>188</v>
      </c>
      <c r="CS4" s="303">
        <f t="shared" si="0"/>
        <v>626</v>
      </c>
      <c r="CT4" s="303">
        <f t="shared" si="1"/>
        <v>1081</v>
      </c>
      <c r="CU4" s="303">
        <f t="shared" si="2"/>
        <v>605</v>
      </c>
      <c r="CV4" s="307">
        <f t="shared" si="3"/>
        <v>2312</v>
      </c>
      <c r="CW4" s="307">
        <f t="shared" si="4"/>
        <v>7480</v>
      </c>
      <c r="CX4" s="303">
        <f t="shared" si="5"/>
        <v>856</v>
      </c>
      <c r="CY4" s="303">
        <f t="shared" si="6"/>
        <v>3064</v>
      </c>
      <c r="CZ4" s="303">
        <f t="shared" si="7"/>
        <v>3560</v>
      </c>
      <c r="DA4" s="303">
        <f t="shared" si="8"/>
        <v>2381</v>
      </c>
      <c r="DB4" s="307">
        <f t="shared" si="9"/>
        <v>2853</v>
      </c>
      <c r="DC4" s="303">
        <f t="shared" si="10"/>
        <v>472</v>
      </c>
    </row>
    <row r="5" spans="1:107" x14ac:dyDescent="0.35">
      <c r="A5" s="181" t="s">
        <v>419</v>
      </c>
      <c r="B5" s="181" t="s">
        <v>362</v>
      </c>
      <c r="C5" t="s">
        <v>561</v>
      </c>
      <c r="D5" t="s">
        <v>563</v>
      </c>
      <c r="E5" s="294">
        <f t="shared" si="11"/>
        <v>12442</v>
      </c>
      <c r="F5" s="292">
        <v>89</v>
      </c>
      <c r="G5" s="292">
        <v>106</v>
      </c>
      <c r="H5" s="292">
        <v>106</v>
      </c>
      <c r="I5" s="292">
        <v>85</v>
      </c>
      <c r="J5" s="292">
        <v>125</v>
      </c>
      <c r="K5" s="292">
        <v>107</v>
      </c>
      <c r="L5" s="292">
        <v>127</v>
      </c>
      <c r="M5" s="292">
        <v>132</v>
      </c>
      <c r="N5" s="292">
        <v>99</v>
      </c>
      <c r="O5" s="292">
        <v>117</v>
      </c>
      <c r="P5" s="292">
        <v>116</v>
      </c>
      <c r="Q5" s="292">
        <v>116</v>
      </c>
      <c r="R5" s="292">
        <v>110</v>
      </c>
      <c r="S5" s="292">
        <v>119</v>
      </c>
      <c r="T5" s="292">
        <v>114</v>
      </c>
      <c r="U5" s="292">
        <v>81</v>
      </c>
      <c r="V5" s="292">
        <v>101</v>
      </c>
      <c r="W5" s="292">
        <v>115</v>
      </c>
      <c r="X5" s="292">
        <v>65</v>
      </c>
      <c r="Y5" s="292">
        <v>76</v>
      </c>
      <c r="Z5" s="292">
        <v>66</v>
      </c>
      <c r="AA5" s="292">
        <v>60</v>
      </c>
      <c r="AB5" s="292">
        <v>104</v>
      </c>
      <c r="AC5" s="292">
        <v>94</v>
      </c>
      <c r="AD5" s="292">
        <v>127</v>
      </c>
      <c r="AE5" s="292">
        <v>118</v>
      </c>
      <c r="AF5" s="292">
        <v>146</v>
      </c>
      <c r="AG5" s="292">
        <v>180</v>
      </c>
      <c r="AH5" s="292">
        <v>204</v>
      </c>
      <c r="AI5" s="292">
        <v>211</v>
      </c>
      <c r="AJ5" s="292">
        <v>205</v>
      </c>
      <c r="AK5" s="292">
        <v>226</v>
      </c>
      <c r="AL5" s="292">
        <v>173</v>
      </c>
      <c r="AM5" s="292">
        <v>170</v>
      </c>
      <c r="AN5" s="292">
        <v>183</v>
      </c>
      <c r="AO5" s="292">
        <v>172</v>
      </c>
      <c r="AP5" s="292">
        <v>192</v>
      </c>
      <c r="AQ5" s="292">
        <v>159</v>
      </c>
      <c r="AR5" s="292">
        <v>185</v>
      </c>
      <c r="AS5" s="292">
        <v>149</v>
      </c>
      <c r="AT5" s="292">
        <v>170</v>
      </c>
      <c r="AU5" s="292">
        <v>121</v>
      </c>
      <c r="AV5" s="292">
        <v>154</v>
      </c>
      <c r="AW5" s="292">
        <v>122</v>
      </c>
      <c r="AX5" s="292">
        <v>161</v>
      </c>
      <c r="AY5" s="292">
        <v>167</v>
      </c>
      <c r="AZ5" s="292">
        <v>160</v>
      </c>
      <c r="BA5" s="292">
        <v>145</v>
      </c>
      <c r="BB5" s="292">
        <v>136</v>
      </c>
      <c r="BC5" s="292">
        <v>156</v>
      </c>
      <c r="BD5" s="292">
        <v>146</v>
      </c>
      <c r="BE5" s="292">
        <v>169</v>
      </c>
      <c r="BF5" s="292">
        <v>162</v>
      </c>
      <c r="BG5" s="292">
        <v>175</v>
      </c>
      <c r="BH5" s="292">
        <v>194</v>
      </c>
      <c r="BI5" s="292">
        <v>188</v>
      </c>
      <c r="BJ5" s="292">
        <v>189</v>
      </c>
      <c r="BK5" s="292">
        <v>186</v>
      </c>
      <c r="BL5" s="292">
        <v>194</v>
      </c>
      <c r="BM5" s="292">
        <v>180</v>
      </c>
      <c r="BN5" s="292">
        <v>201</v>
      </c>
      <c r="BO5" s="292">
        <v>153</v>
      </c>
      <c r="BP5" s="292">
        <v>162</v>
      </c>
      <c r="BQ5" s="292">
        <v>148</v>
      </c>
      <c r="BR5" s="292">
        <v>145</v>
      </c>
      <c r="BS5" s="292">
        <v>114</v>
      </c>
      <c r="BT5" s="292">
        <v>152</v>
      </c>
      <c r="BU5" s="292">
        <v>143</v>
      </c>
      <c r="BV5" s="292">
        <v>154</v>
      </c>
      <c r="BW5" s="292">
        <v>139</v>
      </c>
      <c r="BX5" s="292">
        <v>132</v>
      </c>
      <c r="BY5" s="292">
        <v>133</v>
      </c>
      <c r="BZ5" s="292">
        <v>147</v>
      </c>
      <c r="CA5" s="292">
        <v>180</v>
      </c>
      <c r="CB5" s="292">
        <v>123</v>
      </c>
      <c r="CC5" s="292">
        <v>95</v>
      </c>
      <c r="CD5" s="292">
        <v>127</v>
      </c>
      <c r="CE5" s="292">
        <v>102</v>
      </c>
      <c r="CF5" s="292">
        <v>123</v>
      </c>
      <c r="CG5" s="292">
        <v>78</v>
      </c>
      <c r="CH5" s="292">
        <v>127</v>
      </c>
      <c r="CI5" s="292">
        <v>117</v>
      </c>
      <c r="CJ5" s="292">
        <v>115</v>
      </c>
      <c r="CK5" s="292">
        <v>102</v>
      </c>
      <c r="CL5" s="292">
        <v>105</v>
      </c>
      <c r="CM5" s="292">
        <v>100</v>
      </c>
      <c r="CN5" s="292">
        <v>80</v>
      </c>
      <c r="CO5" s="292">
        <v>60</v>
      </c>
      <c r="CP5" s="292">
        <v>58</v>
      </c>
      <c r="CQ5" s="292">
        <v>62</v>
      </c>
      <c r="CR5" s="292">
        <v>260</v>
      </c>
      <c r="CS5" s="303">
        <f t="shared" si="0"/>
        <v>511</v>
      </c>
      <c r="CT5" s="303">
        <f t="shared" si="1"/>
        <v>814</v>
      </c>
      <c r="CU5" s="303">
        <f t="shared" si="2"/>
        <v>424</v>
      </c>
      <c r="CV5" s="307">
        <f t="shared" si="3"/>
        <v>1749</v>
      </c>
      <c r="CW5" s="307">
        <f t="shared" si="4"/>
        <v>7565</v>
      </c>
      <c r="CX5" s="303">
        <f t="shared" si="5"/>
        <v>808</v>
      </c>
      <c r="CY5" s="303">
        <f t="shared" si="6"/>
        <v>3401</v>
      </c>
      <c r="CZ5" s="303">
        <f t="shared" si="7"/>
        <v>3356</v>
      </c>
      <c r="DA5" s="303">
        <f t="shared" si="8"/>
        <v>2508</v>
      </c>
      <c r="DB5" s="307">
        <f t="shared" si="9"/>
        <v>3128</v>
      </c>
      <c r="DC5" s="303">
        <f t="shared" si="10"/>
        <v>620</v>
      </c>
    </row>
    <row r="6" spans="1:107" x14ac:dyDescent="0.35">
      <c r="A6" s="181" t="s">
        <v>420</v>
      </c>
      <c r="B6" s="181" t="s">
        <v>363</v>
      </c>
      <c r="C6" t="s">
        <v>561</v>
      </c>
      <c r="D6" t="s">
        <v>563</v>
      </c>
      <c r="E6" s="294">
        <f t="shared" si="11"/>
        <v>15224</v>
      </c>
      <c r="F6" s="292">
        <v>143</v>
      </c>
      <c r="G6" s="292">
        <v>106</v>
      </c>
      <c r="H6" s="292">
        <v>124</v>
      </c>
      <c r="I6" s="292">
        <v>143</v>
      </c>
      <c r="J6" s="292">
        <v>128</v>
      </c>
      <c r="K6" s="292">
        <v>103</v>
      </c>
      <c r="L6" s="292">
        <v>122</v>
      </c>
      <c r="M6" s="292">
        <v>135</v>
      </c>
      <c r="N6" s="292">
        <v>144</v>
      </c>
      <c r="O6" s="292">
        <v>123</v>
      </c>
      <c r="P6" s="292">
        <v>128</v>
      </c>
      <c r="Q6" s="292">
        <v>117</v>
      </c>
      <c r="R6" s="292">
        <v>127</v>
      </c>
      <c r="S6" s="292">
        <v>100</v>
      </c>
      <c r="T6" s="292">
        <v>107</v>
      </c>
      <c r="U6" s="292">
        <v>92</v>
      </c>
      <c r="V6" s="292">
        <v>104</v>
      </c>
      <c r="W6" s="292">
        <v>76</v>
      </c>
      <c r="X6" s="292">
        <v>87</v>
      </c>
      <c r="Y6" s="292">
        <v>84</v>
      </c>
      <c r="Z6" s="292">
        <v>71</v>
      </c>
      <c r="AA6" s="292">
        <v>101</v>
      </c>
      <c r="AB6" s="292">
        <v>133</v>
      </c>
      <c r="AC6" s="292">
        <v>205</v>
      </c>
      <c r="AD6" s="292">
        <v>247</v>
      </c>
      <c r="AE6" s="292">
        <v>258</v>
      </c>
      <c r="AF6" s="292">
        <v>302</v>
      </c>
      <c r="AG6" s="292">
        <v>302</v>
      </c>
      <c r="AH6" s="292">
        <v>351</v>
      </c>
      <c r="AI6" s="292">
        <v>428</v>
      </c>
      <c r="AJ6" s="292">
        <v>341</v>
      </c>
      <c r="AK6" s="292">
        <v>390</v>
      </c>
      <c r="AL6" s="292">
        <v>316</v>
      </c>
      <c r="AM6" s="292">
        <v>302</v>
      </c>
      <c r="AN6" s="292">
        <v>304</v>
      </c>
      <c r="AO6" s="292">
        <v>301</v>
      </c>
      <c r="AP6" s="292">
        <v>272</v>
      </c>
      <c r="AQ6" s="292">
        <v>256</v>
      </c>
      <c r="AR6" s="292">
        <v>244</v>
      </c>
      <c r="AS6" s="292">
        <v>223</v>
      </c>
      <c r="AT6" s="292">
        <v>240</v>
      </c>
      <c r="AU6" s="292">
        <v>241</v>
      </c>
      <c r="AV6" s="292">
        <v>184</v>
      </c>
      <c r="AW6" s="292">
        <v>193</v>
      </c>
      <c r="AX6" s="292">
        <v>167</v>
      </c>
      <c r="AY6" s="292">
        <v>180</v>
      </c>
      <c r="AZ6" s="292">
        <v>180</v>
      </c>
      <c r="BA6" s="292">
        <v>180</v>
      </c>
      <c r="BB6" s="292">
        <v>207</v>
      </c>
      <c r="BC6" s="292">
        <v>156</v>
      </c>
      <c r="BD6" s="292">
        <v>187</v>
      </c>
      <c r="BE6" s="292">
        <v>155</v>
      </c>
      <c r="BF6" s="292">
        <v>201</v>
      </c>
      <c r="BG6" s="292">
        <v>182</v>
      </c>
      <c r="BH6" s="292">
        <v>204</v>
      </c>
      <c r="BI6" s="292">
        <v>191</v>
      </c>
      <c r="BJ6" s="292">
        <v>205</v>
      </c>
      <c r="BK6" s="292">
        <v>210</v>
      </c>
      <c r="BL6" s="292">
        <v>168</v>
      </c>
      <c r="BM6" s="292">
        <v>180</v>
      </c>
      <c r="BN6" s="292">
        <v>187</v>
      </c>
      <c r="BO6" s="292">
        <v>193</v>
      </c>
      <c r="BP6" s="292">
        <v>182</v>
      </c>
      <c r="BQ6" s="292">
        <v>149</v>
      </c>
      <c r="BR6" s="292">
        <v>145</v>
      </c>
      <c r="BS6" s="292">
        <v>141</v>
      </c>
      <c r="BT6" s="292">
        <v>134</v>
      </c>
      <c r="BU6" s="292">
        <v>155</v>
      </c>
      <c r="BV6" s="292">
        <v>135</v>
      </c>
      <c r="BW6" s="292">
        <v>130</v>
      </c>
      <c r="BX6" s="292">
        <v>137</v>
      </c>
      <c r="BY6" s="292">
        <v>126</v>
      </c>
      <c r="BZ6" s="292">
        <v>144</v>
      </c>
      <c r="CA6" s="292">
        <v>145</v>
      </c>
      <c r="CB6" s="292">
        <v>117</v>
      </c>
      <c r="CC6" s="292">
        <v>119</v>
      </c>
      <c r="CD6" s="292">
        <v>113</v>
      </c>
      <c r="CE6" s="292">
        <v>117</v>
      </c>
      <c r="CF6" s="292">
        <v>118</v>
      </c>
      <c r="CG6" s="292">
        <v>98</v>
      </c>
      <c r="CH6" s="292">
        <v>92</v>
      </c>
      <c r="CI6" s="292">
        <v>86</v>
      </c>
      <c r="CJ6" s="292">
        <v>101</v>
      </c>
      <c r="CK6" s="292">
        <v>94</v>
      </c>
      <c r="CL6" s="292">
        <v>78</v>
      </c>
      <c r="CM6" s="292">
        <v>69</v>
      </c>
      <c r="CN6" s="292">
        <v>61</v>
      </c>
      <c r="CO6" s="292">
        <v>68</v>
      </c>
      <c r="CP6" s="292">
        <v>56</v>
      </c>
      <c r="CQ6" s="292">
        <v>55</v>
      </c>
      <c r="CR6" s="292">
        <v>228</v>
      </c>
      <c r="CS6" s="303">
        <f t="shared" si="0"/>
        <v>644</v>
      </c>
      <c r="CT6" s="303">
        <f t="shared" si="1"/>
        <v>872</v>
      </c>
      <c r="CU6" s="303">
        <f t="shared" si="2"/>
        <v>426</v>
      </c>
      <c r="CV6" s="307">
        <f t="shared" si="3"/>
        <v>1942</v>
      </c>
      <c r="CW6" s="307">
        <f t="shared" si="4"/>
        <v>10365</v>
      </c>
      <c r="CX6" s="303">
        <f t="shared" si="5"/>
        <v>1108</v>
      </c>
      <c r="CY6" s="303">
        <f t="shared" si="6"/>
        <v>5615</v>
      </c>
      <c r="CZ6" s="303">
        <f t="shared" si="7"/>
        <v>3642</v>
      </c>
      <c r="DA6" s="303">
        <f t="shared" si="8"/>
        <v>2380</v>
      </c>
      <c r="DB6" s="307">
        <f t="shared" si="9"/>
        <v>2917</v>
      </c>
      <c r="DC6" s="303">
        <f t="shared" si="10"/>
        <v>537</v>
      </c>
    </row>
    <row r="7" spans="1:107" x14ac:dyDescent="0.35">
      <c r="A7" s="181" t="s">
        <v>421</v>
      </c>
      <c r="B7" s="181" t="s">
        <v>364</v>
      </c>
      <c r="C7" t="s">
        <v>561</v>
      </c>
      <c r="D7" t="s">
        <v>563</v>
      </c>
      <c r="E7" s="294">
        <f t="shared" si="11"/>
        <v>12137</v>
      </c>
      <c r="F7" s="292">
        <v>105</v>
      </c>
      <c r="G7" s="292">
        <v>113</v>
      </c>
      <c r="H7" s="292">
        <v>119</v>
      </c>
      <c r="I7" s="292">
        <v>142</v>
      </c>
      <c r="J7" s="292">
        <v>136</v>
      </c>
      <c r="K7" s="292">
        <v>138</v>
      </c>
      <c r="L7" s="292">
        <v>134</v>
      </c>
      <c r="M7" s="292">
        <v>121</v>
      </c>
      <c r="N7" s="292">
        <v>131</v>
      </c>
      <c r="O7" s="292">
        <v>124</v>
      </c>
      <c r="P7" s="292">
        <v>145</v>
      </c>
      <c r="Q7" s="292">
        <v>137</v>
      </c>
      <c r="R7" s="292">
        <v>126</v>
      </c>
      <c r="S7" s="292">
        <v>142</v>
      </c>
      <c r="T7" s="292">
        <v>120</v>
      </c>
      <c r="U7" s="292">
        <v>99</v>
      </c>
      <c r="V7" s="292">
        <v>100</v>
      </c>
      <c r="W7" s="292">
        <v>97</v>
      </c>
      <c r="X7" s="292">
        <v>77</v>
      </c>
      <c r="Y7" s="292">
        <v>64</v>
      </c>
      <c r="Z7" s="292">
        <v>55</v>
      </c>
      <c r="AA7" s="292">
        <v>54</v>
      </c>
      <c r="AB7" s="292">
        <v>123</v>
      </c>
      <c r="AC7" s="292">
        <v>120</v>
      </c>
      <c r="AD7" s="292">
        <v>124</v>
      </c>
      <c r="AE7" s="292">
        <v>135</v>
      </c>
      <c r="AF7" s="292">
        <v>180</v>
      </c>
      <c r="AG7" s="292">
        <v>161</v>
      </c>
      <c r="AH7" s="292">
        <v>193</v>
      </c>
      <c r="AI7" s="292">
        <v>239</v>
      </c>
      <c r="AJ7" s="292">
        <v>199</v>
      </c>
      <c r="AK7" s="292">
        <v>228</v>
      </c>
      <c r="AL7" s="292">
        <v>184</v>
      </c>
      <c r="AM7" s="292">
        <v>207</v>
      </c>
      <c r="AN7" s="292">
        <v>195</v>
      </c>
      <c r="AO7" s="292">
        <v>187</v>
      </c>
      <c r="AP7" s="292">
        <v>173</v>
      </c>
      <c r="AQ7" s="292">
        <v>166</v>
      </c>
      <c r="AR7" s="292">
        <v>218</v>
      </c>
      <c r="AS7" s="292">
        <v>154</v>
      </c>
      <c r="AT7" s="292">
        <v>193</v>
      </c>
      <c r="AU7" s="292">
        <v>187</v>
      </c>
      <c r="AV7" s="292">
        <v>165</v>
      </c>
      <c r="AW7" s="292">
        <v>161</v>
      </c>
      <c r="AX7" s="292">
        <v>167</v>
      </c>
      <c r="AY7" s="292">
        <v>160</v>
      </c>
      <c r="AZ7" s="292">
        <v>164</v>
      </c>
      <c r="BA7" s="292">
        <v>155</v>
      </c>
      <c r="BB7" s="292">
        <v>158</v>
      </c>
      <c r="BC7" s="292">
        <v>125</v>
      </c>
      <c r="BD7" s="292">
        <v>169</v>
      </c>
      <c r="BE7" s="292">
        <v>142</v>
      </c>
      <c r="BF7" s="292">
        <v>182</v>
      </c>
      <c r="BG7" s="292">
        <v>160</v>
      </c>
      <c r="BH7" s="292">
        <v>180</v>
      </c>
      <c r="BI7" s="292">
        <v>161</v>
      </c>
      <c r="BJ7" s="292">
        <v>192</v>
      </c>
      <c r="BK7" s="292">
        <v>195</v>
      </c>
      <c r="BL7" s="292">
        <v>193</v>
      </c>
      <c r="BM7" s="292">
        <v>189</v>
      </c>
      <c r="BN7" s="292">
        <v>208</v>
      </c>
      <c r="BO7" s="292">
        <v>151</v>
      </c>
      <c r="BP7" s="292">
        <v>162</v>
      </c>
      <c r="BQ7" s="292">
        <v>134</v>
      </c>
      <c r="BR7" s="292">
        <v>135</v>
      </c>
      <c r="BS7" s="292">
        <v>143</v>
      </c>
      <c r="BT7" s="292">
        <v>116</v>
      </c>
      <c r="BU7" s="292">
        <v>141</v>
      </c>
      <c r="BV7" s="292">
        <v>109</v>
      </c>
      <c r="BW7" s="292">
        <v>120</v>
      </c>
      <c r="BX7" s="292">
        <v>122</v>
      </c>
      <c r="BY7" s="292">
        <v>98</v>
      </c>
      <c r="BZ7" s="292">
        <v>106</v>
      </c>
      <c r="CA7" s="292">
        <v>140</v>
      </c>
      <c r="CB7" s="292">
        <v>102</v>
      </c>
      <c r="CC7" s="292">
        <v>84</v>
      </c>
      <c r="CD7" s="292">
        <v>82</v>
      </c>
      <c r="CE7" s="292">
        <v>97</v>
      </c>
      <c r="CF7" s="292">
        <v>79</v>
      </c>
      <c r="CG7" s="292">
        <v>60</v>
      </c>
      <c r="CH7" s="292">
        <v>78</v>
      </c>
      <c r="CI7" s="292">
        <v>75</v>
      </c>
      <c r="CJ7" s="292">
        <v>63</v>
      </c>
      <c r="CK7" s="292">
        <v>68</v>
      </c>
      <c r="CL7" s="292">
        <v>65</v>
      </c>
      <c r="CM7" s="292">
        <v>62</v>
      </c>
      <c r="CN7" s="292">
        <v>41</v>
      </c>
      <c r="CO7" s="292">
        <v>43</v>
      </c>
      <c r="CP7" s="292">
        <v>46</v>
      </c>
      <c r="CQ7" s="292">
        <v>31</v>
      </c>
      <c r="CR7" s="292">
        <v>113</v>
      </c>
      <c r="CS7" s="303">
        <f t="shared" si="0"/>
        <v>615</v>
      </c>
      <c r="CT7" s="303">
        <f t="shared" si="1"/>
        <v>930</v>
      </c>
      <c r="CU7" s="303">
        <f t="shared" si="2"/>
        <v>487</v>
      </c>
      <c r="CV7" s="307">
        <f t="shared" si="3"/>
        <v>2032</v>
      </c>
      <c r="CW7" s="307">
        <f t="shared" si="4"/>
        <v>7821</v>
      </c>
      <c r="CX7" s="303">
        <f t="shared" si="5"/>
        <v>814</v>
      </c>
      <c r="CY7" s="303">
        <f t="shared" si="6"/>
        <v>3692</v>
      </c>
      <c r="CZ7" s="303">
        <f t="shared" si="7"/>
        <v>3315</v>
      </c>
      <c r="DA7" s="303">
        <f t="shared" si="8"/>
        <v>1948</v>
      </c>
      <c r="DB7" s="307">
        <f t="shared" si="9"/>
        <v>2284</v>
      </c>
      <c r="DC7" s="303">
        <f t="shared" si="10"/>
        <v>336</v>
      </c>
    </row>
    <row r="8" spans="1:107" x14ac:dyDescent="0.35">
      <c r="A8" s="181" t="s">
        <v>422</v>
      </c>
      <c r="B8" s="181" t="s">
        <v>95</v>
      </c>
      <c r="C8" t="s">
        <v>561</v>
      </c>
      <c r="D8" t="s">
        <v>563</v>
      </c>
      <c r="E8" s="294">
        <f t="shared" si="11"/>
        <v>16359</v>
      </c>
      <c r="F8" s="292">
        <v>164</v>
      </c>
      <c r="G8" s="292">
        <v>151</v>
      </c>
      <c r="H8" s="292">
        <v>200</v>
      </c>
      <c r="I8" s="292">
        <v>192</v>
      </c>
      <c r="J8" s="292">
        <v>172</v>
      </c>
      <c r="K8" s="292">
        <v>208</v>
      </c>
      <c r="L8" s="292">
        <v>154</v>
      </c>
      <c r="M8" s="292">
        <v>186</v>
      </c>
      <c r="N8" s="292">
        <v>218</v>
      </c>
      <c r="O8" s="292">
        <v>223</v>
      </c>
      <c r="P8" s="292">
        <v>179</v>
      </c>
      <c r="Q8" s="292">
        <v>208</v>
      </c>
      <c r="R8" s="292">
        <v>207</v>
      </c>
      <c r="S8" s="292">
        <v>157</v>
      </c>
      <c r="T8" s="292">
        <v>156</v>
      </c>
      <c r="U8" s="292">
        <v>163</v>
      </c>
      <c r="V8" s="292">
        <v>154</v>
      </c>
      <c r="W8" s="292">
        <v>126</v>
      </c>
      <c r="X8" s="292">
        <v>107</v>
      </c>
      <c r="Y8" s="292">
        <v>79</v>
      </c>
      <c r="Z8" s="292">
        <v>95</v>
      </c>
      <c r="AA8" s="292">
        <v>94</v>
      </c>
      <c r="AB8" s="292">
        <v>145</v>
      </c>
      <c r="AC8" s="292">
        <v>167</v>
      </c>
      <c r="AD8" s="292">
        <v>198</v>
      </c>
      <c r="AE8" s="292">
        <v>212</v>
      </c>
      <c r="AF8" s="292">
        <v>271</v>
      </c>
      <c r="AG8" s="292">
        <v>281</v>
      </c>
      <c r="AH8" s="292">
        <v>292</v>
      </c>
      <c r="AI8" s="292">
        <v>376</v>
      </c>
      <c r="AJ8" s="292">
        <v>372</v>
      </c>
      <c r="AK8" s="292">
        <v>352</v>
      </c>
      <c r="AL8" s="292">
        <v>344</v>
      </c>
      <c r="AM8" s="292">
        <v>280</v>
      </c>
      <c r="AN8" s="292">
        <v>295</v>
      </c>
      <c r="AO8" s="292">
        <v>313</v>
      </c>
      <c r="AP8" s="292">
        <v>276</v>
      </c>
      <c r="AQ8" s="292">
        <v>288</v>
      </c>
      <c r="AR8" s="292">
        <v>342</v>
      </c>
      <c r="AS8" s="292">
        <v>314</v>
      </c>
      <c r="AT8" s="292">
        <v>319</v>
      </c>
      <c r="AU8" s="292">
        <v>234</v>
      </c>
      <c r="AV8" s="292">
        <v>204</v>
      </c>
      <c r="AW8" s="292">
        <v>229</v>
      </c>
      <c r="AX8" s="292">
        <v>226</v>
      </c>
      <c r="AY8" s="292">
        <v>241</v>
      </c>
      <c r="AZ8" s="292">
        <v>199</v>
      </c>
      <c r="BA8" s="292">
        <v>210</v>
      </c>
      <c r="BB8" s="292">
        <v>250</v>
      </c>
      <c r="BC8" s="292">
        <v>225</v>
      </c>
      <c r="BD8" s="292">
        <v>202</v>
      </c>
      <c r="BE8" s="292">
        <v>217</v>
      </c>
      <c r="BF8" s="292">
        <v>239</v>
      </c>
      <c r="BG8" s="292">
        <v>216</v>
      </c>
      <c r="BH8" s="292">
        <v>185</v>
      </c>
      <c r="BI8" s="292">
        <v>193</v>
      </c>
      <c r="BJ8" s="292">
        <v>204</v>
      </c>
      <c r="BK8" s="292">
        <v>213</v>
      </c>
      <c r="BL8" s="292">
        <v>197</v>
      </c>
      <c r="BM8" s="292">
        <v>195</v>
      </c>
      <c r="BN8" s="292">
        <v>179</v>
      </c>
      <c r="BO8" s="292">
        <v>181</v>
      </c>
      <c r="BP8" s="292">
        <v>155</v>
      </c>
      <c r="BQ8" s="292">
        <v>161</v>
      </c>
      <c r="BR8" s="292">
        <v>145</v>
      </c>
      <c r="BS8" s="292">
        <v>148</v>
      </c>
      <c r="BT8" s="292">
        <v>142</v>
      </c>
      <c r="BU8" s="292">
        <v>133</v>
      </c>
      <c r="BV8" s="292">
        <v>120</v>
      </c>
      <c r="BW8" s="292">
        <v>131</v>
      </c>
      <c r="BX8" s="292">
        <v>149</v>
      </c>
      <c r="BY8" s="292">
        <v>126</v>
      </c>
      <c r="BZ8" s="292">
        <v>122</v>
      </c>
      <c r="CA8" s="292">
        <v>142</v>
      </c>
      <c r="CB8" s="292">
        <v>95</v>
      </c>
      <c r="CC8" s="292">
        <v>80</v>
      </c>
      <c r="CD8" s="292">
        <v>91</v>
      </c>
      <c r="CE8" s="292">
        <v>91</v>
      </c>
      <c r="CF8" s="292">
        <v>79</v>
      </c>
      <c r="CG8" s="292">
        <v>61</v>
      </c>
      <c r="CH8" s="292">
        <v>66</v>
      </c>
      <c r="CI8" s="292">
        <v>68</v>
      </c>
      <c r="CJ8" s="292">
        <v>75</v>
      </c>
      <c r="CK8" s="292">
        <v>62</v>
      </c>
      <c r="CL8" s="292">
        <v>76</v>
      </c>
      <c r="CM8" s="292">
        <v>58</v>
      </c>
      <c r="CN8" s="292">
        <v>50</v>
      </c>
      <c r="CO8" s="292">
        <v>39</v>
      </c>
      <c r="CP8" s="292">
        <v>42</v>
      </c>
      <c r="CQ8" s="292">
        <v>35</v>
      </c>
      <c r="CR8" s="292">
        <v>148</v>
      </c>
      <c r="CS8" s="303">
        <f t="shared" si="0"/>
        <v>879</v>
      </c>
      <c r="CT8" s="303">
        <f t="shared" si="1"/>
        <v>1376</v>
      </c>
      <c r="CU8" s="303">
        <f t="shared" si="2"/>
        <v>683</v>
      </c>
      <c r="CV8" s="307">
        <f t="shared" si="3"/>
        <v>2938</v>
      </c>
      <c r="CW8" s="307">
        <f t="shared" si="4"/>
        <v>10992</v>
      </c>
      <c r="CX8" s="303">
        <f t="shared" si="5"/>
        <v>1165</v>
      </c>
      <c r="CY8" s="303">
        <f t="shared" si="6"/>
        <v>5820</v>
      </c>
      <c r="CZ8" s="303">
        <f t="shared" si="7"/>
        <v>4007</v>
      </c>
      <c r="DA8" s="303">
        <f t="shared" si="8"/>
        <v>2057</v>
      </c>
      <c r="DB8" s="307">
        <f t="shared" si="9"/>
        <v>2429</v>
      </c>
      <c r="DC8" s="303">
        <f t="shared" si="10"/>
        <v>372</v>
      </c>
    </row>
    <row r="9" spans="1:107" x14ac:dyDescent="0.35">
      <c r="A9" s="181" t="s">
        <v>423</v>
      </c>
      <c r="B9" s="181" t="s">
        <v>365</v>
      </c>
      <c r="C9" t="s">
        <v>561</v>
      </c>
      <c r="D9" t="s">
        <v>563</v>
      </c>
      <c r="E9" s="294">
        <f t="shared" si="11"/>
        <v>12015</v>
      </c>
      <c r="F9" s="292">
        <v>69</v>
      </c>
      <c r="G9" s="292">
        <v>85</v>
      </c>
      <c r="H9" s="292">
        <v>79</v>
      </c>
      <c r="I9" s="292">
        <v>82</v>
      </c>
      <c r="J9" s="292">
        <v>76</v>
      </c>
      <c r="K9" s="292">
        <v>90</v>
      </c>
      <c r="L9" s="292">
        <v>89</v>
      </c>
      <c r="M9" s="292">
        <v>75</v>
      </c>
      <c r="N9" s="292">
        <v>79</v>
      </c>
      <c r="O9" s="292">
        <v>83</v>
      </c>
      <c r="P9" s="292">
        <v>91</v>
      </c>
      <c r="Q9" s="292">
        <v>84</v>
      </c>
      <c r="R9" s="292">
        <v>53</v>
      </c>
      <c r="S9" s="292">
        <v>83</v>
      </c>
      <c r="T9" s="292">
        <v>67</v>
      </c>
      <c r="U9" s="292">
        <v>78</v>
      </c>
      <c r="V9" s="292">
        <v>75</v>
      </c>
      <c r="W9" s="292">
        <v>86</v>
      </c>
      <c r="X9" s="292">
        <v>123</v>
      </c>
      <c r="Y9" s="292">
        <v>241</v>
      </c>
      <c r="Z9" s="292">
        <v>223</v>
      </c>
      <c r="AA9" s="292">
        <v>178</v>
      </c>
      <c r="AB9" s="292">
        <v>255</v>
      </c>
      <c r="AC9" s="292">
        <v>268</v>
      </c>
      <c r="AD9" s="292">
        <v>310</v>
      </c>
      <c r="AE9" s="292">
        <v>262</v>
      </c>
      <c r="AF9" s="292">
        <v>268</v>
      </c>
      <c r="AG9" s="292">
        <v>261</v>
      </c>
      <c r="AH9" s="292">
        <v>300</v>
      </c>
      <c r="AI9" s="292">
        <v>329</v>
      </c>
      <c r="AJ9" s="292">
        <v>305</v>
      </c>
      <c r="AK9" s="292">
        <v>279</v>
      </c>
      <c r="AL9" s="292">
        <v>249</v>
      </c>
      <c r="AM9" s="292">
        <v>243</v>
      </c>
      <c r="AN9" s="292">
        <v>204</v>
      </c>
      <c r="AO9" s="292">
        <v>214</v>
      </c>
      <c r="AP9" s="292">
        <v>221</v>
      </c>
      <c r="AQ9" s="292">
        <v>190</v>
      </c>
      <c r="AR9" s="292">
        <v>159</v>
      </c>
      <c r="AS9" s="292">
        <v>169</v>
      </c>
      <c r="AT9" s="292">
        <v>148</v>
      </c>
      <c r="AU9" s="292">
        <v>137</v>
      </c>
      <c r="AV9" s="292">
        <v>157</v>
      </c>
      <c r="AW9" s="292">
        <v>121</v>
      </c>
      <c r="AX9" s="292">
        <v>124</v>
      </c>
      <c r="AY9" s="292">
        <v>140</v>
      </c>
      <c r="AZ9" s="292">
        <v>88</v>
      </c>
      <c r="BA9" s="292">
        <v>151</v>
      </c>
      <c r="BB9" s="292">
        <v>133</v>
      </c>
      <c r="BC9" s="292">
        <v>148</v>
      </c>
      <c r="BD9" s="292">
        <v>126</v>
      </c>
      <c r="BE9" s="292">
        <v>136</v>
      </c>
      <c r="BF9" s="292">
        <v>130</v>
      </c>
      <c r="BG9" s="292">
        <v>169</v>
      </c>
      <c r="BH9" s="292">
        <v>139</v>
      </c>
      <c r="BI9" s="292">
        <v>133</v>
      </c>
      <c r="BJ9" s="292">
        <v>134</v>
      </c>
      <c r="BK9" s="292">
        <v>163</v>
      </c>
      <c r="BL9" s="292">
        <v>122</v>
      </c>
      <c r="BM9" s="292">
        <v>136</v>
      </c>
      <c r="BN9" s="292">
        <v>129</v>
      </c>
      <c r="BO9" s="292">
        <v>138</v>
      </c>
      <c r="BP9" s="292">
        <v>103</v>
      </c>
      <c r="BQ9" s="292">
        <v>112</v>
      </c>
      <c r="BR9" s="292">
        <v>107</v>
      </c>
      <c r="BS9" s="292">
        <v>109</v>
      </c>
      <c r="BT9" s="292">
        <v>100</v>
      </c>
      <c r="BU9" s="292">
        <v>92</v>
      </c>
      <c r="BV9" s="292">
        <v>96</v>
      </c>
      <c r="BW9" s="292">
        <v>93</v>
      </c>
      <c r="BX9" s="292">
        <v>95</v>
      </c>
      <c r="BY9" s="292">
        <v>87</v>
      </c>
      <c r="BZ9" s="292">
        <v>119</v>
      </c>
      <c r="CA9" s="292">
        <v>119</v>
      </c>
      <c r="CB9" s="292">
        <v>78</v>
      </c>
      <c r="CC9" s="292">
        <v>72</v>
      </c>
      <c r="CD9" s="292">
        <v>70</v>
      </c>
      <c r="CE9" s="292">
        <v>58</v>
      </c>
      <c r="CF9" s="292">
        <v>64</v>
      </c>
      <c r="CG9" s="292">
        <v>77</v>
      </c>
      <c r="CH9" s="292">
        <v>66</v>
      </c>
      <c r="CI9" s="292">
        <v>56</v>
      </c>
      <c r="CJ9" s="292">
        <v>68</v>
      </c>
      <c r="CK9" s="292">
        <v>55</v>
      </c>
      <c r="CL9" s="292">
        <v>50</v>
      </c>
      <c r="CM9" s="292">
        <v>64</v>
      </c>
      <c r="CN9" s="292">
        <v>51</v>
      </c>
      <c r="CO9" s="292">
        <v>44</v>
      </c>
      <c r="CP9" s="292">
        <v>47</v>
      </c>
      <c r="CQ9" s="292">
        <v>51</v>
      </c>
      <c r="CR9" s="292">
        <v>135</v>
      </c>
      <c r="CS9" s="303">
        <f t="shared" si="0"/>
        <v>391</v>
      </c>
      <c r="CT9" s="303">
        <f t="shared" si="1"/>
        <v>591</v>
      </c>
      <c r="CU9" s="303">
        <f t="shared" si="2"/>
        <v>281</v>
      </c>
      <c r="CV9" s="307">
        <f t="shared" si="3"/>
        <v>1263</v>
      </c>
      <c r="CW9" s="307">
        <f t="shared" si="4"/>
        <v>8736</v>
      </c>
      <c r="CX9" s="303">
        <f t="shared" si="5"/>
        <v>1759</v>
      </c>
      <c r="CY9" s="303">
        <f t="shared" si="6"/>
        <v>4340</v>
      </c>
      <c r="CZ9" s="303">
        <f t="shared" si="7"/>
        <v>2637</v>
      </c>
      <c r="DA9" s="303">
        <f t="shared" si="8"/>
        <v>1624</v>
      </c>
      <c r="DB9" s="307">
        <f t="shared" si="9"/>
        <v>2016</v>
      </c>
      <c r="DC9" s="303">
        <f t="shared" si="10"/>
        <v>392</v>
      </c>
    </row>
    <row r="10" spans="1:107" x14ac:dyDescent="0.35">
      <c r="A10" s="181" t="s">
        <v>424</v>
      </c>
      <c r="B10" s="181" t="s">
        <v>96</v>
      </c>
      <c r="C10" t="s">
        <v>561</v>
      </c>
      <c r="D10" t="s">
        <v>563</v>
      </c>
      <c r="E10" s="294">
        <f t="shared" si="11"/>
        <v>17929</v>
      </c>
      <c r="F10" s="292">
        <v>124</v>
      </c>
      <c r="G10" s="292">
        <v>131</v>
      </c>
      <c r="H10" s="292">
        <v>142</v>
      </c>
      <c r="I10" s="292">
        <v>110</v>
      </c>
      <c r="J10" s="292">
        <v>133</v>
      </c>
      <c r="K10" s="292">
        <v>118</v>
      </c>
      <c r="L10" s="292">
        <v>176</v>
      </c>
      <c r="M10" s="292">
        <v>137</v>
      </c>
      <c r="N10" s="292">
        <v>164</v>
      </c>
      <c r="O10" s="292">
        <v>205</v>
      </c>
      <c r="P10" s="292">
        <v>156</v>
      </c>
      <c r="Q10" s="292">
        <v>161</v>
      </c>
      <c r="R10" s="292">
        <v>195</v>
      </c>
      <c r="S10" s="292">
        <v>160</v>
      </c>
      <c r="T10" s="292">
        <v>175</v>
      </c>
      <c r="U10" s="292">
        <v>165</v>
      </c>
      <c r="V10" s="292">
        <v>173</v>
      </c>
      <c r="W10" s="292">
        <v>190</v>
      </c>
      <c r="X10" s="292">
        <v>156</v>
      </c>
      <c r="Y10" s="292">
        <v>58</v>
      </c>
      <c r="Z10" s="292">
        <v>72</v>
      </c>
      <c r="AA10" s="292">
        <v>90</v>
      </c>
      <c r="AB10" s="292">
        <v>133</v>
      </c>
      <c r="AC10" s="292">
        <v>220</v>
      </c>
      <c r="AD10" s="292">
        <v>251</v>
      </c>
      <c r="AE10" s="292">
        <v>266</v>
      </c>
      <c r="AF10" s="292">
        <v>333</v>
      </c>
      <c r="AG10" s="292">
        <v>306</v>
      </c>
      <c r="AH10" s="292">
        <v>374</v>
      </c>
      <c r="AI10" s="292">
        <v>338</v>
      </c>
      <c r="AJ10" s="292">
        <v>358</v>
      </c>
      <c r="AK10" s="292">
        <v>354</v>
      </c>
      <c r="AL10" s="292">
        <v>328</v>
      </c>
      <c r="AM10" s="292">
        <v>331</v>
      </c>
      <c r="AN10" s="292">
        <v>300</v>
      </c>
      <c r="AO10" s="292">
        <v>327</v>
      </c>
      <c r="AP10" s="292">
        <v>291</v>
      </c>
      <c r="AQ10" s="292">
        <v>296</v>
      </c>
      <c r="AR10" s="292">
        <v>259</v>
      </c>
      <c r="AS10" s="292">
        <v>265</v>
      </c>
      <c r="AT10" s="292">
        <v>261</v>
      </c>
      <c r="AU10" s="292">
        <v>247</v>
      </c>
      <c r="AV10" s="292">
        <v>240</v>
      </c>
      <c r="AW10" s="292">
        <v>215</v>
      </c>
      <c r="AX10" s="292">
        <v>204</v>
      </c>
      <c r="AY10" s="292">
        <v>236</v>
      </c>
      <c r="AZ10" s="292">
        <v>241</v>
      </c>
      <c r="BA10" s="292">
        <v>231</v>
      </c>
      <c r="BB10" s="292">
        <v>234</v>
      </c>
      <c r="BC10" s="292">
        <v>270</v>
      </c>
      <c r="BD10" s="292">
        <v>230</v>
      </c>
      <c r="BE10" s="292">
        <v>221</v>
      </c>
      <c r="BF10" s="292">
        <v>255</v>
      </c>
      <c r="BG10" s="292">
        <v>241</v>
      </c>
      <c r="BH10" s="292">
        <v>245</v>
      </c>
      <c r="BI10" s="292">
        <v>267</v>
      </c>
      <c r="BJ10" s="292">
        <v>273</v>
      </c>
      <c r="BK10" s="292">
        <v>256</v>
      </c>
      <c r="BL10" s="292">
        <v>223</v>
      </c>
      <c r="BM10" s="292">
        <v>232</v>
      </c>
      <c r="BN10" s="292">
        <v>217</v>
      </c>
      <c r="BO10" s="292">
        <v>236</v>
      </c>
      <c r="BP10" s="292">
        <v>204</v>
      </c>
      <c r="BQ10" s="292">
        <v>199</v>
      </c>
      <c r="BR10" s="292">
        <v>176</v>
      </c>
      <c r="BS10" s="292">
        <v>161</v>
      </c>
      <c r="BT10" s="292">
        <v>184</v>
      </c>
      <c r="BU10" s="292">
        <v>166</v>
      </c>
      <c r="BV10" s="292">
        <v>181</v>
      </c>
      <c r="BW10" s="292">
        <v>155</v>
      </c>
      <c r="BX10" s="292">
        <v>196</v>
      </c>
      <c r="BY10" s="292">
        <v>187</v>
      </c>
      <c r="BZ10" s="292">
        <v>181</v>
      </c>
      <c r="CA10" s="292">
        <v>197</v>
      </c>
      <c r="CB10" s="292">
        <v>151</v>
      </c>
      <c r="CC10" s="292">
        <v>145</v>
      </c>
      <c r="CD10" s="292">
        <v>154</v>
      </c>
      <c r="CE10" s="292">
        <v>127</v>
      </c>
      <c r="CF10" s="292">
        <v>105</v>
      </c>
      <c r="CG10" s="292">
        <v>144</v>
      </c>
      <c r="CH10" s="292">
        <v>104</v>
      </c>
      <c r="CI10" s="292">
        <v>115</v>
      </c>
      <c r="CJ10" s="292">
        <v>106</v>
      </c>
      <c r="CK10" s="292">
        <v>93</v>
      </c>
      <c r="CL10" s="292">
        <v>106</v>
      </c>
      <c r="CM10" s="292">
        <v>74</v>
      </c>
      <c r="CN10" s="292">
        <v>87</v>
      </c>
      <c r="CO10" s="292">
        <v>89</v>
      </c>
      <c r="CP10" s="292">
        <v>76</v>
      </c>
      <c r="CQ10" s="292">
        <v>54</v>
      </c>
      <c r="CR10" s="292">
        <v>216</v>
      </c>
      <c r="CS10" s="303">
        <f t="shared" si="0"/>
        <v>640</v>
      </c>
      <c r="CT10" s="303">
        <f t="shared" si="1"/>
        <v>1117</v>
      </c>
      <c r="CU10" s="303">
        <f t="shared" si="2"/>
        <v>695</v>
      </c>
      <c r="CV10" s="307">
        <f t="shared" si="3"/>
        <v>2452</v>
      </c>
      <c r="CW10" s="307">
        <f t="shared" si="4"/>
        <v>11923</v>
      </c>
      <c r="CX10" s="303">
        <f t="shared" si="5"/>
        <v>1343</v>
      </c>
      <c r="CY10" s="303">
        <f t="shared" si="6"/>
        <v>5893</v>
      </c>
      <c r="CZ10" s="303">
        <f t="shared" si="7"/>
        <v>4687</v>
      </c>
      <c r="DA10" s="303">
        <f t="shared" si="8"/>
        <v>2958</v>
      </c>
      <c r="DB10" s="307">
        <f t="shared" si="9"/>
        <v>3554</v>
      </c>
      <c r="DC10" s="303">
        <f t="shared" si="10"/>
        <v>596</v>
      </c>
    </row>
    <row r="11" spans="1:107" x14ac:dyDescent="0.35">
      <c r="A11" s="181" t="s">
        <v>425</v>
      </c>
      <c r="B11" s="181" t="s">
        <v>165</v>
      </c>
      <c r="C11" t="s">
        <v>561</v>
      </c>
      <c r="D11" t="s">
        <v>563</v>
      </c>
      <c r="E11" s="294">
        <f t="shared" si="11"/>
        <v>12067</v>
      </c>
      <c r="F11" s="292">
        <v>138</v>
      </c>
      <c r="G11" s="292">
        <v>118</v>
      </c>
      <c r="H11" s="292">
        <v>111</v>
      </c>
      <c r="I11" s="292">
        <v>107</v>
      </c>
      <c r="J11" s="292">
        <v>100</v>
      </c>
      <c r="K11" s="292">
        <v>102</v>
      </c>
      <c r="L11" s="292">
        <v>108</v>
      </c>
      <c r="M11" s="292">
        <v>144</v>
      </c>
      <c r="N11" s="292">
        <v>100</v>
      </c>
      <c r="O11" s="292">
        <v>138</v>
      </c>
      <c r="P11" s="292">
        <v>112</v>
      </c>
      <c r="Q11" s="292">
        <v>104</v>
      </c>
      <c r="R11" s="292">
        <v>85</v>
      </c>
      <c r="S11" s="292">
        <v>73</v>
      </c>
      <c r="T11" s="292">
        <v>76</v>
      </c>
      <c r="U11" s="292">
        <v>66</v>
      </c>
      <c r="V11" s="292">
        <v>61</v>
      </c>
      <c r="W11" s="292">
        <v>61</v>
      </c>
      <c r="X11" s="292">
        <v>46</v>
      </c>
      <c r="Y11" s="292">
        <v>41</v>
      </c>
      <c r="Z11" s="292">
        <v>47</v>
      </c>
      <c r="AA11" s="292">
        <v>72</v>
      </c>
      <c r="AB11" s="292">
        <v>98</v>
      </c>
      <c r="AC11" s="292">
        <v>163</v>
      </c>
      <c r="AD11" s="292">
        <v>206</v>
      </c>
      <c r="AE11" s="292">
        <v>217</v>
      </c>
      <c r="AF11" s="292">
        <v>269</v>
      </c>
      <c r="AG11" s="292">
        <v>346</v>
      </c>
      <c r="AH11" s="292">
        <v>358</v>
      </c>
      <c r="AI11" s="292">
        <v>411</v>
      </c>
      <c r="AJ11" s="292">
        <v>375</v>
      </c>
      <c r="AK11" s="292">
        <v>364</v>
      </c>
      <c r="AL11" s="292">
        <v>401</v>
      </c>
      <c r="AM11" s="292">
        <v>336</v>
      </c>
      <c r="AN11" s="292">
        <v>316</v>
      </c>
      <c r="AO11" s="292">
        <v>267</v>
      </c>
      <c r="AP11" s="292">
        <v>234</v>
      </c>
      <c r="AQ11" s="292">
        <v>280</v>
      </c>
      <c r="AR11" s="292">
        <v>265</v>
      </c>
      <c r="AS11" s="292">
        <v>242</v>
      </c>
      <c r="AT11" s="292">
        <v>211</v>
      </c>
      <c r="AU11" s="292">
        <v>178</v>
      </c>
      <c r="AV11" s="292">
        <v>199</v>
      </c>
      <c r="AW11" s="292">
        <v>157</v>
      </c>
      <c r="AX11" s="292">
        <v>146</v>
      </c>
      <c r="AY11" s="292">
        <v>147</v>
      </c>
      <c r="AZ11" s="292">
        <v>166</v>
      </c>
      <c r="BA11" s="292">
        <v>156</v>
      </c>
      <c r="BB11" s="292">
        <v>149</v>
      </c>
      <c r="BC11" s="292">
        <v>175</v>
      </c>
      <c r="BD11" s="292">
        <v>128</v>
      </c>
      <c r="BE11" s="292">
        <v>132</v>
      </c>
      <c r="BF11" s="292">
        <v>164</v>
      </c>
      <c r="BG11" s="292">
        <v>140</v>
      </c>
      <c r="BH11" s="292">
        <v>128</v>
      </c>
      <c r="BI11" s="292">
        <v>113</v>
      </c>
      <c r="BJ11" s="292">
        <v>128</v>
      </c>
      <c r="BK11" s="292">
        <v>132</v>
      </c>
      <c r="BL11" s="292">
        <v>126</v>
      </c>
      <c r="BM11" s="292">
        <v>116</v>
      </c>
      <c r="BN11" s="292">
        <v>112</v>
      </c>
      <c r="BO11" s="292">
        <v>109</v>
      </c>
      <c r="BP11" s="292">
        <v>110</v>
      </c>
      <c r="BQ11" s="292">
        <v>100</v>
      </c>
      <c r="BR11" s="292">
        <v>94</v>
      </c>
      <c r="BS11" s="292">
        <v>87</v>
      </c>
      <c r="BT11" s="292">
        <v>102</v>
      </c>
      <c r="BU11" s="292">
        <v>83</v>
      </c>
      <c r="BV11" s="292">
        <v>69</v>
      </c>
      <c r="BW11" s="292">
        <v>78</v>
      </c>
      <c r="BX11" s="292">
        <v>76</v>
      </c>
      <c r="BY11" s="292">
        <v>87</v>
      </c>
      <c r="BZ11" s="292">
        <v>75</v>
      </c>
      <c r="CA11" s="292">
        <v>82</v>
      </c>
      <c r="CB11" s="292">
        <v>63</v>
      </c>
      <c r="CC11" s="292">
        <v>51</v>
      </c>
      <c r="CD11" s="292">
        <v>55</v>
      </c>
      <c r="CE11" s="292">
        <v>43</v>
      </c>
      <c r="CF11" s="292">
        <v>54</v>
      </c>
      <c r="CG11" s="292">
        <v>43</v>
      </c>
      <c r="CH11" s="292">
        <v>34</v>
      </c>
      <c r="CI11" s="292">
        <v>42</v>
      </c>
      <c r="CJ11" s="292">
        <v>33</v>
      </c>
      <c r="CK11" s="292">
        <v>25</v>
      </c>
      <c r="CL11" s="292">
        <v>23</v>
      </c>
      <c r="CM11" s="292">
        <v>32</v>
      </c>
      <c r="CN11" s="292">
        <v>34</v>
      </c>
      <c r="CO11" s="292">
        <v>15</v>
      </c>
      <c r="CP11" s="292">
        <v>24</v>
      </c>
      <c r="CQ11" s="292">
        <v>23</v>
      </c>
      <c r="CR11" s="292">
        <v>60</v>
      </c>
      <c r="CS11" s="303">
        <f t="shared" si="0"/>
        <v>574</v>
      </c>
      <c r="CT11" s="303">
        <f t="shared" si="1"/>
        <v>808</v>
      </c>
      <c r="CU11" s="303">
        <f t="shared" si="2"/>
        <v>300</v>
      </c>
      <c r="CV11" s="307">
        <f t="shared" si="3"/>
        <v>1682</v>
      </c>
      <c r="CW11" s="307">
        <f t="shared" si="4"/>
        <v>8992</v>
      </c>
      <c r="CX11" s="303">
        <f t="shared" si="5"/>
        <v>795</v>
      </c>
      <c r="CY11" s="303">
        <f t="shared" si="6"/>
        <v>5572</v>
      </c>
      <c r="CZ11" s="303">
        <f t="shared" si="7"/>
        <v>2625</v>
      </c>
      <c r="DA11" s="303">
        <f t="shared" si="8"/>
        <v>1205</v>
      </c>
      <c r="DB11" s="307">
        <f t="shared" si="9"/>
        <v>1393</v>
      </c>
      <c r="DC11" s="303">
        <f t="shared" si="10"/>
        <v>188</v>
      </c>
    </row>
    <row r="12" spans="1:107" x14ac:dyDescent="0.35">
      <c r="A12" s="181" t="s">
        <v>426</v>
      </c>
      <c r="B12" s="181" t="s">
        <v>98</v>
      </c>
      <c r="C12" t="s">
        <v>561</v>
      </c>
      <c r="D12" t="s">
        <v>563</v>
      </c>
      <c r="E12" s="294">
        <f t="shared" si="11"/>
        <v>17476</v>
      </c>
      <c r="F12" s="292">
        <v>142</v>
      </c>
      <c r="G12" s="292">
        <v>131</v>
      </c>
      <c r="H12" s="292">
        <v>116</v>
      </c>
      <c r="I12" s="292">
        <v>90</v>
      </c>
      <c r="J12" s="292">
        <v>106</v>
      </c>
      <c r="K12" s="292">
        <v>97</v>
      </c>
      <c r="L12" s="292">
        <v>92</v>
      </c>
      <c r="M12" s="292">
        <v>102</v>
      </c>
      <c r="N12" s="292">
        <v>108</v>
      </c>
      <c r="O12" s="292">
        <v>97</v>
      </c>
      <c r="P12" s="292">
        <v>109</v>
      </c>
      <c r="Q12" s="292">
        <v>80</v>
      </c>
      <c r="R12" s="292">
        <v>84</v>
      </c>
      <c r="S12" s="292">
        <v>98</v>
      </c>
      <c r="T12" s="292">
        <v>66</v>
      </c>
      <c r="U12" s="292">
        <v>70</v>
      </c>
      <c r="V12" s="292">
        <v>56</v>
      </c>
      <c r="W12" s="292">
        <v>53</v>
      </c>
      <c r="X12" s="292">
        <v>74</v>
      </c>
      <c r="Y12" s="292">
        <v>169</v>
      </c>
      <c r="Z12" s="292">
        <v>165</v>
      </c>
      <c r="AA12" s="292">
        <v>193</v>
      </c>
      <c r="AB12" s="292">
        <v>255</v>
      </c>
      <c r="AC12" s="292">
        <v>330</v>
      </c>
      <c r="AD12" s="292">
        <v>421</v>
      </c>
      <c r="AE12" s="292">
        <v>464</v>
      </c>
      <c r="AF12" s="292">
        <v>490</v>
      </c>
      <c r="AG12" s="292">
        <v>604</v>
      </c>
      <c r="AH12" s="292">
        <v>676</v>
      </c>
      <c r="AI12" s="292">
        <v>703</v>
      </c>
      <c r="AJ12" s="292">
        <v>703</v>
      </c>
      <c r="AK12" s="292">
        <v>655</v>
      </c>
      <c r="AL12" s="292">
        <v>623</v>
      </c>
      <c r="AM12" s="292">
        <v>550</v>
      </c>
      <c r="AN12" s="292">
        <v>502</v>
      </c>
      <c r="AO12" s="292">
        <v>442</v>
      </c>
      <c r="AP12" s="292">
        <v>485</v>
      </c>
      <c r="AQ12" s="292">
        <v>399</v>
      </c>
      <c r="AR12" s="292">
        <v>410</v>
      </c>
      <c r="AS12" s="292">
        <v>343</v>
      </c>
      <c r="AT12" s="292">
        <v>309</v>
      </c>
      <c r="AU12" s="292">
        <v>284</v>
      </c>
      <c r="AV12" s="292">
        <v>232</v>
      </c>
      <c r="AW12" s="292">
        <v>232</v>
      </c>
      <c r="AX12" s="292">
        <v>206</v>
      </c>
      <c r="AY12" s="292">
        <v>186</v>
      </c>
      <c r="AZ12" s="292">
        <v>197</v>
      </c>
      <c r="BA12" s="292">
        <v>166</v>
      </c>
      <c r="BB12" s="292">
        <v>217</v>
      </c>
      <c r="BC12" s="292">
        <v>200</v>
      </c>
      <c r="BD12" s="292">
        <v>155</v>
      </c>
      <c r="BE12" s="292">
        <v>161</v>
      </c>
      <c r="BF12" s="292">
        <v>168</v>
      </c>
      <c r="BG12" s="292">
        <v>184</v>
      </c>
      <c r="BH12" s="292">
        <v>145</v>
      </c>
      <c r="BI12" s="292">
        <v>139</v>
      </c>
      <c r="BJ12" s="292">
        <v>156</v>
      </c>
      <c r="BK12" s="292">
        <v>163</v>
      </c>
      <c r="BL12" s="292">
        <v>151</v>
      </c>
      <c r="BM12" s="292">
        <v>153</v>
      </c>
      <c r="BN12" s="292">
        <v>138</v>
      </c>
      <c r="BO12" s="292">
        <v>136</v>
      </c>
      <c r="BP12" s="292">
        <v>128</v>
      </c>
      <c r="BQ12" s="292">
        <v>128</v>
      </c>
      <c r="BR12" s="292">
        <v>112</v>
      </c>
      <c r="BS12" s="292">
        <v>108</v>
      </c>
      <c r="BT12" s="292">
        <v>92</v>
      </c>
      <c r="BU12" s="292">
        <v>112</v>
      </c>
      <c r="BV12" s="292">
        <v>95</v>
      </c>
      <c r="BW12" s="292">
        <v>90</v>
      </c>
      <c r="BX12" s="292">
        <v>86</v>
      </c>
      <c r="BY12" s="292">
        <v>84</v>
      </c>
      <c r="BZ12" s="292">
        <v>84</v>
      </c>
      <c r="CA12" s="292">
        <v>76</v>
      </c>
      <c r="CB12" s="292">
        <v>56</v>
      </c>
      <c r="CC12" s="292">
        <v>67</v>
      </c>
      <c r="CD12" s="292">
        <v>49</v>
      </c>
      <c r="CE12" s="292">
        <v>57</v>
      </c>
      <c r="CF12" s="292">
        <v>50</v>
      </c>
      <c r="CG12" s="292">
        <v>54</v>
      </c>
      <c r="CH12" s="292">
        <v>55</v>
      </c>
      <c r="CI12" s="292">
        <v>45</v>
      </c>
      <c r="CJ12" s="292">
        <v>47</v>
      </c>
      <c r="CK12" s="292">
        <v>37</v>
      </c>
      <c r="CL12" s="292">
        <v>33</v>
      </c>
      <c r="CM12" s="292">
        <v>43</v>
      </c>
      <c r="CN12" s="292">
        <v>38</v>
      </c>
      <c r="CO12" s="292">
        <v>37</v>
      </c>
      <c r="CP12" s="292">
        <v>36</v>
      </c>
      <c r="CQ12" s="292">
        <v>32</v>
      </c>
      <c r="CR12" s="292">
        <v>114</v>
      </c>
      <c r="CS12" s="303">
        <f t="shared" si="0"/>
        <v>585</v>
      </c>
      <c r="CT12" s="303">
        <f t="shared" si="1"/>
        <v>685</v>
      </c>
      <c r="CU12" s="303">
        <f t="shared" si="2"/>
        <v>318</v>
      </c>
      <c r="CV12" s="307">
        <f t="shared" si="3"/>
        <v>1588</v>
      </c>
      <c r="CW12" s="307">
        <f t="shared" si="4"/>
        <v>14211</v>
      </c>
      <c r="CX12" s="303">
        <f t="shared" si="5"/>
        <v>1716</v>
      </c>
      <c r="CY12" s="303">
        <f t="shared" si="6"/>
        <v>9312</v>
      </c>
      <c r="CZ12" s="303">
        <f t="shared" si="7"/>
        <v>3183</v>
      </c>
      <c r="DA12" s="303">
        <f t="shared" si="8"/>
        <v>1377</v>
      </c>
      <c r="DB12" s="307">
        <f t="shared" si="9"/>
        <v>1677</v>
      </c>
      <c r="DC12" s="303">
        <f t="shared" si="10"/>
        <v>300</v>
      </c>
    </row>
    <row r="13" spans="1:107" x14ac:dyDescent="0.35">
      <c r="A13" s="181" t="s">
        <v>427</v>
      </c>
      <c r="B13" s="181" t="s">
        <v>366</v>
      </c>
      <c r="C13" t="s">
        <v>561</v>
      </c>
      <c r="D13" t="s">
        <v>563</v>
      </c>
      <c r="E13" s="294">
        <f t="shared" si="11"/>
        <v>18706</v>
      </c>
      <c r="F13" s="292">
        <v>203</v>
      </c>
      <c r="G13" s="292">
        <v>197</v>
      </c>
      <c r="H13" s="292">
        <v>200</v>
      </c>
      <c r="I13" s="292">
        <v>214</v>
      </c>
      <c r="J13" s="292">
        <v>166</v>
      </c>
      <c r="K13" s="292">
        <v>196</v>
      </c>
      <c r="L13" s="292">
        <v>206</v>
      </c>
      <c r="M13" s="292">
        <v>187</v>
      </c>
      <c r="N13" s="292">
        <v>168</v>
      </c>
      <c r="O13" s="292">
        <v>228</v>
      </c>
      <c r="P13" s="292">
        <v>171</v>
      </c>
      <c r="Q13" s="292">
        <v>262</v>
      </c>
      <c r="R13" s="292">
        <v>231</v>
      </c>
      <c r="S13" s="292">
        <v>179</v>
      </c>
      <c r="T13" s="292">
        <v>212</v>
      </c>
      <c r="U13" s="292">
        <v>170</v>
      </c>
      <c r="V13" s="292">
        <v>175</v>
      </c>
      <c r="W13" s="292">
        <v>127</v>
      </c>
      <c r="X13" s="292">
        <v>141</v>
      </c>
      <c r="Y13" s="292">
        <v>94</v>
      </c>
      <c r="Z13" s="292">
        <v>102</v>
      </c>
      <c r="AA13" s="292">
        <v>131</v>
      </c>
      <c r="AB13" s="292">
        <v>195</v>
      </c>
      <c r="AC13" s="292">
        <v>209</v>
      </c>
      <c r="AD13" s="292">
        <v>244</v>
      </c>
      <c r="AE13" s="292">
        <v>240</v>
      </c>
      <c r="AF13" s="292">
        <v>282</v>
      </c>
      <c r="AG13" s="292">
        <v>260</v>
      </c>
      <c r="AH13" s="292">
        <v>349</v>
      </c>
      <c r="AI13" s="292">
        <v>347</v>
      </c>
      <c r="AJ13" s="292">
        <v>311</v>
      </c>
      <c r="AK13" s="292">
        <v>375</v>
      </c>
      <c r="AL13" s="292">
        <v>334</v>
      </c>
      <c r="AM13" s="292">
        <v>331</v>
      </c>
      <c r="AN13" s="292">
        <v>295</v>
      </c>
      <c r="AO13" s="292">
        <v>342</v>
      </c>
      <c r="AP13" s="292">
        <v>299</v>
      </c>
      <c r="AQ13" s="292">
        <v>278</v>
      </c>
      <c r="AR13" s="292">
        <v>284</v>
      </c>
      <c r="AS13" s="292">
        <v>257</v>
      </c>
      <c r="AT13" s="292">
        <v>245</v>
      </c>
      <c r="AU13" s="292">
        <v>259</v>
      </c>
      <c r="AV13" s="292">
        <v>211</v>
      </c>
      <c r="AW13" s="292">
        <v>251</v>
      </c>
      <c r="AX13" s="292">
        <v>194</v>
      </c>
      <c r="AY13" s="292">
        <v>214</v>
      </c>
      <c r="AZ13" s="292">
        <v>254</v>
      </c>
      <c r="BA13" s="292">
        <v>243</v>
      </c>
      <c r="BB13" s="292">
        <v>222</v>
      </c>
      <c r="BC13" s="292">
        <v>246</v>
      </c>
      <c r="BD13" s="292">
        <v>202</v>
      </c>
      <c r="BE13" s="292">
        <v>238</v>
      </c>
      <c r="BF13" s="292">
        <v>225</v>
      </c>
      <c r="BG13" s="292">
        <v>215</v>
      </c>
      <c r="BH13" s="292">
        <v>239</v>
      </c>
      <c r="BI13" s="292">
        <v>236</v>
      </c>
      <c r="BJ13" s="292">
        <v>264</v>
      </c>
      <c r="BK13" s="292">
        <v>224</v>
      </c>
      <c r="BL13" s="292">
        <v>270</v>
      </c>
      <c r="BM13" s="292">
        <v>234</v>
      </c>
      <c r="BN13" s="292">
        <v>240</v>
      </c>
      <c r="BO13" s="292">
        <v>234</v>
      </c>
      <c r="BP13" s="292">
        <v>238</v>
      </c>
      <c r="BQ13" s="292">
        <v>276</v>
      </c>
      <c r="BR13" s="292">
        <v>215</v>
      </c>
      <c r="BS13" s="292">
        <v>184</v>
      </c>
      <c r="BT13" s="292">
        <v>217</v>
      </c>
      <c r="BU13" s="292">
        <v>201</v>
      </c>
      <c r="BV13" s="292">
        <v>172</v>
      </c>
      <c r="BW13" s="292">
        <v>195</v>
      </c>
      <c r="BX13" s="292">
        <v>220</v>
      </c>
      <c r="BY13" s="292">
        <v>215</v>
      </c>
      <c r="BZ13" s="292">
        <v>183</v>
      </c>
      <c r="CA13" s="292">
        <v>198</v>
      </c>
      <c r="CB13" s="292">
        <v>165</v>
      </c>
      <c r="CC13" s="292">
        <v>144</v>
      </c>
      <c r="CD13" s="292">
        <v>120</v>
      </c>
      <c r="CE13" s="292">
        <v>131</v>
      </c>
      <c r="CF13" s="292">
        <v>138</v>
      </c>
      <c r="CG13" s="292">
        <v>100</v>
      </c>
      <c r="CH13" s="292">
        <v>118</v>
      </c>
      <c r="CI13" s="292">
        <v>107</v>
      </c>
      <c r="CJ13" s="292">
        <v>115</v>
      </c>
      <c r="CK13" s="292">
        <v>95</v>
      </c>
      <c r="CL13" s="292">
        <v>69</v>
      </c>
      <c r="CM13" s="292">
        <v>91</v>
      </c>
      <c r="CN13" s="292">
        <v>59</v>
      </c>
      <c r="CO13" s="292">
        <v>70</v>
      </c>
      <c r="CP13" s="292">
        <v>50</v>
      </c>
      <c r="CQ13" s="292">
        <v>69</v>
      </c>
      <c r="CR13" s="292">
        <v>199</v>
      </c>
      <c r="CS13" s="303">
        <f t="shared" si="0"/>
        <v>980</v>
      </c>
      <c r="CT13" s="303">
        <f t="shared" si="1"/>
        <v>1418</v>
      </c>
      <c r="CU13" s="303">
        <f t="shared" si="2"/>
        <v>792</v>
      </c>
      <c r="CV13" s="307">
        <f t="shared" si="3"/>
        <v>3190</v>
      </c>
      <c r="CW13" s="307">
        <f t="shared" si="4"/>
        <v>11891</v>
      </c>
      <c r="CX13" s="303">
        <f t="shared" si="5"/>
        <v>1418</v>
      </c>
      <c r="CY13" s="303">
        <f t="shared" si="6"/>
        <v>5744</v>
      </c>
      <c r="CZ13" s="303">
        <f t="shared" si="7"/>
        <v>4729</v>
      </c>
      <c r="DA13" s="303">
        <f t="shared" si="8"/>
        <v>3087</v>
      </c>
      <c r="DB13" s="307">
        <f t="shared" si="9"/>
        <v>3625</v>
      </c>
      <c r="DC13" s="303">
        <f t="shared" si="10"/>
        <v>538</v>
      </c>
    </row>
    <row r="14" spans="1:107" x14ac:dyDescent="0.35">
      <c r="A14" s="181" t="s">
        <v>428</v>
      </c>
      <c r="B14" s="181" t="s">
        <v>304</v>
      </c>
      <c r="C14" t="s">
        <v>561</v>
      </c>
      <c r="D14" t="s">
        <v>563</v>
      </c>
      <c r="E14" s="294">
        <f t="shared" si="11"/>
        <v>16931</v>
      </c>
      <c r="F14" s="292">
        <v>116</v>
      </c>
      <c r="G14" s="292">
        <v>107</v>
      </c>
      <c r="H14" s="292">
        <v>120</v>
      </c>
      <c r="I14" s="292">
        <v>118</v>
      </c>
      <c r="J14" s="292">
        <v>132</v>
      </c>
      <c r="K14" s="292">
        <v>126</v>
      </c>
      <c r="L14" s="292">
        <v>165</v>
      </c>
      <c r="M14" s="292">
        <v>121</v>
      </c>
      <c r="N14" s="292">
        <v>149</v>
      </c>
      <c r="O14" s="292">
        <v>145</v>
      </c>
      <c r="P14" s="292">
        <v>177</v>
      </c>
      <c r="Q14" s="292">
        <v>157</v>
      </c>
      <c r="R14" s="292">
        <v>152</v>
      </c>
      <c r="S14" s="292">
        <v>157</v>
      </c>
      <c r="T14" s="292">
        <v>135</v>
      </c>
      <c r="U14" s="292">
        <v>103</v>
      </c>
      <c r="V14" s="292">
        <v>134</v>
      </c>
      <c r="W14" s="292">
        <v>104</v>
      </c>
      <c r="X14" s="292">
        <v>85</v>
      </c>
      <c r="Y14" s="292">
        <v>224</v>
      </c>
      <c r="Z14" s="292">
        <v>536</v>
      </c>
      <c r="AA14" s="292">
        <v>620</v>
      </c>
      <c r="AB14" s="292">
        <v>640</v>
      </c>
      <c r="AC14" s="292">
        <v>481</v>
      </c>
      <c r="AD14" s="292">
        <v>396</v>
      </c>
      <c r="AE14" s="292">
        <v>368</v>
      </c>
      <c r="AF14" s="292">
        <v>359</v>
      </c>
      <c r="AG14" s="292">
        <v>328</v>
      </c>
      <c r="AH14" s="292">
        <v>344</v>
      </c>
      <c r="AI14" s="292">
        <v>388</v>
      </c>
      <c r="AJ14" s="292">
        <v>329</v>
      </c>
      <c r="AK14" s="292">
        <v>299</v>
      </c>
      <c r="AL14" s="292">
        <v>251</v>
      </c>
      <c r="AM14" s="292">
        <v>250</v>
      </c>
      <c r="AN14" s="292">
        <v>258</v>
      </c>
      <c r="AO14" s="292">
        <v>195</v>
      </c>
      <c r="AP14" s="292">
        <v>197</v>
      </c>
      <c r="AQ14" s="292">
        <v>210</v>
      </c>
      <c r="AR14" s="292">
        <v>207</v>
      </c>
      <c r="AS14" s="292">
        <v>184</v>
      </c>
      <c r="AT14" s="292">
        <v>202</v>
      </c>
      <c r="AU14" s="292">
        <v>198</v>
      </c>
      <c r="AV14" s="292">
        <v>177</v>
      </c>
      <c r="AW14" s="292">
        <v>187</v>
      </c>
      <c r="AX14" s="292">
        <v>185</v>
      </c>
      <c r="AY14" s="292">
        <v>174</v>
      </c>
      <c r="AZ14" s="292">
        <v>179</v>
      </c>
      <c r="BA14" s="292">
        <v>195</v>
      </c>
      <c r="BB14" s="292">
        <v>222</v>
      </c>
      <c r="BC14" s="292">
        <v>195</v>
      </c>
      <c r="BD14" s="292">
        <v>179</v>
      </c>
      <c r="BE14" s="292">
        <v>211</v>
      </c>
      <c r="BF14" s="292">
        <v>201</v>
      </c>
      <c r="BG14" s="292">
        <v>186</v>
      </c>
      <c r="BH14" s="292">
        <v>176</v>
      </c>
      <c r="BI14" s="292">
        <v>193</v>
      </c>
      <c r="BJ14" s="292">
        <v>190</v>
      </c>
      <c r="BK14" s="292">
        <v>173</v>
      </c>
      <c r="BL14" s="292">
        <v>156</v>
      </c>
      <c r="BM14" s="292">
        <v>159</v>
      </c>
      <c r="BN14" s="292">
        <v>177</v>
      </c>
      <c r="BO14" s="292">
        <v>158</v>
      </c>
      <c r="BP14" s="292">
        <v>180</v>
      </c>
      <c r="BQ14" s="292">
        <v>151</v>
      </c>
      <c r="BR14" s="292">
        <v>156</v>
      </c>
      <c r="BS14" s="292">
        <v>133</v>
      </c>
      <c r="BT14" s="292">
        <v>154</v>
      </c>
      <c r="BU14" s="292">
        <v>155</v>
      </c>
      <c r="BV14" s="292">
        <v>151</v>
      </c>
      <c r="BW14" s="292">
        <v>137</v>
      </c>
      <c r="BX14" s="292">
        <v>130</v>
      </c>
      <c r="BY14" s="292">
        <v>140</v>
      </c>
      <c r="BZ14" s="292">
        <v>125</v>
      </c>
      <c r="CA14" s="292">
        <v>150</v>
      </c>
      <c r="CB14" s="292">
        <v>123</v>
      </c>
      <c r="CC14" s="292">
        <v>114</v>
      </c>
      <c r="CD14" s="292">
        <v>100</v>
      </c>
      <c r="CE14" s="292">
        <v>94</v>
      </c>
      <c r="CF14" s="292">
        <v>83</v>
      </c>
      <c r="CG14" s="292">
        <v>74</v>
      </c>
      <c r="CH14" s="292">
        <v>90</v>
      </c>
      <c r="CI14" s="292">
        <v>83</v>
      </c>
      <c r="CJ14" s="292">
        <v>67</v>
      </c>
      <c r="CK14" s="292">
        <v>76</v>
      </c>
      <c r="CL14" s="292">
        <v>80</v>
      </c>
      <c r="CM14" s="292">
        <v>69</v>
      </c>
      <c r="CN14" s="292">
        <v>68</v>
      </c>
      <c r="CO14" s="292">
        <v>48</v>
      </c>
      <c r="CP14" s="292">
        <v>74</v>
      </c>
      <c r="CQ14" s="292">
        <v>52</v>
      </c>
      <c r="CR14" s="292">
        <v>234</v>
      </c>
      <c r="CS14" s="303">
        <f t="shared" si="0"/>
        <v>593</v>
      </c>
      <c r="CT14" s="303">
        <f t="shared" si="1"/>
        <v>1040</v>
      </c>
      <c r="CU14" s="303">
        <f t="shared" si="2"/>
        <v>547</v>
      </c>
      <c r="CV14" s="307">
        <f t="shared" si="3"/>
        <v>2180</v>
      </c>
      <c r="CW14" s="307">
        <f t="shared" si="4"/>
        <v>11947</v>
      </c>
      <c r="CX14" s="303">
        <f t="shared" si="5"/>
        <v>3220</v>
      </c>
      <c r="CY14" s="303">
        <f t="shared" si="6"/>
        <v>5116</v>
      </c>
      <c r="CZ14" s="303">
        <f t="shared" si="7"/>
        <v>3611</v>
      </c>
      <c r="DA14" s="303">
        <f t="shared" si="8"/>
        <v>2259</v>
      </c>
      <c r="DB14" s="307">
        <f t="shared" si="9"/>
        <v>2804</v>
      </c>
      <c r="DC14" s="303">
        <f t="shared" si="10"/>
        <v>545</v>
      </c>
    </row>
    <row r="15" spans="1:107" x14ac:dyDescent="0.35">
      <c r="A15" s="181" t="s">
        <v>429</v>
      </c>
      <c r="B15" s="181" t="s">
        <v>94</v>
      </c>
      <c r="C15" t="s">
        <v>561</v>
      </c>
      <c r="D15" t="s">
        <v>563</v>
      </c>
      <c r="E15" s="294">
        <f t="shared" si="11"/>
        <v>16198</v>
      </c>
      <c r="F15" s="292">
        <v>161</v>
      </c>
      <c r="G15" s="292">
        <v>182</v>
      </c>
      <c r="H15" s="292">
        <v>160</v>
      </c>
      <c r="I15" s="292">
        <v>178</v>
      </c>
      <c r="J15" s="292">
        <v>183</v>
      </c>
      <c r="K15" s="292">
        <v>214</v>
      </c>
      <c r="L15" s="292">
        <v>215</v>
      </c>
      <c r="M15" s="292">
        <v>182</v>
      </c>
      <c r="N15" s="292">
        <v>193</v>
      </c>
      <c r="O15" s="292">
        <v>217</v>
      </c>
      <c r="P15" s="292">
        <v>187</v>
      </c>
      <c r="Q15" s="292">
        <v>210</v>
      </c>
      <c r="R15" s="292">
        <v>207</v>
      </c>
      <c r="S15" s="292">
        <v>168</v>
      </c>
      <c r="T15" s="292">
        <v>204</v>
      </c>
      <c r="U15" s="292">
        <v>165</v>
      </c>
      <c r="V15" s="292">
        <v>145</v>
      </c>
      <c r="W15" s="292">
        <v>161</v>
      </c>
      <c r="X15" s="292">
        <v>261</v>
      </c>
      <c r="Y15" s="292">
        <v>295</v>
      </c>
      <c r="Z15" s="292">
        <v>162</v>
      </c>
      <c r="AA15" s="292">
        <v>181</v>
      </c>
      <c r="AB15" s="292">
        <v>213</v>
      </c>
      <c r="AC15" s="292">
        <v>209</v>
      </c>
      <c r="AD15" s="292">
        <v>236</v>
      </c>
      <c r="AE15" s="292">
        <v>204</v>
      </c>
      <c r="AF15" s="292">
        <v>214</v>
      </c>
      <c r="AG15" s="292">
        <v>206</v>
      </c>
      <c r="AH15" s="292">
        <v>236</v>
      </c>
      <c r="AI15" s="292">
        <v>257</v>
      </c>
      <c r="AJ15" s="292">
        <v>229</v>
      </c>
      <c r="AK15" s="292">
        <v>218</v>
      </c>
      <c r="AL15" s="292">
        <v>207</v>
      </c>
      <c r="AM15" s="292">
        <v>185</v>
      </c>
      <c r="AN15" s="292">
        <v>196</v>
      </c>
      <c r="AO15" s="292">
        <v>231</v>
      </c>
      <c r="AP15" s="292">
        <v>222</v>
      </c>
      <c r="AQ15" s="292">
        <v>230</v>
      </c>
      <c r="AR15" s="292">
        <v>240</v>
      </c>
      <c r="AS15" s="292">
        <v>223</v>
      </c>
      <c r="AT15" s="292">
        <v>214</v>
      </c>
      <c r="AU15" s="292">
        <v>241</v>
      </c>
      <c r="AV15" s="292">
        <v>229</v>
      </c>
      <c r="AW15" s="292">
        <v>196</v>
      </c>
      <c r="AX15" s="292">
        <v>208</v>
      </c>
      <c r="AY15" s="292">
        <v>165</v>
      </c>
      <c r="AZ15" s="292">
        <v>226</v>
      </c>
      <c r="BA15" s="292">
        <v>183</v>
      </c>
      <c r="BB15" s="292">
        <v>243</v>
      </c>
      <c r="BC15" s="292">
        <v>216</v>
      </c>
      <c r="BD15" s="292">
        <v>201</v>
      </c>
      <c r="BE15" s="292">
        <v>187</v>
      </c>
      <c r="BF15" s="292">
        <v>207</v>
      </c>
      <c r="BG15" s="292">
        <v>227</v>
      </c>
      <c r="BH15" s="292">
        <v>195</v>
      </c>
      <c r="BI15" s="292">
        <v>195</v>
      </c>
      <c r="BJ15" s="292">
        <v>229</v>
      </c>
      <c r="BK15" s="292">
        <v>175</v>
      </c>
      <c r="BL15" s="292">
        <v>169</v>
      </c>
      <c r="BM15" s="292">
        <v>177</v>
      </c>
      <c r="BN15" s="292">
        <v>182</v>
      </c>
      <c r="BO15" s="292">
        <v>181</v>
      </c>
      <c r="BP15" s="292">
        <v>191</v>
      </c>
      <c r="BQ15" s="292">
        <v>179</v>
      </c>
      <c r="BR15" s="292">
        <v>138</v>
      </c>
      <c r="BS15" s="292">
        <v>193</v>
      </c>
      <c r="BT15" s="292">
        <v>137</v>
      </c>
      <c r="BU15" s="292">
        <v>153</v>
      </c>
      <c r="BV15" s="292">
        <v>168</v>
      </c>
      <c r="BW15" s="292">
        <v>150</v>
      </c>
      <c r="BX15" s="292">
        <v>155</v>
      </c>
      <c r="BY15" s="292">
        <v>168</v>
      </c>
      <c r="BZ15" s="292">
        <v>176</v>
      </c>
      <c r="CA15" s="292">
        <v>199</v>
      </c>
      <c r="CB15" s="292">
        <v>154</v>
      </c>
      <c r="CC15" s="292">
        <v>121</v>
      </c>
      <c r="CD15" s="292">
        <v>122</v>
      </c>
      <c r="CE15" s="292">
        <v>128</v>
      </c>
      <c r="CF15" s="292">
        <v>107</v>
      </c>
      <c r="CG15" s="292">
        <v>93</v>
      </c>
      <c r="CH15" s="292">
        <v>79</v>
      </c>
      <c r="CI15" s="292">
        <v>86</v>
      </c>
      <c r="CJ15" s="292">
        <v>82</v>
      </c>
      <c r="CK15" s="292">
        <v>69</v>
      </c>
      <c r="CL15" s="292">
        <v>91</v>
      </c>
      <c r="CM15" s="292">
        <v>69</v>
      </c>
      <c r="CN15" s="292">
        <v>59</v>
      </c>
      <c r="CO15" s="292">
        <v>47</v>
      </c>
      <c r="CP15" s="292">
        <v>43</v>
      </c>
      <c r="CQ15" s="292">
        <v>48</v>
      </c>
      <c r="CR15" s="292">
        <v>160</v>
      </c>
      <c r="CS15" s="303">
        <f t="shared" si="0"/>
        <v>864</v>
      </c>
      <c r="CT15" s="303">
        <f t="shared" si="1"/>
        <v>1418</v>
      </c>
      <c r="CU15" s="303">
        <f t="shared" si="2"/>
        <v>744</v>
      </c>
      <c r="CV15" s="307">
        <f t="shared" si="3"/>
        <v>3026</v>
      </c>
      <c r="CW15" s="307">
        <f t="shared" si="4"/>
        <v>10115</v>
      </c>
      <c r="CX15" s="303">
        <f t="shared" si="5"/>
        <v>1863</v>
      </c>
      <c r="CY15" s="303">
        <f t="shared" si="6"/>
        <v>4386</v>
      </c>
      <c r="CZ15" s="303">
        <f t="shared" si="7"/>
        <v>3866</v>
      </c>
      <c r="DA15" s="303">
        <f t="shared" si="8"/>
        <v>2631</v>
      </c>
      <c r="DB15" s="307">
        <f t="shared" si="9"/>
        <v>3057</v>
      </c>
      <c r="DC15" s="303">
        <f t="shared" si="10"/>
        <v>426</v>
      </c>
    </row>
    <row r="16" spans="1:107" x14ac:dyDescent="0.35">
      <c r="A16" s="181" t="s">
        <v>430</v>
      </c>
      <c r="B16" s="181" t="s">
        <v>367</v>
      </c>
      <c r="C16" t="s">
        <v>561</v>
      </c>
      <c r="D16" t="s">
        <v>563</v>
      </c>
      <c r="E16" s="294">
        <f t="shared" si="11"/>
        <v>17250</v>
      </c>
      <c r="F16" s="292">
        <v>223</v>
      </c>
      <c r="G16" s="292">
        <v>183</v>
      </c>
      <c r="H16" s="292">
        <v>215</v>
      </c>
      <c r="I16" s="292">
        <v>199</v>
      </c>
      <c r="J16" s="292">
        <v>195</v>
      </c>
      <c r="K16" s="292">
        <v>201</v>
      </c>
      <c r="L16" s="292">
        <v>210</v>
      </c>
      <c r="M16" s="292">
        <v>189</v>
      </c>
      <c r="N16" s="292">
        <v>204</v>
      </c>
      <c r="O16" s="292">
        <v>233</v>
      </c>
      <c r="P16" s="292">
        <v>192</v>
      </c>
      <c r="Q16" s="292">
        <v>239</v>
      </c>
      <c r="R16" s="292">
        <v>190</v>
      </c>
      <c r="S16" s="292">
        <v>184</v>
      </c>
      <c r="T16" s="292">
        <v>161</v>
      </c>
      <c r="U16" s="292">
        <v>169</v>
      </c>
      <c r="V16" s="292">
        <v>147</v>
      </c>
      <c r="W16" s="292">
        <v>142</v>
      </c>
      <c r="X16" s="292">
        <v>109</v>
      </c>
      <c r="Y16" s="292">
        <v>116</v>
      </c>
      <c r="Z16" s="292">
        <v>103</v>
      </c>
      <c r="AA16" s="292">
        <v>131</v>
      </c>
      <c r="AB16" s="292">
        <v>136</v>
      </c>
      <c r="AC16" s="292">
        <v>165</v>
      </c>
      <c r="AD16" s="292">
        <v>256</v>
      </c>
      <c r="AE16" s="292">
        <v>226</v>
      </c>
      <c r="AF16" s="292">
        <v>242</v>
      </c>
      <c r="AG16" s="292">
        <v>290</v>
      </c>
      <c r="AH16" s="292">
        <v>330</v>
      </c>
      <c r="AI16" s="292">
        <v>330</v>
      </c>
      <c r="AJ16" s="292">
        <v>318</v>
      </c>
      <c r="AK16" s="292">
        <v>307</v>
      </c>
      <c r="AL16" s="292">
        <v>326</v>
      </c>
      <c r="AM16" s="292">
        <v>321</v>
      </c>
      <c r="AN16" s="292">
        <v>278</v>
      </c>
      <c r="AO16" s="292">
        <v>276</v>
      </c>
      <c r="AP16" s="292">
        <v>260</v>
      </c>
      <c r="AQ16" s="292">
        <v>278</v>
      </c>
      <c r="AR16" s="292">
        <v>292</v>
      </c>
      <c r="AS16" s="292">
        <v>265</v>
      </c>
      <c r="AT16" s="292">
        <v>252</v>
      </c>
      <c r="AU16" s="292">
        <v>254</v>
      </c>
      <c r="AV16" s="292">
        <v>220</v>
      </c>
      <c r="AW16" s="292">
        <v>227</v>
      </c>
      <c r="AX16" s="292">
        <v>242</v>
      </c>
      <c r="AY16" s="292">
        <v>216</v>
      </c>
      <c r="AZ16" s="292">
        <v>215</v>
      </c>
      <c r="BA16" s="292">
        <v>240</v>
      </c>
      <c r="BB16" s="292">
        <v>186</v>
      </c>
      <c r="BC16" s="292">
        <v>247</v>
      </c>
      <c r="BD16" s="292">
        <v>223</v>
      </c>
      <c r="BE16" s="292">
        <v>218</v>
      </c>
      <c r="BF16" s="292">
        <v>196</v>
      </c>
      <c r="BG16" s="292">
        <v>184</v>
      </c>
      <c r="BH16" s="292">
        <v>241</v>
      </c>
      <c r="BI16" s="292">
        <v>245</v>
      </c>
      <c r="BJ16" s="292">
        <v>204</v>
      </c>
      <c r="BK16" s="292">
        <v>233</v>
      </c>
      <c r="BL16" s="292">
        <v>203</v>
      </c>
      <c r="BM16" s="292">
        <v>213</v>
      </c>
      <c r="BN16" s="292">
        <v>195</v>
      </c>
      <c r="BO16" s="292">
        <v>229</v>
      </c>
      <c r="BP16" s="292">
        <v>218</v>
      </c>
      <c r="BQ16" s="292">
        <v>196</v>
      </c>
      <c r="BR16" s="292">
        <v>173</v>
      </c>
      <c r="BS16" s="292">
        <v>169</v>
      </c>
      <c r="BT16" s="292">
        <v>155</v>
      </c>
      <c r="BU16" s="292">
        <v>155</v>
      </c>
      <c r="BV16" s="292">
        <v>126</v>
      </c>
      <c r="BW16" s="292">
        <v>163</v>
      </c>
      <c r="BX16" s="292">
        <v>149</v>
      </c>
      <c r="BY16" s="292">
        <v>155</v>
      </c>
      <c r="BZ16" s="292">
        <v>147</v>
      </c>
      <c r="CA16" s="292">
        <v>189</v>
      </c>
      <c r="CB16" s="292">
        <v>129</v>
      </c>
      <c r="CC16" s="292">
        <v>122</v>
      </c>
      <c r="CD16" s="292">
        <v>105</v>
      </c>
      <c r="CE16" s="292">
        <v>102</v>
      </c>
      <c r="CF16" s="292">
        <v>84</v>
      </c>
      <c r="CG16" s="292">
        <v>98</v>
      </c>
      <c r="CH16" s="292">
        <v>86</v>
      </c>
      <c r="CI16" s="292">
        <v>79</v>
      </c>
      <c r="CJ16" s="292">
        <v>85</v>
      </c>
      <c r="CK16" s="292">
        <v>65</v>
      </c>
      <c r="CL16" s="292">
        <v>80</v>
      </c>
      <c r="CM16" s="292">
        <v>76</v>
      </c>
      <c r="CN16" s="292">
        <v>70</v>
      </c>
      <c r="CO16" s="292">
        <v>68</v>
      </c>
      <c r="CP16" s="292">
        <v>46</v>
      </c>
      <c r="CQ16" s="292">
        <v>55</v>
      </c>
      <c r="CR16" s="292">
        <v>191</v>
      </c>
      <c r="CS16" s="303">
        <f t="shared" si="0"/>
        <v>1015</v>
      </c>
      <c r="CT16" s="303">
        <f t="shared" si="1"/>
        <v>1468</v>
      </c>
      <c r="CU16" s="303">
        <f t="shared" si="2"/>
        <v>704</v>
      </c>
      <c r="CV16" s="307">
        <f t="shared" si="3"/>
        <v>3187</v>
      </c>
      <c r="CW16" s="307">
        <f t="shared" si="4"/>
        <v>11114</v>
      </c>
      <c r="CX16" s="303">
        <f t="shared" si="5"/>
        <v>1305</v>
      </c>
      <c r="CY16" s="303">
        <f t="shared" si="6"/>
        <v>5534</v>
      </c>
      <c r="CZ16" s="303">
        <f t="shared" si="7"/>
        <v>4275</v>
      </c>
      <c r="DA16" s="303">
        <f t="shared" si="8"/>
        <v>2443</v>
      </c>
      <c r="DB16" s="307">
        <f t="shared" si="9"/>
        <v>2949</v>
      </c>
      <c r="DC16" s="303">
        <f t="shared" si="10"/>
        <v>506</v>
      </c>
    </row>
    <row r="17" spans="1:107" x14ac:dyDescent="0.35">
      <c r="A17" s="181" t="s">
        <v>431</v>
      </c>
      <c r="B17" s="181" t="s">
        <v>368</v>
      </c>
      <c r="C17" t="s">
        <v>561</v>
      </c>
      <c r="D17" t="s">
        <v>563</v>
      </c>
      <c r="E17" s="294">
        <f t="shared" si="11"/>
        <v>16310</v>
      </c>
      <c r="F17" s="292">
        <v>120</v>
      </c>
      <c r="G17" s="292">
        <v>139</v>
      </c>
      <c r="H17" s="292">
        <v>134</v>
      </c>
      <c r="I17" s="292">
        <v>155</v>
      </c>
      <c r="J17" s="292">
        <v>130</v>
      </c>
      <c r="K17" s="292">
        <v>130</v>
      </c>
      <c r="L17" s="292">
        <v>143</v>
      </c>
      <c r="M17" s="292">
        <v>169</v>
      </c>
      <c r="N17" s="292">
        <v>175</v>
      </c>
      <c r="O17" s="292">
        <v>155</v>
      </c>
      <c r="P17" s="292">
        <v>128</v>
      </c>
      <c r="Q17" s="292">
        <v>117</v>
      </c>
      <c r="R17" s="292">
        <v>136</v>
      </c>
      <c r="S17" s="292">
        <v>127</v>
      </c>
      <c r="T17" s="292">
        <v>127</v>
      </c>
      <c r="U17" s="292">
        <v>96</v>
      </c>
      <c r="V17" s="292">
        <v>108</v>
      </c>
      <c r="W17" s="292">
        <v>116</v>
      </c>
      <c r="X17" s="292">
        <v>95</v>
      </c>
      <c r="Y17" s="292">
        <v>133</v>
      </c>
      <c r="Z17" s="292">
        <v>198</v>
      </c>
      <c r="AA17" s="292">
        <v>267</v>
      </c>
      <c r="AB17" s="292">
        <v>303</v>
      </c>
      <c r="AC17" s="292">
        <v>335</v>
      </c>
      <c r="AD17" s="292">
        <v>379</v>
      </c>
      <c r="AE17" s="292">
        <v>380</v>
      </c>
      <c r="AF17" s="292">
        <v>446</v>
      </c>
      <c r="AG17" s="292">
        <v>430</v>
      </c>
      <c r="AH17" s="292">
        <v>519</v>
      </c>
      <c r="AI17" s="292">
        <v>490</v>
      </c>
      <c r="AJ17" s="292">
        <v>472</v>
      </c>
      <c r="AK17" s="292">
        <v>480</v>
      </c>
      <c r="AL17" s="292">
        <v>465</v>
      </c>
      <c r="AM17" s="292">
        <v>383</v>
      </c>
      <c r="AN17" s="292">
        <v>355</v>
      </c>
      <c r="AO17" s="292">
        <v>352</v>
      </c>
      <c r="AP17" s="292">
        <v>343</v>
      </c>
      <c r="AQ17" s="292">
        <v>269</v>
      </c>
      <c r="AR17" s="292">
        <v>302</v>
      </c>
      <c r="AS17" s="292">
        <v>213</v>
      </c>
      <c r="AT17" s="292">
        <v>209</v>
      </c>
      <c r="AU17" s="292">
        <v>202</v>
      </c>
      <c r="AV17" s="292">
        <v>207</v>
      </c>
      <c r="AW17" s="292">
        <v>174</v>
      </c>
      <c r="AX17" s="292">
        <v>198</v>
      </c>
      <c r="AY17" s="292">
        <v>192</v>
      </c>
      <c r="AZ17" s="292">
        <v>175</v>
      </c>
      <c r="BA17" s="292">
        <v>182</v>
      </c>
      <c r="BB17" s="292">
        <v>166</v>
      </c>
      <c r="BC17" s="292">
        <v>196</v>
      </c>
      <c r="BD17" s="292">
        <v>151</v>
      </c>
      <c r="BE17" s="292">
        <v>167</v>
      </c>
      <c r="BF17" s="292">
        <v>179</v>
      </c>
      <c r="BG17" s="292">
        <v>153</v>
      </c>
      <c r="BH17" s="292">
        <v>152</v>
      </c>
      <c r="BI17" s="292">
        <v>174</v>
      </c>
      <c r="BJ17" s="292">
        <v>177</v>
      </c>
      <c r="BK17" s="292">
        <v>144</v>
      </c>
      <c r="BL17" s="292">
        <v>160</v>
      </c>
      <c r="BM17" s="292">
        <v>132</v>
      </c>
      <c r="BN17" s="292">
        <v>140</v>
      </c>
      <c r="BO17" s="292">
        <v>112</v>
      </c>
      <c r="BP17" s="292">
        <v>156</v>
      </c>
      <c r="BQ17" s="292">
        <v>156</v>
      </c>
      <c r="BR17" s="292">
        <v>119</v>
      </c>
      <c r="BS17" s="292">
        <v>109</v>
      </c>
      <c r="BT17" s="292">
        <v>124</v>
      </c>
      <c r="BU17" s="292">
        <v>102</v>
      </c>
      <c r="BV17" s="292">
        <v>124</v>
      </c>
      <c r="BW17" s="292">
        <v>109</v>
      </c>
      <c r="BX17" s="292">
        <v>108</v>
      </c>
      <c r="BY17" s="292">
        <v>105</v>
      </c>
      <c r="BZ17" s="292">
        <v>115</v>
      </c>
      <c r="CA17" s="292">
        <v>121</v>
      </c>
      <c r="CB17" s="292">
        <v>103</v>
      </c>
      <c r="CC17" s="292">
        <v>69</v>
      </c>
      <c r="CD17" s="292">
        <v>84</v>
      </c>
      <c r="CE17" s="292">
        <v>66</v>
      </c>
      <c r="CF17" s="292">
        <v>64</v>
      </c>
      <c r="CG17" s="292">
        <v>85</v>
      </c>
      <c r="CH17" s="292">
        <v>79</v>
      </c>
      <c r="CI17" s="292">
        <v>56</v>
      </c>
      <c r="CJ17" s="292">
        <v>69</v>
      </c>
      <c r="CK17" s="292">
        <v>61</v>
      </c>
      <c r="CL17" s="292">
        <v>56</v>
      </c>
      <c r="CM17" s="292">
        <v>47</v>
      </c>
      <c r="CN17" s="292">
        <v>40</v>
      </c>
      <c r="CO17" s="292">
        <v>33</v>
      </c>
      <c r="CP17" s="292">
        <v>30</v>
      </c>
      <c r="CQ17" s="292">
        <v>41</v>
      </c>
      <c r="CR17" s="292">
        <v>123</v>
      </c>
      <c r="CS17" s="303">
        <f t="shared" si="0"/>
        <v>678</v>
      </c>
      <c r="CT17" s="303">
        <f t="shared" si="1"/>
        <v>1017</v>
      </c>
      <c r="CU17" s="303">
        <f t="shared" si="2"/>
        <v>486</v>
      </c>
      <c r="CV17" s="307">
        <f t="shared" si="3"/>
        <v>2181</v>
      </c>
      <c r="CW17" s="307">
        <f t="shared" si="4"/>
        <v>12006</v>
      </c>
      <c r="CX17" s="303">
        <f t="shared" si="5"/>
        <v>1934</v>
      </c>
      <c r="CY17" s="303">
        <f t="shared" si="6"/>
        <v>6889</v>
      </c>
      <c r="CZ17" s="303">
        <f t="shared" si="7"/>
        <v>3183</v>
      </c>
      <c r="DA17" s="303">
        <f t="shared" si="8"/>
        <v>1809</v>
      </c>
      <c r="DB17" s="307">
        <f t="shared" si="9"/>
        <v>2123</v>
      </c>
      <c r="DC17" s="303">
        <f t="shared" si="10"/>
        <v>314</v>
      </c>
    </row>
    <row r="18" spans="1:107" ht="15" thickBot="1" x14ac:dyDescent="0.4">
      <c r="A18" s="271" t="s">
        <v>432</v>
      </c>
      <c r="B18" s="271" t="s">
        <v>369</v>
      </c>
      <c r="C18" s="268" t="s">
        <v>561</v>
      </c>
      <c r="D18" s="268" t="s">
        <v>563</v>
      </c>
      <c r="E18" s="295">
        <f t="shared" si="11"/>
        <v>20192</v>
      </c>
      <c r="F18" s="293">
        <v>76</v>
      </c>
      <c r="G18" s="293">
        <v>89</v>
      </c>
      <c r="H18" s="293">
        <v>94</v>
      </c>
      <c r="I18" s="293">
        <v>85</v>
      </c>
      <c r="J18" s="293">
        <v>115</v>
      </c>
      <c r="K18" s="293">
        <v>125</v>
      </c>
      <c r="L18" s="293">
        <v>124</v>
      </c>
      <c r="M18" s="293">
        <v>155</v>
      </c>
      <c r="N18" s="293">
        <v>137</v>
      </c>
      <c r="O18" s="293">
        <v>135</v>
      </c>
      <c r="P18" s="293">
        <v>146</v>
      </c>
      <c r="Q18" s="293">
        <v>147</v>
      </c>
      <c r="R18" s="293">
        <v>144</v>
      </c>
      <c r="S18" s="293">
        <v>137</v>
      </c>
      <c r="T18" s="293">
        <v>123</v>
      </c>
      <c r="U18" s="293">
        <v>130</v>
      </c>
      <c r="V18" s="293">
        <v>109</v>
      </c>
      <c r="W18" s="293">
        <v>136</v>
      </c>
      <c r="X18" s="293">
        <v>299</v>
      </c>
      <c r="Y18" s="293">
        <v>899</v>
      </c>
      <c r="Z18" s="293">
        <v>1107</v>
      </c>
      <c r="AA18" s="293">
        <v>1135</v>
      </c>
      <c r="AB18" s="293">
        <v>997</v>
      </c>
      <c r="AC18" s="293">
        <v>1002</v>
      </c>
      <c r="AD18" s="293">
        <v>755</v>
      </c>
      <c r="AE18" s="293">
        <v>604</v>
      </c>
      <c r="AF18" s="293">
        <v>544</v>
      </c>
      <c r="AG18" s="293">
        <v>489</v>
      </c>
      <c r="AH18" s="293">
        <v>427</v>
      </c>
      <c r="AI18" s="293">
        <v>445</v>
      </c>
      <c r="AJ18" s="293">
        <v>356</v>
      </c>
      <c r="AK18" s="293">
        <v>357</v>
      </c>
      <c r="AL18" s="293">
        <v>308</v>
      </c>
      <c r="AM18" s="293">
        <v>263</v>
      </c>
      <c r="AN18" s="293">
        <v>240</v>
      </c>
      <c r="AO18" s="293">
        <v>205</v>
      </c>
      <c r="AP18" s="293">
        <v>185</v>
      </c>
      <c r="AQ18" s="293">
        <v>186</v>
      </c>
      <c r="AR18" s="293">
        <v>187</v>
      </c>
      <c r="AS18" s="293">
        <v>174</v>
      </c>
      <c r="AT18" s="293">
        <v>177</v>
      </c>
      <c r="AU18" s="293">
        <v>155</v>
      </c>
      <c r="AV18" s="293">
        <v>171</v>
      </c>
      <c r="AW18" s="293">
        <v>175</v>
      </c>
      <c r="AX18" s="293">
        <v>166</v>
      </c>
      <c r="AY18" s="293">
        <v>183</v>
      </c>
      <c r="AZ18" s="293">
        <v>161</v>
      </c>
      <c r="BA18" s="293">
        <v>141</v>
      </c>
      <c r="BB18" s="293">
        <v>197</v>
      </c>
      <c r="BC18" s="293">
        <v>180</v>
      </c>
      <c r="BD18" s="293">
        <v>150</v>
      </c>
      <c r="BE18" s="293">
        <v>153</v>
      </c>
      <c r="BF18" s="293">
        <v>161</v>
      </c>
      <c r="BG18" s="293">
        <v>171</v>
      </c>
      <c r="BH18" s="293">
        <v>162</v>
      </c>
      <c r="BI18" s="293">
        <v>170</v>
      </c>
      <c r="BJ18" s="293">
        <v>145</v>
      </c>
      <c r="BK18" s="293">
        <v>155</v>
      </c>
      <c r="BL18" s="293">
        <v>132</v>
      </c>
      <c r="BM18" s="293">
        <v>147</v>
      </c>
      <c r="BN18" s="293">
        <v>146</v>
      </c>
      <c r="BO18" s="293">
        <v>139</v>
      </c>
      <c r="BP18" s="293">
        <v>131</v>
      </c>
      <c r="BQ18" s="293">
        <v>141</v>
      </c>
      <c r="BR18" s="293">
        <v>148</v>
      </c>
      <c r="BS18" s="293">
        <v>138</v>
      </c>
      <c r="BT18" s="293">
        <v>137</v>
      </c>
      <c r="BU18" s="293">
        <v>137</v>
      </c>
      <c r="BV18" s="293">
        <v>148</v>
      </c>
      <c r="BW18" s="293">
        <v>133</v>
      </c>
      <c r="BX18" s="293">
        <v>154</v>
      </c>
      <c r="BY18" s="293">
        <v>133</v>
      </c>
      <c r="BZ18" s="293">
        <v>121</v>
      </c>
      <c r="CA18" s="293">
        <v>149</v>
      </c>
      <c r="CB18" s="293">
        <v>101</v>
      </c>
      <c r="CC18" s="293">
        <v>99</v>
      </c>
      <c r="CD18" s="293">
        <v>110</v>
      </c>
      <c r="CE18" s="293">
        <v>107</v>
      </c>
      <c r="CF18" s="293">
        <v>88</v>
      </c>
      <c r="CG18" s="293">
        <v>105</v>
      </c>
      <c r="CH18" s="293">
        <v>93</v>
      </c>
      <c r="CI18" s="293">
        <v>87</v>
      </c>
      <c r="CJ18" s="293">
        <v>96</v>
      </c>
      <c r="CK18" s="293">
        <v>103</v>
      </c>
      <c r="CL18" s="293">
        <v>75</v>
      </c>
      <c r="CM18" s="293">
        <v>56</v>
      </c>
      <c r="CN18" s="293">
        <v>70</v>
      </c>
      <c r="CO18" s="293">
        <v>61</v>
      </c>
      <c r="CP18" s="293">
        <v>57</v>
      </c>
      <c r="CQ18" s="293">
        <v>53</v>
      </c>
      <c r="CR18" s="293">
        <v>253</v>
      </c>
      <c r="CS18" s="304">
        <f t="shared" si="0"/>
        <v>459</v>
      </c>
      <c r="CT18" s="304">
        <f t="shared" si="1"/>
        <v>969</v>
      </c>
      <c r="CU18" s="304">
        <f t="shared" si="2"/>
        <v>534</v>
      </c>
      <c r="CV18" s="308">
        <f t="shared" si="3"/>
        <v>1962</v>
      </c>
      <c r="CW18" s="308">
        <f t="shared" si="4"/>
        <v>15366</v>
      </c>
      <c r="CX18" s="304">
        <f t="shared" si="5"/>
        <v>6439</v>
      </c>
      <c r="CY18" s="304">
        <f t="shared" si="6"/>
        <v>5814</v>
      </c>
      <c r="CZ18" s="304">
        <f t="shared" si="7"/>
        <v>3113</v>
      </c>
      <c r="DA18" s="304">
        <f t="shared" si="8"/>
        <v>2314</v>
      </c>
      <c r="DB18" s="308">
        <f t="shared" si="9"/>
        <v>2864</v>
      </c>
      <c r="DC18" s="304">
        <f t="shared" si="10"/>
        <v>550</v>
      </c>
    </row>
    <row r="19" spans="1:107" ht="15" thickBot="1" x14ac:dyDescent="0.4">
      <c r="A19" s="298" t="s">
        <v>211</v>
      </c>
      <c r="B19" s="298"/>
      <c r="C19" s="299"/>
      <c r="D19" s="300" t="s">
        <v>565</v>
      </c>
      <c r="E19" s="301">
        <f>SUM(E2:E18)</f>
        <v>269976</v>
      </c>
      <c r="F19" s="301">
        <f t="shared" ref="F19:BQ19" si="12">SUM(F2:F18)</f>
        <v>2219</v>
      </c>
      <c r="G19" s="301">
        <f t="shared" si="12"/>
        <v>2214</v>
      </c>
      <c r="H19" s="301">
        <f t="shared" si="12"/>
        <v>2370</v>
      </c>
      <c r="I19" s="301">
        <f t="shared" si="12"/>
        <v>2375</v>
      </c>
      <c r="J19" s="301">
        <f t="shared" si="12"/>
        <v>2375</v>
      </c>
      <c r="K19" s="301">
        <f t="shared" si="12"/>
        <v>2436</v>
      </c>
      <c r="L19" s="301">
        <f t="shared" si="12"/>
        <v>2534</v>
      </c>
      <c r="M19" s="301">
        <f t="shared" si="12"/>
        <v>2507</v>
      </c>
      <c r="N19" s="301">
        <f t="shared" si="12"/>
        <v>2536</v>
      </c>
      <c r="O19" s="301">
        <f t="shared" si="12"/>
        <v>2742</v>
      </c>
      <c r="P19" s="301">
        <f t="shared" si="12"/>
        <v>2512</v>
      </c>
      <c r="Q19" s="301">
        <f t="shared" si="12"/>
        <v>2610</v>
      </c>
      <c r="R19" s="301">
        <f t="shared" si="12"/>
        <v>2521</v>
      </c>
      <c r="S19" s="301">
        <f t="shared" si="12"/>
        <v>2325</v>
      </c>
      <c r="T19" s="301">
        <f t="shared" si="12"/>
        <v>2261</v>
      </c>
      <c r="U19" s="301">
        <f t="shared" si="12"/>
        <v>2056</v>
      </c>
      <c r="V19" s="301">
        <f t="shared" si="12"/>
        <v>1995</v>
      </c>
      <c r="W19" s="301">
        <f t="shared" si="12"/>
        <v>1987</v>
      </c>
      <c r="X19" s="301">
        <f t="shared" si="12"/>
        <v>2314</v>
      </c>
      <c r="Y19" s="301">
        <f t="shared" si="12"/>
        <v>3440</v>
      </c>
      <c r="Z19" s="301">
        <f t="shared" si="12"/>
        <v>4166</v>
      </c>
      <c r="AA19" s="301">
        <f t="shared" si="12"/>
        <v>4455</v>
      </c>
      <c r="AB19" s="301">
        <f t="shared" si="12"/>
        <v>4910</v>
      </c>
      <c r="AC19" s="301">
        <f t="shared" si="12"/>
        <v>5157</v>
      </c>
      <c r="AD19" s="301">
        <f t="shared" si="12"/>
        <v>5173</v>
      </c>
      <c r="AE19" s="301">
        <f t="shared" si="12"/>
        <v>4892</v>
      </c>
      <c r="AF19" s="301">
        <f t="shared" si="12"/>
        <v>5291</v>
      </c>
      <c r="AG19" s="301">
        <f t="shared" si="12"/>
        <v>5335</v>
      </c>
      <c r="AH19" s="301">
        <f t="shared" si="12"/>
        <v>5933</v>
      </c>
      <c r="AI19" s="301">
        <f t="shared" si="12"/>
        <v>6184</v>
      </c>
      <c r="AJ19" s="301">
        <f t="shared" si="12"/>
        <v>5788</v>
      </c>
      <c r="AK19" s="301">
        <f t="shared" si="12"/>
        <v>5699</v>
      </c>
      <c r="AL19" s="301">
        <f t="shared" si="12"/>
        <v>5303</v>
      </c>
      <c r="AM19" s="301">
        <f t="shared" si="12"/>
        <v>4874</v>
      </c>
      <c r="AN19" s="301">
        <f t="shared" si="12"/>
        <v>4620</v>
      </c>
      <c r="AO19" s="301">
        <f t="shared" si="12"/>
        <v>4517</v>
      </c>
      <c r="AP19" s="301">
        <f t="shared" si="12"/>
        <v>4324</v>
      </c>
      <c r="AQ19" s="301">
        <f t="shared" si="12"/>
        <v>4134</v>
      </c>
      <c r="AR19" s="301">
        <f t="shared" si="12"/>
        <v>4263</v>
      </c>
      <c r="AS19" s="301">
        <f t="shared" si="12"/>
        <v>3800</v>
      </c>
      <c r="AT19" s="301">
        <f t="shared" si="12"/>
        <v>3795</v>
      </c>
      <c r="AU19" s="301">
        <f t="shared" si="12"/>
        <v>3552</v>
      </c>
      <c r="AV19" s="301">
        <f t="shared" si="12"/>
        <v>3334</v>
      </c>
      <c r="AW19" s="301">
        <f t="shared" si="12"/>
        <v>3250</v>
      </c>
      <c r="AX19" s="301">
        <f t="shared" si="12"/>
        <v>3157</v>
      </c>
      <c r="AY19" s="301">
        <f t="shared" si="12"/>
        <v>3176</v>
      </c>
      <c r="AZ19" s="301">
        <f t="shared" si="12"/>
        <v>3140</v>
      </c>
      <c r="BA19" s="301">
        <f t="shared" si="12"/>
        <v>3111</v>
      </c>
      <c r="BB19" s="301">
        <f t="shared" si="12"/>
        <v>3264</v>
      </c>
      <c r="BC19" s="301">
        <f t="shared" si="12"/>
        <v>3321</v>
      </c>
      <c r="BD19" s="301">
        <f t="shared" si="12"/>
        <v>3036</v>
      </c>
      <c r="BE19" s="301">
        <f t="shared" si="12"/>
        <v>3124</v>
      </c>
      <c r="BF19" s="301">
        <f t="shared" si="12"/>
        <v>3203</v>
      </c>
      <c r="BG19" s="301">
        <f t="shared" si="12"/>
        <v>3188</v>
      </c>
      <c r="BH19" s="301">
        <f t="shared" si="12"/>
        <v>3122</v>
      </c>
      <c r="BI19" s="301">
        <f t="shared" si="12"/>
        <v>3148</v>
      </c>
      <c r="BJ19" s="301">
        <f t="shared" si="12"/>
        <v>3207</v>
      </c>
      <c r="BK19" s="301">
        <f t="shared" si="12"/>
        <v>3159</v>
      </c>
      <c r="BL19" s="301">
        <f t="shared" si="12"/>
        <v>2986</v>
      </c>
      <c r="BM19" s="301">
        <f t="shared" si="12"/>
        <v>3003</v>
      </c>
      <c r="BN19" s="301">
        <f t="shared" si="12"/>
        <v>2978</v>
      </c>
      <c r="BO19" s="301">
        <f t="shared" si="12"/>
        <v>2868</v>
      </c>
      <c r="BP19" s="301">
        <f t="shared" si="12"/>
        <v>2816</v>
      </c>
      <c r="BQ19" s="301">
        <f t="shared" si="12"/>
        <v>2744</v>
      </c>
      <c r="BR19" s="301">
        <f t="shared" ref="BR19:CR19" si="13">SUM(BR2:BR18)</f>
        <v>2488</v>
      </c>
      <c r="BS19" s="301">
        <f t="shared" si="13"/>
        <v>2367</v>
      </c>
      <c r="BT19" s="301">
        <f t="shared" si="13"/>
        <v>2361</v>
      </c>
      <c r="BU19" s="301">
        <f t="shared" si="13"/>
        <v>2331</v>
      </c>
      <c r="BV19" s="301">
        <f t="shared" si="13"/>
        <v>2255</v>
      </c>
      <c r="BW19" s="301">
        <f t="shared" si="13"/>
        <v>2237</v>
      </c>
      <c r="BX19" s="301">
        <f t="shared" si="13"/>
        <v>2304</v>
      </c>
      <c r="BY19" s="301">
        <f t="shared" si="13"/>
        <v>2250</v>
      </c>
      <c r="BZ19" s="301">
        <f t="shared" si="13"/>
        <v>2270</v>
      </c>
      <c r="CA19" s="301">
        <f t="shared" si="13"/>
        <v>2533</v>
      </c>
      <c r="CB19" s="301">
        <f t="shared" si="13"/>
        <v>1905</v>
      </c>
      <c r="CC19" s="301">
        <f t="shared" si="13"/>
        <v>1708</v>
      </c>
      <c r="CD19" s="301">
        <f t="shared" si="13"/>
        <v>1669</v>
      </c>
      <c r="CE19" s="301">
        <f t="shared" si="13"/>
        <v>1614</v>
      </c>
      <c r="CF19" s="301">
        <f t="shared" si="13"/>
        <v>1507</v>
      </c>
      <c r="CG19" s="301">
        <f t="shared" si="13"/>
        <v>1424</v>
      </c>
      <c r="CH19" s="301">
        <f t="shared" si="13"/>
        <v>1396</v>
      </c>
      <c r="CI19" s="301">
        <f t="shared" si="13"/>
        <v>1354</v>
      </c>
      <c r="CJ19" s="301">
        <f t="shared" si="13"/>
        <v>1373</v>
      </c>
      <c r="CK19" s="301">
        <f t="shared" si="13"/>
        <v>1228</v>
      </c>
      <c r="CL19" s="301">
        <f t="shared" si="13"/>
        <v>1195</v>
      </c>
      <c r="CM19" s="301">
        <f t="shared" si="13"/>
        <v>1080</v>
      </c>
      <c r="CN19" s="301">
        <f t="shared" si="13"/>
        <v>977</v>
      </c>
      <c r="CO19" s="301">
        <f t="shared" si="13"/>
        <v>866</v>
      </c>
      <c r="CP19" s="301">
        <f t="shared" si="13"/>
        <v>820</v>
      </c>
      <c r="CQ19" s="301">
        <f t="shared" si="13"/>
        <v>785</v>
      </c>
      <c r="CR19" s="301">
        <f t="shared" si="13"/>
        <v>2850</v>
      </c>
      <c r="CS19" s="305">
        <f t="shared" si="0"/>
        <v>11553</v>
      </c>
      <c r="CT19" s="305">
        <f t="shared" si="1"/>
        <v>17877</v>
      </c>
      <c r="CU19" s="305">
        <f t="shared" si="2"/>
        <v>9163</v>
      </c>
      <c r="CV19" s="309">
        <f t="shared" si="3"/>
        <v>38593</v>
      </c>
      <c r="CW19" s="309">
        <f t="shared" si="4"/>
        <v>186724</v>
      </c>
      <c r="CX19" s="305">
        <f t="shared" si="5"/>
        <v>33597</v>
      </c>
      <c r="CY19" s="305">
        <f t="shared" si="6"/>
        <v>92045</v>
      </c>
      <c r="CZ19" s="305">
        <f t="shared" si="7"/>
        <v>61082</v>
      </c>
      <c r="DA19" s="305">
        <f t="shared" si="8"/>
        <v>37281</v>
      </c>
      <c r="DB19" s="309">
        <f t="shared" si="9"/>
        <v>44659</v>
      </c>
      <c r="DC19" s="305">
        <f t="shared" si="10"/>
        <v>7378</v>
      </c>
    </row>
    <row r="20" spans="1:107" ht="15" thickTop="1" x14ac:dyDescent="0.35">
      <c r="A20" s="181" t="s">
        <v>416</v>
      </c>
      <c r="B20" s="181" t="s">
        <v>11</v>
      </c>
      <c r="C20" t="s">
        <v>561</v>
      </c>
      <c r="D20" t="s">
        <v>564</v>
      </c>
      <c r="E20" s="294">
        <f t="shared" si="11"/>
        <v>17820</v>
      </c>
      <c r="F20" s="292">
        <v>209</v>
      </c>
      <c r="G20" s="292">
        <v>227</v>
      </c>
      <c r="H20" s="292">
        <v>227</v>
      </c>
      <c r="I20" s="292">
        <v>235</v>
      </c>
      <c r="J20" s="292">
        <v>267</v>
      </c>
      <c r="K20" s="292">
        <v>263</v>
      </c>
      <c r="L20" s="292">
        <v>308</v>
      </c>
      <c r="M20" s="292">
        <v>269</v>
      </c>
      <c r="N20" s="292">
        <v>276</v>
      </c>
      <c r="O20" s="292">
        <v>256</v>
      </c>
      <c r="P20" s="292">
        <v>259</v>
      </c>
      <c r="Q20" s="292">
        <v>279</v>
      </c>
      <c r="R20" s="292">
        <v>273</v>
      </c>
      <c r="S20" s="292">
        <v>253</v>
      </c>
      <c r="T20" s="292">
        <v>221</v>
      </c>
      <c r="U20" s="292">
        <v>239</v>
      </c>
      <c r="V20" s="292">
        <v>197</v>
      </c>
      <c r="W20" s="292">
        <v>203</v>
      </c>
      <c r="X20" s="292">
        <v>151</v>
      </c>
      <c r="Y20" s="292">
        <v>119</v>
      </c>
      <c r="Z20" s="292">
        <v>116</v>
      </c>
      <c r="AA20" s="292">
        <v>116</v>
      </c>
      <c r="AB20" s="292">
        <v>176</v>
      </c>
      <c r="AC20" s="292">
        <v>220</v>
      </c>
      <c r="AD20" s="292">
        <v>207</v>
      </c>
      <c r="AE20" s="292">
        <v>220</v>
      </c>
      <c r="AF20" s="292">
        <v>185</v>
      </c>
      <c r="AG20" s="292">
        <v>252</v>
      </c>
      <c r="AH20" s="292">
        <v>247</v>
      </c>
      <c r="AI20" s="292">
        <v>258</v>
      </c>
      <c r="AJ20" s="292">
        <v>290</v>
      </c>
      <c r="AK20" s="292">
        <v>255</v>
      </c>
      <c r="AL20" s="292">
        <v>250</v>
      </c>
      <c r="AM20" s="292">
        <v>217</v>
      </c>
      <c r="AN20" s="292">
        <v>257</v>
      </c>
      <c r="AO20" s="292">
        <v>230</v>
      </c>
      <c r="AP20" s="292">
        <v>265</v>
      </c>
      <c r="AQ20" s="292">
        <v>271</v>
      </c>
      <c r="AR20" s="292">
        <v>267</v>
      </c>
      <c r="AS20" s="292">
        <v>256</v>
      </c>
      <c r="AT20" s="292">
        <v>269</v>
      </c>
      <c r="AU20" s="292">
        <v>212</v>
      </c>
      <c r="AV20" s="292">
        <v>234</v>
      </c>
      <c r="AW20" s="292">
        <v>253</v>
      </c>
      <c r="AX20" s="292">
        <v>242</v>
      </c>
      <c r="AY20" s="292">
        <v>277</v>
      </c>
      <c r="AZ20" s="292">
        <v>258</v>
      </c>
      <c r="BA20" s="292">
        <v>253</v>
      </c>
      <c r="BB20" s="292">
        <v>250</v>
      </c>
      <c r="BC20" s="292">
        <v>257</v>
      </c>
      <c r="BD20" s="292">
        <v>214</v>
      </c>
      <c r="BE20" s="292">
        <v>245</v>
      </c>
      <c r="BF20" s="292">
        <v>238</v>
      </c>
      <c r="BG20" s="292">
        <v>253</v>
      </c>
      <c r="BH20" s="292">
        <v>261</v>
      </c>
      <c r="BI20" s="292">
        <v>250</v>
      </c>
      <c r="BJ20" s="292">
        <v>216</v>
      </c>
      <c r="BK20" s="292">
        <v>252</v>
      </c>
      <c r="BL20" s="292">
        <v>230</v>
      </c>
      <c r="BM20" s="292">
        <v>217</v>
      </c>
      <c r="BN20" s="292">
        <v>202</v>
      </c>
      <c r="BO20" s="292">
        <v>190</v>
      </c>
      <c r="BP20" s="292">
        <v>215</v>
      </c>
      <c r="BQ20" s="292">
        <v>198</v>
      </c>
      <c r="BR20" s="292">
        <v>193</v>
      </c>
      <c r="BS20" s="292">
        <v>163</v>
      </c>
      <c r="BT20" s="292">
        <v>158</v>
      </c>
      <c r="BU20" s="292">
        <v>149</v>
      </c>
      <c r="BV20" s="292">
        <v>168</v>
      </c>
      <c r="BW20" s="292">
        <v>140</v>
      </c>
      <c r="BX20" s="292">
        <v>134</v>
      </c>
      <c r="BY20" s="292">
        <v>156</v>
      </c>
      <c r="BZ20" s="292">
        <v>151</v>
      </c>
      <c r="CA20" s="292">
        <v>200</v>
      </c>
      <c r="CB20" s="292">
        <v>118</v>
      </c>
      <c r="CC20" s="292">
        <v>98</v>
      </c>
      <c r="CD20" s="292">
        <v>102</v>
      </c>
      <c r="CE20" s="292">
        <v>111</v>
      </c>
      <c r="CF20" s="292">
        <v>92</v>
      </c>
      <c r="CG20" s="292">
        <v>94</v>
      </c>
      <c r="CH20" s="292">
        <v>85</v>
      </c>
      <c r="CI20" s="292">
        <v>81</v>
      </c>
      <c r="CJ20" s="292">
        <v>60</v>
      </c>
      <c r="CK20" s="292">
        <v>52</v>
      </c>
      <c r="CL20" s="292">
        <v>65</v>
      </c>
      <c r="CM20" s="292">
        <v>58</v>
      </c>
      <c r="CN20" s="292">
        <v>47</v>
      </c>
      <c r="CO20" s="292">
        <v>33</v>
      </c>
      <c r="CP20" s="292">
        <v>39</v>
      </c>
      <c r="CQ20" s="292">
        <v>27</v>
      </c>
      <c r="CR20" s="292">
        <v>74</v>
      </c>
      <c r="CS20" s="303">
        <f t="shared" si="0"/>
        <v>1165</v>
      </c>
      <c r="CT20" s="303">
        <f t="shared" si="1"/>
        <v>1910</v>
      </c>
      <c r="CU20" s="303">
        <f t="shared" si="2"/>
        <v>986</v>
      </c>
      <c r="CV20" s="307">
        <f t="shared" si="3"/>
        <v>4061</v>
      </c>
      <c r="CW20" s="307">
        <f t="shared" si="4"/>
        <v>11104</v>
      </c>
      <c r="CX20" s="303">
        <f t="shared" si="5"/>
        <v>1505</v>
      </c>
      <c r="CY20" s="303">
        <f t="shared" si="6"/>
        <v>4930</v>
      </c>
      <c r="CZ20" s="303">
        <f t="shared" si="7"/>
        <v>4669</v>
      </c>
      <c r="DA20" s="303">
        <f t="shared" si="8"/>
        <v>2377</v>
      </c>
      <c r="DB20" s="307">
        <f t="shared" si="9"/>
        <v>2655</v>
      </c>
      <c r="DC20" s="303">
        <f t="shared" si="10"/>
        <v>278</v>
      </c>
    </row>
    <row r="21" spans="1:107" x14ac:dyDescent="0.35">
      <c r="A21" s="181" t="s">
        <v>417</v>
      </c>
      <c r="B21" s="181" t="s">
        <v>97</v>
      </c>
      <c r="C21" t="s">
        <v>561</v>
      </c>
      <c r="D21" t="s">
        <v>564</v>
      </c>
      <c r="E21" s="294">
        <f t="shared" si="11"/>
        <v>15590</v>
      </c>
      <c r="F21" s="292">
        <v>98</v>
      </c>
      <c r="G21" s="292">
        <v>73</v>
      </c>
      <c r="H21" s="292">
        <v>71</v>
      </c>
      <c r="I21" s="292">
        <v>71</v>
      </c>
      <c r="J21" s="292">
        <v>72</v>
      </c>
      <c r="K21" s="292">
        <v>50</v>
      </c>
      <c r="L21" s="292">
        <v>70</v>
      </c>
      <c r="M21" s="292">
        <v>82</v>
      </c>
      <c r="N21" s="292">
        <v>86</v>
      </c>
      <c r="O21" s="292">
        <v>83</v>
      </c>
      <c r="P21" s="292">
        <v>68</v>
      </c>
      <c r="Q21" s="292">
        <v>70</v>
      </c>
      <c r="R21" s="292">
        <v>73</v>
      </c>
      <c r="S21" s="292">
        <v>48</v>
      </c>
      <c r="T21" s="292">
        <v>70</v>
      </c>
      <c r="U21" s="292">
        <v>58</v>
      </c>
      <c r="V21" s="292">
        <v>56</v>
      </c>
      <c r="W21" s="292">
        <v>66</v>
      </c>
      <c r="X21" s="292">
        <v>218</v>
      </c>
      <c r="Y21" s="292">
        <v>441</v>
      </c>
      <c r="Z21" s="292">
        <v>613</v>
      </c>
      <c r="AA21" s="292">
        <v>690</v>
      </c>
      <c r="AB21" s="292">
        <v>633</v>
      </c>
      <c r="AC21" s="292">
        <v>569</v>
      </c>
      <c r="AD21" s="292">
        <v>509</v>
      </c>
      <c r="AE21" s="292">
        <v>491</v>
      </c>
      <c r="AF21" s="292">
        <v>548</v>
      </c>
      <c r="AG21" s="292">
        <v>447</v>
      </c>
      <c r="AH21" s="292">
        <v>440</v>
      </c>
      <c r="AI21" s="292">
        <v>426</v>
      </c>
      <c r="AJ21" s="292">
        <v>370</v>
      </c>
      <c r="AK21" s="292">
        <v>361</v>
      </c>
      <c r="AL21" s="292">
        <v>369</v>
      </c>
      <c r="AM21" s="292">
        <v>304</v>
      </c>
      <c r="AN21" s="292">
        <v>320</v>
      </c>
      <c r="AO21" s="292">
        <v>256</v>
      </c>
      <c r="AP21" s="292">
        <v>244</v>
      </c>
      <c r="AQ21" s="292">
        <v>228</v>
      </c>
      <c r="AR21" s="292">
        <v>196</v>
      </c>
      <c r="AS21" s="292">
        <v>201</v>
      </c>
      <c r="AT21" s="292">
        <v>204</v>
      </c>
      <c r="AU21" s="292">
        <v>170</v>
      </c>
      <c r="AV21" s="292">
        <v>173</v>
      </c>
      <c r="AW21" s="292">
        <v>202</v>
      </c>
      <c r="AX21" s="292">
        <v>187</v>
      </c>
      <c r="AY21" s="292">
        <v>174</v>
      </c>
      <c r="AZ21" s="292">
        <v>156</v>
      </c>
      <c r="BA21" s="292">
        <v>184</v>
      </c>
      <c r="BB21" s="292">
        <v>181</v>
      </c>
      <c r="BC21" s="292">
        <v>165</v>
      </c>
      <c r="BD21" s="292">
        <v>180</v>
      </c>
      <c r="BE21" s="292">
        <v>152</v>
      </c>
      <c r="BF21" s="292">
        <v>175</v>
      </c>
      <c r="BG21" s="292">
        <v>159</v>
      </c>
      <c r="BH21" s="292">
        <v>185</v>
      </c>
      <c r="BI21" s="292">
        <v>165</v>
      </c>
      <c r="BJ21" s="292">
        <v>173</v>
      </c>
      <c r="BK21" s="292">
        <v>163</v>
      </c>
      <c r="BL21" s="292">
        <v>175</v>
      </c>
      <c r="BM21" s="292">
        <v>101</v>
      </c>
      <c r="BN21" s="292">
        <v>137</v>
      </c>
      <c r="BO21" s="292">
        <v>132</v>
      </c>
      <c r="BP21" s="292">
        <v>110</v>
      </c>
      <c r="BQ21" s="292">
        <v>105</v>
      </c>
      <c r="BR21" s="292">
        <v>104</v>
      </c>
      <c r="BS21" s="292">
        <v>83</v>
      </c>
      <c r="BT21" s="292">
        <v>110</v>
      </c>
      <c r="BU21" s="292">
        <v>138</v>
      </c>
      <c r="BV21" s="292">
        <v>109</v>
      </c>
      <c r="BW21" s="292">
        <v>84</v>
      </c>
      <c r="BX21" s="292">
        <v>86</v>
      </c>
      <c r="BY21" s="292">
        <v>89</v>
      </c>
      <c r="BZ21" s="292">
        <v>88</v>
      </c>
      <c r="CA21" s="292">
        <v>86</v>
      </c>
      <c r="CB21" s="292">
        <v>66</v>
      </c>
      <c r="CC21" s="292">
        <v>53</v>
      </c>
      <c r="CD21" s="292">
        <v>41</v>
      </c>
      <c r="CE21" s="292">
        <v>39</v>
      </c>
      <c r="CF21" s="292">
        <v>51</v>
      </c>
      <c r="CG21" s="292">
        <v>41</v>
      </c>
      <c r="CH21" s="292">
        <v>34</v>
      </c>
      <c r="CI21" s="292">
        <v>29</v>
      </c>
      <c r="CJ21" s="292">
        <v>25</v>
      </c>
      <c r="CK21" s="292">
        <v>24</v>
      </c>
      <c r="CL21" s="292">
        <v>23</v>
      </c>
      <c r="CM21" s="292">
        <v>34</v>
      </c>
      <c r="CN21" s="292">
        <v>16</v>
      </c>
      <c r="CO21" s="292">
        <v>20</v>
      </c>
      <c r="CP21" s="292">
        <v>9</v>
      </c>
      <c r="CQ21" s="292">
        <v>13</v>
      </c>
      <c r="CR21" s="292">
        <v>48</v>
      </c>
      <c r="CS21" s="303">
        <f t="shared" si="0"/>
        <v>385</v>
      </c>
      <c r="CT21" s="303">
        <f t="shared" si="1"/>
        <v>509</v>
      </c>
      <c r="CU21" s="303">
        <f t="shared" si="2"/>
        <v>249</v>
      </c>
      <c r="CV21" s="307">
        <f t="shared" si="3"/>
        <v>1143</v>
      </c>
      <c r="CW21" s="307">
        <f t="shared" si="4"/>
        <v>13008</v>
      </c>
      <c r="CX21" s="303">
        <f t="shared" si="5"/>
        <v>3795</v>
      </c>
      <c r="CY21" s="303">
        <f t="shared" si="6"/>
        <v>6137</v>
      </c>
      <c r="CZ21" s="303">
        <f t="shared" si="7"/>
        <v>3076</v>
      </c>
      <c r="DA21" s="303">
        <f t="shared" si="8"/>
        <v>1299</v>
      </c>
      <c r="DB21" s="307">
        <f t="shared" si="9"/>
        <v>1439</v>
      </c>
      <c r="DC21" s="303">
        <f t="shared" si="10"/>
        <v>140</v>
      </c>
    </row>
    <row r="22" spans="1:107" x14ac:dyDescent="0.35">
      <c r="A22" s="181" t="s">
        <v>418</v>
      </c>
      <c r="B22" s="181" t="s">
        <v>361</v>
      </c>
      <c r="C22" t="s">
        <v>561</v>
      </c>
      <c r="D22" t="s">
        <v>564</v>
      </c>
      <c r="E22" s="294">
        <f t="shared" si="11"/>
        <v>12477</v>
      </c>
      <c r="F22" s="292">
        <v>94</v>
      </c>
      <c r="G22" s="292">
        <v>112</v>
      </c>
      <c r="H22" s="292">
        <v>161</v>
      </c>
      <c r="I22" s="292">
        <v>131</v>
      </c>
      <c r="J22" s="292">
        <v>145</v>
      </c>
      <c r="K22" s="292">
        <v>158</v>
      </c>
      <c r="L22" s="292">
        <v>138</v>
      </c>
      <c r="M22" s="292">
        <v>166</v>
      </c>
      <c r="N22" s="292">
        <v>154</v>
      </c>
      <c r="O22" s="292">
        <v>187</v>
      </c>
      <c r="P22" s="292">
        <v>139</v>
      </c>
      <c r="Q22" s="292">
        <v>158</v>
      </c>
      <c r="R22" s="292">
        <v>199</v>
      </c>
      <c r="S22" s="292">
        <v>167</v>
      </c>
      <c r="T22" s="292">
        <v>172</v>
      </c>
      <c r="U22" s="292">
        <v>165</v>
      </c>
      <c r="V22" s="292">
        <v>196</v>
      </c>
      <c r="W22" s="292">
        <v>212</v>
      </c>
      <c r="X22" s="292">
        <v>185</v>
      </c>
      <c r="Y22" s="292">
        <v>126</v>
      </c>
      <c r="Z22" s="292">
        <v>119</v>
      </c>
      <c r="AA22" s="292">
        <v>103</v>
      </c>
      <c r="AB22" s="292">
        <v>161</v>
      </c>
      <c r="AC22" s="292">
        <v>163</v>
      </c>
      <c r="AD22" s="292">
        <v>161</v>
      </c>
      <c r="AE22" s="292">
        <v>139</v>
      </c>
      <c r="AF22" s="292">
        <v>127</v>
      </c>
      <c r="AG22" s="292">
        <v>147</v>
      </c>
      <c r="AH22" s="292">
        <v>191</v>
      </c>
      <c r="AI22" s="292">
        <v>194</v>
      </c>
      <c r="AJ22" s="292">
        <v>191</v>
      </c>
      <c r="AK22" s="292">
        <v>196</v>
      </c>
      <c r="AL22" s="292">
        <v>153</v>
      </c>
      <c r="AM22" s="292">
        <v>163</v>
      </c>
      <c r="AN22" s="292">
        <v>105</v>
      </c>
      <c r="AO22" s="292">
        <v>125</v>
      </c>
      <c r="AP22" s="292">
        <v>144</v>
      </c>
      <c r="AQ22" s="292">
        <v>139</v>
      </c>
      <c r="AR22" s="292">
        <v>120</v>
      </c>
      <c r="AS22" s="292">
        <v>135</v>
      </c>
      <c r="AT22" s="292">
        <v>192</v>
      </c>
      <c r="AU22" s="292">
        <v>134</v>
      </c>
      <c r="AV22" s="292">
        <v>160</v>
      </c>
      <c r="AW22" s="292">
        <v>142</v>
      </c>
      <c r="AX22" s="292">
        <v>140</v>
      </c>
      <c r="AY22" s="292">
        <v>163</v>
      </c>
      <c r="AZ22" s="292">
        <v>188</v>
      </c>
      <c r="BA22" s="292">
        <v>158</v>
      </c>
      <c r="BB22" s="292">
        <v>115</v>
      </c>
      <c r="BC22" s="292">
        <v>166</v>
      </c>
      <c r="BD22" s="292">
        <v>181</v>
      </c>
      <c r="BE22" s="292">
        <v>171</v>
      </c>
      <c r="BF22" s="292">
        <v>154</v>
      </c>
      <c r="BG22" s="292">
        <v>161</v>
      </c>
      <c r="BH22" s="292">
        <v>176</v>
      </c>
      <c r="BI22" s="292">
        <v>171</v>
      </c>
      <c r="BJ22" s="292">
        <v>161</v>
      </c>
      <c r="BK22" s="292">
        <v>145</v>
      </c>
      <c r="BL22" s="292">
        <v>161</v>
      </c>
      <c r="BM22" s="292">
        <v>155</v>
      </c>
      <c r="BN22" s="292">
        <v>167</v>
      </c>
      <c r="BO22" s="292">
        <v>179</v>
      </c>
      <c r="BP22" s="292">
        <v>148</v>
      </c>
      <c r="BQ22" s="292">
        <v>191</v>
      </c>
      <c r="BR22" s="292">
        <v>134</v>
      </c>
      <c r="BS22" s="292">
        <v>163</v>
      </c>
      <c r="BT22" s="292">
        <v>142</v>
      </c>
      <c r="BU22" s="292">
        <v>153</v>
      </c>
      <c r="BV22" s="292">
        <v>143</v>
      </c>
      <c r="BW22" s="292">
        <v>131</v>
      </c>
      <c r="BX22" s="292">
        <v>131</v>
      </c>
      <c r="BY22" s="292">
        <v>135</v>
      </c>
      <c r="BZ22" s="292">
        <v>143</v>
      </c>
      <c r="CA22" s="292">
        <v>151</v>
      </c>
      <c r="CB22" s="292">
        <v>102</v>
      </c>
      <c r="CC22" s="292">
        <v>127</v>
      </c>
      <c r="CD22" s="292">
        <v>113</v>
      </c>
      <c r="CE22" s="292">
        <v>74</v>
      </c>
      <c r="CF22" s="292">
        <v>55</v>
      </c>
      <c r="CG22" s="292">
        <v>42</v>
      </c>
      <c r="CH22" s="292">
        <v>69</v>
      </c>
      <c r="CI22" s="292">
        <v>60</v>
      </c>
      <c r="CJ22" s="292">
        <v>56</v>
      </c>
      <c r="CK22" s="292">
        <v>47</v>
      </c>
      <c r="CL22" s="292">
        <v>50</v>
      </c>
      <c r="CM22" s="292">
        <v>42</v>
      </c>
      <c r="CN22" s="292">
        <v>39</v>
      </c>
      <c r="CO22" s="292">
        <v>31</v>
      </c>
      <c r="CP22" s="292">
        <v>36</v>
      </c>
      <c r="CQ22" s="292">
        <v>22</v>
      </c>
      <c r="CR22" s="292">
        <v>66</v>
      </c>
      <c r="CS22" s="303">
        <f t="shared" si="0"/>
        <v>643</v>
      </c>
      <c r="CT22" s="303">
        <f t="shared" si="1"/>
        <v>1100</v>
      </c>
      <c r="CU22" s="303">
        <f t="shared" si="2"/>
        <v>703</v>
      </c>
      <c r="CV22" s="307">
        <f t="shared" si="3"/>
        <v>2446</v>
      </c>
      <c r="CW22" s="307">
        <f t="shared" si="4"/>
        <v>7708</v>
      </c>
      <c r="CX22" s="303">
        <f t="shared" si="5"/>
        <v>1426</v>
      </c>
      <c r="CY22" s="303">
        <f t="shared" si="6"/>
        <v>3037</v>
      </c>
      <c r="CZ22" s="303">
        <f t="shared" si="7"/>
        <v>3245</v>
      </c>
      <c r="DA22" s="303">
        <f t="shared" si="8"/>
        <v>2087</v>
      </c>
      <c r="DB22" s="307">
        <f t="shared" si="9"/>
        <v>2323</v>
      </c>
      <c r="DC22" s="303">
        <f t="shared" si="10"/>
        <v>236</v>
      </c>
    </row>
    <row r="23" spans="1:107" x14ac:dyDescent="0.35">
      <c r="A23" s="181" t="s">
        <v>419</v>
      </c>
      <c r="B23" s="181" t="s">
        <v>362</v>
      </c>
      <c r="C23" t="s">
        <v>561</v>
      </c>
      <c r="D23" t="s">
        <v>564</v>
      </c>
      <c r="E23" s="294">
        <f t="shared" si="11"/>
        <v>11626</v>
      </c>
      <c r="F23" s="292">
        <v>108</v>
      </c>
      <c r="G23" s="292">
        <v>102</v>
      </c>
      <c r="H23" s="292">
        <v>97</v>
      </c>
      <c r="I23" s="292">
        <v>125</v>
      </c>
      <c r="J23" s="292">
        <v>105</v>
      </c>
      <c r="K23" s="292">
        <v>109</v>
      </c>
      <c r="L23" s="292">
        <v>155</v>
      </c>
      <c r="M23" s="292">
        <v>134</v>
      </c>
      <c r="N23" s="292">
        <v>124</v>
      </c>
      <c r="O23" s="292">
        <v>127</v>
      </c>
      <c r="P23" s="292">
        <v>126</v>
      </c>
      <c r="Q23" s="292">
        <v>109</v>
      </c>
      <c r="R23" s="292">
        <v>125</v>
      </c>
      <c r="S23" s="292">
        <v>108</v>
      </c>
      <c r="T23" s="292">
        <v>116</v>
      </c>
      <c r="U23" s="292">
        <v>103</v>
      </c>
      <c r="V23" s="292">
        <v>118</v>
      </c>
      <c r="W23" s="292">
        <v>111</v>
      </c>
      <c r="X23" s="292">
        <v>83</v>
      </c>
      <c r="Y23" s="292">
        <v>48</v>
      </c>
      <c r="Z23" s="292">
        <v>60</v>
      </c>
      <c r="AA23" s="292">
        <v>76</v>
      </c>
      <c r="AB23" s="292">
        <v>88</v>
      </c>
      <c r="AC23" s="292">
        <v>135</v>
      </c>
      <c r="AD23" s="292">
        <v>160</v>
      </c>
      <c r="AE23" s="292">
        <v>141</v>
      </c>
      <c r="AF23" s="292">
        <v>152</v>
      </c>
      <c r="AG23" s="292">
        <v>162</v>
      </c>
      <c r="AH23" s="292">
        <v>208</v>
      </c>
      <c r="AI23" s="292">
        <v>217</v>
      </c>
      <c r="AJ23" s="292">
        <v>181</v>
      </c>
      <c r="AK23" s="292">
        <v>191</v>
      </c>
      <c r="AL23" s="292">
        <v>191</v>
      </c>
      <c r="AM23" s="292">
        <v>213</v>
      </c>
      <c r="AN23" s="292">
        <v>143</v>
      </c>
      <c r="AO23" s="292">
        <v>185</v>
      </c>
      <c r="AP23" s="292">
        <v>167</v>
      </c>
      <c r="AQ23" s="292">
        <v>162</v>
      </c>
      <c r="AR23" s="292">
        <v>155</v>
      </c>
      <c r="AS23" s="292">
        <v>179</v>
      </c>
      <c r="AT23" s="292">
        <v>167</v>
      </c>
      <c r="AU23" s="292">
        <v>167</v>
      </c>
      <c r="AV23" s="292">
        <v>136</v>
      </c>
      <c r="AW23" s="292">
        <v>163</v>
      </c>
      <c r="AX23" s="292">
        <v>147</v>
      </c>
      <c r="AY23" s="292">
        <v>141</v>
      </c>
      <c r="AZ23" s="292">
        <v>125</v>
      </c>
      <c r="BA23" s="292">
        <v>137</v>
      </c>
      <c r="BB23" s="292">
        <v>139</v>
      </c>
      <c r="BC23" s="292">
        <v>123</v>
      </c>
      <c r="BD23" s="292">
        <v>139</v>
      </c>
      <c r="BE23" s="292">
        <v>168</v>
      </c>
      <c r="BF23" s="292">
        <v>165</v>
      </c>
      <c r="BG23" s="292">
        <v>184</v>
      </c>
      <c r="BH23" s="292">
        <v>173</v>
      </c>
      <c r="BI23" s="292">
        <v>204</v>
      </c>
      <c r="BJ23" s="292">
        <v>171</v>
      </c>
      <c r="BK23" s="292">
        <v>158</v>
      </c>
      <c r="BL23" s="292">
        <v>142</v>
      </c>
      <c r="BM23" s="292">
        <v>182</v>
      </c>
      <c r="BN23" s="292">
        <v>154</v>
      </c>
      <c r="BO23" s="292">
        <v>163</v>
      </c>
      <c r="BP23" s="292">
        <v>141</v>
      </c>
      <c r="BQ23" s="292">
        <v>151</v>
      </c>
      <c r="BR23" s="292">
        <v>142</v>
      </c>
      <c r="BS23" s="292">
        <v>144</v>
      </c>
      <c r="BT23" s="292">
        <v>159</v>
      </c>
      <c r="BU23" s="292">
        <v>136</v>
      </c>
      <c r="BV23" s="292">
        <v>135</v>
      </c>
      <c r="BW23" s="292">
        <v>125</v>
      </c>
      <c r="BX23" s="292">
        <v>109</v>
      </c>
      <c r="BY23" s="292">
        <v>115</v>
      </c>
      <c r="BZ23" s="292">
        <v>106</v>
      </c>
      <c r="CA23" s="292">
        <v>136</v>
      </c>
      <c r="CB23" s="292">
        <v>105</v>
      </c>
      <c r="CC23" s="292">
        <v>88</v>
      </c>
      <c r="CD23" s="292">
        <v>84</v>
      </c>
      <c r="CE23" s="292">
        <v>77</v>
      </c>
      <c r="CF23" s="292">
        <v>63</v>
      </c>
      <c r="CG23" s="292">
        <v>63</v>
      </c>
      <c r="CH23" s="292">
        <v>83</v>
      </c>
      <c r="CI23" s="292">
        <v>72</v>
      </c>
      <c r="CJ23" s="292">
        <v>60</v>
      </c>
      <c r="CK23" s="292">
        <v>59</v>
      </c>
      <c r="CL23" s="292">
        <v>57</v>
      </c>
      <c r="CM23" s="292">
        <v>64</v>
      </c>
      <c r="CN23" s="292">
        <v>53</v>
      </c>
      <c r="CO23" s="292">
        <v>45</v>
      </c>
      <c r="CP23" s="292">
        <v>55</v>
      </c>
      <c r="CQ23" s="292">
        <v>47</v>
      </c>
      <c r="CR23" s="292">
        <v>105</v>
      </c>
      <c r="CS23" s="303">
        <f t="shared" si="0"/>
        <v>537</v>
      </c>
      <c r="CT23" s="303">
        <f t="shared" si="1"/>
        <v>884</v>
      </c>
      <c r="CU23" s="303">
        <f t="shared" si="2"/>
        <v>452</v>
      </c>
      <c r="CV23" s="307">
        <f t="shared" si="3"/>
        <v>1873</v>
      </c>
      <c r="CW23" s="307">
        <f t="shared" si="4"/>
        <v>7408</v>
      </c>
      <c r="CX23" s="303">
        <f t="shared" si="5"/>
        <v>879</v>
      </c>
      <c r="CY23" s="303">
        <f t="shared" si="6"/>
        <v>3427</v>
      </c>
      <c r="CZ23" s="303">
        <f t="shared" si="7"/>
        <v>3102</v>
      </c>
      <c r="DA23" s="303">
        <f t="shared" si="8"/>
        <v>1976</v>
      </c>
      <c r="DB23" s="307">
        <f t="shared" si="9"/>
        <v>2345</v>
      </c>
      <c r="DC23" s="303">
        <f t="shared" si="10"/>
        <v>369</v>
      </c>
    </row>
    <row r="24" spans="1:107" x14ac:dyDescent="0.35">
      <c r="A24" s="181" t="s">
        <v>420</v>
      </c>
      <c r="B24" s="181" t="s">
        <v>363</v>
      </c>
      <c r="C24" t="s">
        <v>561</v>
      </c>
      <c r="D24" t="s">
        <v>564</v>
      </c>
      <c r="E24" s="294">
        <f t="shared" si="11"/>
        <v>14598</v>
      </c>
      <c r="F24" s="292">
        <v>140</v>
      </c>
      <c r="G24" s="292">
        <v>152</v>
      </c>
      <c r="H24" s="292">
        <v>136</v>
      </c>
      <c r="I24" s="292">
        <v>134</v>
      </c>
      <c r="J24" s="292">
        <v>136</v>
      </c>
      <c r="K24" s="292">
        <v>138</v>
      </c>
      <c r="L24" s="292">
        <v>137</v>
      </c>
      <c r="M24" s="292">
        <v>133</v>
      </c>
      <c r="N24" s="292">
        <v>126</v>
      </c>
      <c r="O24" s="292">
        <v>161</v>
      </c>
      <c r="P24" s="292">
        <v>126</v>
      </c>
      <c r="Q24" s="292">
        <v>101</v>
      </c>
      <c r="R24" s="292">
        <v>125</v>
      </c>
      <c r="S24" s="292">
        <v>105</v>
      </c>
      <c r="T24" s="292">
        <v>105</v>
      </c>
      <c r="U24" s="292">
        <v>115</v>
      </c>
      <c r="V24" s="292">
        <v>115</v>
      </c>
      <c r="W24" s="292">
        <v>96</v>
      </c>
      <c r="X24" s="292">
        <v>98</v>
      </c>
      <c r="Y24" s="292">
        <v>97</v>
      </c>
      <c r="Z24" s="292">
        <v>77</v>
      </c>
      <c r="AA24" s="292">
        <v>94</v>
      </c>
      <c r="AB24" s="292">
        <v>141</v>
      </c>
      <c r="AC24" s="292">
        <v>154</v>
      </c>
      <c r="AD24" s="292">
        <v>203</v>
      </c>
      <c r="AE24" s="292">
        <v>222</v>
      </c>
      <c r="AF24" s="292">
        <v>229</v>
      </c>
      <c r="AG24" s="292">
        <v>319</v>
      </c>
      <c r="AH24" s="292">
        <v>302</v>
      </c>
      <c r="AI24" s="292">
        <v>339</v>
      </c>
      <c r="AJ24" s="292">
        <v>355</v>
      </c>
      <c r="AK24" s="292">
        <v>341</v>
      </c>
      <c r="AL24" s="292">
        <v>362</v>
      </c>
      <c r="AM24" s="292">
        <v>321</v>
      </c>
      <c r="AN24" s="292">
        <v>302</v>
      </c>
      <c r="AO24" s="292">
        <v>303</v>
      </c>
      <c r="AP24" s="292">
        <v>334</v>
      </c>
      <c r="AQ24" s="292">
        <v>284</v>
      </c>
      <c r="AR24" s="292">
        <v>250</v>
      </c>
      <c r="AS24" s="292">
        <v>263</v>
      </c>
      <c r="AT24" s="292">
        <v>237</v>
      </c>
      <c r="AU24" s="292">
        <v>218</v>
      </c>
      <c r="AV24" s="292">
        <v>198</v>
      </c>
      <c r="AW24" s="292">
        <v>218</v>
      </c>
      <c r="AX24" s="292">
        <v>229</v>
      </c>
      <c r="AY24" s="292">
        <v>156</v>
      </c>
      <c r="AZ24" s="292">
        <v>197</v>
      </c>
      <c r="BA24" s="292">
        <v>206</v>
      </c>
      <c r="BB24" s="292">
        <v>205</v>
      </c>
      <c r="BC24" s="292">
        <v>174</v>
      </c>
      <c r="BD24" s="292">
        <v>215</v>
      </c>
      <c r="BE24" s="292">
        <v>180</v>
      </c>
      <c r="BF24" s="292">
        <v>182</v>
      </c>
      <c r="BG24" s="292">
        <v>167</v>
      </c>
      <c r="BH24" s="292">
        <v>204</v>
      </c>
      <c r="BI24" s="292">
        <v>205</v>
      </c>
      <c r="BJ24" s="292">
        <v>177</v>
      </c>
      <c r="BK24" s="292">
        <v>194</v>
      </c>
      <c r="BL24" s="292">
        <v>194</v>
      </c>
      <c r="BM24" s="292">
        <v>185</v>
      </c>
      <c r="BN24" s="292">
        <v>165</v>
      </c>
      <c r="BO24" s="292">
        <v>150</v>
      </c>
      <c r="BP24" s="292">
        <v>161</v>
      </c>
      <c r="BQ24" s="292">
        <v>145</v>
      </c>
      <c r="BR24" s="292">
        <v>156</v>
      </c>
      <c r="BS24" s="292">
        <v>143</v>
      </c>
      <c r="BT24" s="292">
        <v>148</v>
      </c>
      <c r="BU24" s="292">
        <v>116</v>
      </c>
      <c r="BV24" s="292">
        <v>125</v>
      </c>
      <c r="BW24" s="292">
        <v>111</v>
      </c>
      <c r="BX24" s="292">
        <v>90</v>
      </c>
      <c r="BY24" s="292">
        <v>99</v>
      </c>
      <c r="BZ24" s="292">
        <v>131</v>
      </c>
      <c r="CA24" s="292">
        <v>150</v>
      </c>
      <c r="CB24" s="292">
        <v>90</v>
      </c>
      <c r="CC24" s="292">
        <v>91</v>
      </c>
      <c r="CD24" s="292">
        <v>101</v>
      </c>
      <c r="CE24" s="292">
        <v>92</v>
      </c>
      <c r="CF24" s="292">
        <v>72</v>
      </c>
      <c r="CG24" s="292">
        <v>79</v>
      </c>
      <c r="CH24" s="292">
        <v>68</v>
      </c>
      <c r="CI24" s="292">
        <v>54</v>
      </c>
      <c r="CJ24" s="292">
        <v>61</v>
      </c>
      <c r="CK24" s="292">
        <v>50</v>
      </c>
      <c r="CL24" s="292">
        <v>58</v>
      </c>
      <c r="CM24" s="292">
        <v>44</v>
      </c>
      <c r="CN24" s="292">
        <v>39</v>
      </c>
      <c r="CO24" s="292">
        <v>36</v>
      </c>
      <c r="CP24" s="292">
        <v>28</v>
      </c>
      <c r="CQ24" s="292">
        <v>29</v>
      </c>
      <c r="CR24" s="292">
        <v>104</v>
      </c>
      <c r="CS24" s="303">
        <f t="shared" si="0"/>
        <v>698</v>
      </c>
      <c r="CT24" s="303">
        <f t="shared" si="1"/>
        <v>922</v>
      </c>
      <c r="CU24" s="303">
        <f t="shared" si="2"/>
        <v>450</v>
      </c>
      <c r="CV24" s="307">
        <f t="shared" si="3"/>
        <v>2070</v>
      </c>
      <c r="CW24" s="307">
        <f t="shared" si="4"/>
        <v>10319</v>
      </c>
      <c r="CX24" s="303">
        <f t="shared" si="5"/>
        <v>1075</v>
      </c>
      <c r="CY24" s="303">
        <f t="shared" si="6"/>
        <v>5626</v>
      </c>
      <c r="CZ24" s="303">
        <f t="shared" si="7"/>
        <v>3618</v>
      </c>
      <c r="DA24" s="303">
        <f t="shared" si="8"/>
        <v>1929</v>
      </c>
      <c r="DB24" s="307">
        <f t="shared" si="9"/>
        <v>2209</v>
      </c>
      <c r="DC24" s="303">
        <f t="shared" si="10"/>
        <v>280</v>
      </c>
    </row>
    <row r="25" spans="1:107" x14ac:dyDescent="0.35">
      <c r="A25" s="181" t="s">
        <v>421</v>
      </c>
      <c r="B25" s="181" t="s">
        <v>364</v>
      </c>
      <c r="C25" t="s">
        <v>561</v>
      </c>
      <c r="D25" t="s">
        <v>564</v>
      </c>
      <c r="E25" s="294">
        <f t="shared" si="11"/>
        <v>11452</v>
      </c>
      <c r="F25" s="292">
        <v>121</v>
      </c>
      <c r="G25" s="292">
        <v>128</v>
      </c>
      <c r="H25" s="292">
        <v>132</v>
      </c>
      <c r="I25" s="292">
        <v>128</v>
      </c>
      <c r="J25" s="292">
        <v>148</v>
      </c>
      <c r="K25" s="292">
        <v>116</v>
      </c>
      <c r="L25" s="292">
        <v>137</v>
      </c>
      <c r="M25" s="292">
        <v>158</v>
      </c>
      <c r="N25" s="292">
        <v>123</v>
      </c>
      <c r="O25" s="292">
        <v>150</v>
      </c>
      <c r="P25" s="292">
        <v>134</v>
      </c>
      <c r="Q25" s="292">
        <v>158</v>
      </c>
      <c r="R25" s="292">
        <v>138</v>
      </c>
      <c r="S25" s="292">
        <v>151</v>
      </c>
      <c r="T25" s="292">
        <v>115</v>
      </c>
      <c r="U25" s="292">
        <v>115</v>
      </c>
      <c r="V25" s="292">
        <v>108</v>
      </c>
      <c r="W25" s="292">
        <v>110</v>
      </c>
      <c r="X25" s="292">
        <v>83</v>
      </c>
      <c r="Y25" s="292">
        <v>70</v>
      </c>
      <c r="Z25" s="292">
        <v>73</v>
      </c>
      <c r="AA25" s="292">
        <v>82</v>
      </c>
      <c r="AB25" s="292">
        <v>99</v>
      </c>
      <c r="AC25" s="292">
        <v>127</v>
      </c>
      <c r="AD25" s="292">
        <v>139</v>
      </c>
      <c r="AE25" s="292">
        <v>129</v>
      </c>
      <c r="AF25" s="292">
        <v>127</v>
      </c>
      <c r="AG25" s="292">
        <v>198</v>
      </c>
      <c r="AH25" s="292">
        <v>184</v>
      </c>
      <c r="AI25" s="292">
        <v>204</v>
      </c>
      <c r="AJ25" s="292">
        <v>213</v>
      </c>
      <c r="AK25" s="292">
        <v>217</v>
      </c>
      <c r="AL25" s="292">
        <v>175</v>
      </c>
      <c r="AM25" s="292">
        <v>182</v>
      </c>
      <c r="AN25" s="292">
        <v>177</v>
      </c>
      <c r="AO25" s="292">
        <v>188</v>
      </c>
      <c r="AP25" s="292">
        <v>177</v>
      </c>
      <c r="AQ25" s="292">
        <v>186</v>
      </c>
      <c r="AR25" s="292">
        <v>211</v>
      </c>
      <c r="AS25" s="292">
        <v>174</v>
      </c>
      <c r="AT25" s="292">
        <v>185</v>
      </c>
      <c r="AU25" s="292">
        <v>199</v>
      </c>
      <c r="AV25" s="292">
        <v>144</v>
      </c>
      <c r="AW25" s="292">
        <v>152</v>
      </c>
      <c r="AX25" s="292">
        <v>170</v>
      </c>
      <c r="AY25" s="292">
        <v>127</v>
      </c>
      <c r="AZ25" s="292">
        <v>127</v>
      </c>
      <c r="BA25" s="292">
        <v>145</v>
      </c>
      <c r="BB25" s="292">
        <v>162</v>
      </c>
      <c r="BC25" s="292">
        <v>160</v>
      </c>
      <c r="BD25" s="292">
        <v>160</v>
      </c>
      <c r="BE25" s="292">
        <v>160</v>
      </c>
      <c r="BF25" s="292">
        <v>155</v>
      </c>
      <c r="BG25" s="292">
        <v>143</v>
      </c>
      <c r="BH25" s="292">
        <v>124</v>
      </c>
      <c r="BI25" s="292">
        <v>154</v>
      </c>
      <c r="BJ25" s="292">
        <v>158</v>
      </c>
      <c r="BK25" s="292">
        <v>183</v>
      </c>
      <c r="BL25" s="292">
        <v>182</v>
      </c>
      <c r="BM25" s="292">
        <v>155</v>
      </c>
      <c r="BN25" s="292">
        <v>154</v>
      </c>
      <c r="BO25" s="292">
        <v>181</v>
      </c>
      <c r="BP25" s="292">
        <v>132</v>
      </c>
      <c r="BQ25" s="292">
        <v>140</v>
      </c>
      <c r="BR25" s="292">
        <v>134</v>
      </c>
      <c r="BS25" s="292">
        <v>113</v>
      </c>
      <c r="BT25" s="292">
        <v>139</v>
      </c>
      <c r="BU25" s="292">
        <v>118</v>
      </c>
      <c r="BV25" s="292">
        <v>102</v>
      </c>
      <c r="BW25" s="292">
        <v>126</v>
      </c>
      <c r="BX25" s="292">
        <v>115</v>
      </c>
      <c r="BY25" s="292">
        <v>97</v>
      </c>
      <c r="BZ25" s="292">
        <v>100</v>
      </c>
      <c r="CA25" s="292">
        <v>102</v>
      </c>
      <c r="CB25" s="292">
        <v>68</v>
      </c>
      <c r="CC25" s="292">
        <v>64</v>
      </c>
      <c r="CD25" s="292">
        <v>57</v>
      </c>
      <c r="CE25" s="292">
        <v>62</v>
      </c>
      <c r="CF25" s="292">
        <v>59</v>
      </c>
      <c r="CG25" s="292">
        <v>54</v>
      </c>
      <c r="CH25" s="292">
        <v>48</v>
      </c>
      <c r="CI25" s="292">
        <v>54</v>
      </c>
      <c r="CJ25" s="292">
        <v>37</v>
      </c>
      <c r="CK25" s="292">
        <v>47</v>
      </c>
      <c r="CL25" s="292">
        <v>43</v>
      </c>
      <c r="CM25" s="292">
        <v>38</v>
      </c>
      <c r="CN25" s="292">
        <v>34</v>
      </c>
      <c r="CO25" s="292">
        <v>25</v>
      </c>
      <c r="CP25" s="292">
        <v>14</v>
      </c>
      <c r="CQ25" s="292">
        <v>23</v>
      </c>
      <c r="CR25" s="292">
        <v>42</v>
      </c>
      <c r="CS25" s="303">
        <f t="shared" si="0"/>
        <v>657</v>
      </c>
      <c r="CT25" s="303">
        <f t="shared" si="1"/>
        <v>976</v>
      </c>
      <c r="CU25" s="303">
        <f t="shared" si="2"/>
        <v>519</v>
      </c>
      <c r="CV25" s="307">
        <f t="shared" si="3"/>
        <v>2152</v>
      </c>
      <c r="CW25" s="307">
        <f t="shared" si="4"/>
        <v>7519</v>
      </c>
      <c r="CX25" s="303">
        <f t="shared" si="5"/>
        <v>891</v>
      </c>
      <c r="CY25" s="303">
        <f t="shared" si="6"/>
        <v>3592</v>
      </c>
      <c r="CZ25" s="303">
        <f t="shared" si="7"/>
        <v>3036</v>
      </c>
      <c r="DA25" s="303">
        <f t="shared" si="8"/>
        <v>1605</v>
      </c>
      <c r="DB25" s="307">
        <f t="shared" si="9"/>
        <v>1781</v>
      </c>
      <c r="DC25" s="303">
        <f t="shared" si="10"/>
        <v>176</v>
      </c>
    </row>
    <row r="26" spans="1:107" x14ac:dyDescent="0.35">
      <c r="A26" s="181" t="s">
        <v>422</v>
      </c>
      <c r="B26" s="181" t="s">
        <v>95</v>
      </c>
      <c r="C26" t="s">
        <v>561</v>
      </c>
      <c r="D26" t="s">
        <v>564</v>
      </c>
      <c r="E26" s="294">
        <f t="shared" si="11"/>
        <v>15665</v>
      </c>
      <c r="F26" s="292">
        <v>175</v>
      </c>
      <c r="G26" s="292">
        <v>169</v>
      </c>
      <c r="H26" s="292">
        <v>194</v>
      </c>
      <c r="I26" s="292">
        <v>169</v>
      </c>
      <c r="J26" s="292">
        <v>195</v>
      </c>
      <c r="K26" s="292">
        <v>203</v>
      </c>
      <c r="L26" s="292">
        <v>192</v>
      </c>
      <c r="M26" s="292">
        <v>243</v>
      </c>
      <c r="N26" s="292">
        <v>214</v>
      </c>
      <c r="O26" s="292">
        <v>255</v>
      </c>
      <c r="P26" s="292">
        <v>191</v>
      </c>
      <c r="Q26" s="292">
        <v>190</v>
      </c>
      <c r="R26" s="292">
        <v>202</v>
      </c>
      <c r="S26" s="292">
        <v>159</v>
      </c>
      <c r="T26" s="292">
        <v>182</v>
      </c>
      <c r="U26" s="292">
        <v>188</v>
      </c>
      <c r="V26" s="292">
        <v>173</v>
      </c>
      <c r="W26" s="292">
        <v>139</v>
      </c>
      <c r="X26" s="292">
        <v>144</v>
      </c>
      <c r="Y26" s="292">
        <v>98</v>
      </c>
      <c r="Z26" s="292">
        <v>91</v>
      </c>
      <c r="AA26" s="292">
        <v>115</v>
      </c>
      <c r="AB26" s="292">
        <v>157</v>
      </c>
      <c r="AC26" s="292">
        <v>195</v>
      </c>
      <c r="AD26" s="292">
        <v>213</v>
      </c>
      <c r="AE26" s="292">
        <v>209</v>
      </c>
      <c r="AF26" s="292">
        <v>215</v>
      </c>
      <c r="AG26" s="292">
        <v>263</v>
      </c>
      <c r="AH26" s="292">
        <v>316</v>
      </c>
      <c r="AI26" s="292">
        <v>327</v>
      </c>
      <c r="AJ26" s="292">
        <v>313</v>
      </c>
      <c r="AK26" s="292">
        <v>349</v>
      </c>
      <c r="AL26" s="292">
        <v>272</v>
      </c>
      <c r="AM26" s="292">
        <v>287</v>
      </c>
      <c r="AN26" s="292">
        <v>271</v>
      </c>
      <c r="AO26" s="292">
        <v>296</v>
      </c>
      <c r="AP26" s="292">
        <v>252</v>
      </c>
      <c r="AQ26" s="292">
        <v>295</v>
      </c>
      <c r="AR26" s="292">
        <v>284</v>
      </c>
      <c r="AS26" s="292">
        <v>269</v>
      </c>
      <c r="AT26" s="292">
        <v>252</v>
      </c>
      <c r="AU26" s="292">
        <v>297</v>
      </c>
      <c r="AV26" s="292">
        <v>208</v>
      </c>
      <c r="AW26" s="292">
        <v>181</v>
      </c>
      <c r="AX26" s="292">
        <v>203</v>
      </c>
      <c r="AY26" s="292">
        <v>201</v>
      </c>
      <c r="AZ26" s="292">
        <v>224</v>
      </c>
      <c r="BA26" s="292">
        <v>215</v>
      </c>
      <c r="BB26" s="292">
        <v>210</v>
      </c>
      <c r="BC26" s="292">
        <v>214</v>
      </c>
      <c r="BD26" s="292">
        <v>211</v>
      </c>
      <c r="BE26" s="292">
        <v>188</v>
      </c>
      <c r="BF26" s="292">
        <v>203</v>
      </c>
      <c r="BG26" s="292">
        <v>228</v>
      </c>
      <c r="BH26" s="292">
        <v>189</v>
      </c>
      <c r="BI26" s="292">
        <v>216</v>
      </c>
      <c r="BJ26" s="292">
        <v>195</v>
      </c>
      <c r="BK26" s="292">
        <v>223</v>
      </c>
      <c r="BL26" s="292">
        <v>170</v>
      </c>
      <c r="BM26" s="292">
        <v>183</v>
      </c>
      <c r="BN26" s="292">
        <v>196</v>
      </c>
      <c r="BO26" s="292">
        <v>165</v>
      </c>
      <c r="BP26" s="292">
        <v>180</v>
      </c>
      <c r="BQ26" s="292">
        <v>134</v>
      </c>
      <c r="BR26" s="292">
        <v>169</v>
      </c>
      <c r="BS26" s="292">
        <v>149</v>
      </c>
      <c r="BT26" s="292">
        <v>129</v>
      </c>
      <c r="BU26" s="292">
        <v>122</v>
      </c>
      <c r="BV26" s="292">
        <v>136</v>
      </c>
      <c r="BW26" s="292">
        <v>106</v>
      </c>
      <c r="BX26" s="292">
        <v>125</v>
      </c>
      <c r="BY26" s="292">
        <v>120</v>
      </c>
      <c r="BZ26" s="292">
        <v>111</v>
      </c>
      <c r="CA26" s="292">
        <v>100</v>
      </c>
      <c r="CB26" s="292">
        <v>91</v>
      </c>
      <c r="CC26" s="292">
        <v>94</v>
      </c>
      <c r="CD26" s="292">
        <v>68</v>
      </c>
      <c r="CE26" s="292">
        <v>74</v>
      </c>
      <c r="CF26" s="292">
        <v>59</v>
      </c>
      <c r="CG26" s="292">
        <v>42</v>
      </c>
      <c r="CH26" s="292">
        <v>50</v>
      </c>
      <c r="CI26" s="292">
        <v>46</v>
      </c>
      <c r="CJ26" s="292">
        <v>49</v>
      </c>
      <c r="CK26" s="292">
        <v>49</v>
      </c>
      <c r="CL26" s="292">
        <v>44</v>
      </c>
      <c r="CM26" s="292">
        <v>27</v>
      </c>
      <c r="CN26" s="292">
        <v>30</v>
      </c>
      <c r="CO26" s="292">
        <v>20</v>
      </c>
      <c r="CP26" s="292">
        <v>23</v>
      </c>
      <c r="CQ26" s="292">
        <v>29</v>
      </c>
      <c r="CR26" s="292">
        <v>53</v>
      </c>
      <c r="CS26" s="303">
        <f t="shared" si="0"/>
        <v>902</v>
      </c>
      <c r="CT26" s="303">
        <f t="shared" si="1"/>
        <v>1488</v>
      </c>
      <c r="CU26" s="303">
        <f t="shared" si="2"/>
        <v>731</v>
      </c>
      <c r="CV26" s="307">
        <f t="shared" si="3"/>
        <v>3121</v>
      </c>
      <c r="CW26" s="307">
        <f t="shared" si="4"/>
        <v>10598</v>
      </c>
      <c r="CX26" s="303">
        <f t="shared" si="5"/>
        <v>1325</v>
      </c>
      <c r="CY26" s="303">
        <f t="shared" si="6"/>
        <v>5359</v>
      </c>
      <c r="CZ26" s="303">
        <f t="shared" si="7"/>
        <v>3914</v>
      </c>
      <c r="DA26" s="303">
        <f t="shared" si="8"/>
        <v>1764</v>
      </c>
      <c r="DB26" s="307">
        <f t="shared" si="9"/>
        <v>1946</v>
      </c>
      <c r="DC26" s="303">
        <f t="shared" si="10"/>
        <v>182</v>
      </c>
    </row>
    <row r="27" spans="1:107" x14ac:dyDescent="0.35">
      <c r="A27" s="181" t="s">
        <v>423</v>
      </c>
      <c r="B27" s="181" t="s">
        <v>365</v>
      </c>
      <c r="C27" t="s">
        <v>561</v>
      </c>
      <c r="D27" t="s">
        <v>564</v>
      </c>
      <c r="E27" s="294">
        <f t="shared" si="11"/>
        <v>11717</v>
      </c>
      <c r="F27" s="292">
        <v>79</v>
      </c>
      <c r="G27" s="292">
        <v>100</v>
      </c>
      <c r="H27" s="292">
        <v>91</v>
      </c>
      <c r="I27" s="292">
        <v>86</v>
      </c>
      <c r="J27" s="292">
        <v>95</v>
      </c>
      <c r="K27" s="292">
        <v>99</v>
      </c>
      <c r="L27" s="292">
        <v>82</v>
      </c>
      <c r="M27" s="292">
        <v>97</v>
      </c>
      <c r="N27" s="292">
        <v>116</v>
      </c>
      <c r="O27" s="292">
        <v>83</v>
      </c>
      <c r="P27" s="292">
        <v>81</v>
      </c>
      <c r="Q27" s="292">
        <v>89</v>
      </c>
      <c r="R27" s="292">
        <v>67</v>
      </c>
      <c r="S27" s="292">
        <v>97</v>
      </c>
      <c r="T27" s="292">
        <v>74</v>
      </c>
      <c r="U27" s="292">
        <v>105</v>
      </c>
      <c r="V27" s="292">
        <v>89</v>
      </c>
      <c r="W27" s="292">
        <v>61</v>
      </c>
      <c r="X27" s="292">
        <v>83</v>
      </c>
      <c r="Y27" s="292">
        <v>152</v>
      </c>
      <c r="Z27" s="292">
        <v>192</v>
      </c>
      <c r="AA27" s="292">
        <v>184</v>
      </c>
      <c r="AB27" s="292">
        <v>226</v>
      </c>
      <c r="AC27" s="292">
        <v>284</v>
      </c>
      <c r="AD27" s="292">
        <v>279</v>
      </c>
      <c r="AE27" s="292">
        <v>253</v>
      </c>
      <c r="AF27" s="292">
        <v>275</v>
      </c>
      <c r="AG27" s="292">
        <v>253</v>
      </c>
      <c r="AH27" s="292">
        <v>240</v>
      </c>
      <c r="AI27" s="292">
        <v>336</v>
      </c>
      <c r="AJ27" s="292">
        <v>290</v>
      </c>
      <c r="AK27" s="292">
        <v>326</v>
      </c>
      <c r="AL27" s="292">
        <v>270</v>
      </c>
      <c r="AM27" s="292">
        <v>259</v>
      </c>
      <c r="AN27" s="292">
        <v>252</v>
      </c>
      <c r="AO27" s="292">
        <v>279</v>
      </c>
      <c r="AP27" s="292">
        <v>208</v>
      </c>
      <c r="AQ27" s="292">
        <v>251</v>
      </c>
      <c r="AR27" s="292">
        <v>195</v>
      </c>
      <c r="AS27" s="292">
        <v>179</v>
      </c>
      <c r="AT27" s="292">
        <v>165</v>
      </c>
      <c r="AU27" s="292">
        <v>175</v>
      </c>
      <c r="AV27" s="292">
        <v>126</v>
      </c>
      <c r="AW27" s="292">
        <v>176</v>
      </c>
      <c r="AX27" s="292">
        <v>114</v>
      </c>
      <c r="AY27" s="292">
        <v>148</v>
      </c>
      <c r="AZ27" s="292">
        <v>141</v>
      </c>
      <c r="BA27" s="292">
        <v>149</v>
      </c>
      <c r="BB27" s="292">
        <v>175</v>
      </c>
      <c r="BC27" s="292">
        <v>134</v>
      </c>
      <c r="BD27" s="292">
        <v>135</v>
      </c>
      <c r="BE27" s="292">
        <v>127</v>
      </c>
      <c r="BF27" s="292">
        <v>154</v>
      </c>
      <c r="BG27" s="292">
        <v>140</v>
      </c>
      <c r="BH27" s="292">
        <v>109</v>
      </c>
      <c r="BI27" s="292">
        <v>132</v>
      </c>
      <c r="BJ27" s="292">
        <v>145</v>
      </c>
      <c r="BK27" s="292">
        <v>126</v>
      </c>
      <c r="BL27" s="292">
        <v>140</v>
      </c>
      <c r="BM27" s="292">
        <v>122</v>
      </c>
      <c r="BN27" s="292">
        <v>114</v>
      </c>
      <c r="BO27" s="292">
        <v>101</v>
      </c>
      <c r="BP27" s="292">
        <v>97</v>
      </c>
      <c r="BQ27" s="292">
        <v>99</v>
      </c>
      <c r="BR27" s="292">
        <v>93</v>
      </c>
      <c r="BS27" s="292">
        <v>83</v>
      </c>
      <c r="BT27" s="292">
        <v>108</v>
      </c>
      <c r="BU27" s="292">
        <v>74</v>
      </c>
      <c r="BV27" s="292">
        <v>99</v>
      </c>
      <c r="BW27" s="292">
        <v>80</v>
      </c>
      <c r="BX27" s="292">
        <v>98</v>
      </c>
      <c r="BY27" s="292">
        <v>96</v>
      </c>
      <c r="BZ27" s="292">
        <v>89</v>
      </c>
      <c r="CA27" s="292">
        <v>80</v>
      </c>
      <c r="CB27" s="292">
        <v>65</v>
      </c>
      <c r="CC27" s="292">
        <v>50</v>
      </c>
      <c r="CD27" s="292">
        <v>60</v>
      </c>
      <c r="CE27" s="292">
        <v>49</v>
      </c>
      <c r="CF27" s="292">
        <v>53</v>
      </c>
      <c r="CG27" s="292">
        <v>43</v>
      </c>
      <c r="CH27" s="292">
        <v>40</v>
      </c>
      <c r="CI27" s="292">
        <v>53</v>
      </c>
      <c r="CJ27" s="292">
        <v>43</v>
      </c>
      <c r="CK27" s="292">
        <v>37</v>
      </c>
      <c r="CL27" s="292">
        <v>44</v>
      </c>
      <c r="CM27" s="292">
        <v>40</v>
      </c>
      <c r="CN27" s="292">
        <v>21</v>
      </c>
      <c r="CO27" s="292">
        <v>32</v>
      </c>
      <c r="CP27" s="292">
        <v>15</v>
      </c>
      <c r="CQ27" s="292">
        <v>23</v>
      </c>
      <c r="CR27" s="292">
        <v>48</v>
      </c>
      <c r="CS27" s="303">
        <f t="shared" si="0"/>
        <v>451</v>
      </c>
      <c r="CT27" s="303">
        <f t="shared" si="1"/>
        <v>647</v>
      </c>
      <c r="CU27" s="303">
        <f t="shared" si="2"/>
        <v>343</v>
      </c>
      <c r="CV27" s="307">
        <f t="shared" si="3"/>
        <v>1441</v>
      </c>
      <c r="CW27" s="307">
        <f t="shared" si="4"/>
        <v>8753</v>
      </c>
      <c r="CX27" s="303">
        <f t="shared" si="5"/>
        <v>1550</v>
      </c>
      <c r="CY27" s="303">
        <f t="shared" si="6"/>
        <v>4622</v>
      </c>
      <c r="CZ27" s="303">
        <f t="shared" si="7"/>
        <v>2581</v>
      </c>
      <c r="DA27" s="303">
        <f t="shared" si="8"/>
        <v>1344</v>
      </c>
      <c r="DB27" s="307">
        <f t="shared" si="9"/>
        <v>1523</v>
      </c>
      <c r="DC27" s="303">
        <f t="shared" si="10"/>
        <v>179</v>
      </c>
    </row>
    <row r="28" spans="1:107" x14ac:dyDescent="0.35">
      <c r="A28" s="181" t="s">
        <v>424</v>
      </c>
      <c r="B28" s="181" t="s">
        <v>96</v>
      </c>
      <c r="C28" t="s">
        <v>561</v>
      </c>
      <c r="D28" t="s">
        <v>564</v>
      </c>
      <c r="E28" s="294">
        <f t="shared" si="11"/>
        <v>16412</v>
      </c>
      <c r="F28" s="292">
        <v>119</v>
      </c>
      <c r="G28" s="292">
        <v>142</v>
      </c>
      <c r="H28" s="292">
        <v>151</v>
      </c>
      <c r="I28" s="292">
        <v>123</v>
      </c>
      <c r="J28" s="292">
        <v>151</v>
      </c>
      <c r="K28" s="292">
        <v>170</v>
      </c>
      <c r="L28" s="292">
        <v>161</v>
      </c>
      <c r="M28" s="292">
        <v>185</v>
      </c>
      <c r="N28" s="292">
        <v>152</v>
      </c>
      <c r="O28" s="292">
        <v>164</v>
      </c>
      <c r="P28" s="292">
        <v>152</v>
      </c>
      <c r="Q28" s="292">
        <v>187</v>
      </c>
      <c r="R28" s="292">
        <v>162</v>
      </c>
      <c r="S28" s="292">
        <v>172</v>
      </c>
      <c r="T28" s="292">
        <v>145</v>
      </c>
      <c r="U28" s="292">
        <v>165</v>
      </c>
      <c r="V28" s="292">
        <v>197</v>
      </c>
      <c r="W28" s="292">
        <v>226</v>
      </c>
      <c r="X28" s="292">
        <v>169</v>
      </c>
      <c r="Y28" s="292">
        <v>77</v>
      </c>
      <c r="Z28" s="292">
        <v>59</v>
      </c>
      <c r="AA28" s="292">
        <v>104</v>
      </c>
      <c r="AB28" s="292">
        <v>139</v>
      </c>
      <c r="AC28" s="292">
        <v>188</v>
      </c>
      <c r="AD28" s="292">
        <v>208</v>
      </c>
      <c r="AE28" s="292">
        <v>215</v>
      </c>
      <c r="AF28" s="292">
        <v>202</v>
      </c>
      <c r="AG28" s="292">
        <v>266</v>
      </c>
      <c r="AH28" s="292">
        <v>284</v>
      </c>
      <c r="AI28" s="292">
        <v>358</v>
      </c>
      <c r="AJ28" s="292">
        <v>354</v>
      </c>
      <c r="AK28" s="292">
        <v>310</v>
      </c>
      <c r="AL28" s="292">
        <v>314</v>
      </c>
      <c r="AM28" s="292">
        <v>315</v>
      </c>
      <c r="AN28" s="292">
        <v>316</v>
      </c>
      <c r="AO28" s="292">
        <v>313</v>
      </c>
      <c r="AP28" s="292">
        <v>296</v>
      </c>
      <c r="AQ28" s="292">
        <v>284</v>
      </c>
      <c r="AR28" s="292">
        <v>238</v>
      </c>
      <c r="AS28" s="292">
        <v>252</v>
      </c>
      <c r="AT28" s="292">
        <v>242</v>
      </c>
      <c r="AU28" s="292">
        <v>246</v>
      </c>
      <c r="AV28" s="292">
        <v>247</v>
      </c>
      <c r="AW28" s="292">
        <v>234</v>
      </c>
      <c r="AX28" s="292">
        <v>187</v>
      </c>
      <c r="AY28" s="292">
        <v>250</v>
      </c>
      <c r="AZ28" s="292">
        <v>228</v>
      </c>
      <c r="BA28" s="292">
        <v>188</v>
      </c>
      <c r="BB28" s="292">
        <v>252</v>
      </c>
      <c r="BC28" s="292">
        <v>223</v>
      </c>
      <c r="BD28" s="292">
        <v>203</v>
      </c>
      <c r="BE28" s="292">
        <v>218</v>
      </c>
      <c r="BF28" s="292">
        <v>209</v>
      </c>
      <c r="BG28" s="292">
        <v>234</v>
      </c>
      <c r="BH28" s="292">
        <v>220</v>
      </c>
      <c r="BI28" s="292">
        <v>218</v>
      </c>
      <c r="BJ28" s="292">
        <v>246</v>
      </c>
      <c r="BK28" s="292">
        <v>250</v>
      </c>
      <c r="BL28" s="292">
        <v>214</v>
      </c>
      <c r="BM28" s="292">
        <v>224</v>
      </c>
      <c r="BN28" s="292">
        <v>195</v>
      </c>
      <c r="BO28" s="292">
        <v>199</v>
      </c>
      <c r="BP28" s="292">
        <v>202</v>
      </c>
      <c r="BQ28" s="292">
        <v>215</v>
      </c>
      <c r="BR28" s="292">
        <v>186</v>
      </c>
      <c r="BS28" s="292">
        <v>140</v>
      </c>
      <c r="BT28" s="292">
        <v>149</v>
      </c>
      <c r="BU28" s="292">
        <v>176</v>
      </c>
      <c r="BV28" s="292">
        <v>146</v>
      </c>
      <c r="BW28" s="292">
        <v>136</v>
      </c>
      <c r="BX28" s="292">
        <v>172</v>
      </c>
      <c r="BY28" s="292">
        <v>157</v>
      </c>
      <c r="BZ28" s="292">
        <v>140</v>
      </c>
      <c r="CA28" s="292">
        <v>166</v>
      </c>
      <c r="CB28" s="292">
        <v>122</v>
      </c>
      <c r="CC28" s="292">
        <v>92</v>
      </c>
      <c r="CD28" s="292">
        <v>126</v>
      </c>
      <c r="CE28" s="292">
        <v>106</v>
      </c>
      <c r="CF28" s="292">
        <v>77</v>
      </c>
      <c r="CG28" s="292">
        <v>75</v>
      </c>
      <c r="CH28" s="292">
        <v>84</v>
      </c>
      <c r="CI28" s="292">
        <v>67</v>
      </c>
      <c r="CJ28" s="292">
        <v>82</v>
      </c>
      <c r="CK28" s="292">
        <v>70</v>
      </c>
      <c r="CL28" s="292">
        <v>59</v>
      </c>
      <c r="CM28" s="292">
        <v>45</v>
      </c>
      <c r="CN28" s="292">
        <v>50</v>
      </c>
      <c r="CO28" s="292">
        <v>56</v>
      </c>
      <c r="CP28" s="292">
        <v>39</v>
      </c>
      <c r="CQ28" s="292">
        <v>39</v>
      </c>
      <c r="CR28" s="292">
        <v>126</v>
      </c>
      <c r="CS28" s="303">
        <f t="shared" si="0"/>
        <v>686</v>
      </c>
      <c r="CT28" s="303">
        <f t="shared" si="1"/>
        <v>1171</v>
      </c>
      <c r="CU28" s="303">
        <f t="shared" si="2"/>
        <v>644</v>
      </c>
      <c r="CV28" s="307">
        <f t="shared" si="3"/>
        <v>2501</v>
      </c>
      <c r="CW28" s="307">
        <f t="shared" si="4"/>
        <v>11214</v>
      </c>
      <c r="CX28" s="303">
        <f t="shared" si="5"/>
        <v>1367</v>
      </c>
      <c r="CY28" s="303">
        <f t="shared" si="6"/>
        <v>5473</v>
      </c>
      <c r="CZ28" s="303">
        <f t="shared" si="7"/>
        <v>4374</v>
      </c>
      <c r="DA28" s="303">
        <f t="shared" si="8"/>
        <v>2342</v>
      </c>
      <c r="DB28" s="307">
        <f t="shared" si="9"/>
        <v>2697</v>
      </c>
      <c r="DC28" s="303">
        <f t="shared" si="10"/>
        <v>355</v>
      </c>
    </row>
    <row r="29" spans="1:107" x14ac:dyDescent="0.35">
      <c r="A29" s="181" t="s">
        <v>425</v>
      </c>
      <c r="B29" s="181" t="s">
        <v>165</v>
      </c>
      <c r="C29" t="s">
        <v>561</v>
      </c>
      <c r="D29" t="s">
        <v>564</v>
      </c>
      <c r="E29" s="294">
        <f t="shared" si="11"/>
        <v>12468</v>
      </c>
      <c r="F29" s="292">
        <v>112</v>
      </c>
      <c r="G29" s="292">
        <v>121</v>
      </c>
      <c r="H29" s="292">
        <v>134</v>
      </c>
      <c r="I29" s="292">
        <v>108</v>
      </c>
      <c r="J29" s="292">
        <v>105</v>
      </c>
      <c r="K29" s="292">
        <v>129</v>
      </c>
      <c r="L29" s="292">
        <v>101</v>
      </c>
      <c r="M29" s="292">
        <v>109</v>
      </c>
      <c r="N29" s="292">
        <v>114</v>
      </c>
      <c r="O29" s="292">
        <v>104</v>
      </c>
      <c r="P29" s="292">
        <v>91</v>
      </c>
      <c r="Q29" s="292">
        <v>106</v>
      </c>
      <c r="R29" s="292">
        <v>89</v>
      </c>
      <c r="S29" s="292">
        <v>86</v>
      </c>
      <c r="T29" s="292">
        <v>67</v>
      </c>
      <c r="U29" s="292">
        <v>59</v>
      </c>
      <c r="V29" s="292">
        <v>63</v>
      </c>
      <c r="W29" s="292">
        <v>64</v>
      </c>
      <c r="X29" s="292">
        <v>53</v>
      </c>
      <c r="Y29" s="292">
        <v>56</v>
      </c>
      <c r="Z29" s="292">
        <v>55</v>
      </c>
      <c r="AA29" s="292">
        <v>83</v>
      </c>
      <c r="AB29" s="292">
        <v>102</v>
      </c>
      <c r="AC29" s="292">
        <v>138</v>
      </c>
      <c r="AD29" s="292">
        <v>169</v>
      </c>
      <c r="AE29" s="292">
        <v>180</v>
      </c>
      <c r="AF29" s="292">
        <v>237</v>
      </c>
      <c r="AG29" s="292">
        <v>266</v>
      </c>
      <c r="AH29" s="292">
        <v>320</v>
      </c>
      <c r="AI29" s="292">
        <v>373</v>
      </c>
      <c r="AJ29" s="292">
        <v>404</v>
      </c>
      <c r="AK29" s="292">
        <v>330</v>
      </c>
      <c r="AL29" s="292">
        <v>379</v>
      </c>
      <c r="AM29" s="292">
        <v>370</v>
      </c>
      <c r="AN29" s="292">
        <v>395</v>
      </c>
      <c r="AO29" s="292">
        <v>380</v>
      </c>
      <c r="AP29" s="292">
        <v>228</v>
      </c>
      <c r="AQ29" s="292">
        <v>293</v>
      </c>
      <c r="AR29" s="292">
        <v>294</v>
      </c>
      <c r="AS29" s="292">
        <v>262</v>
      </c>
      <c r="AT29" s="292">
        <v>247</v>
      </c>
      <c r="AU29" s="292">
        <v>228</v>
      </c>
      <c r="AV29" s="292">
        <v>205</v>
      </c>
      <c r="AW29" s="292">
        <v>174</v>
      </c>
      <c r="AX29" s="292">
        <v>215</v>
      </c>
      <c r="AY29" s="292">
        <v>181</v>
      </c>
      <c r="AZ29" s="292">
        <v>154</v>
      </c>
      <c r="BA29" s="292">
        <v>203</v>
      </c>
      <c r="BB29" s="292">
        <v>179</v>
      </c>
      <c r="BC29" s="292">
        <v>176</v>
      </c>
      <c r="BD29" s="292">
        <v>154</v>
      </c>
      <c r="BE29" s="292">
        <v>166</v>
      </c>
      <c r="BF29" s="292">
        <v>154</v>
      </c>
      <c r="BG29" s="292">
        <v>167</v>
      </c>
      <c r="BH29" s="292">
        <v>164</v>
      </c>
      <c r="BI29" s="292">
        <v>168</v>
      </c>
      <c r="BJ29" s="292">
        <v>155</v>
      </c>
      <c r="BK29" s="292">
        <v>158</v>
      </c>
      <c r="BL29" s="292">
        <v>123</v>
      </c>
      <c r="BM29" s="292">
        <v>142</v>
      </c>
      <c r="BN29" s="292">
        <v>92</v>
      </c>
      <c r="BO29" s="292">
        <v>113</v>
      </c>
      <c r="BP29" s="292">
        <v>116</v>
      </c>
      <c r="BQ29" s="292">
        <v>103</v>
      </c>
      <c r="BR29" s="292">
        <v>99</v>
      </c>
      <c r="BS29" s="292">
        <v>112</v>
      </c>
      <c r="BT29" s="292">
        <v>81</v>
      </c>
      <c r="BU29" s="292">
        <v>101</v>
      </c>
      <c r="BV29" s="292">
        <v>88</v>
      </c>
      <c r="BW29" s="292">
        <v>83</v>
      </c>
      <c r="BX29" s="292">
        <v>63</v>
      </c>
      <c r="BY29" s="292">
        <v>69</v>
      </c>
      <c r="BZ29" s="292">
        <v>62</v>
      </c>
      <c r="CA29" s="292">
        <v>82</v>
      </c>
      <c r="CB29" s="292">
        <v>50</v>
      </c>
      <c r="CC29" s="292">
        <v>54</v>
      </c>
      <c r="CD29" s="292">
        <v>51</v>
      </c>
      <c r="CE29" s="292">
        <v>47</v>
      </c>
      <c r="CF29" s="292">
        <v>40</v>
      </c>
      <c r="CG29" s="292">
        <v>47</v>
      </c>
      <c r="CH29" s="292">
        <v>32</v>
      </c>
      <c r="CI29" s="292">
        <v>26</v>
      </c>
      <c r="CJ29" s="292">
        <v>22</v>
      </c>
      <c r="CK29" s="292">
        <v>32</v>
      </c>
      <c r="CL29" s="292">
        <v>22</v>
      </c>
      <c r="CM29" s="292">
        <v>20</v>
      </c>
      <c r="CN29" s="292">
        <v>24</v>
      </c>
      <c r="CO29" s="292">
        <v>20</v>
      </c>
      <c r="CP29" s="292">
        <v>9</v>
      </c>
      <c r="CQ29" s="292">
        <v>17</v>
      </c>
      <c r="CR29" s="292">
        <v>49</v>
      </c>
      <c r="CS29" s="303">
        <f t="shared" si="0"/>
        <v>580</v>
      </c>
      <c r="CT29" s="303">
        <f t="shared" si="1"/>
        <v>754</v>
      </c>
      <c r="CU29" s="303">
        <f t="shared" si="2"/>
        <v>301</v>
      </c>
      <c r="CV29" s="307">
        <f t="shared" si="3"/>
        <v>1635</v>
      </c>
      <c r="CW29" s="307">
        <f t="shared" si="4"/>
        <v>9530</v>
      </c>
      <c r="CX29" s="303">
        <f t="shared" si="5"/>
        <v>783</v>
      </c>
      <c r="CY29" s="303">
        <f t="shared" si="6"/>
        <v>5780</v>
      </c>
      <c r="CZ29" s="303">
        <f t="shared" si="7"/>
        <v>2967</v>
      </c>
      <c r="DA29" s="303">
        <f t="shared" si="8"/>
        <v>1164</v>
      </c>
      <c r="DB29" s="307">
        <f t="shared" si="9"/>
        <v>1303</v>
      </c>
      <c r="DC29" s="303">
        <f t="shared" si="10"/>
        <v>139</v>
      </c>
    </row>
    <row r="30" spans="1:107" x14ac:dyDescent="0.35">
      <c r="A30" s="181" t="s">
        <v>426</v>
      </c>
      <c r="B30" s="181" t="s">
        <v>98</v>
      </c>
      <c r="C30" t="s">
        <v>561</v>
      </c>
      <c r="D30" t="s">
        <v>564</v>
      </c>
      <c r="E30" s="294">
        <f t="shared" si="11"/>
        <v>17485</v>
      </c>
      <c r="F30" s="292">
        <v>143</v>
      </c>
      <c r="G30" s="292">
        <v>130</v>
      </c>
      <c r="H30" s="292">
        <v>112</v>
      </c>
      <c r="I30" s="292">
        <v>137</v>
      </c>
      <c r="J30" s="292">
        <v>128</v>
      </c>
      <c r="K30" s="292">
        <v>126</v>
      </c>
      <c r="L30" s="292">
        <v>101</v>
      </c>
      <c r="M30" s="292">
        <v>108</v>
      </c>
      <c r="N30" s="292">
        <v>111</v>
      </c>
      <c r="O30" s="292">
        <v>108</v>
      </c>
      <c r="P30" s="292">
        <v>98</v>
      </c>
      <c r="Q30" s="292">
        <v>76</v>
      </c>
      <c r="R30" s="292">
        <v>87</v>
      </c>
      <c r="S30" s="292">
        <v>76</v>
      </c>
      <c r="T30" s="292">
        <v>68</v>
      </c>
      <c r="U30" s="292">
        <v>74</v>
      </c>
      <c r="V30" s="292">
        <v>77</v>
      </c>
      <c r="W30" s="292">
        <v>71</v>
      </c>
      <c r="X30" s="292">
        <v>74</v>
      </c>
      <c r="Y30" s="292">
        <v>90</v>
      </c>
      <c r="Z30" s="292">
        <v>122</v>
      </c>
      <c r="AA30" s="292">
        <v>148</v>
      </c>
      <c r="AB30" s="292">
        <v>201</v>
      </c>
      <c r="AC30" s="292">
        <v>245</v>
      </c>
      <c r="AD30" s="292">
        <v>290</v>
      </c>
      <c r="AE30" s="292">
        <v>354</v>
      </c>
      <c r="AF30" s="292">
        <v>403</v>
      </c>
      <c r="AG30" s="292">
        <v>426</v>
      </c>
      <c r="AH30" s="292">
        <v>492</v>
      </c>
      <c r="AI30" s="292">
        <v>650</v>
      </c>
      <c r="AJ30" s="292">
        <v>594</v>
      </c>
      <c r="AK30" s="292">
        <v>626</v>
      </c>
      <c r="AL30" s="292">
        <v>688</v>
      </c>
      <c r="AM30" s="292">
        <v>558</v>
      </c>
      <c r="AN30" s="292">
        <v>558</v>
      </c>
      <c r="AO30" s="292">
        <v>593</v>
      </c>
      <c r="AP30" s="292">
        <v>514</v>
      </c>
      <c r="AQ30" s="292">
        <v>513</v>
      </c>
      <c r="AR30" s="292">
        <v>417</v>
      </c>
      <c r="AS30" s="292">
        <v>389</v>
      </c>
      <c r="AT30" s="292">
        <v>346</v>
      </c>
      <c r="AU30" s="292">
        <v>375</v>
      </c>
      <c r="AV30" s="292">
        <v>308</v>
      </c>
      <c r="AW30" s="292">
        <v>239</v>
      </c>
      <c r="AX30" s="292">
        <v>233</v>
      </c>
      <c r="AY30" s="292">
        <v>247</v>
      </c>
      <c r="AZ30" s="292">
        <v>263</v>
      </c>
      <c r="BA30" s="292">
        <v>216</v>
      </c>
      <c r="BB30" s="292">
        <v>223</v>
      </c>
      <c r="BC30" s="292">
        <v>231</v>
      </c>
      <c r="BD30" s="292">
        <v>190</v>
      </c>
      <c r="BE30" s="292">
        <v>192</v>
      </c>
      <c r="BF30" s="292">
        <v>237</v>
      </c>
      <c r="BG30" s="292">
        <v>220</v>
      </c>
      <c r="BH30" s="292">
        <v>216</v>
      </c>
      <c r="BI30" s="292">
        <v>175</v>
      </c>
      <c r="BJ30" s="292">
        <v>159</v>
      </c>
      <c r="BK30" s="292">
        <v>182</v>
      </c>
      <c r="BL30" s="292">
        <v>150</v>
      </c>
      <c r="BM30" s="292">
        <v>176</v>
      </c>
      <c r="BN30" s="292">
        <v>119</v>
      </c>
      <c r="BO30" s="292">
        <v>142</v>
      </c>
      <c r="BP30" s="292">
        <v>126</v>
      </c>
      <c r="BQ30" s="292">
        <v>123</v>
      </c>
      <c r="BR30" s="292">
        <v>137</v>
      </c>
      <c r="BS30" s="292">
        <v>106</v>
      </c>
      <c r="BT30" s="292">
        <v>120</v>
      </c>
      <c r="BU30" s="292">
        <v>97</v>
      </c>
      <c r="BV30" s="292">
        <v>88</v>
      </c>
      <c r="BW30" s="292">
        <v>95</v>
      </c>
      <c r="BX30" s="292">
        <v>77</v>
      </c>
      <c r="BY30" s="292">
        <v>103</v>
      </c>
      <c r="BZ30" s="292">
        <v>77</v>
      </c>
      <c r="CA30" s="292">
        <v>101</v>
      </c>
      <c r="CB30" s="292">
        <v>53</v>
      </c>
      <c r="CC30" s="292">
        <v>37</v>
      </c>
      <c r="CD30" s="292">
        <v>52</v>
      </c>
      <c r="CE30" s="292">
        <v>42</v>
      </c>
      <c r="CF30" s="292">
        <v>45</v>
      </c>
      <c r="CG30" s="292">
        <v>46</v>
      </c>
      <c r="CH30" s="292">
        <v>35</v>
      </c>
      <c r="CI30" s="292">
        <v>43</v>
      </c>
      <c r="CJ30" s="292">
        <v>40</v>
      </c>
      <c r="CK30" s="292">
        <v>41</v>
      </c>
      <c r="CL30" s="292">
        <v>27</v>
      </c>
      <c r="CM30" s="292">
        <v>26</v>
      </c>
      <c r="CN30" s="292">
        <v>34</v>
      </c>
      <c r="CO30" s="292">
        <v>22</v>
      </c>
      <c r="CP30" s="292">
        <v>17</v>
      </c>
      <c r="CQ30" s="292">
        <v>12</v>
      </c>
      <c r="CR30" s="292">
        <v>48</v>
      </c>
      <c r="CS30" s="303">
        <f t="shared" si="0"/>
        <v>650</v>
      </c>
      <c r="CT30" s="303">
        <f t="shared" si="1"/>
        <v>728</v>
      </c>
      <c r="CU30" s="303">
        <f t="shared" si="2"/>
        <v>305</v>
      </c>
      <c r="CV30" s="307">
        <f t="shared" si="3"/>
        <v>1683</v>
      </c>
      <c r="CW30" s="307">
        <f t="shared" si="4"/>
        <v>14318</v>
      </c>
      <c r="CX30" s="303">
        <f t="shared" si="5"/>
        <v>1318</v>
      </c>
      <c r="CY30" s="303">
        <f t="shared" si="6"/>
        <v>9276</v>
      </c>
      <c r="CZ30" s="303">
        <f t="shared" si="7"/>
        <v>3724</v>
      </c>
      <c r="DA30" s="303">
        <f t="shared" si="8"/>
        <v>1325</v>
      </c>
      <c r="DB30" s="307">
        <f t="shared" si="9"/>
        <v>1484</v>
      </c>
      <c r="DC30" s="303">
        <f t="shared" si="10"/>
        <v>159</v>
      </c>
    </row>
    <row r="31" spans="1:107" x14ac:dyDescent="0.35">
      <c r="A31" s="181" t="s">
        <v>427</v>
      </c>
      <c r="B31" s="181" t="s">
        <v>366</v>
      </c>
      <c r="C31" t="s">
        <v>561</v>
      </c>
      <c r="D31" t="s">
        <v>564</v>
      </c>
      <c r="E31" s="294">
        <f t="shared" si="11"/>
        <v>17467</v>
      </c>
      <c r="F31" s="292">
        <v>189</v>
      </c>
      <c r="G31" s="292">
        <v>238</v>
      </c>
      <c r="H31" s="292">
        <v>206</v>
      </c>
      <c r="I31" s="292">
        <v>227</v>
      </c>
      <c r="J31" s="292">
        <v>235</v>
      </c>
      <c r="K31" s="292">
        <v>212</v>
      </c>
      <c r="L31" s="292">
        <v>209</v>
      </c>
      <c r="M31" s="292">
        <v>223</v>
      </c>
      <c r="N31" s="292">
        <v>182</v>
      </c>
      <c r="O31" s="292">
        <v>210</v>
      </c>
      <c r="P31" s="292">
        <v>203</v>
      </c>
      <c r="Q31" s="292">
        <v>247</v>
      </c>
      <c r="R31" s="292">
        <v>218</v>
      </c>
      <c r="S31" s="292">
        <v>205</v>
      </c>
      <c r="T31" s="292">
        <v>189</v>
      </c>
      <c r="U31" s="292">
        <v>207</v>
      </c>
      <c r="V31" s="292">
        <v>155</v>
      </c>
      <c r="W31" s="292">
        <v>214</v>
      </c>
      <c r="X31" s="292">
        <v>136</v>
      </c>
      <c r="Y31" s="292">
        <v>111</v>
      </c>
      <c r="Z31" s="292">
        <v>117</v>
      </c>
      <c r="AA31" s="292">
        <v>176</v>
      </c>
      <c r="AB31" s="292">
        <v>192</v>
      </c>
      <c r="AC31" s="292">
        <v>233</v>
      </c>
      <c r="AD31" s="292">
        <v>232</v>
      </c>
      <c r="AE31" s="292">
        <v>210</v>
      </c>
      <c r="AF31" s="292">
        <v>242</v>
      </c>
      <c r="AG31" s="292">
        <v>270</v>
      </c>
      <c r="AH31" s="292">
        <v>298</v>
      </c>
      <c r="AI31" s="292">
        <v>326</v>
      </c>
      <c r="AJ31" s="292">
        <v>304</v>
      </c>
      <c r="AK31" s="292">
        <v>311</v>
      </c>
      <c r="AL31" s="292">
        <v>294</v>
      </c>
      <c r="AM31" s="292">
        <v>286</v>
      </c>
      <c r="AN31" s="292">
        <v>284</v>
      </c>
      <c r="AO31" s="292">
        <v>242</v>
      </c>
      <c r="AP31" s="292">
        <v>226</v>
      </c>
      <c r="AQ31" s="292">
        <v>282</v>
      </c>
      <c r="AR31" s="292">
        <v>243</v>
      </c>
      <c r="AS31" s="292">
        <v>242</v>
      </c>
      <c r="AT31" s="292">
        <v>270</v>
      </c>
      <c r="AU31" s="292">
        <v>232</v>
      </c>
      <c r="AV31" s="292">
        <v>232</v>
      </c>
      <c r="AW31" s="292">
        <v>218</v>
      </c>
      <c r="AX31" s="292">
        <v>196</v>
      </c>
      <c r="AY31" s="292">
        <v>213</v>
      </c>
      <c r="AZ31" s="292">
        <v>224</v>
      </c>
      <c r="BA31" s="292">
        <v>223</v>
      </c>
      <c r="BB31" s="292">
        <v>213</v>
      </c>
      <c r="BC31" s="292">
        <v>226</v>
      </c>
      <c r="BD31" s="292">
        <v>214</v>
      </c>
      <c r="BE31" s="292">
        <v>192</v>
      </c>
      <c r="BF31" s="292">
        <v>214</v>
      </c>
      <c r="BG31" s="292">
        <v>243</v>
      </c>
      <c r="BH31" s="292">
        <v>225</v>
      </c>
      <c r="BI31" s="292">
        <v>239</v>
      </c>
      <c r="BJ31" s="292">
        <v>234</v>
      </c>
      <c r="BK31" s="292">
        <v>237</v>
      </c>
      <c r="BL31" s="292">
        <v>239</v>
      </c>
      <c r="BM31" s="292">
        <v>232</v>
      </c>
      <c r="BN31" s="292">
        <v>193</v>
      </c>
      <c r="BO31" s="292">
        <v>187</v>
      </c>
      <c r="BP31" s="292">
        <v>250</v>
      </c>
      <c r="BQ31" s="292">
        <v>201</v>
      </c>
      <c r="BR31" s="292">
        <v>190</v>
      </c>
      <c r="BS31" s="292">
        <v>201</v>
      </c>
      <c r="BT31" s="292">
        <v>182</v>
      </c>
      <c r="BU31" s="292">
        <v>184</v>
      </c>
      <c r="BV31" s="292">
        <v>147</v>
      </c>
      <c r="BW31" s="292">
        <v>178</v>
      </c>
      <c r="BX31" s="292">
        <v>191</v>
      </c>
      <c r="BY31" s="292">
        <v>182</v>
      </c>
      <c r="BZ31" s="292">
        <v>165</v>
      </c>
      <c r="CA31" s="292">
        <v>190</v>
      </c>
      <c r="CB31" s="292">
        <v>131</v>
      </c>
      <c r="CC31" s="292">
        <v>125</v>
      </c>
      <c r="CD31" s="292">
        <v>104</v>
      </c>
      <c r="CE31" s="292">
        <v>103</v>
      </c>
      <c r="CF31" s="292">
        <v>82</v>
      </c>
      <c r="CG31" s="292">
        <v>84</v>
      </c>
      <c r="CH31" s="292">
        <v>64</v>
      </c>
      <c r="CI31" s="292">
        <v>84</v>
      </c>
      <c r="CJ31" s="292">
        <v>84</v>
      </c>
      <c r="CK31" s="292">
        <v>53</v>
      </c>
      <c r="CL31" s="292">
        <v>58</v>
      </c>
      <c r="CM31" s="292">
        <v>50</v>
      </c>
      <c r="CN31" s="292">
        <v>47</v>
      </c>
      <c r="CO31" s="292">
        <v>28</v>
      </c>
      <c r="CP31" s="292">
        <v>44</v>
      </c>
      <c r="CQ31" s="292">
        <v>27</v>
      </c>
      <c r="CR31" s="292">
        <v>116</v>
      </c>
      <c r="CS31" s="303">
        <f t="shared" si="0"/>
        <v>1095</v>
      </c>
      <c r="CT31" s="303">
        <f t="shared" si="1"/>
        <v>1486</v>
      </c>
      <c r="CU31" s="303">
        <f t="shared" si="2"/>
        <v>819</v>
      </c>
      <c r="CV31" s="307">
        <f t="shared" si="3"/>
        <v>3400</v>
      </c>
      <c r="CW31" s="307">
        <f t="shared" si="4"/>
        <v>11163</v>
      </c>
      <c r="CX31" s="303">
        <f t="shared" si="5"/>
        <v>1566</v>
      </c>
      <c r="CY31" s="303">
        <f t="shared" si="6"/>
        <v>5208</v>
      </c>
      <c r="CZ31" s="303">
        <f t="shared" si="7"/>
        <v>4389</v>
      </c>
      <c r="DA31" s="303">
        <f t="shared" si="8"/>
        <v>2592</v>
      </c>
      <c r="DB31" s="307">
        <f t="shared" si="9"/>
        <v>2904</v>
      </c>
      <c r="DC31" s="303">
        <f t="shared" si="10"/>
        <v>312</v>
      </c>
    </row>
    <row r="32" spans="1:107" x14ac:dyDescent="0.35">
      <c r="A32" s="181" t="s">
        <v>428</v>
      </c>
      <c r="B32" s="181" t="s">
        <v>304</v>
      </c>
      <c r="C32" t="s">
        <v>561</v>
      </c>
      <c r="D32" t="s">
        <v>564</v>
      </c>
      <c r="E32" s="294">
        <f t="shared" si="11"/>
        <v>15434</v>
      </c>
      <c r="F32" s="292">
        <v>121</v>
      </c>
      <c r="G32" s="292">
        <v>112</v>
      </c>
      <c r="H32" s="292">
        <v>120</v>
      </c>
      <c r="I32" s="292">
        <v>124</v>
      </c>
      <c r="J32" s="292">
        <v>143</v>
      </c>
      <c r="K32" s="292">
        <v>155</v>
      </c>
      <c r="L32" s="292">
        <v>164</v>
      </c>
      <c r="M32" s="292">
        <v>138</v>
      </c>
      <c r="N32" s="292">
        <v>144</v>
      </c>
      <c r="O32" s="292">
        <v>158</v>
      </c>
      <c r="P32" s="292">
        <v>164</v>
      </c>
      <c r="Q32" s="292">
        <v>164</v>
      </c>
      <c r="R32" s="292">
        <v>163</v>
      </c>
      <c r="S32" s="292">
        <v>170</v>
      </c>
      <c r="T32" s="292">
        <v>144</v>
      </c>
      <c r="U32" s="292">
        <v>140</v>
      </c>
      <c r="V32" s="292">
        <v>132</v>
      </c>
      <c r="W32" s="292">
        <v>128</v>
      </c>
      <c r="X32" s="292">
        <v>97</v>
      </c>
      <c r="Y32" s="292">
        <v>165</v>
      </c>
      <c r="Z32" s="292">
        <v>383</v>
      </c>
      <c r="AA32" s="292">
        <v>549</v>
      </c>
      <c r="AB32" s="292">
        <v>509</v>
      </c>
      <c r="AC32" s="292">
        <v>429</v>
      </c>
      <c r="AD32" s="292">
        <v>344</v>
      </c>
      <c r="AE32" s="292">
        <v>349</v>
      </c>
      <c r="AF32" s="292">
        <v>315</v>
      </c>
      <c r="AG32" s="292">
        <v>280</v>
      </c>
      <c r="AH32" s="292">
        <v>275</v>
      </c>
      <c r="AI32" s="292">
        <v>314</v>
      </c>
      <c r="AJ32" s="292">
        <v>284</v>
      </c>
      <c r="AK32" s="292">
        <v>362</v>
      </c>
      <c r="AL32" s="292">
        <v>257</v>
      </c>
      <c r="AM32" s="292">
        <v>226</v>
      </c>
      <c r="AN32" s="292">
        <v>232</v>
      </c>
      <c r="AO32" s="292">
        <v>212</v>
      </c>
      <c r="AP32" s="292">
        <v>221</v>
      </c>
      <c r="AQ32" s="292">
        <v>221</v>
      </c>
      <c r="AR32" s="292">
        <v>200</v>
      </c>
      <c r="AS32" s="292">
        <v>158</v>
      </c>
      <c r="AT32" s="292">
        <v>188</v>
      </c>
      <c r="AU32" s="292">
        <v>227</v>
      </c>
      <c r="AV32" s="292">
        <v>216</v>
      </c>
      <c r="AW32" s="292">
        <v>166</v>
      </c>
      <c r="AX32" s="292">
        <v>188</v>
      </c>
      <c r="AY32" s="292">
        <v>162</v>
      </c>
      <c r="AZ32" s="292">
        <v>164</v>
      </c>
      <c r="BA32" s="292">
        <v>163</v>
      </c>
      <c r="BB32" s="292">
        <v>166</v>
      </c>
      <c r="BC32" s="292">
        <v>208</v>
      </c>
      <c r="BD32" s="292">
        <v>173</v>
      </c>
      <c r="BE32" s="292">
        <v>176</v>
      </c>
      <c r="BF32" s="292">
        <v>186</v>
      </c>
      <c r="BG32" s="292">
        <v>176</v>
      </c>
      <c r="BH32" s="292">
        <v>180</v>
      </c>
      <c r="BI32" s="292">
        <v>168</v>
      </c>
      <c r="BJ32" s="292">
        <v>158</v>
      </c>
      <c r="BK32" s="292">
        <v>181</v>
      </c>
      <c r="BL32" s="292">
        <v>194</v>
      </c>
      <c r="BM32" s="292">
        <v>181</v>
      </c>
      <c r="BN32" s="292">
        <v>168</v>
      </c>
      <c r="BO32" s="292">
        <v>150</v>
      </c>
      <c r="BP32" s="292">
        <v>123</v>
      </c>
      <c r="BQ32" s="292">
        <v>143</v>
      </c>
      <c r="BR32" s="292">
        <v>147</v>
      </c>
      <c r="BS32" s="292">
        <v>131</v>
      </c>
      <c r="BT32" s="292">
        <v>156</v>
      </c>
      <c r="BU32" s="292">
        <v>150</v>
      </c>
      <c r="BV32" s="292">
        <v>127</v>
      </c>
      <c r="BW32" s="292">
        <v>128</v>
      </c>
      <c r="BX32" s="292">
        <v>110</v>
      </c>
      <c r="BY32" s="292">
        <v>111</v>
      </c>
      <c r="BZ32" s="292">
        <v>107</v>
      </c>
      <c r="CA32" s="292">
        <v>127</v>
      </c>
      <c r="CB32" s="292">
        <v>73</v>
      </c>
      <c r="CC32" s="292">
        <v>101</v>
      </c>
      <c r="CD32" s="292">
        <v>74</v>
      </c>
      <c r="CE32" s="292">
        <v>80</v>
      </c>
      <c r="CF32" s="292">
        <v>58</v>
      </c>
      <c r="CG32" s="292">
        <v>61</v>
      </c>
      <c r="CH32" s="292">
        <v>48</v>
      </c>
      <c r="CI32" s="292">
        <v>48</v>
      </c>
      <c r="CJ32" s="292">
        <v>49</v>
      </c>
      <c r="CK32" s="292">
        <v>62</v>
      </c>
      <c r="CL32" s="292">
        <v>44</v>
      </c>
      <c r="CM32" s="292">
        <v>49</v>
      </c>
      <c r="CN32" s="292">
        <v>42</v>
      </c>
      <c r="CO32" s="292">
        <v>37</v>
      </c>
      <c r="CP32" s="292">
        <v>33</v>
      </c>
      <c r="CQ32" s="292">
        <v>20</v>
      </c>
      <c r="CR32" s="292">
        <v>90</v>
      </c>
      <c r="CS32" s="303">
        <f t="shared" si="0"/>
        <v>620</v>
      </c>
      <c r="CT32" s="303">
        <f t="shared" si="1"/>
        <v>1087</v>
      </c>
      <c r="CU32" s="303">
        <f t="shared" si="2"/>
        <v>617</v>
      </c>
      <c r="CV32" s="307">
        <f t="shared" si="3"/>
        <v>2324</v>
      </c>
      <c r="CW32" s="307">
        <f t="shared" si="4"/>
        <v>10994</v>
      </c>
      <c r="CX32" s="303">
        <f t="shared" si="5"/>
        <v>2736</v>
      </c>
      <c r="CY32" s="303">
        <f t="shared" si="6"/>
        <v>4891</v>
      </c>
      <c r="CZ32" s="303">
        <f t="shared" si="7"/>
        <v>3367</v>
      </c>
      <c r="DA32" s="303">
        <f t="shared" si="8"/>
        <v>1845</v>
      </c>
      <c r="DB32" s="307">
        <f t="shared" si="9"/>
        <v>2116</v>
      </c>
      <c r="DC32" s="303">
        <f t="shared" si="10"/>
        <v>271</v>
      </c>
    </row>
    <row r="33" spans="1:107" x14ac:dyDescent="0.35">
      <c r="A33" s="181" t="s">
        <v>429</v>
      </c>
      <c r="B33" s="181" t="s">
        <v>94</v>
      </c>
      <c r="C33" t="s">
        <v>561</v>
      </c>
      <c r="D33" t="s">
        <v>564</v>
      </c>
      <c r="E33" s="294">
        <f t="shared" si="11"/>
        <v>16408</v>
      </c>
      <c r="F33" s="292">
        <v>130</v>
      </c>
      <c r="G33" s="292">
        <v>149</v>
      </c>
      <c r="H33" s="292">
        <v>169</v>
      </c>
      <c r="I33" s="292">
        <v>159</v>
      </c>
      <c r="J33" s="292">
        <v>194</v>
      </c>
      <c r="K33" s="292">
        <v>226</v>
      </c>
      <c r="L33" s="292">
        <v>199</v>
      </c>
      <c r="M33" s="292">
        <v>200</v>
      </c>
      <c r="N33" s="292">
        <v>208</v>
      </c>
      <c r="O33" s="292">
        <v>255</v>
      </c>
      <c r="P33" s="292">
        <v>202</v>
      </c>
      <c r="Q33" s="292">
        <v>236</v>
      </c>
      <c r="R33" s="292">
        <v>208</v>
      </c>
      <c r="S33" s="292">
        <v>181</v>
      </c>
      <c r="T33" s="292">
        <v>198</v>
      </c>
      <c r="U33" s="292">
        <v>193</v>
      </c>
      <c r="V33" s="292">
        <v>169</v>
      </c>
      <c r="W33" s="292">
        <v>159</v>
      </c>
      <c r="X33" s="292">
        <v>334</v>
      </c>
      <c r="Y33" s="292">
        <v>368</v>
      </c>
      <c r="Z33" s="292">
        <v>257</v>
      </c>
      <c r="AA33" s="292">
        <v>214</v>
      </c>
      <c r="AB33" s="292">
        <v>274</v>
      </c>
      <c r="AC33" s="292">
        <v>323</v>
      </c>
      <c r="AD33" s="292">
        <v>331</v>
      </c>
      <c r="AE33" s="292">
        <v>282</v>
      </c>
      <c r="AF33" s="292">
        <v>250</v>
      </c>
      <c r="AG33" s="292">
        <v>294</v>
      </c>
      <c r="AH33" s="292">
        <v>257</v>
      </c>
      <c r="AI33" s="292">
        <v>269</v>
      </c>
      <c r="AJ33" s="292">
        <v>256</v>
      </c>
      <c r="AK33" s="292">
        <v>258</v>
      </c>
      <c r="AL33" s="292">
        <v>188</v>
      </c>
      <c r="AM33" s="292">
        <v>222</v>
      </c>
      <c r="AN33" s="292">
        <v>205</v>
      </c>
      <c r="AO33" s="292">
        <v>199</v>
      </c>
      <c r="AP33" s="292">
        <v>180</v>
      </c>
      <c r="AQ33" s="292">
        <v>199</v>
      </c>
      <c r="AR33" s="292">
        <v>177</v>
      </c>
      <c r="AS33" s="292">
        <v>215</v>
      </c>
      <c r="AT33" s="292">
        <v>206</v>
      </c>
      <c r="AU33" s="292">
        <v>231</v>
      </c>
      <c r="AV33" s="292">
        <v>217</v>
      </c>
      <c r="AW33" s="292">
        <v>189</v>
      </c>
      <c r="AX33" s="292">
        <v>243</v>
      </c>
      <c r="AY33" s="292">
        <v>211</v>
      </c>
      <c r="AZ33" s="292">
        <v>196</v>
      </c>
      <c r="BA33" s="292">
        <v>196</v>
      </c>
      <c r="BB33" s="292">
        <v>201</v>
      </c>
      <c r="BC33" s="292">
        <v>228</v>
      </c>
      <c r="BD33" s="292">
        <v>200</v>
      </c>
      <c r="BE33" s="292">
        <v>218</v>
      </c>
      <c r="BF33" s="292">
        <v>204</v>
      </c>
      <c r="BG33" s="292">
        <v>211</v>
      </c>
      <c r="BH33" s="292">
        <v>211</v>
      </c>
      <c r="BI33" s="292">
        <v>199</v>
      </c>
      <c r="BJ33" s="292">
        <v>198</v>
      </c>
      <c r="BK33" s="292">
        <v>208</v>
      </c>
      <c r="BL33" s="292">
        <v>167</v>
      </c>
      <c r="BM33" s="292">
        <v>188</v>
      </c>
      <c r="BN33" s="292">
        <v>167</v>
      </c>
      <c r="BO33" s="292">
        <v>161</v>
      </c>
      <c r="BP33" s="292">
        <v>159</v>
      </c>
      <c r="BQ33" s="292">
        <v>162</v>
      </c>
      <c r="BR33" s="292">
        <v>170</v>
      </c>
      <c r="BS33" s="292">
        <v>152</v>
      </c>
      <c r="BT33" s="292">
        <v>145</v>
      </c>
      <c r="BU33" s="292">
        <v>110</v>
      </c>
      <c r="BV33" s="292">
        <v>167</v>
      </c>
      <c r="BW33" s="292">
        <v>121</v>
      </c>
      <c r="BX33" s="292">
        <v>146</v>
      </c>
      <c r="BY33" s="292">
        <v>158</v>
      </c>
      <c r="BZ33" s="292">
        <v>170</v>
      </c>
      <c r="CA33" s="292">
        <v>182</v>
      </c>
      <c r="CB33" s="292">
        <v>107</v>
      </c>
      <c r="CC33" s="292">
        <v>96</v>
      </c>
      <c r="CD33" s="292">
        <v>120</v>
      </c>
      <c r="CE33" s="292">
        <v>92</v>
      </c>
      <c r="CF33" s="292">
        <v>88</v>
      </c>
      <c r="CG33" s="292">
        <v>63</v>
      </c>
      <c r="CH33" s="292">
        <v>74</v>
      </c>
      <c r="CI33" s="292">
        <v>81</v>
      </c>
      <c r="CJ33" s="292">
        <v>56</v>
      </c>
      <c r="CK33" s="292">
        <v>58</v>
      </c>
      <c r="CL33" s="292">
        <v>43</v>
      </c>
      <c r="CM33" s="292">
        <v>48</v>
      </c>
      <c r="CN33" s="292">
        <v>53</v>
      </c>
      <c r="CO33" s="292">
        <v>33</v>
      </c>
      <c r="CP33" s="292">
        <v>22</v>
      </c>
      <c r="CQ33" s="292">
        <v>30</v>
      </c>
      <c r="CR33" s="292">
        <v>65</v>
      </c>
      <c r="CS33" s="303">
        <f t="shared" si="0"/>
        <v>801</v>
      </c>
      <c r="CT33" s="303">
        <f t="shared" si="1"/>
        <v>1526</v>
      </c>
      <c r="CU33" s="303">
        <f t="shared" si="2"/>
        <v>780</v>
      </c>
      <c r="CV33" s="307">
        <f t="shared" si="3"/>
        <v>3107</v>
      </c>
      <c r="CW33" s="307">
        <f t="shared" si="4"/>
        <v>10821</v>
      </c>
      <c r="CX33" s="303">
        <f t="shared" si="5"/>
        <v>2429</v>
      </c>
      <c r="CY33" s="303">
        <f t="shared" si="6"/>
        <v>4537</v>
      </c>
      <c r="CZ33" s="303">
        <f t="shared" si="7"/>
        <v>3855</v>
      </c>
      <c r="DA33" s="303">
        <f t="shared" si="8"/>
        <v>2229</v>
      </c>
      <c r="DB33" s="307">
        <f t="shared" si="9"/>
        <v>2480</v>
      </c>
      <c r="DC33" s="303">
        <f t="shared" si="10"/>
        <v>251</v>
      </c>
    </row>
    <row r="34" spans="1:107" x14ac:dyDescent="0.35">
      <c r="A34" s="181" t="s">
        <v>430</v>
      </c>
      <c r="B34" s="181" t="s">
        <v>367</v>
      </c>
      <c r="C34" t="s">
        <v>561</v>
      </c>
      <c r="D34" t="s">
        <v>564</v>
      </c>
      <c r="E34" s="294">
        <f t="shared" si="11"/>
        <v>15614</v>
      </c>
      <c r="F34" s="292">
        <v>219</v>
      </c>
      <c r="G34" s="292">
        <v>224</v>
      </c>
      <c r="H34" s="292">
        <v>241</v>
      </c>
      <c r="I34" s="292">
        <v>234</v>
      </c>
      <c r="J34" s="292">
        <v>217</v>
      </c>
      <c r="K34" s="292">
        <v>183</v>
      </c>
      <c r="L34" s="292">
        <v>225</v>
      </c>
      <c r="M34" s="292">
        <v>216</v>
      </c>
      <c r="N34" s="292">
        <v>221</v>
      </c>
      <c r="O34" s="292">
        <v>185</v>
      </c>
      <c r="P34" s="292">
        <v>190</v>
      </c>
      <c r="Q34" s="292">
        <v>190</v>
      </c>
      <c r="R34" s="292">
        <v>219</v>
      </c>
      <c r="S34" s="292">
        <v>196</v>
      </c>
      <c r="T34" s="292">
        <v>203</v>
      </c>
      <c r="U34" s="292">
        <v>152</v>
      </c>
      <c r="V34" s="292">
        <v>156</v>
      </c>
      <c r="W34" s="292">
        <v>131</v>
      </c>
      <c r="X34" s="292">
        <v>142</v>
      </c>
      <c r="Y34" s="292">
        <v>84</v>
      </c>
      <c r="Z34" s="292">
        <v>100</v>
      </c>
      <c r="AA34" s="292">
        <v>114</v>
      </c>
      <c r="AB34" s="292">
        <v>167</v>
      </c>
      <c r="AC34" s="292">
        <v>165</v>
      </c>
      <c r="AD34" s="292">
        <v>194</v>
      </c>
      <c r="AE34" s="292">
        <v>190</v>
      </c>
      <c r="AF34" s="292">
        <v>221</v>
      </c>
      <c r="AG34" s="292">
        <v>278</v>
      </c>
      <c r="AH34" s="292">
        <v>281</v>
      </c>
      <c r="AI34" s="292">
        <v>311</v>
      </c>
      <c r="AJ34" s="292">
        <v>264</v>
      </c>
      <c r="AK34" s="292">
        <v>280</v>
      </c>
      <c r="AL34" s="292">
        <v>263</v>
      </c>
      <c r="AM34" s="292">
        <v>273</v>
      </c>
      <c r="AN34" s="292">
        <v>260</v>
      </c>
      <c r="AO34" s="292">
        <v>224</v>
      </c>
      <c r="AP34" s="292">
        <v>241</v>
      </c>
      <c r="AQ34" s="292">
        <v>224</v>
      </c>
      <c r="AR34" s="292">
        <v>222</v>
      </c>
      <c r="AS34" s="292">
        <v>245</v>
      </c>
      <c r="AT34" s="292">
        <v>217</v>
      </c>
      <c r="AU34" s="292">
        <v>233</v>
      </c>
      <c r="AV34" s="292">
        <v>180</v>
      </c>
      <c r="AW34" s="292">
        <v>230</v>
      </c>
      <c r="AX34" s="292">
        <v>184</v>
      </c>
      <c r="AY34" s="292">
        <v>204</v>
      </c>
      <c r="AZ34" s="292">
        <v>218</v>
      </c>
      <c r="BA34" s="292">
        <v>214</v>
      </c>
      <c r="BB34" s="292">
        <v>211</v>
      </c>
      <c r="BC34" s="292">
        <v>213</v>
      </c>
      <c r="BD34" s="292">
        <v>191</v>
      </c>
      <c r="BE34" s="292">
        <v>205</v>
      </c>
      <c r="BF34" s="292">
        <v>179</v>
      </c>
      <c r="BG34" s="292">
        <v>201</v>
      </c>
      <c r="BH34" s="292">
        <v>188</v>
      </c>
      <c r="BI34" s="292">
        <v>220</v>
      </c>
      <c r="BJ34" s="292">
        <v>215</v>
      </c>
      <c r="BK34" s="292">
        <v>200</v>
      </c>
      <c r="BL34" s="292">
        <v>169</v>
      </c>
      <c r="BM34" s="292">
        <v>186</v>
      </c>
      <c r="BN34" s="292">
        <v>210</v>
      </c>
      <c r="BO34" s="292">
        <v>183</v>
      </c>
      <c r="BP34" s="292">
        <v>181</v>
      </c>
      <c r="BQ34" s="292">
        <v>158</v>
      </c>
      <c r="BR34" s="292">
        <v>146</v>
      </c>
      <c r="BS34" s="292">
        <v>165</v>
      </c>
      <c r="BT34" s="292">
        <v>141</v>
      </c>
      <c r="BU34" s="292">
        <v>135</v>
      </c>
      <c r="BV34" s="292">
        <v>152</v>
      </c>
      <c r="BW34" s="292">
        <v>151</v>
      </c>
      <c r="BX34" s="292">
        <v>122</v>
      </c>
      <c r="BY34" s="292">
        <v>124</v>
      </c>
      <c r="BZ34" s="292">
        <v>127</v>
      </c>
      <c r="CA34" s="292">
        <v>144</v>
      </c>
      <c r="CB34" s="292">
        <v>103</v>
      </c>
      <c r="CC34" s="292">
        <v>86</v>
      </c>
      <c r="CD34" s="292">
        <v>77</v>
      </c>
      <c r="CE34" s="292">
        <v>83</v>
      </c>
      <c r="CF34" s="292">
        <v>61</v>
      </c>
      <c r="CG34" s="292">
        <v>59</v>
      </c>
      <c r="CH34" s="292">
        <v>78</v>
      </c>
      <c r="CI34" s="292">
        <v>69</v>
      </c>
      <c r="CJ34" s="292">
        <v>65</v>
      </c>
      <c r="CK34" s="292">
        <v>62</v>
      </c>
      <c r="CL34" s="292">
        <v>58</v>
      </c>
      <c r="CM34" s="292">
        <v>52</v>
      </c>
      <c r="CN34" s="292">
        <v>45</v>
      </c>
      <c r="CO34" s="292">
        <v>28</v>
      </c>
      <c r="CP34" s="292">
        <v>36</v>
      </c>
      <c r="CQ34" s="292">
        <v>29</v>
      </c>
      <c r="CR34" s="292">
        <v>81</v>
      </c>
      <c r="CS34" s="303">
        <f t="shared" si="0"/>
        <v>1135</v>
      </c>
      <c r="CT34" s="303">
        <f t="shared" si="1"/>
        <v>1410</v>
      </c>
      <c r="CU34" s="303">
        <f t="shared" si="2"/>
        <v>770</v>
      </c>
      <c r="CV34" s="307">
        <f t="shared" si="3"/>
        <v>3315</v>
      </c>
      <c r="CW34" s="307">
        <f t="shared" si="4"/>
        <v>9966</v>
      </c>
      <c r="CX34" s="303">
        <f t="shared" si="5"/>
        <v>1253</v>
      </c>
      <c r="CY34" s="303">
        <f t="shared" si="6"/>
        <v>4821</v>
      </c>
      <c r="CZ34" s="303">
        <f t="shared" si="7"/>
        <v>3892</v>
      </c>
      <c r="DA34" s="303">
        <f t="shared" si="8"/>
        <v>2062</v>
      </c>
      <c r="DB34" s="307">
        <f t="shared" si="9"/>
        <v>2333</v>
      </c>
      <c r="DC34" s="303">
        <f t="shared" si="10"/>
        <v>271</v>
      </c>
    </row>
    <row r="35" spans="1:107" x14ac:dyDescent="0.35">
      <c r="A35" s="181" t="s">
        <v>431</v>
      </c>
      <c r="B35" s="181" t="s">
        <v>368</v>
      </c>
      <c r="C35" t="s">
        <v>561</v>
      </c>
      <c r="D35" t="s">
        <v>564</v>
      </c>
      <c r="E35" s="294">
        <f t="shared" si="11"/>
        <v>17542</v>
      </c>
      <c r="F35" s="292">
        <v>143</v>
      </c>
      <c r="G35" s="292">
        <v>121</v>
      </c>
      <c r="H35" s="292">
        <v>133</v>
      </c>
      <c r="I35" s="292">
        <v>148</v>
      </c>
      <c r="J35" s="292">
        <v>149</v>
      </c>
      <c r="K35" s="292">
        <v>167</v>
      </c>
      <c r="L35" s="292">
        <v>147</v>
      </c>
      <c r="M35" s="292">
        <v>164</v>
      </c>
      <c r="N35" s="292">
        <v>162</v>
      </c>
      <c r="O35" s="292">
        <v>158</v>
      </c>
      <c r="P35" s="292">
        <v>160</v>
      </c>
      <c r="Q35" s="292">
        <v>156</v>
      </c>
      <c r="R35" s="292">
        <v>133</v>
      </c>
      <c r="S35" s="292">
        <v>135</v>
      </c>
      <c r="T35" s="292">
        <v>109</v>
      </c>
      <c r="U35" s="292">
        <v>117</v>
      </c>
      <c r="V35" s="292">
        <v>90</v>
      </c>
      <c r="W35" s="292">
        <v>95</v>
      </c>
      <c r="X35" s="292">
        <v>91</v>
      </c>
      <c r="Y35" s="292">
        <v>149</v>
      </c>
      <c r="Z35" s="292">
        <v>246</v>
      </c>
      <c r="AA35" s="292">
        <v>262</v>
      </c>
      <c r="AB35" s="292">
        <v>362</v>
      </c>
      <c r="AC35" s="292">
        <v>346</v>
      </c>
      <c r="AD35" s="292">
        <v>359</v>
      </c>
      <c r="AE35" s="292">
        <v>364</v>
      </c>
      <c r="AF35" s="292">
        <v>411</v>
      </c>
      <c r="AG35" s="292">
        <v>451</v>
      </c>
      <c r="AH35" s="292">
        <v>544</v>
      </c>
      <c r="AI35" s="292">
        <v>556</v>
      </c>
      <c r="AJ35" s="292">
        <v>543</v>
      </c>
      <c r="AK35" s="292">
        <v>570</v>
      </c>
      <c r="AL35" s="292">
        <v>496</v>
      </c>
      <c r="AM35" s="292">
        <v>445</v>
      </c>
      <c r="AN35" s="292">
        <v>423</v>
      </c>
      <c r="AO35" s="292">
        <v>397</v>
      </c>
      <c r="AP35" s="292">
        <v>392</v>
      </c>
      <c r="AQ35" s="292">
        <v>406</v>
      </c>
      <c r="AR35" s="292">
        <v>365</v>
      </c>
      <c r="AS35" s="292">
        <v>292</v>
      </c>
      <c r="AT35" s="292">
        <v>296</v>
      </c>
      <c r="AU35" s="292">
        <v>299</v>
      </c>
      <c r="AV35" s="292">
        <v>224</v>
      </c>
      <c r="AW35" s="292">
        <v>253</v>
      </c>
      <c r="AX35" s="292">
        <v>223</v>
      </c>
      <c r="AY35" s="292">
        <v>199</v>
      </c>
      <c r="AZ35" s="292">
        <v>211</v>
      </c>
      <c r="BA35" s="292">
        <v>223</v>
      </c>
      <c r="BB35" s="292">
        <v>244</v>
      </c>
      <c r="BC35" s="292">
        <v>171</v>
      </c>
      <c r="BD35" s="292">
        <v>145</v>
      </c>
      <c r="BE35" s="292">
        <v>166</v>
      </c>
      <c r="BF35" s="292">
        <v>212</v>
      </c>
      <c r="BG35" s="292">
        <v>171</v>
      </c>
      <c r="BH35" s="292">
        <v>171</v>
      </c>
      <c r="BI35" s="292">
        <v>229</v>
      </c>
      <c r="BJ35" s="292">
        <v>172</v>
      </c>
      <c r="BK35" s="292">
        <v>193</v>
      </c>
      <c r="BL35" s="292">
        <v>188</v>
      </c>
      <c r="BM35" s="292">
        <v>171</v>
      </c>
      <c r="BN35" s="292">
        <v>146</v>
      </c>
      <c r="BO35" s="292">
        <v>132</v>
      </c>
      <c r="BP35" s="292">
        <v>144</v>
      </c>
      <c r="BQ35" s="292">
        <v>112</v>
      </c>
      <c r="BR35" s="292">
        <v>148</v>
      </c>
      <c r="BS35" s="292">
        <v>118</v>
      </c>
      <c r="BT35" s="292">
        <v>113</v>
      </c>
      <c r="BU35" s="292">
        <v>109</v>
      </c>
      <c r="BV35" s="292">
        <v>121</v>
      </c>
      <c r="BW35" s="292">
        <v>105</v>
      </c>
      <c r="BX35" s="292">
        <v>98</v>
      </c>
      <c r="BY35" s="292">
        <v>113</v>
      </c>
      <c r="BZ35" s="292">
        <v>112</v>
      </c>
      <c r="CA35" s="292">
        <v>111</v>
      </c>
      <c r="CB35" s="292">
        <v>65</v>
      </c>
      <c r="CC35" s="292">
        <v>83</v>
      </c>
      <c r="CD35" s="292">
        <v>65</v>
      </c>
      <c r="CE35" s="292">
        <v>54</v>
      </c>
      <c r="CF35" s="292">
        <v>61</v>
      </c>
      <c r="CG35" s="292">
        <v>45</v>
      </c>
      <c r="CH35" s="292">
        <v>53</v>
      </c>
      <c r="CI35" s="292">
        <v>51</v>
      </c>
      <c r="CJ35" s="292">
        <v>44</v>
      </c>
      <c r="CK35" s="292">
        <v>34</v>
      </c>
      <c r="CL35" s="292">
        <v>41</v>
      </c>
      <c r="CM35" s="292">
        <v>39</v>
      </c>
      <c r="CN35" s="292">
        <v>19</v>
      </c>
      <c r="CO35" s="292">
        <v>19</v>
      </c>
      <c r="CP35" s="292">
        <v>21</v>
      </c>
      <c r="CQ35" s="292">
        <v>15</v>
      </c>
      <c r="CR35" s="292">
        <v>33</v>
      </c>
      <c r="CS35" s="303">
        <f t="shared" si="0"/>
        <v>694</v>
      </c>
      <c r="CT35" s="303">
        <f t="shared" si="1"/>
        <v>1114</v>
      </c>
      <c r="CU35" s="303">
        <f t="shared" si="2"/>
        <v>494</v>
      </c>
      <c r="CV35" s="307">
        <f t="shared" si="3"/>
        <v>2302</v>
      </c>
      <c r="CW35" s="307">
        <f t="shared" si="4"/>
        <v>13498</v>
      </c>
      <c r="CX35" s="303">
        <f t="shared" si="5"/>
        <v>2000</v>
      </c>
      <c r="CY35" s="303">
        <f t="shared" si="6"/>
        <v>7950</v>
      </c>
      <c r="CZ35" s="303">
        <f t="shared" si="7"/>
        <v>3548</v>
      </c>
      <c r="DA35" s="303">
        <f t="shared" si="8"/>
        <v>1596</v>
      </c>
      <c r="DB35" s="307">
        <f t="shared" si="9"/>
        <v>1742</v>
      </c>
      <c r="DC35" s="303">
        <f t="shared" si="10"/>
        <v>146</v>
      </c>
    </row>
    <row r="36" spans="1:107" ht="15" thickBot="1" x14ac:dyDescent="0.4">
      <c r="A36" s="271" t="s">
        <v>432</v>
      </c>
      <c r="B36" s="271" t="s">
        <v>369</v>
      </c>
      <c r="C36" s="268" t="s">
        <v>561</v>
      </c>
      <c r="D36" s="268" t="s">
        <v>564</v>
      </c>
      <c r="E36" s="295">
        <f t="shared" si="11"/>
        <v>17869</v>
      </c>
      <c r="F36" s="293">
        <v>80</v>
      </c>
      <c r="G36" s="293">
        <v>105</v>
      </c>
      <c r="H36" s="293">
        <v>106</v>
      </c>
      <c r="I36" s="293">
        <v>115</v>
      </c>
      <c r="J36" s="293">
        <v>114</v>
      </c>
      <c r="K36" s="293">
        <v>126</v>
      </c>
      <c r="L36" s="293">
        <v>124</v>
      </c>
      <c r="M36" s="293">
        <v>161</v>
      </c>
      <c r="N36" s="293">
        <v>113</v>
      </c>
      <c r="O36" s="293">
        <v>158</v>
      </c>
      <c r="P36" s="293">
        <v>133</v>
      </c>
      <c r="Q36" s="293">
        <v>126</v>
      </c>
      <c r="R36" s="293">
        <v>121</v>
      </c>
      <c r="S36" s="293">
        <v>135</v>
      </c>
      <c r="T36" s="293">
        <v>124</v>
      </c>
      <c r="U36" s="293">
        <v>142</v>
      </c>
      <c r="V36" s="293">
        <v>127</v>
      </c>
      <c r="W36" s="293">
        <v>120</v>
      </c>
      <c r="X36" s="293">
        <v>337</v>
      </c>
      <c r="Y36" s="293">
        <v>760</v>
      </c>
      <c r="Z36" s="293">
        <v>896</v>
      </c>
      <c r="AA36" s="293">
        <v>833</v>
      </c>
      <c r="AB36" s="293">
        <v>723</v>
      </c>
      <c r="AC36" s="293">
        <v>650</v>
      </c>
      <c r="AD36" s="293">
        <v>532</v>
      </c>
      <c r="AE36" s="293">
        <v>488</v>
      </c>
      <c r="AF36" s="293">
        <v>465</v>
      </c>
      <c r="AG36" s="293">
        <v>423</v>
      </c>
      <c r="AH36" s="293">
        <v>401</v>
      </c>
      <c r="AI36" s="293">
        <v>397</v>
      </c>
      <c r="AJ36" s="293">
        <v>394</v>
      </c>
      <c r="AK36" s="293">
        <v>314</v>
      </c>
      <c r="AL36" s="293">
        <v>310</v>
      </c>
      <c r="AM36" s="293">
        <v>271</v>
      </c>
      <c r="AN36" s="293">
        <v>243</v>
      </c>
      <c r="AO36" s="293">
        <v>233</v>
      </c>
      <c r="AP36" s="293">
        <v>221</v>
      </c>
      <c r="AQ36" s="293">
        <v>177</v>
      </c>
      <c r="AR36" s="293">
        <v>186</v>
      </c>
      <c r="AS36" s="293">
        <v>215</v>
      </c>
      <c r="AT36" s="293">
        <v>210</v>
      </c>
      <c r="AU36" s="293">
        <v>170</v>
      </c>
      <c r="AV36" s="293">
        <v>174</v>
      </c>
      <c r="AW36" s="293">
        <v>188</v>
      </c>
      <c r="AX36" s="293">
        <v>150</v>
      </c>
      <c r="AY36" s="293">
        <v>193</v>
      </c>
      <c r="AZ36" s="293">
        <v>172</v>
      </c>
      <c r="BA36" s="293">
        <v>167</v>
      </c>
      <c r="BB36" s="293">
        <v>164</v>
      </c>
      <c r="BC36" s="293">
        <v>168</v>
      </c>
      <c r="BD36" s="293">
        <v>167</v>
      </c>
      <c r="BE36" s="293">
        <v>189</v>
      </c>
      <c r="BF36" s="293">
        <v>176</v>
      </c>
      <c r="BG36" s="293">
        <v>171</v>
      </c>
      <c r="BH36" s="293">
        <v>162</v>
      </c>
      <c r="BI36" s="293">
        <v>149</v>
      </c>
      <c r="BJ36" s="293">
        <v>172</v>
      </c>
      <c r="BK36" s="293">
        <v>170</v>
      </c>
      <c r="BL36" s="293">
        <v>146</v>
      </c>
      <c r="BM36" s="293">
        <v>149</v>
      </c>
      <c r="BN36" s="293">
        <v>155</v>
      </c>
      <c r="BO36" s="293">
        <v>133</v>
      </c>
      <c r="BP36" s="293">
        <v>146</v>
      </c>
      <c r="BQ36" s="293">
        <v>136</v>
      </c>
      <c r="BR36" s="293">
        <v>153</v>
      </c>
      <c r="BS36" s="293">
        <v>118</v>
      </c>
      <c r="BT36" s="293">
        <v>101</v>
      </c>
      <c r="BU36" s="293">
        <v>120</v>
      </c>
      <c r="BV36" s="293">
        <v>106</v>
      </c>
      <c r="BW36" s="293">
        <v>98</v>
      </c>
      <c r="BX36" s="293">
        <v>129</v>
      </c>
      <c r="BY36" s="293">
        <v>125</v>
      </c>
      <c r="BZ36" s="293">
        <v>117</v>
      </c>
      <c r="CA36" s="293">
        <v>127</v>
      </c>
      <c r="CB36" s="293">
        <v>102</v>
      </c>
      <c r="CC36" s="293">
        <v>109</v>
      </c>
      <c r="CD36" s="293">
        <v>77</v>
      </c>
      <c r="CE36" s="293">
        <v>81</v>
      </c>
      <c r="CF36" s="293">
        <v>69</v>
      </c>
      <c r="CG36" s="293">
        <v>52</v>
      </c>
      <c r="CH36" s="293">
        <v>58</v>
      </c>
      <c r="CI36" s="293">
        <v>55</v>
      </c>
      <c r="CJ36" s="293">
        <v>45</v>
      </c>
      <c r="CK36" s="293">
        <v>43</v>
      </c>
      <c r="CL36" s="293">
        <v>36</v>
      </c>
      <c r="CM36" s="293">
        <v>44</v>
      </c>
      <c r="CN36" s="293">
        <v>44</v>
      </c>
      <c r="CO36" s="293">
        <v>36</v>
      </c>
      <c r="CP36" s="293">
        <v>28</v>
      </c>
      <c r="CQ36" s="293">
        <v>31</v>
      </c>
      <c r="CR36" s="293">
        <v>89</v>
      </c>
      <c r="CS36" s="304">
        <f t="shared" si="0"/>
        <v>520</v>
      </c>
      <c r="CT36" s="304">
        <f t="shared" si="1"/>
        <v>941</v>
      </c>
      <c r="CU36" s="304">
        <f t="shared" si="2"/>
        <v>522</v>
      </c>
      <c r="CV36" s="308">
        <f t="shared" si="3"/>
        <v>1983</v>
      </c>
      <c r="CW36" s="308">
        <f t="shared" si="4"/>
        <v>13846</v>
      </c>
      <c r="CX36" s="304">
        <f t="shared" si="5"/>
        <v>4978</v>
      </c>
      <c r="CY36" s="304">
        <f t="shared" si="6"/>
        <v>5630</v>
      </c>
      <c r="CZ36" s="304">
        <f t="shared" si="7"/>
        <v>3238</v>
      </c>
      <c r="DA36" s="304">
        <f t="shared" si="8"/>
        <v>1768</v>
      </c>
      <c r="DB36" s="308">
        <f t="shared" si="9"/>
        <v>2040</v>
      </c>
      <c r="DC36" s="304">
        <f t="shared" si="10"/>
        <v>272</v>
      </c>
    </row>
    <row r="37" spans="1:107" ht="15" thickBot="1" x14ac:dyDescent="0.4">
      <c r="A37" s="298" t="s">
        <v>211</v>
      </c>
      <c r="B37" s="298"/>
      <c r="C37" s="299"/>
      <c r="D37" s="300" t="s">
        <v>566</v>
      </c>
      <c r="E37" s="301">
        <f>SUM(E20:E36)</f>
        <v>257644</v>
      </c>
      <c r="F37" s="301">
        <f t="shared" ref="F37" si="14">SUM(F20:F36)</f>
        <v>2280</v>
      </c>
      <c r="G37" s="301">
        <f t="shared" ref="G37" si="15">SUM(G20:G36)</f>
        <v>2405</v>
      </c>
      <c r="H37" s="301">
        <f t="shared" ref="H37" si="16">SUM(H20:H36)</f>
        <v>2481</v>
      </c>
      <c r="I37" s="301">
        <f t="shared" ref="I37" si="17">SUM(I20:I36)</f>
        <v>2454</v>
      </c>
      <c r="J37" s="301">
        <f t="shared" ref="J37" si="18">SUM(J20:J36)</f>
        <v>2599</v>
      </c>
      <c r="K37" s="301">
        <f t="shared" ref="K37" si="19">SUM(K20:K36)</f>
        <v>2630</v>
      </c>
      <c r="L37" s="301">
        <f t="shared" ref="L37" si="20">SUM(L20:L36)</f>
        <v>2650</v>
      </c>
      <c r="M37" s="301">
        <f t="shared" ref="M37" si="21">SUM(M20:M36)</f>
        <v>2786</v>
      </c>
      <c r="N37" s="301">
        <f t="shared" ref="N37" si="22">SUM(N20:N36)</f>
        <v>2626</v>
      </c>
      <c r="O37" s="301">
        <f t="shared" ref="O37" si="23">SUM(O20:O36)</f>
        <v>2802</v>
      </c>
      <c r="P37" s="301">
        <f t="shared" ref="P37" si="24">SUM(P20:P36)</f>
        <v>2517</v>
      </c>
      <c r="Q37" s="301">
        <f t="shared" ref="Q37" si="25">SUM(Q20:Q36)</f>
        <v>2642</v>
      </c>
      <c r="R37" s="301">
        <f t="shared" ref="R37" si="26">SUM(R20:R36)</f>
        <v>2602</v>
      </c>
      <c r="S37" s="301">
        <f t="shared" ref="S37" si="27">SUM(S20:S36)</f>
        <v>2444</v>
      </c>
      <c r="T37" s="301">
        <f t="shared" ref="T37" si="28">SUM(T20:T36)</f>
        <v>2302</v>
      </c>
      <c r="U37" s="301">
        <f t="shared" ref="U37" si="29">SUM(U20:U36)</f>
        <v>2337</v>
      </c>
      <c r="V37" s="301">
        <f t="shared" ref="V37" si="30">SUM(V20:V36)</f>
        <v>2218</v>
      </c>
      <c r="W37" s="301">
        <f t="shared" ref="W37" si="31">SUM(W20:W36)</f>
        <v>2206</v>
      </c>
      <c r="X37" s="301">
        <f t="shared" ref="X37" si="32">SUM(X20:X36)</f>
        <v>2478</v>
      </c>
      <c r="Y37" s="301">
        <f t="shared" ref="Y37" si="33">SUM(Y20:Y36)</f>
        <v>3011</v>
      </c>
      <c r="Z37" s="301">
        <f t="shared" ref="Z37" si="34">SUM(Z20:Z36)</f>
        <v>3576</v>
      </c>
      <c r="AA37" s="301">
        <f t="shared" ref="AA37" si="35">SUM(AA20:AA36)</f>
        <v>3943</v>
      </c>
      <c r="AB37" s="301">
        <f t="shared" ref="AB37" si="36">SUM(AB20:AB36)</f>
        <v>4350</v>
      </c>
      <c r="AC37" s="301">
        <f t="shared" ref="AC37" si="37">SUM(AC20:AC36)</f>
        <v>4564</v>
      </c>
      <c r="AD37" s="301">
        <f t="shared" ref="AD37" si="38">SUM(AD20:AD36)</f>
        <v>4530</v>
      </c>
      <c r="AE37" s="301">
        <f t="shared" ref="AE37" si="39">SUM(AE20:AE36)</f>
        <v>4436</v>
      </c>
      <c r="AF37" s="301">
        <f t="shared" ref="AF37" si="40">SUM(AF20:AF36)</f>
        <v>4604</v>
      </c>
      <c r="AG37" s="301">
        <f t="shared" ref="AG37" si="41">SUM(AG20:AG36)</f>
        <v>4995</v>
      </c>
      <c r="AH37" s="301">
        <f t="shared" ref="AH37" si="42">SUM(AH20:AH36)</f>
        <v>5280</v>
      </c>
      <c r="AI37" s="301">
        <f t="shared" ref="AI37" si="43">SUM(AI20:AI36)</f>
        <v>5855</v>
      </c>
      <c r="AJ37" s="301">
        <f t="shared" ref="AJ37" si="44">SUM(AJ20:AJ36)</f>
        <v>5600</v>
      </c>
      <c r="AK37" s="301">
        <f t="shared" ref="AK37" si="45">SUM(AK20:AK36)</f>
        <v>5597</v>
      </c>
      <c r="AL37" s="301">
        <f t="shared" ref="AL37" si="46">SUM(AL20:AL36)</f>
        <v>5231</v>
      </c>
      <c r="AM37" s="301">
        <f t="shared" ref="AM37" si="47">SUM(AM20:AM36)</f>
        <v>4912</v>
      </c>
      <c r="AN37" s="301">
        <f t="shared" ref="AN37" si="48">SUM(AN20:AN36)</f>
        <v>4743</v>
      </c>
      <c r="AO37" s="301">
        <f t="shared" ref="AO37" si="49">SUM(AO20:AO36)</f>
        <v>4655</v>
      </c>
      <c r="AP37" s="301">
        <f t="shared" ref="AP37" si="50">SUM(AP20:AP36)</f>
        <v>4310</v>
      </c>
      <c r="AQ37" s="301">
        <f t="shared" ref="AQ37" si="51">SUM(AQ20:AQ36)</f>
        <v>4415</v>
      </c>
      <c r="AR37" s="301">
        <f t="shared" ref="AR37" si="52">SUM(AR20:AR36)</f>
        <v>4020</v>
      </c>
      <c r="AS37" s="301">
        <f t="shared" ref="AS37" si="53">SUM(AS20:AS36)</f>
        <v>3926</v>
      </c>
      <c r="AT37" s="301">
        <f t="shared" ref="AT37" si="54">SUM(AT20:AT36)</f>
        <v>3893</v>
      </c>
      <c r="AU37" s="301">
        <f t="shared" ref="AU37" si="55">SUM(AU20:AU36)</f>
        <v>3813</v>
      </c>
      <c r="AV37" s="301">
        <f t="shared" ref="AV37" si="56">SUM(AV20:AV36)</f>
        <v>3382</v>
      </c>
      <c r="AW37" s="301">
        <f t="shared" ref="AW37" si="57">SUM(AW20:AW36)</f>
        <v>3378</v>
      </c>
      <c r="AX37" s="301">
        <f t="shared" ref="AX37" si="58">SUM(AX20:AX36)</f>
        <v>3251</v>
      </c>
      <c r="AY37" s="301">
        <f t="shared" ref="AY37" si="59">SUM(AY20:AY36)</f>
        <v>3247</v>
      </c>
      <c r="AZ37" s="301">
        <f t="shared" ref="AZ37" si="60">SUM(AZ20:AZ36)</f>
        <v>3246</v>
      </c>
      <c r="BA37" s="301">
        <f t="shared" ref="BA37" si="61">SUM(BA20:BA36)</f>
        <v>3240</v>
      </c>
      <c r="BB37" s="301">
        <f t="shared" ref="BB37" si="62">SUM(BB20:BB36)</f>
        <v>3290</v>
      </c>
      <c r="BC37" s="301">
        <f t="shared" ref="BC37" si="63">SUM(BC20:BC36)</f>
        <v>3237</v>
      </c>
      <c r="BD37" s="301">
        <f t="shared" ref="BD37" si="64">SUM(BD20:BD36)</f>
        <v>3072</v>
      </c>
      <c r="BE37" s="301">
        <f t="shared" ref="BE37" si="65">SUM(BE20:BE36)</f>
        <v>3113</v>
      </c>
      <c r="BF37" s="301">
        <f t="shared" ref="BF37" si="66">SUM(BF20:BF36)</f>
        <v>3197</v>
      </c>
      <c r="BG37" s="301">
        <f t="shared" ref="BG37" si="67">SUM(BG20:BG36)</f>
        <v>3229</v>
      </c>
      <c r="BH37" s="301">
        <f t="shared" ref="BH37" si="68">SUM(BH20:BH36)</f>
        <v>3158</v>
      </c>
      <c r="BI37" s="301">
        <f t="shared" ref="BI37" si="69">SUM(BI20:BI36)</f>
        <v>3262</v>
      </c>
      <c r="BJ37" s="301">
        <f t="shared" ref="BJ37" si="70">SUM(BJ20:BJ36)</f>
        <v>3105</v>
      </c>
      <c r="BK37" s="301">
        <f t="shared" ref="BK37" si="71">SUM(BK20:BK36)</f>
        <v>3223</v>
      </c>
      <c r="BL37" s="301">
        <f t="shared" ref="BL37" si="72">SUM(BL20:BL36)</f>
        <v>2984</v>
      </c>
      <c r="BM37" s="301">
        <f t="shared" ref="BM37" si="73">SUM(BM20:BM36)</f>
        <v>2949</v>
      </c>
      <c r="BN37" s="301">
        <f t="shared" ref="BN37" si="74">SUM(BN20:BN36)</f>
        <v>2734</v>
      </c>
      <c r="BO37" s="301">
        <f t="shared" ref="BO37" si="75">SUM(BO20:BO36)</f>
        <v>2661</v>
      </c>
      <c r="BP37" s="301">
        <f t="shared" ref="BP37" si="76">SUM(BP20:BP36)</f>
        <v>2631</v>
      </c>
      <c r="BQ37" s="301">
        <f t="shared" ref="BQ37" si="77">SUM(BQ20:BQ36)</f>
        <v>2516</v>
      </c>
      <c r="BR37" s="301">
        <f t="shared" ref="BR37" si="78">SUM(BR20:BR36)</f>
        <v>2501</v>
      </c>
      <c r="BS37" s="301">
        <f t="shared" ref="BS37" si="79">SUM(BS20:BS36)</f>
        <v>2284</v>
      </c>
      <c r="BT37" s="301">
        <f t="shared" ref="BT37" si="80">SUM(BT20:BT36)</f>
        <v>2281</v>
      </c>
      <c r="BU37" s="301">
        <f t="shared" ref="BU37" si="81">SUM(BU20:BU36)</f>
        <v>2188</v>
      </c>
      <c r="BV37" s="301">
        <f t="shared" ref="BV37" si="82">SUM(BV20:BV36)</f>
        <v>2159</v>
      </c>
      <c r="BW37" s="301">
        <f t="shared" ref="BW37" si="83">SUM(BW20:BW36)</f>
        <v>1998</v>
      </c>
      <c r="BX37" s="301">
        <f t="shared" ref="BX37" si="84">SUM(BX20:BX36)</f>
        <v>1996</v>
      </c>
      <c r="BY37" s="301">
        <f t="shared" ref="BY37" si="85">SUM(BY20:BY36)</f>
        <v>2049</v>
      </c>
      <c r="BZ37" s="301">
        <f t="shared" ref="BZ37" si="86">SUM(BZ20:BZ36)</f>
        <v>1996</v>
      </c>
      <c r="CA37" s="301">
        <f t="shared" ref="CA37" si="87">SUM(CA20:CA36)</f>
        <v>2235</v>
      </c>
      <c r="CB37" s="301">
        <f t="shared" ref="CB37" si="88">SUM(CB20:CB36)</f>
        <v>1511</v>
      </c>
      <c r="CC37" s="301">
        <f t="shared" ref="CC37" si="89">SUM(CC20:CC36)</f>
        <v>1448</v>
      </c>
      <c r="CD37" s="301">
        <f t="shared" ref="CD37" si="90">SUM(CD20:CD36)</f>
        <v>1372</v>
      </c>
      <c r="CE37" s="301">
        <f t="shared" ref="CE37" si="91">SUM(CE20:CE36)</f>
        <v>1266</v>
      </c>
      <c r="CF37" s="301">
        <f t="shared" ref="CF37" si="92">SUM(CF20:CF36)</f>
        <v>1085</v>
      </c>
      <c r="CG37" s="301">
        <f t="shared" ref="CG37" si="93">SUM(CG20:CG36)</f>
        <v>990</v>
      </c>
      <c r="CH37" s="301">
        <f t="shared" ref="CH37" si="94">SUM(CH20:CH36)</f>
        <v>1003</v>
      </c>
      <c r="CI37" s="301">
        <f t="shared" ref="CI37" si="95">SUM(CI20:CI36)</f>
        <v>973</v>
      </c>
      <c r="CJ37" s="301">
        <f t="shared" ref="CJ37" si="96">SUM(CJ20:CJ36)</f>
        <v>878</v>
      </c>
      <c r="CK37" s="301">
        <f t="shared" ref="CK37" si="97">SUM(CK20:CK36)</f>
        <v>820</v>
      </c>
      <c r="CL37" s="301">
        <f t="shared" ref="CL37" si="98">SUM(CL20:CL36)</f>
        <v>772</v>
      </c>
      <c r="CM37" s="301">
        <f t="shared" ref="CM37" si="99">SUM(CM20:CM36)</f>
        <v>720</v>
      </c>
      <c r="CN37" s="301">
        <f t="shared" ref="CN37" si="100">SUM(CN20:CN36)</f>
        <v>637</v>
      </c>
      <c r="CO37" s="301">
        <f t="shared" ref="CO37" si="101">SUM(CO20:CO36)</f>
        <v>521</v>
      </c>
      <c r="CP37" s="301">
        <f t="shared" ref="CP37" si="102">SUM(CP20:CP36)</f>
        <v>468</v>
      </c>
      <c r="CQ37" s="301">
        <f t="shared" ref="CQ37" si="103">SUM(CQ20:CQ36)</f>
        <v>433</v>
      </c>
      <c r="CR37" s="301">
        <f t="shared" ref="CR37" si="104">SUM(CR20:CR36)</f>
        <v>1237</v>
      </c>
      <c r="CS37" s="305">
        <f t="shared" si="0"/>
        <v>12219</v>
      </c>
      <c r="CT37" s="305">
        <f t="shared" si="1"/>
        <v>18653</v>
      </c>
      <c r="CU37" s="305">
        <f t="shared" si="2"/>
        <v>9685</v>
      </c>
      <c r="CV37" s="309">
        <f t="shared" si="3"/>
        <v>40557</v>
      </c>
      <c r="CW37" s="309">
        <f t="shared" si="4"/>
        <v>181767</v>
      </c>
      <c r="CX37" s="305">
        <f t="shared" si="5"/>
        <v>30876</v>
      </c>
      <c r="CY37" s="305">
        <f t="shared" si="6"/>
        <v>90296</v>
      </c>
      <c r="CZ37" s="305">
        <f t="shared" si="7"/>
        <v>60595</v>
      </c>
      <c r="DA37" s="305">
        <f t="shared" si="8"/>
        <v>31304</v>
      </c>
      <c r="DB37" s="309">
        <f t="shared" si="9"/>
        <v>35320</v>
      </c>
      <c r="DC37" s="305">
        <f t="shared" si="10"/>
        <v>4016</v>
      </c>
    </row>
    <row r="38" spans="1:107" ht="15" thickTop="1" x14ac:dyDescent="0.35">
      <c r="A38" s="181" t="s">
        <v>416</v>
      </c>
      <c r="B38" s="181" t="s">
        <v>11</v>
      </c>
      <c r="C38" t="s">
        <v>561</v>
      </c>
      <c r="D38" t="s">
        <v>562</v>
      </c>
      <c r="E38" s="294">
        <f t="shared" si="11"/>
        <v>36779</v>
      </c>
      <c r="F38" s="292">
        <v>401</v>
      </c>
      <c r="G38" s="292">
        <v>429</v>
      </c>
      <c r="H38" s="292">
        <v>495</v>
      </c>
      <c r="I38" s="292">
        <v>474</v>
      </c>
      <c r="J38" s="292">
        <v>515</v>
      </c>
      <c r="K38" s="292">
        <v>538</v>
      </c>
      <c r="L38" s="292">
        <v>580</v>
      </c>
      <c r="M38" s="292">
        <v>496</v>
      </c>
      <c r="N38" s="292">
        <v>520</v>
      </c>
      <c r="O38" s="292">
        <v>521</v>
      </c>
      <c r="P38" s="292">
        <v>483</v>
      </c>
      <c r="Q38" s="292">
        <v>521</v>
      </c>
      <c r="R38" s="292">
        <v>531</v>
      </c>
      <c r="S38" s="292">
        <v>489</v>
      </c>
      <c r="T38" s="292">
        <v>409</v>
      </c>
      <c r="U38" s="292">
        <v>448</v>
      </c>
      <c r="V38" s="292">
        <v>378</v>
      </c>
      <c r="W38" s="292">
        <v>402</v>
      </c>
      <c r="X38" s="292">
        <v>275</v>
      </c>
      <c r="Y38" s="292">
        <v>203</v>
      </c>
      <c r="Z38" s="292">
        <v>229</v>
      </c>
      <c r="AA38" s="292">
        <v>213</v>
      </c>
      <c r="AB38" s="292">
        <v>315</v>
      </c>
      <c r="AC38" s="292">
        <v>368</v>
      </c>
      <c r="AD38" s="292">
        <v>386</v>
      </c>
      <c r="AE38" s="292">
        <v>420</v>
      </c>
      <c r="AF38" s="292">
        <v>445</v>
      </c>
      <c r="AG38" s="292">
        <v>502</v>
      </c>
      <c r="AH38" s="292">
        <v>563</v>
      </c>
      <c r="AI38" s="292">
        <v>550</v>
      </c>
      <c r="AJ38" s="292">
        <v>603</v>
      </c>
      <c r="AK38" s="292">
        <v>543</v>
      </c>
      <c r="AL38" s="292">
        <v>546</v>
      </c>
      <c r="AM38" s="292">
        <v>500</v>
      </c>
      <c r="AN38" s="292">
        <v>535</v>
      </c>
      <c r="AO38" s="292">
        <v>571</v>
      </c>
      <c r="AP38" s="292">
        <v>575</v>
      </c>
      <c r="AQ38" s="292">
        <v>568</v>
      </c>
      <c r="AR38" s="292">
        <v>566</v>
      </c>
      <c r="AS38" s="292">
        <v>540</v>
      </c>
      <c r="AT38" s="292">
        <v>564</v>
      </c>
      <c r="AU38" s="292">
        <v>485</v>
      </c>
      <c r="AV38" s="292">
        <v>500</v>
      </c>
      <c r="AW38" s="292">
        <v>527</v>
      </c>
      <c r="AX38" s="292">
        <v>502</v>
      </c>
      <c r="AY38" s="292">
        <v>560</v>
      </c>
      <c r="AZ38" s="292">
        <v>498</v>
      </c>
      <c r="BA38" s="292">
        <v>478</v>
      </c>
      <c r="BB38" s="292">
        <v>504</v>
      </c>
      <c r="BC38" s="292">
        <v>521</v>
      </c>
      <c r="BD38" s="292">
        <v>473</v>
      </c>
      <c r="BE38" s="292">
        <v>524</v>
      </c>
      <c r="BF38" s="292">
        <v>476</v>
      </c>
      <c r="BG38" s="292">
        <v>501</v>
      </c>
      <c r="BH38" s="292">
        <v>497</v>
      </c>
      <c r="BI38" s="292">
        <v>493</v>
      </c>
      <c r="BJ38" s="292">
        <v>453</v>
      </c>
      <c r="BK38" s="292">
        <v>488</v>
      </c>
      <c r="BL38" s="292">
        <v>452</v>
      </c>
      <c r="BM38" s="292">
        <v>469</v>
      </c>
      <c r="BN38" s="292">
        <v>407</v>
      </c>
      <c r="BO38" s="292">
        <v>415</v>
      </c>
      <c r="BP38" s="292">
        <v>424</v>
      </c>
      <c r="BQ38" s="292">
        <v>416</v>
      </c>
      <c r="BR38" s="292">
        <v>391</v>
      </c>
      <c r="BS38" s="292">
        <v>359</v>
      </c>
      <c r="BT38" s="292">
        <v>344</v>
      </c>
      <c r="BU38" s="292">
        <v>333</v>
      </c>
      <c r="BV38" s="292">
        <v>321</v>
      </c>
      <c r="BW38" s="292">
        <v>312</v>
      </c>
      <c r="BX38" s="292">
        <v>301</v>
      </c>
      <c r="BY38" s="292">
        <v>316</v>
      </c>
      <c r="BZ38" s="292">
        <v>350</v>
      </c>
      <c r="CA38" s="292">
        <v>397</v>
      </c>
      <c r="CB38" s="292">
        <v>264</v>
      </c>
      <c r="CC38" s="292">
        <v>244</v>
      </c>
      <c r="CD38" s="292">
        <v>235</v>
      </c>
      <c r="CE38" s="292">
        <v>241</v>
      </c>
      <c r="CF38" s="292">
        <v>232</v>
      </c>
      <c r="CG38" s="292">
        <v>212</v>
      </c>
      <c r="CH38" s="292">
        <v>184</v>
      </c>
      <c r="CI38" s="292">
        <v>193</v>
      </c>
      <c r="CJ38" s="292">
        <v>178</v>
      </c>
      <c r="CK38" s="292">
        <v>157</v>
      </c>
      <c r="CL38" s="292">
        <v>162</v>
      </c>
      <c r="CM38" s="292">
        <v>135</v>
      </c>
      <c r="CN38" s="292">
        <v>134</v>
      </c>
      <c r="CO38" s="292">
        <v>95</v>
      </c>
      <c r="CP38" s="292">
        <v>96</v>
      </c>
      <c r="CQ38" s="292">
        <v>79</v>
      </c>
      <c r="CR38" s="292">
        <v>241</v>
      </c>
      <c r="CS38" s="303">
        <f t="shared" si="0"/>
        <v>2314</v>
      </c>
      <c r="CT38" s="303">
        <f t="shared" si="1"/>
        <v>3659</v>
      </c>
      <c r="CU38" s="303">
        <f t="shared" si="2"/>
        <v>1877</v>
      </c>
      <c r="CV38" s="307">
        <f t="shared" si="3"/>
        <v>7850</v>
      </c>
      <c r="CW38" s="307">
        <f t="shared" si="4"/>
        <v>22814</v>
      </c>
      <c r="CX38" s="303">
        <f t="shared" si="5"/>
        <v>2769</v>
      </c>
      <c r="CY38" s="303">
        <f t="shared" si="6"/>
        <v>10605</v>
      </c>
      <c r="CZ38" s="303">
        <f t="shared" si="7"/>
        <v>9440</v>
      </c>
      <c r="DA38" s="303">
        <f t="shared" si="8"/>
        <v>5335</v>
      </c>
      <c r="DB38" s="307">
        <f t="shared" si="9"/>
        <v>6115</v>
      </c>
      <c r="DC38" s="303">
        <f t="shared" si="10"/>
        <v>780</v>
      </c>
    </row>
    <row r="39" spans="1:107" x14ac:dyDescent="0.35">
      <c r="A39" s="181" t="s">
        <v>417</v>
      </c>
      <c r="B39" s="181" t="s">
        <v>97</v>
      </c>
      <c r="C39" t="s">
        <v>561</v>
      </c>
      <c r="D39" t="s">
        <v>562</v>
      </c>
      <c r="E39" s="294">
        <f t="shared" si="11"/>
        <v>32726</v>
      </c>
      <c r="F39" s="292">
        <v>166</v>
      </c>
      <c r="G39" s="292">
        <v>133</v>
      </c>
      <c r="H39" s="292">
        <v>134</v>
      </c>
      <c r="I39" s="292">
        <v>146</v>
      </c>
      <c r="J39" s="292">
        <v>156</v>
      </c>
      <c r="K39" s="292">
        <v>118</v>
      </c>
      <c r="L39" s="292">
        <v>138</v>
      </c>
      <c r="M39" s="292">
        <v>164</v>
      </c>
      <c r="N39" s="292">
        <v>164</v>
      </c>
      <c r="O39" s="292">
        <v>176</v>
      </c>
      <c r="P39" s="292">
        <v>136</v>
      </c>
      <c r="Q39" s="292">
        <v>137</v>
      </c>
      <c r="R39" s="292">
        <v>135</v>
      </c>
      <c r="S39" s="292">
        <v>96</v>
      </c>
      <c r="T39" s="292">
        <v>142</v>
      </c>
      <c r="U39" s="292">
        <v>122</v>
      </c>
      <c r="V39" s="292">
        <v>116</v>
      </c>
      <c r="W39" s="292">
        <v>138</v>
      </c>
      <c r="X39" s="292">
        <v>590</v>
      </c>
      <c r="Y39" s="292">
        <v>1167</v>
      </c>
      <c r="Z39" s="292">
        <v>1599</v>
      </c>
      <c r="AA39" s="292">
        <v>1655</v>
      </c>
      <c r="AB39" s="292">
        <v>1592</v>
      </c>
      <c r="AC39" s="292">
        <v>1506</v>
      </c>
      <c r="AD39" s="292">
        <v>1222</v>
      </c>
      <c r="AE39" s="292">
        <v>1099</v>
      </c>
      <c r="AF39" s="292">
        <v>1110</v>
      </c>
      <c r="AG39" s="292">
        <v>966</v>
      </c>
      <c r="AH39" s="292">
        <v>944</v>
      </c>
      <c r="AI39" s="292">
        <v>870</v>
      </c>
      <c r="AJ39" s="292">
        <v>814</v>
      </c>
      <c r="AK39" s="292">
        <v>745</v>
      </c>
      <c r="AL39" s="292">
        <v>718</v>
      </c>
      <c r="AM39" s="292">
        <v>586</v>
      </c>
      <c r="AN39" s="292">
        <v>598</v>
      </c>
      <c r="AO39" s="292">
        <v>488</v>
      </c>
      <c r="AP39" s="292">
        <v>475</v>
      </c>
      <c r="AQ39" s="292">
        <v>421</v>
      </c>
      <c r="AR39" s="292">
        <v>370</v>
      </c>
      <c r="AS39" s="292">
        <v>387</v>
      </c>
      <c r="AT39" s="292">
        <v>380</v>
      </c>
      <c r="AU39" s="292">
        <v>319</v>
      </c>
      <c r="AV39" s="292">
        <v>319</v>
      </c>
      <c r="AW39" s="292">
        <v>361</v>
      </c>
      <c r="AX39" s="292">
        <v>345</v>
      </c>
      <c r="AY39" s="292">
        <v>298</v>
      </c>
      <c r="AZ39" s="292">
        <v>305</v>
      </c>
      <c r="BA39" s="292">
        <v>343</v>
      </c>
      <c r="BB39" s="292">
        <v>306</v>
      </c>
      <c r="BC39" s="292">
        <v>287</v>
      </c>
      <c r="BD39" s="292">
        <v>312</v>
      </c>
      <c r="BE39" s="292">
        <v>300</v>
      </c>
      <c r="BF39" s="292">
        <v>283</v>
      </c>
      <c r="BG39" s="292">
        <v>310</v>
      </c>
      <c r="BH39" s="292">
        <v>310</v>
      </c>
      <c r="BI39" s="292">
        <v>293</v>
      </c>
      <c r="BJ39" s="292">
        <v>286</v>
      </c>
      <c r="BK39" s="292">
        <v>271</v>
      </c>
      <c r="BL39" s="292">
        <v>296</v>
      </c>
      <c r="BM39" s="292">
        <v>213</v>
      </c>
      <c r="BN39" s="292">
        <v>257</v>
      </c>
      <c r="BO39" s="292">
        <v>264</v>
      </c>
      <c r="BP39" s="292">
        <v>215</v>
      </c>
      <c r="BQ39" s="292">
        <v>216</v>
      </c>
      <c r="BR39" s="292">
        <v>233</v>
      </c>
      <c r="BS39" s="292">
        <v>170</v>
      </c>
      <c r="BT39" s="292">
        <v>199</v>
      </c>
      <c r="BU39" s="292">
        <v>216</v>
      </c>
      <c r="BV39" s="292">
        <v>205</v>
      </c>
      <c r="BW39" s="292">
        <v>181</v>
      </c>
      <c r="BX39" s="292">
        <v>167</v>
      </c>
      <c r="BY39" s="292">
        <v>183</v>
      </c>
      <c r="BZ39" s="292">
        <v>168</v>
      </c>
      <c r="CA39" s="292">
        <v>185</v>
      </c>
      <c r="CB39" s="292">
        <v>130</v>
      </c>
      <c r="CC39" s="292">
        <v>123</v>
      </c>
      <c r="CD39" s="292">
        <v>88</v>
      </c>
      <c r="CE39" s="292">
        <v>108</v>
      </c>
      <c r="CF39" s="292">
        <v>93</v>
      </c>
      <c r="CG39" s="292">
        <v>81</v>
      </c>
      <c r="CH39" s="292">
        <v>89</v>
      </c>
      <c r="CI39" s="292">
        <v>72</v>
      </c>
      <c r="CJ39" s="292">
        <v>65</v>
      </c>
      <c r="CK39" s="292">
        <v>63</v>
      </c>
      <c r="CL39" s="292">
        <v>55</v>
      </c>
      <c r="CM39" s="292">
        <v>60</v>
      </c>
      <c r="CN39" s="292">
        <v>35</v>
      </c>
      <c r="CO39" s="292">
        <v>50</v>
      </c>
      <c r="CP39" s="292">
        <v>32</v>
      </c>
      <c r="CQ39" s="292">
        <v>38</v>
      </c>
      <c r="CR39" s="292">
        <v>109</v>
      </c>
      <c r="CS39" s="303">
        <f t="shared" si="0"/>
        <v>735</v>
      </c>
      <c r="CT39" s="303">
        <f t="shared" si="1"/>
        <v>1033</v>
      </c>
      <c r="CU39" s="303">
        <f t="shared" si="2"/>
        <v>495</v>
      </c>
      <c r="CV39" s="307">
        <f t="shared" si="3"/>
        <v>2263</v>
      </c>
      <c r="CW39" s="307">
        <f t="shared" si="4"/>
        <v>27498</v>
      </c>
      <c r="CX39" s="303">
        <f t="shared" si="5"/>
        <v>9585</v>
      </c>
      <c r="CY39" s="303">
        <f t="shared" si="6"/>
        <v>12315</v>
      </c>
      <c r="CZ39" s="303">
        <f t="shared" si="7"/>
        <v>5598</v>
      </c>
      <c r="DA39" s="303">
        <f t="shared" si="8"/>
        <v>2641</v>
      </c>
      <c r="DB39" s="307">
        <f t="shared" si="9"/>
        <v>2965</v>
      </c>
      <c r="DC39" s="303">
        <f t="shared" si="10"/>
        <v>324</v>
      </c>
    </row>
    <row r="40" spans="1:107" x14ac:dyDescent="0.35">
      <c r="A40" s="181" t="s">
        <v>418</v>
      </c>
      <c r="B40" s="181" t="s">
        <v>361</v>
      </c>
      <c r="C40" t="s">
        <v>561</v>
      </c>
      <c r="D40" t="s">
        <v>562</v>
      </c>
      <c r="E40" s="294">
        <f t="shared" si="11"/>
        <v>25122</v>
      </c>
      <c r="F40" s="292">
        <v>180</v>
      </c>
      <c r="G40" s="292">
        <v>226</v>
      </c>
      <c r="H40" s="292">
        <v>280</v>
      </c>
      <c r="I40" s="292">
        <v>292</v>
      </c>
      <c r="J40" s="292">
        <v>291</v>
      </c>
      <c r="K40" s="292">
        <v>296</v>
      </c>
      <c r="L40" s="292">
        <v>267</v>
      </c>
      <c r="M40" s="292">
        <v>329</v>
      </c>
      <c r="N40" s="292">
        <v>299</v>
      </c>
      <c r="O40" s="292">
        <v>348</v>
      </c>
      <c r="P40" s="292">
        <v>322</v>
      </c>
      <c r="Q40" s="292">
        <v>320</v>
      </c>
      <c r="R40" s="292">
        <v>353</v>
      </c>
      <c r="S40" s="292">
        <v>324</v>
      </c>
      <c r="T40" s="292">
        <v>330</v>
      </c>
      <c r="U40" s="292">
        <v>301</v>
      </c>
      <c r="V40" s="292">
        <v>308</v>
      </c>
      <c r="W40" s="292">
        <v>338</v>
      </c>
      <c r="X40" s="292">
        <v>278</v>
      </c>
      <c r="Y40" s="292">
        <v>183</v>
      </c>
      <c r="Z40" s="292">
        <v>184</v>
      </c>
      <c r="AA40" s="292">
        <v>189</v>
      </c>
      <c r="AB40" s="292">
        <v>243</v>
      </c>
      <c r="AC40" s="292">
        <v>267</v>
      </c>
      <c r="AD40" s="292">
        <v>292</v>
      </c>
      <c r="AE40" s="292">
        <v>269</v>
      </c>
      <c r="AF40" s="292">
        <v>250</v>
      </c>
      <c r="AG40" s="292">
        <v>269</v>
      </c>
      <c r="AH40" s="292">
        <v>351</v>
      </c>
      <c r="AI40" s="292">
        <v>350</v>
      </c>
      <c r="AJ40" s="292">
        <v>349</v>
      </c>
      <c r="AK40" s="292">
        <v>339</v>
      </c>
      <c r="AL40" s="292">
        <v>302</v>
      </c>
      <c r="AM40" s="292">
        <v>320</v>
      </c>
      <c r="AN40" s="292">
        <v>248</v>
      </c>
      <c r="AO40" s="292">
        <v>245</v>
      </c>
      <c r="AP40" s="292">
        <v>277</v>
      </c>
      <c r="AQ40" s="292">
        <v>298</v>
      </c>
      <c r="AR40" s="292">
        <v>316</v>
      </c>
      <c r="AS40" s="292">
        <v>290</v>
      </c>
      <c r="AT40" s="292">
        <v>366</v>
      </c>
      <c r="AU40" s="292">
        <v>326</v>
      </c>
      <c r="AV40" s="292">
        <v>332</v>
      </c>
      <c r="AW40" s="292">
        <v>319</v>
      </c>
      <c r="AX40" s="292">
        <v>285</v>
      </c>
      <c r="AY40" s="292">
        <v>331</v>
      </c>
      <c r="AZ40" s="292">
        <v>334</v>
      </c>
      <c r="BA40" s="292">
        <v>307</v>
      </c>
      <c r="BB40" s="292">
        <v>280</v>
      </c>
      <c r="BC40" s="292">
        <v>366</v>
      </c>
      <c r="BD40" s="292">
        <v>377</v>
      </c>
      <c r="BE40" s="292">
        <v>361</v>
      </c>
      <c r="BF40" s="292">
        <v>341</v>
      </c>
      <c r="BG40" s="292">
        <v>347</v>
      </c>
      <c r="BH40" s="292">
        <v>352</v>
      </c>
      <c r="BI40" s="292">
        <v>350</v>
      </c>
      <c r="BJ40" s="292">
        <v>328</v>
      </c>
      <c r="BK40" s="292">
        <v>338</v>
      </c>
      <c r="BL40" s="292">
        <v>340</v>
      </c>
      <c r="BM40" s="292">
        <v>351</v>
      </c>
      <c r="BN40" s="292">
        <v>369</v>
      </c>
      <c r="BO40" s="292">
        <v>340</v>
      </c>
      <c r="BP40" s="292">
        <v>330</v>
      </c>
      <c r="BQ40" s="292">
        <v>376</v>
      </c>
      <c r="BR40" s="292">
        <v>287</v>
      </c>
      <c r="BS40" s="292">
        <v>310</v>
      </c>
      <c r="BT40" s="292">
        <v>282</v>
      </c>
      <c r="BU40" s="292">
        <v>294</v>
      </c>
      <c r="BV40" s="292">
        <v>301</v>
      </c>
      <c r="BW40" s="292">
        <v>276</v>
      </c>
      <c r="BX40" s="292">
        <v>278</v>
      </c>
      <c r="BY40" s="292">
        <v>287</v>
      </c>
      <c r="BZ40" s="292">
        <v>289</v>
      </c>
      <c r="CA40" s="292">
        <v>301</v>
      </c>
      <c r="CB40" s="292">
        <v>237</v>
      </c>
      <c r="CC40" s="292">
        <v>237</v>
      </c>
      <c r="CD40" s="292">
        <v>220</v>
      </c>
      <c r="CE40" s="292">
        <v>169</v>
      </c>
      <c r="CF40" s="292">
        <v>144</v>
      </c>
      <c r="CG40" s="292">
        <v>138</v>
      </c>
      <c r="CH40" s="292">
        <v>144</v>
      </c>
      <c r="CI40" s="292">
        <v>157</v>
      </c>
      <c r="CJ40" s="292">
        <v>149</v>
      </c>
      <c r="CK40" s="292">
        <v>126</v>
      </c>
      <c r="CL40" s="292">
        <v>129</v>
      </c>
      <c r="CM40" s="292">
        <v>109</v>
      </c>
      <c r="CN40" s="292">
        <v>102</v>
      </c>
      <c r="CO40" s="292">
        <v>83</v>
      </c>
      <c r="CP40" s="292">
        <v>91</v>
      </c>
      <c r="CQ40" s="292">
        <v>69</v>
      </c>
      <c r="CR40" s="292">
        <v>254</v>
      </c>
      <c r="CS40" s="303">
        <f t="shared" si="0"/>
        <v>1269</v>
      </c>
      <c r="CT40" s="303">
        <f t="shared" si="1"/>
        <v>2181</v>
      </c>
      <c r="CU40" s="303">
        <f t="shared" si="2"/>
        <v>1308</v>
      </c>
      <c r="CV40" s="307">
        <f t="shared" si="3"/>
        <v>4758</v>
      </c>
      <c r="CW40" s="307">
        <f t="shared" si="4"/>
        <v>15188</v>
      </c>
      <c r="CX40" s="303">
        <f t="shared" si="5"/>
        <v>2282</v>
      </c>
      <c r="CY40" s="303">
        <f t="shared" si="6"/>
        <v>6101</v>
      </c>
      <c r="CZ40" s="303">
        <f t="shared" si="7"/>
        <v>6805</v>
      </c>
      <c r="DA40" s="303">
        <f t="shared" si="8"/>
        <v>4468</v>
      </c>
      <c r="DB40" s="307">
        <f t="shared" si="9"/>
        <v>5176</v>
      </c>
      <c r="DC40" s="303">
        <f t="shared" si="10"/>
        <v>708</v>
      </c>
    </row>
    <row r="41" spans="1:107" x14ac:dyDescent="0.35">
      <c r="A41" s="181" t="s">
        <v>419</v>
      </c>
      <c r="B41" s="181" t="s">
        <v>362</v>
      </c>
      <c r="C41" t="s">
        <v>561</v>
      </c>
      <c r="D41" t="s">
        <v>562</v>
      </c>
      <c r="E41" s="294">
        <f t="shared" si="11"/>
        <v>24068</v>
      </c>
      <c r="F41" s="292">
        <v>197</v>
      </c>
      <c r="G41" s="292">
        <v>208</v>
      </c>
      <c r="H41" s="292">
        <v>203</v>
      </c>
      <c r="I41" s="292">
        <v>210</v>
      </c>
      <c r="J41" s="292">
        <v>230</v>
      </c>
      <c r="K41" s="292">
        <v>216</v>
      </c>
      <c r="L41" s="292">
        <v>282</v>
      </c>
      <c r="M41" s="292">
        <v>266</v>
      </c>
      <c r="N41" s="292">
        <v>223</v>
      </c>
      <c r="O41" s="292">
        <v>244</v>
      </c>
      <c r="P41" s="292">
        <v>242</v>
      </c>
      <c r="Q41" s="292">
        <v>225</v>
      </c>
      <c r="R41" s="292">
        <v>235</v>
      </c>
      <c r="S41" s="292">
        <v>227</v>
      </c>
      <c r="T41" s="292">
        <v>230</v>
      </c>
      <c r="U41" s="292">
        <v>184</v>
      </c>
      <c r="V41" s="292">
        <v>219</v>
      </c>
      <c r="W41" s="292">
        <v>226</v>
      </c>
      <c r="X41" s="292">
        <v>148</v>
      </c>
      <c r="Y41" s="292">
        <v>124</v>
      </c>
      <c r="Z41" s="292">
        <v>126</v>
      </c>
      <c r="AA41" s="292">
        <v>136</v>
      </c>
      <c r="AB41" s="292">
        <v>192</v>
      </c>
      <c r="AC41" s="292">
        <v>229</v>
      </c>
      <c r="AD41" s="292">
        <v>287</v>
      </c>
      <c r="AE41" s="292">
        <v>259</v>
      </c>
      <c r="AF41" s="292">
        <v>298</v>
      </c>
      <c r="AG41" s="292">
        <v>342</v>
      </c>
      <c r="AH41" s="292">
        <v>412</v>
      </c>
      <c r="AI41" s="292">
        <v>428</v>
      </c>
      <c r="AJ41" s="292">
        <v>386</v>
      </c>
      <c r="AK41" s="292">
        <v>417</v>
      </c>
      <c r="AL41" s="292">
        <v>364</v>
      </c>
      <c r="AM41" s="292">
        <v>383</v>
      </c>
      <c r="AN41" s="292">
        <v>326</v>
      </c>
      <c r="AO41" s="292">
        <v>357</v>
      </c>
      <c r="AP41" s="292">
        <v>359</v>
      </c>
      <c r="AQ41" s="292">
        <v>321</v>
      </c>
      <c r="AR41" s="292">
        <v>340</v>
      </c>
      <c r="AS41" s="292">
        <v>328</v>
      </c>
      <c r="AT41" s="292">
        <v>337</v>
      </c>
      <c r="AU41" s="292">
        <v>288</v>
      </c>
      <c r="AV41" s="292">
        <v>290</v>
      </c>
      <c r="AW41" s="292">
        <v>285</v>
      </c>
      <c r="AX41" s="292">
        <v>308</v>
      </c>
      <c r="AY41" s="292">
        <v>308</v>
      </c>
      <c r="AZ41" s="292">
        <v>285</v>
      </c>
      <c r="BA41" s="292">
        <v>282</v>
      </c>
      <c r="BB41" s="292">
        <v>275</v>
      </c>
      <c r="BC41" s="292">
        <v>279</v>
      </c>
      <c r="BD41" s="292">
        <v>285</v>
      </c>
      <c r="BE41" s="292">
        <v>337</v>
      </c>
      <c r="BF41" s="292">
        <v>327</v>
      </c>
      <c r="BG41" s="292">
        <v>359</v>
      </c>
      <c r="BH41" s="292">
        <v>367</v>
      </c>
      <c r="BI41" s="292">
        <v>392</v>
      </c>
      <c r="BJ41" s="292">
        <v>360</v>
      </c>
      <c r="BK41" s="292">
        <v>344</v>
      </c>
      <c r="BL41" s="292">
        <v>336</v>
      </c>
      <c r="BM41" s="292">
        <v>362</v>
      </c>
      <c r="BN41" s="292">
        <v>355</v>
      </c>
      <c r="BO41" s="292">
        <v>316</v>
      </c>
      <c r="BP41" s="292">
        <v>303</v>
      </c>
      <c r="BQ41" s="292">
        <v>299</v>
      </c>
      <c r="BR41" s="292">
        <v>287</v>
      </c>
      <c r="BS41" s="292">
        <v>258</v>
      </c>
      <c r="BT41" s="292">
        <v>311</v>
      </c>
      <c r="BU41" s="292">
        <v>279</v>
      </c>
      <c r="BV41" s="292">
        <v>289</v>
      </c>
      <c r="BW41" s="292">
        <v>264</v>
      </c>
      <c r="BX41" s="292">
        <v>241</v>
      </c>
      <c r="BY41" s="292">
        <v>248</v>
      </c>
      <c r="BZ41" s="292">
        <v>253</v>
      </c>
      <c r="CA41" s="292">
        <v>316</v>
      </c>
      <c r="CB41" s="292">
        <v>228</v>
      </c>
      <c r="CC41" s="292">
        <v>183</v>
      </c>
      <c r="CD41" s="292">
        <v>211</v>
      </c>
      <c r="CE41" s="292">
        <v>179</v>
      </c>
      <c r="CF41" s="292">
        <v>186</v>
      </c>
      <c r="CG41" s="292">
        <v>141</v>
      </c>
      <c r="CH41" s="292">
        <v>210</v>
      </c>
      <c r="CI41" s="292">
        <v>189</v>
      </c>
      <c r="CJ41" s="292">
        <v>175</v>
      </c>
      <c r="CK41" s="292">
        <v>161</v>
      </c>
      <c r="CL41" s="292">
        <v>162</v>
      </c>
      <c r="CM41" s="292">
        <v>164</v>
      </c>
      <c r="CN41" s="292">
        <v>133</v>
      </c>
      <c r="CO41" s="292">
        <v>105</v>
      </c>
      <c r="CP41" s="292">
        <v>113</v>
      </c>
      <c r="CQ41" s="292">
        <v>109</v>
      </c>
      <c r="CR41" s="292">
        <v>365</v>
      </c>
      <c r="CS41" s="303">
        <f t="shared" si="0"/>
        <v>1048</v>
      </c>
      <c r="CT41" s="303">
        <f t="shared" si="1"/>
        <v>1698</v>
      </c>
      <c r="CU41" s="303">
        <f t="shared" si="2"/>
        <v>876</v>
      </c>
      <c r="CV41" s="307">
        <f t="shared" si="3"/>
        <v>3622</v>
      </c>
      <c r="CW41" s="307">
        <f t="shared" si="4"/>
        <v>14973</v>
      </c>
      <c r="CX41" s="303">
        <f t="shared" si="5"/>
        <v>1687</v>
      </c>
      <c r="CY41" s="303">
        <f t="shared" si="6"/>
        <v>6828</v>
      </c>
      <c r="CZ41" s="303">
        <f t="shared" si="7"/>
        <v>6458</v>
      </c>
      <c r="DA41" s="303">
        <f t="shared" si="8"/>
        <v>4484</v>
      </c>
      <c r="DB41" s="307">
        <f t="shared" si="9"/>
        <v>5473</v>
      </c>
      <c r="DC41" s="303">
        <f t="shared" si="10"/>
        <v>989</v>
      </c>
    </row>
    <row r="42" spans="1:107" x14ac:dyDescent="0.35">
      <c r="A42" s="181" t="s">
        <v>420</v>
      </c>
      <c r="B42" s="181" t="s">
        <v>363</v>
      </c>
      <c r="C42" t="s">
        <v>561</v>
      </c>
      <c r="D42" t="s">
        <v>562</v>
      </c>
      <c r="E42" s="294">
        <f t="shared" si="11"/>
        <v>29822</v>
      </c>
      <c r="F42" s="292">
        <v>283</v>
      </c>
      <c r="G42" s="292">
        <v>258</v>
      </c>
      <c r="H42" s="292">
        <v>260</v>
      </c>
      <c r="I42" s="292">
        <v>277</v>
      </c>
      <c r="J42" s="292">
        <v>264</v>
      </c>
      <c r="K42" s="292">
        <v>241</v>
      </c>
      <c r="L42" s="292">
        <v>259</v>
      </c>
      <c r="M42" s="292">
        <v>268</v>
      </c>
      <c r="N42" s="292">
        <v>270</v>
      </c>
      <c r="O42" s="292">
        <v>284</v>
      </c>
      <c r="P42" s="292">
        <v>254</v>
      </c>
      <c r="Q42" s="292">
        <v>218</v>
      </c>
      <c r="R42" s="292">
        <v>252</v>
      </c>
      <c r="S42" s="292">
        <v>205</v>
      </c>
      <c r="T42" s="292">
        <v>212</v>
      </c>
      <c r="U42" s="292">
        <v>207</v>
      </c>
      <c r="V42" s="292">
        <v>219</v>
      </c>
      <c r="W42" s="292">
        <v>172</v>
      </c>
      <c r="X42" s="292">
        <v>185</v>
      </c>
      <c r="Y42" s="292">
        <v>181</v>
      </c>
      <c r="Z42" s="292">
        <v>148</v>
      </c>
      <c r="AA42" s="292">
        <v>195</v>
      </c>
      <c r="AB42" s="292">
        <v>274</v>
      </c>
      <c r="AC42" s="292">
        <v>359</v>
      </c>
      <c r="AD42" s="292">
        <v>450</v>
      </c>
      <c r="AE42" s="292">
        <v>480</v>
      </c>
      <c r="AF42" s="292">
        <v>531</v>
      </c>
      <c r="AG42" s="292">
        <v>621</v>
      </c>
      <c r="AH42" s="292">
        <v>653</v>
      </c>
      <c r="AI42" s="292">
        <v>767</v>
      </c>
      <c r="AJ42" s="292">
        <v>696</v>
      </c>
      <c r="AK42" s="292">
        <v>731</v>
      </c>
      <c r="AL42" s="292">
        <v>678</v>
      </c>
      <c r="AM42" s="292">
        <v>623</v>
      </c>
      <c r="AN42" s="292">
        <v>606</v>
      </c>
      <c r="AO42" s="292">
        <v>604</v>
      </c>
      <c r="AP42" s="292">
        <v>606</v>
      </c>
      <c r="AQ42" s="292">
        <v>540</v>
      </c>
      <c r="AR42" s="292">
        <v>494</v>
      </c>
      <c r="AS42" s="292">
        <v>486</v>
      </c>
      <c r="AT42" s="292">
        <v>477</v>
      </c>
      <c r="AU42" s="292">
        <v>459</v>
      </c>
      <c r="AV42" s="292">
        <v>382</v>
      </c>
      <c r="AW42" s="292">
        <v>411</v>
      </c>
      <c r="AX42" s="292">
        <v>396</v>
      </c>
      <c r="AY42" s="292">
        <v>336</v>
      </c>
      <c r="AZ42" s="292">
        <v>377</v>
      </c>
      <c r="BA42" s="292">
        <v>386</v>
      </c>
      <c r="BB42" s="292">
        <v>412</v>
      </c>
      <c r="BC42" s="292">
        <v>330</v>
      </c>
      <c r="BD42" s="292">
        <v>402</v>
      </c>
      <c r="BE42" s="292">
        <v>335</v>
      </c>
      <c r="BF42" s="292">
        <v>383</v>
      </c>
      <c r="BG42" s="292">
        <v>349</v>
      </c>
      <c r="BH42" s="292">
        <v>408</v>
      </c>
      <c r="BI42" s="292">
        <v>396</v>
      </c>
      <c r="BJ42" s="292">
        <v>382</v>
      </c>
      <c r="BK42" s="292">
        <v>404</v>
      </c>
      <c r="BL42" s="292">
        <v>362</v>
      </c>
      <c r="BM42" s="292">
        <v>365</v>
      </c>
      <c r="BN42" s="292">
        <v>352</v>
      </c>
      <c r="BO42" s="292">
        <v>343</v>
      </c>
      <c r="BP42" s="292">
        <v>343</v>
      </c>
      <c r="BQ42" s="292">
        <v>294</v>
      </c>
      <c r="BR42" s="292">
        <v>301</v>
      </c>
      <c r="BS42" s="292">
        <v>284</v>
      </c>
      <c r="BT42" s="292">
        <v>282</v>
      </c>
      <c r="BU42" s="292">
        <v>271</v>
      </c>
      <c r="BV42" s="292">
        <v>260</v>
      </c>
      <c r="BW42" s="292">
        <v>241</v>
      </c>
      <c r="BX42" s="292">
        <v>227</v>
      </c>
      <c r="BY42" s="292">
        <v>225</v>
      </c>
      <c r="BZ42" s="292">
        <v>275</v>
      </c>
      <c r="CA42" s="292">
        <v>295</v>
      </c>
      <c r="CB42" s="292">
        <v>207</v>
      </c>
      <c r="CC42" s="292">
        <v>210</v>
      </c>
      <c r="CD42" s="292">
        <v>214</v>
      </c>
      <c r="CE42" s="292">
        <v>209</v>
      </c>
      <c r="CF42" s="292">
        <v>190</v>
      </c>
      <c r="CG42" s="292">
        <v>177</v>
      </c>
      <c r="CH42" s="292">
        <v>160</v>
      </c>
      <c r="CI42" s="292">
        <v>140</v>
      </c>
      <c r="CJ42" s="292">
        <v>162</v>
      </c>
      <c r="CK42" s="292">
        <v>144</v>
      </c>
      <c r="CL42" s="292">
        <v>136</v>
      </c>
      <c r="CM42" s="292">
        <v>113</v>
      </c>
      <c r="CN42" s="292">
        <v>100</v>
      </c>
      <c r="CO42" s="292">
        <v>104</v>
      </c>
      <c r="CP42" s="292">
        <v>84</v>
      </c>
      <c r="CQ42" s="292">
        <v>84</v>
      </c>
      <c r="CR42" s="292">
        <v>332</v>
      </c>
      <c r="CS42" s="303">
        <f t="shared" si="0"/>
        <v>1342</v>
      </c>
      <c r="CT42" s="303">
        <f t="shared" si="1"/>
        <v>1794</v>
      </c>
      <c r="CU42" s="303">
        <f t="shared" si="2"/>
        <v>876</v>
      </c>
      <c r="CV42" s="307">
        <f t="shared" si="3"/>
        <v>4012</v>
      </c>
      <c r="CW42" s="307">
        <f t="shared" si="4"/>
        <v>20684</v>
      </c>
      <c r="CX42" s="303">
        <f t="shared" si="5"/>
        <v>2183</v>
      </c>
      <c r="CY42" s="303">
        <f t="shared" si="6"/>
        <v>11241</v>
      </c>
      <c r="CZ42" s="303">
        <f t="shared" si="7"/>
        <v>7260</v>
      </c>
      <c r="DA42" s="303">
        <f t="shared" si="8"/>
        <v>4309</v>
      </c>
      <c r="DB42" s="307">
        <f t="shared" si="9"/>
        <v>5126</v>
      </c>
      <c r="DC42" s="303">
        <f t="shared" si="10"/>
        <v>817</v>
      </c>
    </row>
    <row r="43" spans="1:107" x14ac:dyDescent="0.35">
      <c r="A43" s="181" t="s">
        <v>421</v>
      </c>
      <c r="B43" s="181" t="s">
        <v>364</v>
      </c>
      <c r="C43" t="s">
        <v>561</v>
      </c>
      <c r="D43" t="s">
        <v>562</v>
      </c>
      <c r="E43" s="294">
        <f t="shared" si="11"/>
        <v>23589</v>
      </c>
      <c r="F43" s="292">
        <v>226</v>
      </c>
      <c r="G43" s="292">
        <v>241</v>
      </c>
      <c r="H43" s="292">
        <v>251</v>
      </c>
      <c r="I43" s="292">
        <v>270</v>
      </c>
      <c r="J43" s="292">
        <v>284</v>
      </c>
      <c r="K43" s="292">
        <v>254</v>
      </c>
      <c r="L43" s="292">
        <v>271</v>
      </c>
      <c r="M43" s="292">
        <v>279</v>
      </c>
      <c r="N43" s="292">
        <v>254</v>
      </c>
      <c r="O43" s="292">
        <v>274</v>
      </c>
      <c r="P43" s="292">
        <v>279</v>
      </c>
      <c r="Q43" s="292">
        <v>295</v>
      </c>
      <c r="R43" s="292">
        <v>264</v>
      </c>
      <c r="S43" s="292">
        <v>293</v>
      </c>
      <c r="T43" s="292">
        <v>235</v>
      </c>
      <c r="U43" s="292">
        <v>214</v>
      </c>
      <c r="V43" s="292">
        <v>208</v>
      </c>
      <c r="W43" s="292">
        <v>207</v>
      </c>
      <c r="X43" s="292">
        <v>160</v>
      </c>
      <c r="Y43" s="292">
        <v>134</v>
      </c>
      <c r="Z43" s="292">
        <v>128</v>
      </c>
      <c r="AA43" s="292">
        <v>136</v>
      </c>
      <c r="AB43" s="292">
        <v>222</v>
      </c>
      <c r="AC43" s="292">
        <v>247</v>
      </c>
      <c r="AD43" s="292">
        <v>263</v>
      </c>
      <c r="AE43" s="292">
        <v>264</v>
      </c>
      <c r="AF43" s="292">
        <v>307</v>
      </c>
      <c r="AG43" s="292">
        <v>359</v>
      </c>
      <c r="AH43" s="292">
        <v>377</v>
      </c>
      <c r="AI43" s="292">
        <v>443</v>
      </c>
      <c r="AJ43" s="292">
        <v>412</v>
      </c>
      <c r="AK43" s="292">
        <v>445</v>
      </c>
      <c r="AL43" s="292">
        <v>359</v>
      </c>
      <c r="AM43" s="292">
        <v>389</v>
      </c>
      <c r="AN43" s="292">
        <v>372</v>
      </c>
      <c r="AO43" s="292">
        <v>375</v>
      </c>
      <c r="AP43" s="292">
        <v>350</v>
      </c>
      <c r="AQ43" s="292">
        <v>352</v>
      </c>
      <c r="AR43" s="292">
        <v>429</v>
      </c>
      <c r="AS43" s="292">
        <v>328</v>
      </c>
      <c r="AT43" s="292">
        <v>378</v>
      </c>
      <c r="AU43" s="292">
        <v>386</v>
      </c>
      <c r="AV43" s="292">
        <v>309</v>
      </c>
      <c r="AW43" s="292">
        <v>313</v>
      </c>
      <c r="AX43" s="292">
        <v>337</v>
      </c>
      <c r="AY43" s="292">
        <v>287</v>
      </c>
      <c r="AZ43" s="292">
        <v>291</v>
      </c>
      <c r="BA43" s="292">
        <v>300</v>
      </c>
      <c r="BB43" s="292">
        <v>320</v>
      </c>
      <c r="BC43" s="292">
        <v>285</v>
      </c>
      <c r="BD43" s="292">
        <v>329</v>
      </c>
      <c r="BE43" s="292">
        <v>302</v>
      </c>
      <c r="BF43" s="292">
        <v>337</v>
      </c>
      <c r="BG43" s="292">
        <v>303</v>
      </c>
      <c r="BH43" s="292">
        <v>304</v>
      </c>
      <c r="BI43" s="292">
        <v>315</v>
      </c>
      <c r="BJ43" s="292">
        <v>350</v>
      </c>
      <c r="BK43" s="292">
        <v>378</v>
      </c>
      <c r="BL43" s="292">
        <v>375</v>
      </c>
      <c r="BM43" s="292">
        <v>344</v>
      </c>
      <c r="BN43" s="292">
        <v>362</v>
      </c>
      <c r="BO43" s="292">
        <v>332</v>
      </c>
      <c r="BP43" s="292">
        <v>294</v>
      </c>
      <c r="BQ43" s="292">
        <v>274</v>
      </c>
      <c r="BR43" s="292">
        <v>269</v>
      </c>
      <c r="BS43" s="292">
        <v>256</v>
      </c>
      <c r="BT43" s="292">
        <v>255</v>
      </c>
      <c r="BU43" s="292">
        <v>259</v>
      </c>
      <c r="BV43" s="292">
        <v>211</v>
      </c>
      <c r="BW43" s="292">
        <v>246</v>
      </c>
      <c r="BX43" s="292">
        <v>237</v>
      </c>
      <c r="BY43" s="292">
        <v>195</v>
      </c>
      <c r="BZ43" s="292">
        <v>206</v>
      </c>
      <c r="CA43" s="292">
        <v>242</v>
      </c>
      <c r="CB43" s="292">
        <v>170</v>
      </c>
      <c r="CC43" s="292">
        <v>148</v>
      </c>
      <c r="CD43" s="292">
        <v>139</v>
      </c>
      <c r="CE43" s="292">
        <v>159</v>
      </c>
      <c r="CF43" s="292">
        <v>138</v>
      </c>
      <c r="CG43" s="292">
        <v>114</v>
      </c>
      <c r="CH43" s="292">
        <v>126</v>
      </c>
      <c r="CI43" s="292">
        <v>129</v>
      </c>
      <c r="CJ43" s="292">
        <v>100</v>
      </c>
      <c r="CK43" s="292">
        <v>115</v>
      </c>
      <c r="CL43" s="292">
        <v>108</v>
      </c>
      <c r="CM43" s="292">
        <v>100</v>
      </c>
      <c r="CN43" s="292">
        <v>75</v>
      </c>
      <c r="CO43" s="292">
        <v>68</v>
      </c>
      <c r="CP43" s="292">
        <v>60</v>
      </c>
      <c r="CQ43" s="292">
        <v>54</v>
      </c>
      <c r="CR43" s="292">
        <v>155</v>
      </c>
      <c r="CS43" s="303">
        <f t="shared" si="0"/>
        <v>1272</v>
      </c>
      <c r="CT43" s="303">
        <f t="shared" si="1"/>
        <v>1906</v>
      </c>
      <c r="CU43" s="303">
        <f t="shared" si="2"/>
        <v>1006</v>
      </c>
      <c r="CV43" s="307">
        <f t="shared" si="3"/>
        <v>4184</v>
      </c>
      <c r="CW43" s="307">
        <f t="shared" si="4"/>
        <v>15340</v>
      </c>
      <c r="CX43" s="303">
        <f t="shared" si="5"/>
        <v>1705</v>
      </c>
      <c r="CY43" s="303">
        <f t="shared" si="6"/>
        <v>7284</v>
      </c>
      <c r="CZ43" s="303">
        <f t="shared" si="7"/>
        <v>6351</v>
      </c>
      <c r="DA43" s="303">
        <f t="shared" si="8"/>
        <v>3553</v>
      </c>
      <c r="DB43" s="307">
        <f t="shared" si="9"/>
        <v>4065</v>
      </c>
      <c r="DC43" s="303">
        <f t="shared" si="10"/>
        <v>512</v>
      </c>
    </row>
    <row r="44" spans="1:107" x14ac:dyDescent="0.35">
      <c r="A44" s="181" t="s">
        <v>422</v>
      </c>
      <c r="B44" s="181" t="s">
        <v>95</v>
      </c>
      <c r="C44" t="s">
        <v>561</v>
      </c>
      <c r="D44" t="s">
        <v>562</v>
      </c>
      <c r="E44" s="294">
        <f t="shared" si="11"/>
        <v>32024</v>
      </c>
      <c r="F44" s="292">
        <v>339</v>
      </c>
      <c r="G44" s="292">
        <v>320</v>
      </c>
      <c r="H44" s="292">
        <v>394</v>
      </c>
      <c r="I44" s="292">
        <v>361</v>
      </c>
      <c r="J44" s="292">
        <v>367</v>
      </c>
      <c r="K44" s="292">
        <v>411</v>
      </c>
      <c r="L44" s="292">
        <v>346</v>
      </c>
      <c r="M44" s="292">
        <v>429</v>
      </c>
      <c r="N44" s="292">
        <v>432</v>
      </c>
      <c r="O44" s="292">
        <v>478</v>
      </c>
      <c r="P44" s="292">
        <v>370</v>
      </c>
      <c r="Q44" s="292">
        <v>398</v>
      </c>
      <c r="R44" s="292">
        <v>409</v>
      </c>
      <c r="S44" s="292">
        <v>316</v>
      </c>
      <c r="T44" s="292">
        <v>338</v>
      </c>
      <c r="U44" s="292">
        <v>351</v>
      </c>
      <c r="V44" s="292">
        <v>327</v>
      </c>
      <c r="W44" s="292">
        <v>265</v>
      </c>
      <c r="X44" s="292">
        <v>251</v>
      </c>
      <c r="Y44" s="292">
        <v>177</v>
      </c>
      <c r="Z44" s="292">
        <v>186</v>
      </c>
      <c r="AA44" s="292">
        <v>209</v>
      </c>
      <c r="AB44" s="292">
        <v>302</v>
      </c>
      <c r="AC44" s="292">
        <v>362</v>
      </c>
      <c r="AD44" s="292">
        <v>411</v>
      </c>
      <c r="AE44" s="292">
        <v>421</v>
      </c>
      <c r="AF44" s="292">
        <v>486</v>
      </c>
      <c r="AG44" s="292">
        <v>544</v>
      </c>
      <c r="AH44" s="292">
        <v>608</v>
      </c>
      <c r="AI44" s="292">
        <v>703</v>
      </c>
      <c r="AJ44" s="292">
        <v>685</v>
      </c>
      <c r="AK44" s="292">
        <v>701</v>
      </c>
      <c r="AL44" s="292">
        <v>616</v>
      </c>
      <c r="AM44" s="292">
        <v>567</v>
      </c>
      <c r="AN44" s="292">
        <v>566</v>
      </c>
      <c r="AO44" s="292">
        <v>609</v>
      </c>
      <c r="AP44" s="292">
        <v>528</v>
      </c>
      <c r="AQ44" s="292">
        <v>583</v>
      </c>
      <c r="AR44" s="292">
        <v>626</v>
      </c>
      <c r="AS44" s="292">
        <v>583</v>
      </c>
      <c r="AT44" s="292">
        <v>571</v>
      </c>
      <c r="AU44" s="292">
        <v>531</v>
      </c>
      <c r="AV44" s="292">
        <v>412</v>
      </c>
      <c r="AW44" s="292">
        <v>410</v>
      </c>
      <c r="AX44" s="292">
        <v>429</v>
      </c>
      <c r="AY44" s="292">
        <v>442</v>
      </c>
      <c r="AZ44" s="292">
        <v>423</v>
      </c>
      <c r="BA44" s="292">
        <v>425</v>
      </c>
      <c r="BB44" s="292">
        <v>460</v>
      </c>
      <c r="BC44" s="292">
        <v>439</v>
      </c>
      <c r="BD44" s="292">
        <v>413</v>
      </c>
      <c r="BE44" s="292">
        <v>405</v>
      </c>
      <c r="BF44" s="292">
        <v>442</v>
      </c>
      <c r="BG44" s="292">
        <v>444</v>
      </c>
      <c r="BH44" s="292">
        <v>374</v>
      </c>
      <c r="BI44" s="292">
        <v>409</v>
      </c>
      <c r="BJ44" s="292">
        <v>399</v>
      </c>
      <c r="BK44" s="292">
        <v>436</v>
      </c>
      <c r="BL44" s="292">
        <v>367</v>
      </c>
      <c r="BM44" s="292">
        <v>378</v>
      </c>
      <c r="BN44" s="292">
        <v>375</v>
      </c>
      <c r="BO44" s="292">
        <v>346</v>
      </c>
      <c r="BP44" s="292">
        <v>335</v>
      </c>
      <c r="BQ44" s="292">
        <v>295</v>
      </c>
      <c r="BR44" s="292">
        <v>314</v>
      </c>
      <c r="BS44" s="292">
        <v>297</v>
      </c>
      <c r="BT44" s="292">
        <v>271</v>
      </c>
      <c r="BU44" s="292">
        <v>255</v>
      </c>
      <c r="BV44" s="292">
        <v>256</v>
      </c>
      <c r="BW44" s="292">
        <v>237</v>
      </c>
      <c r="BX44" s="292">
        <v>274</v>
      </c>
      <c r="BY44" s="292">
        <v>246</v>
      </c>
      <c r="BZ44" s="292">
        <v>233</v>
      </c>
      <c r="CA44" s="292">
        <v>242</v>
      </c>
      <c r="CB44" s="292">
        <v>186</v>
      </c>
      <c r="CC44" s="292">
        <v>174</v>
      </c>
      <c r="CD44" s="292">
        <v>159</v>
      </c>
      <c r="CE44" s="292">
        <v>165</v>
      </c>
      <c r="CF44" s="292">
        <v>138</v>
      </c>
      <c r="CG44" s="292">
        <v>103</v>
      </c>
      <c r="CH44" s="292">
        <v>116</v>
      </c>
      <c r="CI44" s="292">
        <v>114</v>
      </c>
      <c r="CJ44" s="292">
        <v>124</v>
      </c>
      <c r="CK44" s="292">
        <v>111</v>
      </c>
      <c r="CL44" s="292">
        <v>120</v>
      </c>
      <c r="CM44" s="292">
        <v>85</v>
      </c>
      <c r="CN44" s="292">
        <v>80</v>
      </c>
      <c r="CO44" s="292">
        <v>59</v>
      </c>
      <c r="CP44" s="292">
        <v>65</v>
      </c>
      <c r="CQ44" s="292">
        <v>64</v>
      </c>
      <c r="CR44" s="292">
        <v>201</v>
      </c>
      <c r="CS44" s="303">
        <f t="shared" si="0"/>
        <v>1781</v>
      </c>
      <c r="CT44" s="303">
        <f t="shared" si="1"/>
        <v>2864</v>
      </c>
      <c r="CU44" s="303">
        <f t="shared" si="2"/>
        <v>1414</v>
      </c>
      <c r="CV44" s="307">
        <f t="shared" si="3"/>
        <v>6059</v>
      </c>
      <c r="CW44" s="307">
        <f t="shared" si="4"/>
        <v>21590</v>
      </c>
      <c r="CX44" s="303">
        <f t="shared" si="5"/>
        <v>2490</v>
      </c>
      <c r="CY44" s="303">
        <f t="shared" si="6"/>
        <v>11179</v>
      </c>
      <c r="CZ44" s="303">
        <f t="shared" si="7"/>
        <v>7921</v>
      </c>
      <c r="DA44" s="303">
        <f t="shared" si="8"/>
        <v>3821</v>
      </c>
      <c r="DB44" s="307">
        <f t="shared" si="9"/>
        <v>4375</v>
      </c>
      <c r="DC44" s="303">
        <f t="shared" si="10"/>
        <v>554</v>
      </c>
    </row>
    <row r="45" spans="1:107" x14ac:dyDescent="0.35">
      <c r="A45" s="181" t="s">
        <v>423</v>
      </c>
      <c r="B45" s="181" t="s">
        <v>365</v>
      </c>
      <c r="C45" t="s">
        <v>561</v>
      </c>
      <c r="D45" t="s">
        <v>562</v>
      </c>
      <c r="E45" s="294">
        <f t="shared" si="11"/>
        <v>23732</v>
      </c>
      <c r="F45" s="292">
        <v>148</v>
      </c>
      <c r="G45" s="292">
        <v>185</v>
      </c>
      <c r="H45" s="292">
        <v>170</v>
      </c>
      <c r="I45" s="292">
        <v>168</v>
      </c>
      <c r="J45" s="292">
        <v>171</v>
      </c>
      <c r="K45" s="292">
        <v>189</v>
      </c>
      <c r="L45" s="292">
        <v>171</v>
      </c>
      <c r="M45" s="292">
        <v>172</v>
      </c>
      <c r="N45" s="292">
        <v>195</v>
      </c>
      <c r="O45" s="292">
        <v>166</v>
      </c>
      <c r="P45" s="292">
        <v>172</v>
      </c>
      <c r="Q45" s="292">
        <v>173</v>
      </c>
      <c r="R45" s="292">
        <v>120</v>
      </c>
      <c r="S45" s="292">
        <v>180</v>
      </c>
      <c r="T45" s="292">
        <v>141</v>
      </c>
      <c r="U45" s="292">
        <v>183</v>
      </c>
      <c r="V45" s="292">
        <v>164</v>
      </c>
      <c r="W45" s="292">
        <v>147</v>
      </c>
      <c r="X45" s="292">
        <v>206</v>
      </c>
      <c r="Y45" s="292">
        <v>393</v>
      </c>
      <c r="Z45" s="292">
        <v>415</v>
      </c>
      <c r="AA45" s="292">
        <v>362</v>
      </c>
      <c r="AB45" s="292">
        <v>481</v>
      </c>
      <c r="AC45" s="292">
        <v>552</v>
      </c>
      <c r="AD45" s="292">
        <v>589</v>
      </c>
      <c r="AE45" s="292">
        <v>515</v>
      </c>
      <c r="AF45" s="292">
        <v>543</v>
      </c>
      <c r="AG45" s="292">
        <v>514</v>
      </c>
      <c r="AH45" s="292">
        <v>540</v>
      </c>
      <c r="AI45" s="292">
        <v>665</v>
      </c>
      <c r="AJ45" s="292">
        <v>595</v>
      </c>
      <c r="AK45" s="292">
        <v>605</v>
      </c>
      <c r="AL45" s="292">
        <v>519</v>
      </c>
      <c r="AM45" s="292">
        <v>502</v>
      </c>
      <c r="AN45" s="292">
        <v>456</v>
      </c>
      <c r="AO45" s="292">
        <v>493</v>
      </c>
      <c r="AP45" s="292">
        <v>429</v>
      </c>
      <c r="AQ45" s="292">
        <v>441</v>
      </c>
      <c r="AR45" s="292">
        <v>354</v>
      </c>
      <c r="AS45" s="292">
        <v>348</v>
      </c>
      <c r="AT45" s="292">
        <v>313</v>
      </c>
      <c r="AU45" s="292">
        <v>312</v>
      </c>
      <c r="AV45" s="292">
        <v>283</v>
      </c>
      <c r="AW45" s="292">
        <v>297</v>
      </c>
      <c r="AX45" s="292">
        <v>238</v>
      </c>
      <c r="AY45" s="292">
        <v>288</v>
      </c>
      <c r="AZ45" s="292">
        <v>229</v>
      </c>
      <c r="BA45" s="292">
        <v>300</v>
      </c>
      <c r="BB45" s="292">
        <v>308</v>
      </c>
      <c r="BC45" s="292">
        <v>282</v>
      </c>
      <c r="BD45" s="292">
        <v>261</v>
      </c>
      <c r="BE45" s="292">
        <v>263</v>
      </c>
      <c r="BF45" s="292">
        <v>284</v>
      </c>
      <c r="BG45" s="292">
        <v>309</v>
      </c>
      <c r="BH45" s="292">
        <v>248</v>
      </c>
      <c r="BI45" s="292">
        <v>265</v>
      </c>
      <c r="BJ45" s="292">
        <v>279</v>
      </c>
      <c r="BK45" s="292">
        <v>289</v>
      </c>
      <c r="BL45" s="292">
        <v>262</v>
      </c>
      <c r="BM45" s="292">
        <v>258</v>
      </c>
      <c r="BN45" s="292">
        <v>243</v>
      </c>
      <c r="BO45" s="292">
        <v>239</v>
      </c>
      <c r="BP45" s="292">
        <v>200</v>
      </c>
      <c r="BQ45" s="292">
        <v>211</v>
      </c>
      <c r="BR45" s="292">
        <v>200</v>
      </c>
      <c r="BS45" s="292">
        <v>192</v>
      </c>
      <c r="BT45" s="292">
        <v>208</v>
      </c>
      <c r="BU45" s="292">
        <v>166</v>
      </c>
      <c r="BV45" s="292">
        <v>195</v>
      </c>
      <c r="BW45" s="292">
        <v>173</v>
      </c>
      <c r="BX45" s="292">
        <v>193</v>
      </c>
      <c r="BY45" s="292">
        <v>183</v>
      </c>
      <c r="BZ45" s="292">
        <v>208</v>
      </c>
      <c r="CA45" s="292">
        <v>199</v>
      </c>
      <c r="CB45" s="292">
        <v>143</v>
      </c>
      <c r="CC45" s="292">
        <v>122</v>
      </c>
      <c r="CD45" s="292">
        <v>130</v>
      </c>
      <c r="CE45" s="292">
        <v>107</v>
      </c>
      <c r="CF45" s="292">
        <v>117</v>
      </c>
      <c r="CG45" s="292">
        <v>120</v>
      </c>
      <c r="CH45" s="292">
        <v>106</v>
      </c>
      <c r="CI45" s="292">
        <v>109</v>
      </c>
      <c r="CJ45" s="292">
        <v>111</v>
      </c>
      <c r="CK45" s="292">
        <v>92</v>
      </c>
      <c r="CL45" s="292">
        <v>94</v>
      </c>
      <c r="CM45" s="292">
        <v>104</v>
      </c>
      <c r="CN45" s="292">
        <v>72</v>
      </c>
      <c r="CO45" s="292">
        <v>76</v>
      </c>
      <c r="CP45" s="292">
        <v>62</v>
      </c>
      <c r="CQ45" s="292">
        <v>74</v>
      </c>
      <c r="CR45" s="292">
        <v>183</v>
      </c>
      <c r="CS45" s="303">
        <f t="shared" si="0"/>
        <v>842</v>
      </c>
      <c r="CT45" s="303">
        <f t="shared" si="1"/>
        <v>1238</v>
      </c>
      <c r="CU45" s="303">
        <f t="shared" si="2"/>
        <v>624</v>
      </c>
      <c r="CV45" s="307">
        <f t="shared" si="3"/>
        <v>2704</v>
      </c>
      <c r="CW45" s="307">
        <f t="shared" si="4"/>
        <v>17489</v>
      </c>
      <c r="CX45" s="303">
        <f t="shared" si="5"/>
        <v>3309</v>
      </c>
      <c r="CY45" s="303">
        <f t="shared" si="6"/>
        <v>8962</v>
      </c>
      <c r="CZ45" s="303">
        <f t="shared" si="7"/>
        <v>5218</v>
      </c>
      <c r="DA45" s="303">
        <f t="shared" si="8"/>
        <v>2968</v>
      </c>
      <c r="DB45" s="307">
        <f t="shared" si="9"/>
        <v>3539</v>
      </c>
      <c r="DC45" s="303">
        <f t="shared" si="10"/>
        <v>571</v>
      </c>
    </row>
    <row r="46" spans="1:107" x14ac:dyDescent="0.35">
      <c r="A46" s="181" t="s">
        <v>424</v>
      </c>
      <c r="B46" s="181" t="s">
        <v>96</v>
      </c>
      <c r="C46" t="s">
        <v>561</v>
      </c>
      <c r="D46" t="s">
        <v>562</v>
      </c>
      <c r="E46" s="294">
        <f t="shared" si="11"/>
        <v>34341</v>
      </c>
      <c r="F46" s="292">
        <v>243</v>
      </c>
      <c r="G46" s="292">
        <v>273</v>
      </c>
      <c r="H46" s="292">
        <v>293</v>
      </c>
      <c r="I46" s="292">
        <v>233</v>
      </c>
      <c r="J46" s="292">
        <v>284</v>
      </c>
      <c r="K46" s="292">
        <v>288</v>
      </c>
      <c r="L46" s="292">
        <v>337</v>
      </c>
      <c r="M46" s="292">
        <v>322</v>
      </c>
      <c r="N46" s="292">
        <v>316</v>
      </c>
      <c r="O46" s="292">
        <v>369</v>
      </c>
      <c r="P46" s="292">
        <v>308</v>
      </c>
      <c r="Q46" s="292">
        <v>348</v>
      </c>
      <c r="R46" s="292">
        <v>357</v>
      </c>
      <c r="S46" s="292">
        <v>332</v>
      </c>
      <c r="T46" s="292">
        <v>320</v>
      </c>
      <c r="U46" s="292">
        <v>330</v>
      </c>
      <c r="V46" s="292">
        <v>370</v>
      </c>
      <c r="W46" s="292">
        <v>416</v>
      </c>
      <c r="X46" s="292">
        <v>325</v>
      </c>
      <c r="Y46" s="292">
        <v>135</v>
      </c>
      <c r="Z46" s="292">
        <v>131</v>
      </c>
      <c r="AA46" s="292">
        <v>194</v>
      </c>
      <c r="AB46" s="292">
        <v>272</v>
      </c>
      <c r="AC46" s="292">
        <v>408</v>
      </c>
      <c r="AD46" s="292">
        <v>459</v>
      </c>
      <c r="AE46" s="292">
        <v>481</v>
      </c>
      <c r="AF46" s="292">
        <v>535</v>
      </c>
      <c r="AG46" s="292">
        <v>572</v>
      </c>
      <c r="AH46" s="292">
        <v>658</v>
      </c>
      <c r="AI46" s="292">
        <v>696</v>
      </c>
      <c r="AJ46" s="292">
        <v>712</v>
      </c>
      <c r="AK46" s="292">
        <v>664</v>
      </c>
      <c r="AL46" s="292">
        <v>642</v>
      </c>
      <c r="AM46" s="292">
        <v>646</v>
      </c>
      <c r="AN46" s="292">
        <v>616</v>
      </c>
      <c r="AO46" s="292">
        <v>640</v>
      </c>
      <c r="AP46" s="292">
        <v>587</v>
      </c>
      <c r="AQ46" s="292">
        <v>580</v>
      </c>
      <c r="AR46" s="292">
        <v>497</v>
      </c>
      <c r="AS46" s="292">
        <v>517</v>
      </c>
      <c r="AT46" s="292">
        <v>503</v>
      </c>
      <c r="AU46" s="292">
        <v>493</v>
      </c>
      <c r="AV46" s="292">
        <v>487</v>
      </c>
      <c r="AW46" s="292">
        <v>449</v>
      </c>
      <c r="AX46" s="292">
        <v>391</v>
      </c>
      <c r="AY46" s="292">
        <v>486</v>
      </c>
      <c r="AZ46" s="292">
        <v>469</v>
      </c>
      <c r="BA46" s="292">
        <v>419</v>
      </c>
      <c r="BB46" s="292">
        <v>486</v>
      </c>
      <c r="BC46" s="292">
        <v>493</v>
      </c>
      <c r="BD46" s="292">
        <v>433</v>
      </c>
      <c r="BE46" s="292">
        <v>439</v>
      </c>
      <c r="BF46" s="292">
        <v>464</v>
      </c>
      <c r="BG46" s="292">
        <v>475</v>
      </c>
      <c r="BH46" s="292">
        <v>465</v>
      </c>
      <c r="BI46" s="292">
        <v>485</v>
      </c>
      <c r="BJ46" s="292">
        <v>519</v>
      </c>
      <c r="BK46" s="292">
        <v>506</v>
      </c>
      <c r="BL46" s="292">
        <v>437</v>
      </c>
      <c r="BM46" s="292">
        <v>456</v>
      </c>
      <c r="BN46" s="292">
        <v>412</v>
      </c>
      <c r="BO46" s="292">
        <v>435</v>
      </c>
      <c r="BP46" s="292">
        <v>406</v>
      </c>
      <c r="BQ46" s="292">
        <v>414</v>
      </c>
      <c r="BR46" s="292">
        <v>362</v>
      </c>
      <c r="BS46" s="292">
        <v>301</v>
      </c>
      <c r="BT46" s="292">
        <v>333</v>
      </c>
      <c r="BU46" s="292">
        <v>342</v>
      </c>
      <c r="BV46" s="292">
        <v>327</v>
      </c>
      <c r="BW46" s="292">
        <v>291</v>
      </c>
      <c r="BX46" s="292">
        <v>368</v>
      </c>
      <c r="BY46" s="292">
        <v>344</v>
      </c>
      <c r="BZ46" s="292">
        <v>321</v>
      </c>
      <c r="CA46" s="292">
        <v>363</v>
      </c>
      <c r="CB46" s="292">
        <v>273</v>
      </c>
      <c r="CC46" s="292">
        <v>237</v>
      </c>
      <c r="CD46" s="292">
        <v>280</v>
      </c>
      <c r="CE46" s="292">
        <v>233</v>
      </c>
      <c r="CF46" s="292">
        <v>182</v>
      </c>
      <c r="CG46" s="292">
        <v>219</v>
      </c>
      <c r="CH46" s="292">
        <v>188</v>
      </c>
      <c r="CI46" s="292">
        <v>182</v>
      </c>
      <c r="CJ46" s="292">
        <v>188</v>
      </c>
      <c r="CK46" s="292">
        <v>163</v>
      </c>
      <c r="CL46" s="292">
        <v>165</v>
      </c>
      <c r="CM46" s="292">
        <v>119</v>
      </c>
      <c r="CN46" s="292">
        <v>137</v>
      </c>
      <c r="CO46" s="292">
        <v>145</v>
      </c>
      <c r="CP46" s="292">
        <v>115</v>
      </c>
      <c r="CQ46" s="292">
        <v>93</v>
      </c>
      <c r="CR46" s="292">
        <v>342</v>
      </c>
      <c r="CS46" s="303">
        <f t="shared" si="0"/>
        <v>1326</v>
      </c>
      <c r="CT46" s="303">
        <f t="shared" si="1"/>
        <v>2288</v>
      </c>
      <c r="CU46" s="303">
        <f t="shared" si="2"/>
        <v>1339</v>
      </c>
      <c r="CV46" s="307">
        <f t="shared" si="3"/>
        <v>4953</v>
      </c>
      <c r="CW46" s="307">
        <f t="shared" si="4"/>
        <v>23137</v>
      </c>
      <c r="CX46" s="303">
        <f t="shared" si="5"/>
        <v>2710</v>
      </c>
      <c r="CY46" s="303">
        <f t="shared" si="6"/>
        <v>11366</v>
      </c>
      <c r="CZ46" s="303">
        <f t="shared" si="7"/>
        <v>9061</v>
      </c>
      <c r="DA46" s="303">
        <f t="shared" si="8"/>
        <v>5300</v>
      </c>
      <c r="DB46" s="307">
        <f t="shared" si="9"/>
        <v>6251</v>
      </c>
      <c r="DC46" s="303">
        <f t="shared" si="10"/>
        <v>951</v>
      </c>
    </row>
    <row r="47" spans="1:107" x14ac:dyDescent="0.35">
      <c r="A47" s="181" t="s">
        <v>425</v>
      </c>
      <c r="B47" s="181" t="s">
        <v>165</v>
      </c>
      <c r="C47" t="s">
        <v>561</v>
      </c>
      <c r="D47" t="s">
        <v>562</v>
      </c>
      <c r="E47" s="294">
        <f t="shared" si="11"/>
        <v>24535</v>
      </c>
      <c r="F47" s="292">
        <v>250</v>
      </c>
      <c r="G47" s="292">
        <v>239</v>
      </c>
      <c r="H47" s="292">
        <v>245</v>
      </c>
      <c r="I47" s="292">
        <v>215</v>
      </c>
      <c r="J47" s="292">
        <v>205</v>
      </c>
      <c r="K47" s="292">
        <v>231</v>
      </c>
      <c r="L47" s="292">
        <v>209</v>
      </c>
      <c r="M47" s="292">
        <v>253</v>
      </c>
      <c r="N47" s="292">
        <v>214</v>
      </c>
      <c r="O47" s="292">
        <v>242</v>
      </c>
      <c r="P47" s="292">
        <v>203</v>
      </c>
      <c r="Q47" s="292">
        <v>210</v>
      </c>
      <c r="R47" s="292">
        <v>174</v>
      </c>
      <c r="S47" s="292">
        <v>159</v>
      </c>
      <c r="T47" s="292">
        <v>143</v>
      </c>
      <c r="U47" s="292">
        <v>125</v>
      </c>
      <c r="V47" s="292">
        <v>124</v>
      </c>
      <c r="W47" s="292">
        <v>125</v>
      </c>
      <c r="X47" s="292">
        <v>99</v>
      </c>
      <c r="Y47" s="292">
        <v>97</v>
      </c>
      <c r="Z47" s="292">
        <v>102</v>
      </c>
      <c r="AA47" s="292">
        <v>155</v>
      </c>
      <c r="AB47" s="292">
        <v>200</v>
      </c>
      <c r="AC47" s="292">
        <v>301</v>
      </c>
      <c r="AD47" s="292">
        <v>375</v>
      </c>
      <c r="AE47" s="292">
        <v>397</v>
      </c>
      <c r="AF47" s="292">
        <v>506</v>
      </c>
      <c r="AG47" s="292">
        <v>612</v>
      </c>
      <c r="AH47" s="292">
        <v>678</v>
      </c>
      <c r="AI47" s="292">
        <v>784</v>
      </c>
      <c r="AJ47" s="292">
        <v>779</v>
      </c>
      <c r="AK47" s="292">
        <v>694</v>
      </c>
      <c r="AL47" s="292">
        <v>780</v>
      </c>
      <c r="AM47" s="292">
        <v>706</v>
      </c>
      <c r="AN47" s="292">
        <v>711</v>
      </c>
      <c r="AO47" s="292">
        <v>647</v>
      </c>
      <c r="AP47" s="292">
        <v>462</v>
      </c>
      <c r="AQ47" s="292">
        <v>573</v>
      </c>
      <c r="AR47" s="292">
        <v>559</v>
      </c>
      <c r="AS47" s="292">
        <v>504</v>
      </c>
      <c r="AT47" s="292">
        <v>458</v>
      </c>
      <c r="AU47" s="292">
        <v>406</v>
      </c>
      <c r="AV47" s="292">
        <v>404</v>
      </c>
      <c r="AW47" s="292">
        <v>331</v>
      </c>
      <c r="AX47" s="292">
        <v>361</v>
      </c>
      <c r="AY47" s="292">
        <v>328</v>
      </c>
      <c r="AZ47" s="292">
        <v>320</v>
      </c>
      <c r="BA47" s="292">
        <v>359</v>
      </c>
      <c r="BB47" s="292">
        <v>328</v>
      </c>
      <c r="BC47" s="292">
        <v>351</v>
      </c>
      <c r="BD47" s="292">
        <v>282</v>
      </c>
      <c r="BE47" s="292">
        <v>298</v>
      </c>
      <c r="BF47" s="292">
        <v>318</v>
      </c>
      <c r="BG47" s="292">
        <v>307</v>
      </c>
      <c r="BH47" s="292">
        <v>292</v>
      </c>
      <c r="BI47" s="292">
        <v>281</v>
      </c>
      <c r="BJ47" s="292">
        <v>283</v>
      </c>
      <c r="BK47" s="292">
        <v>290</v>
      </c>
      <c r="BL47" s="292">
        <v>249</v>
      </c>
      <c r="BM47" s="292">
        <v>258</v>
      </c>
      <c r="BN47" s="292">
        <v>204</v>
      </c>
      <c r="BO47" s="292">
        <v>222</v>
      </c>
      <c r="BP47" s="292">
        <v>226</v>
      </c>
      <c r="BQ47" s="292">
        <v>203</v>
      </c>
      <c r="BR47" s="292">
        <v>193</v>
      </c>
      <c r="BS47" s="292">
        <v>199</v>
      </c>
      <c r="BT47" s="292">
        <v>183</v>
      </c>
      <c r="BU47" s="292">
        <v>184</v>
      </c>
      <c r="BV47" s="292">
        <v>157</v>
      </c>
      <c r="BW47" s="292">
        <v>161</v>
      </c>
      <c r="BX47" s="292">
        <v>139</v>
      </c>
      <c r="BY47" s="292">
        <v>156</v>
      </c>
      <c r="BZ47" s="292">
        <v>137</v>
      </c>
      <c r="CA47" s="292">
        <v>164</v>
      </c>
      <c r="CB47" s="292">
        <v>113</v>
      </c>
      <c r="CC47" s="292">
        <v>105</v>
      </c>
      <c r="CD47" s="292">
        <v>106</v>
      </c>
      <c r="CE47" s="292">
        <v>90</v>
      </c>
      <c r="CF47" s="292">
        <v>94</v>
      </c>
      <c r="CG47" s="292">
        <v>90</v>
      </c>
      <c r="CH47" s="292">
        <v>66</v>
      </c>
      <c r="CI47" s="292">
        <v>68</v>
      </c>
      <c r="CJ47" s="292">
        <v>55</v>
      </c>
      <c r="CK47" s="292">
        <v>57</v>
      </c>
      <c r="CL47" s="292">
        <v>45</v>
      </c>
      <c r="CM47" s="292">
        <v>52</v>
      </c>
      <c r="CN47" s="292">
        <v>58</v>
      </c>
      <c r="CO47" s="292">
        <v>35</v>
      </c>
      <c r="CP47" s="292">
        <v>33</v>
      </c>
      <c r="CQ47" s="292">
        <v>40</v>
      </c>
      <c r="CR47" s="292">
        <v>109</v>
      </c>
      <c r="CS47" s="303">
        <f t="shared" si="0"/>
        <v>1154</v>
      </c>
      <c r="CT47" s="303">
        <f t="shared" si="1"/>
        <v>1562</v>
      </c>
      <c r="CU47" s="303">
        <f t="shared" si="2"/>
        <v>601</v>
      </c>
      <c r="CV47" s="307">
        <f t="shared" si="3"/>
        <v>3317</v>
      </c>
      <c r="CW47" s="307">
        <f t="shared" si="4"/>
        <v>18522</v>
      </c>
      <c r="CX47" s="303">
        <f t="shared" si="5"/>
        <v>1578</v>
      </c>
      <c r="CY47" s="303">
        <f t="shared" si="6"/>
        <v>11352</v>
      </c>
      <c r="CZ47" s="303">
        <f t="shared" si="7"/>
        <v>5592</v>
      </c>
      <c r="DA47" s="303">
        <f t="shared" si="8"/>
        <v>2369</v>
      </c>
      <c r="DB47" s="307">
        <f t="shared" si="9"/>
        <v>2696</v>
      </c>
      <c r="DC47" s="303">
        <f t="shared" si="10"/>
        <v>327</v>
      </c>
    </row>
    <row r="48" spans="1:107" x14ac:dyDescent="0.35">
      <c r="A48" s="181" t="s">
        <v>426</v>
      </c>
      <c r="B48" s="181" t="s">
        <v>98</v>
      </c>
      <c r="C48" t="s">
        <v>561</v>
      </c>
      <c r="D48" t="s">
        <v>562</v>
      </c>
      <c r="E48" s="294">
        <f t="shared" si="11"/>
        <v>34961</v>
      </c>
      <c r="F48" s="292">
        <v>285</v>
      </c>
      <c r="G48" s="292">
        <v>261</v>
      </c>
      <c r="H48" s="292">
        <v>228</v>
      </c>
      <c r="I48" s="292">
        <v>227</v>
      </c>
      <c r="J48" s="292">
        <v>234</v>
      </c>
      <c r="K48" s="292">
        <v>223</v>
      </c>
      <c r="L48" s="292">
        <v>193</v>
      </c>
      <c r="M48" s="292">
        <v>210</v>
      </c>
      <c r="N48" s="292">
        <v>219</v>
      </c>
      <c r="O48" s="292">
        <v>205</v>
      </c>
      <c r="P48" s="292">
        <v>207</v>
      </c>
      <c r="Q48" s="292">
        <v>156</v>
      </c>
      <c r="R48" s="292">
        <v>171</v>
      </c>
      <c r="S48" s="292">
        <v>174</v>
      </c>
      <c r="T48" s="292">
        <v>134</v>
      </c>
      <c r="U48" s="292">
        <v>144</v>
      </c>
      <c r="V48" s="292">
        <v>133</v>
      </c>
      <c r="W48" s="292">
        <v>124</v>
      </c>
      <c r="X48" s="292">
        <v>148</v>
      </c>
      <c r="Y48" s="292">
        <v>259</v>
      </c>
      <c r="Z48" s="292">
        <v>287</v>
      </c>
      <c r="AA48" s="292">
        <v>341</v>
      </c>
      <c r="AB48" s="292">
        <v>456</v>
      </c>
      <c r="AC48" s="292">
        <v>575</v>
      </c>
      <c r="AD48" s="292">
        <v>711</v>
      </c>
      <c r="AE48" s="292">
        <v>818</v>
      </c>
      <c r="AF48" s="292">
        <v>893</v>
      </c>
      <c r="AG48" s="292">
        <v>1030</v>
      </c>
      <c r="AH48" s="292">
        <v>1168</v>
      </c>
      <c r="AI48" s="292">
        <v>1353</v>
      </c>
      <c r="AJ48" s="292">
        <v>1297</v>
      </c>
      <c r="AK48" s="292">
        <v>1281</v>
      </c>
      <c r="AL48" s="292">
        <v>1311</v>
      </c>
      <c r="AM48" s="292">
        <v>1108</v>
      </c>
      <c r="AN48" s="292">
        <v>1060</v>
      </c>
      <c r="AO48" s="292">
        <v>1035</v>
      </c>
      <c r="AP48" s="292">
        <v>999</v>
      </c>
      <c r="AQ48" s="292">
        <v>912</v>
      </c>
      <c r="AR48" s="292">
        <v>827</v>
      </c>
      <c r="AS48" s="292">
        <v>732</v>
      </c>
      <c r="AT48" s="292">
        <v>655</v>
      </c>
      <c r="AU48" s="292">
        <v>659</v>
      </c>
      <c r="AV48" s="292">
        <v>540</v>
      </c>
      <c r="AW48" s="292">
        <v>471</v>
      </c>
      <c r="AX48" s="292">
        <v>439</v>
      </c>
      <c r="AY48" s="292">
        <v>433</v>
      </c>
      <c r="AZ48" s="292">
        <v>460</v>
      </c>
      <c r="BA48" s="292">
        <v>382</v>
      </c>
      <c r="BB48" s="292">
        <v>440</v>
      </c>
      <c r="BC48" s="292">
        <v>431</v>
      </c>
      <c r="BD48" s="292">
        <v>345</v>
      </c>
      <c r="BE48" s="292">
        <v>353</v>
      </c>
      <c r="BF48" s="292">
        <v>405</v>
      </c>
      <c r="BG48" s="292">
        <v>404</v>
      </c>
      <c r="BH48" s="292">
        <v>361</v>
      </c>
      <c r="BI48" s="292">
        <v>314</v>
      </c>
      <c r="BJ48" s="292">
        <v>315</v>
      </c>
      <c r="BK48" s="292">
        <v>345</v>
      </c>
      <c r="BL48" s="292">
        <v>301</v>
      </c>
      <c r="BM48" s="292">
        <v>329</v>
      </c>
      <c r="BN48" s="292">
        <v>257</v>
      </c>
      <c r="BO48" s="292">
        <v>278</v>
      </c>
      <c r="BP48" s="292">
        <v>254</v>
      </c>
      <c r="BQ48" s="292">
        <v>251</v>
      </c>
      <c r="BR48" s="292">
        <v>249</v>
      </c>
      <c r="BS48" s="292">
        <v>214</v>
      </c>
      <c r="BT48" s="292">
        <v>212</v>
      </c>
      <c r="BU48" s="292">
        <v>209</v>
      </c>
      <c r="BV48" s="292">
        <v>183</v>
      </c>
      <c r="BW48" s="292">
        <v>185</v>
      </c>
      <c r="BX48" s="292">
        <v>163</v>
      </c>
      <c r="BY48" s="292">
        <v>187</v>
      </c>
      <c r="BZ48" s="292">
        <v>161</v>
      </c>
      <c r="CA48" s="292">
        <v>177</v>
      </c>
      <c r="CB48" s="292">
        <v>109</v>
      </c>
      <c r="CC48" s="292">
        <v>104</v>
      </c>
      <c r="CD48" s="292">
        <v>101</v>
      </c>
      <c r="CE48" s="292">
        <v>99</v>
      </c>
      <c r="CF48" s="292">
        <v>95</v>
      </c>
      <c r="CG48" s="292">
        <v>100</v>
      </c>
      <c r="CH48" s="292">
        <v>90</v>
      </c>
      <c r="CI48" s="292">
        <v>88</v>
      </c>
      <c r="CJ48" s="292">
        <v>87</v>
      </c>
      <c r="CK48" s="292">
        <v>78</v>
      </c>
      <c r="CL48" s="292">
        <v>60</v>
      </c>
      <c r="CM48" s="292">
        <v>69</v>
      </c>
      <c r="CN48" s="292">
        <v>72</v>
      </c>
      <c r="CO48" s="292">
        <v>59</v>
      </c>
      <c r="CP48" s="292">
        <v>53</v>
      </c>
      <c r="CQ48" s="292">
        <v>44</v>
      </c>
      <c r="CR48" s="292">
        <v>162</v>
      </c>
      <c r="CS48" s="303">
        <f t="shared" si="0"/>
        <v>1235</v>
      </c>
      <c r="CT48" s="303">
        <f t="shared" si="1"/>
        <v>1413</v>
      </c>
      <c r="CU48" s="303">
        <f t="shared" si="2"/>
        <v>623</v>
      </c>
      <c r="CV48" s="307">
        <f t="shared" si="3"/>
        <v>3271</v>
      </c>
      <c r="CW48" s="307">
        <f t="shared" si="4"/>
        <v>28529</v>
      </c>
      <c r="CX48" s="303">
        <f t="shared" si="5"/>
        <v>3034</v>
      </c>
      <c r="CY48" s="303">
        <f t="shared" si="6"/>
        <v>18588</v>
      </c>
      <c r="CZ48" s="303">
        <f t="shared" si="7"/>
        <v>6907</v>
      </c>
      <c r="DA48" s="303">
        <f t="shared" si="8"/>
        <v>2702</v>
      </c>
      <c r="DB48" s="307">
        <f t="shared" si="9"/>
        <v>3161</v>
      </c>
      <c r="DC48" s="303">
        <f t="shared" si="10"/>
        <v>459</v>
      </c>
    </row>
    <row r="49" spans="1:107" x14ac:dyDescent="0.35">
      <c r="A49" s="181" t="s">
        <v>427</v>
      </c>
      <c r="B49" s="181" t="s">
        <v>366</v>
      </c>
      <c r="C49" t="s">
        <v>561</v>
      </c>
      <c r="D49" t="s">
        <v>562</v>
      </c>
      <c r="E49" s="294">
        <f t="shared" si="11"/>
        <v>36173</v>
      </c>
      <c r="F49" s="292">
        <v>392</v>
      </c>
      <c r="G49" s="292">
        <v>435</v>
      </c>
      <c r="H49" s="292">
        <v>406</v>
      </c>
      <c r="I49" s="292">
        <v>441</v>
      </c>
      <c r="J49" s="292">
        <v>401</v>
      </c>
      <c r="K49" s="292">
        <v>408</v>
      </c>
      <c r="L49" s="292">
        <v>415</v>
      </c>
      <c r="M49" s="292">
        <v>410</v>
      </c>
      <c r="N49" s="292">
        <v>350</v>
      </c>
      <c r="O49" s="292">
        <v>438</v>
      </c>
      <c r="P49" s="292">
        <v>374</v>
      </c>
      <c r="Q49" s="292">
        <v>509</v>
      </c>
      <c r="R49" s="292">
        <v>449</v>
      </c>
      <c r="S49" s="292">
        <v>384</v>
      </c>
      <c r="T49" s="292">
        <v>401</v>
      </c>
      <c r="U49" s="292">
        <v>377</v>
      </c>
      <c r="V49" s="292">
        <v>330</v>
      </c>
      <c r="W49" s="292">
        <v>341</v>
      </c>
      <c r="X49" s="292">
        <v>277</v>
      </c>
      <c r="Y49" s="292">
        <v>205</v>
      </c>
      <c r="Z49" s="292">
        <v>219</v>
      </c>
      <c r="AA49" s="292">
        <v>307</v>
      </c>
      <c r="AB49" s="292">
        <v>387</v>
      </c>
      <c r="AC49" s="292">
        <v>442</v>
      </c>
      <c r="AD49" s="292">
        <v>476</v>
      </c>
      <c r="AE49" s="292">
        <v>450</v>
      </c>
      <c r="AF49" s="292">
        <v>524</v>
      </c>
      <c r="AG49" s="292">
        <v>530</v>
      </c>
      <c r="AH49" s="292">
        <v>647</v>
      </c>
      <c r="AI49" s="292">
        <v>673</v>
      </c>
      <c r="AJ49" s="292">
        <v>615</v>
      </c>
      <c r="AK49" s="292">
        <v>686</v>
      </c>
      <c r="AL49" s="292">
        <v>628</v>
      </c>
      <c r="AM49" s="292">
        <v>617</v>
      </c>
      <c r="AN49" s="292">
        <v>579</v>
      </c>
      <c r="AO49" s="292">
        <v>584</v>
      </c>
      <c r="AP49" s="292">
        <v>525</v>
      </c>
      <c r="AQ49" s="292">
        <v>560</v>
      </c>
      <c r="AR49" s="292">
        <v>527</v>
      </c>
      <c r="AS49" s="292">
        <v>499</v>
      </c>
      <c r="AT49" s="292">
        <v>515</v>
      </c>
      <c r="AU49" s="292">
        <v>491</v>
      </c>
      <c r="AV49" s="292">
        <v>443</v>
      </c>
      <c r="AW49" s="292">
        <v>469</v>
      </c>
      <c r="AX49" s="292">
        <v>390</v>
      </c>
      <c r="AY49" s="292">
        <v>427</v>
      </c>
      <c r="AZ49" s="292">
        <v>478</v>
      </c>
      <c r="BA49" s="292">
        <v>466</v>
      </c>
      <c r="BB49" s="292">
        <v>435</v>
      </c>
      <c r="BC49" s="292">
        <v>472</v>
      </c>
      <c r="BD49" s="292">
        <v>416</v>
      </c>
      <c r="BE49" s="292">
        <v>430</v>
      </c>
      <c r="BF49" s="292">
        <v>439</v>
      </c>
      <c r="BG49" s="292">
        <v>458</v>
      </c>
      <c r="BH49" s="292">
        <v>464</v>
      </c>
      <c r="BI49" s="292">
        <v>475</v>
      </c>
      <c r="BJ49" s="292">
        <v>498</v>
      </c>
      <c r="BK49" s="292">
        <v>461</v>
      </c>
      <c r="BL49" s="292">
        <v>509</v>
      </c>
      <c r="BM49" s="292">
        <v>466</v>
      </c>
      <c r="BN49" s="292">
        <v>433</v>
      </c>
      <c r="BO49" s="292">
        <v>421</v>
      </c>
      <c r="BP49" s="292">
        <v>488</v>
      </c>
      <c r="BQ49" s="292">
        <v>477</v>
      </c>
      <c r="BR49" s="292">
        <v>405</v>
      </c>
      <c r="BS49" s="292">
        <v>385</v>
      </c>
      <c r="BT49" s="292">
        <v>399</v>
      </c>
      <c r="BU49" s="292">
        <v>385</v>
      </c>
      <c r="BV49" s="292">
        <v>319</v>
      </c>
      <c r="BW49" s="292">
        <v>373</v>
      </c>
      <c r="BX49" s="292">
        <v>411</v>
      </c>
      <c r="BY49" s="292">
        <v>397</v>
      </c>
      <c r="BZ49" s="292">
        <v>348</v>
      </c>
      <c r="CA49" s="292">
        <v>388</v>
      </c>
      <c r="CB49" s="292">
        <v>296</v>
      </c>
      <c r="CC49" s="292">
        <v>269</v>
      </c>
      <c r="CD49" s="292">
        <v>224</v>
      </c>
      <c r="CE49" s="292">
        <v>234</v>
      </c>
      <c r="CF49" s="292">
        <v>220</v>
      </c>
      <c r="CG49" s="292">
        <v>184</v>
      </c>
      <c r="CH49" s="292">
        <v>182</v>
      </c>
      <c r="CI49" s="292">
        <v>191</v>
      </c>
      <c r="CJ49" s="292">
        <v>199</v>
      </c>
      <c r="CK49" s="292">
        <v>148</v>
      </c>
      <c r="CL49" s="292">
        <v>127</v>
      </c>
      <c r="CM49" s="292">
        <v>141</v>
      </c>
      <c r="CN49" s="292">
        <v>106</v>
      </c>
      <c r="CO49" s="292">
        <v>98</v>
      </c>
      <c r="CP49" s="292">
        <v>94</v>
      </c>
      <c r="CQ49" s="292">
        <v>96</v>
      </c>
      <c r="CR49" s="292">
        <v>315</v>
      </c>
      <c r="CS49" s="303">
        <f t="shared" si="0"/>
        <v>2075</v>
      </c>
      <c r="CT49" s="303">
        <f t="shared" si="1"/>
        <v>2904</v>
      </c>
      <c r="CU49" s="303">
        <f t="shared" si="2"/>
        <v>1611</v>
      </c>
      <c r="CV49" s="307">
        <f t="shared" si="3"/>
        <v>6590</v>
      </c>
      <c r="CW49" s="307">
        <f t="shared" si="4"/>
        <v>23054</v>
      </c>
      <c r="CX49" s="303">
        <f t="shared" si="5"/>
        <v>2984</v>
      </c>
      <c r="CY49" s="303">
        <f t="shared" si="6"/>
        <v>10952</v>
      </c>
      <c r="CZ49" s="303">
        <f t="shared" si="7"/>
        <v>9118</v>
      </c>
      <c r="DA49" s="303">
        <f t="shared" si="8"/>
        <v>5679</v>
      </c>
      <c r="DB49" s="307">
        <f t="shared" si="9"/>
        <v>6529</v>
      </c>
      <c r="DC49" s="303">
        <f t="shared" si="10"/>
        <v>850</v>
      </c>
    </row>
    <row r="50" spans="1:107" x14ac:dyDescent="0.35">
      <c r="A50" s="181" t="s">
        <v>428</v>
      </c>
      <c r="B50" s="181" t="s">
        <v>304</v>
      </c>
      <c r="C50" t="s">
        <v>561</v>
      </c>
      <c r="D50" t="s">
        <v>562</v>
      </c>
      <c r="E50" s="294">
        <f t="shared" si="11"/>
        <v>32365</v>
      </c>
      <c r="F50" s="292">
        <v>237</v>
      </c>
      <c r="G50" s="292">
        <v>219</v>
      </c>
      <c r="H50" s="292">
        <v>240</v>
      </c>
      <c r="I50" s="292">
        <v>242</v>
      </c>
      <c r="J50" s="292">
        <v>275</v>
      </c>
      <c r="K50" s="292">
        <v>281</v>
      </c>
      <c r="L50" s="292">
        <v>329</v>
      </c>
      <c r="M50" s="292">
        <v>259</v>
      </c>
      <c r="N50" s="292">
        <v>293</v>
      </c>
      <c r="O50" s="292">
        <v>303</v>
      </c>
      <c r="P50" s="292">
        <v>341</v>
      </c>
      <c r="Q50" s="292">
        <v>321</v>
      </c>
      <c r="R50" s="292">
        <v>315</v>
      </c>
      <c r="S50" s="292">
        <v>327</v>
      </c>
      <c r="T50" s="292">
        <v>279</v>
      </c>
      <c r="U50" s="292">
        <v>243</v>
      </c>
      <c r="V50" s="292">
        <v>266</v>
      </c>
      <c r="W50" s="292">
        <v>232</v>
      </c>
      <c r="X50" s="292">
        <v>182</v>
      </c>
      <c r="Y50" s="292">
        <v>389</v>
      </c>
      <c r="Z50" s="292">
        <v>919</v>
      </c>
      <c r="AA50" s="292">
        <v>1169</v>
      </c>
      <c r="AB50" s="292">
        <v>1149</v>
      </c>
      <c r="AC50" s="292">
        <v>910</v>
      </c>
      <c r="AD50" s="292">
        <v>740</v>
      </c>
      <c r="AE50" s="292">
        <v>717</v>
      </c>
      <c r="AF50" s="292">
        <v>674</v>
      </c>
      <c r="AG50" s="292">
        <v>608</v>
      </c>
      <c r="AH50" s="292">
        <v>619</v>
      </c>
      <c r="AI50" s="292">
        <v>702</v>
      </c>
      <c r="AJ50" s="292">
        <v>613</v>
      </c>
      <c r="AK50" s="292">
        <v>661</v>
      </c>
      <c r="AL50" s="292">
        <v>508</v>
      </c>
      <c r="AM50" s="292">
        <v>476</v>
      </c>
      <c r="AN50" s="292">
        <v>490</v>
      </c>
      <c r="AO50" s="292">
        <v>407</v>
      </c>
      <c r="AP50" s="292">
        <v>418</v>
      </c>
      <c r="AQ50" s="292">
        <v>431</v>
      </c>
      <c r="AR50" s="292">
        <v>407</v>
      </c>
      <c r="AS50" s="292">
        <v>342</v>
      </c>
      <c r="AT50" s="292">
        <v>390</v>
      </c>
      <c r="AU50" s="292">
        <v>425</v>
      </c>
      <c r="AV50" s="292">
        <v>393</v>
      </c>
      <c r="AW50" s="292">
        <v>353</v>
      </c>
      <c r="AX50" s="292">
        <v>373</v>
      </c>
      <c r="AY50" s="292">
        <v>336</v>
      </c>
      <c r="AZ50" s="292">
        <v>343</v>
      </c>
      <c r="BA50" s="292">
        <v>358</v>
      </c>
      <c r="BB50" s="292">
        <v>388</v>
      </c>
      <c r="BC50" s="292">
        <v>403</v>
      </c>
      <c r="BD50" s="292">
        <v>352</v>
      </c>
      <c r="BE50" s="292">
        <v>387</v>
      </c>
      <c r="BF50" s="292">
        <v>387</v>
      </c>
      <c r="BG50" s="292">
        <v>362</v>
      </c>
      <c r="BH50" s="292">
        <v>356</v>
      </c>
      <c r="BI50" s="292">
        <v>361</v>
      </c>
      <c r="BJ50" s="292">
        <v>348</v>
      </c>
      <c r="BK50" s="292">
        <v>354</v>
      </c>
      <c r="BL50" s="292">
        <v>350</v>
      </c>
      <c r="BM50" s="292">
        <v>340</v>
      </c>
      <c r="BN50" s="292">
        <v>345</v>
      </c>
      <c r="BO50" s="292">
        <v>308</v>
      </c>
      <c r="BP50" s="292">
        <v>303</v>
      </c>
      <c r="BQ50" s="292">
        <v>294</v>
      </c>
      <c r="BR50" s="292">
        <v>303</v>
      </c>
      <c r="BS50" s="292">
        <v>264</v>
      </c>
      <c r="BT50" s="292">
        <v>310</v>
      </c>
      <c r="BU50" s="292">
        <v>305</v>
      </c>
      <c r="BV50" s="292">
        <v>278</v>
      </c>
      <c r="BW50" s="292">
        <v>265</v>
      </c>
      <c r="BX50" s="292">
        <v>240</v>
      </c>
      <c r="BY50" s="292">
        <v>251</v>
      </c>
      <c r="BZ50" s="292">
        <v>232</v>
      </c>
      <c r="CA50" s="292">
        <v>277</v>
      </c>
      <c r="CB50" s="292">
        <v>196</v>
      </c>
      <c r="CC50" s="292">
        <v>215</v>
      </c>
      <c r="CD50" s="292">
        <v>174</v>
      </c>
      <c r="CE50" s="292">
        <v>174</v>
      </c>
      <c r="CF50" s="292">
        <v>141</v>
      </c>
      <c r="CG50" s="292">
        <v>135</v>
      </c>
      <c r="CH50" s="292">
        <v>138</v>
      </c>
      <c r="CI50" s="292">
        <v>131</v>
      </c>
      <c r="CJ50" s="292">
        <v>116</v>
      </c>
      <c r="CK50" s="292">
        <v>138</v>
      </c>
      <c r="CL50" s="292">
        <v>124</v>
      </c>
      <c r="CM50" s="292">
        <v>118</v>
      </c>
      <c r="CN50" s="292">
        <v>110</v>
      </c>
      <c r="CO50" s="292">
        <v>85</v>
      </c>
      <c r="CP50" s="292">
        <v>107</v>
      </c>
      <c r="CQ50" s="292">
        <v>72</v>
      </c>
      <c r="CR50" s="292">
        <v>324</v>
      </c>
      <c r="CS50" s="303">
        <f t="shared" si="0"/>
        <v>1213</v>
      </c>
      <c r="CT50" s="303">
        <f t="shared" si="1"/>
        <v>2127</v>
      </c>
      <c r="CU50" s="303">
        <f t="shared" si="2"/>
        <v>1164</v>
      </c>
      <c r="CV50" s="307">
        <f t="shared" si="3"/>
        <v>4504</v>
      </c>
      <c r="CW50" s="307">
        <f t="shared" si="4"/>
        <v>22941</v>
      </c>
      <c r="CX50" s="303">
        <f t="shared" si="5"/>
        <v>5956</v>
      </c>
      <c r="CY50" s="303">
        <f t="shared" si="6"/>
        <v>10007</v>
      </c>
      <c r="CZ50" s="303">
        <f t="shared" si="7"/>
        <v>6978</v>
      </c>
      <c r="DA50" s="303">
        <f t="shared" si="8"/>
        <v>4104</v>
      </c>
      <c r="DB50" s="307">
        <f t="shared" si="9"/>
        <v>4920</v>
      </c>
      <c r="DC50" s="303">
        <f t="shared" si="10"/>
        <v>816</v>
      </c>
    </row>
    <row r="51" spans="1:107" x14ac:dyDescent="0.35">
      <c r="A51" s="181" t="s">
        <v>429</v>
      </c>
      <c r="B51" s="181" t="s">
        <v>94</v>
      </c>
      <c r="C51" t="s">
        <v>561</v>
      </c>
      <c r="D51" t="s">
        <v>562</v>
      </c>
      <c r="E51" s="294">
        <f t="shared" si="11"/>
        <v>32606</v>
      </c>
      <c r="F51" s="292">
        <v>291</v>
      </c>
      <c r="G51" s="292">
        <v>331</v>
      </c>
      <c r="H51" s="292">
        <v>329</v>
      </c>
      <c r="I51" s="292">
        <v>337</v>
      </c>
      <c r="J51" s="292">
        <v>377</v>
      </c>
      <c r="K51" s="292">
        <v>440</v>
      </c>
      <c r="L51" s="292">
        <v>414</v>
      </c>
      <c r="M51" s="292">
        <v>382</v>
      </c>
      <c r="N51" s="292">
        <v>401</v>
      </c>
      <c r="O51" s="292">
        <v>472</v>
      </c>
      <c r="P51" s="292">
        <v>389</v>
      </c>
      <c r="Q51" s="292">
        <v>446</v>
      </c>
      <c r="R51" s="292">
        <v>415</v>
      </c>
      <c r="S51" s="292">
        <v>349</v>
      </c>
      <c r="T51" s="292">
        <v>402</v>
      </c>
      <c r="U51" s="292">
        <v>358</v>
      </c>
      <c r="V51" s="292">
        <v>314</v>
      </c>
      <c r="W51" s="292">
        <v>320</v>
      </c>
      <c r="X51" s="292">
        <v>595</v>
      </c>
      <c r="Y51" s="292">
        <v>663</v>
      </c>
      <c r="Z51" s="292">
        <v>419</v>
      </c>
      <c r="AA51" s="292">
        <v>395</v>
      </c>
      <c r="AB51" s="292">
        <v>487</v>
      </c>
      <c r="AC51" s="292">
        <v>532</v>
      </c>
      <c r="AD51" s="292">
        <v>567</v>
      </c>
      <c r="AE51" s="292">
        <v>486</v>
      </c>
      <c r="AF51" s="292">
        <v>464</v>
      </c>
      <c r="AG51" s="292">
        <v>500</v>
      </c>
      <c r="AH51" s="292">
        <v>493</v>
      </c>
      <c r="AI51" s="292">
        <v>526</v>
      </c>
      <c r="AJ51" s="292">
        <v>485</v>
      </c>
      <c r="AK51" s="292">
        <v>476</v>
      </c>
      <c r="AL51" s="292">
        <v>395</v>
      </c>
      <c r="AM51" s="292">
        <v>407</v>
      </c>
      <c r="AN51" s="292">
        <v>401</v>
      </c>
      <c r="AO51" s="292">
        <v>430</v>
      </c>
      <c r="AP51" s="292">
        <v>402</v>
      </c>
      <c r="AQ51" s="292">
        <v>429</v>
      </c>
      <c r="AR51" s="292">
        <v>417</v>
      </c>
      <c r="AS51" s="292">
        <v>438</v>
      </c>
      <c r="AT51" s="292">
        <v>420</v>
      </c>
      <c r="AU51" s="292">
        <v>472</v>
      </c>
      <c r="AV51" s="292">
        <v>446</v>
      </c>
      <c r="AW51" s="292">
        <v>385</v>
      </c>
      <c r="AX51" s="292">
        <v>451</v>
      </c>
      <c r="AY51" s="292">
        <v>376</v>
      </c>
      <c r="AZ51" s="292">
        <v>422</v>
      </c>
      <c r="BA51" s="292">
        <v>379</v>
      </c>
      <c r="BB51" s="292">
        <v>444</v>
      </c>
      <c r="BC51" s="292">
        <v>444</v>
      </c>
      <c r="BD51" s="292">
        <v>401</v>
      </c>
      <c r="BE51" s="292">
        <v>405</v>
      </c>
      <c r="BF51" s="292">
        <v>411</v>
      </c>
      <c r="BG51" s="292">
        <v>438</v>
      </c>
      <c r="BH51" s="292">
        <v>406</v>
      </c>
      <c r="BI51" s="292">
        <v>394</v>
      </c>
      <c r="BJ51" s="292">
        <v>427</v>
      </c>
      <c r="BK51" s="292">
        <v>383</v>
      </c>
      <c r="BL51" s="292">
        <v>336</v>
      </c>
      <c r="BM51" s="292">
        <v>365</v>
      </c>
      <c r="BN51" s="292">
        <v>349</v>
      </c>
      <c r="BO51" s="292">
        <v>342</v>
      </c>
      <c r="BP51" s="292">
        <v>350</v>
      </c>
      <c r="BQ51" s="292">
        <v>341</v>
      </c>
      <c r="BR51" s="292">
        <v>308</v>
      </c>
      <c r="BS51" s="292">
        <v>345</v>
      </c>
      <c r="BT51" s="292">
        <v>282</v>
      </c>
      <c r="BU51" s="292">
        <v>263</v>
      </c>
      <c r="BV51" s="292">
        <v>335</v>
      </c>
      <c r="BW51" s="292">
        <v>271</v>
      </c>
      <c r="BX51" s="292">
        <v>301</v>
      </c>
      <c r="BY51" s="292">
        <v>326</v>
      </c>
      <c r="BZ51" s="292">
        <v>346</v>
      </c>
      <c r="CA51" s="292">
        <v>381</v>
      </c>
      <c r="CB51" s="292">
        <v>261</v>
      </c>
      <c r="CC51" s="292">
        <v>217</v>
      </c>
      <c r="CD51" s="292">
        <v>242</v>
      </c>
      <c r="CE51" s="292">
        <v>220</v>
      </c>
      <c r="CF51" s="292">
        <v>195</v>
      </c>
      <c r="CG51" s="292">
        <v>156</v>
      </c>
      <c r="CH51" s="292">
        <v>153</v>
      </c>
      <c r="CI51" s="292">
        <v>167</v>
      </c>
      <c r="CJ51" s="292">
        <v>138</v>
      </c>
      <c r="CK51" s="292">
        <v>127</v>
      </c>
      <c r="CL51" s="292">
        <v>134</v>
      </c>
      <c r="CM51" s="292">
        <v>117</v>
      </c>
      <c r="CN51" s="292">
        <v>112</v>
      </c>
      <c r="CO51" s="292">
        <v>80</v>
      </c>
      <c r="CP51" s="292">
        <v>65</v>
      </c>
      <c r="CQ51" s="292">
        <v>78</v>
      </c>
      <c r="CR51" s="292">
        <v>225</v>
      </c>
      <c r="CS51" s="303">
        <f t="shared" si="0"/>
        <v>1665</v>
      </c>
      <c r="CT51" s="303">
        <f t="shared" si="1"/>
        <v>2944</v>
      </c>
      <c r="CU51" s="303">
        <f t="shared" si="2"/>
        <v>1524</v>
      </c>
      <c r="CV51" s="307">
        <f t="shared" si="3"/>
        <v>6133</v>
      </c>
      <c r="CW51" s="307">
        <f t="shared" si="4"/>
        <v>20936</v>
      </c>
      <c r="CX51" s="303">
        <f t="shared" si="5"/>
        <v>4292</v>
      </c>
      <c r="CY51" s="303">
        <f t="shared" si="6"/>
        <v>8923</v>
      </c>
      <c r="CZ51" s="303">
        <f t="shared" si="7"/>
        <v>7721</v>
      </c>
      <c r="DA51" s="303">
        <f t="shared" si="8"/>
        <v>4860</v>
      </c>
      <c r="DB51" s="307">
        <f t="shared" si="9"/>
        <v>5537</v>
      </c>
      <c r="DC51" s="303">
        <f t="shared" si="10"/>
        <v>677</v>
      </c>
    </row>
    <row r="52" spans="1:107" x14ac:dyDescent="0.35">
      <c r="A52" s="181" t="s">
        <v>430</v>
      </c>
      <c r="B52" s="181" t="s">
        <v>367</v>
      </c>
      <c r="C52" t="s">
        <v>561</v>
      </c>
      <c r="D52" t="s">
        <v>562</v>
      </c>
      <c r="E52" s="294">
        <f t="shared" si="11"/>
        <v>32864</v>
      </c>
      <c r="F52" s="292">
        <v>442</v>
      </c>
      <c r="G52" s="292">
        <v>407</v>
      </c>
      <c r="H52" s="292">
        <v>456</v>
      </c>
      <c r="I52" s="292">
        <v>433</v>
      </c>
      <c r="J52" s="292">
        <v>412</v>
      </c>
      <c r="K52" s="292">
        <v>384</v>
      </c>
      <c r="L52" s="292">
        <v>435</v>
      </c>
      <c r="M52" s="292">
        <v>405</v>
      </c>
      <c r="N52" s="292">
        <v>425</v>
      </c>
      <c r="O52" s="292">
        <v>418</v>
      </c>
      <c r="P52" s="292">
        <v>382</v>
      </c>
      <c r="Q52" s="292">
        <v>429</v>
      </c>
      <c r="R52" s="292">
        <v>409</v>
      </c>
      <c r="S52" s="292">
        <v>380</v>
      </c>
      <c r="T52" s="292">
        <v>364</v>
      </c>
      <c r="U52" s="292">
        <v>321</v>
      </c>
      <c r="V52" s="292">
        <v>303</v>
      </c>
      <c r="W52" s="292">
        <v>273</v>
      </c>
      <c r="X52" s="292">
        <v>251</v>
      </c>
      <c r="Y52" s="292">
        <v>200</v>
      </c>
      <c r="Z52" s="292">
        <v>203</v>
      </c>
      <c r="AA52" s="292">
        <v>245</v>
      </c>
      <c r="AB52" s="292">
        <v>303</v>
      </c>
      <c r="AC52" s="292">
        <v>330</v>
      </c>
      <c r="AD52" s="292">
        <v>450</v>
      </c>
      <c r="AE52" s="292">
        <v>416</v>
      </c>
      <c r="AF52" s="292">
        <v>463</v>
      </c>
      <c r="AG52" s="292">
        <v>568</v>
      </c>
      <c r="AH52" s="292">
        <v>611</v>
      </c>
      <c r="AI52" s="292">
        <v>641</v>
      </c>
      <c r="AJ52" s="292">
        <v>582</v>
      </c>
      <c r="AK52" s="292">
        <v>587</v>
      </c>
      <c r="AL52" s="292">
        <v>589</v>
      </c>
      <c r="AM52" s="292">
        <v>594</v>
      </c>
      <c r="AN52" s="292">
        <v>538</v>
      </c>
      <c r="AO52" s="292">
        <v>500</v>
      </c>
      <c r="AP52" s="292">
        <v>501</v>
      </c>
      <c r="AQ52" s="292">
        <v>502</v>
      </c>
      <c r="AR52" s="292">
        <v>514</v>
      </c>
      <c r="AS52" s="292">
        <v>510</v>
      </c>
      <c r="AT52" s="292">
        <v>469</v>
      </c>
      <c r="AU52" s="292">
        <v>487</v>
      </c>
      <c r="AV52" s="292">
        <v>400</v>
      </c>
      <c r="AW52" s="292">
        <v>457</v>
      </c>
      <c r="AX52" s="292">
        <v>426</v>
      </c>
      <c r="AY52" s="292">
        <v>420</v>
      </c>
      <c r="AZ52" s="292">
        <v>433</v>
      </c>
      <c r="BA52" s="292">
        <v>454</v>
      </c>
      <c r="BB52" s="292">
        <v>397</v>
      </c>
      <c r="BC52" s="292">
        <v>460</v>
      </c>
      <c r="BD52" s="292">
        <v>414</v>
      </c>
      <c r="BE52" s="292">
        <v>423</v>
      </c>
      <c r="BF52" s="292">
        <v>375</v>
      </c>
      <c r="BG52" s="292">
        <v>385</v>
      </c>
      <c r="BH52" s="292">
        <v>429</v>
      </c>
      <c r="BI52" s="292">
        <v>465</v>
      </c>
      <c r="BJ52" s="292">
        <v>419</v>
      </c>
      <c r="BK52" s="292">
        <v>433</v>
      </c>
      <c r="BL52" s="292">
        <v>372</v>
      </c>
      <c r="BM52" s="292">
        <v>399</v>
      </c>
      <c r="BN52" s="292">
        <v>405</v>
      </c>
      <c r="BO52" s="292">
        <v>412</v>
      </c>
      <c r="BP52" s="292">
        <v>399</v>
      </c>
      <c r="BQ52" s="292">
        <v>354</v>
      </c>
      <c r="BR52" s="292">
        <v>319</v>
      </c>
      <c r="BS52" s="292">
        <v>334</v>
      </c>
      <c r="BT52" s="292">
        <v>296</v>
      </c>
      <c r="BU52" s="292">
        <v>290</v>
      </c>
      <c r="BV52" s="292">
        <v>278</v>
      </c>
      <c r="BW52" s="292">
        <v>314</v>
      </c>
      <c r="BX52" s="292">
        <v>271</v>
      </c>
      <c r="BY52" s="292">
        <v>279</v>
      </c>
      <c r="BZ52" s="292">
        <v>274</v>
      </c>
      <c r="CA52" s="292">
        <v>333</v>
      </c>
      <c r="CB52" s="292">
        <v>232</v>
      </c>
      <c r="CC52" s="292">
        <v>208</v>
      </c>
      <c r="CD52" s="292">
        <v>182</v>
      </c>
      <c r="CE52" s="292">
        <v>185</v>
      </c>
      <c r="CF52" s="292">
        <v>145</v>
      </c>
      <c r="CG52" s="292">
        <v>157</v>
      </c>
      <c r="CH52" s="292">
        <v>164</v>
      </c>
      <c r="CI52" s="292">
        <v>148</v>
      </c>
      <c r="CJ52" s="292">
        <v>150</v>
      </c>
      <c r="CK52" s="292">
        <v>127</v>
      </c>
      <c r="CL52" s="292">
        <v>138</v>
      </c>
      <c r="CM52" s="292">
        <v>128</v>
      </c>
      <c r="CN52" s="292">
        <v>115</v>
      </c>
      <c r="CO52" s="292">
        <v>96</v>
      </c>
      <c r="CP52" s="292">
        <v>82</v>
      </c>
      <c r="CQ52" s="292">
        <v>84</v>
      </c>
      <c r="CR52" s="292">
        <v>272</v>
      </c>
      <c r="CS52" s="303">
        <f t="shared" si="0"/>
        <v>2150</v>
      </c>
      <c r="CT52" s="303">
        <f t="shared" si="1"/>
        <v>2878</v>
      </c>
      <c r="CU52" s="303">
        <f t="shared" si="2"/>
        <v>1474</v>
      </c>
      <c r="CV52" s="307">
        <f t="shared" si="3"/>
        <v>6502</v>
      </c>
      <c r="CW52" s="307">
        <f t="shared" si="4"/>
        <v>21080</v>
      </c>
      <c r="CX52" s="303">
        <f t="shared" si="5"/>
        <v>2558</v>
      </c>
      <c r="CY52" s="303">
        <f t="shared" si="6"/>
        <v>10355</v>
      </c>
      <c r="CZ52" s="303">
        <f t="shared" si="7"/>
        <v>8167</v>
      </c>
      <c r="DA52" s="303">
        <f t="shared" si="8"/>
        <v>4505</v>
      </c>
      <c r="DB52" s="307">
        <f t="shared" si="9"/>
        <v>5282</v>
      </c>
      <c r="DC52" s="303">
        <f t="shared" si="10"/>
        <v>777</v>
      </c>
    </row>
    <row r="53" spans="1:107" x14ac:dyDescent="0.35">
      <c r="A53" s="181" t="s">
        <v>431</v>
      </c>
      <c r="B53" s="181" t="s">
        <v>368</v>
      </c>
      <c r="C53" t="s">
        <v>561</v>
      </c>
      <c r="D53" t="s">
        <v>562</v>
      </c>
      <c r="E53" s="294">
        <f t="shared" si="11"/>
        <v>33852</v>
      </c>
      <c r="F53" s="292">
        <v>263</v>
      </c>
      <c r="G53" s="292">
        <v>260</v>
      </c>
      <c r="H53" s="292">
        <v>267</v>
      </c>
      <c r="I53" s="292">
        <v>303</v>
      </c>
      <c r="J53" s="292">
        <v>279</v>
      </c>
      <c r="K53" s="292">
        <v>297</v>
      </c>
      <c r="L53" s="292">
        <v>290</v>
      </c>
      <c r="M53" s="292">
        <v>333</v>
      </c>
      <c r="N53" s="292">
        <v>337</v>
      </c>
      <c r="O53" s="292">
        <v>313</v>
      </c>
      <c r="P53" s="292">
        <v>288</v>
      </c>
      <c r="Q53" s="292">
        <v>273</v>
      </c>
      <c r="R53" s="292">
        <v>269</v>
      </c>
      <c r="S53" s="292">
        <v>262</v>
      </c>
      <c r="T53" s="292">
        <v>236</v>
      </c>
      <c r="U53" s="292">
        <v>213</v>
      </c>
      <c r="V53" s="292">
        <v>198</v>
      </c>
      <c r="W53" s="292">
        <v>211</v>
      </c>
      <c r="X53" s="292">
        <v>186</v>
      </c>
      <c r="Y53" s="292">
        <v>282</v>
      </c>
      <c r="Z53" s="292">
        <v>444</v>
      </c>
      <c r="AA53" s="292">
        <v>529</v>
      </c>
      <c r="AB53" s="292">
        <v>665</v>
      </c>
      <c r="AC53" s="292">
        <v>681</v>
      </c>
      <c r="AD53" s="292">
        <v>738</v>
      </c>
      <c r="AE53" s="292">
        <v>744</v>
      </c>
      <c r="AF53" s="292">
        <v>857</v>
      </c>
      <c r="AG53" s="292">
        <v>881</v>
      </c>
      <c r="AH53" s="292">
        <v>1063</v>
      </c>
      <c r="AI53" s="292">
        <v>1046</v>
      </c>
      <c r="AJ53" s="292">
        <v>1015</v>
      </c>
      <c r="AK53" s="292">
        <v>1050</v>
      </c>
      <c r="AL53" s="292">
        <v>961</v>
      </c>
      <c r="AM53" s="292">
        <v>828</v>
      </c>
      <c r="AN53" s="292">
        <v>778</v>
      </c>
      <c r="AO53" s="292">
        <v>749</v>
      </c>
      <c r="AP53" s="292">
        <v>735</v>
      </c>
      <c r="AQ53" s="292">
        <v>675</v>
      </c>
      <c r="AR53" s="292">
        <v>667</v>
      </c>
      <c r="AS53" s="292">
        <v>505</v>
      </c>
      <c r="AT53" s="292">
        <v>505</v>
      </c>
      <c r="AU53" s="292">
        <v>501</v>
      </c>
      <c r="AV53" s="292">
        <v>431</v>
      </c>
      <c r="AW53" s="292">
        <v>427</v>
      </c>
      <c r="AX53" s="292">
        <v>421</v>
      </c>
      <c r="AY53" s="292">
        <v>391</v>
      </c>
      <c r="AZ53" s="292">
        <v>386</v>
      </c>
      <c r="BA53" s="292">
        <v>405</v>
      </c>
      <c r="BB53" s="292">
        <v>410</v>
      </c>
      <c r="BC53" s="292">
        <v>367</v>
      </c>
      <c r="BD53" s="292">
        <v>296</v>
      </c>
      <c r="BE53" s="292">
        <v>333</v>
      </c>
      <c r="BF53" s="292">
        <v>391</v>
      </c>
      <c r="BG53" s="292">
        <v>324</v>
      </c>
      <c r="BH53" s="292">
        <v>323</v>
      </c>
      <c r="BI53" s="292">
        <v>403</v>
      </c>
      <c r="BJ53" s="292">
        <v>349</v>
      </c>
      <c r="BK53" s="292">
        <v>337</v>
      </c>
      <c r="BL53" s="292">
        <v>348</v>
      </c>
      <c r="BM53" s="292">
        <v>303</v>
      </c>
      <c r="BN53" s="292">
        <v>286</v>
      </c>
      <c r="BO53" s="292">
        <v>244</v>
      </c>
      <c r="BP53" s="292">
        <v>300</v>
      </c>
      <c r="BQ53" s="292">
        <v>268</v>
      </c>
      <c r="BR53" s="292">
        <v>267</v>
      </c>
      <c r="BS53" s="292">
        <v>227</v>
      </c>
      <c r="BT53" s="292">
        <v>237</v>
      </c>
      <c r="BU53" s="292">
        <v>211</v>
      </c>
      <c r="BV53" s="292">
        <v>245</v>
      </c>
      <c r="BW53" s="292">
        <v>214</v>
      </c>
      <c r="BX53" s="292">
        <v>206</v>
      </c>
      <c r="BY53" s="292">
        <v>218</v>
      </c>
      <c r="BZ53" s="292">
        <v>227</v>
      </c>
      <c r="CA53" s="292">
        <v>232</v>
      </c>
      <c r="CB53" s="292">
        <v>168</v>
      </c>
      <c r="CC53" s="292">
        <v>152</v>
      </c>
      <c r="CD53" s="292">
        <v>149</v>
      </c>
      <c r="CE53" s="292">
        <v>120</v>
      </c>
      <c r="CF53" s="292">
        <v>125</v>
      </c>
      <c r="CG53" s="292">
        <v>130</v>
      </c>
      <c r="CH53" s="292">
        <v>132</v>
      </c>
      <c r="CI53" s="292">
        <v>107</v>
      </c>
      <c r="CJ53" s="292">
        <v>113</v>
      </c>
      <c r="CK53" s="292">
        <v>95</v>
      </c>
      <c r="CL53" s="292">
        <v>97</v>
      </c>
      <c r="CM53" s="292">
        <v>86</v>
      </c>
      <c r="CN53" s="292">
        <v>59</v>
      </c>
      <c r="CO53" s="292">
        <v>52</v>
      </c>
      <c r="CP53" s="292">
        <v>51</v>
      </c>
      <c r="CQ53" s="292">
        <v>56</v>
      </c>
      <c r="CR53" s="292">
        <v>156</v>
      </c>
      <c r="CS53" s="303">
        <f t="shared" si="0"/>
        <v>1372</v>
      </c>
      <c r="CT53" s="303">
        <f t="shared" si="1"/>
        <v>2131</v>
      </c>
      <c r="CU53" s="303">
        <f t="shared" si="2"/>
        <v>980</v>
      </c>
      <c r="CV53" s="307">
        <f t="shared" si="3"/>
        <v>4483</v>
      </c>
      <c r="CW53" s="307">
        <f t="shared" si="4"/>
        <v>25504</v>
      </c>
      <c r="CX53" s="303">
        <f t="shared" si="5"/>
        <v>3934</v>
      </c>
      <c r="CY53" s="303">
        <f t="shared" si="6"/>
        <v>14839</v>
      </c>
      <c r="CZ53" s="303">
        <f t="shared" si="7"/>
        <v>6731</v>
      </c>
      <c r="DA53" s="303">
        <f t="shared" si="8"/>
        <v>3405</v>
      </c>
      <c r="DB53" s="307">
        <f t="shared" si="9"/>
        <v>3865</v>
      </c>
      <c r="DC53" s="303">
        <f t="shared" si="10"/>
        <v>460</v>
      </c>
    </row>
    <row r="54" spans="1:107" ht="15" thickBot="1" x14ac:dyDescent="0.4">
      <c r="A54" s="271" t="s">
        <v>432</v>
      </c>
      <c r="B54" s="271" t="s">
        <v>369</v>
      </c>
      <c r="C54" s="268" t="s">
        <v>561</v>
      </c>
      <c r="D54" s="268" t="s">
        <v>562</v>
      </c>
      <c r="E54" s="295">
        <f t="shared" si="11"/>
        <v>38061</v>
      </c>
      <c r="F54" s="293">
        <v>156</v>
      </c>
      <c r="G54" s="293">
        <v>194</v>
      </c>
      <c r="H54" s="293">
        <v>200</v>
      </c>
      <c r="I54" s="293">
        <v>200</v>
      </c>
      <c r="J54" s="293">
        <v>229</v>
      </c>
      <c r="K54" s="293">
        <v>251</v>
      </c>
      <c r="L54" s="293">
        <v>248</v>
      </c>
      <c r="M54" s="293">
        <v>316</v>
      </c>
      <c r="N54" s="293">
        <v>250</v>
      </c>
      <c r="O54" s="293">
        <v>293</v>
      </c>
      <c r="P54" s="293">
        <v>279</v>
      </c>
      <c r="Q54" s="293">
        <v>273</v>
      </c>
      <c r="R54" s="293">
        <v>265</v>
      </c>
      <c r="S54" s="293">
        <v>272</v>
      </c>
      <c r="T54" s="293">
        <v>247</v>
      </c>
      <c r="U54" s="293">
        <v>272</v>
      </c>
      <c r="V54" s="293">
        <v>236</v>
      </c>
      <c r="W54" s="293">
        <v>256</v>
      </c>
      <c r="X54" s="293">
        <v>636</v>
      </c>
      <c r="Y54" s="293">
        <v>1659</v>
      </c>
      <c r="Z54" s="293">
        <v>2003</v>
      </c>
      <c r="AA54" s="293">
        <v>1968</v>
      </c>
      <c r="AB54" s="293">
        <v>1720</v>
      </c>
      <c r="AC54" s="293">
        <v>1652</v>
      </c>
      <c r="AD54" s="293">
        <v>1287</v>
      </c>
      <c r="AE54" s="293">
        <v>1092</v>
      </c>
      <c r="AF54" s="293">
        <v>1009</v>
      </c>
      <c r="AG54" s="293">
        <v>912</v>
      </c>
      <c r="AH54" s="293">
        <v>828</v>
      </c>
      <c r="AI54" s="293">
        <v>842</v>
      </c>
      <c r="AJ54" s="293">
        <v>750</v>
      </c>
      <c r="AK54" s="293">
        <v>671</v>
      </c>
      <c r="AL54" s="293">
        <v>618</v>
      </c>
      <c r="AM54" s="293">
        <v>534</v>
      </c>
      <c r="AN54" s="293">
        <v>483</v>
      </c>
      <c r="AO54" s="293">
        <v>438</v>
      </c>
      <c r="AP54" s="293">
        <v>406</v>
      </c>
      <c r="AQ54" s="293">
        <v>363</v>
      </c>
      <c r="AR54" s="293">
        <v>373</v>
      </c>
      <c r="AS54" s="293">
        <v>389</v>
      </c>
      <c r="AT54" s="293">
        <v>387</v>
      </c>
      <c r="AU54" s="293">
        <v>325</v>
      </c>
      <c r="AV54" s="293">
        <v>345</v>
      </c>
      <c r="AW54" s="293">
        <v>363</v>
      </c>
      <c r="AX54" s="293">
        <v>316</v>
      </c>
      <c r="AY54" s="293">
        <v>376</v>
      </c>
      <c r="AZ54" s="293">
        <v>333</v>
      </c>
      <c r="BA54" s="293">
        <v>308</v>
      </c>
      <c r="BB54" s="293">
        <v>361</v>
      </c>
      <c r="BC54" s="293">
        <v>348</v>
      </c>
      <c r="BD54" s="293">
        <v>317</v>
      </c>
      <c r="BE54" s="293">
        <v>342</v>
      </c>
      <c r="BF54" s="293">
        <v>337</v>
      </c>
      <c r="BG54" s="293">
        <v>342</v>
      </c>
      <c r="BH54" s="293">
        <v>324</v>
      </c>
      <c r="BI54" s="293">
        <v>319</v>
      </c>
      <c r="BJ54" s="293">
        <v>317</v>
      </c>
      <c r="BK54" s="293">
        <v>325</v>
      </c>
      <c r="BL54" s="293">
        <v>278</v>
      </c>
      <c r="BM54" s="293">
        <v>296</v>
      </c>
      <c r="BN54" s="293">
        <v>301</v>
      </c>
      <c r="BO54" s="293">
        <v>272</v>
      </c>
      <c r="BP54" s="293">
        <v>277</v>
      </c>
      <c r="BQ54" s="293">
        <v>277</v>
      </c>
      <c r="BR54" s="293">
        <v>301</v>
      </c>
      <c r="BS54" s="293">
        <v>256</v>
      </c>
      <c r="BT54" s="293">
        <v>238</v>
      </c>
      <c r="BU54" s="293">
        <v>257</v>
      </c>
      <c r="BV54" s="293">
        <v>254</v>
      </c>
      <c r="BW54" s="293">
        <v>231</v>
      </c>
      <c r="BX54" s="293">
        <v>283</v>
      </c>
      <c r="BY54" s="293">
        <v>258</v>
      </c>
      <c r="BZ54" s="293">
        <v>238</v>
      </c>
      <c r="CA54" s="293">
        <v>276</v>
      </c>
      <c r="CB54" s="293">
        <v>203</v>
      </c>
      <c r="CC54" s="293">
        <v>208</v>
      </c>
      <c r="CD54" s="293">
        <v>187</v>
      </c>
      <c r="CE54" s="293">
        <v>188</v>
      </c>
      <c r="CF54" s="293">
        <v>157</v>
      </c>
      <c r="CG54" s="293">
        <v>157</v>
      </c>
      <c r="CH54" s="293">
        <v>151</v>
      </c>
      <c r="CI54" s="293">
        <v>142</v>
      </c>
      <c r="CJ54" s="293">
        <v>141</v>
      </c>
      <c r="CK54" s="293">
        <v>146</v>
      </c>
      <c r="CL54" s="293">
        <v>111</v>
      </c>
      <c r="CM54" s="293">
        <v>100</v>
      </c>
      <c r="CN54" s="293">
        <v>114</v>
      </c>
      <c r="CO54" s="293">
        <v>97</v>
      </c>
      <c r="CP54" s="293">
        <v>85</v>
      </c>
      <c r="CQ54" s="293">
        <v>84</v>
      </c>
      <c r="CR54" s="293">
        <v>342</v>
      </c>
      <c r="CS54" s="304">
        <f t="shared" si="0"/>
        <v>979</v>
      </c>
      <c r="CT54" s="304">
        <f t="shared" si="1"/>
        <v>1910</v>
      </c>
      <c r="CU54" s="304">
        <f t="shared" si="2"/>
        <v>1056</v>
      </c>
      <c r="CV54" s="308">
        <f t="shared" si="3"/>
        <v>3945</v>
      </c>
      <c r="CW54" s="308">
        <f t="shared" si="4"/>
        <v>29212</v>
      </c>
      <c r="CX54" s="304">
        <f t="shared" si="5"/>
        <v>11417</v>
      </c>
      <c r="CY54" s="304">
        <f t="shared" si="6"/>
        <v>11444</v>
      </c>
      <c r="CZ54" s="304">
        <f t="shared" si="7"/>
        <v>6351</v>
      </c>
      <c r="DA54" s="304">
        <f t="shared" si="8"/>
        <v>4082</v>
      </c>
      <c r="DB54" s="308">
        <f t="shared" si="9"/>
        <v>4904</v>
      </c>
      <c r="DC54" s="304">
        <f t="shared" si="10"/>
        <v>822</v>
      </c>
    </row>
    <row r="55" spans="1:107" ht="15" thickBot="1" x14ac:dyDescent="0.4">
      <c r="A55" s="298"/>
      <c r="B55" s="298"/>
      <c r="C55" s="299"/>
      <c r="D55" s="300" t="s">
        <v>567</v>
      </c>
      <c r="E55" s="301">
        <f>SUM(E38:E54)</f>
        <v>527620</v>
      </c>
      <c r="F55" s="301">
        <f t="shared" ref="F55" si="105">SUM(F38:F54)</f>
        <v>4499</v>
      </c>
      <c r="G55" s="301">
        <f t="shared" ref="G55" si="106">SUM(G38:G54)</f>
        <v>4619</v>
      </c>
      <c r="H55" s="301">
        <f t="shared" ref="H55" si="107">SUM(H38:H54)</f>
        <v>4851</v>
      </c>
      <c r="I55" s="301">
        <f t="shared" ref="I55" si="108">SUM(I38:I54)</f>
        <v>4829</v>
      </c>
      <c r="J55" s="301">
        <f t="shared" ref="J55" si="109">SUM(J38:J54)</f>
        <v>4974</v>
      </c>
      <c r="K55" s="301">
        <f t="shared" ref="K55" si="110">SUM(K38:K54)</f>
        <v>5066</v>
      </c>
      <c r="L55" s="301">
        <f t="shared" ref="L55" si="111">SUM(L38:L54)</f>
        <v>5184</v>
      </c>
      <c r="M55" s="301">
        <f t="shared" ref="M55" si="112">SUM(M38:M54)</f>
        <v>5293</v>
      </c>
      <c r="N55" s="301">
        <f t="shared" ref="N55" si="113">SUM(N38:N54)</f>
        <v>5162</v>
      </c>
      <c r="O55" s="301">
        <f t="shared" ref="O55" si="114">SUM(O38:O54)</f>
        <v>5544</v>
      </c>
      <c r="P55" s="301">
        <f t="shared" ref="P55" si="115">SUM(P38:P54)</f>
        <v>5029</v>
      </c>
      <c r="Q55" s="301">
        <f t="shared" ref="Q55" si="116">SUM(Q38:Q54)</f>
        <v>5252</v>
      </c>
      <c r="R55" s="301">
        <f t="shared" ref="R55" si="117">SUM(R38:R54)</f>
        <v>5123</v>
      </c>
      <c r="S55" s="301">
        <f t="shared" ref="S55" si="118">SUM(S38:S54)</f>
        <v>4769</v>
      </c>
      <c r="T55" s="301">
        <f t="shared" ref="T55" si="119">SUM(T38:T54)</f>
        <v>4563</v>
      </c>
      <c r="U55" s="301">
        <f t="shared" ref="U55" si="120">SUM(U38:U54)</f>
        <v>4393</v>
      </c>
      <c r="V55" s="301">
        <f t="shared" ref="V55" si="121">SUM(V38:V54)</f>
        <v>4213</v>
      </c>
      <c r="W55" s="301">
        <f t="shared" ref="W55" si="122">SUM(W38:W54)</f>
        <v>4193</v>
      </c>
      <c r="X55" s="301">
        <f t="shared" ref="X55" si="123">SUM(X38:X54)</f>
        <v>4792</v>
      </c>
      <c r="Y55" s="301">
        <f t="shared" ref="Y55" si="124">SUM(Y38:Y54)</f>
        <v>6451</v>
      </c>
      <c r="Z55" s="301">
        <f t="shared" ref="Z55" si="125">SUM(Z38:Z54)</f>
        <v>7742</v>
      </c>
      <c r="AA55" s="301">
        <f t="shared" ref="AA55" si="126">SUM(AA38:AA54)</f>
        <v>8398</v>
      </c>
      <c r="AB55" s="301">
        <f t="shared" ref="AB55" si="127">SUM(AB38:AB54)</f>
        <v>9260</v>
      </c>
      <c r="AC55" s="301">
        <f t="shared" ref="AC55" si="128">SUM(AC38:AC54)</f>
        <v>9721</v>
      </c>
      <c r="AD55" s="301">
        <f t="shared" ref="AD55" si="129">SUM(AD38:AD54)</f>
        <v>9703</v>
      </c>
      <c r="AE55" s="301">
        <f t="shared" ref="AE55" si="130">SUM(AE38:AE54)</f>
        <v>9328</v>
      </c>
      <c r="AF55" s="301">
        <f t="shared" ref="AF55" si="131">SUM(AF38:AF54)</f>
        <v>9895</v>
      </c>
      <c r="AG55" s="301">
        <f t="shared" ref="AG55" si="132">SUM(AG38:AG54)</f>
        <v>10330</v>
      </c>
      <c r="AH55" s="301">
        <f t="shared" ref="AH55" si="133">SUM(AH38:AH54)</f>
        <v>11213</v>
      </c>
      <c r="AI55" s="301">
        <f t="shared" ref="AI55" si="134">SUM(AI38:AI54)</f>
        <v>12039</v>
      </c>
      <c r="AJ55" s="301">
        <f t="shared" ref="AJ55" si="135">SUM(AJ38:AJ54)</f>
        <v>11388</v>
      </c>
      <c r="AK55" s="301">
        <f t="shared" ref="AK55" si="136">SUM(AK38:AK54)</f>
        <v>11296</v>
      </c>
      <c r="AL55" s="301">
        <f t="shared" ref="AL55" si="137">SUM(AL38:AL54)</f>
        <v>10534</v>
      </c>
      <c r="AM55" s="301">
        <f t="shared" ref="AM55" si="138">SUM(AM38:AM54)</f>
        <v>9786</v>
      </c>
      <c r="AN55" s="301">
        <f t="shared" ref="AN55" si="139">SUM(AN38:AN54)</f>
        <v>9363</v>
      </c>
      <c r="AO55" s="301">
        <f t="shared" ref="AO55" si="140">SUM(AO38:AO54)</f>
        <v>9172</v>
      </c>
      <c r="AP55" s="301">
        <f t="shared" ref="AP55" si="141">SUM(AP38:AP54)</f>
        <v>8634</v>
      </c>
      <c r="AQ55" s="301">
        <f t="shared" ref="AQ55" si="142">SUM(AQ38:AQ54)</f>
        <v>8549</v>
      </c>
      <c r="AR55" s="301">
        <f t="shared" ref="AR55" si="143">SUM(AR38:AR54)</f>
        <v>8283</v>
      </c>
      <c r="AS55" s="301">
        <f t="shared" ref="AS55" si="144">SUM(AS38:AS54)</f>
        <v>7726</v>
      </c>
      <c r="AT55" s="301">
        <f t="shared" ref="AT55" si="145">SUM(AT38:AT54)</f>
        <v>7688</v>
      </c>
      <c r="AU55" s="301">
        <f t="shared" ref="AU55" si="146">SUM(AU38:AU54)</f>
        <v>7365</v>
      </c>
      <c r="AV55" s="301">
        <f t="shared" ref="AV55" si="147">SUM(AV38:AV54)</f>
        <v>6716</v>
      </c>
      <c r="AW55" s="301">
        <f t="shared" ref="AW55" si="148">SUM(AW38:AW54)</f>
        <v>6628</v>
      </c>
      <c r="AX55" s="301">
        <f t="shared" ref="AX55" si="149">SUM(AX38:AX54)</f>
        <v>6408</v>
      </c>
      <c r="AY55" s="301">
        <f t="shared" ref="AY55" si="150">SUM(AY38:AY54)</f>
        <v>6423</v>
      </c>
      <c r="AZ55" s="301">
        <f t="shared" ref="AZ55" si="151">SUM(AZ38:AZ54)</f>
        <v>6386</v>
      </c>
      <c r="BA55" s="301">
        <f t="shared" ref="BA55" si="152">SUM(BA38:BA54)</f>
        <v>6351</v>
      </c>
      <c r="BB55" s="301">
        <f t="shared" ref="BB55" si="153">SUM(BB38:BB54)</f>
        <v>6554</v>
      </c>
      <c r="BC55" s="301">
        <f t="shared" ref="BC55" si="154">SUM(BC38:BC54)</f>
        <v>6558</v>
      </c>
      <c r="BD55" s="301">
        <f t="shared" ref="BD55" si="155">SUM(BD38:BD54)</f>
        <v>6108</v>
      </c>
      <c r="BE55" s="301">
        <f t="shared" ref="BE55" si="156">SUM(BE38:BE54)</f>
        <v>6237</v>
      </c>
      <c r="BF55" s="301">
        <f t="shared" ref="BF55" si="157">SUM(BF38:BF54)</f>
        <v>6400</v>
      </c>
      <c r="BG55" s="301">
        <f t="shared" ref="BG55" si="158">SUM(BG38:BG54)</f>
        <v>6417</v>
      </c>
      <c r="BH55" s="301">
        <f t="shared" ref="BH55" si="159">SUM(BH38:BH54)</f>
        <v>6280</v>
      </c>
      <c r="BI55" s="301">
        <f t="shared" ref="BI55" si="160">SUM(BI38:BI54)</f>
        <v>6410</v>
      </c>
      <c r="BJ55" s="301">
        <f t="shared" ref="BJ55" si="161">SUM(BJ38:BJ54)</f>
        <v>6312</v>
      </c>
      <c r="BK55" s="301">
        <f t="shared" ref="BK55" si="162">SUM(BK38:BK54)</f>
        <v>6382</v>
      </c>
      <c r="BL55" s="301">
        <f t="shared" ref="BL55" si="163">SUM(BL38:BL54)</f>
        <v>5970</v>
      </c>
      <c r="BM55" s="301">
        <f t="shared" ref="BM55" si="164">SUM(BM38:BM54)</f>
        <v>5952</v>
      </c>
      <c r="BN55" s="301">
        <f t="shared" ref="BN55" si="165">SUM(BN38:BN54)</f>
        <v>5712</v>
      </c>
      <c r="BO55" s="301">
        <f t="shared" ref="BO55" si="166">SUM(BO38:BO54)</f>
        <v>5529</v>
      </c>
      <c r="BP55" s="301">
        <f t="shared" ref="BP55" si="167">SUM(BP38:BP54)</f>
        <v>5447</v>
      </c>
      <c r="BQ55" s="301">
        <f t="shared" ref="BQ55" si="168">SUM(BQ38:BQ54)</f>
        <v>5260</v>
      </c>
      <c r="BR55" s="301">
        <f t="shared" ref="BR55" si="169">SUM(BR38:BR54)</f>
        <v>4989</v>
      </c>
      <c r="BS55" s="301">
        <f t="shared" ref="BS55" si="170">SUM(BS38:BS54)</f>
        <v>4651</v>
      </c>
      <c r="BT55" s="301">
        <f t="shared" ref="BT55" si="171">SUM(BT38:BT54)</f>
        <v>4642</v>
      </c>
      <c r="BU55" s="301">
        <f t="shared" ref="BU55" si="172">SUM(BU38:BU54)</f>
        <v>4519</v>
      </c>
      <c r="BV55" s="301">
        <f t="shared" ref="BV55" si="173">SUM(BV38:BV54)</f>
        <v>4414</v>
      </c>
      <c r="BW55" s="301">
        <f t="shared" ref="BW55" si="174">SUM(BW38:BW54)</f>
        <v>4235</v>
      </c>
      <c r="BX55" s="301">
        <f t="shared" ref="BX55" si="175">SUM(BX38:BX54)</f>
        <v>4300</v>
      </c>
      <c r="BY55" s="301">
        <f t="shared" ref="BY55" si="176">SUM(BY38:BY54)</f>
        <v>4299</v>
      </c>
      <c r="BZ55" s="301">
        <f t="shared" ref="BZ55" si="177">SUM(BZ38:BZ54)</f>
        <v>4266</v>
      </c>
      <c r="CA55" s="301">
        <f t="shared" ref="CA55" si="178">SUM(CA38:CA54)</f>
        <v>4768</v>
      </c>
      <c r="CB55" s="301">
        <f t="shared" ref="CB55" si="179">SUM(CB38:CB54)</f>
        <v>3416</v>
      </c>
      <c r="CC55" s="301">
        <f t="shared" ref="CC55" si="180">SUM(CC38:CC54)</f>
        <v>3156</v>
      </c>
      <c r="CD55" s="301">
        <f t="shared" ref="CD55" si="181">SUM(CD38:CD54)</f>
        <v>3041</v>
      </c>
      <c r="CE55" s="301">
        <f t="shared" ref="CE55" si="182">SUM(CE38:CE54)</f>
        <v>2880</v>
      </c>
      <c r="CF55" s="301">
        <f t="shared" ref="CF55" si="183">SUM(CF38:CF54)</f>
        <v>2592</v>
      </c>
      <c r="CG55" s="301">
        <f t="shared" ref="CG55" si="184">SUM(CG38:CG54)</f>
        <v>2414</v>
      </c>
      <c r="CH55" s="301">
        <f t="shared" ref="CH55" si="185">SUM(CH38:CH54)</f>
        <v>2399</v>
      </c>
      <c r="CI55" s="301">
        <f t="shared" ref="CI55" si="186">SUM(CI38:CI54)</f>
        <v>2327</v>
      </c>
      <c r="CJ55" s="301">
        <f t="shared" ref="CJ55" si="187">SUM(CJ38:CJ54)</f>
        <v>2251</v>
      </c>
      <c r="CK55" s="301">
        <f t="shared" ref="CK55" si="188">SUM(CK38:CK54)</f>
        <v>2048</v>
      </c>
      <c r="CL55" s="301">
        <f t="shared" ref="CL55" si="189">SUM(CL38:CL54)</f>
        <v>1967</v>
      </c>
      <c r="CM55" s="301">
        <f t="shared" ref="CM55" si="190">SUM(CM38:CM54)</f>
        <v>1800</v>
      </c>
      <c r="CN55" s="301">
        <f t="shared" ref="CN55" si="191">SUM(CN38:CN54)</f>
        <v>1614</v>
      </c>
      <c r="CO55" s="301">
        <f t="shared" ref="CO55" si="192">SUM(CO38:CO54)</f>
        <v>1387</v>
      </c>
      <c r="CP55" s="301">
        <f t="shared" ref="CP55" si="193">SUM(CP38:CP54)</f>
        <v>1288</v>
      </c>
      <c r="CQ55" s="301">
        <f t="shared" ref="CQ55" si="194">SUM(CQ38:CQ54)</f>
        <v>1218</v>
      </c>
      <c r="CR55" s="301">
        <f t="shared" ref="CR55" si="195">SUM(CR38:CR54)</f>
        <v>4087</v>
      </c>
      <c r="CS55" s="305">
        <f t="shared" si="0"/>
        <v>23772</v>
      </c>
      <c r="CT55" s="305">
        <f t="shared" si="1"/>
        <v>36530</v>
      </c>
      <c r="CU55" s="305">
        <f t="shared" si="2"/>
        <v>18848</v>
      </c>
      <c r="CV55" s="309">
        <f t="shared" si="3"/>
        <v>79150</v>
      </c>
      <c r="CW55" s="309">
        <f t="shared" si="4"/>
        <v>368491</v>
      </c>
      <c r="CX55" s="305">
        <f t="shared" si="5"/>
        <v>64473</v>
      </c>
      <c r="CY55" s="305">
        <f t="shared" si="6"/>
        <v>182341</v>
      </c>
      <c r="CZ55" s="305">
        <f t="shared" si="7"/>
        <v>121677</v>
      </c>
      <c r="DA55" s="305">
        <f t="shared" si="8"/>
        <v>68585</v>
      </c>
      <c r="DB55" s="309">
        <f t="shared" si="9"/>
        <v>79979</v>
      </c>
      <c r="DC55" s="305">
        <f t="shared" si="10"/>
        <v>11394</v>
      </c>
    </row>
    <row r="56" spans="1:107" ht="15" thickTop="1" x14ac:dyDescent="0.35"/>
  </sheetData>
  <autoFilter ref="A1:CR55" xr:uid="{D33DB245-58ED-48E8-871A-419D31E4346E}"/>
  <sortState xmlns:xlrd2="http://schemas.microsoft.com/office/spreadsheetml/2017/richdata2" ref="A2:CR54">
    <sortCondition ref="D2:D54"/>
    <sortCondition ref="B2:B54"/>
  </sortState>
  <pageMargins left="0.7" right="0.7" top="0.75" bottom="0.75" header="0.3" footer="0.3"/>
  <pageSetup paperSize="9" orientation="portrait" horizontalDpi="300" verticalDpi="300" r:id="rId1"/>
  <ignoredErrors>
    <ignoredError sqref="E2 E20:E36 E38:E54 F19:CR19 CS2:DC55 E4:E18" formulaRange="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P23"/>
  <sheetViews>
    <sheetView workbookViewId="0">
      <selection activeCell="C7" sqref="C7"/>
    </sheetView>
  </sheetViews>
  <sheetFormatPr defaultRowHeight="14.5" x14ac:dyDescent="0.35"/>
  <cols>
    <col min="1" max="1" width="27.54296875" bestFit="1" customWidth="1"/>
    <col min="2" max="2" width="14.453125" style="262" bestFit="1" customWidth="1"/>
    <col min="3" max="3" width="11.1796875" style="264" bestFit="1" customWidth="1"/>
    <col min="13" max="13" width="27.54296875" bestFit="1" customWidth="1"/>
    <col min="14" max="14" width="13.453125" bestFit="1" customWidth="1"/>
    <col min="15" max="15" width="11.1796875" bestFit="1" customWidth="1"/>
  </cols>
  <sheetData>
    <row r="1" spans="1:16" x14ac:dyDescent="0.35">
      <c r="A1" t="s">
        <v>100</v>
      </c>
    </row>
    <row r="2" spans="1:16" x14ac:dyDescent="0.35">
      <c r="A2" t="s">
        <v>12</v>
      </c>
    </row>
    <row r="3" spans="1:16" x14ac:dyDescent="0.35">
      <c r="A3" t="s">
        <v>171</v>
      </c>
    </row>
    <row r="4" spans="1:16" x14ac:dyDescent="0.35">
      <c r="A4" t="s">
        <v>292</v>
      </c>
    </row>
    <row r="5" spans="1:16" x14ac:dyDescent="0.35">
      <c r="A5" t="s">
        <v>293</v>
      </c>
    </row>
    <row r="6" spans="1:16" ht="15" thickBot="1" x14ac:dyDescent="0.4">
      <c r="A6" t="s">
        <v>167</v>
      </c>
      <c r="B6" s="263" t="s">
        <v>433</v>
      </c>
      <c r="C6" s="265" t="s">
        <v>535</v>
      </c>
      <c r="M6" s="271" t="s">
        <v>169</v>
      </c>
      <c r="N6" s="271" t="s">
        <v>553</v>
      </c>
      <c r="O6" s="271" t="s">
        <v>535</v>
      </c>
      <c r="P6" s="271" t="s">
        <v>554</v>
      </c>
    </row>
    <row r="7" spans="1:16" x14ac:dyDescent="0.35">
      <c r="A7" t="s">
        <v>11</v>
      </c>
      <c r="B7" s="262" t="s">
        <v>416</v>
      </c>
      <c r="C7" s="264" t="s">
        <v>171</v>
      </c>
      <c r="D7" t="s">
        <v>536</v>
      </c>
      <c r="M7" s="181" t="s">
        <v>363</v>
      </c>
      <c r="N7" s="262" t="s">
        <v>420</v>
      </c>
      <c r="O7" s="264" t="s">
        <v>292</v>
      </c>
      <c r="P7" s="269" t="s">
        <v>541</v>
      </c>
    </row>
    <row r="8" spans="1:16" x14ac:dyDescent="0.35">
      <c r="A8" t="s">
        <v>97</v>
      </c>
      <c r="B8" s="262" t="s">
        <v>417</v>
      </c>
      <c r="C8" s="264" t="s">
        <v>293</v>
      </c>
      <c r="D8" t="s">
        <v>545</v>
      </c>
      <c r="M8" s="181" t="s">
        <v>165</v>
      </c>
      <c r="N8" s="262" t="s">
        <v>425</v>
      </c>
      <c r="O8" s="264" t="s">
        <v>292</v>
      </c>
      <c r="P8" s="269" t="s">
        <v>543</v>
      </c>
    </row>
    <row r="9" spans="1:16" x14ac:dyDescent="0.35">
      <c r="A9" t="s">
        <v>361</v>
      </c>
      <c r="B9" s="262" t="s">
        <v>418</v>
      </c>
      <c r="C9" s="264" t="s">
        <v>167</v>
      </c>
      <c r="D9" t="s">
        <v>549</v>
      </c>
      <c r="M9" s="181" t="s">
        <v>98</v>
      </c>
      <c r="N9" s="262" t="s">
        <v>426</v>
      </c>
      <c r="O9" s="264" t="s">
        <v>292</v>
      </c>
      <c r="P9" s="269" t="s">
        <v>542</v>
      </c>
    </row>
    <row r="10" spans="1:16" x14ac:dyDescent="0.35">
      <c r="A10" t="s">
        <v>362</v>
      </c>
      <c r="B10" s="262" t="s">
        <v>419</v>
      </c>
      <c r="C10" s="264" t="s">
        <v>171</v>
      </c>
      <c r="D10" t="s">
        <v>540</v>
      </c>
      <c r="M10" s="272" t="s">
        <v>367</v>
      </c>
      <c r="N10" s="266" t="s">
        <v>430</v>
      </c>
      <c r="O10" s="267" t="s">
        <v>292</v>
      </c>
      <c r="P10" s="270" t="s">
        <v>544</v>
      </c>
    </row>
    <row r="11" spans="1:16" x14ac:dyDescent="0.35">
      <c r="A11" t="s">
        <v>363</v>
      </c>
      <c r="B11" s="262" t="s">
        <v>420</v>
      </c>
      <c r="C11" s="264" t="s">
        <v>292</v>
      </c>
      <c r="D11" t="s">
        <v>541</v>
      </c>
      <c r="M11" s="181" t="s">
        <v>11</v>
      </c>
      <c r="N11" s="262" t="s">
        <v>416</v>
      </c>
      <c r="O11" s="264" t="s">
        <v>171</v>
      </c>
      <c r="P11" s="269" t="s">
        <v>536</v>
      </c>
    </row>
    <row r="12" spans="1:16" x14ac:dyDescent="0.35">
      <c r="A12" t="s">
        <v>364</v>
      </c>
      <c r="B12" s="262" t="s">
        <v>421</v>
      </c>
      <c r="C12" s="264" t="s">
        <v>171</v>
      </c>
      <c r="D12" t="s">
        <v>537</v>
      </c>
      <c r="M12" s="181" t="s">
        <v>362</v>
      </c>
      <c r="N12" s="262" t="s">
        <v>419</v>
      </c>
      <c r="O12" s="264" t="s">
        <v>171</v>
      </c>
      <c r="P12" s="269" t="s">
        <v>540</v>
      </c>
    </row>
    <row r="13" spans="1:16" x14ac:dyDescent="0.35">
      <c r="A13" t="s">
        <v>95</v>
      </c>
      <c r="B13" s="262" t="s">
        <v>422</v>
      </c>
      <c r="C13" s="264" t="s">
        <v>171</v>
      </c>
      <c r="D13" t="s">
        <v>538</v>
      </c>
      <c r="M13" s="181" t="s">
        <v>364</v>
      </c>
      <c r="N13" s="262" t="s">
        <v>421</v>
      </c>
      <c r="O13" s="264" t="s">
        <v>171</v>
      </c>
      <c r="P13" s="269" t="s">
        <v>537</v>
      </c>
    </row>
    <row r="14" spans="1:16" x14ac:dyDescent="0.35">
      <c r="A14" t="s">
        <v>365</v>
      </c>
      <c r="B14" s="262" t="s">
        <v>423</v>
      </c>
      <c r="C14" s="264" t="s">
        <v>167</v>
      </c>
      <c r="D14" t="s">
        <v>550</v>
      </c>
      <c r="M14" s="181" t="s">
        <v>95</v>
      </c>
      <c r="N14" s="262" t="s">
        <v>422</v>
      </c>
      <c r="O14" s="264" t="s">
        <v>171</v>
      </c>
      <c r="P14" s="269" t="s">
        <v>538</v>
      </c>
    </row>
    <row r="15" spans="1:16" x14ac:dyDescent="0.35">
      <c r="A15" t="s">
        <v>96</v>
      </c>
      <c r="B15" s="262" t="s">
        <v>424</v>
      </c>
      <c r="C15" s="264" t="s">
        <v>171</v>
      </c>
      <c r="D15" t="s">
        <v>539</v>
      </c>
      <c r="M15" s="272" t="s">
        <v>96</v>
      </c>
      <c r="N15" s="266" t="s">
        <v>424</v>
      </c>
      <c r="O15" s="267" t="s">
        <v>171</v>
      </c>
      <c r="P15" s="270" t="s">
        <v>539</v>
      </c>
    </row>
    <row r="16" spans="1:16" x14ac:dyDescent="0.35">
      <c r="A16" t="s">
        <v>165</v>
      </c>
      <c r="B16" s="262" t="s">
        <v>425</v>
      </c>
      <c r="C16" s="264" t="s">
        <v>292</v>
      </c>
      <c r="D16" t="s">
        <v>543</v>
      </c>
      <c r="M16" s="181" t="s">
        <v>97</v>
      </c>
      <c r="N16" s="262" t="s">
        <v>417</v>
      </c>
      <c r="O16" s="264" t="s">
        <v>293</v>
      </c>
      <c r="P16" s="269" t="s">
        <v>545</v>
      </c>
    </row>
    <row r="17" spans="1:16" x14ac:dyDescent="0.35">
      <c r="A17" t="s">
        <v>98</v>
      </c>
      <c r="B17" s="262" t="s">
        <v>426</v>
      </c>
      <c r="C17" s="264" t="s">
        <v>292</v>
      </c>
      <c r="D17" t="s">
        <v>542</v>
      </c>
      <c r="M17" s="181" t="s">
        <v>366</v>
      </c>
      <c r="N17" s="262" t="s">
        <v>427</v>
      </c>
      <c r="O17" s="264" t="s">
        <v>293</v>
      </c>
      <c r="P17" s="269" t="s">
        <v>546</v>
      </c>
    </row>
    <row r="18" spans="1:16" x14ac:dyDescent="0.35">
      <c r="A18" t="s">
        <v>366</v>
      </c>
      <c r="B18" s="262" t="s">
        <v>427</v>
      </c>
      <c r="C18" s="264" t="s">
        <v>293</v>
      </c>
      <c r="D18" t="s">
        <v>546</v>
      </c>
      <c r="M18" s="181" t="s">
        <v>304</v>
      </c>
      <c r="N18" s="262" t="s">
        <v>428</v>
      </c>
      <c r="O18" s="264" t="s">
        <v>293</v>
      </c>
      <c r="P18" s="269" t="s">
        <v>547</v>
      </c>
    </row>
    <row r="19" spans="1:16" x14ac:dyDescent="0.35">
      <c r="A19" t="s">
        <v>304</v>
      </c>
      <c r="B19" s="262" t="s">
        <v>428</v>
      </c>
      <c r="C19" s="264" t="s">
        <v>293</v>
      </c>
      <c r="D19" t="s">
        <v>547</v>
      </c>
      <c r="M19" s="272" t="s">
        <v>369</v>
      </c>
      <c r="N19" s="266" t="s">
        <v>432</v>
      </c>
      <c r="O19" s="267" t="s">
        <v>293</v>
      </c>
      <c r="P19" s="270" t="s">
        <v>548</v>
      </c>
    </row>
    <row r="20" spans="1:16" x14ac:dyDescent="0.35">
      <c r="A20" t="s">
        <v>94</v>
      </c>
      <c r="B20" s="262" t="s">
        <v>429</v>
      </c>
      <c r="C20" s="264" t="s">
        <v>167</v>
      </c>
      <c r="D20" t="s">
        <v>551</v>
      </c>
      <c r="M20" s="181" t="s">
        <v>361</v>
      </c>
      <c r="N20" s="262" t="s">
        <v>418</v>
      </c>
      <c r="O20" s="264" t="s">
        <v>167</v>
      </c>
      <c r="P20" s="269" t="s">
        <v>549</v>
      </c>
    </row>
    <row r="21" spans="1:16" x14ac:dyDescent="0.35">
      <c r="A21" t="s">
        <v>367</v>
      </c>
      <c r="B21" s="262" t="s">
        <v>430</v>
      </c>
      <c r="C21" s="264" t="s">
        <v>292</v>
      </c>
      <c r="D21" t="s">
        <v>544</v>
      </c>
      <c r="M21" s="181" t="s">
        <v>365</v>
      </c>
      <c r="N21" s="262" t="s">
        <v>423</v>
      </c>
      <c r="O21" s="264" t="s">
        <v>167</v>
      </c>
      <c r="P21" s="269" t="s">
        <v>550</v>
      </c>
    </row>
    <row r="22" spans="1:16" x14ac:dyDescent="0.35">
      <c r="A22" t="s">
        <v>368</v>
      </c>
      <c r="B22" s="262" t="s">
        <v>431</v>
      </c>
      <c r="C22" s="264" t="s">
        <v>167</v>
      </c>
      <c r="D22" t="s">
        <v>552</v>
      </c>
      <c r="M22" s="181" t="s">
        <v>94</v>
      </c>
      <c r="N22" s="262" t="s">
        <v>429</v>
      </c>
      <c r="O22" s="264" t="s">
        <v>167</v>
      </c>
      <c r="P22" s="269" t="s">
        <v>551</v>
      </c>
    </row>
    <row r="23" spans="1:16" x14ac:dyDescent="0.35">
      <c r="A23" t="s">
        <v>369</v>
      </c>
      <c r="B23" s="262" t="s">
        <v>432</v>
      </c>
      <c r="C23" s="264" t="s">
        <v>293</v>
      </c>
      <c r="D23" t="s">
        <v>548</v>
      </c>
      <c r="M23" s="181" t="s">
        <v>368</v>
      </c>
      <c r="N23" s="262" t="s">
        <v>431</v>
      </c>
      <c r="O23" s="264" t="s">
        <v>167</v>
      </c>
      <c r="P23" s="269" t="s">
        <v>552</v>
      </c>
    </row>
  </sheetData>
  <autoFilter ref="M6:P6" xr:uid="{99CC7F9B-255D-4517-8541-2450E194103D}"/>
  <sortState xmlns:xlrd2="http://schemas.microsoft.com/office/spreadsheetml/2017/richdata2" ref="M7:P23">
    <sortCondition ref="O7:O23"/>
    <sortCondition ref="M7:M23"/>
  </sortState>
  <pageMargins left="0.7" right="0.7" top="0.75" bottom="0.75" header="0.3" footer="0.3"/>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0"/>
    <pageSetUpPr fitToPage="1"/>
  </sheetPr>
  <dimension ref="A1:X65"/>
  <sheetViews>
    <sheetView topLeftCell="A22" zoomScaleNormal="100" zoomScaleSheetLayoutView="85" workbookViewId="0">
      <selection activeCell="I55" sqref="I55"/>
    </sheetView>
  </sheetViews>
  <sheetFormatPr defaultColWidth="9.1796875" defaultRowHeight="13" x14ac:dyDescent="0.3"/>
  <cols>
    <col min="1" max="1" width="1.453125" style="79" customWidth="1"/>
    <col min="2" max="2" width="36" style="60" customWidth="1"/>
    <col min="3" max="3" width="1.1796875" style="60" customWidth="1"/>
    <col min="4" max="4" width="8.7265625" style="60" customWidth="1"/>
    <col min="5" max="6" width="11" style="60" bestFit="1" customWidth="1"/>
    <col min="7" max="7" width="1.1796875" style="60" customWidth="1"/>
    <col min="8" max="10" width="8.7265625" style="60" customWidth="1"/>
    <col min="11" max="11" width="1.1796875" style="60" customWidth="1"/>
    <col min="12" max="14" width="8.7265625" style="60" customWidth="1"/>
    <col min="15" max="15" width="1.1796875" style="60" customWidth="1"/>
    <col min="16" max="18" width="8.7265625" style="60" customWidth="1"/>
    <col min="19" max="19" width="1.1796875" style="60" customWidth="1"/>
    <col min="20" max="22" width="8.7265625" style="60" customWidth="1"/>
    <col min="23" max="23" width="1.1796875" style="60" customWidth="1"/>
    <col min="24" max="24" width="68.453125" style="60" bestFit="1" customWidth="1"/>
    <col min="25" max="25" width="1.1796875" style="60" customWidth="1"/>
    <col min="26" max="16384" width="9.1796875" style="60"/>
  </cols>
  <sheetData>
    <row r="1" spans="1:24" ht="9" customHeight="1" x14ac:dyDescent="0.3"/>
    <row r="2" spans="1:24" ht="15.5" x14ac:dyDescent="0.3">
      <c r="B2" s="1191" t="s">
        <v>166</v>
      </c>
      <c r="C2" s="1191"/>
      <c r="D2" s="1191"/>
      <c r="E2" s="1191"/>
      <c r="F2" s="1191"/>
      <c r="G2" s="1191"/>
      <c r="H2" s="1191"/>
      <c r="I2" s="1191"/>
      <c r="J2" s="1191"/>
      <c r="K2" s="1191"/>
      <c r="L2" s="1191"/>
      <c r="M2" s="1191"/>
      <c r="N2" s="1191"/>
    </row>
    <row r="3" spans="1:24" ht="9" customHeight="1" x14ac:dyDescent="0.3"/>
    <row r="4" spans="1:24" ht="84" customHeight="1" x14ac:dyDescent="0.3">
      <c r="B4" s="1194" t="s">
        <v>173</v>
      </c>
      <c r="C4" s="1194"/>
      <c r="D4" s="1194"/>
      <c r="E4" s="1194"/>
      <c r="F4" s="1194"/>
      <c r="G4" s="61"/>
      <c r="H4" s="1188" t="s">
        <v>318</v>
      </c>
      <c r="I4" s="1188"/>
      <c r="J4" s="1188"/>
      <c r="K4" s="61"/>
      <c r="L4" s="1188" t="s">
        <v>315</v>
      </c>
      <c r="M4" s="1188"/>
      <c r="N4" s="1188"/>
      <c r="P4" s="1188" t="s">
        <v>316</v>
      </c>
      <c r="Q4" s="1188"/>
      <c r="R4" s="1188"/>
      <c r="T4" s="1188" t="s">
        <v>317</v>
      </c>
      <c r="U4" s="1188"/>
      <c r="V4" s="1188"/>
      <c r="X4" s="62"/>
    </row>
    <row r="5" spans="1:24" ht="9" customHeight="1" x14ac:dyDescent="0.3"/>
    <row r="6" spans="1:24" ht="30" customHeight="1" x14ac:dyDescent="0.35">
      <c r="C6" s="63"/>
      <c r="D6" s="1190" t="s">
        <v>12</v>
      </c>
      <c r="E6" s="1190"/>
      <c r="F6" s="1190"/>
      <c r="G6" s="63"/>
      <c r="H6" s="1192" t="s">
        <v>171</v>
      </c>
      <c r="I6" s="1192"/>
      <c r="J6" s="1192"/>
      <c r="K6" s="63"/>
      <c r="L6" s="1193" t="s">
        <v>292</v>
      </c>
      <c r="M6" s="1193"/>
      <c r="N6" s="1193"/>
      <c r="P6" s="1189" t="s">
        <v>293</v>
      </c>
      <c r="Q6" s="1189"/>
      <c r="R6" s="1189"/>
      <c r="T6" s="1187" t="s">
        <v>167</v>
      </c>
      <c r="U6" s="1187"/>
      <c r="V6" s="1187"/>
    </row>
    <row r="7" spans="1:24" ht="14.5" x14ac:dyDescent="0.35">
      <c r="C7" s="63"/>
      <c r="D7" s="51"/>
      <c r="E7" s="51" t="s">
        <v>169</v>
      </c>
      <c r="F7" s="51" t="s">
        <v>169</v>
      </c>
      <c r="G7" s="63"/>
      <c r="H7" s="134"/>
      <c r="I7" s="134"/>
      <c r="J7" s="134"/>
      <c r="K7" s="63"/>
      <c r="L7" s="135"/>
      <c r="M7" s="135"/>
      <c r="N7" s="135"/>
      <c r="P7" s="133"/>
      <c r="Q7" s="133"/>
      <c r="R7" s="133"/>
      <c r="T7" s="132"/>
      <c r="U7" s="132"/>
      <c r="V7" s="132"/>
    </row>
    <row r="8" spans="1:24" x14ac:dyDescent="0.3">
      <c r="B8" s="64" t="s">
        <v>10</v>
      </c>
      <c r="C8" s="65"/>
      <c r="D8" s="46" t="s">
        <v>168</v>
      </c>
      <c r="E8" s="46" t="s">
        <v>101</v>
      </c>
      <c r="F8" s="46" t="s">
        <v>102</v>
      </c>
      <c r="G8" s="65"/>
      <c r="H8" s="47" t="s">
        <v>0</v>
      </c>
      <c r="I8" s="47" t="s">
        <v>99</v>
      </c>
      <c r="J8" s="47" t="s">
        <v>2</v>
      </c>
      <c r="K8" s="65"/>
      <c r="L8" s="49" t="s">
        <v>0</v>
      </c>
      <c r="M8" s="49" t="s">
        <v>99</v>
      </c>
      <c r="N8" s="49" t="s">
        <v>2</v>
      </c>
      <c r="P8" s="50" t="s">
        <v>0</v>
      </c>
      <c r="Q8" s="50" t="s">
        <v>99</v>
      </c>
      <c r="R8" s="50" t="s">
        <v>2</v>
      </c>
      <c r="T8" s="48" t="s">
        <v>0</v>
      </c>
      <c r="U8" s="48" t="s">
        <v>99</v>
      </c>
      <c r="V8" s="48" t="s">
        <v>2</v>
      </c>
      <c r="X8" s="64" t="s">
        <v>10</v>
      </c>
    </row>
    <row r="9" spans="1:24" x14ac:dyDescent="0.3">
      <c r="A9" s="79">
        <v>2</v>
      </c>
      <c r="B9" s="52" t="str">
        <f>VLOOKUP($A9,Data!$A$1:$BI$1015,2,FALSE)</f>
        <v>Total population</v>
      </c>
      <c r="C9" s="61"/>
      <c r="D9" s="1111">
        <f>IF($D$6="First Area","",HLOOKUP($D$6,Data!$E$1:$BU$1020,A9,FALSE))</f>
        <v>527620</v>
      </c>
      <c r="E9" s="1112">
        <f>IF(ISBLANK(VLOOKUP($A9,Data!$A$1:$BU$1015,9,FALSE)),"N/A",VLOOKUP($A9,Data!$A$1:$BU$1015,9,FALSE))</f>
        <v>38061</v>
      </c>
      <c r="F9" s="1112">
        <f>IF(ISBLANK(VLOOKUP($A9,Data!$A$1:$BI$1015,10,FALSE)),"N/A",VLOOKUP($A9,Data!$A$1:$BI$1015,10,FALSE))</f>
        <v>23589</v>
      </c>
      <c r="G9" s="1113"/>
      <c r="H9" s="1114">
        <f>IF($H$6="First Area","",HLOOKUP($H$6,Data!$E$1:$BU$1020,A9,FALSE))</f>
        <v>150801</v>
      </c>
      <c r="I9" s="1115" t="s">
        <v>211</v>
      </c>
      <c r="J9" s="1116" t="s">
        <v>211</v>
      </c>
      <c r="K9" s="1117"/>
      <c r="L9" s="1114">
        <f>IF($L$6="Second Area","",HLOOKUP($L$6,Data!$E$1:$BU$1020,A9,FALSE))</f>
        <v>122182</v>
      </c>
      <c r="M9" s="1115" t="s">
        <v>211</v>
      </c>
      <c r="N9" s="1118" t="s">
        <v>211</v>
      </c>
      <c r="O9" s="1119"/>
      <c r="P9" s="1114">
        <f>IF($P$6="Second Area","",HLOOKUP($P$6,Data!$E$1:$BU$1020,A9,FALSE))</f>
        <v>139325</v>
      </c>
      <c r="Q9" s="1115" t="s">
        <v>211</v>
      </c>
      <c r="R9" s="1116" t="s">
        <v>211</v>
      </c>
      <c r="S9" s="1119"/>
      <c r="T9" s="1114">
        <f>IF($T$6="Second Area","",HLOOKUP($T$6,Data!$E$1:$BU$1020,A9,FALSE))</f>
        <v>115312</v>
      </c>
      <c r="U9" s="1115" t="s">
        <v>211</v>
      </c>
      <c r="V9" s="1116" t="s">
        <v>211</v>
      </c>
      <c r="X9" s="52" t="str">
        <f>VLOOKUP($A9,Data!$A$1:$BI$1015,2,FALSE)</f>
        <v>Total population</v>
      </c>
    </row>
    <row r="10" spans="1:24" x14ac:dyDescent="0.3">
      <c r="A10" s="79">
        <v>13</v>
      </c>
      <c r="B10" s="52" t="str">
        <f>VLOOKUP($A10,Data!$A$1:$BI$1015,2,FALSE)</f>
        <v>Age: 0-15</v>
      </c>
      <c r="C10" s="61"/>
      <c r="D10" s="1120">
        <f>IF($D$6="First Area","",IF(E10="N/A","-",HLOOKUP($D$6&amp;"%",Data!$E$1:$BU$1020,A10,FALSE)))</f>
        <v>0.15001326712406657</v>
      </c>
      <c r="E10" s="1120">
        <f>IF(ISBLANK(VLOOKUP($A10,Data!$A$1:$BU$1015,9,FALSE)),"N/A",VLOOKUP($A10,Data!$A$1:$BU$1015,9,FALSE))</f>
        <v>0.2134370156883004</v>
      </c>
      <c r="F10" s="1120">
        <f>IF(ISBLANK(VLOOKUP($A10,Data!$A$1:$BU$1015,10,FALSE)),"N/A",VLOOKUP($A10,Data!$A$1:$BU$1015,10,FALSE))</f>
        <v>6.9149911385442769E-2</v>
      </c>
      <c r="G10" s="1113"/>
      <c r="H10" s="1114">
        <f>IF($H$6="First Area","",HLOOKUP($H$6,Data!$E$1:$BU$1020,A10,FALSE))</f>
        <v>26668</v>
      </c>
      <c r="I10" s="1121">
        <f>IF($H$6="First Area","",IF(E10="N/A","-",HLOOKUP($H$6&amp;"%",Data!$E$1:$BU$1020,A10,FALSE)))</f>
        <v>0.17684232863177299</v>
      </c>
      <c r="J10" s="1122">
        <f>IF($H$6="First Area","",IF(E10="N/A","-",IF($H$6="Edinburgh","-",IF($H$6="Scotland","-",HLOOKUP($H$6&amp;"Index",Data!$E$1:$BU$1020,A10,FALSE)))))</f>
        <v>1.1788445916954651</v>
      </c>
      <c r="K10" s="1113"/>
      <c r="L10" s="1114">
        <f>IF($L$6="Second Area","",HLOOKUP($L$6,Data!$E$1:$BU$1020,A10,FALSE))</f>
        <v>17102</v>
      </c>
      <c r="M10" s="1123">
        <f>IF($L$6="Second Area","",IF(E10="N/A","-",HLOOKUP($L$6&amp;"%",Data!$E$1:$BU$1020,A10,FALSE)))</f>
        <v>0.13997151789952694</v>
      </c>
      <c r="N10" s="1122">
        <f>IF($L$6="Second Area","",IF(E10="N/A","-",IF($L$6="Edinburgh","-",IF($L$6="Scotland","-",HLOOKUP($L$6&amp;"Index",Data!$E$1:$BU$1020,A10,FALSE)))))</f>
        <v>0.93306092576308786</v>
      </c>
      <c r="O10" s="1124"/>
      <c r="P10" s="1114">
        <f>IF($P$6="Second Area","",HLOOKUP($P$6,Data!$E$1:$BU$1020,A10,FALSE))</f>
        <v>17302</v>
      </c>
      <c r="Q10" s="1123">
        <f>IF($P$6="Second Area","",IF(E10="N/A","-",HLOOKUP($P$6&amp;"%",Data!$E$1:$BU$1020,A10,FALSE)))</f>
        <v>0.12418446079310963</v>
      </c>
      <c r="R10" s="1122">
        <f>IF($P$6="Second Area","",IF(E10="N/A","-",IF($P$6="Edinburgh","-",IF($P$6="Scotland","-",HLOOKUP($P$6&amp;"Index",Data!$E$1:$BU$1020,A10,FALSE)))))</f>
        <v>0.82782318640126973</v>
      </c>
      <c r="S10" s="1124"/>
      <c r="T10" s="1114">
        <f>IF($T$6="Second Area","",HLOOKUP($T$6,Data!$E$1:$BU$1020,A10,FALSE))</f>
        <v>18078</v>
      </c>
      <c r="U10" s="1123">
        <f>IF($T$6="Second Area","",IF(E10="N/A","-",HLOOKUP($T$6&amp;"%",Data!$E$1:$BU$1020,A10,FALSE)))</f>
        <v>0.15677466352157624</v>
      </c>
      <c r="V10" s="1122">
        <f>IF($T$6="Second Area","",IF(E10="N/A","-",IF($T$6="Edinburgh","-",IF($T$6="Scotland","-",HLOOKUP($T$6&amp;"Index",Data!$E$1:$BU$1020,A10,FALSE)))))</f>
        <v>1.0450719894788889</v>
      </c>
      <c r="X10" s="52" t="str">
        <f>VLOOKUP($A10,Data!$A$1:$BI$1015,2,FALSE)</f>
        <v>Age: 0-15</v>
      </c>
    </row>
    <row r="11" spans="1:24" x14ac:dyDescent="0.3">
      <c r="A11" s="79">
        <v>14</v>
      </c>
      <c r="B11" s="52" t="str">
        <f>VLOOKUP($A11,Data!$A$1:$BI$1015,2,FALSE)</f>
        <v>Age: 16-64</v>
      </c>
      <c r="C11" s="61"/>
      <c r="D11" s="1120">
        <f>IF($D$6="First Area","",IF(E11="N/A","-",HLOOKUP($D$6&amp;"%",Data!$E$1:$BU$1020,A11,FALSE)))</f>
        <v>0.69840225920169818</v>
      </c>
      <c r="E11" s="1120">
        <f>IF(ISBLANK(VLOOKUP($A11,Data!$A$1:$BU$1015,9,FALSE)),"N/A",VLOOKUP($A11,Data!$A$1:$BU$1015,9,FALSE))</f>
        <v>0.84024934303000676</v>
      </c>
      <c r="F11" s="1120">
        <f>IF(ISBLANK(VLOOKUP($A11,Data!$A$1:$BU$1015,10,FALSE)),"N/A",VLOOKUP($A11,Data!$A$1:$BU$1015,10,FALSE))</f>
        <v>0.60456969986466047</v>
      </c>
      <c r="G11" s="1113"/>
      <c r="H11" s="1114">
        <f>IF($H$6="First Area","",HLOOKUP($H$6,Data!$E$1:$BU$1020,A11,FALSE))</f>
        <v>97854</v>
      </c>
      <c r="I11" s="1121">
        <f>IF($H$6="First Area","",IF(E11="N/A","-",HLOOKUP($H$6&amp;"%",Data!$E$1:$BU$1020,A11,FALSE)))</f>
        <v>0.64889490122744542</v>
      </c>
      <c r="J11" s="1122">
        <f>IF($H$6="First Area","",IF(E11="N/A","-",IF($H$6="Edinburgh","-",IF($H$6="Scotland","-",HLOOKUP($H$6&amp;"Index",Data!$E$1:$BU$1020,A11,FALSE)))))</f>
        <v>0.92911340517305652</v>
      </c>
      <c r="K11" s="1113"/>
      <c r="L11" s="1114">
        <f>IF($L$6="Second Area","",HLOOKUP($L$6,Data!$E$1:$BU$1020,A11,FALSE))</f>
        <v>88815</v>
      </c>
      <c r="M11" s="1123">
        <f>IF($L$6="Second Area","",IF(E11="N/A","-",HLOOKUP($L$6&amp;"%",Data!$E$1:$BU$1020,A11,FALSE)))</f>
        <v>0.72690740043541602</v>
      </c>
      <c r="N11" s="1122">
        <f>IF($L$6="Second Area","",IF(E11="N/A","-",IF($L$6="Edinburgh","-",IF($L$6="Scotland","-",HLOOKUP($L$6&amp;"Index",Data!$E$1:$BU$1020,A11,FALSE)))))</f>
        <v>1.0408147895545188</v>
      </c>
      <c r="O11" s="1124"/>
      <c r="P11" s="1114">
        <f>IF($P$6="Second Area","",HLOOKUP($P$6,Data!$E$1:$BU$1020,A11,FALSE))</f>
        <v>102705</v>
      </c>
      <c r="Q11" s="1123">
        <f>IF($P$6="Second Area","",IF(E11="N/A","-",HLOOKUP($P$6&amp;"%",Data!$E$1:$BU$1020,A11,FALSE)))</f>
        <v>0.73716131347568636</v>
      </c>
      <c r="R11" s="1122">
        <f>IF($P$6="Second Area","",IF(E11="N/A","-",IF($P$6="Edinburgh","-",IF($P$6="Scotland","-",HLOOKUP($P$6&amp;"Index",Data!$E$1:$BU$1020,A11,FALSE)))))</f>
        <v>1.0554967481323605</v>
      </c>
      <c r="S11" s="1124"/>
      <c r="T11" s="1114">
        <f>IF($T$6="Second Area","",HLOOKUP($T$6,Data!$E$1:$BU$1020,A11,FALSE))</f>
        <v>79117</v>
      </c>
      <c r="U11" s="1123">
        <f>IF($T$6="Second Area","",IF(E11="N/A","-",HLOOKUP($T$6&amp;"%",Data!$E$1:$BU$1020,A11,FALSE)))</f>
        <v>0.68611246010822813</v>
      </c>
      <c r="V11" s="1122">
        <f>IF($T$6="Second Area","",IF(E11="N/A","-",IF($T$6="Edinburgh","-",IF($T$6="Scotland","-",HLOOKUP($T$6&amp;"Index",Data!$E$1:$BU$1020,A11,FALSE)))))</f>
        <v>0.98240297918348973</v>
      </c>
      <c r="X11" s="52" t="str">
        <f>VLOOKUP($A11,Data!$A$1:$BI$1015,2,FALSE)</f>
        <v>Age: 16-64</v>
      </c>
    </row>
    <row r="12" spans="1:24" x14ac:dyDescent="0.3">
      <c r="A12" s="79">
        <v>15</v>
      </c>
      <c r="B12" s="52" t="str">
        <f>VLOOKUP($A12,Data!$A$1:$BI$1015,2,FALSE)</f>
        <v>Age: 65+</v>
      </c>
      <c r="C12" s="61"/>
      <c r="D12" s="1120">
        <f>IF($D$6="First Area","",IF(E12="N/A","-",HLOOKUP($D$6&amp;"%",Data!$E$1:$BU$1020,A12,FALSE)))</f>
        <v>0.15158447367423525</v>
      </c>
      <c r="E12" s="1120">
        <f>IF(ISBLANK(VLOOKUP($A12,Data!$A$1:$BU$1015,9,FALSE)),"N/A",VLOOKUP($A12,Data!$A$1:$BU$1015,9,FALSE))</f>
        <v>0.22739737410669769</v>
      </c>
      <c r="F12" s="1120">
        <f>IF(ISBLANK(VLOOKUP($A12,Data!$A$1:$BU$1015,10,FALSE)),"N/A",VLOOKUP($A12,Data!$A$1:$BU$1015,10,FALSE))</f>
        <v>9.041503389491147E-2</v>
      </c>
      <c r="G12" s="1113"/>
      <c r="H12" s="1114">
        <f>IF($H$6="First Area","",HLOOKUP($H$6,Data!$E$1:$BU$1020,A12,FALSE))</f>
        <v>26279</v>
      </c>
      <c r="I12" s="1121">
        <f>IF($H$6="First Area","",IF(E12="N/A","-",HLOOKUP($H$6&amp;"%",Data!$E$1:$BU$1020,A12,FALSE)))</f>
        <v>0.17426277014078156</v>
      </c>
      <c r="J12" s="1122">
        <f>IF($H$6="First Area","",IF(E12="N/A","-",IF($H$6="Edinburgh","-",IF($H$6="Scotland","-",HLOOKUP($H$6&amp;"Index",Data!$E$1:$BU$1020,A12,FALSE)))))</f>
        <v>1.1496083069515644</v>
      </c>
      <c r="K12" s="1113"/>
      <c r="L12" s="1114">
        <f>IF($L$6="Second Area","",HLOOKUP($L$6,Data!$E$1:$BU$1020,A12,FALSE))</f>
        <v>16265</v>
      </c>
      <c r="M12" s="1123">
        <f>IF($L$6="Second Area","",IF(E12="N/A","-",HLOOKUP($L$6&amp;"%",Data!$E$1:$BU$1020,A12,FALSE)))</f>
        <v>0.13312108166505704</v>
      </c>
      <c r="N12" s="1122">
        <f>IF($L$6="Second Area","",IF(E12="N/A","-",IF($L$6="Edinburgh","-",IF($L$6="Scotland","-",HLOOKUP($L$6&amp;"Index",Data!$E$1:$BU$1020,A12,FALSE)))))</f>
        <v>0.87819734065338895</v>
      </c>
      <c r="O12" s="1124"/>
      <c r="P12" s="1114">
        <f>IF($P$6="Second Area","",HLOOKUP($P$6,Data!$E$1:$BU$1020,A12,FALSE))</f>
        <v>19318</v>
      </c>
      <c r="Q12" s="1123">
        <f>IF($P$6="Second Area","",IF(E12="N/A","-",HLOOKUP($P$6&amp;"%",Data!$E$1:$BU$1020,A12,FALSE)))</f>
        <v>0.13865422573120401</v>
      </c>
      <c r="R12" s="1122">
        <f>IF($P$6="Second Area","",IF(E12="N/A","-",IF($P$6="Edinburgh","-",IF($P$6="Scotland","-",HLOOKUP($P$6&amp;"Index",Data!$E$1:$BU$1020,A12,FALSE)))))</f>
        <v>0.91469939084381968</v>
      </c>
      <c r="S12" s="1124"/>
      <c r="T12" s="1114">
        <f>IF($T$6="Second Area","",HLOOKUP($T$6,Data!$E$1:$BU$1020,A12,FALSE))</f>
        <v>18117</v>
      </c>
      <c r="U12" s="1123">
        <f>IF($T$6="Second Area","",IF(E12="N/A","-",HLOOKUP($T$6&amp;"%",Data!$E$1:$BU$1020,A12,FALSE)))</f>
        <v>0.15711287637019564</v>
      </c>
      <c r="V12" s="1122">
        <f>IF($T$6="Second Area","",IF(E12="N/A","-",IF($T$6="Edinburgh","-",IF($T$6="Scotland","-",HLOOKUP($T$6&amp;"Index",Data!$E$1:$BU$1020,A12,FALSE)))))</f>
        <v>1.0364707714580406</v>
      </c>
      <c r="X12" s="52" t="str">
        <f>VLOOKUP($A12,Data!$A$1:$BI$1015,2,FALSE)</f>
        <v>Age: 65+</v>
      </c>
    </row>
    <row r="13" spans="1:24" ht="6" customHeight="1" x14ac:dyDescent="0.3">
      <c r="B13" s="61"/>
      <c r="C13" s="61"/>
      <c r="D13" s="1125"/>
      <c r="E13" s="1125"/>
      <c r="F13" s="1125"/>
      <c r="G13" s="1113"/>
      <c r="H13" s="1126"/>
      <c r="I13" s="1127"/>
      <c r="J13" s="1128"/>
      <c r="K13" s="1113"/>
      <c r="L13" s="1126"/>
      <c r="M13" s="1129"/>
      <c r="N13" s="1128"/>
      <c r="O13" s="1124"/>
      <c r="P13" s="1126"/>
      <c r="Q13" s="1129"/>
      <c r="R13" s="1128"/>
      <c r="S13" s="1124"/>
      <c r="T13" s="1126"/>
      <c r="U13" s="1129"/>
      <c r="V13" s="1128"/>
      <c r="X13" s="61"/>
    </row>
    <row r="14" spans="1:24" x14ac:dyDescent="0.3">
      <c r="A14" s="79">
        <v>49</v>
      </c>
      <c r="B14" s="52" t="str">
        <f>VLOOKUP($A14,Data!$A$1:$BI$1015,2,FALSE)</f>
        <v>Household tenure: total</v>
      </c>
      <c r="C14" s="61"/>
      <c r="D14" s="1111">
        <f>IF($D$6="First Area","",HLOOKUP($D$6,Data!$E$1:$BU$1020,A14,FALSE))</f>
        <v>223051</v>
      </c>
      <c r="E14" s="1112">
        <f>IF(ISBLANK(VLOOKUP($A14,Data!$A$1:$BU$1015,9,FALSE)),"N/A",VLOOKUP($A14,Data!$A$1:$BU$1015,9,FALSE))</f>
        <v>17759</v>
      </c>
      <c r="F14" s="1112">
        <f>IF(ISBLANK(VLOOKUP($A14,Data!$A$1:$BU$1015,10,FALSE)),"N/A",VLOOKUP($A14,Data!$A$1:$BU$1015,10,FALSE))</f>
        <v>8327</v>
      </c>
      <c r="G14" s="1113"/>
      <c r="H14" s="1114">
        <f>IF($H$6="First Area","",HLOOKUP($H$6,Data!$E$1:$BU$1020,A14,FALSE))</f>
        <v>61314</v>
      </c>
      <c r="I14" s="1121">
        <f>IF($H$6="First Area","",IF(E14="N/A","-",HLOOKUP($H$6&amp;"%",Data!$E$1:$BU$1020,A14,FALSE)))</f>
        <v>0.27488780592779227</v>
      </c>
      <c r="J14" s="1122">
        <f>IF($H$6="First Area","",IF(E14="N/A","-",IF($H$6="Edinburgh","-",IF($H$6="Scotland","-",HLOOKUP($H$6&amp;"Index",Data!$E$1:$BU$1020,A14,FALSE)))))</f>
        <v>2.9242077528723436</v>
      </c>
      <c r="K14" s="1113"/>
      <c r="L14" s="1114">
        <f>IF($L$6="Second Area","",HLOOKUP($L$6,Data!$E$1:$BU$1020,A14,FALSE))</f>
        <v>55457</v>
      </c>
      <c r="M14" s="1123">
        <f>IF($L$6="Second Area","",IF(E14="N/A","-",HLOOKUP($L$6&amp;"%",Data!$E$1:$BU$1020,A14,FALSE)))</f>
        <v>0.24862923725964017</v>
      </c>
      <c r="N14" s="1122">
        <f>IF($L$6="Second Area","",IF(E14="N/A","-",IF($L$6="Edinburgh","-",IF($L$6="Scotland","-",HLOOKUP($L$6&amp;"Index",Data!$E$1:$BU$1020,A14,FALSE)))))</f>
        <v>2.6448737539720386</v>
      </c>
      <c r="O14" s="1124"/>
      <c r="P14" s="1114">
        <f>IF($P$6="Second Area","",HLOOKUP($P$6,Data!$E$1:$BU$1020,A14,FALSE))</f>
        <v>57683</v>
      </c>
      <c r="Q14" s="1123">
        <f>IF($P$6="Second Area","",IF(E14="N/A","-",HLOOKUP($P$6&amp;"%",Data!$E$1:$BU$1020,A14,FALSE)))</f>
        <v>0.25860901766860495</v>
      </c>
      <c r="R14" s="1122">
        <f>IF($P$6="Second Area","",IF(E14="N/A","-",IF($P$6="Edinburgh","-",IF($P$6="Scotland","-",HLOOKUP($P$6&amp;"Index",Data!$E$1:$BU$1020,A14,FALSE)))))</f>
        <v>2.7510368889476369</v>
      </c>
      <c r="S14" s="1124"/>
      <c r="T14" s="1114">
        <f>IF($T$6="Second Area","",HLOOKUP($T$6,Data!$E$1:$BU$1020,A14,FALSE))</f>
        <v>48597</v>
      </c>
      <c r="U14" s="1123">
        <f>IF($T$6="Second Area","",IF(E14="N/A","-",HLOOKUP($T$6&amp;"%",Data!$E$1:$BU$1020,A14,FALSE)))</f>
        <v>0.21787393914396258</v>
      </c>
      <c r="V14" s="1122">
        <f>IF($T$6="Second Area","",IF(E14="N/A","-",IF($T$6="Edinburgh","-",IF($T$6="Scotland","-",HLOOKUP($T$6&amp;"Index",Data!$E$1:$BU$1020,A14,FALSE)))))</f>
        <v>2.3177043442988108</v>
      </c>
      <c r="X14" s="52" t="str">
        <f>VLOOKUP($A14,Data!$A$1:$BI$1015,2,FALSE)</f>
        <v>Household tenure: total</v>
      </c>
    </row>
    <row r="15" spans="1:24" x14ac:dyDescent="0.3">
      <c r="A15" s="79">
        <v>91</v>
      </c>
      <c r="B15" s="52" t="str">
        <f>VLOOKUP($A15,Data!$A$1:$BI$1015,2,FALSE)</f>
        <v>1 person</v>
      </c>
      <c r="C15" s="61"/>
      <c r="D15" s="1120">
        <f>IF($D$6="First Area","",IF(E15="N/A","-",HLOOKUP($D$6&amp;"%",Data!$E$1:$BU$1020,A15,FALSE)))</f>
        <v>0.39083438316797503</v>
      </c>
      <c r="E15" s="1120">
        <f>IF(ISBLANK(VLOOKUP($A15,Data!$A$1:$BU$1015,9,FALSE)),"N/A",VLOOKUP($A15,Data!$A$1:$BU$1015,9,FALSE))</f>
        <v>0.48854102145391071</v>
      </c>
      <c r="F15" s="1120">
        <f>IF(ISBLANK(VLOOKUP($A15,Data!$A$1:$BU$1015,10,FALSE)),"N/A",VLOOKUP($A15,Data!$A$1:$BU$1015,10,FALSE))</f>
        <v>0.27921220127296748</v>
      </c>
      <c r="G15" s="1113"/>
      <c r="H15" s="1114">
        <f>IF($H$6="First Area","",HLOOKUP($H$6,Data!$E$1:$BU$1020,A15,FALSE))</f>
        <v>21786</v>
      </c>
      <c r="I15" s="1121">
        <f>IF($H$6="First Area","",IF(E15="N/A","-",HLOOKUP($H$6&amp;"%",Data!$E$1:$BU$1020,A15,FALSE)))</f>
        <v>0.35531852431744787</v>
      </c>
      <c r="J15" s="1122">
        <f>IF($H$6="First Area","",IF(E15="N/A","-",IF($H$6="Edinburgh","-",IF($H$6="Scotland","-",HLOOKUP($H$6&amp;"Index",Data!$E$1:$BU$1020,A15,FALSE)))))</f>
        <v>0.90912811057551468</v>
      </c>
      <c r="K15" s="1113"/>
      <c r="L15" s="1114">
        <f>IF($L$6="Second Area","",HLOOKUP($L$6,Data!$E$1:$BU$1020,A15,FALSE))</f>
        <v>24368</v>
      </c>
      <c r="M15" s="1123">
        <f>IF($L$6="Second Area","",IF(E15="N/A","-",HLOOKUP($L$6&amp;"%",Data!$E$1:$BU$1020,A15,FALSE)))</f>
        <v>0.43940350181221488</v>
      </c>
      <c r="N15" s="1122">
        <f>IF($L$6="Second Area","",IF(E15="N/A","-",IF($L$6="Edinburgh","-",IF($L$6="Scotland","-",HLOOKUP($L$6&amp;"Index",Data!$E$1:$BU$1020,A15,FALSE)))))</f>
        <v>1.1242703322326826</v>
      </c>
      <c r="O15" s="1124"/>
      <c r="P15" s="1114">
        <f>IF($P$6="Second Area","",HLOOKUP($P$6,Data!$E$1:$BU$1020,A15,FALSE))</f>
        <v>22365</v>
      </c>
      <c r="Q15" s="1123">
        <f>IF($P$6="Second Area","",IF(E15="N/A","-",HLOOKUP($P$6&amp;"%",Data!$E$1:$BU$1020,A15,FALSE)))</f>
        <v>0.38772255257181493</v>
      </c>
      <c r="R15" s="1122">
        <f>IF($P$6="Second Area","",IF(E15="N/A","-",IF($P$6="Edinburgh","-",IF($P$6="Scotland","-",HLOOKUP($P$6&amp;"Index",Data!$E$1:$BU$1020,A15,FALSE)))))</f>
        <v>0.99203798148224154</v>
      </c>
      <c r="S15" s="1124"/>
      <c r="T15" s="1114">
        <f>IF($T$6="Second Area","",HLOOKUP($T$6,Data!$E$1:$BU$1020,A15,FALSE))</f>
        <v>18657</v>
      </c>
      <c r="U15" s="1123">
        <f>IF($T$6="Second Area","",IF(E15="N/A","-",HLOOKUP($T$6&amp;"%",Data!$E$1:$BU$1020,A15,FALSE)))</f>
        <v>0.38391258719674054</v>
      </c>
      <c r="V15" s="1122">
        <f>IF($T$6="Second Area","",IF(E15="N/A","-",IF($T$6="Edinburgh","-",IF($T$6="Scotland","-",HLOOKUP($T$6&amp;"Index",Data!$E$1:$BU$1020,A15,FALSE)))))</f>
        <v>0.98228969540722422</v>
      </c>
      <c r="X15" s="52" t="str">
        <f>VLOOKUP($A15,Data!$A$1:$BI$1015,2,FALSE)</f>
        <v>1 person</v>
      </c>
    </row>
    <row r="16" spans="1:24" x14ac:dyDescent="0.3">
      <c r="A16" s="79">
        <v>92</v>
      </c>
      <c r="B16" s="52" t="str">
        <f>VLOOKUP($A16,Data!$A$1:$BI$1015,2,FALSE)</f>
        <v>2 persons</v>
      </c>
      <c r="C16" s="61"/>
      <c r="D16" s="1120">
        <f>IF($D$6="First Area","",IF(E16="N/A","-",HLOOKUP($D$6&amp;"%",Data!$E$1:$BU$1020,A16,FALSE)))</f>
        <v>0.33486512053297229</v>
      </c>
      <c r="E16" s="1120">
        <f>IF(ISBLANK(VLOOKUP($A16,Data!$A$1:$BU$1015,9,FALSE)),"N/A",VLOOKUP($A16,Data!$A$1:$BU$1015,9,FALSE))</f>
        <v>0.35668284949965323</v>
      </c>
      <c r="F16" s="1120">
        <f>IF(ISBLANK(VLOOKUP($A16,Data!$A$1:$BU$1015,10,FALSE)),"N/A",VLOOKUP($A16,Data!$A$1:$BU$1015,10,FALSE))</f>
        <v>0.31571544895995263</v>
      </c>
      <c r="G16" s="1113"/>
      <c r="H16" s="1114">
        <f>IF($H$6="First Area","",HLOOKUP($H$6,Data!$E$1:$BU$1020,A16,FALSE))</f>
        <v>20950</v>
      </c>
      <c r="I16" s="1121">
        <f>IF($H$6="First Area","",IF(E16="N/A","-",HLOOKUP($H$6&amp;"%",Data!$E$1:$BU$1020,A16,FALSE)))</f>
        <v>0.34168379162997031</v>
      </c>
      <c r="J16" s="1122">
        <f>IF($H$6="First Area","",IF(E16="N/A","-",IF($H$6="Edinburgh","-",IF($H$6="Scotland","-",HLOOKUP($H$6&amp;"Index",Data!$E$1:$BU$1020,A16,FALSE)))))</f>
        <v>1.0203624405137968</v>
      </c>
      <c r="K16" s="1113"/>
      <c r="L16" s="1114">
        <f>IF($L$6="Second Area","",HLOOKUP($L$6,Data!$E$1:$BU$1020,A16,FALSE))</f>
        <v>18722</v>
      </c>
      <c r="M16" s="1123">
        <f>IF($L$6="Second Area","",IF(E16="N/A","-",HLOOKUP($L$6&amp;"%",Data!$E$1:$BU$1020,A16,FALSE)))</f>
        <v>0.33759489334078657</v>
      </c>
      <c r="N16" s="1122">
        <f>IF($L$6="Second Area","",IF(E16="N/A","-",IF($L$6="Edinburgh","-",IF($L$6="Scotland","-",HLOOKUP($L$6&amp;"Index",Data!$E$1:$BU$1020,A16,FALSE)))))</f>
        <v>1.008151857689656</v>
      </c>
      <c r="O16" s="1124"/>
      <c r="P16" s="1114">
        <f>IF($P$6="Second Area","",HLOOKUP($P$6,Data!$E$1:$BU$1020,A16,FALSE))</f>
        <v>18639</v>
      </c>
      <c r="Q16" s="1123">
        <f>IF($P$6="Second Area","",IF(E16="N/A","-",HLOOKUP($P$6&amp;"%",Data!$E$1:$BU$1020,A16,FALSE)))</f>
        <v>0.32312813133852264</v>
      </c>
      <c r="R16" s="1122">
        <f>IF($P$6="Second Area","",IF(E16="N/A","-",IF($P$6="Edinburgh","-",IF($P$6="Scotland","-",HLOOKUP($P$6&amp;"Index",Data!$E$1:$BU$1020,A16,FALSE)))))</f>
        <v>0.96495009938398768</v>
      </c>
      <c r="S16" s="1124"/>
      <c r="T16" s="1114">
        <f>IF($T$6="Second Area","",HLOOKUP($T$6,Data!$E$1:$BU$1020,A16,FALSE))</f>
        <v>16381</v>
      </c>
      <c r="U16" s="1123">
        <f>IF($T$6="Second Area","",IF(E16="N/A","-",HLOOKUP($T$6&amp;"%",Data!$E$1:$BU$1020,A16,FALSE)))</f>
        <v>0.33707842047863035</v>
      </c>
      <c r="V16" s="1122">
        <f>IF($T$6="Second Area","",IF(E16="N/A","-",IF($T$6="Edinburgh","-",IF($T$6="Scotland","-",HLOOKUP($T$6&amp;"Index",Data!$E$1:$BU$1020,A16,FALSE)))))</f>
        <v>1.0066095266719191</v>
      </c>
      <c r="X16" s="52" t="str">
        <f>VLOOKUP($A16,Data!$A$1:$BI$1015,2,FALSE)</f>
        <v>2 persons</v>
      </c>
    </row>
    <row r="17" spans="1:24" x14ac:dyDescent="0.3">
      <c r="A17" s="79">
        <v>93</v>
      </c>
      <c r="B17" s="52" t="str">
        <f>VLOOKUP($A17,Data!$A$1:$BI$1015,2,FALSE)</f>
        <v>3 to 4 persons</v>
      </c>
      <c r="C17" s="61"/>
      <c r="D17" s="1120">
        <f>IF($D$6="First Area","",IF(E17="N/A","-",HLOOKUP($D$6&amp;"%",Data!$E$1:$BU$1020,A17,FALSE)))</f>
        <v>0.23479831966680265</v>
      </c>
      <c r="E17" s="1120">
        <f>IF(ISBLANK(VLOOKUP($A17,Data!$A$1:$BU$1015,9,FALSE)),"N/A",VLOOKUP($A17,Data!$A$1:$BU$1015,9,FALSE))</f>
        <v>0.3199231415876066</v>
      </c>
      <c r="F17" s="1120">
        <f>IF(ISBLANK(VLOOKUP($A17,Data!$A$1:$BU$1015,10,FALSE)),"N/A",VLOOKUP($A17,Data!$A$1:$BU$1015,10,FALSE))</f>
        <v>0.1350327247674819</v>
      </c>
      <c r="G17" s="1113"/>
      <c r="H17" s="1114">
        <f>IF($H$6="First Area","",HLOOKUP($H$6,Data!$E$1:$BU$1020,A17,FALSE))</f>
        <v>16004</v>
      </c>
      <c r="I17" s="1121">
        <f>IF($H$6="First Area","",IF(E17="N/A","-",HLOOKUP($H$6&amp;"%",Data!$E$1:$BU$1020,A17,FALSE)))</f>
        <v>0.26101705972534822</v>
      </c>
      <c r="J17" s="1122">
        <f>IF($H$6="First Area","",IF(E17="N/A","-",IF($H$6="Edinburgh","-",IF($H$6="Scotland","-",HLOOKUP($H$6&amp;"Index",Data!$E$1:$BU$1020,A17,FALSE)))))</f>
        <v>1.1116649390666511</v>
      </c>
      <c r="K17" s="1113"/>
      <c r="L17" s="1114">
        <f>IF($L$6="Second Area","",HLOOKUP($L$6,Data!$E$1:$BU$1020,A17,FALSE))</f>
        <v>10784</v>
      </c>
      <c r="M17" s="1123">
        <f>IF($L$6="Second Area","",IF(E17="N/A","-",HLOOKUP($L$6&amp;"%",Data!$E$1:$BU$1020,A17,FALSE)))</f>
        <v>0.19445696665885281</v>
      </c>
      <c r="N17" s="1122">
        <f>IF($L$6="Second Area","",IF(E17="N/A","-",IF($L$6="Edinburgh","-",IF($L$6="Scotland","-",HLOOKUP($L$6&amp;"Index",Data!$E$1:$BU$1020,A17,FALSE)))))</f>
        <v>0.82818721588298672</v>
      </c>
      <c r="O17" s="1124"/>
      <c r="P17" s="1114">
        <f>IF($P$6="Second Area","",HLOOKUP($P$6,Data!$E$1:$BU$1020,A17,FALSE))</f>
        <v>11983</v>
      </c>
      <c r="Q17" s="1123">
        <f>IF($P$6="Second Area","",IF(E17="N/A","-",HLOOKUP($P$6&amp;"%",Data!$E$1:$BU$1020,A17,FALSE)))</f>
        <v>0.20773884853423019</v>
      </c>
      <c r="R17" s="1122">
        <f>IF($P$6="Second Area","",IF(E17="N/A","-",IF($P$6="Edinburgh","-",IF($P$6="Scotland","-",HLOOKUP($P$6&amp;"Index",Data!$E$1:$BU$1020,A17,FALSE)))))</f>
        <v>0.88475440892859891</v>
      </c>
      <c r="S17" s="1124"/>
      <c r="T17" s="1114">
        <f>IF($T$6="Second Area","",HLOOKUP($T$6,Data!$E$1:$BU$1020,A17,FALSE))</f>
        <v>11641</v>
      </c>
      <c r="U17" s="1123">
        <f>IF($T$6="Second Area","",IF(E17="N/A","-",HLOOKUP($T$6&amp;"%",Data!$E$1:$BU$1020,A17,FALSE)))</f>
        <v>0.23954153548572957</v>
      </c>
      <c r="V17" s="1122">
        <f>IF($T$6="Second Area","",IF(E17="N/A","-",IF($T$6="Edinburgh","-",IF($T$6="Scotland","-",HLOOKUP($T$6&amp;"Index",Data!$E$1:$BU$1020,A17,FALSE)))))</f>
        <v>1.0202012340874411</v>
      </c>
      <c r="X17" s="52" t="str">
        <f>VLOOKUP($A17,Data!$A$1:$BI$1015,2,FALSE)</f>
        <v>3 to 4 persons</v>
      </c>
    </row>
    <row r="18" spans="1:24" ht="6" customHeight="1" x14ac:dyDescent="0.3">
      <c r="B18" s="61"/>
      <c r="C18" s="61"/>
      <c r="D18" s="1125"/>
      <c r="E18" s="1125"/>
      <c r="F18" s="1125"/>
      <c r="G18" s="1113"/>
      <c r="H18" s="1126"/>
      <c r="I18" s="1127"/>
      <c r="J18" s="1128"/>
      <c r="K18" s="1113"/>
      <c r="L18" s="1126"/>
      <c r="M18" s="1129"/>
      <c r="N18" s="1128"/>
      <c r="O18" s="1124"/>
      <c r="P18" s="1126"/>
      <c r="Q18" s="1129"/>
      <c r="R18" s="1128"/>
      <c r="S18" s="1124"/>
      <c r="T18" s="1126"/>
      <c r="U18" s="1129"/>
      <c r="V18" s="1128"/>
      <c r="X18" s="61"/>
    </row>
    <row r="19" spans="1:24" x14ac:dyDescent="0.3">
      <c r="A19" s="79">
        <v>76</v>
      </c>
      <c r="B19" s="58" t="str">
        <f>VLOOKUP($A19,Data!$A$1:$BI$1015,2,FALSE)</f>
        <v>Average rooms per household</v>
      </c>
      <c r="C19" s="61"/>
      <c r="D19" s="1130">
        <f>IF($D$6="First Area","",HLOOKUP($D$6,Data!$E$1:$BU$1020,A19,FALSE))</f>
        <v>4.3</v>
      </c>
      <c r="E19" s="1131">
        <f>IF(ISBLANK(VLOOKUP($A19,Data!$A$1:$BU$1015,9,FALSE)),"N/A",VLOOKUP($A19,Data!$A$1:$BU$1015,9,FALSE))</f>
        <v>5.3</v>
      </c>
      <c r="F19" s="1131">
        <f>IF(ISBLANK(VLOOKUP($A19,Data!$A$1:$BU$1015,10,FALSE)),"N/A",VLOOKUP($A19,Data!$A$1:$BU$1015,10,FALSE))</f>
        <v>3.5</v>
      </c>
      <c r="G19" s="1113"/>
      <c r="H19" s="1132">
        <f>IF($H$6="First Area","",HLOOKUP($H$6,Data!$E$1:$BU$1020,A19,FALSE))</f>
        <v>4.6663631448652652</v>
      </c>
      <c r="I19" s="1133">
        <f>IF($H$6="First Area","",IF(E19="N/A","-",HLOOKUP($H$6&amp;"%",Data!$E$1:$BU$1020,A19,FALSE)))</f>
        <v>0</v>
      </c>
      <c r="J19" s="1134">
        <f>IF($H$6="First Area","",IF(E19="N/A","-",IF($H$6="Edinburgh","-",IF($H$6="Scotland","-",HLOOKUP($H$6&amp;"Index",Data!$E$1:$BU$1020,A19,FALSE)))))</f>
        <v>1.0852007313640153</v>
      </c>
      <c r="K19" s="1113"/>
      <c r="L19" s="1132">
        <f>IF($L$6="Second Area","",HLOOKUP($L$6,Data!$E$1:$BU$1020,A19,FALSE))</f>
        <v>3.8775188036983086</v>
      </c>
      <c r="M19" s="1135">
        <f>IF($L$6="Second Area","",IF(E19="N/A","-",HLOOKUP($L$6&amp;"%",Data!$E$1:$BU$1020,A19,FALSE)))</f>
        <v>0</v>
      </c>
      <c r="N19" s="1134">
        <f>IF($L$6="Second Area","",IF(E19="N/A","-",IF($L$6="Edinburgh","-",IF($L$6="Scotland","-",HLOOKUP($L$6&amp;"Index",Data!$E$1:$BU$1020,A19,FALSE)))))</f>
        <v>0.90174855899960671</v>
      </c>
      <c r="O19" s="1124"/>
      <c r="P19" s="1132">
        <f>IF($P$6="Second Area","",HLOOKUP($P$6,Data!$E$1:$BU$1020,A19,FALSE))</f>
        <v>4.3341539513612855</v>
      </c>
      <c r="Q19" s="1135">
        <f>IF($P$6="Second Area","",IF(E19="N/A","-",HLOOKUP($P$6&amp;"%",Data!$E$1:$BU$1020,A19,FALSE)))</f>
        <v>0</v>
      </c>
      <c r="R19" s="1134">
        <f>IF($P$6="Second Area","",IF(E19="N/A","-",IF($P$6="Edinburgh","-",IF($P$6="Scotland","-",HLOOKUP($P$6&amp;"Index",Data!$E$1:$BU$1020,A19,FALSE)))))</f>
        <v>1.0079427793863456</v>
      </c>
      <c r="S19" s="1124"/>
      <c r="T19" s="1132">
        <f>IF($T$6="Second Area","",HLOOKUP($T$6,Data!$E$1:$BU$1020,A19,FALSE))</f>
        <v>4.363573085846868</v>
      </c>
      <c r="U19" s="1135">
        <f>IF($T$6="Second Area","",IF(E19="N/A","-",HLOOKUP($T$6&amp;"%",Data!$E$1:$BU$1020,A19,FALSE)))</f>
        <v>0</v>
      </c>
      <c r="V19" s="1134">
        <f>IF($T$6="Second Area","",IF(E19="N/A","-",IF($T$6="Edinburgh","-",IF($T$6="Scotland","-",HLOOKUP($T$6&amp;"Index",Data!$E$1:$BU$1020,A19,FALSE)))))</f>
        <v>1.0147844385690392</v>
      </c>
      <c r="X19" s="58" t="str">
        <f>VLOOKUP($A19,Data!$A$1:$BI$1015,2,FALSE)</f>
        <v>Average rooms per household</v>
      </c>
    </row>
    <row r="20" spans="1:24" x14ac:dyDescent="0.3">
      <c r="A20" s="79">
        <v>131</v>
      </c>
      <c r="B20" s="58" t="str">
        <f>VLOOKUP($A20,Data!$A$1:$BI$1015,2,FALSE)</f>
        <v>Vacant dwellings</v>
      </c>
      <c r="C20" s="61"/>
      <c r="D20" s="1136">
        <f>IF($D$6="First Area","",IF(E20="N/A","-",HLOOKUP($D$6&amp;"%",Data!$E$1:$BU$1020,A20,FALSE)))</f>
        <v>2.2016187222352625E-2</v>
      </c>
      <c r="E20" s="1136">
        <f>IF(ISBLANK(VLOOKUP($A20,Data!$A$1:$BU$1015,9,FALSE)),"N/A",VLOOKUP($A20,Data!$A$1:$BU$1015,9,FALSE))</f>
        <v>3.7635384522296846E-2</v>
      </c>
      <c r="F20" s="1136">
        <f>IF(ISBLANK(VLOOKUP($A20,Data!$A$1:$BU$1015,10,FALSE)),"N/A",VLOOKUP($A20,Data!$A$1:$BU$1015,10,FALSE))</f>
        <v>1.344560641043053E-2</v>
      </c>
      <c r="G20" s="1113"/>
      <c r="H20" s="1137">
        <f>IF($H$6="First Area","",HLOOKUP($H$6,Data!$E$1:$BU$1020,A20,FALSE))</f>
        <v>1410</v>
      </c>
      <c r="I20" s="1133">
        <f>IF($H$6="First Area","",IF(E20="N/A","-",HLOOKUP($H$6&amp;"%",Data!$E$1:$BU$1020,A20,FALSE)))</f>
        <v>2.2321075210942076E-2</v>
      </c>
      <c r="J20" s="1134">
        <f>IF($H$6="First Area","",IF(E20="N/A","-",IF($H$6="Edinburgh","-",IF($H$6="Scotland","-",HLOOKUP($H$6&amp;"Index",Data!$E$1:$BU$1020,A20,FALSE)))))</f>
        <v>1.0138483555535858</v>
      </c>
      <c r="K20" s="1113"/>
      <c r="L20" s="1137">
        <f>IF($L$6="Second Area","",HLOOKUP($L$6,Data!$E$1:$BU$1020,A20,FALSE))</f>
        <v>1324</v>
      </c>
      <c r="M20" s="1135">
        <f>IF($L$6="Second Area","",IF(E20="N/A","-",HLOOKUP($L$6&amp;"%",Data!$E$1:$BU$1020,A20,FALSE)))</f>
        <v>2.3138762670394965E-2</v>
      </c>
      <c r="N20" s="1134">
        <f>IF($L$6="Second Area","",IF(E20="N/A","-",IF($L$6="Edinburgh","-",IF($L$6="Scotland","-",HLOOKUP($L$6&amp;"Index",Data!$E$1:$BU$1020,A20,FALSE)))))</f>
        <v>1.0509886401630255</v>
      </c>
      <c r="O20" s="1124"/>
      <c r="P20" s="1137">
        <f>IF($P$6="Second Area","",HLOOKUP($P$6,Data!$E$1:$BU$1020,A20,FALSE))</f>
        <v>1354</v>
      </c>
      <c r="Q20" s="1135">
        <f>IF($P$6="Second Area","",IF(E20="N/A","-",HLOOKUP($P$6&amp;"%",Data!$E$1:$BU$1020,A20,FALSE)))</f>
        <v>2.2583227700313565E-2</v>
      </c>
      <c r="R20" s="1134">
        <f>IF($P$6="Second Area","",IF(E20="N/A","-",IF($P$6="Edinburgh","-",IF($P$6="Scotland","-",HLOOKUP($P$6&amp;"Index",Data!$E$1:$BU$1020,A20,FALSE)))))</f>
        <v>1.0257556166394348</v>
      </c>
      <c r="S20" s="1124"/>
      <c r="T20" s="1137">
        <f>IF($T$6="Second Area","",HLOOKUP($T$6,Data!$E$1:$BU$1020,A20,FALSE))</f>
        <v>977</v>
      </c>
      <c r="U20" s="1135">
        <f>IF($T$6="Second Area","",IF(E20="N/A","-",HLOOKUP($T$6&amp;"%",Data!$E$1:$BU$1020,A20,FALSE)))</f>
        <v>1.965280711282763E-2</v>
      </c>
      <c r="V20" s="1134">
        <f>IF($T$6="Second Area","",IF(E20="N/A","-",IF($T$6="Edinburgh","-",IF($T$6="Scotland","-",HLOOKUP($T$6&amp;"Index",Data!$E$1:$BU$1020,A20,FALSE)))))</f>
        <v>0.89265261574785759</v>
      </c>
      <c r="X20" s="58" t="str">
        <f>VLOOKUP($A20,Data!$A$1:$BI$1015,2,FALSE)</f>
        <v>Vacant dwellings</v>
      </c>
    </row>
    <row r="21" spans="1:24" x14ac:dyDescent="0.3">
      <c r="A21" s="79">
        <v>97</v>
      </c>
      <c r="B21" s="58" t="str">
        <f>VLOOKUP($A21,Data!$A$1:$BI$1015,2,FALSE)</f>
        <v>Under occupied household spaces</v>
      </c>
      <c r="C21" s="61"/>
      <c r="D21" s="1136">
        <f>IF($D$6="First Area","",IF(E21="N/A","-",HLOOKUP($D$6&amp;"%",Data!$E$1:$BU$1020,A21,FALSE)))</f>
        <v>0.30792957664390658</v>
      </c>
      <c r="E21" s="1136">
        <f>IF(ISBLANK(VLOOKUP($A21,Data!$A$1:$BU$1015,9,FALSE)),"N/A",VLOOKUP($A21,Data!$A$1:$BU$1015,9,FALSE))</f>
        <v>0.58316320403506661</v>
      </c>
      <c r="F21" s="1136">
        <f>IF(ISBLANK(VLOOKUP($A21,Data!$A$1:$BU$1015,10,FALSE)),"N/A",VLOOKUP($A21,Data!$A$1:$BU$1015,10,FALSE))</f>
        <v>0.10811419561912269</v>
      </c>
      <c r="G21" s="1113"/>
      <c r="H21" s="1137">
        <f>IF($H$6="First Area","",HLOOKUP($H$6,Data!$E$1:$BU$1020,A21,FALSE))</f>
        <v>24364</v>
      </c>
      <c r="I21" s="1133">
        <f>IF($H$6="First Area","",IF(E21="N/A","-",HLOOKUP($H$6&amp;"%",Data!$E$1:$BU$1020,A21,FALSE)))</f>
        <v>0</v>
      </c>
      <c r="J21" s="1134">
        <f>IF($H$6="First Area","",IF(E21="N/A","-",IF($H$6="Edinburgh","-",IF($H$6="Scotland","-",HLOOKUP($H$6&amp;"Index",Data!$E$1:$BU$1020,A21,FALSE)))))</f>
        <v>0</v>
      </c>
      <c r="K21" s="1113"/>
      <c r="L21" s="1137">
        <f>IF($L$6="Second Area","",HLOOKUP($L$6,Data!$E$1:$BU$1020,A21,FALSE))</f>
        <v>10789</v>
      </c>
      <c r="M21" s="1135">
        <f>IF($L$6="Second Area","",IF(E21="N/A","-",HLOOKUP($L$6&amp;"%",Data!$E$1:$BU$1020,A21,FALSE)))</f>
        <v>0</v>
      </c>
      <c r="N21" s="1134">
        <f>IF($L$6="Second Area","",IF(E21="N/A","-",IF($L$6="Edinburgh","-",IF($L$6="Scotland","-",HLOOKUP($L$6&amp;"Index",Data!$E$1:$BU$1020,A21,FALSE)))))</f>
        <v>0</v>
      </c>
      <c r="O21" s="1124"/>
      <c r="P21" s="1137">
        <f>IF($P$6="Second Area","",HLOOKUP($P$6,Data!$E$1:$BU$1020,A21,FALSE))</f>
        <v>18048</v>
      </c>
      <c r="Q21" s="1135">
        <f>IF($P$6="Second Area","",IF(E21="N/A","-",HLOOKUP($P$6&amp;"%",Data!$E$1:$BU$1020,A21,FALSE)))</f>
        <v>0</v>
      </c>
      <c r="R21" s="1134">
        <f>IF($P$6="Second Area","",IF(E21="N/A","-",IF($P$6="Edinburgh","-",IF($P$6="Scotland","-",HLOOKUP($P$6&amp;"Index",Data!$E$1:$BU$1020,A21,FALSE)))))</f>
        <v>0</v>
      </c>
      <c r="S21" s="1124"/>
      <c r="T21" s="1137">
        <f>IF($T$6="Second Area","",HLOOKUP($T$6,Data!$E$1:$BU$1020,A21,FALSE))</f>
        <v>15483</v>
      </c>
      <c r="U21" s="1135">
        <f>IF($T$6="Second Area","",IF(E21="N/A","-",HLOOKUP($T$6&amp;"%",Data!$E$1:$BU$1020,A21,FALSE)))</f>
        <v>0</v>
      </c>
      <c r="V21" s="1134">
        <f>IF($T$6="Second Area","",IF(E21="N/A","-",IF($T$6="Edinburgh","-",IF($T$6="Scotland","-",HLOOKUP($T$6&amp;"Index",Data!$E$1:$BU$1020,A21,FALSE)))))</f>
        <v>0</v>
      </c>
      <c r="X21" s="58" t="str">
        <f>VLOOKUP($A21,Data!$A$1:$BI$1015,2,FALSE)</f>
        <v>Under occupied household spaces</v>
      </c>
    </row>
    <row r="22" spans="1:24" ht="6" customHeight="1" x14ac:dyDescent="0.3">
      <c r="B22" s="61"/>
      <c r="C22" s="61"/>
      <c r="D22" s="1138"/>
      <c r="E22" s="1138"/>
      <c r="F22" s="1138"/>
      <c r="G22" s="1113"/>
      <c r="H22" s="1126"/>
      <c r="I22" s="1127"/>
      <c r="J22" s="1128"/>
      <c r="K22" s="1113"/>
      <c r="L22" s="1126"/>
      <c r="M22" s="1129"/>
      <c r="N22" s="1128"/>
      <c r="O22" s="1124"/>
      <c r="P22" s="1126"/>
      <c r="Q22" s="1129"/>
      <c r="R22" s="1128"/>
      <c r="S22" s="1124"/>
      <c r="T22" s="1126"/>
      <c r="U22" s="1129"/>
      <c r="V22" s="1128"/>
      <c r="X22" s="61"/>
    </row>
    <row r="23" spans="1:24" x14ac:dyDescent="0.3">
      <c r="A23" s="79">
        <v>50</v>
      </c>
      <c r="B23" s="58" t="str">
        <f>VLOOKUP($A23,Data!$A$1:$BI$1015,2,FALSE)</f>
        <v>Owner occupied</v>
      </c>
      <c r="C23" s="61"/>
      <c r="D23" s="1136">
        <f>IF($D$6="First Area","",IF(E23="N/A","-",HLOOKUP($D$6&amp;"%",Data!$E$1:$BU$1020,A23,FALSE)))</f>
        <v>0.58944815311296517</v>
      </c>
      <c r="E23" s="1136">
        <f>IF(ISBLANK(VLOOKUP($A23,Data!$A$1:$BU$1015,9,FALSE)),"N/A",VLOOKUP($A23,Data!$A$1:$BU$1015,9,FALSE))</f>
        <v>0.80907559694838005</v>
      </c>
      <c r="F23" s="1136">
        <f>IF(ISBLANK(VLOOKUP($A23,Data!$A$1:$BU$1015,10,FALSE)),"N/A",VLOOKUP($A23,Data!$A$1:$BU$1015,10,FALSE))</f>
        <v>0.39343397719032236</v>
      </c>
      <c r="G23" s="1113"/>
      <c r="H23" s="1137">
        <f>IF($H$6="First Area","",HLOOKUP($H$6,Data!$E$1:$BU$1020,A23,FALSE))</f>
        <v>42281</v>
      </c>
      <c r="I23" s="1133">
        <f>IF($H$6="First Area","",IF(E23="N/A","-",HLOOKUP($H$6&amp;"%",Data!$E$1:$BU$1020,A23,FALSE)))</f>
        <v>0.6895814985158365</v>
      </c>
      <c r="J23" s="1134">
        <f>IF($H$6="First Area","",IF(E23="N/A","-",IF($H$6="Edinburgh","-",IF($H$6="Scotland","-",HLOOKUP($H$6&amp;"Index",Data!$E$1:$BU$1020,A23,FALSE)))))</f>
        <v>1.1698764257281187</v>
      </c>
      <c r="K23" s="1113"/>
      <c r="L23" s="1137">
        <f>IF($L$6="Second Area","",HLOOKUP($L$6,Data!$E$1:$BU$1020,A23,FALSE))</f>
        <v>29080</v>
      </c>
      <c r="M23" s="1135">
        <f>IF($L$6="Second Area","",IF(E23="N/A","-",HLOOKUP($L$6&amp;"%",Data!$E$1:$BU$1020,A23,FALSE)))</f>
        <v>0.52437023279297479</v>
      </c>
      <c r="N23" s="1134">
        <f>IF($L$6="Second Area","",IF(E23="N/A","-",IF($L$6="Edinburgh","-",IF($L$6="Scotland","-",HLOOKUP($L$6&amp;"Index",Data!$E$1:$BU$1020,A23,FALSE)))))</f>
        <v>0.88959517478118477</v>
      </c>
      <c r="O23" s="1124"/>
      <c r="P23" s="1137">
        <f>IF($P$6="Second Area","",HLOOKUP($P$6,Data!$E$1:$BU$1020,A23,FALSE))</f>
        <v>31410</v>
      </c>
      <c r="Q23" s="1135">
        <f>IF($P$6="Second Area","",IF(E23="N/A","-",HLOOKUP($P$6&amp;"%",Data!$E$1:$BU$1020,A23,FALSE)))</f>
        <v>0.54452785049321295</v>
      </c>
      <c r="R23" s="1134">
        <f>IF($P$6="Second Area","",IF(E23="N/A","-",IF($P$6="Edinburgh","-",IF($P$6="Scotland","-",HLOOKUP($P$6&amp;"Index",Data!$E$1:$BU$1020,A23,FALSE)))))</f>
        <v>0.92379261452848516</v>
      </c>
      <c r="S23" s="1124"/>
      <c r="T23" s="1137">
        <f>IF($T$6="Second Area","",HLOOKUP($T$6,Data!$E$1:$BU$1020,A23,FALSE))</f>
        <v>28859</v>
      </c>
      <c r="U23" s="1135">
        <f>IF($T$6="Second Area","",IF(E23="N/A","-",HLOOKUP($T$6&amp;"%",Data!$E$1:$BU$1020,A23,FALSE)))</f>
        <v>0.5938432413523469</v>
      </c>
      <c r="V23" s="1134">
        <f>IF($T$6="Second Area","",IF(E23="N/A","-",IF($T$6="Edinburgh","-",IF($T$6="Scotland","-",HLOOKUP($T$6&amp;"Index",Data!$E$1:$BU$1020,A23,FALSE)))))</f>
        <v>1.0074562762071111</v>
      </c>
      <c r="X23" s="58" t="str">
        <f>VLOOKUP($A23,Data!$A$1:$BI$1015,2,FALSE)</f>
        <v>Owner occupied</v>
      </c>
    </row>
    <row r="24" spans="1:24" x14ac:dyDescent="0.3">
      <c r="A24" s="79">
        <v>52</v>
      </c>
      <c r="B24" s="58" t="str">
        <f>VLOOKUP($A24,Data!$A$1:$BI$1015,2,FALSE)</f>
        <v>Rented: Council</v>
      </c>
      <c r="C24" s="61"/>
      <c r="D24" s="1136">
        <f>IF($D$6="First Area","",IF(E24="N/A","-",HLOOKUP($D$6&amp;"%",Data!$E$1:$BU$1020,A24,FALSE)))</f>
        <v>9.1032992454640416E-2</v>
      </c>
      <c r="E24" s="1136">
        <f>IF(ISBLANK(VLOOKUP($A24,Data!$A$1:$BU$1015,9,FALSE)),"N/A",VLOOKUP($A24,Data!$A$1:$BU$1015,9,FALSE))</f>
        <v>0.21815531621993683</v>
      </c>
      <c r="F24" s="1136">
        <f>IF(ISBLANK(VLOOKUP($A24,Data!$A$1:$BU$1015,10,FALSE)),"N/A",VLOOKUP($A24,Data!$A$1:$BU$1015,10,FALSE))</f>
        <v>5.1245551601423484E-3</v>
      </c>
      <c r="G24" s="1113"/>
      <c r="H24" s="1137">
        <f>IF($H$6="First Area","",HLOOKUP($H$6,Data!$E$1:$BU$1020,A24,FALSE))</f>
        <v>5462</v>
      </c>
      <c r="I24" s="1133">
        <f>IF($H$6="First Area","",IF(E24="N/A","-",HLOOKUP($H$6&amp;"%",Data!$E$1:$BU$1020,A24,FALSE)))</f>
        <v>8.9082428156701574E-2</v>
      </c>
      <c r="J24" s="1134">
        <f>IF($H$6="First Area","",IF(E24="N/A","-",IF($H$6="Edinburgh","-",IF($H$6="Scotland","-",HLOOKUP($H$6&amp;"Index",Data!$E$1:$BU$1020,A24,FALSE)))))</f>
        <v>0.97857299595077285</v>
      </c>
      <c r="K24" s="1113"/>
      <c r="L24" s="1137">
        <f>IF($L$6="Second Area","",HLOOKUP($L$6,Data!$E$1:$BU$1020,A24,FALSE))</f>
        <v>5300</v>
      </c>
      <c r="M24" s="1135">
        <f>IF($L$6="Second Area","",IF(E24="N/A","-",HLOOKUP($L$6&amp;"%",Data!$E$1:$BU$1020,A24,FALSE)))</f>
        <v>9.5569540364606811E-2</v>
      </c>
      <c r="N24" s="1134">
        <f>IF($L$6="Second Area","",IF(E24="N/A","-",IF($L$6="Edinburgh","-",IF($L$6="Scotland","-",HLOOKUP($L$6&amp;"Index",Data!$E$1:$BU$1020,A24,FALSE)))))</f>
        <v>1.0498341072576172</v>
      </c>
      <c r="O24" s="1124"/>
      <c r="P24" s="1137">
        <f>IF($P$6="Second Area","",HLOOKUP($P$6,Data!$E$1:$BU$1020,A24,FALSE))</f>
        <v>3778</v>
      </c>
      <c r="Q24" s="1135">
        <f>IF($P$6="Second Area","",IF(E24="N/A","-",HLOOKUP($P$6&amp;"%",Data!$E$1:$BU$1020,A24,FALSE)))</f>
        <v>6.5495900005200836E-2</v>
      </c>
      <c r="R24" s="1134">
        <f>IF($P$6="Second Area","",IF(E24="N/A","-",IF($P$6="Edinburgh","-",IF($P$6="Scotland","-",HLOOKUP($P$6&amp;"Index",Data!$E$1:$BU$1020,A24,FALSE)))))</f>
        <v>0.71947431627973657</v>
      </c>
      <c r="S24" s="1124"/>
      <c r="T24" s="1137">
        <f>IF($T$6="Second Area","",HLOOKUP($T$6,Data!$E$1:$BU$1020,A24,FALSE))</f>
        <v>5765</v>
      </c>
      <c r="U24" s="1135">
        <f>IF($T$6="Second Area","",IF(E24="N/A","-",HLOOKUP($T$6&amp;"%",Data!$E$1:$BU$1020,A24,FALSE)))</f>
        <v>0.11862872193756817</v>
      </c>
      <c r="V24" s="1134">
        <f>IF($T$6="Second Area","",IF(E24="N/A","-",IF($T$6="Edinburgh","-",IF($T$6="Scotland","-",HLOOKUP($T$6&amp;"Index",Data!$E$1:$BU$1020,A24,FALSE)))))</f>
        <v>1.3031398698299197</v>
      </c>
      <c r="X24" s="58" t="str">
        <f>VLOOKUP($A24,Data!$A$1:$BI$1015,2,FALSE)</f>
        <v>Rented: Council</v>
      </c>
    </row>
    <row r="25" spans="1:24" x14ac:dyDescent="0.3">
      <c r="A25" s="79">
        <v>53</v>
      </c>
      <c r="B25" s="58" t="str">
        <f>VLOOKUP($A25,Data!$A$1:$BI$1015,2,FALSE)</f>
        <v>Rented: Other social</v>
      </c>
      <c r="C25" s="61"/>
      <c r="D25" s="1136">
        <f>IF($D$6="First Area","",IF(E25="N/A","-",HLOOKUP($D$6&amp;"%",Data!$E$1:$BU$1020,A25,FALSE)))</f>
        <v>7.9134368373152325E-2</v>
      </c>
      <c r="E25" s="1136">
        <f>IF(ISBLANK(VLOOKUP($A25,Data!$A$1:$BU$1015,9,FALSE)),"N/A",VLOOKUP($A25,Data!$A$1:$BU$1015,9,FALSE))</f>
        <v>0.14427536821547726</v>
      </c>
      <c r="F25" s="1136">
        <f>IF(ISBLANK(VLOOKUP($A25,Data!$A$1:$BU$1015,10,FALSE)),"N/A",VLOOKUP($A25,Data!$A$1:$BU$1015,10,FALSE))</f>
        <v>2.2094520955117408E-2</v>
      </c>
      <c r="G25" s="1113"/>
      <c r="H25" s="1137">
        <f>IF($H$6="First Area","",HLOOKUP($H$6,Data!$E$1:$BU$1020,A25,FALSE))</f>
        <v>3248</v>
      </c>
      <c r="I25" s="1133">
        <f>IF($H$6="First Area","",IF(E25="N/A","-",HLOOKUP($H$6&amp;"%",Data!$E$1:$BU$1020,A25,FALSE)))</f>
        <v>5.2973219819290866E-2</v>
      </c>
      <c r="J25" s="1134">
        <f>IF($H$6="First Area","",IF(E25="N/A","-",IF($H$6="Edinburgh","-",IF($H$6="Scotland","-",HLOOKUP($H$6&amp;"Index",Data!$E$1:$BU$1020,A25,FALSE)))))</f>
        <v>0.66940851248726119</v>
      </c>
      <c r="K25" s="1113"/>
      <c r="L25" s="1137">
        <f>IF($L$6="Second Area","",HLOOKUP($L$6,Data!$E$1:$BU$1020,A25,FALSE))</f>
        <v>6148</v>
      </c>
      <c r="M25" s="1135">
        <f>IF($L$6="Second Area","",IF(E25="N/A","-",HLOOKUP($L$6&amp;"%",Data!$E$1:$BU$1020,A25,FALSE)))</f>
        <v>0.1108606668229439</v>
      </c>
      <c r="N25" s="1134">
        <f>IF($L$6="Second Area","",IF(E25="N/A","-",IF($L$6="Edinburgh","-",IF($L$6="Scotland","-",HLOOKUP($L$6&amp;"Index",Data!$E$1:$BU$1020,A25,FALSE)))))</f>
        <v>1.4009168089923778</v>
      </c>
      <c r="O25" s="1124"/>
      <c r="P25" s="1137">
        <f>IF($P$6="Second Area","",HLOOKUP($P$6,Data!$E$1:$BU$1020,A25,FALSE))</f>
        <v>4205</v>
      </c>
      <c r="Q25" s="1135">
        <f>IF($P$6="Second Area","",IF(E25="N/A","-",HLOOKUP($P$6&amp;"%",Data!$E$1:$BU$1020,A25,FALSE)))</f>
        <v>7.2898427612988231E-2</v>
      </c>
      <c r="R25" s="1134">
        <f>IF($P$6="Second Area","",IF(E25="N/A","-",IF($P$6="Edinburgh","-",IF($P$6="Scotland","-",HLOOKUP($P$6&amp;"Index",Data!$E$1:$BU$1020,A25,FALSE)))))</f>
        <v>0.92119807248907359</v>
      </c>
      <c r="S25" s="1124"/>
      <c r="T25" s="1137">
        <f>IF($T$6="Second Area","",HLOOKUP($T$6,Data!$E$1:$BU$1020,A25,FALSE))</f>
        <v>4050</v>
      </c>
      <c r="U25" s="1135">
        <f>IF($T$6="Second Area","",IF(E25="N/A","-",HLOOKUP($T$6&amp;"%",Data!$E$1:$BU$1020,A25,FALSE)))</f>
        <v>8.3338477683807644E-2</v>
      </c>
      <c r="V25" s="1134">
        <f>IF($T$6="Second Area","",IF(E25="N/A","-",IF($T$6="Edinburgh","-",IF($T$6="Scotland","-",HLOOKUP($T$6&amp;"Index",Data!$E$1:$BU$1020,A25,FALSE)))))</f>
        <v>1.0531262130106498</v>
      </c>
      <c r="X25" s="58" t="str">
        <f>VLOOKUP($A25,Data!$A$1:$BI$1015,2,FALSE)</f>
        <v>Rented: Other social</v>
      </c>
    </row>
    <row r="26" spans="1:24" x14ac:dyDescent="0.3">
      <c r="A26" s="79">
        <v>54</v>
      </c>
      <c r="B26" s="58" t="str">
        <f>VLOOKUP($A26,Data!$A$1:$BI$1015,2,FALSE)</f>
        <v>Rented: Private landlord</v>
      </c>
      <c r="C26" s="61"/>
      <c r="D26" s="1136">
        <f>IF($D$6="First Area","",IF(E26="N/A","-",HLOOKUP($D$6&amp;"%",Data!$E$1:$BU$1020,A26,FALSE)))</f>
        <v>0.22361702032270647</v>
      </c>
      <c r="E26" s="1136">
        <f>IF(ISBLANK(VLOOKUP($A26,Data!$A$1:$BU$1015,9,FALSE)),"N/A",VLOOKUP($A26,Data!$A$1:$BU$1015,9,FALSE))</f>
        <v>0.43793262574988462</v>
      </c>
      <c r="F26" s="1136">
        <f>IF(ISBLANK(VLOOKUP($A26,Data!$A$1:$BU$1015,10,FALSE)),"N/A",VLOOKUP($A26,Data!$A$1:$BU$1015,10,FALSE))</f>
        <v>7.1341809053364638E-2</v>
      </c>
      <c r="G26" s="1113"/>
      <c r="H26" s="1137">
        <f>IF($H$6="First Area","",HLOOKUP($H$6,Data!$E$1:$BU$1020,A26,FALSE))</f>
        <v>9474</v>
      </c>
      <c r="I26" s="1133">
        <f>IF($H$6="First Area","",IF(E26="N/A","-",HLOOKUP($H$6&amp;"%",Data!$E$1:$BU$1020,A26,FALSE)))</f>
        <v>0.15451609746550543</v>
      </c>
      <c r="J26" s="1134">
        <f>IF($H$6="First Area","",IF(E26="N/A","-",IF($H$6="Edinburgh","-",IF($H$6="Scotland","-",HLOOKUP($H$6&amp;"Index",Data!$E$1:$BU$1020,A26,FALSE)))))</f>
        <v>0.6909854055050012</v>
      </c>
      <c r="K26" s="1113"/>
      <c r="L26" s="1137">
        <f>IF($L$6="Second Area","",HLOOKUP($L$6,Data!$E$1:$BU$1020,A26,FALSE))</f>
        <v>14001</v>
      </c>
      <c r="M26" s="1135">
        <f>IF($L$6="Second Area","",IF(E26="N/A","-",HLOOKUP($L$6&amp;"%",Data!$E$1:$BU$1020,A26,FALSE)))</f>
        <v>0.25246587446129432</v>
      </c>
      <c r="N26" s="1134">
        <f>IF($L$6="Second Area","",IF(E26="N/A","-",IF($L$6="Edinburgh","-",IF($L$6="Scotland","-",HLOOKUP($L$6&amp;"Index",Data!$E$1:$BU$1020,A26,FALSE)))))</f>
        <v>1.12901009993316</v>
      </c>
      <c r="O26" s="1124"/>
      <c r="P26" s="1137">
        <f>IF($P$6="Second Area","",HLOOKUP($P$6,Data!$E$1:$BU$1020,A26,FALSE))</f>
        <v>17220</v>
      </c>
      <c r="Q26" s="1135">
        <f>IF($P$6="Second Area","",IF(E26="N/A","-",HLOOKUP($P$6&amp;"%",Data!$E$1:$BU$1020,A26,FALSE)))</f>
        <v>0.29852816254355702</v>
      </c>
      <c r="R26" s="1134">
        <f>IF($P$6="Second Area","",IF(E26="N/A","-",IF($P$6="Edinburgh","-",IF($P$6="Scotland","-",HLOOKUP($P$6&amp;"Index",Data!$E$1:$BU$1020,A26,FALSE)))))</f>
        <v>1.3349974975641152</v>
      </c>
      <c r="S26" s="1124"/>
      <c r="T26" s="1137">
        <f>IF($T$6="Second Area","",HLOOKUP($T$6,Data!$E$1:$BU$1020,A26,FALSE))</f>
        <v>9183</v>
      </c>
      <c r="U26" s="1135">
        <f>IF($T$6="Second Area","",IF(E26="N/A","-",HLOOKUP($T$6&amp;"%",Data!$E$1:$BU$1020,A26,FALSE)))</f>
        <v>0.18896228162232237</v>
      </c>
      <c r="V26" s="1134">
        <f>IF($T$6="Second Area","",IF(E26="N/A","-",IF($T$6="Edinburgh","-",IF($T$6="Scotland","-",HLOOKUP($T$6&amp;"Index",Data!$E$1:$BU$1020,A26,FALSE)))))</f>
        <v>0.84502638193473323</v>
      </c>
      <c r="X26" s="58" t="str">
        <f>VLOOKUP($A26,Data!$A$1:$BI$1015,2,FALSE)</f>
        <v>Rented: Private landlord</v>
      </c>
    </row>
    <row r="27" spans="1:24" ht="6" customHeight="1" x14ac:dyDescent="0.3">
      <c r="B27" s="61"/>
      <c r="C27" s="61"/>
      <c r="D27" s="1138"/>
      <c r="E27" s="1138"/>
      <c r="F27" s="1138"/>
      <c r="G27" s="1113"/>
      <c r="H27" s="1126"/>
      <c r="I27" s="1127"/>
      <c r="J27" s="1128"/>
      <c r="K27" s="1113"/>
      <c r="L27" s="1126"/>
      <c r="M27" s="1129"/>
      <c r="N27" s="1128"/>
      <c r="O27" s="1124"/>
      <c r="P27" s="1126"/>
      <c r="Q27" s="1129"/>
      <c r="R27" s="1128"/>
      <c r="S27" s="1124"/>
      <c r="T27" s="1126"/>
      <c r="U27" s="1129"/>
      <c r="V27" s="1128"/>
      <c r="X27" s="61"/>
    </row>
    <row r="28" spans="1:24" x14ac:dyDescent="0.3">
      <c r="A28" s="79">
        <v>236</v>
      </c>
      <c r="B28" s="56" t="str">
        <f>VLOOKUP($A28,Data!$A$1:$BI$1015,2,FALSE)</f>
        <v>% with no qualifications</v>
      </c>
      <c r="C28" s="61"/>
      <c r="D28" s="1139">
        <f>IF($D$6="First Area","",IF(E28="N/A","-",HLOOKUP($D$6&amp;"%",Data!$E$1:$BU$1020,A28,FALSE)))</f>
        <v>0.17136965165272092</v>
      </c>
      <c r="E28" s="1139">
        <f>IF(ISBLANK(VLOOKUP($A28,Data!$A$1:$BU$1015,9,FALSE)),"N/A",VLOOKUP($A28,Data!$A$1:$BU$1015,9,FALSE))</f>
        <v>0.27958535108958837</v>
      </c>
      <c r="F28" s="1139">
        <f>IF(ISBLANK(VLOOKUP($A28,Data!$A$1:$BU$1015,10,FALSE)),"N/A",VLOOKUP($A28,Data!$A$1:$BU$1015,10,FALSE))</f>
        <v>6.1039327826025558E-2</v>
      </c>
      <c r="G28" s="1113"/>
      <c r="H28" s="1140">
        <f>IF($H$6="First Area","",HLOOKUP($H$6,Data!$E$1:$BU$1020,A28,FALSE))</f>
        <v>19919</v>
      </c>
      <c r="I28" s="1141">
        <f>IF($H$6="First Area","",IF(E28="N/A","-",HLOOKUP($H$6&amp;"%",Data!$E$1:$BU$1020,A28,FALSE)))</f>
        <v>0.18069250796012229</v>
      </c>
      <c r="J28" s="1142">
        <f>IF($H$6="First Area","",IF(E28="N/A","-",IF($H$6="Edinburgh","-",IF($H$6="Scotland","-",HLOOKUP($H$6&amp;"Index",Data!$E$1:$BU$1020,A28,FALSE)))))</f>
        <v>1.0544020263651703</v>
      </c>
      <c r="K28" s="1113"/>
      <c r="L28" s="1140">
        <f>IF($L$6="Second Area","",HLOOKUP($L$6,Data!$E$1:$BU$1020,A28,FALSE))</f>
        <v>18998</v>
      </c>
      <c r="M28" s="1143">
        <f>IF($L$6="Second Area","",IF(E28="N/A","-",HLOOKUP($L$6&amp;"%",Data!$E$1:$BU$1020,A28,FALSE)))</f>
        <v>0.20469556410339293</v>
      </c>
      <c r="N28" s="1142">
        <f>IF($L$6="Second Area","",IF(E28="N/A","-",IF($L$6="Edinburgh","-",IF($L$6="Scotland","-",HLOOKUP($L$6&amp;"Index",Data!$E$1:$BU$1020,A28,FALSE)))))</f>
        <v>1.1944679943576397</v>
      </c>
      <c r="O28" s="1124"/>
      <c r="P28" s="1140">
        <f>IF($P$6="Second Area","",HLOOKUP($P$6,Data!$E$1:$BU$1020,A28,FALSE))</f>
        <v>14109</v>
      </c>
      <c r="Q28" s="1143">
        <f>IF($P$6="Second Area","",IF(E28="N/A","-",HLOOKUP($P$6&amp;"%",Data!$E$1:$BU$1020,A28,FALSE)))</f>
        <v>0.12457068187637405</v>
      </c>
      <c r="R28" s="1142">
        <f>IF($P$6="Second Area","",IF(E28="N/A","-",IF($P$6="Edinburgh","-",IF($P$6="Scotland","-",HLOOKUP($P$6&amp;"Index",Data!$E$1:$BU$1020,A28,FALSE)))))</f>
        <v>0.72691214970090168</v>
      </c>
      <c r="S28" s="1124"/>
      <c r="T28" s="1140">
        <f>IF($T$6="Second Area","",HLOOKUP($T$6,Data!$E$1:$BU$1020,A28,FALSE))</f>
        <v>16280</v>
      </c>
      <c r="U28" s="1143">
        <f>IF($T$6="Second Area","",IF(E28="N/A","-",HLOOKUP($T$6&amp;"%",Data!$E$1:$BU$1020,A28,FALSE)))</f>
        <v>0.18475855416217443</v>
      </c>
      <c r="V28" s="1142">
        <f>IF($T$6="Second Area","",IF(E28="N/A","-",IF($T$6="Edinburgh","-",IF($T$6="Scotland","-",HLOOKUP($T$6&amp;"Index",Data!$E$1:$BU$1020,A28,FALSE)))))</f>
        <v>1.0781287840660727</v>
      </c>
      <c r="X28" s="56" t="str">
        <f>VLOOKUP($A28,Data!$A$1:$BI$1015,2,FALSE)</f>
        <v>% with no qualifications</v>
      </c>
    </row>
    <row r="29" spans="1:24" x14ac:dyDescent="0.3">
      <c r="A29" s="79">
        <v>152</v>
      </c>
      <c r="B29" s="56" t="str">
        <f>VLOOKUP($A29,Data!$A$1:$BI$1015,2,FALSE)</f>
        <v>Economically active</v>
      </c>
      <c r="C29" s="61"/>
      <c r="D29" s="1139">
        <f>IF($D$6="First Area","",IF(E29="N/A","-",HLOOKUP($D$6&amp;"%",Data!$E$1:$BU$1020,A29,FALSE)))</f>
        <v>0.69035830689317812</v>
      </c>
      <c r="E29" s="1139">
        <f>IF(ISBLANK(VLOOKUP($A29,Data!$A$1:$BU$1015,9,FALSE)),"N/A",VLOOKUP($A29,Data!$A$1:$BU$1015,9,FALSE))</f>
        <v>0.79300462928944082</v>
      </c>
      <c r="F29" s="1139">
        <f>IF(ISBLANK(VLOOKUP($A29,Data!$A$1:$BU$1015,10,FALSE)),"N/A",VLOOKUP($A29,Data!$A$1:$BU$1015,10,FALSE))</f>
        <v>0.53884134298880848</v>
      </c>
      <c r="G29" s="1113"/>
      <c r="H29" s="1140">
        <f>IF($H$6="First Area","",HLOOKUP($H$6,Data!$E$1:$BU$1020,A29,FALSE))</f>
        <v>71031</v>
      </c>
      <c r="I29" s="1141">
        <f>IF($H$6="First Area","",IF(E29="N/A","-",HLOOKUP($H$6&amp;"%",Data!$E$1:$BU$1020,A29,FALSE)))</f>
        <v>0.72230752804075693</v>
      </c>
      <c r="J29" s="1142">
        <f>IF($H$6="First Area","",IF(E29="N/A","-",IF($H$6="Edinburgh","-",IF($H$6="Scotland","-",HLOOKUP($H$6&amp;"Index",Data!$E$1:$BU$1020,A29,FALSE)))))</f>
        <v>1.0462791869505561</v>
      </c>
      <c r="K29" s="1113"/>
      <c r="L29" s="1140">
        <f>IF($L$6="Second Area","",HLOOKUP($L$6,Data!$E$1:$BU$1020,A29,FALSE))</f>
        <v>63377</v>
      </c>
      <c r="M29" s="1143">
        <f>IF($L$6="Second Area","",IF(E29="N/A","-",HLOOKUP($L$6&amp;"%",Data!$E$1:$BU$1020,A29,FALSE)))</f>
        <v>0.73841009449020722</v>
      </c>
      <c r="N29" s="1142">
        <f>IF($L$6="Second Area","",IF(E29="N/A","-",IF($L$6="Edinburgh","-",IF($L$6="Scotland","-",HLOOKUP($L$6&amp;"Index",Data!$E$1:$BU$1020,A29,FALSE)))))</f>
        <v>1.0696041274758852</v>
      </c>
      <c r="O29" s="1124"/>
      <c r="P29" s="1140">
        <f>IF($P$6="Second Area","",HLOOKUP($P$6,Data!$E$1:$BU$1020,A29,FALSE))</f>
        <v>65404</v>
      </c>
      <c r="Q29" s="1143">
        <f>IF($P$6="Second Area","",IF(E29="N/A","-",HLOOKUP($P$6&amp;"%",Data!$E$1:$BU$1020,A29,FALSE)))</f>
        <v>0.62434609950742681</v>
      </c>
      <c r="R29" s="1142">
        <f>IF($P$6="Second Area","",IF(E29="N/A","-",IF($P$6="Edinburgh","-",IF($P$6="Scotland","-",HLOOKUP($P$6&amp;"Index",Data!$E$1:$BU$1020,A29,FALSE)))))</f>
        <v>0.90437978839882982</v>
      </c>
      <c r="S29" s="1124"/>
      <c r="T29" s="1140">
        <f>IF($T$6="Second Area","",HLOOKUP($T$6,Data!$E$1:$BU$1020,A29,FALSE))</f>
        <v>55633</v>
      </c>
      <c r="U29" s="1143">
        <f>IF($T$6="Second Area","",IF(E29="N/A","-",HLOOKUP($T$6&amp;"%",Data!$E$1:$BU$1020,A29,FALSE)))</f>
        <v>0.68603102572323471</v>
      </c>
      <c r="V29" s="1142">
        <f>IF($T$6="Second Area","",IF(E29="N/A","-",IF($T$6="Edinburgh","-",IF($T$6="Scotland","-",HLOOKUP($T$6&amp;"Index",Data!$E$1:$BU$1020,A29,FALSE)))))</f>
        <v>0.99373183298189383</v>
      </c>
      <c r="X29" s="56" t="str">
        <f>VLOOKUP($A29,Data!$A$1:$BI$1015,2,FALSE)</f>
        <v>Economically active</v>
      </c>
    </row>
    <row r="30" spans="1:24" x14ac:dyDescent="0.3">
      <c r="A30" s="79">
        <v>256</v>
      </c>
      <c r="B30" s="56" t="str">
        <f>VLOOKUP($A30,Data!$A$1:$BI$1015,2,FALSE)</f>
        <v>Universal Credit Claimants Not In Employment</v>
      </c>
      <c r="C30" s="61"/>
      <c r="D30" s="1139">
        <f>IF($D$6="First Area","",HLOOKUP($D$6&amp;"%",Data!$E$1:$BU$1020,A30,FALSE))</f>
        <v>0.57264905842007097</v>
      </c>
      <c r="E30" s="1139">
        <f>IF(ISBLANK(VLOOKUP($A30,Data!$A$1:$BU$1015,9,FALSE)),"N/A",VLOOKUP($A30,Data!$A$1:$BU$1015,9,FALSE))</f>
        <v>0.61998901702361342</v>
      </c>
      <c r="F30" s="1139">
        <f>IF(ISBLANK(VLOOKUP($A30,Data!$A$1:$BU$1015,10,FALSE)),"N/A",VLOOKUP($A30,Data!$A$1:$BU$1015,10,FALSE))</f>
        <v>0.49573863636363635</v>
      </c>
      <c r="G30" s="1113"/>
      <c r="H30" s="1140">
        <f>IF($H$6="First Area","",HLOOKUP($H$6,Data!$E$1:$BU$1020,A30,FALSE))</f>
        <v>4785</v>
      </c>
      <c r="I30" s="1141">
        <f>IF($H$6="First Area","",HLOOKUP($H$6&amp;"%",Data!$E$1:$BU$1020,A30,FALSE))</f>
        <v>0.55723768487248171</v>
      </c>
      <c r="J30" s="1142">
        <f>IF($H$6="First Area","",IF(E30="N/A","-",IF($H$6="Edinburgh","-",IF($H$6="Scotland","-",HLOOKUP($H$6&amp;"Index",Data!$E$1:$BU$1020,A30,FALSE)))))</f>
        <v>0.97308757725000194</v>
      </c>
      <c r="K30" s="1113"/>
      <c r="L30" s="1140">
        <f>IF($L$6="Second Area","",HLOOKUP($L$6,Data!$E$1:$BU$1020,A30,FALSE))</f>
        <v>6010</v>
      </c>
      <c r="M30" s="1143">
        <f>IF($L$6="Second Area","",HLOOKUP($L$6&amp;"%",Data!$E$1:$BU$1020,A30,FALSE))</f>
        <v>0.57705232837253961</v>
      </c>
      <c r="N30" s="1142">
        <f>IF($L$6="Second Area","",IF(E30="N/A","-",IF($L$6="Edinburgh","-",IF($L$6="Scotland","-",HLOOKUP($L$6&amp;"Index",Data!$E$1:$BU$1020,A30,FALSE)))))</f>
        <v>1.007689299209916</v>
      </c>
      <c r="O30" s="1124"/>
      <c r="P30" s="1140">
        <f>IF($P$6="Second Area","",HLOOKUP($P$6,Data!$E$1:$BU$1020,A30,FALSE))</f>
        <v>3928</v>
      </c>
      <c r="Q30" s="1143">
        <f>IF($P$6="Second Area","",HLOOKUP($P$6&amp;"%",Data!$E$1:$BU$1020,A30,FALSE))</f>
        <v>0.58890554722638677</v>
      </c>
      <c r="R30" s="1142">
        <f>IF($P$6="Second Area","",IF(E30="N/A","-",IF($P$6="Edinburgh","-",IF($P$6="Scotland","-",HLOOKUP($P$6&amp;"Index",Data!$E$1:$BU$1020,A30,FALSE)))))</f>
        <v>1.0283882223628678</v>
      </c>
      <c r="S30" s="1124"/>
      <c r="T30" s="1140">
        <f>IF($T$6="Second Area","",HLOOKUP($T$6,Data!$E$1:$BU$1020,A30,FALSE))</f>
        <v>4306</v>
      </c>
      <c r="U30" s="1143">
        <f>IF($T$6="Second Area","",HLOOKUP($T$6&amp;"%",Data!$E$1:$BU$1020,A30,FALSE))</f>
        <v>0.56859897002508908</v>
      </c>
      <c r="V30" s="1142">
        <f>IF($T$6="Second Area","",IF(E30="N/A","-",IF($T$6="Edinburgh","-",IF($T$6="Scotland","-",HLOOKUP($T$6&amp;"Index",Data!$E$1:$BU$1020,A30,FALSE)))))</f>
        <v>0.99292745122788462</v>
      </c>
      <c r="X30" s="56" t="str">
        <f>VLOOKUP($A30,Data!$A$1:$BI$1015,2,FALSE)</f>
        <v>Universal Credit Claimants Not In Employment</v>
      </c>
    </row>
    <row r="31" spans="1:24" x14ac:dyDescent="0.3">
      <c r="A31" s="79">
        <v>257</v>
      </c>
      <c r="B31" s="56" t="str">
        <f>VLOOKUP($A31,Data!$A$1:$BI$1015,2,FALSE)</f>
        <v>Universal Credit Claimants In Employment</v>
      </c>
      <c r="C31" s="61"/>
      <c r="D31" s="1139">
        <f>IF($D$6="First Area","",HLOOKUP($D$6&amp;"%",Data!$E$1:$BU$1020,A31,FALSE))</f>
        <v>0.42744118885746946</v>
      </c>
      <c r="E31" s="1139">
        <f>IF(ISBLANK(VLOOKUP($A31,Data!$A$1:$BU$1015,9,FALSE)),"N/A",VLOOKUP($A31,Data!$A$1:$BU$1015,9,FALSE))</f>
        <v>0.50852272727272729</v>
      </c>
      <c r="F31" s="1139">
        <f>IF(ISBLANK(VLOOKUP($A31,Data!$A$1:$BU$1015,10,FALSE)),"N/A",VLOOKUP($A31,Data!$A$1:$BU$1015,10,FALSE))</f>
        <v>0.37891268533772654</v>
      </c>
      <c r="G31" s="1113"/>
      <c r="H31" s="1140">
        <f>IF($H$6="First Area","",HLOOKUP($H$6,Data!$E$1:$BU$1020,A31,FALSE))</f>
        <v>3804</v>
      </c>
      <c r="I31" s="1141">
        <f>IF($H$6="First Area","",HLOOKUP($H$6&amp;"%",Data!$E$1:$BU$1020,A31,FALSE))</f>
        <v>0.44299522534063118</v>
      </c>
      <c r="J31" s="1142">
        <f>IF($H$6="First Area","",IF(E31="N/A","-",IF($H$6="Edinburgh","-",IF($H$6="Scotland","-",HLOOKUP($H$6&amp;"Index",Data!$E$1:$BU$1020,A31,FALSE)))))</f>
        <v>1.0363887170647661</v>
      </c>
      <c r="K31" s="1113"/>
      <c r="L31" s="1140">
        <f>IF($L$6="Second Area","",HLOOKUP($L$6,Data!$E$1:$BU$1020,A31,FALSE))</f>
        <v>4393</v>
      </c>
      <c r="M31" s="1143">
        <f>IF($L$6="Second Area","",HLOOKUP($L$6&amp;"%",Data!$E$1:$BU$1020,A31,FALSE))</f>
        <v>0.42179548727796445</v>
      </c>
      <c r="N31" s="1142">
        <f>IF($L$6="Second Area","",IF(E31="N/A","-",IF($L$6="Edinburgh","-",IF($L$6="Scotland","-",HLOOKUP($L$6&amp;"Index",Data!$E$1:$BU$1020,A31,FALSE)))))</f>
        <v>0.98679186347343895</v>
      </c>
      <c r="O31" s="1124"/>
      <c r="P31" s="1140">
        <f>IF($P$6="Second Area","",HLOOKUP($P$6,Data!$E$1:$BU$1020,A31,FALSE))</f>
        <v>2743</v>
      </c>
      <c r="Q31" s="1143">
        <f>IF($P$6="Second Area","",HLOOKUP($P$6&amp;"%",Data!$E$1:$BU$1020,A31,FALSE))</f>
        <v>0.41124437781109446</v>
      </c>
      <c r="R31" s="1142">
        <f>IF($P$6="Second Area","",IF(E31="N/A","-",IF($P$6="Edinburgh","-",IF($P$6="Scotland","-",HLOOKUP($P$6&amp;"Index",Data!$E$1:$BU$1020,A31,FALSE)))))</f>
        <v>0.96210750983154358</v>
      </c>
      <c r="S31" s="1124"/>
      <c r="T31" s="1140">
        <f>IF($T$6="Second Area","",HLOOKUP($T$6,Data!$E$1:$BU$1020,A31,FALSE))</f>
        <v>3261</v>
      </c>
      <c r="U31" s="1143">
        <f>IF($T$6="Second Area","",HLOOKUP($T$6&amp;"%",Data!$E$1:$BU$1020,A31,FALSE))</f>
        <v>0.43060874158193585</v>
      </c>
      <c r="V31" s="1142">
        <f>IF($T$6="Second Area","",IF(E31="N/A","-",IF($T$6="Edinburgh","-",IF($T$6="Scotland","-",HLOOKUP($T$6&amp;"Index",Data!$E$1:$BU$1020,A31,FALSE)))))</f>
        <v>1.0074104995190873</v>
      </c>
      <c r="X31" s="56" t="str">
        <f>VLOOKUP($A31,Data!$A$1:$BI$1015,2,FALSE)</f>
        <v>Universal Credit Claimants In Employment</v>
      </c>
    </row>
    <row r="32" spans="1:24" ht="6" customHeight="1" x14ac:dyDescent="0.3">
      <c r="B32" s="61"/>
      <c r="C32" s="61"/>
      <c r="D32" s="1125"/>
      <c r="E32" s="1125"/>
      <c r="F32" s="1125"/>
      <c r="G32" s="1113"/>
      <c r="H32" s="1126"/>
      <c r="I32" s="1127"/>
      <c r="J32" s="1128"/>
      <c r="K32" s="1113"/>
      <c r="L32" s="1126"/>
      <c r="M32" s="1129"/>
      <c r="N32" s="1128"/>
      <c r="O32" s="1124"/>
      <c r="P32" s="1126"/>
      <c r="Q32" s="1129"/>
      <c r="R32" s="1128"/>
      <c r="S32" s="1124"/>
      <c r="T32" s="1126"/>
      <c r="U32" s="1129"/>
      <c r="V32" s="1128"/>
      <c r="X32" s="61"/>
    </row>
    <row r="33" spans="1:24" x14ac:dyDescent="0.3">
      <c r="A33" s="79">
        <v>157</v>
      </c>
      <c r="B33" s="56" t="str">
        <f>VLOOKUP($A33,Data!$A$1:$BI$1015,2,FALSE)</f>
        <v>Full-time student - employed</v>
      </c>
      <c r="C33" s="61"/>
      <c r="D33" s="1139">
        <f>IF($D$6="First Area","",IF(E33="N/A","-",HLOOKUP($D$6&amp;"%",Data!$E$1:$BU$1020,A33,FALSE)))</f>
        <v>5.4740580187990856E-2</v>
      </c>
      <c r="E33" s="1139">
        <f>IF(ISBLANK(VLOOKUP($A33,Data!$A$1:$BU$1015,9,FALSE)),"N/A",VLOOKUP($A33,Data!$A$1:$BU$1015,9,FALSE))</f>
        <v>0.10574303461803916</v>
      </c>
      <c r="F33" s="1139">
        <f>IF(ISBLANK(VLOOKUP($A33,Data!$A$1:$BU$1015,10,FALSE)),"N/A",VLOOKUP($A33,Data!$A$1:$BU$1015,10,FALSE))</f>
        <v>3.0959176076436282E-2</v>
      </c>
      <c r="G33" s="1113"/>
      <c r="H33" s="1140">
        <f>IF($H$6="First Area","",HLOOKUP($H$6,Data!$E$1:$BU$1020,A33,FALSE))</f>
        <v>3226</v>
      </c>
      <c r="I33" s="1141">
        <f>IF($H$6="First Area","",IF(E33="N/A","-",HLOOKUP($H$6&amp;"%",Data!$E$1:$BU$1020,A33,FALSE)))</f>
        <v>3.2804889209774354E-2</v>
      </c>
      <c r="J33" s="1142">
        <f>IF($H$6="First Area","",IF(E33="N/A","-",IF($H$6="Edinburgh","-",IF($H$6="Scotland","-",HLOOKUP($H$6&amp;"Index",Data!$E$1:$BU$1020,A33,FALSE)))))</f>
        <v>0.59927916542198401</v>
      </c>
      <c r="K33" s="1113"/>
      <c r="L33" s="1140">
        <f>IF($L$6="Second Area","",HLOOKUP($L$6,Data!$E$1:$BU$1020,A33,FALSE))</f>
        <v>3901</v>
      </c>
      <c r="M33" s="1143">
        <f>IF($L$6="Second Area","",IF(E33="N/A","-",HLOOKUP($L$6&amp;"%",Data!$E$1:$BU$1020,A33,FALSE)))</f>
        <v>4.5450838294748865E-2</v>
      </c>
      <c r="N33" s="1142">
        <f>IF($L$6="Second Area","",IF(E33="N/A","-",IF($L$6="Edinburgh","-",IF($L$6="Scotland","-",HLOOKUP($L$6&amp;"Index",Data!$E$1:$BU$1020,A33,FALSE)))))</f>
        <v>0.83029515103166551</v>
      </c>
      <c r="O33" s="1124"/>
      <c r="P33" s="1140">
        <f>IF($P$6="Second Area","",HLOOKUP($P$6,Data!$E$1:$BU$1020,A33,FALSE))</f>
        <v>8916</v>
      </c>
      <c r="Q33" s="1143">
        <f>IF($P$6="Second Area","",IF(E33="N/A","-",HLOOKUP($P$6&amp;"%",Data!$E$1:$BU$1020,A33,FALSE)))</f>
        <v>8.511206995303372E-2</v>
      </c>
      <c r="R33" s="1142">
        <f>IF($P$6="Second Area","",IF(E33="N/A","-",IF($P$6="Edinburgh","-",IF($P$6="Scotland","-",HLOOKUP($P$6&amp;"Index",Data!$E$1:$BU$1020,A33,FALSE)))))</f>
        <v>1.5548258652126206</v>
      </c>
      <c r="S33" s="1124"/>
      <c r="T33" s="1140">
        <f>IF($T$6="Second Area","",HLOOKUP($T$6,Data!$E$1:$BU$1020,A33,FALSE))</f>
        <v>4212</v>
      </c>
      <c r="U33" s="1143">
        <f>IF($T$6="Second Area","",IF(E33="N/A","-",HLOOKUP($T$6&amp;"%",Data!$E$1:$BU$1020,A33,FALSE)))</f>
        <v>5.1939724270599549E-2</v>
      </c>
      <c r="V33" s="1142">
        <f>IF($T$6="Second Area","",IF(E33="N/A","-",IF($T$6="Edinburgh","-",IF($T$6="Scotland","-",HLOOKUP($T$6&amp;"Index",Data!$E$1:$BU$1020,A33,FALSE)))))</f>
        <v>0.94883401111620358</v>
      </c>
      <c r="X33" s="56" t="str">
        <f>VLOOKUP($A33,Data!$A$1:$BI$1015,2,FALSE)</f>
        <v>Full-time student - employed</v>
      </c>
    </row>
    <row r="34" spans="1:24" x14ac:dyDescent="0.3">
      <c r="A34" s="79">
        <v>160</v>
      </c>
      <c r="B34" s="56" t="str">
        <f>VLOOKUP($A34,Data!$A$1:$BI$1015,2,FALSE)</f>
        <v>Student (not otherwise employed)</v>
      </c>
      <c r="C34" s="61"/>
      <c r="D34" s="1139">
        <f>IF($D$6="First Area","",IF(E34="N/A","-",HLOOKUP($D$6&amp;"%",Data!$E$1:$BU$1020,A34,FALSE)))</f>
        <v>0.10330037998151441</v>
      </c>
      <c r="E34" s="1139">
        <f>IF(ISBLANK(VLOOKUP($A34,Data!$A$1:$BU$1015,9,FALSE)),"N/A",VLOOKUP($A34,Data!$A$1:$BU$1015,9,FALSE))</f>
        <v>0.30948723575451687</v>
      </c>
      <c r="F34" s="1139">
        <f>IF(ISBLANK(VLOOKUP($A34,Data!$A$1:$BU$1015,10,FALSE)),"N/A",VLOOKUP($A34,Data!$A$1:$BU$1015,10,FALSE))</f>
        <v>4.0181130345064771E-2</v>
      </c>
      <c r="G34" s="1113"/>
      <c r="H34" s="1140">
        <f>IF($H$6="First Area","",HLOOKUP($H$6,Data!$E$1:$BU$1020,A34,FALSE))</f>
        <v>4794</v>
      </c>
      <c r="I34" s="1141">
        <f>IF($H$6="First Area","",IF(E34="N/A","-",HLOOKUP($H$6&amp;"%",Data!$E$1:$BU$1020,A34,FALSE)))</f>
        <v>4.874973306623008E-2</v>
      </c>
      <c r="J34" s="1142">
        <f>IF($H$6="First Area","",IF(E34="N/A","-",IF($H$6="Edinburgh","-",IF($H$6="Scotland","-",HLOOKUP($H$6&amp;"Index",Data!$E$1:$BU$1020,A34,FALSE)))))</f>
        <v>0.47192210788531308</v>
      </c>
      <c r="K34" s="1113"/>
      <c r="L34" s="1140">
        <f>IF($L$6="Second Area","",HLOOKUP($L$6,Data!$E$1:$BU$1020,A34,FALSE))</f>
        <v>4569</v>
      </c>
      <c r="M34" s="1143">
        <f>IF($L$6="Second Area","",IF(E34="N/A","-",HLOOKUP($L$6&amp;"%",Data!$E$1:$BU$1020,A34,FALSE)))</f>
        <v>5.3233755490568455E-2</v>
      </c>
      <c r="N34" s="1142">
        <f>IF($L$6="Second Area","",IF(E34="N/A","-",IF($L$6="Edinburgh","-",IF($L$6="Scotland","-",HLOOKUP($L$6&amp;"Index",Data!$E$1:$BU$1020,A34,FALSE)))))</f>
        <v>0.51532971611619072</v>
      </c>
      <c r="O34" s="1124"/>
      <c r="P34" s="1140">
        <f>IF($P$6="Second Area","",HLOOKUP($P$6,Data!$E$1:$BU$1020,A34,FALSE))</f>
        <v>21577</v>
      </c>
      <c r="Q34" s="1143">
        <f>IF($P$6="Second Area","",IF(E34="N/A","-",HLOOKUP($P$6&amp;"%",Data!$E$1:$BU$1020,A34,FALSE)))</f>
        <v>0.20597388216426743</v>
      </c>
      <c r="R34" s="1142">
        <f>IF($P$6="Second Area","",IF(E34="N/A","-",IF($P$6="Edinburgh","-",IF($P$6="Scotland","-",HLOOKUP($P$6&amp;"Index",Data!$E$1:$BU$1020,A34,FALSE)))))</f>
        <v>1.9939315053935565</v>
      </c>
      <c r="S34" s="1124"/>
      <c r="T34" s="1140">
        <f>IF($T$6="Second Area","",HLOOKUP($T$6,Data!$E$1:$BU$1020,A34,FALSE))</f>
        <v>7283</v>
      </c>
      <c r="U34" s="1143">
        <f>IF($T$6="Second Area","",IF(E34="N/A","-",HLOOKUP($T$6&amp;"%",Data!$E$1:$BU$1020,A34,FALSE)))</f>
        <v>8.9809357042444568E-2</v>
      </c>
      <c r="V34" s="1142">
        <f>IF($T$6="Second Area","",IF(E34="N/A","-",IF($T$6="Edinburgh","-",IF($T$6="Scotland","-",HLOOKUP($T$6&amp;"Index",Data!$E$1:$BU$1020,A34,FALSE)))))</f>
        <v>0.869400064728861</v>
      </c>
      <c r="X34" s="56" t="str">
        <f>VLOOKUP($A34,Data!$A$1:$BI$1015,2,FALSE)</f>
        <v>Student (not otherwise employed)</v>
      </c>
    </row>
    <row r="35" spans="1:24" x14ac:dyDescent="0.3">
      <c r="A35" s="79">
        <v>159</v>
      </c>
      <c r="B35" s="56" t="str">
        <f>VLOOKUP($A35,Data!$A$1:$BI$1015,2,FALSE)</f>
        <v xml:space="preserve">Retired </v>
      </c>
      <c r="C35" s="61"/>
      <c r="D35" s="1139">
        <f>IF($D$6="First Area","",IF(E35="N/A","-",HLOOKUP($D$6&amp;"%",Data!$E$1:$BU$1020,A35,FALSE)))</f>
        <v>0.11606732645438871</v>
      </c>
      <c r="E35" s="1139">
        <f>IF(ISBLANK(VLOOKUP($A35,Data!$A$1:$BU$1015,9,FALSE)),"N/A",VLOOKUP($A35,Data!$A$1:$BU$1015,9,FALSE))</f>
        <v>0.16992596731387066</v>
      </c>
      <c r="F35" s="1139">
        <f>IF(ISBLANK(VLOOKUP($A35,Data!$A$1:$BU$1015,10,FALSE)),"N/A",VLOOKUP($A35,Data!$A$1:$BU$1015,10,FALSE))</f>
        <v>6.1171855134585347E-2</v>
      </c>
      <c r="G35" s="1113"/>
      <c r="H35" s="1140">
        <f>IF($H$6="First Area","",HLOOKUP($H$6,Data!$E$1:$BU$1020,A35,FALSE))</f>
        <v>13981</v>
      </c>
      <c r="I35" s="1141">
        <f>IF($H$6="First Area","",IF(E35="N/A","-",HLOOKUP($H$6&amp;"%",Data!$E$1:$BU$1020,A35,FALSE)))</f>
        <v>0.14217146808489003</v>
      </c>
      <c r="J35" s="1142">
        <f>IF($H$6="First Area","",IF(E35="N/A","-",IF($H$6="Edinburgh","-",IF($H$6="Scotland","-",HLOOKUP($H$6&amp;"Index",Data!$E$1:$BU$1020,A35,FALSE)))))</f>
        <v>1.2249051686458854</v>
      </c>
      <c r="K35" s="1113"/>
      <c r="L35" s="1140">
        <f>IF($L$6="Second Area","",HLOOKUP($L$6,Data!$E$1:$BU$1020,A35,FALSE))</f>
        <v>8825</v>
      </c>
      <c r="M35" s="1143">
        <f>IF($L$6="Second Area","",IF(E35="N/A","-",HLOOKUP($L$6&amp;"%",Data!$E$1:$BU$1020,A35,FALSE)))</f>
        <v>0.10282072492980228</v>
      </c>
      <c r="N35" s="1142">
        <f>IF($L$6="Second Area","",IF(E35="N/A","-",IF($L$6="Edinburgh","-",IF($L$6="Scotland","-",HLOOKUP($L$6&amp;"Index",Data!$E$1:$BU$1020,A35,FALSE)))))</f>
        <v>0.88587139956401095</v>
      </c>
      <c r="O35" s="1124"/>
      <c r="P35" s="1140">
        <f>IF($P$6="Second Area","",HLOOKUP($P$6,Data!$E$1:$BU$1020,A35,FALSE))</f>
        <v>10007</v>
      </c>
      <c r="Q35" s="1143">
        <f>IF($P$6="Second Area","",IF(E35="N/A","-",HLOOKUP($P$6&amp;"%",Data!$E$1:$BU$1020,A35,FALSE)))</f>
        <v>9.5526747871243656E-2</v>
      </c>
      <c r="R35" s="1142">
        <f>IF($P$6="Second Area","",IF(E35="N/A","-",IF($P$6="Edinburgh","-",IF($P$6="Scotland","-",HLOOKUP($P$6&amp;"Index",Data!$E$1:$BU$1020,A35,FALSE)))))</f>
        <v>0.82302876088718269</v>
      </c>
      <c r="S35" s="1124"/>
      <c r="T35" s="1140">
        <f>IF($T$6="Second Area","",HLOOKUP($T$6,Data!$E$1:$BU$1020,A35,FALSE))</f>
        <v>10134</v>
      </c>
      <c r="U35" s="1143">
        <f>IF($T$6="Second Area","",IF(E35="N/A","-",HLOOKUP($T$6&amp;"%",Data!$E$1:$BU$1020,A35,FALSE)))</f>
        <v>0.12496608873652798</v>
      </c>
      <c r="V35" s="1142">
        <f>IF($T$6="Second Area","",IF(E35="N/A","-",IF($T$6="Edinburgh","-",IF($T$6="Scotland","-",HLOOKUP($T$6&amp;"Index",Data!$E$1:$BU$1020,A35,FALSE)))))</f>
        <v>1.0766689692437799</v>
      </c>
      <c r="X35" s="56" t="str">
        <f>VLOOKUP($A35,Data!$A$1:$BI$1015,2,FALSE)</f>
        <v xml:space="preserve">Retired </v>
      </c>
    </row>
    <row r="36" spans="1:24" ht="6" customHeight="1" x14ac:dyDescent="0.3">
      <c r="B36" s="61"/>
      <c r="C36" s="61"/>
      <c r="D36" s="1125"/>
      <c r="E36" s="1125"/>
      <c r="F36" s="1125"/>
      <c r="G36" s="1113"/>
      <c r="H36" s="1126"/>
      <c r="I36" s="1127"/>
      <c r="J36" s="1128"/>
      <c r="K36" s="1113"/>
      <c r="L36" s="1126"/>
      <c r="M36" s="1129"/>
      <c r="N36" s="1128"/>
      <c r="O36" s="1124"/>
      <c r="P36" s="1126"/>
      <c r="Q36" s="1129"/>
      <c r="R36" s="1128"/>
      <c r="S36" s="1124"/>
      <c r="T36" s="1126"/>
      <c r="U36" s="1129"/>
      <c r="V36" s="1128"/>
      <c r="X36" s="61"/>
    </row>
    <row r="37" spans="1:24" x14ac:dyDescent="0.3">
      <c r="A37" s="79">
        <v>162</v>
      </c>
      <c r="B37" s="56" t="str">
        <f>VLOOKUP($A37,Data!$A$1:$BI$1015,2,FALSE)</f>
        <v>Long-term sick or disabled</v>
      </c>
      <c r="C37" s="61"/>
      <c r="D37" s="1139">
        <f>IF($D$6="First Area","",IF(E37="N/A","-",HLOOKUP($D$6&amp;"%",Data!$E$1:$BU$1020,A37,FALSE)))</f>
        <v>3.6533357836645783E-2</v>
      </c>
      <c r="E37" s="1139">
        <f>IF(ISBLANK(VLOOKUP($A37,Data!$A$1:$BU$1015,9,FALSE)),"N/A",VLOOKUP($A37,Data!$A$1:$BU$1015,9,FALSE))</f>
        <v>6.2534671440819006E-2</v>
      </c>
      <c r="F37" s="1139">
        <f>IF(ISBLANK(VLOOKUP($A37,Data!$A$1:$BU$1015,10,FALSE)),"N/A",VLOOKUP($A37,Data!$A$1:$BU$1015,10,FALSE))</f>
        <v>1.4504370395816634E-2</v>
      </c>
      <c r="G37" s="1113"/>
      <c r="H37" s="1140">
        <f>IF($H$6="First Area","",HLOOKUP($H$6,Data!$E$1:$BU$1020,A37,FALSE))</f>
        <v>3029</v>
      </c>
      <c r="I37" s="1141">
        <f>IF($H$6="First Area","",IF(E37="N/A","-",HLOOKUP($H$6&amp;"%",Data!$E$1:$BU$1020,A37,FALSE)))</f>
        <v>3.0801614822196687E-2</v>
      </c>
      <c r="J37" s="1142">
        <f>IF($H$6="First Area","",IF(E37="N/A","-",IF($H$6="Edinburgh","-",IF($H$6="Scotland","-",HLOOKUP($H$6&amp;"Index",Data!$E$1:$BU$1020,A37,FALSE)))))</f>
        <v>0.84310932928536575</v>
      </c>
      <c r="K37" s="1113"/>
      <c r="L37" s="1140">
        <f>IF($L$6="Second Area","",HLOOKUP($L$6,Data!$E$1:$BU$1020,A37,FALSE))</f>
        <v>4118</v>
      </c>
      <c r="M37" s="1143">
        <f>IF($L$6="Second Area","",IF(E37="N/A","-",HLOOKUP($L$6&amp;"%",Data!$E$1:$BU$1020,A37,FALSE)))</f>
        <v>4.7979121276025584E-2</v>
      </c>
      <c r="N37" s="1142">
        <f>IF($L$6="Second Area","",IF(E37="N/A","-",IF($L$6="Edinburgh","-",IF($L$6="Scotland","-",HLOOKUP($L$6&amp;"Index",Data!$E$1:$BU$1020,A37,FALSE)))))</f>
        <v>1.3132962343773069</v>
      </c>
      <c r="O37" s="1124"/>
      <c r="P37" s="1140">
        <f>IF($P$6="Second Area","",HLOOKUP($P$6,Data!$E$1:$BU$1020,A37,FALSE))</f>
        <v>3152</v>
      </c>
      <c r="Q37" s="1143">
        <f>IF($P$6="Second Area","",IF(E37="N/A","-",HLOOKUP($P$6&amp;"%",Data!$E$1:$BU$1020,A37,FALSE)))</f>
        <v>3.0088968650960328E-2</v>
      </c>
      <c r="R37" s="1142">
        <f>IF($P$6="Second Area","",IF(E37="N/A","-",IF($P$6="Edinburgh","-",IF($P$6="Scotland","-",HLOOKUP($P$6&amp;"Index",Data!$E$1:$BU$1020,A37,FALSE)))))</f>
        <v>0.8236026041049741</v>
      </c>
      <c r="S37" s="1124"/>
      <c r="T37" s="1140">
        <f>IF($T$6="Second Area","",HLOOKUP($T$6,Data!$E$1:$BU$1020,A37,FALSE))</f>
        <v>3219</v>
      </c>
      <c r="U37" s="1143">
        <f>IF($T$6="Second Area","",IF(E37="N/A","-",HLOOKUP($T$6&amp;"%",Data!$E$1:$BU$1020,A37,FALSE)))</f>
        <v>3.9694675315066465E-2</v>
      </c>
      <c r="V37" s="1142">
        <f>IF($T$6="Second Area","",IF(E37="N/A","-",IF($T$6="Edinburgh","-",IF($T$6="Scotland","-",HLOOKUP($T$6&amp;"Index",Data!$E$1:$BU$1020,A37,FALSE)))))</f>
        <v>1.0865323546922816</v>
      </c>
      <c r="X37" s="56" t="str">
        <f>VLOOKUP($A37,Data!$A$1:$BI$1015,2,FALSE)</f>
        <v>Long-term sick or disabled</v>
      </c>
    </row>
    <row r="38" spans="1:24" x14ac:dyDescent="0.3">
      <c r="A38" s="79">
        <v>220</v>
      </c>
      <c r="B38" s="56" t="str">
        <f>VLOOKUP($A38,Data!$A$1:$BI$1015,2,FALSE)</f>
        <v>Health is good or very good</v>
      </c>
      <c r="C38" s="61"/>
      <c r="D38" s="1139">
        <f>IF($D$6="First Area","",IF(E38="N/A","-",HLOOKUP($D$6&amp;"%",Data!$E$1:$BU$1020,A38,FALSE)))</f>
        <v>0.77794056328418182</v>
      </c>
      <c r="E38" s="1139">
        <f>IF(ISBLANK(VLOOKUP($A38,Data!$A$1:$BU$1015,9,FALSE)),"N/A",VLOOKUP($A38,Data!$A$1:$BU$1015,9,FALSE))</f>
        <v>0.91779032529917415</v>
      </c>
      <c r="F38" s="1139">
        <f>IF(ISBLANK(VLOOKUP($A38,Data!$A$1:$BU$1015,10,FALSE)),"N/A",VLOOKUP($A38,Data!$A$1:$BU$1015,10,FALSE))</f>
        <v>0.68007546251217132</v>
      </c>
      <c r="G38" s="1113"/>
      <c r="H38" s="1140">
        <f>IF($H$6="First Area","",HLOOKUP($H$6,Data!$E$1:$BU$1020,A38,FALSE))</f>
        <v>115824</v>
      </c>
      <c r="I38" s="1141">
        <f>IF($H$6="First Area","",IF(E38="N/A","-",HLOOKUP($H$6&amp;"%",Data!$E$1:$BU$1020,A38,FALSE)))</f>
        <v>0.76805856725088029</v>
      </c>
      <c r="J38" s="1142">
        <f>IF($H$6="First Area","",IF(E38="N/A","-",IF($H$6="Edinburgh","-",IF($H$6="Scotland","-",HLOOKUP($H$6&amp;"Index",Data!$E$1:$BU$1020,A38,FALSE)))))</f>
        <v>0.9872972351620497</v>
      </c>
      <c r="K38" s="1113"/>
      <c r="L38" s="1140">
        <f>IF($L$6="Second Area","",HLOOKUP($L$6,Data!$E$1:$BU$1020,A38,FALSE))</f>
        <v>90761</v>
      </c>
      <c r="M38" s="1143">
        <f>IF($L$6="Second Area","",IF(E38="N/A","-",HLOOKUP($L$6&amp;"%",Data!$E$1:$BU$1020,A38,FALSE)))</f>
        <v>0.74283446006776777</v>
      </c>
      <c r="N38" s="1142">
        <f>IF($L$6="Second Area","",IF(E38="N/A","-",IF($L$6="Edinburgh","-",IF($L$6="Scotland","-",HLOOKUP($L$6&amp;"Index",Data!$E$1:$BU$1020,A38,FALSE)))))</f>
        <v>0.95487302645820538</v>
      </c>
      <c r="O38" s="1124"/>
      <c r="P38" s="1140">
        <f>IF($P$6="Second Area","",HLOOKUP($P$6,Data!$E$1:$BU$1020,A38,FALSE))</f>
        <v>113644</v>
      </c>
      <c r="Q38" s="1143">
        <f>IF($P$6="Second Area","",IF(E38="N/A","-",HLOOKUP($P$6&amp;"%",Data!$E$1:$BU$1020,A38,FALSE)))</f>
        <v>0.81567557868293561</v>
      </c>
      <c r="R38" s="1142">
        <f>IF($P$6="Second Area","",IF(E38="N/A","-",IF($P$6="Edinburgh","-",IF($P$6="Scotland","-",HLOOKUP($P$6&amp;"Index",Data!$E$1:$BU$1020,A38,FALSE)))))</f>
        <v>1.0485062962129783</v>
      </c>
      <c r="S38" s="1124"/>
      <c r="T38" s="1140">
        <f>IF($T$6="Second Area","",HLOOKUP($T$6,Data!$E$1:$BU$1020,A38,FALSE))</f>
        <v>90228</v>
      </c>
      <c r="U38" s="1143">
        <f>IF($T$6="Second Area","",IF(E38="N/A","-",HLOOKUP($T$6&amp;"%",Data!$E$1:$BU$1020,A38,FALSE)))</f>
        <v>0.7824684334674622</v>
      </c>
      <c r="V38" s="1142">
        <f>IF($T$6="Second Area","",IF(E38="N/A","-",IF($T$6="Edinburgh","-",IF($T$6="Scotland","-",HLOOKUP($T$6&amp;"Index",Data!$E$1:$BU$1020,A38,FALSE)))))</f>
        <v>1.0058203292089121</v>
      </c>
      <c r="X38" s="56" t="str">
        <f>VLOOKUP($A38,Data!$A$1:$BI$1015,2,FALSE)</f>
        <v>Health is good or very good</v>
      </c>
    </row>
    <row r="39" spans="1:24" x14ac:dyDescent="0.3">
      <c r="A39" s="79">
        <v>219</v>
      </c>
      <c r="B39" s="56" t="str">
        <f>VLOOKUP($A39,Data!$A$1:$BI$1015,2,FALSE)</f>
        <v>Daily activities not limited</v>
      </c>
      <c r="C39" s="61"/>
      <c r="D39" s="1139">
        <f>IF($D$6="First Area","",IF(E39="N/A","-",HLOOKUP($D$6&amp;"%",Data!$E$1:$BU$1020,A39,FALSE)))</f>
        <v>0.75774041924112046</v>
      </c>
      <c r="E39" s="1139">
        <f>IF(ISBLANK(VLOOKUP($A39,Data!$A$1:$BU$1015,9,FALSE)),"N/A",VLOOKUP($A39,Data!$A$1:$BU$1015,9,FALSE))</f>
        <v>0.89579470756784085</v>
      </c>
      <c r="F39" s="1139">
        <f>IF(ISBLANK(VLOOKUP($A39,Data!$A$1:$BU$1015,10,FALSE)),"N/A",VLOOKUP($A39,Data!$A$1:$BU$1015,10,FALSE))</f>
        <v>0.65883641674780913</v>
      </c>
      <c r="G39" s="1113"/>
      <c r="H39" s="1140">
        <f>IF($H$6="First Area","",HLOOKUP($H$6,Data!$E$1:$BU$1020,A39,FALSE))</f>
        <v>112034</v>
      </c>
      <c r="I39" s="1141">
        <f>IF($H$6="First Area","",IF(E39="N/A","-",HLOOKUP($H$6&amp;"%",Data!$E$1:$BU$1020,A39,FALSE)))</f>
        <v>0.74292610791705627</v>
      </c>
      <c r="J39" s="1142">
        <f>IF($H$6="First Area","",IF(E39="N/A","-",IF($H$6="Edinburgh","-",IF($H$6="Scotland","-",HLOOKUP($H$6&amp;"Index",Data!$E$1:$BU$1020,A39,FALSE)))))</f>
        <v>0.98044935845061454</v>
      </c>
      <c r="K39" s="1113"/>
      <c r="L39" s="1140">
        <f>IF($L$6="Second Area","",HLOOKUP($L$6,Data!$E$1:$BU$1020,A39,FALSE))</f>
        <v>88782</v>
      </c>
      <c r="M39" s="1143">
        <f>IF($L$6="Second Area","",IF(E39="N/A","-",HLOOKUP($L$6&amp;"%",Data!$E$1:$BU$1020,A39,FALSE)))</f>
        <v>0.7266373115516197</v>
      </c>
      <c r="N39" s="1142">
        <f>IF($L$6="Second Area","",IF(E39="N/A","-",IF($L$6="Edinburgh","-",IF($L$6="Scotland","-",HLOOKUP($L$6&amp;"Index",Data!$E$1:$BU$1020,A39,FALSE)))))</f>
        <v>0.95895281959401002</v>
      </c>
      <c r="O39" s="1124"/>
      <c r="P39" s="1140">
        <f>IF($P$6="Second Area","",HLOOKUP($P$6,Data!$E$1:$BU$1020,A39,FALSE))</f>
        <v>110961</v>
      </c>
      <c r="Q39" s="1143">
        <f>IF($P$6="Second Area","",IF(E39="N/A","-",HLOOKUP($P$6&amp;"%",Data!$E$1:$BU$1020,A39,FALSE)))</f>
        <v>0.796418446079311</v>
      </c>
      <c r="R39" s="1142">
        <f>IF($P$6="Second Area","",IF(E39="N/A","-",IF($P$6="Edinburgh","-",IF($P$6="Scotland","-",HLOOKUP($P$6&amp;"Index",Data!$E$1:$BU$1020,A39,FALSE)))))</f>
        <v>1.0510439008610979</v>
      </c>
      <c r="S39" s="1124"/>
      <c r="T39" s="1140">
        <f>IF($T$6="Second Area","",HLOOKUP($T$6,Data!$E$1:$BU$1020,A39,FALSE))</f>
        <v>88022</v>
      </c>
      <c r="U39" s="1143">
        <f>IF($T$6="Second Area","",IF(E39="N/A","-",HLOOKUP($T$6&amp;"%",Data!$E$1:$BU$1020,A39,FALSE)))</f>
        <v>0.76333772720965731</v>
      </c>
      <c r="V39" s="1142">
        <f>IF($T$6="Second Area","",IF(E39="N/A","-",IF($T$6="Edinburgh","-",IF($T$6="Scotland","-",HLOOKUP($T$6&amp;"Index",Data!$E$1:$BU$1020,A39,FALSE)))))</f>
        <v>1.0073868409634827</v>
      </c>
      <c r="X39" s="56" t="str">
        <f>VLOOKUP($A39,Data!$A$1:$BI$1015,2,FALSE)</f>
        <v>Daily activities not limited</v>
      </c>
    </row>
    <row r="40" spans="1:24" ht="6" customHeight="1" x14ac:dyDescent="0.3">
      <c r="B40" s="61"/>
      <c r="C40" s="61"/>
      <c r="D40" s="1125"/>
      <c r="E40" s="1125"/>
      <c r="F40" s="1125"/>
      <c r="G40" s="1113"/>
      <c r="H40" s="1126"/>
      <c r="I40" s="1127"/>
      <c r="J40" s="1128"/>
      <c r="K40" s="1113"/>
      <c r="L40" s="1126"/>
      <c r="M40" s="1129"/>
      <c r="N40" s="1128"/>
      <c r="O40" s="1124"/>
      <c r="P40" s="1126"/>
      <c r="Q40" s="1129"/>
      <c r="R40" s="1128"/>
      <c r="S40" s="1124"/>
      <c r="T40" s="1126"/>
      <c r="U40" s="1129"/>
      <c r="V40" s="1128"/>
      <c r="X40" s="61"/>
    </row>
    <row r="41" spans="1:24" x14ac:dyDescent="0.3">
      <c r="A41" s="79">
        <v>421</v>
      </c>
      <c r="B41" s="54" t="str">
        <f>VLOOKUP($A41,Data!$A$1:$BI$1015,2,FALSE)</f>
        <v>Uncomfortable using online Bank</v>
      </c>
      <c r="C41" s="61"/>
      <c r="D41" s="1144">
        <f>IF($D$6="First Area","",IF(E41="N/A","-",HLOOKUP($D$6&amp;"%",Data!$E$1:$BU$1020,A41,FALSE)))</f>
        <v>0.19600000000000001</v>
      </c>
      <c r="E41" s="1144">
        <f>IF(ISBLANK(VLOOKUP($A41,Data!$A$1:$BU$1015,9,FALSE)),"N/A",VLOOKUP($A41,Data!$A$1:$BU$1015,9,FALSE))</f>
        <v>0.22600000000000001</v>
      </c>
      <c r="F41" s="1144">
        <f>IF(ISBLANK(VLOOKUP($A41,Data!$A$1:$BU$1015,10,FALSE)),"N/A",VLOOKUP($A41,Data!$A$1:$BU$1015,10,FALSE))</f>
        <v>0.156</v>
      </c>
      <c r="G41" s="1113"/>
      <c r="H41" s="1145">
        <f>IF(ISBLANK(HLOOKUP($H$6,Data!$E$1:$BU$1020,A41,FALSE)),"-",IF($H$6="First Area","",HLOOKUP($H$6,Data!$E$1:$BU$1020,A41,FALSE)))</f>
        <v>14671.503000000001</v>
      </c>
      <c r="I41" s="1146">
        <f>IF($H$6="First Area","",IF(E41="N/A","-",HLOOKUP($H$6&amp;"%",Data!$E$1:$BU$1020,A41,FALSE)))</f>
        <v>0.20874004780468372</v>
      </c>
      <c r="J41" s="1147">
        <f>IF($H$6="First Area","",IF(E41="N/A","-",IF($H$6="Edinburgh","-",IF($H$6="Scotland","-",HLOOKUP($H$6&amp;"Index",Data!$E$1:$BU$1020,A41,FALSE)))))</f>
        <v>1.0650002439014474</v>
      </c>
      <c r="K41" s="1113"/>
      <c r="L41" s="1145">
        <f>IF(ISBLANK(HLOOKUP($L$6,Data!$E$1:$BU$1020,A41,FALSE)),"-",IF($L$6="Second Area","",HLOOKUP($L$6,Data!$E$1:$BU$1020,A41,FALSE)))</f>
        <v>12960.286999999998</v>
      </c>
      <c r="M41" s="1148">
        <f>IF($L$6="Second Area","",IF(E41="N/A","-",HLOOKUP($L$6&amp;"%",Data!$E$1:$BU$1020,A41,FALSE)))</f>
        <v>0.19264927014894309</v>
      </c>
      <c r="N41" s="1147">
        <f>IF($L$6="Second Area","",IF(E41="N/A","-",IF($L$6="Edinburgh","-",IF($L$6="Scotland","-",HLOOKUP($L$6&amp;"Index",Data!$E$1:$BU$1020,A41,FALSE)))))</f>
        <v>0.98290443953542395</v>
      </c>
      <c r="O41" s="1124"/>
      <c r="P41" s="1145">
        <f>IF(ISBLANK(HLOOKUP($P$6,Data!$E$1:$BU$1020,A41,FALSE)),"-",IF($P$6="Second Area","",HLOOKUP($P$6,Data!$E$1:$BU$1020,A41,FALSE)))</f>
        <v>12853.039999999999</v>
      </c>
      <c r="Q41" s="1148">
        <f>IF($P$6="Second Area","",IF(E41="N/A","-",HLOOKUP($P$6&amp;"%",Data!$E$1:$BU$1020,A41,FALSE)))</f>
        <v>0.18311521420125085</v>
      </c>
      <c r="R41" s="1147">
        <f>IF($P$6="Second Area","",IF(E41="N/A","-",IF($P$6="Edinburgh","-",IF($P$6="Scotland","-",HLOOKUP($P$6&amp;"Index",Data!$E$1:$BU$1020,A41,FALSE)))))</f>
        <v>0.93426129694515736</v>
      </c>
      <c r="S41" s="1124"/>
      <c r="T41" s="1145">
        <f>IF(ISBLANK(HLOOKUP($T$6,Data!$E$1:$BU$1020,A41,FALSE)),"-",IF($T$6="Second Area","",HLOOKUP($T$6,Data!$E$1:$BU$1020,A41,FALSE)))</f>
        <v>10901.258</v>
      </c>
      <c r="U41" s="1148">
        <f>IF($T$6="Second Area","",IF(E41="N/A","-",HLOOKUP($T$6&amp;"%",Data!$E$1:$BU$1020,A41,FALSE)))</f>
        <v>0.20073763488380658</v>
      </c>
      <c r="V41" s="1147">
        <f>IF($T$6="Second Area","",IF(E41="N/A","-",IF($T$6="Edinburgh","-",IF($T$6="Scotland","-",HLOOKUP($T$6&amp;"Index",Data!$E$1:$BU$1020,A41,FALSE)))))</f>
        <v>1.0241716065500335</v>
      </c>
      <c r="X41" s="54" t="str">
        <f>VLOOKUP($A41,Data!$A$1:$BI$1015,2,FALSE)</f>
        <v>Uncomfortable using online Bank</v>
      </c>
    </row>
    <row r="42" spans="1:24" x14ac:dyDescent="0.3">
      <c r="A42" s="79">
        <v>428</v>
      </c>
      <c r="B42" s="54" t="str">
        <f>VLOOKUP($A42,Data!$A$1:$BI$1015,2,FALSE)</f>
        <v>Very Internet Savvy</v>
      </c>
      <c r="C42" s="61"/>
      <c r="D42" s="1144">
        <f>IF($D$6="First Area","",IF(E42="N/A","-",HLOOKUP($D$6&amp;"%",Data!$E$1:$BU$1020,A42,FALSE)))</f>
        <v>0.33900000000000002</v>
      </c>
      <c r="E42" s="1144">
        <f>IF(ISBLANK(VLOOKUP($A42,Data!$A$1:$BU$1015,9,FALSE)),"N/A",VLOOKUP($A42,Data!$A$1:$BU$1015,9,FALSE))</f>
        <v>0.40799999999999997</v>
      </c>
      <c r="F42" s="1144">
        <f>IF(ISBLANK(VLOOKUP($A42,Data!$A$1:$BU$1015,10,FALSE)),"N/A",VLOOKUP($A42,Data!$A$1:$BU$1015,10,FALSE))</f>
        <v>0.27</v>
      </c>
      <c r="G42" s="1113"/>
      <c r="H42" s="1145">
        <f>IF(ISBLANK(HLOOKUP($H$6,Data!$E$1:$BU$1020,A42,FALSE)),"-",IF($H$6="First Area","",HLOOKUP($H$6,Data!$E$1:$BU$1020,A42,FALSE)))</f>
        <v>21446.499</v>
      </c>
      <c r="I42" s="1146">
        <f>IF($H$6="First Area","",IF(E42="N/A","-",HLOOKUP($H$6&amp;"%",Data!$E$1:$BU$1020,A42,FALSE)))</f>
        <v>0.30513187548018095</v>
      </c>
      <c r="J42" s="1147">
        <f>IF($H$6="First Area","",IF(E42="N/A","-",IF($H$6="Edinburgh","-",IF($H$6="Scotland","-",HLOOKUP($H$6&amp;"Index",Data!$E$1:$BU$1020,A42,FALSE)))))</f>
        <v>0.90009402796513549</v>
      </c>
      <c r="K42" s="1113"/>
      <c r="L42" s="1145">
        <f>IF(ISBLANK(HLOOKUP($L$6,Data!$E$1:$BU$1020,A42,FALSE)),"-",IF($L$6="Second Area","",HLOOKUP($L$6,Data!$E$1:$BU$1020,A42,FALSE)))</f>
        <v>23338.631999999998</v>
      </c>
      <c r="M42" s="1148">
        <f>IF($L$6="Second Area","",IF(E42="N/A","-",HLOOKUP($L$6&amp;"%",Data!$E$1:$BU$1020,A42,FALSE)))</f>
        <v>0.34691904747748015</v>
      </c>
      <c r="N42" s="1147">
        <f>IF($L$6="Second Area","",IF(E42="N/A","-",IF($L$6="Edinburgh","-",IF($L$6="Scotland","-",HLOOKUP($L$6&amp;"Index",Data!$E$1:$BU$1020,A42,FALSE)))))</f>
        <v>1.0233600220574635</v>
      </c>
      <c r="O42" s="1124"/>
      <c r="P42" s="1145">
        <f>IF(ISBLANK(HLOOKUP($P$6,Data!$E$1:$BU$1020,A42,FALSE)),"-",IF($P$6="Second Area","",HLOOKUP($P$6,Data!$E$1:$BU$1020,A42,FALSE)))</f>
        <v>26067.362999999998</v>
      </c>
      <c r="Q42" s="1148">
        <f>IF($P$6="Second Area","",IF(E42="N/A","-",HLOOKUP($P$6&amp;"%",Data!$E$1:$BU$1020,A42,FALSE)))</f>
        <v>0.37137756977390263</v>
      </c>
      <c r="R42" s="1147">
        <f>IF($P$6="Second Area","",IF(E42="N/A","-",IF($P$6="Edinburgh","-",IF($P$6="Scotland","-",HLOOKUP($P$6&amp;"Index",Data!$E$1:$BU$1020,A42,FALSE)))))</f>
        <v>1.0955090553802436</v>
      </c>
      <c r="S42" s="1124"/>
      <c r="T42" s="1145">
        <f>IF(ISBLANK(HLOOKUP($T$6,Data!$E$1:$BU$1020,A42,FALSE)),"-",IF($T$6="Second Area","",HLOOKUP($T$6,Data!$E$1:$BU$1020,A42,FALSE)))</f>
        <v>17594.900000000001</v>
      </c>
      <c r="U42" s="1148">
        <f>IF($T$6="Second Area","",IF(E42="N/A","-",HLOOKUP($T$6&amp;"%",Data!$E$1:$BU$1020,A42,FALSE)))</f>
        <v>0.32399550694214269</v>
      </c>
      <c r="V42" s="1147">
        <f>IF($T$6="Second Area","",IF(E42="N/A","-",IF($T$6="Edinburgh","-",IF($T$6="Scotland","-",HLOOKUP($T$6&amp;"Index",Data!$E$1:$BU$1020,A42,FALSE)))))</f>
        <v>0.95573895853139423</v>
      </c>
      <c r="X42" s="54" t="str">
        <f>VLOOKUP($A42,Data!$A$1:$BI$1015,2,FALSE)</f>
        <v>Very Internet Savvy</v>
      </c>
    </row>
    <row r="43" spans="1:24" x14ac:dyDescent="0.3">
      <c r="A43" s="79">
        <v>461</v>
      </c>
      <c r="B43" s="54" t="str">
        <f>VLOOKUP($A43,Data!$A$1:$BI$1015,2,FALSE)</f>
        <v>1-2 in last 12 months</v>
      </c>
      <c r="C43" s="61"/>
      <c r="D43" s="1144">
        <f>IF($D$6="First Area","",IF(E43="N/A","-",HLOOKUP($D$6&amp;"%",Data!$E$1:$BU$1020,A43,FALSE)))</f>
        <v>0.57999999999999996</v>
      </c>
      <c r="E43" s="1144">
        <f>IF(ISBLANK(VLOOKUP($A43,Data!$A$1:$BU$1015,9,FALSE)),"N/A",VLOOKUP($A43,Data!$A$1:$BU$1015,9,FALSE))</f>
        <v>0.63100000000000001</v>
      </c>
      <c r="F43" s="1144">
        <f>IF(ISBLANK(VLOOKUP($A43,Data!$A$1:$BU$1015,10,FALSE)),"N/A",VLOOKUP($A43,Data!$A$1:$BU$1015,10,FALSE))</f>
        <v>0.52500000000000002</v>
      </c>
      <c r="G43" s="1113"/>
      <c r="H43" s="1145">
        <f>IF(ISBLANK(HLOOKUP($H$6,Data!$E$1:$BU$1020,A43,FALSE)),"-",IF($H$6="First Area","",HLOOKUP($H$6,Data!$E$1:$BU$1020,A43,FALSE)))</f>
        <v>41169.647000000004</v>
      </c>
      <c r="I43" s="1146">
        <f>IF($H$6="First Area","",IF(E43="N/A","-",HLOOKUP($H$6&amp;"%",Data!$E$1:$BU$1020,A43,FALSE)))</f>
        <v>0.58574462908687375</v>
      </c>
      <c r="J43" s="1147">
        <f>IF($H$6="First Area","",IF(E43="N/A","-",IF($H$6="Edinburgh","-",IF($H$6="Scotland","-",HLOOKUP($H$6&amp;"Index",Data!$E$1:$BU$1020,A43,FALSE)))))</f>
        <v>1.0099045329084031</v>
      </c>
      <c r="K43" s="1113"/>
      <c r="L43" s="1145">
        <f>IF(ISBLANK(HLOOKUP($L$6,Data!$E$1:$BU$1020,A43,FALSE)),"-",IF($L$6="Second Area","",HLOOKUP($L$6,Data!$E$1:$BU$1020,A43,FALSE)))</f>
        <v>39249.834999999999</v>
      </c>
      <c r="M43" s="1148">
        <f>IF($L$6="Second Area","",IF(E43="N/A","-",HLOOKUP($L$6&amp;"%",Data!$E$1:$BU$1020,A43,FALSE)))</f>
        <v>0.58343245533192611</v>
      </c>
      <c r="N43" s="1147">
        <f>IF($L$6="Second Area","",IF(E43="N/A","-",IF($L$6="Edinburgh","-",IF($L$6="Scotland","-",HLOOKUP($L$6&amp;"Index",Data!$E$1:$BU$1020,A43,FALSE)))))</f>
        <v>1.0059180264343555</v>
      </c>
      <c r="O43" s="1124"/>
      <c r="P43" s="1145">
        <f>IF(ISBLANK(HLOOKUP($P$6,Data!$E$1:$BU$1020,A43,FALSE)),"-",IF($P$6="Second Area","",HLOOKUP($P$6,Data!$E$1:$BU$1020,A43,FALSE)))</f>
        <v>39014.063999999998</v>
      </c>
      <c r="Q43" s="1148">
        <f>IF($P$6="Second Area","",IF(E43="N/A","-",HLOOKUP($P$6&amp;"%",Data!$E$1:$BU$1020,A43,FALSE)))</f>
        <v>0.55582715732786248</v>
      </c>
      <c r="R43" s="1147">
        <f>IF($P$6="Second Area","",IF(E43="N/A","-",IF($P$6="Edinburgh","-",IF($P$6="Scotland","-",HLOOKUP($P$6&amp;"Index",Data!$E$1:$BU$1020,A43,FALSE)))))</f>
        <v>0.95832268504803886</v>
      </c>
      <c r="S43" s="1124"/>
      <c r="T43" s="1145">
        <f>IF(ISBLANK(HLOOKUP($T$6,Data!$E$1:$BU$1020,A43,FALSE)),"-",IF($T$6="Second Area","",HLOOKUP($T$6,Data!$E$1:$BU$1020,A43,FALSE)))</f>
        <v>32511.514000000003</v>
      </c>
      <c r="U43" s="1148">
        <f>IF($T$6="Second Area","",IF(E43="N/A","-",HLOOKUP($T$6&amp;"%",Data!$E$1:$BU$1020,A43,FALSE)))</f>
        <v>0.59867259602990464</v>
      </c>
      <c r="V43" s="1147">
        <f>IF($T$6="Second Area","",IF(E43="N/A","-",IF($T$6="Edinburgh","-",IF($T$6="Scotland","-",HLOOKUP($T$6&amp;"Index",Data!$E$1:$BU$1020,A43,FALSE)))))</f>
        <v>1.0321941310860425</v>
      </c>
      <c r="X43" s="54" t="str">
        <f>VLOOKUP($A43,Data!$A$1:$BI$1015,2,FALSE)</f>
        <v>1-2 in last 12 months</v>
      </c>
    </row>
    <row r="44" spans="1:24" x14ac:dyDescent="0.3">
      <c r="A44" s="79">
        <v>462</v>
      </c>
      <c r="B44" s="54" t="str">
        <f>VLOOKUP($A44,Data!$A$1:$BI$1015,2,FALSE)</f>
        <v>3-4 in last 12 months</v>
      </c>
      <c r="C44" s="61"/>
      <c r="D44" s="1144">
        <f>IF($D$6="First Area","",IF(E44="N/A","-",HLOOKUP($D$6&amp;"%",Data!$E$1:$BU$1020,A44,FALSE)))</f>
        <v>0.24099999999999999</v>
      </c>
      <c r="E44" s="1144">
        <f>IF(ISBLANK(VLOOKUP($A44,Data!$A$1:$BU$1015,9,FALSE)),"N/A",VLOOKUP($A44,Data!$A$1:$BU$1015,9,FALSE))</f>
        <v>0.26400000000000001</v>
      </c>
      <c r="F44" s="1144">
        <f>IF(ISBLANK(VLOOKUP($A44,Data!$A$1:$BU$1015,10,FALSE)),"N/A",VLOOKUP($A44,Data!$A$1:$BU$1015,10,FALSE))</f>
        <v>0.218</v>
      </c>
      <c r="G44" s="1113"/>
      <c r="H44" s="1145">
        <f>IF(ISBLANK(HLOOKUP($H$6,Data!$E$1:$BU$1020,A44,FALSE)),"-",IF($H$6="First Area","",HLOOKUP($H$6,Data!$E$1:$BU$1020,A44,FALSE)))</f>
        <v>17559.442999999999</v>
      </c>
      <c r="I44" s="1146">
        <f>IF($H$6="First Area","",IF(E44="N/A","-",HLOOKUP($H$6&amp;"%",Data!$E$1:$BU$1020,A44,FALSE)))</f>
        <v>0.24982845801439832</v>
      </c>
      <c r="J44" s="1147">
        <f>IF($H$6="First Area","",IF(E44="N/A","-",IF($H$6="Edinburgh","-",IF($H$6="Scotland","-",HLOOKUP($H$6&amp;"Index",Data!$E$1:$BU$1020,A44,FALSE)))))</f>
        <v>1.0366326058688726</v>
      </c>
      <c r="K44" s="1113"/>
      <c r="L44" s="1145">
        <f>IF(ISBLANK(HLOOKUP($L$6,Data!$E$1:$BU$1020,A44,FALSE)),"-",IF($L$6="Second Area","",HLOOKUP($L$6,Data!$E$1:$BU$1020,A44,FALSE)))</f>
        <v>15689.358999999999</v>
      </c>
      <c r="M44" s="1148">
        <f>IF($L$6="Second Area","",IF(E44="N/A","-",HLOOKUP($L$6&amp;"%",Data!$E$1:$BU$1020,A44,FALSE)))</f>
        <v>0.23321578916074559</v>
      </c>
      <c r="N44" s="1147">
        <f>IF($L$6="Second Area","",IF(E44="N/A","-",IF($L$6="Edinburgh","-",IF($L$6="Scotland","-",HLOOKUP($L$6&amp;"Index",Data!$E$1:$BU$1020,A44,FALSE)))))</f>
        <v>0.96770036996160003</v>
      </c>
      <c r="O44" s="1124"/>
      <c r="P44" s="1145">
        <f>IF(ISBLANK(HLOOKUP($P$6,Data!$E$1:$BU$1020,A44,FALSE)),"-",IF($P$6="Second Area","",HLOOKUP($P$6,Data!$E$1:$BU$1020,A44,FALSE)))</f>
        <v>17293.763000000003</v>
      </c>
      <c r="Q44" s="1148">
        <f>IF($P$6="Second Area","",IF(E44="N/A","-",HLOOKUP($P$6&amp;"%",Data!$E$1:$BU$1020,A44,FALSE)))</f>
        <v>0.24638148765511253</v>
      </c>
      <c r="R44" s="1147">
        <f>IF($P$6="Second Area","",IF(E44="N/A","-",IF($P$6="Edinburgh","-",IF($P$6="Scotland","-",HLOOKUP($P$6&amp;"Index",Data!$E$1:$BU$1020,A44,FALSE)))))</f>
        <v>1.0223298242950727</v>
      </c>
      <c r="S44" s="1124"/>
      <c r="T44" s="1145">
        <f>IF(ISBLANK(HLOOKUP($T$6,Data!$E$1:$BU$1020,A44,FALSE)),"-",IF($T$6="Second Area","",HLOOKUP($T$6,Data!$E$1:$BU$1020,A44,FALSE)))</f>
        <v>12717.077999999998</v>
      </c>
      <c r="U44" s="1148">
        <f>IF($T$6="Second Area","",IF(E44="N/A","-",HLOOKUP($T$6&amp;"%",Data!$E$1:$BU$1020,A44,FALSE)))</f>
        <v>0.23417445586123076</v>
      </c>
      <c r="V44" s="1147">
        <f>IF($T$6="Second Area","",IF(E44="N/A","-",IF($T$6="Edinburgh","-",IF($T$6="Scotland","-",HLOOKUP($T$6&amp;"Index",Data!$E$1:$BU$1020,A44,FALSE)))))</f>
        <v>0.97167824008809445</v>
      </c>
      <c r="X44" s="54" t="str">
        <f>VLOOKUP($A44,Data!$A$1:$BI$1015,2,FALSE)</f>
        <v>3-4 in last 12 months</v>
      </c>
    </row>
    <row r="45" spans="1:24" ht="6" customHeight="1" x14ac:dyDescent="0.3">
      <c r="B45" s="61"/>
      <c r="C45" s="61"/>
      <c r="D45" s="1125"/>
      <c r="E45" s="1125"/>
      <c r="F45" s="1125"/>
      <c r="G45" s="1113"/>
      <c r="H45" s="1126"/>
      <c r="I45" s="1127"/>
      <c r="J45" s="1128"/>
      <c r="K45" s="1113"/>
      <c r="L45" s="1126"/>
      <c r="M45" s="1129"/>
      <c r="N45" s="1128"/>
      <c r="O45" s="1124"/>
      <c r="P45" s="1126"/>
      <c r="Q45" s="1129"/>
      <c r="R45" s="1128"/>
      <c r="S45" s="1124"/>
      <c r="T45" s="1126"/>
      <c r="U45" s="1129"/>
      <c r="V45" s="1128"/>
      <c r="X45" s="61"/>
    </row>
    <row r="46" spans="1:24" x14ac:dyDescent="0.3">
      <c r="A46" s="79">
        <v>593</v>
      </c>
      <c r="B46" s="136" t="str">
        <f>VLOOKUP($A46,Data!$A$1:$BI$1015,2,FALSE)</f>
        <v>Feel safe in neighbourhood after dark</v>
      </c>
      <c r="C46" s="61"/>
      <c r="D46" s="1149">
        <f>IF($D$6="First Area","",IF(E46="N/A","-",HLOOKUP($D$6&amp;"%",Data!$E$1:$BU$1020,A46,FALSE)))</f>
        <v>0.84</v>
      </c>
      <c r="E46" s="1149">
        <f>IF(ISBLANK(VLOOKUP($A46,Data!$A$1:$BU$1015,9,FALSE)),"N/A",VLOOKUP($A46,Data!$A$1:$BU$1015,9,FALSE))</f>
        <v>0.94</v>
      </c>
      <c r="F46" s="1149">
        <f>IF(ISBLANK(VLOOKUP($A46,Data!$A$1:$BU$1015,10,FALSE)),"N/A",VLOOKUP($A46,Data!$A$1:$BU$1015,10,FALSE))</f>
        <v>0.71</v>
      </c>
      <c r="G46" s="1113"/>
      <c r="H46" s="1150">
        <f>IF(ISBLANK(HLOOKUP($H$6,Data!$E$1:$BU$1020,A46,FALSE)),"-",IF($H$6="First Area","",HLOOKUP($H$6,Data!$E$1:$BU$1020,A46,FALSE)))</f>
        <v>1291.3599999999999</v>
      </c>
      <c r="I46" s="1151">
        <f>IF($H$6="First Area","",IF(E46="N/A","-",HLOOKUP($H$6&amp;"%",Data!$E$1:$BU$1020,A46,FALSE)))</f>
        <v>0.86</v>
      </c>
      <c r="J46" s="1152">
        <f>IF($H$6="First Area","",IF(E46="N/A","-",IF($H$6="Edinburgh","-",IF($H$6="Scotland","-",HLOOKUP($H$6&amp;"Index",Data!$E$1:$BU$1020,A46,FALSE)))))</f>
        <v>1.0238095238095237</v>
      </c>
      <c r="K46" s="1113"/>
      <c r="L46" s="1150">
        <f>IF(ISBLANK(HLOOKUP($L$6,Data!$E$1:$BU$1020,A46,FALSE)),"-",IF($L$6="Second Area","",HLOOKUP($L$6,Data!$E$1:$BU$1020,A46,FALSE)))</f>
        <v>1023.49</v>
      </c>
      <c r="M46" s="1153">
        <f>IF($L$6="Second Area","",IF(E46="N/A","-",HLOOKUP($L$6&amp;"%",Data!$E$1:$BU$1020,A46,FALSE)))</f>
        <v>0.83830484288135088</v>
      </c>
      <c r="N46" s="1152">
        <f>IF($L$6="Second Area","",IF(E46="N/A","-",IF($L$6="Edinburgh","-",IF($L$6="Scotland","-",HLOOKUP($L$6&amp;"Index",Data!$E$1:$BU$1020,A46,FALSE)))))</f>
        <v>0.99798195581113203</v>
      </c>
      <c r="O46" s="1124"/>
      <c r="P46" s="1150">
        <f>IF(ISBLANK(HLOOKUP($P$6,Data!$E$1:$BU$1020,A46,FALSE)),"-",IF($P$6="Second Area","",HLOOKUP($P$6,Data!$E$1:$BU$1020,A46,FALSE)))</f>
        <v>1050.49</v>
      </c>
      <c r="Q46" s="1153">
        <f>IF($P$6="Second Area","",IF(E46="N/A","-",HLOOKUP($P$6&amp;"%",Data!$E$1:$BU$1020,A46,FALSE)))</f>
        <v>0.89</v>
      </c>
      <c r="R46" s="1152">
        <f>IF($P$6="Second Area","",IF(E46="N/A","-",IF($P$6="Edinburgh","-",IF($P$6="Scotland","-",HLOOKUP($P$6&amp;"Index",Data!$E$1:$BU$1020,A46,FALSE)))))</f>
        <v>1.0595238095238095</v>
      </c>
      <c r="S46" s="1124"/>
      <c r="T46" s="1150">
        <f>IF(ISBLANK(HLOOKUP($T$6,Data!$E$1:$BU$1020,A46,FALSE)),"-",IF($T$6="Second Area","",HLOOKUP($T$6,Data!$E$1:$BU$1020,A46,FALSE)))</f>
        <v>991.74</v>
      </c>
      <c r="U46" s="1153">
        <f>IF($T$6="Second Area","",IF(E46="N/A","-",HLOOKUP($T$6&amp;"%",Data!$E$1:$BU$1020,A46,FALSE)))</f>
        <v>0.78</v>
      </c>
      <c r="V46" s="1152">
        <f>IF($T$6="Second Area","",IF(E46="N/A","-",IF($T$6="Edinburgh","-",IF($T$6="Scotland","-",HLOOKUP($T$6&amp;"Index",Data!$E$1:$BU$1020,A46,FALSE)))))</f>
        <v>0.9285714285714286</v>
      </c>
      <c r="X46" s="136" t="str">
        <f>VLOOKUP($A46,Data!$A$1:$BI$1015,2,FALSE)</f>
        <v>Feel safe in neighbourhood after dark</v>
      </c>
    </row>
    <row r="47" spans="1:24" x14ac:dyDescent="0.3">
      <c r="A47" s="79">
        <v>594</v>
      </c>
      <c r="B47" s="136" t="str">
        <f>VLOOKUP($A47,Data!$A$1:$BI$1015,2,FALSE)</f>
        <v>Street drinking or alcohol-related disorder are not problems in this neighbourhood</v>
      </c>
      <c r="C47" s="61"/>
      <c r="D47" s="1149">
        <f>IF($D$6="First Area","",IF(E47="N/A","-",HLOOKUP($D$6&amp;"%",Data!$E$1:$BU$1020,A47,FALSE)))</f>
        <v>0.75</v>
      </c>
      <c r="E47" s="1149">
        <f>IF(ISBLANK(VLOOKUP($A47,Data!$A$1:$BU$1015,9,FALSE)),"N/A",VLOOKUP($A47,Data!$A$1:$BU$1015,9,FALSE))</f>
        <v>0.88</v>
      </c>
      <c r="F47" s="1149">
        <f>IF(ISBLANK(VLOOKUP($A47,Data!$A$1:$BU$1015,10,FALSE)),"N/A",VLOOKUP($A47,Data!$A$1:$BU$1015,10,FALSE))</f>
        <v>0.6</v>
      </c>
      <c r="G47" s="1113"/>
      <c r="H47" s="1150">
        <f>IF(ISBLANK(HLOOKUP($H$6,Data!$E$1:$BU$1020,A47,FALSE)),"-",IF($H$6="First Area","",HLOOKUP($H$6,Data!$E$1:$BU$1020,A47,FALSE)))</f>
        <v>1233.6999999999998</v>
      </c>
      <c r="I47" s="1151">
        <f>IF($H$6="First Area","",IF(E47="N/A","-",HLOOKUP($H$6&amp;"%",Data!$E$1:$BU$1020,A47,FALSE)))</f>
        <v>0.8</v>
      </c>
      <c r="J47" s="1152">
        <f>IF($H$6="First Area","",IF(E47="N/A","-",IF($H$6="Edinburgh","-",IF($H$6="Scotland","-",HLOOKUP($H$6&amp;"Index",Data!$E$1:$BU$1020,A47,FALSE)))))</f>
        <v>1.0666666666666667</v>
      </c>
      <c r="K47" s="1113"/>
      <c r="L47" s="1150">
        <f>IF(ISBLANK(HLOOKUP($L$6,Data!$E$1:$BU$1020,A47,FALSE)),"-",IF($L$6="Second Area","",HLOOKUP($L$6,Data!$E$1:$BU$1020,A47,FALSE)))</f>
        <v>852.33999999999992</v>
      </c>
      <c r="M47" s="1153">
        <f>IF($L$6="Second Area","",IF(E47="N/A","-",HLOOKUP($L$6&amp;"%",Data!$E$1:$BU$1020,A47,FALSE)))</f>
        <v>0.66</v>
      </c>
      <c r="N47" s="1152">
        <f>IF($L$6="Second Area","",IF(E47="N/A","-",IF($L$6="Edinburgh","-",IF($L$6="Scotland","-",HLOOKUP($L$6&amp;"Index",Data!$E$1:$BU$1020,A47,FALSE)))))</f>
        <v>0.88</v>
      </c>
      <c r="O47" s="1124"/>
      <c r="P47" s="1150">
        <f>IF(ISBLANK(HLOOKUP($P$6,Data!$E$1:$BU$1020,A47,FALSE)),"-",IF($P$6="Second Area","",HLOOKUP($P$6,Data!$E$1:$BU$1020,A47,FALSE)))</f>
        <v>899.99</v>
      </c>
      <c r="Q47" s="1153">
        <f>IF($P$6="Second Area","",IF(E47="N/A","-",HLOOKUP($P$6&amp;"%",Data!$E$1:$BU$1020,A47,FALSE)))</f>
        <v>0.77</v>
      </c>
      <c r="R47" s="1152">
        <f>IF($P$6="Second Area","",IF(E47="N/A","-",IF($P$6="Edinburgh","-",IF($P$6="Scotland","-",HLOOKUP($P$6&amp;"Index",Data!$E$1:$BU$1020,A47,FALSE)))))</f>
        <v>1.0266666666666666</v>
      </c>
      <c r="S47" s="1124"/>
      <c r="T47" s="1150">
        <f>IF(ISBLANK(HLOOKUP($T$6,Data!$E$1:$BU$1020,A47,FALSE)),"-",IF($T$6="Second Area","",HLOOKUP($T$6,Data!$E$1:$BU$1020,A47,FALSE)))</f>
        <v>921.91000000000008</v>
      </c>
      <c r="U47" s="1153">
        <f>IF($T$6="Second Area","",IF(E47="N/A","-",HLOOKUP($T$6&amp;"%",Data!$E$1:$BU$1020,A47,FALSE)))</f>
        <v>0.69</v>
      </c>
      <c r="V47" s="1152">
        <f>IF($T$6="Second Area","",IF(E47="N/A","-",IF($T$6="Edinburgh","-",IF($T$6="Scotland","-",HLOOKUP($T$6&amp;"Index",Data!$E$1:$BU$1020,A47,FALSE)))))</f>
        <v>0.91999999999999993</v>
      </c>
      <c r="X47" s="136" t="str">
        <f>VLOOKUP($A47,Data!$A$1:$BI$1015,2,FALSE)</f>
        <v>Street drinking or alcohol-related disorder are not problems in this neighbourhood</v>
      </c>
    </row>
    <row r="48" spans="1:24" x14ac:dyDescent="0.3">
      <c r="A48" s="79">
        <v>595</v>
      </c>
      <c r="B48" s="136" t="str">
        <f>VLOOKUP($A48,Data!$A$1:$BI$1015,2,FALSE)</f>
        <v>Management of antisocial behaviour issues</v>
      </c>
      <c r="C48" s="61"/>
      <c r="D48" s="1149">
        <f>IF($D$6="First Area","",IF(E48="N/A","-",HLOOKUP($D$6&amp;"%",Data!$E$1:$BU$1020,A48,FALSE)))</f>
        <v>0.59</v>
      </c>
      <c r="E48" s="1149">
        <f>IF(ISBLANK(VLOOKUP($A48,Data!$A$1:$BU$1015,9,FALSE)),"N/A",VLOOKUP($A48,Data!$A$1:$BU$1015,9,FALSE))</f>
        <v>0.69</v>
      </c>
      <c r="F48" s="1149">
        <f>IF(ISBLANK(VLOOKUP($A48,Data!$A$1:$BU$1015,10,FALSE)),"N/A",VLOOKUP($A48,Data!$A$1:$BU$1015,10,FALSE))</f>
        <v>0.46</v>
      </c>
      <c r="G48" s="1113"/>
      <c r="H48" s="1150">
        <f>IF(ISBLANK(HLOOKUP($H$6,Data!$E$1:$BU$1020,A48,FALSE)),"-",IF($H$6="First Area","",HLOOKUP($H$6,Data!$E$1:$BU$1020,A48,FALSE)))</f>
        <v>907.1400000000001</v>
      </c>
      <c r="I48" s="1151">
        <f>IF($H$6="First Area","",IF(E48="N/A","-",HLOOKUP($H$6&amp;"%",Data!$E$1:$BU$1020,A48,FALSE)))</f>
        <v>0.58842842102267878</v>
      </c>
      <c r="J48" s="1152">
        <f>IF($H$6="First Area","",IF(E48="N/A","-",IF($H$6="Edinburgh","-",IF($H$6="Scotland","-",HLOOKUP($H$6&amp;"Index",Data!$E$1:$BU$1020,A48,FALSE)))))</f>
        <v>0.9973363068180997</v>
      </c>
      <c r="K48" s="1113"/>
      <c r="L48" s="1150">
        <f>IF(ISBLANK(HLOOKUP($L$6,Data!$E$1:$BU$1020,A48,FALSE)),"-",IF($L$6="Second Area","",HLOOKUP($L$6,Data!$E$1:$BU$1020,A48,FALSE)))</f>
        <v>738.08999999999992</v>
      </c>
      <c r="M48" s="1153">
        <f>IF($L$6="Second Area","",IF(E48="N/A","-",HLOOKUP($L$6&amp;"%",Data!$E$1:$BU$1020,A48,FALSE)))</f>
        <v>0.6036467283051401</v>
      </c>
      <c r="N48" s="1152">
        <f>IF($L$6="Second Area","",IF(E48="N/A","-",IF($L$6="Edinburgh","-",IF($L$6="Scotland","-",HLOOKUP($L$6&amp;"Index",Data!$E$1:$BU$1020,A48,FALSE)))))</f>
        <v>1.0231300479748138</v>
      </c>
      <c r="O48" s="1124"/>
      <c r="P48" s="1150">
        <f>IF(ISBLANK(HLOOKUP($P$6,Data!$E$1:$BU$1020,A48,FALSE)),"-",IF($P$6="Second Area","",HLOOKUP($P$6,Data!$E$1:$BU$1020,A48,FALSE)))</f>
        <v>695.31000000000006</v>
      </c>
      <c r="Q48" s="1153">
        <f>IF($P$6="Second Area","",IF(E48="N/A","-",HLOOKUP($P$6&amp;"%",Data!$E$1:$BU$1020,A48,FALSE)))</f>
        <v>0.57791668447521771</v>
      </c>
      <c r="R48" s="1152">
        <f>IF($P$6="Second Area","",IF(E48="N/A","-",IF($P$6="Edinburgh","-",IF($P$6="Scotland","-",HLOOKUP($P$6&amp;"Index",Data!$E$1:$BU$1020,A48,FALSE)))))</f>
        <v>0.97951980419528428</v>
      </c>
      <c r="S48" s="1124"/>
      <c r="T48" s="1150">
        <f>IF(ISBLANK(HLOOKUP($T$6,Data!$E$1:$BU$1020,A48,FALSE)),"-",IF($T$6="Second Area","",HLOOKUP($T$6,Data!$E$1:$BU$1020,A48,FALSE)))</f>
        <v>735.96</v>
      </c>
      <c r="U48" s="1153">
        <f>IF($T$6="Second Area","",IF(E48="N/A","-",HLOOKUP($T$6&amp;"%",Data!$E$1:$BU$1020,A48,FALSE)))</f>
        <v>0.47</v>
      </c>
      <c r="V48" s="1152">
        <f>IF($T$6="Second Area","",IF(E48="N/A","-",IF($T$6="Edinburgh","-",IF($T$6="Scotland","-",HLOOKUP($T$6&amp;"Index",Data!$E$1:$BU$1020,A48,FALSE)))))</f>
        <v>0.79661016949152541</v>
      </c>
      <c r="X48" s="136" t="str">
        <f>VLOOKUP($A48,Data!$A$1:$BI$1015,2,FALSE)</f>
        <v>Management of antisocial behaviour issues</v>
      </c>
    </row>
    <row r="49" spans="1:24" x14ac:dyDescent="0.3">
      <c r="A49" s="79">
        <v>596</v>
      </c>
      <c r="B49" s="136" t="str">
        <f>VLOOKUP($A49,Data!$A$1:$BI$1015,2,FALSE)</f>
        <v>Management of vandalism and graffiti issues</v>
      </c>
      <c r="C49" s="61"/>
      <c r="D49" s="1149">
        <f>IF($D$6="First Area","",IF(E49="N/A","-",HLOOKUP($D$6&amp;"%",Data!$E$1:$BU$1020,A49,FALSE)))</f>
        <v>0.62</v>
      </c>
      <c r="E49" s="1149">
        <f>IF(ISBLANK(VLOOKUP($A49,Data!$A$1:$BU$1015,9,FALSE)),"N/A",VLOOKUP($A49,Data!$A$1:$BU$1015,9,FALSE))</f>
        <v>0.72</v>
      </c>
      <c r="F49" s="1149">
        <f>IF(ISBLANK(VLOOKUP($A49,Data!$A$1:$BU$1015,10,FALSE)),"N/A",VLOOKUP($A49,Data!$A$1:$BU$1015,10,FALSE))</f>
        <v>0.49</v>
      </c>
      <c r="G49" s="1113"/>
      <c r="H49" s="1150">
        <f>IF(ISBLANK(HLOOKUP($H$6,Data!$E$1:$BU$1020,A49,FALSE)),"-",IF($H$6="First Area","",HLOOKUP($H$6,Data!$E$1:$BU$1020,A49,FALSE)))</f>
        <v>956.04</v>
      </c>
      <c r="I49" s="1151">
        <f>IF($H$6="First Area","",IF(E49="N/A","-",HLOOKUP($H$6&amp;"%",Data!$E$1:$BU$1020,A49,FALSE)))</f>
        <v>0.55000000000000004</v>
      </c>
      <c r="J49" s="1152">
        <f>IF($H$6="First Area","",IF(E49="N/A","-",IF($H$6="Edinburgh","-",IF($H$6="Scotland","-",HLOOKUP($H$6&amp;"Index",Data!$E$1:$BU$1020,A49,FALSE)))))</f>
        <v>0.88709677419354849</v>
      </c>
      <c r="K49" s="1113"/>
      <c r="L49" s="1150">
        <f>IF(ISBLANK(HLOOKUP($L$6,Data!$E$1:$BU$1020,A49,FALSE)),"-",IF($L$6="Second Area","",HLOOKUP($L$6,Data!$E$1:$BU$1020,A49,FALSE)))</f>
        <v>768.67000000000007</v>
      </c>
      <c r="M49" s="1153">
        <f>IF($L$6="Second Area","",IF(E49="N/A","-",HLOOKUP($L$6&amp;"%",Data!$E$1:$BU$1020,A49,FALSE)))</f>
        <v>0.56000000000000005</v>
      </c>
      <c r="N49" s="1152">
        <f>IF($L$6="Second Area","",IF(E49="N/A","-",IF($L$6="Edinburgh","-",IF($L$6="Scotland","-",HLOOKUP($L$6&amp;"Index",Data!$E$1:$BU$1020,A49,FALSE)))))</f>
        <v>0.90322580645161299</v>
      </c>
      <c r="O49" s="1124"/>
      <c r="P49" s="1150">
        <f>IF(ISBLANK(HLOOKUP($P$6,Data!$E$1:$BU$1020,A49,FALSE)),"-",IF($P$6="Second Area","",HLOOKUP($P$6,Data!$E$1:$BU$1020,A49,FALSE)))</f>
        <v>722.4</v>
      </c>
      <c r="Q49" s="1153">
        <f>IF($P$6="Second Area","",IF(E49="N/A","-",HLOOKUP($P$6&amp;"%",Data!$E$1:$BU$1020,A49,FALSE)))</f>
        <v>0.55000000000000004</v>
      </c>
      <c r="R49" s="1152">
        <f>IF($P$6="Second Area","",IF(E49="N/A","-",IF($P$6="Edinburgh","-",IF($P$6="Scotland","-",HLOOKUP($P$6&amp;"Index",Data!$E$1:$BU$1020,A49,FALSE)))))</f>
        <v>0.88709677419354849</v>
      </c>
      <c r="S49" s="1124"/>
      <c r="T49" s="1150">
        <f>IF(ISBLANK(HLOOKUP($T$6,Data!$E$1:$BU$1020,A49,FALSE)),"-",IF($T$6="Second Area","",HLOOKUP($T$6,Data!$E$1:$BU$1020,A49,FALSE)))</f>
        <v>775.43000000000006</v>
      </c>
      <c r="U49" s="1153">
        <f>IF($T$6="Second Area","",IF(E49="N/A","-",HLOOKUP($T$6&amp;"%",Data!$E$1:$BU$1020,A49,FALSE)))</f>
        <v>0.47</v>
      </c>
      <c r="V49" s="1152">
        <f>IF($T$6="Second Area","",IF(E49="N/A","-",IF($T$6="Edinburgh","-",IF($T$6="Scotland","-",HLOOKUP($T$6&amp;"Index",Data!$E$1:$BU$1020,A49,FALSE)))))</f>
        <v>0.75806451612903225</v>
      </c>
      <c r="X49" s="136" t="str">
        <f>VLOOKUP($A49,Data!$A$1:$BI$1015,2,FALSE)</f>
        <v>Management of vandalism and graffiti issues</v>
      </c>
    </row>
    <row r="50" spans="1:24" ht="6" customHeight="1" x14ac:dyDescent="0.3">
      <c r="B50" s="61"/>
      <c r="C50" s="61"/>
      <c r="D50" s="1125"/>
      <c r="E50" s="1125"/>
      <c r="F50" s="1125"/>
      <c r="G50" s="1113"/>
      <c r="H50" s="1126"/>
      <c r="I50" s="1127"/>
      <c r="J50" s="1128"/>
      <c r="K50" s="1113"/>
      <c r="L50" s="1126"/>
      <c r="M50" s="1129"/>
      <c r="N50" s="1128"/>
      <c r="O50" s="1124"/>
      <c r="P50" s="1126"/>
      <c r="Q50" s="1129"/>
      <c r="R50" s="1128"/>
      <c r="S50" s="1124"/>
      <c r="T50" s="1126"/>
      <c r="U50" s="1129"/>
      <c r="V50" s="1128"/>
      <c r="X50" s="61"/>
    </row>
    <row r="51" spans="1:24" x14ac:dyDescent="0.3">
      <c r="A51" s="79">
        <v>612</v>
      </c>
      <c r="B51" s="21" t="str">
        <f>VLOOKUP($A51,Data!$A$1:$BI$1015,2,FALSE)</f>
        <v>Number of datazones</v>
      </c>
      <c r="C51" s="61"/>
      <c r="D51" s="1154">
        <f>IF($D$6="First Area","",HLOOKUP($D$6,Data!$E$1:$BU$1020,A51,FALSE))</f>
        <v>597</v>
      </c>
      <c r="E51" s="1155">
        <f>IF(ISBLANK(VLOOKUP($A51,Data!$A$1:$BU$1015,9,FALSE)),"N/A",VLOOKUP($A51,Data!$A$1:$BU$1015,9,FALSE))</f>
        <v>41</v>
      </c>
      <c r="F51" s="1155">
        <f>IF(ISBLANK(VLOOKUP($A51,Data!$A$1:$BU$1015,10,FALSE)),"N/A",VLOOKUP($A51,Data!$A$1:$BU$1015,10,FALSE))</f>
        <v>26</v>
      </c>
      <c r="G51" s="1113"/>
      <c r="H51" s="1156">
        <f>IF(ISBLANK(HLOOKUP($H$6,Data!$E$1:$BU$1020,A51,FALSE)),"-",IF($H$6="First Area","",HLOOKUP($H$6,Data!$E$1:$BU$1020,A51,FALSE)))</f>
        <v>168</v>
      </c>
      <c r="I51" s="1157" t="s">
        <v>211</v>
      </c>
      <c r="J51" s="1158" t="s">
        <v>211</v>
      </c>
      <c r="K51" s="1113"/>
      <c r="L51" s="1156">
        <f>IF(ISBLANK(HLOOKUP($L$6,Data!$E$1:$BU$1020,A51,FALSE)),"-",IF($L$6="Second Area","",HLOOKUP($L$6,Data!$E$1:$BU$1020,A51,FALSE)))</f>
        <v>141</v>
      </c>
      <c r="M51" s="1159" t="s">
        <v>211</v>
      </c>
      <c r="N51" s="1158" t="s">
        <v>211</v>
      </c>
      <c r="O51" s="1124"/>
      <c r="P51" s="1156">
        <f>IF(ISBLANK(HLOOKUP($P$6,Data!$E$1:$BU$1020,A51,FALSE)),"-",IF($P$6="Second Area","",HLOOKUP($P$6,Data!$E$1:$BU$1020,A51,FALSE)))</f>
        <v>155</v>
      </c>
      <c r="Q51" s="1159" t="s">
        <v>211</v>
      </c>
      <c r="R51" s="1158" t="s">
        <v>211</v>
      </c>
      <c r="S51" s="1124"/>
      <c r="T51" s="1156">
        <f>IF(ISBLANK(HLOOKUP($T$6,Data!$E$1:$BU$1020,A51,FALSE)),"-",IF($T$6="Second Area","",HLOOKUP($T$6,Data!$E$1:$BU$1020,A51,FALSE)))</f>
        <v>133</v>
      </c>
      <c r="U51" s="1159" t="s">
        <v>211</v>
      </c>
      <c r="V51" s="1158" t="s">
        <v>211</v>
      </c>
      <c r="X51" s="21" t="str">
        <f>VLOOKUP($A51,Data!$A$1:$BI$1015,2,FALSE)</f>
        <v>Number of datazones</v>
      </c>
    </row>
    <row r="52" spans="1:24" x14ac:dyDescent="0.3">
      <c r="A52" s="79">
        <v>622</v>
      </c>
      <c r="B52" s="21" t="str">
        <f>VLOOKUP($A52,Data!$A$1:$BI$1015,2,FALSE)</f>
        <v>Deprived 20% overall</v>
      </c>
      <c r="C52" s="61"/>
      <c r="D52" s="1160">
        <f>IF($D$6="First Area","",IF(E52="N/A","-",HLOOKUP($D$6&amp;"%",Data!$E$1:$BU$1020,A52,FALSE)))</f>
        <v>0.11892797319932999</v>
      </c>
      <c r="E52" s="1160">
        <f>IF(ISBLANK(VLOOKUP($A52,Data!$A$1:$BU$1015,9,FALSE)),"N/A",VLOOKUP($A52,Data!$A$1:$BU$1015,9,FALSE))</f>
        <v>0.36842105263157893</v>
      </c>
      <c r="F52" s="1160">
        <f>IF(ISBLANK(VLOOKUP($A52,Data!$A$1:$BU$1015,10,FALSE)),"N/A",VLOOKUP($A52,Data!$A$1:$BU$1015,10,FALSE))</f>
        <v>0</v>
      </c>
      <c r="G52" s="1113"/>
      <c r="H52" s="1156">
        <f>IF(ISBLANK(HLOOKUP($H$6,Data!$E$1:$BU$1020,A52,FALSE)),"-",IF($H$6="First Area","",HLOOKUP($H$6,Data!$E$1:$BU$1020,A52,FALSE)))</f>
        <v>15</v>
      </c>
      <c r="I52" s="1157">
        <f>IF($H$6="First Area","",IF(E52="N/A","-",HLOOKUP($H$6&amp;"%",Data!$E$1:$BU$1020,A52,FALSE)))</f>
        <v>8.9285714285714288E-2</v>
      </c>
      <c r="J52" s="1158">
        <f>IF($H$6="First Area","",IF(E52="N/A","-",IF($H$6="Edinburgh","-",IF($H$6="Scotland","-",HLOOKUP($H$6&amp;"Index",Data!$E$1:$BU$1020,A52,FALSE)))))</f>
        <v>0.24234693877551022</v>
      </c>
      <c r="K52" s="1113"/>
      <c r="L52" s="1156">
        <f>IF(ISBLANK(HLOOKUP($L$6,Data!$E$1:$BU$1020,A52,FALSE)),"-",IF($L$6="Second Area","",HLOOKUP($L$6,Data!$E$1:$BU$1020,A52,FALSE)))</f>
        <v>26</v>
      </c>
      <c r="M52" s="1159">
        <f>IF($L$6="Second Area","",IF(E52="N/A","-",HLOOKUP($L$6&amp;"%",Data!$E$1:$BU$1020,A52,FALSE)))</f>
        <v>0.18439716312056736</v>
      </c>
      <c r="N52" s="1158">
        <f>IF($L$6="Second Area","",IF(E52="N/A","-",IF($L$6="Edinburgh","-",IF($L$6="Scotland","-",HLOOKUP($L$6&amp;"Index",Data!$E$1:$BU$1020,A52,FALSE)))))</f>
        <v>0.50050658561296857</v>
      </c>
      <c r="O52" s="1124"/>
      <c r="P52" s="1156">
        <f>IF(ISBLANK(HLOOKUP($P$6,Data!$E$1:$BU$1020,A52,FALSE)),"-",IF($P$6="Second Area","",HLOOKUP($P$6,Data!$E$1:$BU$1020,A52,FALSE)))</f>
        <v>11</v>
      </c>
      <c r="Q52" s="1159">
        <f>IF($P$6="Second Area","",IF(E52="N/A","-",HLOOKUP($P$6&amp;"%",Data!$E$1:$BU$1020,A52,FALSE)))</f>
        <v>7.0967741935483872E-2</v>
      </c>
      <c r="R52" s="1158">
        <f>IF($P$6="Second Area","",IF(E52="N/A","-",IF($P$6="Edinburgh","-",IF($P$6="Scotland","-",HLOOKUP($P$6&amp;"Index",Data!$E$1:$BU$1020,A52,FALSE)))))</f>
        <v>0.19262672811059908</v>
      </c>
      <c r="S52" s="1124"/>
      <c r="T52" s="1156">
        <f>IF(ISBLANK(HLOOKUP($T$6,Data!$E$1:$BU$1020,A52,FALSE)),"-",IF($T$6="Second Area","",HLOOKUP($T$6,Data!$E$1:$BU$1020,A52,FALSE)))</f>
        <v>19</v>
      </c>
      <c r="U52" s="1159">
        <f>IF($T$6="Second Area","",IF(E52="N/A","-",HLOOKUP($T$6&amp;"%",Data!$E$1:$BU$1020,A52,FALSE)))</f>
        <v>0.14285714285714285</v>
      </c>
      <c r="V52" s="1158">
        <f>IF($T$6="Second Area","",IF(E52="N/A","-",IF($T$6="Edinburgh","-",IF($T$6="Scotland","-",HLOOKUP($T$6&amp;"Index",Data!$E$1:$BU$1020,A52,FALSE)))))</f>
        <v>0.38775510204081631</v>
      </c>
      <c r="X52" s="21" t="str">
        <f>VLOOKUP($A52,Data!$A$1:$BI$1015,2,FALSE)</f>
        <v>Deprived 20% overall</v>
      </c>
    </row>
    <row r="53" spans="1:24" x14ac:dyDescent="0.3">
      <c r="A53" s="79">
        <v>621</v>
      </c>
      <c r="B53" s="21" t="str">
        <f>VLOOKUP($A53,Data!$A$1:$BI$1015,2,FALSE)</f>
        <v>Income deprived 20%</v>
      </c>
      <c r="C53" s="61"/>
      <c r="D53" s="1160">
        <f>IF($D$6="First Area","",IF(E53="N/A","-",HLOOKUP($D$6&amp;"%",Data!$E$1:$BU$1020,A53,FALSE)))</f>
        <v>0.12562814070351758</v>
      </c>
      <c r="E53" s="1160">
        <f>IF(ISBLANK(VLOOKUP($A53,Data!$A$1:$BU$1015,9,FALSE)),"N/A",VLOOKUP($A53,Data!$A$1:$BU$1015,9,FALSE))</f>
        <v>0.34210526315789475</v>
      </c>
      <c r="F53" s="1160">
        <f>IF(ISBLANK(VLOOKUP($A53,Data!$A$1:$BU$1015,10,FALSE)),"N/A",VLOOKUP($A53,Data!$A$1:$BU$1015,10,FALSE))</f>
        <v>0</v>
      </c>
      <c r="G53" s="1113"/>
      <c r="H53" s="1156">
        <f>IF(ISBLANK(HLOOKUP($H$6,Data!$E$1:$BU$1020,A53,FALSE)),"-",IF($H$6="First Area","",HLOOKUP($H$6,Data!$E$1:$BU$1020,A53,FALSE)))</f>
        <v>17</v>
      </c>
      <c r="I53" s="1157">
        <f>IF($H$6="First Area","",IF(E53="N/A","-",HLOOKUP($H$6&amp;"%",Data!$E$1:$BU$1020,A53,FALSE)))</f>
        <v>0.10119047619047619</v>
      </c>
      <c r="J53" s="1158">
        <f>IF($H$6="First Area","",IF(E53="N/A","-",IF($H$6="Edinburgh","-",IF($H$6="Scotland","-",HLOOKUP($H$6&amp;"Index",Data!$E$1:$BU$1020,A53,FALSE)))))</f>
        <v>0.29578754578754579</v>
      </c>
      <c r="K53" s="1113"/>
      <c r="L53" s="1156">
        <f>IF(ISBLANK(HLOOKUP($L$6,Data!$E$1:$BU$1020,A53,FALSE)),"-",IF($L$6="Second Area","",HLOOKUP($L$6,Data!$E$1:$BU$1020,A53,FALSE)))</f>
        <v>25</v>
      </c>
      <c r="M53" s="1159">
        <f>IF($L$6="Second Area","",IF(E53="N/A","-",HLOOKUP($L$6&amp;"%",Data!$E$1:$BU$1020,A53,FALSE)))</f>
        <v>0.1773049645390071</v>
      </c>
      <c r="N53" s="1158">
        <f>IF($L$6="Second Area","",IF(E53="N/A","-",IF($L$6="Edinburgh","-",IF($L$6="Scotland","-",HLOOKUP($L$6&amp;"Index",Data!$E$1:$BU$1020,A53,FALSE)))))</f>
        <v>0.5182760501909438</v>
      </c>
      <c r="O53" s="1124"/>
      <c r="P53" s="1156">
        <f>IF(ISBLANK(HLOOKUP($P$6,Data!$E$1:$BU$1020,A53,FALSE)),"-",IF($P$6="Second Area","",HLOOKUP($P$6,Data!$E$1:$BU$1020,A53,FALSE)))</f>
        <v>11</v>
      </c>
      <c r="Q53" s="1159">
        <f>IF($P$6="Second Area","",IF(E53="N/A","-",HLOOKUP($P$6&amp;"%",Data!$E$1:$BU$1020,A53,FALSE)))</f>
        <v>7.0967741935483872E-2</v>
      </c>
      <c r="R53" s="1158">
        <f>IF($P$6="Second Area","",IF(E53="N/A","-",IF($P$6="Edinburgh","-",IF($P$6="Scotland","-",HLOOKUP($P$6&amp;"Index",Data!$E$1:$BU$1020,A53,FALSE)))))</f>
        <v>0.20744416873449131</v>
      </c>
      <c r="S53" s="1124"/>
      <c r="T53" s="1156">
        <f>IF(ISBLANK(HLOOKUP($T$6,Data!$E$1:$BU$1020,A53,FALSE)),"-",IF($T$6="Second Area","",HLOOKUP($T$6,Data!$E$1:$BU$1020,A53,FALSE)))</f>
        <v>22</v>
      </c>
      <c r="U53" s="1159">
        <f>IF($T$6="Second Area","",IF(E53="N/A","-",HLOOKUP($T$6&amp;"%",Data!$E$1:$BU$1020,A53,FALSE)))</f>
        <v>0.16541353383458646</v>
      </c>
      <c r="V53" s="1158">
        <f>IF($T$6="Second Area","",IF(E53="N/A","-",IF($T$6="Edinburgh","-",IF($T$6="Scotland","-",HLOOKUP($T$6&amp;"Index",Data!$E$1:$BU$1020,A53,FALSE)))))</f>
        <v>0.48351648351648346</v>
      </c>
      <c r="X53" s="21" t="str">
        <f>VLOOKUP($A53,Data!$A$1:$BI$1015,2,FALSE)</f>
        <v>Income deprived 20%</v>
      </c>
    </row>
    <row r="54" spans="1:24" ht="6" customHeight="1" x14ac:dyDescent="0.3">
      <c r="B54" s="61"/>
      <c r="C54" s="61"/>
      <c r="D54" s="1125"/>
      <c r="E54" s="1125"/>
      <c r="F54" s="1125"/>
      <c r="G54" s="1113"/>
      <c r="H54" s="1126"/>
      <c r="I54" s="1127"/>
      <c r="J54" s="1128"/>
      <c r="K54" s="1113"/>
      <c r="L54" s="1126"/>
      <c r="M54" s="1129"/>
      <c r="N54" s="1128"/>
      <c r="O54" s="1124"/>
      <c r="P54" s="1126"/>
      <c r="Q54" s="1129"/>
      <c r="R54" s="1128"/>
      <c r="S54" s="1124"/>
      <c r="T54" s="1126"/>
      <c r="U54" s="1129"/>
      <c r="V54" s="1128"/>
      <c r="X54" s="61"/>
    </row>
    <row r="55" spans="1:24" x14ac:dyDescent="0.3">
      <c r="A55" s="79">
        <v>618</v>
      </c>
      <c r="B55" s="21" t="str">
        <f>VLOOKUP($A55,Data!$A$1:$BI$1015,2,FALSE)</f>
        <v>Employment deprived 20%</v>
      </c>
      <c r="C55" s="61"/>
      <c r="D55" s="1160">
        <f>IF($D$6="First Area","",IF(E55="N/A","-",HLOOKUP($D$6&amp;"%",Data!$E$1:$BU$1020,A55,FALSE)))</f>
        <v>0.11557788944723618</v>
      </c>
      <c r="E55" s="1160">
        <f>IF(ISBLANK(VLOOKUP($A55,Data!$A$1:$BU$1015,9,FALSE)),"N/A",VLOOKUP($A55,Data!$A$1:$BU$1015,9,FALSE))</f>
        <v>0.36842105263157893</v>
      </c>
      <c r="F55" s="1160">
        <f>IF(ISBLANK(VLOOKUP($A55,Data!$A$1:$BU$1015,10,FALSE)),"N/A",VLOOKUP($A55,Data!$A$1:$BU$1015,10,FALSE))</f>
        <v>0</v>
      </c>
      <c r="G55" s="1113"/>
      <c r="H55" s="1156">
        <f>IF(ISBLANK(HLOOKUP($H$6,Data!$E$1:$BU$1020,A55,FALSE)),"-",IF($H$6="First Area","",HLOOKUP($H$6,Data!$E$1:$BU$1020,A55,FALSE)))</f>
        <v>13</v>
      </c>
      <c r="I55" s="1157">
        <f>IF($H$6="First Area","",IF(E55="N/A","-",HLOOKUP($H$6&amp;"%",Data!$E$1:$BU$1020,A55,FALSE)))</f>
        <v>7.7380952380952384E-2</v>
      </c>
      <c r="J55" s="1158">
        <f>IF($H$6="First Area","",IF(E55="N/A","-",IF($H$6="Edinburgh","-",IF($H$6="Scotland","-",HLOOKUP($H$6&amp;"Index",Data!$E$1:$BU$1020,A55,FALSE)))))</f>
        <v>0.21003401360544219</v>
      </c>
      <c r="K55" s="1113"/>
      <c r="L55" s="1156">
        <f>IF(ISBLANK(HLOOKUP($L$6,Data!$E$1:$BU$1020,A55,FALSE)),"-",IF($L$6="Second Area","",HLOOKUP($L$6,Data!$E$1:$BU$1020,A55,FALSE)))</f>
        <v>25</v>
      </c>
      <c r="M55" s="1159">
        <f>IF($L$6="Second Area","",IF(E55="N/A","-",HLOOKUP($L$6&amp;"%",Data!$E$1:$BU$1020,A55,FALSE)))</f>
        <v>0.1773049645390071</v>
      </c>
      <c r="N55" s="1158">
        <f>IF($L$6="Second Area","",IF(E55="N/A","-",IF($L$6="Edinburgh","-",IF($L$6="Scotland","-",HLOOKUP($L$6&amp;"Index",Data!$E$1:$BU$1020,A55,FALSE)))))</f>
        <v>0.48125633232016213</v>
      </c>
      <c r="O55" s="1124"/>
      <c r="P55" s="1156">
        <f>IF(ISBLANK(HLOOKUP($P$6,Data!$E$1:$BU$1020,A55,FALSE)),"-",IF($P$6="Second Area","",HLOOKUP($P$6,Data!$E$1:$BU$1020,A55,FALSE)))</f>
        <v>11</v>
      </c>
      <c r="Q55" s="1159">
        <f>IF($P$6="Second Area","",IF(E55="N/A","-",HLOOKUP($P$6&amp;"%",Data!$E$1:$BU$1020,A55,FALSE)))</f>
        <v>7.0967741935483872E-2</v>
      </c>
      <c r="R55" s="1158">
        <f>IF($P$6="Second Area","",IF(E55="N/A","-",IF($P$6="Edinburgh","-",IF($P$6="Scotland","-",HLOOKUP($P$6&amp;"Index",Data!$E$1:$BU$1020,A55,FALSE)))))</f>
        <v>0.19262672811059908</v>
      </c>
      <c r="S55" s="1124"/>
      <c r="T55" s="1156">
        <f>IF(ISBLANK(HLOOKUP($T$6,Data!$E$1:$BU$1020,A55,FALSE)),"-",IF($T$6="Second Area","",HLOOKUP($T$6,Data!$E$1:$BU$1020,A55,FALSE)))</f>
        <v>20</v>
      </c>
      <c r="U55" s="1159">
        <f>IF($T$6="Second Area","",IF(E55="N/A","-",HLOOKUP($T$6&amp;"%",Data!$E$1:$BU$1020,A55,FALSE)))</f>
        <v>0.15037593984962405</v>
      </c>
      <c r="V55" s="1158">
        <f>IF($T$6="Second Area","",IF(E55="N/A","-",IF($T$6="Edinburgh","-",IF($T$6="Scotland","-",HLOOKUP($T$6&amp;"Index",Data!$E$1:$BU$1020,A55,FALSE)))))</f>
        <v>0.40816326530612246</v>
      </c>
      <c r="X55" s="21" t="str">
        <f>VLOOKUP($A55,Data!$A$1:$BI$1015,2,FALSE)</f>
        <v>Employment deprived 20%</v>
      </c>
    </row>
    <row r="56" spans="1:24" x14ac:dyDescent="0.3">
      <c r="A56" s="79">
        <v>617</v>
      </c>
      <c r="B56" s="21" t="str">
        <f>VLOOKUP($A56,Data!$A$1:$BI$1015,2,FALSE)</f>
        <v>Education deprived 20%</v>
      </c>
      <c r="C56" s="61"/>
      <c r="D56" s="1160">
        <f>IF($D$6="First Area","",IF(E56="N/A","-",HLOOKUP($D$6&amp;"%",Data!$E$1:$BU$1020,A56,FALSE)))</f>
        <v>0.11557788944723618</v>
      </c>
      <c r="E56" s="1160">
        <f>IF(ISBLANK(VLOOKUP($A56,Data!$A$1:$BU$1015,9,FALSE)),"N/A",VLOOKUP($A56,Data!$A$1:$BU$1015,9,FALSE))</f>
        <v>0.31578947368421051</v>
      </c>
      <c r="F56" s="1160">
        <f>IF(ISBLANK(VLOOKUP($A56,Data!$A$1:$BU$1015,10,FALSE)),"N/A",VLOOKUP($A56,Data!$A$1:$BU$1015,10,FALSE))</f>
        <v>0</v>
      </c>
      <c r="G56" s="1113"/>
      <c r="H56" s="1156">
        <f>IF(ISBLANK(HLOOKUP($H$6,Data!$E$1:$BU$1020,A56,FALSE)),"-",IF($H$6="First Area","",HLOOKUP($H$6,Data!$E$1:$BU$1020,A56,FALSE)))</f>
        <v>14</v>
      </c>
      <c r="I56" s="1157">
        <f>IF($H$6="First Area","",IF(E56="N/A","-",HLOOKUP($H$6&amp;"%",Data!$E$1:$BU$1020,A56,FALSE)))</f>
        <v>8.3333333333333329E-2</v>
      </c>
      <c r="J56" s="1158">
        <f>IF($H$6="First Area","",IF(E56="N/A","-",IF($H$6="Edinburgh","-",IF($H$6="Scotland","-",HLOOKUP($H$6&amp;"Index",Data!$E$1:$BU$1020,A56,FALSE)))))</f>
        <v>0.2638888888888889</v>
      </c>
      <c r="K56" s="1113"/>
      <c r="L56" s="1156">
        <f>IF(ISBLANK(HLOOKUP($L$6,Data!$E$1:$BU$1020,A56,FALSE)),"-",IF($L$6="Second Area","",HLOOKUP($L$6,Data!$E$1:$BU$1020,A56,FALSE)))</f>
        <v>25</v>
      </c>
      <c r="M56" s="1159">
        <f>IF($L$6="Second Area","",IF(E56="N/A","-",HLOOKUP($L$6&amp;"%",Data!$E$1:$BU$1020,A56,FALSE)))</f>
        <v>0.1773049645390071</v>
      </c>
      <c r="N56" s="1158">
        <f>IF($L$6="Second Area","",IF(E56="N/A","-",IF($L$6="Edinburgh","-",IF($L$6="Scotland","-",HLOOKUP($L$6&amp;"Index",Data!$E$1:$BU$1020,A56,FALSE)))))</f>
        <v>0.56146572104018921</v>
      </c>
      <c r="O56" s="1124"/>
      <c r="P56" s="1156">
        <f>IF(ISBLANK(HLOOKUP($P$6,Data!$E$1:$BU$1020,A56,FALSE)),"-",IF($P$6="Second Area","",HLOOKUP($P$6,Data!$E$1:$BU$1020,A56,FALSE)))</f>
        <v>12</v>
      </c>
      <c r="Q56" s="1159">
        <f>IF($P$6="Second Area","",IF(E56="N/A","-",HLOOKUP($P$6&amp;"%",Data!$E$1:$BU$1020,A56,FALSE)))</f>
        <v>7.7419354838709681E-2</v>
      </c>
      <c r="R56" s="1158">
        <f>IF($P$6="Second Area","",IF(E56="N/A","-",IF($P$6="Edinburgh","-",IF($P$6="Scotland","-",HLOOKUP($P$6&amp;"Index",Data!$E$1:$BU$1020,A56,FALSE)))))</f>
        <v>0.24516129032258066</v>
      </c>
      <c r="S56" s="1124"/>
      <c r="T56" s="1156">
        <f>IF(ISBLANK(HLOOKUP($T$6,Data!$E$1:$BU$1020,A56,FALSE)),"-",IF($T$6="Second Area","",HLOOKUP($T$6,Data!$E$1:$BU$1020,A56,FALSE)))</f>
        <v>18</v>
      </c>
      <c r="U56" s="1159">
        <f>IF($T$6="Second Area","",IF(E56="N/A","-",HLOOKUP($T$6&amp;"%",Data!$E$1:$BU$1020,A56,FALSE)))</f>
        <v>0.13533834586466165</v>
      </c>
      <c r="V56" s="1158">
        <f>IF($T$6="Second Area","",IF(E56="N/A","-",IF($T$6="Edinburgh","-",IF($T$6="Scotland","-",HLOOKUP($T$6&amp;"Index",Data!$E$1:$BU$1020,A56,FALSE)))))</f>
        <v>0.42857142857142855</v>
      </c>
      <c r="X56" s="21" t="str">
        <f>VLOOKUP($A56,Data!$A$1:$BI$1015,2,FALSE)</f>
        <v>Education deprived 20%</v>
      </c>
    </row>
    <row r="57" spans="1:24" x14ac:dyDescent="0.3">
      <c r="A57" s="79">
        <v>620</v>
      </c>
      <c r="B57" s="21" t="str">
        <f>VLOOKUP($A57,Data!$A$1:$BI$1015,2,FALSE)</f>
        <v>Housing deprived 20%</v>
      </c>
      <c r="C57" s="61"/>
      <c r="D57" s="1160">
        <f>IF($D$6="First Area","",IF(E57="N/A","-",HLOOKUP($D$6&amp;"%",Data!$E$1:$BU$1020,A57,FALSE)))</f>
        <v>3.8525963149078725E-2</v>
      </c>
      <c r="E57" s="1160">
        <f>IF(ISBLANK(VLOOKUP($A57,Data!$A$1:$BU$1015,9,FALSE)),"N/A",VLOOKUP($A57,Data!$A$1:$BU$1015,9,FALSE))</f>
        <v>0.15789473684210525</v>
      </c>
      <c r="F57" s="1160">
        <f>IF(ISBLANK(VLOOKUP($A57,Data!$A$1:$BU$1015,10,FALSE)),"N/A",VLOOKUP($A57,Data!$A$1:$BU$1015,10,FALSE))</f>
        <v>0</v>
      </c>
      <c r="G57" s="1113"/>
      <c r="H57" s="1156">
        <f>IF(ISBLANK(HLOOKUP($H$6,Data!$E$1:$BU$1020,A57,FALSE)),"-",IF($H$6="First Area","",HLOOKUP($H$6,Data!$E$1:$BU$1020,A57,FALSE)))</f>
        <v>7</v>
      </c>
      <c r="I57" s="1157">
        <f>IF($H$6="First Area","",IF(E57="N/A","-",HLOOKUP($H$6&amp;"%",Data!$E$1:$BU$1020,A57,FALSE)))</f>
        <v>4.1666666666666664E-2</v>
      </c>
      <c r="J57" s="1158">
        <f>IF($H$6="First Area","",IF(E57="N/A","-",IF($H$6="Edinburgh","-",IF($H$6="Scotland","-",HLOOKUP($H$6&amp;"Index",Data!$E$1:$BU$1020,A57,FALSE)))))</f>
        <v>0.2638888888888889</v>
      </c>
      <c r="K57" s="1113"/>
      <c r="L57" s="1156">
        <f>IF(ISBLANK(HLOOKUP($L$6,Data!$E$1:$BU$1020,A57,FALSE)),"-",IF($L$6="Second Area","",HLOOKUP($L$6,Data!$E$1:$BU$1020,A57,FALSE)))</f>
        <v>1</v>
      </c>
      <c r="M57" s="1159">
        <f>IF($L$6="Second Area","",IF(E57="N/A","-",HLOOKUP($L$6&amp;"%",Data!$E$1:$BU$1020,A57,FALSE)))</f>
        <v>7.0921985815602835E-3</v>
      </c>
      <c r="N57" s="1158">
        <f>IF($L$6="Second Area","",IF(E57="N/A","-",IF($L$6="Edinburgh","-",IF($L$6="Scotland","-",HLOOKUP($L$6&amp;"Index",Data!$E$1:$BU$1020,A57,FALSE)))))</f>
        <v>4.4917257683215132E-2</v>
      </c>
      <c r="O57" s="1124"/>
      <c r="P57" s="1156">
        <f>IF(ISBLANK(HLOOKUP($P$6,Data!$E$1:$BU$1020,A57,FALSE)),"-",IF($P$6="Second Area","",HLOOKUP($P$6,Data!$E$1:$BU$1020,A57,FALSE)))</f>
        <v>4</v>
      </c>
      <c r="Q57" s="1159">
        <f>IF($P$6="Second Area","",IF(E57="N/A","-",HLOOKUP($P$6&amp;"%",Data!$E$1:$BU$1020,A57,FALSE)))</f>
        <v>2.5806451612903226E-2</v>
      </c>
      <c r="R57" s="1158">
        <f>IF($P$6="Second Area","",IF(E57="N/A","-",IF($P$6="Edinburgh","-",IF($P$6="Scotland","-",HLOOKUP($P$6&amp;"Index",Data!$E$1:$BU$1020,A57,FALSE)))))</f>
        <v>0.16344086021505377</v>
      </c>
      <c r="S57" s="1124"/>
      <c r="T57" s="1156">
        <f>IF(ISBLANK(HLOOKUP($T$6,Data!$E$1:$BU$1020,A57,FALSE)),"-",IF($T$6="Second Area","",HLOOKUP($T$6,Data!$E$1:$BU$1020,A57,FALSE)))</f>
        <v>11</v>
      </c>
      <c r="U57" s="1159">
        <f>IF($T$6="Second Area","",IF(E57="N/A","-",HLOOKUP($T$6&amp;"%",Data!$E$1:$BU$1020,A57,FALSE)))</f>
        <v>8.2706766917293228E-2</v>
      </c>
      <c r="V57" s="1158">
        <f>IF($T$6="Second Area","",IF(E57="N/A","-",IF($T$6="Edinburgh","-",IF($T$6="Scotland","-",HLOOKUP($T$6&amp;"Index",Data!$E$1:$BU$1020,A57,FALSE)))))</f>
        <v>0.52380952380952384</v>
      </c>
      <c r="X57" s="21" t="str">
        <f>VLOOKUP($A57,Data!$A$1:$BI$1015,2,FALSE)</f>
        <v>Housing deprived 20%</v>
      </c>
    </row>
    <row r="58" spans="1:24" ht="6" customHeight="1" x14ac:dyDescent="0.3">
      <c r="B58" s="61"/>
      <c r="C58" s="61"/>
      <c r="D58" s="1125"/>
      <c r="E58" s="1125"/>
      <c r="F58" s="1125"/>
      <c r="G58" s="1113"/>
      <c r="H58" s="1126"/>
      <c r="I58" s="1127"/>
      <c r="J58" s="1128"/>
      <c r="K58" s="1113"/>
      <c r="L58" s="1126"/>
      <c r="M58" s="1129"/>
      <c r="N58" s="1128"/>
      <c r="O58" s="1124"/>
      <c r="P58" s="1126"/>
      <c r="Q58" s="1129"/>
      <c r="R58" s="1128"/>
      <c r="S58" s="1124"/>
      <c r="T58" s="1126"/>
      <c r="U58" s="1129"/>
      <c r="V58" s="1128"/>
      <c r="X58" s="61"/>
    </row>
    <row r="59" spans="1:24" x14ac:dyDescent="0.3">
      <c r="A59" s="79">
        <v>616</v>
      </c>
      <c r="B59" s="21" t="str">
        <f>VLOOKUP($A59,Data!$A$1:$BI$1015,2,FALSE)</f>
        <v>Crime deprived 20%</v>
      </c>
      <c r="C59" s="61"/>
      <c r="D59" s="1160">
        <f>IF($D$6="First Area","",IF(E59="N/A","-",HLOOKUP($D$6&amp;"%",Data!$E$1:$BU$1020,A59,FALSE)))</f>
        <v>0.42713567839195982</v>
      </c>
      <c r="E59" s="1160">
        <f>IF(ISBLANK(VLOOKUP($A59,Data!$A$1:$BU$1015,9,FALSE)),"N/A",VLOOKUP($A59,Data!$A$1:$BU$1015,9,FALSE))</f>
        <v>0.89189189189189189</v>
      </c>
      <c r="F59" s="1160">
        <f>IF(ISBLANK(VLOOKUP($A59,Data!$A$1:$BU$1015,10,FALSE)),"N/A",VLOOKUP($A59,Data!$A$1:$BU$1015,10,FALSE))</f>
        <v>3.4482758620689655E-2</v>
      </c>
      <c r="G59" s="1113"/>
      <c r="H59" s="1156">
        <f>IF(ISBLANK(HLOOKUP($H$6,Data!$E$1:$BU$1020,A59,FALSE)),"-",IF($H$6="First Area","",HLOOKUP($H$6,Data!$E$1:$BU$1020,A59,FALSE)))</f>
        <v>36</v>
      </c>
      <c r="I59" s="1157">
        <f>IF($H$6="First Area","",IF(E59="N/A","-",HLOOKUP($H$6&amp;"%",Data!$E$1:$BU$1020,A59,FALSE)))</f>
        <v>0.21428571428571427</v>
      </c>
      <c r="J59" s="1158">
        <f>IF($H$6="First Area","",IF(E59="N/A","-",IF($H$6="Edinburgh","-",IF($H$6="Scotland","-",HLOOKUP($H$6&amp;"Index",Data!$E$1:$BU$1020,A59,FALSE)))))</f>
        <v>0.24025974025974026</v>
      </c>
      <c r="K59" s="1113"/>
      <c r="L59" s="1156">
        <f>IF(ISBLANK(HLOOKUP($L$6,Data!$E$1:$BU$1020,A59,FALSE)),"-",IF($L$6="Second Area","",HLOOKUP($L$6,Data!$E$1:$BU$1020,A59,FALSE)))</f>
        <v>92</v>
      </c>
      <c r="M59" s="1159">
        <f>IF($L$6="Second Area","",IF(E59="N/A","-",HLOOKUP($L$6&amp;"%",Data!$E$1:$BU$1020,A59,FALSE)))</f>
        <v>0.65248226950354615</v>
      </c>
      <c r="N59" s="1158">
        <f>IF($L$6="Second Area","",IF(E59="N/A","-",IF($L$6="Edinburgh","-",IF($L$6="Scotland","-",HLOOKUP($L$6&amp;"Index",Data!$E$1:$BU$1020,A59,FALSE)))))</f>
        <v>0.73157102944336994</v>
      </c>
      <c r="O59" s="1124"/>
      <c r="P59" s="1156">
        <f>IF(ISBLANK(HLOOKUP($P$6,Data!$E$1:$BU$1020,A59,FALSE)),"-",IF($P$6="Second Area","",HLOOKUP($P$6,Data!$E$1:$BU$1020,A59,FALSE)))</f>
        <v>80</v>
      </c>
      <c r="Q59" s="1159">
        <f>IF($P$6="Second Area","",IF(E59="N/A","-",HLOOKUP($P$6&amp;"%",Data!$E$1:$BU$1020,A59,FALSE)))</f>
        <v>0.5161290322580645</v>
      </c>
      <c r="R59" s="1158">
        <f>IF($P$6="Second Area","",IF(E59="N/A","-",IF($P$6="Edinburgh","-",IF($P$6="Scotland","-",HLOOKUP($P$6&amp;"Index",Data!$E$1:$BU$1020,A59,FALSE)))))</f>
        <v>0.57869012707722389</v>
      </c>
      <c r="S59" s="1124"/>
      <c r="T59" s="1156">
        <f>IF(ISBLANK(HLOOKUP($T$6,Data!$E$1:$BU$1020,A59,FALSE)),"-",IF($T$6="Second Area","",HLOOKUP($T$6,Data!$E$1:$BU$1020,A59,FALSE)))</f>
        <v>47</v>
      </c>
      <c r="U59" s="1159">
        <f>IF($T$6="Second Area","",IF(E59="N/A","-",HLOOKUP($T$6&amp;"%",Data!$E$1:$BU$1020,A59,FALSE)))</f>
        <v>0.35338345864661652</v>
      </c>
      <c r="V59" s="1158">
        <f>IF($T$6="Second Area","",IF(E59="N/A","-",IF($T$6="Edinburgh","-",IF($T$6="Scotland","-",HLOOKUP($T$6&amp;"Index",Data!$E$1:$BU$1020,A59,FALSE)))))</f>
        <v>0.39621781727044886</v>
      </c>
      <c r="X59" s="21" t="str">
        <f>VLOOKUP($A59,Data!$A$1:$BI$1015,2,FALSE)</f>
        <v>Crime deprived 20%</v>
      </c>
    </row>
    <row r="60" spans="1:24" x14ac:dyDescent="0.3">
      <c r="A60" s="79">
        <v>619</v>
      </c>
      <c r="B60" s="21" t="str">
        <f>VLOOKUP($A60,Data!$A$1:$BI$1015,2,FALSE)</f>
        <v>Health deprived 20%</v>
      </c>
      <c r="C60" s="61"/>
      <c r="D60" s="1160">
        <f>IF($D$6="First Area","",IF(E60="N/A","-",HLOOKUP($D$6&amp;"%",Data!$E$1:$BU$1020,A60,FALSE)))</f>
        <v>0.15577889447236182</v>
      </c>
      <c r="E60" s="1160">
        <f>IF(ISBLANK(VLOOKUP($A60,Data!$A$1:$BU$1015,9,FALSE)),"N/A",VLOOKUP($A60,Data!$A$1:$BU$1015,9,FALSE))</f>
        <v>0.39473684210526316</v>
      </c>
      <c r="F60" s="1160">
        <f>IF(ISBLANK(VLOOKUP($A60,Data!$A$1:$BU$1015,10,FALSE)),"N/A",VLOOKUP($A60,Data!$A$1:$BU$1015,10,FALSE))</f>
        <v>0</v>
      </c>
      <c r="G60" s="1113"/>
      <c r="H60" s="1156">
        <f>IF(ISBLANK(HLOOKUP($H$6,Data!$E$1:$BU$1020,A60,FALSE)),"-",IF($H$6="First Area","",HLOOKUP($H$6,Data!$E$1:$BU$1020,A60,FALSE)))</f>
        <v>26</v>
      </c>
      <c r="I60" s="1157">
        <f>IF($H$6="First Area","",IF(E60="N/A","-",HLOOKUP($H$6&amp;"%",Data!$E$1:$BU$1020,A60,FALSE)))</f>
        <v>0.15476190476190477</v>
      </c>
      <c r="J60" s="1158">
        <f>IF($H$6="First Area","",IF(E60="N/A","-",IF($H$6="Edinburgh","-",IF($H$6="Scotland","-",HLOOKUP($H$6&amp;"Index",Data!$E$1:$BU$1020,A60,FALSE)))))</f>
        <v>0.39206349206349206</v>
      </c>
      <c r="K60" s="1113"/>
      <c r="L60" s="1156">
        <f>IF(ISBLANK(HLOOKUP($L$6,Data!$E$1:$BU$1020,A60,FALSE)),"-",IF($L$6="Second Area","",HLOOKUP($L$6,Data!$E$1:$BU$1020,A60,FALSE)))</f>
        <v>30</v>
      </c>
      <c r="M60" s="1159">
        <f>IF($L$6="Second Area","",IF(E60="N/A","-",HLOOKUP($L$6&amp;"%",Data!$E$1:$BU$1020,A60,FALSE)))</f>
        <v>0.21276595744680851</v>
      </c>
      <c r="N60" s="1158">
        <f>IF($L$6="Second Area","",IF(E60="N/A","-",IF($L$6="Edinburgh","-",IF($L$6="Scotland","-",HLOOKUP($L$6&amp;"Index",Data!$E$1:$BU$1020,A60,FALSE)))))</f>
        <v>0.53900709219858156</v>
      </c>
      <c r="O60" s="1124"/>
      <c r="P60" s="1156">
        <f>IF(ISBLANK(HLOOKUP($P$6,Data!$E$1:$BU$1020,A60,FALSE)),"-",IF($P$6="Second Area","",HLOOKUP($P$6,Data!$E$1:$BU$1020,A60,FALSE)))</f>
        <v>15</v>
      </c>
      <c r="Q60" s="1159">
        <f>IF($P$6="Second Area","",IF(E60="N/A","-",HLOOKUP($P$6&amp;"%",Data!$E$1:$BU$1020,A60,FALSE)))</f>
        <v>9.6774193548387094E-2</v>
      </c>
      <c r="R60" s="1158">
        <f>IF($P$6="Second Area","",IF(E60="N/A","-",IF($P$6="Edinburgh","-",IF($P$6="Scotland","-",HLOOKUP($P$6&amp;"Index",Data!$E$1:$BU$1020,A60,FALSE)))))</f>
        <v>0.24516129032258063</v>
      </c>
      <c r="S60" s="1124"/>
      <c r="T60" s="1156">
        <f>IF(ISBLANK(HLOOKUP($T$6,Data!$E$1:$BU$1020,A60,FALSE)),"-",IF($T$6="Second Area","",HLOOKUP($T$6,Data!$E$1:$BU$1020,A60,FALSE)))</f>
        <v>22</v>
      </c>
      <c r="U60" s="1159">
        <f>IF($T$6="Second Area","",IF(E60="N/A","-",HLOOKUP($T$6&amp;"%",Data!$E$1:$BU$1020,A60,FALSE)))</f>
        <v>0.16541353383458646</v>
      </c>
      <c r="V60" s="1158">
        <f>IF($T$6="Second Area","",IF(E60="N/A","-",IF($T$6="Edinburgh","-",IF($T$6="Scotland","-",HLOOKUP($T$6&amp;"Index",Data!$E$1:$BU$1020,A60,FALSE)))))</f>
        <v>0.419047619047619</v>
      </c>
      <c r="X60" s="21" t="str">
        <f>VLOOKUP($A60,Data!$A$1:$BI$1015,2,FALSE)</f>
        <v>Health deprived 20%</v>
      </c>
    </row>
    <row r="61" spans="1:24" x14ac:dyDescent="0.3">
      <c r="A61" s="79">
        <v>615</v>
      </c>
      <c r="B61" s="21" t="str">
        <f>VLOOKUP($A61,Data!$A$1:$BI$1015,2,FALSE)</f>
        <v>Accessibility deprived 20%</v>
      </c>
      <c r="C61" s="61"/>
      <c r="D61" s="1160">
        <f>IF($D$6="First Area","",IF(E61="N/A","-",HLOOKUP($D$6&amp;"%",Data!$E$1:$BU$1020,A61,FALSE)))</f>
        <v>0.24288107202680068</v>
      </c>
      <c r="E61" s="1160">
        <f>IF(ISBLANK(VLOOKUP($A61,Data!$A$1:$BU$1015,9,FALSE)),"N/A",VLOOKUP($A61,Data!$A$1:$BU$1015,9,FALSE))</f>
        <v>0.55555555555555558</v>
      </c>
      <c r="F61" s="1160">
        <f>IF(ISBLANK(VLOOKUP($A61,Data!$A$1:$BU$1015,10,FALSE)),"N/A",VLOOKUP($A61,Data!$A$1:$BU$1015,10,FALSE))</f>
        <v>2.4390243902439025E-2</v>
      </c>
      <c r="G61" s="1113"/>
      <c r="H61" s="1156">
        <f>IF(ISBLANK(HLOOKUP($H$6,Data!$E$1:$BU$1020,A61,FALSE)),"-",IF($H$6="First Area","",HLOOKUP($H$6,Data!$E$1:$BU$1020,A61,FALSE)))</f>
        <v>33</v>
      </c>
      <c r="I61" s="1157">
        <f>IF($H$6="First Area","",IF(E61="N/A","-",HLOOKUP($H$6&amp;"%",Data!$E$1:$BU$1020,A61,FALSE)))</f>
        <v>0.19642857142857142</v>
      </c>
      <c r="J61" s="1158">
        <f>IF($H$6="First Area","",IF(E61="N/A","-",IF($H$6="Edinburgh","-",IF($H$6="Scotland","-",HLOOKUP($H$6&amp;"Index",Data!$E$1:$BU$1020,A61,FALSE)))))</f>
        <v>0.35357142857142854</v>
      </c>
      <c r="K61" s="1113"/>
      <c r="L61" s="1156">
        <f>IF(ISBLANK(HLOOKUP($L$6,Data!$E$1:$BU$1020,A61,FALSE)),"-",IF($L$6="Second Area","",HLOOKUP($L$6,Data!$E$1:$BU$1020,A61,FALSE)))</f>
        <v>39</v>
      </c>
      <c r="M61" s="1159">
        <f>IF($L$6="Second Area","",IF(E61="N/A","-",HLOOKUP($L$6&amp;"%",Data!$E$1:$BU$1020,A61,FALSE)))</f>
        <v>0.27659574468085107</v>
      </c>
      <c r="N61" s="1158">
        <f>IF($L$6="Second Area","",IF(E61="N/A","-",IF($L$6="Edinburgh","-",IF($L$6="Scotland","-",HLOOKUP($L$6&amp;"Index",Data!$E$1:$BU$1020,A61,FALSE)))))</f>
        <v>0.49787234042553191</v>
      </c>
      <c r="O61" s="1124"/>
      <c r="P61" s="1156">
        <f>IF(ISBLANK(HLOOKUP($P$6,Data!$E$1:$BU$1020,A61,FALSE)),"-",IF($P$6="Second Area","",HLOOKUP($P$6,Data!$E$1:$BU$1020,A61,FALSE)))</f>
        <v>37</v>
      </c>
      <c r="Q61" s="1159">
        <f>IF($P$6="Second Area","",IF(E61="N/A","-",HLOOKUP($P$6&amp;"%",Data!$E$1:$BU$1020,A61,FALSE)))</f>
        <v>0.23870967741935484</v>
      </c>
      <c r="R61" s="1158">
        <f>IF($P$6="Second Area","",IF(E61="N/A","-",IF($P$6="Edinburgh","-",IF($P$6="Scotland","-",HLOOKUP($P$6&amp;"Index",Data!$E$1:$BU$1020,A61,FALSE)))))</f>
        <v>0.42967741935483866</v>
      </c>
      <c r="S61" s="1124"/>
      <c r="T61" s="1156">
        <f>IF(ISBLANK(HLOOKUP($T$6,Data!$E$1:$BU$1020,A61,FALSE)),"-",IF($T$6="Second Area","",HLOOKUP($T$6,Data!$E$1:$BU$1020,A61,FALSE)))</f>
        <v>36</v>
      </c>
      <c r="U61" s="1159">
        <f>IF($T$6="Second Area","",IF(E61="N/A","-",HLOOKUP($T$6&amp;"%",Data!$E$1:$BU$1020,A61,FALSE)))</f>
        <v>0.27067669172932329</v>
      </c>
      <c r="V61" s="1158">
        <f>IF($T$6="Second Area","",IF(E61="N/A","-",IF($T$6="Edinburgh","-",IF($T$6="Scotland","-",HLOOKUP($T$6&amp;"Index",Data!$E$1:$BU$1020,A61,FALSE)))))</f>
        <v>0.48721804511278188</v>
      </c>
      <c r="X61" s="21" t="str">
        <f>VLOOKUP($A61,Data!$A$1:$BI$1015,2,FALSE)</f>
        <v>Accessibility deprived 20%</v>
      </c>
    </row>
    <row r="62" spans="1:24" ht="6" customHeight="1" x14ac:dyDescent="0.3">
      <c r="B62" s="61"/>
      <c r="C62" s="61"/>
      <c r="D62" s="1125"/>
      <c r="E62" s="1125"/>
      <c r="F62" s="1125"/>
      <c r="G62" s="1113"/>
      <c r="H62" s="1126"/>
      <c r="I62" s="1127"/>
      <c r="J62" s="1128"/>
      <c r="K62" s="1113"/>
      <c r="L62" s="1126"/>
      <c r="M62" s="1129"/>
      <c r="N62" s="1128"/>
      <c r="O62" s="1124"/>
      <c r="P62" s="1126"/>
      <c r="Q62" s="1129"/>
      <c r="R62" s="1128"/>
      <c r="S62" s="1124"/>
      <c r="T62" s="1126"/>
      <c r="U62" s="1129"/>
      <c r="V62" s="1128"/>
      <c r="X62" s="61"/>
    </row>
    <row r="63" spans="1:24" x14ac:dyDescent="0.3">
      <c r="A63" s="79">
        <v>671</v>
      </c>
      <c r="B63" s="21" t="str">
        <f>VLOOKUP($A63,Data!$A$1:$BI$1015,2,FALSE)</f>
        <v>Petty (common) assault</v>
      </c>
      <c r="C63" s="61"/>
      <c r="D63" s="1161">
        <f>IF($D$6="First Area","",IF(E63="N/A","-",HLOOKUP($D$6&amp;"%",Data!$E$1:$BU$1020,A63,FALSE)))</f>
        <v>0.29138719059773255</v>
      </c>
      <c r="E63" s="1161">
        <f>IF(ISBLANK(VLOOKUP($A63,Data!$A$1:$BU$1015,9,FALSE)),"N/A",VLOOKUP($A63,Data!$A$1:$BU$1015,9,FALSE))</f>
        <v>0.60220994475138123</v>
      </c>
      <c r="F63" s="1161">
        <f>IF(ISBLANK(VLOOKUP($A63,Data!$A$1:$BU$1015,10,FALSE)),"N/A",VLOOKUP($A63,Data!$A$1:$BU$1015,10,FALSE))</f>
        <v>0.45007451564828616</v>
      </c>
      <c r="G63" s="1113"/>
      <c r="H63" s="1156">
        <f>IF(ISBLANK(HLOOKUP($H$6,Data!$E$1:$BU$1020,A63,FALSE)),"-",IF($H$6="First Area","",HLOOKUP($H$6,Data!$E$1:$BU$1020,A63,FALSE)))</f>
        <v>856</v>
      </c>
      <c r="I63" s="1157">
        <f>IF($H$6="First Area","",IF(E63="N/A","-",HLOOKUP($H$6&amp;"%",Data!$E$1:$BU$1020,A63,FALSE)))</f>
        <v>0.52612169637369388</v>
      </c>
      <c r="J63" s="1158">
        <f>IF($H$6="First Area","",IF(E63="N/A","-",IF($H$6="Edinburgh","-",IF($H$6="Scotland","-",HLOOKUP($H$6&amp;"Index",Data!$E$1:$BU$1020,A63,FALSE)))))</f>
        <v>1.8055759256075821</v>
      </c>
      <c r="K63" s="1113"/>
      <c r="L63" s="1156">
        <f>IF(ISBLANK(HLOOKUP($L$6,Data!$E$1:$BU$1020,A63,FALSE)),"-",IF($L$6="Second Area","",HLOOKUP($L$6,Data!$E$1:$BU$1020,A63,FALSE)))</f>
        <v>1092</v>
      </c>
      <c r="M63" s="1159">
        <f>IF($L$6="Second Area","",IF(E63="N/A","-",HLOOKUP($L$6&amp;"%",Data!$E$1:$BU$1020,A63,FALSE)))</f>
        <v>0.49636363636363634</v>
      </c>
      <c r="N63" s="1158">
        <f>IF($L$6="Second Area","",IF(E63="N/A","-",IF($L$6="Edinburgh","-",IF($L$6="Scotland","-",HLOOKUP($L$6&amp;"Index",Data!$E$1:$BU$1020,A63,FALSE)))))</f>
        <v>1.7034504342673011</v>
      </c>
      <c r="O63" s="1124"/>
      <c r="P63" s="1156">
        <f>IF(ISBLANK(HLOOKUP($P$6,Data!$E$1:$BU$1020,A63,FALSE)),"-",IF($P$6="Second Area","",HLOOKUP($P$6,Data!$E$1:$BU$1020,A63,FALSE)))</f>
        <v>2128</v>
      </c>
      <c r="Q63" s="1159">
        <f>IF($P$6="Second Area","",IF(E63="N/A","-",HLOOKUP($P$6&amp;"%",Data!$E$1:$BU$1020,A63,FALSE)))</f>
        <v>0.52105778648383938</v>
      </c>
      <c r="R63" s="1158">
        <f>IF($P$6="Second Area","",IF(E63="N/A","-",IF($P$6="Edinburgh","-",IF($P$6="Scotland","-",HLOOKUP($P$6&amp;"Index",Data!$E$1:$BU$1020,A63,FALSE)))))</f>
        <v>1.7881972965763377</v>
      </c>
      <c r="S63" s="1124"/>
      <c r="T63" s="1156">
        <f>IF(ISBLANK(HLOOKUP($T$6,Data!$E$1:$BU$1020,A63,FALSE)),"-",IF($T$6="Second Area","",HLOOKUP($T$6,Data!$E$1:$BU$1020,A63,FALSE)))</f>
        <v>833</v>
      </c>
      <c r="U63" s="1159">
        <f>IF($T$6="Second Area","",IF(E63="N/A","-",HLOOKUP($T$6&amp;"%",Data!$E$1:$BU$1020,A63,FALSE)))</f>
        <v>0.48514851485148514</v>
      </c>
      <c r="V63" s="1158">
        <f>IF($T$6="Second Area","",IF(E63="N/A","-",IF($T$6="Edinburgh","-",IF($T$6="Scotland","-",HLOOKUP($T$6&amp;"Index",Data!$E$1:$BU$1020,A63,FALSE)))))</f>
        <v>1.6649617090452169</v>
      </c>
      <c r="X63" s="21" t="str">
        <f>VLOOKUP($A63,Data!$A$1:$BI$1015,2,FALSE)</f>
        <v>Petty (common) assault</v>
      </c>
    </row>
    <row r="64" spans="1:24" ht="12.75" customHeight="1" x14ac:dyDescent="0.3">
      <c r="A64" s="79">
        <v>663</v>
      </c>
      <c r="B64" s="21" t="str">
        <f>VLOOKUP($A64,Data!$A$1:$BI$1015,2,FALSE)</f>
        <v>Theft by housebreaking (including attempts)</v>
      </c>
      <c r="C64" s="61"/>
      <c r="D64" s="1161">
        <f>IF($D$6="First Area","",IF(E64="N/A","-",HLOOKUP($D$6&amp;"%",Data!$E$1:$BU$1020,A64,FALSE)))</f>
        <v>6.1142881713032636E-2</v>
      </c>
      <c r="E64" s="1161">
        <f>IF(ISBLANK(VLOOKUP($A64,Data!$A$1:$BU$1015,9,FALSE)),"N/A",VLOOKUP($A64,Data!$A$1:$BU$1015,9,FALSE))</f>
        <v>0.12757731958762886</v>
      </c>
      <c r="F64" s="1161">
        <f>IF(ISBLANK(VLOOKUP($A64,Data!$A$1:$BU$1015,10,FALSE)),"N/A",VLOOKUP($A64,Data!$A$1:$BU$1015,10,FALSE))</f>
        <v>3.2890704800817162E-2</v>
      </c>
      <c r="G64" s="1113"/>
      <c r="H64" s="1156">
        <f>IF(ISBLANK(HLOOKUP($H$6,Data!$E$1:$BU$1020,A64,FALSE)),"-",IF($H$6="First Area","",HLOOKUP($H$6,Data!$E$1:$BU$1020,A64,FALSE)))</f>
        <v>341</v>
      </c>
      <c r="I64" s="1157">
        <f>IF($H$6="First Area","",IF(E64="N/A","-",HLOOKUP($H$6&amp;"%",Data!$E$1:$BU$1020,A64,FALSE)))</f>
        <v>6.9238578680203042E-2</v>
      </c>
      <c r="J64" s="1158">
        <f>IF($H$6="First Area","",IF(E64="N/A","-",IF($H$6="Edinburgh","-",IF($H$6="Scotland","-",HLOOKUP($H$6&amp;"Index",Data!$E$1:$BU$1020,A64,FALSE)))))</f>
        <v>1.1324062056016049</v>
      </c>
      <c r="K64" s="1113"/>
      <c r="L64" s="1156">
        <f>IF(ISBLANK(HLOOKUP($L$6,Data!$E$1:$BU$1020,A64,FALSE)),"-",IF($L$6="Second Area","",HLOOKUP($L$6,Data!$E$1:$BU$1020,A64,FALSE)))</f>
        <v>299</v>
      </c>
      <c r="M64" s="1159">
        <f>IF($L$6="Second Area","",IF(E64="N/A","-",HLOOKUP($L$6&amp;"%",Data!$E$1:$BU$1020,A64,FALSE)))</f>
        <v>5.2929722074703485E-2</v>
      </c>
      <c r="N64" s="1158">
        <f>IF($L$6="Second Area","",IF(E64="N/A","-",IF($L$6="Edinburgh","-",IF($L$6="Scotland","-",HLOOKUP($L$6&amp;"Index",Data!$E$1:$BU$1020,A64,FALSE)))))</f>
        <v>0.86567267671686288</v>
      </c>
      <c r="O64" s="1124"/>
      <c r="P64" s="1156">
        <f>IF(ISBLANK(HLOOKUP($P$6,Data!$E$1:$BU$1020,A64,FALSE)),"-",IF($P$6="Second Area","",HLOOKUP($P$6,Data!$E$1:$BU$1020,A64,FALSE)))</f>
        <v>497</v>
      </c>
      <c r="Q64" s="1159">
        <f>IF($P$6="Second Area","",IF(E64="N/A","-",HLOOKUP($P$6&amp;"%",Data!$E$1:$BU$1020,A64,FALSE)))</f>
        <v>5.7047750229568414E-2</v>
      </c>
      <c r="R64" s="1158">
        <f>IF($P$6="Second Area","",IF(E64="N/A","-",IF($P$6="Edinburgh","-",IF($P$6="Scotland","-",HLOOKUP($P$6&amp;"Index",Data!$E$1:$BU$1020,A64,FALSE)))))</f>
        <v>0.93302357741847586</v>
      </c>
      <c r="S64" s="1124"/>
      <c r="T64" s="1156">
        <f>IF(ISBLANK(HLOOKUP($T$6,Data!$E$1:$BU$1020,A64,FALSE)),"-",IF($T$6="Second Area","",HLOOKUP($T$6,Data!$E$1:$BU$1020,A64,FALSE)))</f>
        <v>285</v>
      </c>
      <c r="U64" s="1159">
        <f>IF($T$6="Second Area","",IF(E64="N/A","-",HLOOKUP($T$6&amp;"%",Data!$E$1:$BU$1020,A64,FALSE)))</f>
        <v>7.1770334928229665E-2</v>
      </c>
      <c r="V64" s="1158">
        <f>IF($T$6="Second Area","",IF(E64="N/A","-",IF($T$6="Edinburgh","-",IF($T$6="Scotland","-",HLOOKUP($T$6&amp;"Index",Data!$E$1:$BU$1020,A64,FALSE)))))</f>
        <v>1.1738134173177477</v>
      </c>
      <c r="X64" s="21" t="str">
        <f>VLOOKUP($A64,Data!$A$1:$BI$1015,2,FALSE)</f>
        <v>Theft by housebreaking (including attempts)</v>
      </c>
    </row>
    <row r="65" spans="1:24" x14ac:dyDescent="0.3">
      <c r="A65" s="79">
        <v>667</v>
      </c>
      <c r="B65" s="21" t="str">
        <f>VLOOKUP($A65,Data!$A$1:$BI$1015,2,FALSE)</f>
        <v>Vandalism (incl. reckless damage, etc.)</v>
      </c>
      <c r="C65" s="61"/>
      <c r="D65" s="1161">
        <f>IF($D$6="First Area","",IF(E65="N/A","-",HLOOKUP($D$6&amp;"%",Data!$E$1:$BU$1020,A65,FALSE)))</f>
        <v>0.14976136217052929</v>
      </c>
      <c r="E65" s="1161">
        <f>IF(ISBLANK(VLOOKUP($A65,Data!$A$1:$BU$1015,9,FALSE)),"N/A",VLOOKUP($A65,Data!$A$1:$BU$1015,9,FALSE))</f>
        <v>0.21799561082662766</v>
      </c>
      <c r="F65" s="1161">
        <f>IF(ISBLANK(VLOOKUP($A65,Data!$A$1:$BU$1015,10,FALSE)),"N/A",VLOOKUP($A65,Data!$A$1:$BU$1015,10,FALSE))</f>
        <v>3.4578256107894057E-4</v>
      </c>
      <c r="G65" s="1113"/>
      <c r="H65" s="1156">
        <f>IF(ISBLANK(HLOOKUP($H$6,Data!$E$1:$BU$1020,A65,FALSE)),"-",IF($H$6="First Area","",HLOOKUP($H$6,Data!$E$1:$BU$1020,A65,FALSE)))</f>
        <v>846</v>
      </c>
      <c r="I65" s="1157">
        <f>IF($H$6="First Area","",IF(E65="N/A","-",HLOOKUP($H$6&amp;"%",Data!$E$1:$BU$1020,A65,FALSE)))</f>
        <v>0.17177664974619289</v>
      </c>
      <c r="J65" s="1158">
        <f>IF($H$6="First Area","",IF(E65="N/A","-",IF($H$6="Edinburgh","-",IF($H$6="Scotland","-",HLOOKUP($H$6&amp;"Index",Data!$E$1:$BU$1020,A65,FALSE)))))</f>
        <v>1.1470024528128648</v>
      </c>
      <c r="K65" s="1113"/>
      <c r="L65" s="1156">
        <f>IF(ISBLANK(HLOOKUP($L$6,Data!$E$1:$BU$1020,A65,FALSE)),"-",IF($L$6="Second Area","",HLOOKUP($L$6,Data!$E$1:$BU$1020,A65,FALSE)))</f>
        <v>956</v>
      </c>
      <c r="M65" s="1159">
        <f>IF($L$6="Second Area","",IF(E65="N/A","-",HLOOKUP($L$6&amp;"%",Data!$E$1:$BU$1020,A65,FALSE)))</f>
        <v>0.16923349265356699</v>
      </c>
      <c r="N65" s="1158">
        <f>IF($L$6="Second Area","",IF(E65="N/A","-",IF($L$6="Edinburgh","-",IF($L$6="Scotland","-",HLOOKUP($L$6&amp;"Index",Data!$E$1:$BU$1020,A65,FALSE)))))</f>
        <v>1.130021056171119</v>
      </c>
      <c r="O65" s="1124"/>
      <c r="P65" s="1156">
        <f>IF(ISBLANK(HLOOKUP($P$6,Data!$E$1:$BU$1020,A65,FALSE)),"-",IF($P$6="Second Area","",HLOOKUP($P$6,Data!$E$1:$BU$1020,A65,FALSE)))</f>
        <v>1031</v>
      </c>
      <c r="Q65" s="1159">
        <f>IF($P$6="Second Area","",IF(E65="N/A","-",HLOOKUP($P$6&amp;"%",Data!$E$1:$BU$1020,A65,FALSE)))</f>
        <v>0.11834251606978879</v>
      </c>
      <c r="R65" s="1158">
        <f>IF($P$6="Second Area","",IF(E65="N/A","-",IF($P$6="Edinburgh","-",IF($P$6="Scotland","-",HLOOKUP($P$6&amp;"Index",Data!$E$1:$BU$1020,A65,FALSE)))))</f>
        <v>0.79020726277205799</v>
      </c>
      <c r="S65" s="1124"/>
      <c r="T65" s="1156">
        <f>IF(ISBLANK(HLOOKUP($T$6,Data!$E$1:$BU$1020,A65,FALSE)),"-",IF($T$6="Second Area","",HLOOKUP($T$6,Data!$E$1:$BU$1020,A65,FALSE)))</f>
        <v>650</v>
      </c>
      <c r="U65" s="1159">
        <f>IF($T$6="Second Area","",IF(E65="N/A","-",HLOOKUP($T$6&amp;"%",Data!$E$1:$BU$1020,A65,FALSE)))</f>
        <v>0.16368672878368168</v>
      </c>
      <c r="V65" s="1158">
        <f>IF($T$6="Second Area","",IF(E65="N/A","-",IF($T$6="Edinburgh","-",IF($T$6="Scotland","-",HLOOKUP($T$6&amp;"Index",Data!$E$1:$BU$1020,A65,FALSE)))))</f>
        <v>1.0929837069543742</v>
      </c>
      <c r="X65" s="21" t="str">
        <f>VLOOKUP($A65,Data!$A$1:$BI$1015,2,FALSE)</f>
        <v>Vandalism (incl. reckless damage, etc.)</v>
      </c>
    </row>
  </sheetData>
  <sheetProtection algorithmName="SHA-512" hashValue="xszvha09yvMG9zxYUPUAflFnZGTBXBkWWdNZA3wMJQSysSXeLuqPTFJ6H0baoATxlvVnt5KeU09IRIcLfd/4iQ==" saltValue="ZuiZWBXvbsiU+gJmehY6Mw==" spinCount="100000" sheet="1" objects="1" scenarios="1"/>
  <mergeCells count="11">
    <mergeCell ref="D6:F6"/>
    <mergeCell ref="B2:N2"/>
    <mergeCell ref="H6:J6"/>
    <mergeCell ref="L6:N6"/>
    <mergeCell ref="B4:F4"/>
    <mergeCell ref="T6:V6"/>
    <mergeCell ref="H4:J4"/>
    <mergeCell ref="L4:N4"/>
    <mergeCell ref="P4:R4"/>
    <mergeCell ref="T4:V4"/>
    <mergeCell ref="P6:R6"/>
  </mergeCells>
  <pageMargins left="0.7" right="0.7" top="0.75" bottom="0.75" header="0.3" footer="0.3"/>
  <pageSetup paperSize="8" scale="97"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5" tint="-0.249977111117893"/>
  </sheetPr>
  <dimension ref="A1:N35"/>
  <sheetViews>
    <sheetView topLeftCell="A7" zoomScaleNormal="100" zoomScaleSheetLayoutView="100" workbookViewId="0">
      <selection activeCell="D36" sqref="D35:D36"/>
    </sheetView>
  </sheetViews>
  <sheetFormatPr defaultColWidth="9.1796875" defaultRowHeight="13" x14ac:dyDescent="0.3"/>
  <cols>
    <col min="1" max="1" width="1.7265625" style="53" customWidth="1"/>
    <col min="2" max="2" width="32.7265625" style="53" customWidth="1"/>
    <col min="3" max="3" width="21.7265625" style="53" customWidth="1"/>
    <col min="4" max="4" width="9.7265625" style="53" customWidth="1"/>
    <col min="5" max="6" width="7.7265625" style="53" customWidth="1"/>
    <col min="7" max="7" width="1.7265625" style="53" customWidth="1"/>
    <col min="8" max="8" width="8.7265625" style="53" customWidth="1"/>
    <col min="9" max="10" width="7.7265625" style="1057" customWidth="1"/>
    <col min="11" max="11" width="1.7265625" style="53" customWidth="1"/>
    <col min="12" max="12" width="8.7265625" style="53" customWidth="1"/>
    <col min="13" max="14" width="7.7265625" style="53" customWidth="1"/>
    <col min="15" max="15" width="1.7265625" style="53" customWidth="1"/>
    <col min="16" max="16384" width="9.1796875" style="53"/>
  </cols>
  <sheetData>
    <row r="1" spans="1:14" ht="9" customHeight="1" x14ac:dyDescent="0.3"/>
    <row r="2" spans="1:14" ht="15.5" x14ac:dyDescent="0.3">
      <c r="B2" s="1195" t="s">
        <v>3</v>
      </c>
      <c r="C2" s="1195"/>
      <c r="D2" s="1195"/>
      <c r="E2" s="1195"/>
      <c r="F2" s="1195"/>
      <c r="G2" s="1195"/>
      <c r="H2" s="1195"/>
      <c r="I2" s="1195"/>
      <c r="J2" s="1195"/>
      <c r="K2" s="1195"/>
      <c r="L2" s="1195"/>
      <c r="M2" s="1195"/>
      <c r="N2" s="1195"/>
    </row>
    <row r="3" spans="1:14" ht="9" customHeight="1" x14ac:dyDescent="0.3"/>
    <row r="4" spans="1:14" ht="108" customHeight="1" x14ac:dyDescent="0.3">
      <c r="B4" s="1194" t="s">
        <v>608</v>
      </c>
      <c r="C4" s="1196"/>
      <c r="D4" s="1196"/>
      <c r="E4" s="1196"/>
      <c r="F4" s="1196"/>
      <c r="G4" s="1196"/>
      <c r="H4" s="1196"/>
      <c r="I4" s="1196"/>
      <c r="J4" s="1196"/>
      <c r="K4" s="1196"/>
      <c r="L4" s="1196"/>
      <c r="M4" s="1196"/>
      <c r="N4" s="1196"/>
    </row>
    <row r="5" spans="1:14" ht="9" customHeight="1" x14ac:dyDescent="0.3"/>
    <row r="6" spans="1:14" ht="45" customHeight="1" x14ac:dyDescent="0.35">
      <c r="E6" s="1197" t="s">
        <v>161</v>
      </c>
      <c r="F6" s="1197"/>
      <c r="G6" s="82"/>
      <c r="H6" s="1198" t="str">
        <f>IF(ISBLANK(Selection!D9),"First Area",Selection!D9)</f>
        <v>North West</v>
      </c>
      <c r="I6" s="1198"/>
      <c r="J6" s="1198"/>
      <c r="K6" s="82"/>
      <c r="L6" s="1199" t="str">
        <f>IF(ISBLANK(Selection!F9),"Second Area",Selection!F9)</f>
        <v>Inverleith</v>
      </c>
      <c r="M6" s="1199"/>
      <c r="N6" s="1199"/>
    </row>
    <row r="7" spans="1:14" x14ac:dyDescent="0.3">
      <c r="A7" s="83"/>
      <c r="D7" s="84"/>
      <c r="E7" s="91" t="s">
        <v>101</v>
      </c>
      <c r="F7" s="91" t="s">
        <v>102</v>
      </c>
      <c r="G7" s="85"/>
      <c r="H7" s="90" t="s">
        <v>0</v>
      </c>
      <c r="I7" s="90" t="s">
        <v>99</v>
      </c>
      <c r="J7" s="90" t="s">
        <v>2</v>
      </c>
      <c r="K7" s="85"/>
      <c r="L7" s="66" t="s">
        <v>0</v>
      </c>
      <c r="M7" s="66" t="s">
        <v>99</v>
      </c>
      <c r="N7" s="66" t="s">
        <v>2</v>
      </c>
    </row>
    <row r="8" spans="1:14" ht="6" customHeight="1" x14ac:dyDescent="0.3">
      <c r="A8" s="83"/>
    </row>
    <row r="9" spans="1:14" x14ac:dyDescent="0.3">
      <c r="A9" s="83">
        <v>2</v>
      </c>
      <c r="B9" s="86" t="str">
        <f>VLOOKUP($A9,Data!$A$1:$BI$1015,2,FALSE)</f>
        <v>Total population</v>
      </c>
      <c r="C9" s="86" t="str">
        <f>VLOOKUP($A9,Data!$A$1:$BI$1015,3,FALSE)</f>
        <v>NRS - Population Estimate</v>
      </c>
      <c r="D9" s="87">
        <f>VLOOKUP($A9,Data!$A$1:$BI$1015,4,FALSE)</f>
        <v>43983</v>
      </c>
      <c r="E9" s="128">
        <f>IF(ISBLANK(VLOOKUP($A9,Data!$A$1:$BI$1015,9,FALSE)),"N/A",VLOOKUP($A9,Data!$A$1:$BI$1015,9,FALSE))</f>
        <v>38061</v>
      </c>
      <c r="F9" s="128">
        <f>IF(ISBLANK(VLOOKUP($A9,Data!$A$1:$BI$1015,10,FALSE)),"N/A",VLOOKUP($A9,Data!$A$1:$BI$1015,10,FALSE))</f>
        <v>23589</v>
      </c>
      <c r="G9" s="52"/>
      <c r="H9" s="33">
        <f>IF($H$6="First Area","",HLOOKUP($H$6,Data!$E$1:$BU$1020,A9,FALSE))</f>
        <v>150801</v>
      </c>
      <c r="I9" s="1180">
        <f>_xlfn.IFNA(IF($H$6="First Area","",IF(E9="N/A","-",HLOOKUP($H$6&amp;"%",Data!$E$1:$BU$1020,A9,FALSE))),"-")</f>
        <v>0.28581365376596796</v>
      </c>
      <c r="J9" s="1096">
        <f>_xlfn.IFNA(IF($H$6="First Area","",IF(E9="N/A","-",IF($H$6="Edinburgh","-",IF($H$6="Scotland","-",HLOOKUP($H$6&amp;"Index",Data!$E$1:$BU$1020,A9,FALSE))))),"-")</f>
        <v>2.9609518810598172</v>
      </c>
      <c r="K9" s="52"/>
      <c r="L9" s="33">
        <f>_xlfn.IFNA(IF($L$6="Second Area","",HLOOKUP($L$6,Data!$E$1:$BU$1020,A9,FALSE)),"-")</f>
        <v>34341</v>
      </c>
      <c r="M9" s="34">
        <f>_xlfn.IFNA(IF($L$6="Second Area","",IF(E9="N/A","-",HLOOKUP($L$6&amp;"%",Data!$E$1:$BU$1020,A9,FALSE))),"-")</f>
        <v>6.5086615367120279E-2</v>
      </c>
      <c r="N9" s="35">
        <f>_xlfn.IFNA(IF($L$6="Second Area","",IF(E9="N/A","-",IF($L$6="Edinburgh","-",IF($L$6="Scotland","-",HLOOKUP($L$6&amp;"Index",Data!$E$1:$BU$1020,A9,FALSE))))),"-")</f>
        <v>0.67427967021090829</v>
      </c>
    </row>
    <row r="10" spans="1:14" x14ac:dyDescent="0.3">
      <c r="A10" s="83">
        <v>3</v>
      </c>
      <c r="B10" s="52" t="str">
        <f>VLOOKUP($A10,Data!$A$1:$BI$1015,2,FALSE)</f>
        <v>Population: male</v>
      </c>
      <c r="C10" s="52" t="str">
        <f>VLOOKUP($A10,Data!$A$1:$BI$1015,3,FALSE)</f>
        <v>NRS - Population Estimate</v>
      </c>
      <c r="D10" s="88">
        <f>VLOOKUP($A10,Data!$A$1:$BI$1015,4,FALSE)</f>
        <v>43983</v>
      </c>
      <c r="E10" s="1164">
        <f>IF(ISBLANK(VLOOKUP($A10,Data!$A$1:$BI$1015,9,FALSE)),"N/A",VLOOKUP($A10,Data!$A$1:$BI$1015,9,FALSE))</f>
        <v>0.51819685690653428</v>
      </c>
      <c r="F10" s="1164">
        <f>IF(ISBLANK(VLOOKUP($A10,Data!$A$1:$BI$1015,10,FALSE)),"N/A",VLOOKUP($A10,Data!$A$1:$BI$1015,10,FALSE))</f>
        <v>0.46948319802422428</v>
      </c>
      <c r="G10" s="52"/>
      <c r="H10" s="33">
        <f>IF($H$6="First Area","",HLOOKUP($H$6,Data!$E$1:$BU$1020,A10,FALSE))</f>
        <v>72975</v>
      </c>
      <c r="I10" s="1180">
        <f>_xlfn.IFNA(IF($H$6="First Area","",IF(E10="N/A","-",HLOOKUP($H$6&amp;"%",Data!$E$1:$BU$1020,A10,FALSE))),"-")</f>
        <v>0.48391588915192868</v>
      </c>
      <c r="J10" s="1096">
        <f>_xlfn.IFNA(IF($H$6="First Area","",IF(E10="N/A","-",IF($H$6="Edinburgh","-",IF($H$6="Scotland","-",HLOOKUP($H$6&amp;"Index",Data!$E$1:$BU$1020,A10,FALSE))))),"-")</f>
        <v>0.99099416805491536</v>
      </c>
      <c r="K10" s="52"/>
      <c r="L10" s="33">
        <f>_xlfn.IFNA(IF($L$6="Second Area","",HLOOKUP($L$6,Data!$E$1:$BU$1020,A10,FALSE)),"-")</f>
        <v>16412</v>
      </c>
      <c r="M10" s="34">
        <f>_xlfn.IFNA(IF($L$6="Second Area","",IF(E10="N/A","-",HLOOKUP($L$6&amp;"%",Data!$E$1:$BU$1020,A10,FALSE))),"-")</f>
        <v>0.47791269910602485</v>
      </c>
      <c r="N10" s="35">
        <f>_xlfn.IFNA(IF($L$6="Second Area","",IF(E10="N/A","-",IF($L$6="Edinburgh","-",IF($L$6="Scotland","-",HLOOKUP($L$6&amp;"Index",Data!$E$1:$BU$1020,A10,FALSE))))),"-")</f>
        <v>0.92226089899311114</v>
      </c>
    </row>
    <row r="11" spans="1:14" x14ac:dyDescent="0.3">
      <c r="A11" s="83">
        <v>4</v>
      </c>
      <c r="B11" s="52" t="str">
        <f>VLOOKUP($A11,Data!$A$1:$BI$1015,2,FALSE)</f>
        <v>Population: female</v>
      </c>
      <c r="C11" s="52" t="str">
        <f>VLOOKUP($A11,Data!$A$1:$BI$1015,3,FALSE)</f>
        <v>NRS - Population Estimate</v>
      </c>
      <c r="D11" s="88">
        <f>VLOOKUP($A11,Data!$A$1:$BI$1015,4,FALSE)</f>
        <v>43983</v>
      </c>
      <c r="E11" s="1164">
        <f>IF(ISBLANK(VLOOKUP($A11,Data!$A$1:$BI$1015,9,FALSE)),"N/A",VLOOKUP($A11,Data!$A$1:$BI$1015,9,FALSE))</f>
        <v>0.53051680197577578</v>
      </c>
      <c r="F11" s="1164">
        <f>IF(ISBLANK(VLOOKUP($A11,Data!$A$1:$BI$1015,10,FALSE)),"N/A",VLOOKUP($A11,Data!$A$1:$BI$1015,10,FALSE))</f>
        <v>0.48180314309346567</v>
      </c>
      <c r="G11" s="52"/>
      <c r="H11" s="33">
        <f>IF($H$6="First Area","",HLOOKUP($H$6,Data!$E$1:$BU$1020,A11,FALSE))</f>
        <v>77826</v>
      </c>
      <c r="I11" s="1180">
        <f>_xlfn.IFNA(IF($H$6="First Area","",IF(E11="N/A","-",HLOOKUP($H$6&amp;"%",Data!$E$1:$BU$1020,A11,FALSE))),"-")</f>
        <v>0.51608411084807126</v>
      </c>
      <c r="J11" s="1096">
        <f>_xlfn.IFNA(IF($H$6="First Area","",IF(E11="N/A","-",IF($H$6="Edinburgh","-",IF($H$6="Scotland","-",HLOOKUP($H$6&amp;"Index",Data!$E$1:$BU$1020,A11,FALSE))))),"-")</f>
        <v>1.0085944623435392</v>
      </c>
      <c r="K11" s="52"/>
      <c r="L11" s="33">
        <f>_xlfn.IFNA(IF($L$6="Second Area","",HLOOKUP($L$6,Data!$E$1:$BU$1020,A11,FALSE)),"-")</f>
        <v>17929</v>
      </c>
      <c r="M11" s="34">
        <f>_xlfn.IFNA(IF($L$6="Second Area","",IF(E11="N/A","-",HLOOKUP($L$6&amp;"%",Data!$E$1:$BU$1020,A11,FALSE))),"-")</f>
        <v>0.52208730089397515</v>
      </c>
      <c r="N11" s="35">
        <f>_xlfn.IFNA(IF($L$6="Second Area","",IF(E11="N/A","-",IF($L$6="Edinburgh","-",IF($L$6="Scotland","-",HLOOKUP($L$6&amp;"Index",Data!$E$1:$BU$1020,A11,FALSE))))),"-")</f>
        <v>0.98411077453078377</v>
      </c>
    </row>
    <row r="12" spans="1:14" ht="6" customHeight="1" x14ac:dyDescent="0.3">
      <c r="A12" s="83"/>
      <c r="B12" s="52"/>
      <c r="C12" s="52"/>
      <c r="D12" s="88"/>
      <c r="E12" s="89"/>
      <c r="F12" s="89"/>
      <c r="G12" s="52"/>
      <c r="H12" s="68"/>
      <c r="I12" s="1056"/>
      <c r="J12" s="1096"/>
      <c r="K12" s="52"/>
      <c r="L12" s="33"/>
      <c r="M12" s="69"/>
      <c r="N12" s="35"/>
    </row>
    <row r="13" spans="1:14" x14ac:dyDescent="0.3">
      <c r="A13" s="83">
        <v>5</v>
      </c>
      <c r="B13" s="52" t="str">
        <f>VLOOKUP($A13,Data!$A$1:$BI$1015,2,FALSE)</f>
        <v>Age: 0-4</v>
      </c>
      <c r="C13" s="52" t="str">
        <f>VLOOKUP($A13,Data!$A$1:$BI$1015,3,FALSE)</f>
        <v>NRS - Population Estimate</v>
      </c>
      <c r="D13" s="88">
        <f>VLOOKUP($A13,Data!$A$1:$BI$1015,4,FALSE)</f>
        <v>43983</v>
      </c>
      <c r="E13" s="1164">
        <f>IF(ISBLANK(VLOOKUP($A13,Data!$A$1:$BI$1015,9,FALSE)),"N/A",VLOOKUP($A13,Data!$A$1:$BI$1015,9,FALSE))</f>
        <v>6.542112950340799E-2</v>
      </c>
      <c r="F13" s="1164">
        <f>IF(ISBLANK(VLOOKUP($A13,Data!$A$1:$BI$1015,10,FALSE)),"N/A",VLOOKUP($A13,Data!$A$1:$BI$1015,10,FALSE))</f>
        <v>2.2459206746929049E-2</v>
      </c>
      <c r="G13" s="52"/>
      <c r="H13" s="33">
        <f>IF($H$6="First Area","",HLOOKUP($H$6,Data!$E$1:$BU$1020,A13,FALSE))</f>
        <v>7741</v>
      </c>
      <c r="I13" s="1180">
        <f>_xlfn.IFNA(IF($H$6="First Area","",IF(E13="N/A","-",HLOOKUP($H$6&amp;"%",Data!$E$1:$BU$1020,A13,FALSE))),"-")</f>
        <v>5.1332550845153549E-2</v>
      </c>
      <c r="J13" s="1096">
        <f>_xlfn.IFNA(IF($H$6="First Area","",IF(E13="N/A","-",IF($H$6="Edinburgh","-",IF($H$6="Scotland","-",HLOOKUP($H$6&amp;"Index",Data!$E$1:$BU$1020,A13,FALSE))))),"-")</f>
        <v>1.1393269593185225</v>
      </c>
      <c r="K13" s="52"/>
      <c r="L13" s="33">
        <f>_xlfn.IFNA(IF($L$6="Second Area","",HLOOKUP($L$6,Data!$E$1:$BU$1020,A13,FALSE)),"-")</f>
        <v>1326</v>
      </c>
      <c r="M13" s="34">
        <f>_xlfn.IFNA(IF($L$6="Second Area","",IF(E13="N/A","-",HLOOKUP($L$6&amp;"%",Data!$E$1:$BU$1020,A13,FALSE))),"-")</f>
        <v>3.8612736961649338E-2</v>
      </c>
      <c r="N13" s="35">
        <f>_xlfn.IFNA(IF($L$6="Second Area","",IF(E13="N/A","-",IF($L$6="Edinburgh","-",IF($L$6="Scotland","-",HLOOKUP($L$6&amp;"Index",Data!$E$1:$BU$1020,A13,FALSE))))),"-")</f>
        <v>0.59021813372448551</v>
      </c>
    </row>
    <row r="14" spans="1:14" x14ac:dyDescent="0.3">
      <c r="A14" s="83">
        <v>6</v>
      </c>
      <c r="B14" s="52" t="str">
        <f>VLOOKUP($A14,Data!$A$1:$BI$1015,2,FALSE)</f>
        <v>Age: 5-11</v>
      </c>
      <c r="C14" s="52" t="str">
        <f>VLOOKUP($A14,Data!$A$1:$BI$1015,3,FALSE)</f>
        <v>NRS - Population Estimate</v>
      </c>
      <c r="D14" s="88">
        <f>VLOOKUP($A14,Data!$A$1:$BI$1015,4,FALSE)</f>
        <v>43983</v>
      </c>
      <c r="E14" s="1164">
        <f>IF(ISBLANK(VLOOKUP($A14,Data!$A$1:$BI$1015,9,FALSE)),"N/A",VLOOKUP($A14,Data!$A$1:$BI$1015,9,FALSE))</f>
        <v>9.9486119796623071E-2</v>
      </c>
      <c r="F14" s="1164">
        <f>IF(ISBLANK(VLOOKUP($A14,Data!$A$1:$BI$1015,10,FALSE)),"N/A",VLOOKUP($A14,Data!$A$1:$BI$1015,10,FALSE))</f>
        <v>3.156511642119416E-2</v>
      </c>
      <c r="G14" s="52"/>
      <c r="H14" s="33">
        <f>IF($H$6="First Area","",HLOOKUP($H$6,Data!$E$1:$BU$1020,A14,FALSE))</f>
        <v>12415</v>
      </c>
      <c r="I14" s="1180">
        <f>_xlfn.IFNA(IF($H$6="First Area","",IF(E14="N/A","-",HLOOKUP($H$6&amp;"%",Data!$E$1:$BU$1020,A14,FALSE))),"-")</f>
        <v>8.2327040271616234E-2</v>
      </c>
      <c r="J14" s="1096">
        <f>_xlfn.IFNA(IF($H$6="First Area","",IF(E14="N/A","-",IF($H$6="Edinburgh","-",IF($H$6="Scotland","-",HLOOKUP($H$6&amp;"Index",Data!$E$1:$BU$1020,A14,FALSE))))),"-")</f>
        <v>1.1890882285275159</v>
      </c>
      <c r="K14" s="52"/>
      <c r="L14" s="33">
        <f>_xlfn.IFNA(IF($L$6="Second Area","",HLOOKUP($L$6,Data!$E$1:$BU$1020,A14,FALSE)),"-")</f>
        <v>2288</v>
      </c>
      <c r="M14" s="34">
        <f>_xlfn.IFNA(IF($L$6="Second Area","",IF(E14="N/A","-",HLOOKUP($L$6&amp;"%",Data!$E$1:$BU$1020,A14,FALSE))),"-")</f>
        <v>6.6625899071081213E-2</v>
      </c>
      <c r="N14" s="35">
        <f>_xlfn.IFNA(IF($L$6="Second Area","",IF(E14="N/A","-",IF($L$6="Edinburgh","-",IF($L$6="Scotland","-",HLOOKUP($L$6&amp;"Index",Data!$E$1:$BU$1020,A14,FALSE))))),"-")</f>
        <v>0.6697004487388073</v>
      </c>
    </row>
    <row r="15" spans="1:14" x14ac:dyDescent="0.3">
      <c r="A15" s="83">
        <v>7</v>
      </c>
      <c r="B15" s="52" t="str">
        <f>VLOOKUP($A15,Data!$A$1:$BI$1015,2,FALSE)</f>
        <v>Age: 12-15</v>
      </c>
      <c r="C15" s="52" t="str">
        <f>VLOOKUP($A15,Data!$A$1:$BI$1015,3,FALSE)</f>
        <v>NRS - Population Estimate</v>
      </c>
      <c r="D15" s="88">
        <f>VLOOKUP($A15,Data!$A$1:$BI$1015,4,FALSE)</f>
        <v>43983</v>
      </c>
      <c r="E15" s="1164">
        <f>IF(ISBLANK(VLOOKUP($A15,Data!$A$1:$BI$1015,9,FALSE)),"N/A",VLOOKUP($A15,Data!$A$1:$BI$1015,9,FALSE))</f>
        <v>5.2065918318605207E-2</v>
      </c>
      <c r="F15" s="1164">
        <f>IF(ISBLANK(VLOOKUP($A15,Data!$A$1:$BI$1015,10,FALSE)),"N/A",VLOOKUP($A15,Data!$A$1:$BI$1015,10,FALSE))</f>
        <v>1.5125588217319562E-2</v>
      </c>
      <c r="G15" s="52"/>
      <c r="H15" s="33">
        <f>IF($H$6="First Area","",HLOOKUP($H$6,Data!$E$1:$BU$1020,A15,FALSE))</f>
        <v>6512</v>
      </c>
      <c r="I15" s="1180">
        <f>_xlfn.IFNA(IF($H$6="First Area","",IF(E15="N/A","-",HLOOKUP($H$6&amp;"%",Data!$E$1:$BU$1020,A15,FALSE))),"-")</f>
        <v>4.3182737515003219E-2</v>
      </c>
      <c r="J15" s="1096">
        <f>_xlfn.IFNA(IF($H$6="First Area","",IF(E15="N/A","-",IF($H$6="Edinburgh","-",IF($H$6="Scotland","-",HLOOKUP($H$6&amp;"Index",Data!$E$1:$BU$1020,A15,FALSE))))),"-")</f>
        <v>1.2088325534627546</v>
      </c>
      <c r="K15" s="52"/>
      <c r="L15" s="33">
        <f>_xlfn.IFNA(IF($L$6="Second Area","",HLOOKUP($L$6,Data!$E$1:$BU$1020,A15,FALSE)),"-")</f>
        <v>1339</v>
      </c>
      <c r="M15" s="34">
        <f>_xlfn.IFNA(IF($L$6="Second Area","",IF(E15="N/A","-",HLOOKUP($L$6&amp;"%",Data!$E$1:$BU$1020,A15,FALSE))),"-")</f>
        <v>3.8991293206371395E-2</v>
      </c>
      <c r="N15" s="35">
        <f>_xlfn.IFNA(IF($L$6="Second Area","",IF(E15="N/A","-",IF($L$6="Edinburgh","-",IF($L$6="Scotland","-",HLOOKUP($L$6&amp;"Index",Data!$E$1:$BU$1020,A15,FALSE))))),"-")</f>
        <v>0.74888323236273868</v>
      </c>
    </row>
    <row r="16" spans="1:14" x14ac:dyDescent="0.3">
      <c r="A16" s="83">
        <v>8</v>
      </c>
      <c r="B16" s="52" t="str">
        <f>VLOOKUP($A16,Data!$A$1:$BI$1015,2,FALSE)</f>
        <v>Age: 16-24</v>
      </c>
      <c r="C16" s="52" t="str">
        <f>VLOOKUP($A16,Data!$A$1:$BI$1015,3,FALSE)</f>
        <v>NRS - Population Estimate</v>
      </c>
      <c r="D16" s="88">
        <f>VLOOKUP($A16,Data!$A$1:$BI$1015,4,FALSE)</f>
        <v>43983</v>
      </c>
      <c r="E16" s="1164">
        <f>IF(ISBLANK(VLOOKUP($A16,Data!$A$1:$BI$1015,9,FALSE)),"N/A",VLOOKUP($A16,Data!$A$1:$BI$1015,9,FALSE))</f>
        <v>0.29996584430256695</v>
      </c>
      <c r="F16" s="1164">
        <f>IF(ISBLANK(VLOOKUP($A16,Data!$A$1:$BI$1015,10,FALSE)),"N/A",VLOOKUP($A16,Data!$A$1:$BI$1015,10,FALSE))</f>
        <v>6.4316282861218668E-2</v>
      </c>
      <c r="G16" s="52"/>
      <c r="H16" s="33">
        <f>IF($H$6="First Area","",HLOOKUP($H$6,Data!$E$1:$BU$1020,A16,FALSE))</f>
        <v>11361</v>
      </c>
      <c r="I16" s="1180">
        <f>_xlfn.IFNA(IF($H$6="First Area","",IF(E16="N/A","-",HLOOKUP($H$6&amp;"%",Data!$E$1:$BU$1020,A16,FALSE))),"-")</f>
        <v>7.5337696699624007E-2</v>
      </c>
      <c r="J16" s="1096">
        <f>_xlfn.IFNA(IF($H$6="First Area","",IF(E16="N/A","-",IF($H$6="Edinburgh","-",IF($H$6="Scotland","-",HLOOKUP($H$6&amp;"Index",Data!$E$1:$BU$1020,A16,FALSE))))),"-")</f>
        <v>0.61653212248003997</v>
      </c>
      <c r="K16" s="52"/>
      <c r="L16" s="33">
        <f>_xlfn.IFNA(IF($L$6="Second Area","",HLOOKUP($L$6,Data!$E$1:$BU$1020,A16,FALSE)),"-")</f>
        <v>2710</v>
      </c>
      <c r="M16" s="34">
        <f>_xlfn.IFNA(IF($L$6="Second Area","",IF(E16="N/A","-",HLOOKUP($L$6&amp;"%",Data!$E$1:$BU$1020,A16,FALSE))),"-")</f>
        <v>7.891441716898169E-2</v>
      </c>
      <c r="N16" s="35">
        <f>_xlfn.IFNA(IF($L$6="Second Area","",IF(E16="N/A","-",IF($L$6="Edinburgh","-",IF($L$6="Scotland","-",HLOOKUP($L$6&amp;"Index",Data!$E$1:$BU$1020,A16,FALSE))))),"-")</f>
        <v>0.26307800927289232</v>
      </c>
    </row>
    <row r="17" spans="1:14" ht="6" customHeight="1" x14ac:dyDescent="0.3">
      <c r="A17" s="83"/>
      <c r="B17" s="52"/>
      <c r="C17" s="52"/>
      <c r="D17" s="88"/>
      <c r="E17" s="89"/>
      <c r="F17" s="89"/>
      <c r="G17" s="52"/>
      <c r="H17" s="68"/>
      <c r="I17" s="1056"/>
      <c r="J17" s="1096"/>
      <c r="K17" s="52"/>
      <c r="L17" s="33"/>
      <c r="M17" s="69"/>
      <c r="N17" s="35"/>
    </row>
    <row r="18" spans="1:14" x14ac:dyDescent="0.3">
      <c r="A18" s="83">
        <v>9</v>
      </c>
      <c r="B18" s="52" t="str">
        <f>VLOOKUP($A18,Data!$A$1:$BI$1015,2,FALSE)</f>
        <v>Age: 25-44</v>
      </c>
      <c r="C18" s="52" t="str">
        <f>VLOOKUP($A18,Data!$A$1:$BI$1015,3,FALSE)</f>
        <v>NRS - Population Estimate</v>
      </c>
      <c r="D18" s="88">
        <f>VLOOKUP($A18,Data!$A$1:$BI$1015,4,FALSE)</f>
        <v>43983</v>
      </c>
      <c r="E18" s="1164">
        <f>IF(ISBLANK(VLOOKUP($A18,Data!$A$1:$BI$1015,9,FALSE)),"N/A",VLOOKUP($A18,Data!$A$1:$BI$1015,9,FALSE))</f>
        <v>0.5316781556591631</v>
      </c>
      <c r="F18" s="1164">
        <f>IF(ISBLANK(VLOOKUP($A18,Data!$A$1:$BI$1015,10,FALSE)),"N/A",VLOOKUP($A18,Data!$A$1:$BI$1015,10,FALSE))</f>
        <v>0.24285486824297428</v>
      </c>
      <c r="G18" s="52"/>
      <c r="H18" s="33">
        <f>IF($H$6="First Area","",HLOOKUP($H$6,Data!$E$1:$BU$1020,A18,FALSE))</f>
        <v>47262</v>
      </c>
      <c r="I18" s="1180">
        <f>_xlfn.IFNA(IF($H$6="First Area","",IF(E18="N/A","-",HLOOKUP($H$6&amp;"%",Data!$E$1:$BU$1020,A18,FALSE))),"-")</f>
        <v>0.31340640977181849</v>
      </c>
      <c r="J18" s="1096">
        <f>_xlfn.IFNA(IF($H$6="First Area","",IF(E18="N/A","-",IF($H$6="Edinburgh","-",IF($H$6="Scotland","-",HLOOKUP($H$6&amp;"Index",Data!$E$1:$BU$1020,A18,FALSE))))),"-")</f>
        <v>0.90686949135853634</v>
      </c>
      <c r="K18" s="52"/>
      <c r="L18" s="33">
        <f>_xlfn.IFNA(IF($L$6="Second Area","",HLOOKUP($L$6,Data!$E$1:$BU$1020,A18,FALSE)),"-")</f>
        <v>11366</v>
      </c>
      <c r="M18" s="34">
        <f>_xlfn.IFNA(IF($L$6="Second Area","",IF(E18="N/A","-",HLOOKUP($L$6&amp;"%",Data!$E$1:$BU$1020,A18,FALSE))),"-")</f>
        <v>0.3309746367316036</v>
      </c>
      <c r="N18" s="35">
        <f>_xlfn.IFNA(IF($L$6="Second Area","",IF(E18="N/A","-",IF($L$6="Edinburgh","-",IF($L$6="Scotland","-",HLOOKUP($L$6&amp;"Index",Data!$E$1:$BU$1020,A18,FALSE))))),"-")</f>
        <v>0.62250937566029663</v>
      </c>
    </row>
    <row r="19" spans="1:14" x14ac:dyDescent="0.3">
      <c r="A19" s="83">
        <v>10</v>
      </c>
      <c r="B19" s="52" t="str">
        <f>VLOOKUP($A19,Data!$A$1:$BI$1015,2,FALSE)</f>
        <v>Age: 45-64</v>
      </c>
      <c r="C19" s="52" t="str">
        <f>VLOOKUP($A19,Data!$A$1:$BI$1015,3,FALSE)</f>
        <v>NRS - Population Estimate</v>
      </c>
      <c r="D19" s="88">
        <f>VLOOKUP($A19,Data!$A$1:$BI$1015,4,FALSE)</f>
        <v>43983</v>
      </c>
      <c r="E19" s="1164">
        <f>IF(ISBLANK(VLOOKUP($A19,Data!$A$1:$BI$1015,9,FALSE)),"N/A",VLOOKUP($A19,Data!$A$1:$BI$1015,9,FALSE))</f>
        <v>0.27087811479977708</v>
      </c>
      <c r="F19" s="1164">
        <f>IF(ISBLANK(VLOOKUP($A19,Data!$A$1:$BI$1015,10,FALSE)),"N/A",VLOOKUP($A19,Data!$A$1:$BI$1015,10,FALSE))</f>
        <v>0.16686371876724207</v>
      </c>
      <c r="G19" s="52"/>
      <c r="H19" s="33">
        <f>IF($H$6="First Area","",HLOOKUP($H$6,Data!$E$1:$BU$1020,A19,FALSE))</f>
        <v>39231</v>
      </c>
      <c r="I19" s="1180">
        <f>_xlfn.IFNA(IF($H$6="First Area","",IF(E19="N/A","-",HLOOKUP($H$6&amp;"%",Data!$E$1:$BU$1020,A19,FALSE))),"-")</f>
        <v>0.26015079475600295</v>
      </c>
      <c r="J19" s="1096">
        <f>_xlfn.IFNA(IF($H$6="First Area","",IF(E19="N/A","-",IF($H$6="Edinburgh","-",IF($H$6="Scotland","-",HLOOKUP($H$6&amp;"Index",Data!$E$1:$BU$1020,A19,FALSE))))),"-")</f>
        <v>1.12807484018477</v>
      </c>
      <c r="K19" s="52"/>
      <c r="L19" s="33">
        <f>_xlfn.IFNA(IF($L$6="Second Area","",HLOOKUP($L$6,Data!$E$1:$BU$1020,A19,FALSE)),"-")</f>
        <v>9061</v>
      </c>
      <c r="M19" s="34">
        <f>_xlfn.IFNA(IF($L$6="Second Area","",IF(E19="N/A","-",HLOOKUP($L$6&amp;"%",Data!$E$1:$BU$1020,A19,FALSE))),"-")</f>
        <v>0.2638537025712705</v>
      </c>
      <c r="N19" s="35">
        <f>_xlfn.IFNA(IF($L$6="Second Area","",IF(E19="N/A","-",IF($L$6="Edinburgh","-",IF($L$6="Scotland","-",HLOOKUP($L$6&amp;"Index",Data!$E$1:$BU$1020,A19,FALSE))))),"-")</f>
        <v>0.97406799647251396</v>
      </c>
    </row>
    <row r="20" spans="1:14" x14ac:dyDescent="0.3">
      <c r="A20" s="83">
        <v>11</v>
      </c>
      <c r="B20" s="52" t="str">
        <f>VLOOKUP($A20,Data!$A$1:$BI$1015,2,FALSE)</f>
        <v>Age: 65-84</v>
      </c>
      <c r="C20" s="52" t="str">
        <f>VLOOKUP($A20,Data!$A$1:$BI$1015,3,FALSE)</f>
        <v>NRS - Population Estimate</v>
      </c>
      <c r="D20" s="88">
        <f>VLOOKUP($A20,Data!$A$1:$BI$1015,4,FALSE)</f>
        <v>43983</v>
      </c>
      <c r="E20" s="1164">
        <f>IF(ISBLANK(VLOOKUP($A20,Data!$A$1:$BI$1015,9,FALSE)),"N/A",VLOOKUP($A20,Data!$A$1:$BI$1015,9,FALSE))</f>
        <v>0.18630546784111685</v>
      </c>
      <c r="F20" s="1164">
        <f>IF(ISBLANK(VLOOKUP($A20,Data!$A$1:$BI$1015,10,FALSE)),"N/A",VLOOKUP($A20,Data!$A$1:$BI$1015,10,FALSE))</f>
        <v>7.7286118818111607E-2</v>
      </c>
      <c r="G20" s="52"/>
      <c r="H20" s="33">
        <f>IF($H$6="First Area","",HLOOKUP($H$6,Data!$E$1:$BU$1020,A20,FALSE))</f>
        <v>22493</v>
      </c>
      <c r="I20" s="1180">
        <f>_xlfn.IFNA(IF($H$6="First Area","",IF(E20="N/A","-",HLOOKUP($H$6&amp;"%",Data!$E$1:$BU$1020,A20,FALSE))),"-")</f>
        <v>0.14915683583000114</v>
      </c>
      <c r="J20" s="1096">
        <f>_xlfn.IFNA(IF($H$6="First Area","",IF(E20="N/A","-",IF($H$6="Edinburgh","-",IF($H$6="Scotland","-",HLOOKUP($H$6&amp;"Index",Data!$E$1:$BU$1020,A20,FALSE))))),"-")</f>
        <v>1.147453958163231</v>
      </c>
      <c r="K20" s="52"/>
      <c r="L20" s="33">
        <f>_xlfn.IFNA(IF($L$6="Second Area","",HLOOKUP($L$6,Data!$E$1:$BU$1020,A20,FALSE)),"-")</f>
        <v>5300</v>
      </c>
      <c r="M20" s="34">
        <f>_xlfn.IFNA(IF($L$6="Second Area","",IF(E20="N/A","-",HLOOKUP($L$6&amp;"%",Data!$E$1:$BU$1020,A20,FALSE))),"-")</f>
        <v>0.15433446900206749</v>
      </c>
      <c r="N20" s="35">
        <f>_xlfn.IFNA(IF($L$6="Second Area","",IF(E20="N/A","-",IF($L$6="Edinburgh","-",IF($L$6="Scotland","-",HLOOKUP($L$6&amp;"Index",Data!$E$1:$BU$1020,A20,FALSE))))),"-")</f>
        <v>0.82839473682911691</v>
      </c>
    </row>
    <row r="21" spans="1:14" x14ac:dyDescent="0.3">
      <c r="A21" s="83">
        <v>12</v>
      </c>
      <c r="B21" s="52" t="str">
        <f>VLOOKUP($A21,Data!$A$1:$BI$1015,2,FALSE)</f>
        <v>Age: 85+</v>
      </c>
      <c r="C21" s="52" t="str">
        <f>VLOOKUP($A21,Data!$A$1:$BI$1015,3,FALSE)</f>
        <v>NRS - Population Estimate</v>
      </c>
      <c r="D21" s="88">
        <f>VLOOKUP($A21,Data!$A$1:$BI$1015,4,FALSE)</f>
        <v>43983</v>
      </c>
      <c r="E21" s="1164">
        <f>IF(ISBLANK(VLOOKUP($A21,Data!$A$1:$BI$1015,9,FALSE)),"N/A",VLOOKUP($A21,Data!$A$1:$BI$1015,9,FALSE))</f>
        <v>4.1091906265580853E-2</v>
      </c>
      <c r="F21" s="1164">
        <f>IF(ISBLANK(VLOOKUP($A21,Data!$A$1:$BI$1015,10,FALSE)),"N/A",VLOOKUP($A21,Data!$A$1:$BI$1015,10,FALSE))</f>
        <v>9.9003850149728036E-3</v>
      </c>
      <c r="G21" s="52"/>
      <c r="H21" s="33">
        <f>IF($H$6="First Area","",HLOOKUP($H$6,Data!$E$1:$BU$1020,A21,FALSE))</f>
        <v>3786</v>
      </c>
      <c r="I21" s="1180">
        <f>_xlfn.IFNA(IF($H$6="First Area","",IF(E21="N/A","-",HLOOKUP($H$6&amp;"%",Data!$E$1:$BU$1020,A21,FALSE))),"-")</f>
        <v>2.5105934310780433E-2</v>
      </c>
      <c r="J21" s="1096">
        <f>_xlfn.IFNA(IF($H$6="First Area","",IF(E21="N/A","-",IF($H$6="Edinburgh","-",IF($H$6="Scotland","-",HLOOKUP($H$6&amp;"Index",Data!$E$1:$BU$1020,A21,FALSE))))),"-")</f>
        <v>1.1625761858042805</v>
      </c>
      <c r="K21" s="52"/>
      <c r="L21" s="33">
        <f>_xlfn.IFNA(IF($L$6="Second Area","",HLOOKUP($L$6,Data!$E$1:$BU$1020,A21,FALSE)),"-")</f>
        <v>951</v>
      </c>
      <c r="M21" s="34">
        <f>_xlfn.IFNA(IF($L$6="Second Area","",IF(E21="N/A","-",HLOOKUP($L$6&amp;"%",Data!$E$1:$BU$1020,A21,FALSE))),"-")</f>
        <v>2.7692845286974754E-2</v>
      </c>
      <c r="N21" s="35">
        <f>_xlfn.IFNA(IF($L$6="Second Area","",IF(E21="N/A","-",IF($L$6="Edinburgh","-",IF($L$6="Scotland","-",HLOOKUP($L$6&amp;"Index",Data!$E$1:$BU$1020,A21,FALSE))))),"-")</f>
        <v>0.67392457064399225</v>
      </c>
    </row>
    <row r="22" spans="1:14" x14ac:dyDescent="0.3">
      <c r="A22" s="83"/>
      <c r="B22" s="52"/>
      <c r="C22" s="52"/>
      <c r="D22" s="88"/>
      <c r="E22" s="89"/>
      <c r="F22" s="89"/>
      <c r="G22" s="52"/>
      <c r="H22" s="68"/>
      <c r="I22" s="1097"/>
      <c r="J22" s="1096"/>
      <c r="K22" s="52"/>
      <c r="L22" s="33"/>
      <c r="M22" s="69"/>
      <c r="N22" s="35"/>
    </row>
    <row r="23" spans="1:14" x14ac:dyDescent="0.3">
      <c r="A23" s="83">
        <v>29</v>
      </c>
      <c r="B23" s="86" t="str">
        <f>VLOOKUP($A23,Data!$A$1:$BI$1015,2,FALSE)</f>
        <v>Total households</v>
      </c>
      <c r="C23" s="86" t="str">
        <f>VLOOKUP($A23,Data!$A$1:$BI$1015,3,FALSE)</f>
        <v>Census</v>
      </c>
      <c r="D23" s="87">
        <f>VLOOKUP($A23,Data!$A$1:$BI$1015,4,FALSE)</f>
        <v>40603</v>
      </c>
      <c r="E23" s="128">
        <f>IF(ISBLANK(VLOOKUP($A23,Data!$A$1:$BI$1015,9,FALSE)),"N/A",VLOOKUP($A23,Data!$A$1:$BI$1015,9,FALSE))</f>
        <v>17759</v>
      </c>
      <c r="F23" s="128">
        <f>IF(ISBLANK(VLOOKUP($A23,Data!$A$1:$BI$1015,10,FALSE)),"N/A",VLOOKUP($A23,Data!$A$1:$BI$1015,10,FALSE))</f>
        <v>8327</v>
      </c>
      <c r="G23" s="52"/>
      <c r="H23" s="33">
        <f>IF($H$6="First Area","",HLOOKUP($H$6,Data!$E$1:$BU$1020,A23,FALSE))</f>
        <v>61314</v>
      </c>
      <c r="I23" s="1180">
        <f>_xlfn.IFNA(IF($H$6="First Area","",IF(E23="N/A","-",HLOOKUP($H$6&amp;"%",Data!$E$1:$BU$1020,A23,FALSE))),"-")</f>
        <v>0.27488780592779227</v>
      </c>
      <c r="J23" s="1096">
        <f>_xlfn.IFNA(IF($H$6="First Area","",IF(E23="N/A","-",IF($H$6="Edinburgh","-",IF($H$6="Scotland","-",HLOOKUP($H$6&amp;"Index",Data!$E$1:$BU$1020,A23,FALSE))))),"-")</f>
        <v>2.9242077528723436</v>
      </c>
      <c r="K23" s="52"/>
      <c r="L23" s="33">
        <f>_xlfn.IFNA(IF($L$6="Second Area","",HLOOKUP($L$6,Data!$E$1:$BU$1020,A23,FALSE)),"-")</f>
        <v>14726</v>
      </c>
      <c r="M23" s="34">
        <f>_xlfn.IFNA(IF($L$6="Second Area","",IF(E23="N/A","-",HLOOKUP($L$6&amp;"%",Data!$E$1:$BU$1020,A23,FALSE))),"-")</f>
        <v>6.6020775517706715E-2</v>
      </c>
      <c r="N23" s="35">
        <f>_xlfn.IFNA(IF($L$6="Second Area","",IF(E23="N/A","-",IF($L$6="Edinburgh","-",IF($L$6="Scotland","-",HLOOKUP($L$6&amp;"Index",Data!$E$1:$BU$1020,A23,FALSE))))),"-")</f>
        <v>0.70231730712069251</v>
      </c>
    </row>
    <row r="24" spans="1:14" x14ac:dyDescent="0.3">
      <c r="A24" s="83">
        <v>30</v>
      </c>
      <c r="B24" s="52" t="str">
        <f>VLOOKUP($A24,Data!$A$1:$BI$1015,2,FALSE)</f>
        <v>1 Person: Pensioner</v>
      </c>
      <c r="C24" s="52" t="str">
        <f>VLOOKUP($A24,Data!$A$1:$BI$1015,3,FALSE)</f>
        <v>Census</v>
      </c>
      <c r="D24" s="88">
        <f>VLOOKUP($A24,Data!$A$1:$BI$1015,4,FALSE)</f>
        <v>40603</v>
      </c>
      <c r="E24" s="1164">
        <f>IF(ISBLANK(VLOOKUP($A24,Data!$A$1:$BI$1015,9,FALSE)),"N/A",VLOOKUP($A24,Data!$A$1:$BI$1015,9,FALSE))</f>
        <v>0.16070543941345486</v>
      </c>
      <c r="F24" s="1164">
        <f>IF(ISBLANK(VLOOKUP($A24,Data!$A$1:$BI$1015,10,FALSE)),"N/A",VLOOKUP($A24,Data!$A$1:$BI$1015,10,FALSE))</f>
        <v>7.5848865364040771E-2</v>
      </c>
      <c r="G24" s="52"/>
      <c r="H24" s="33">
        <f>IF($H$6="First Area","",HLOOKUP($H$6,Data!$E$1:$BU$1020,A24,FALSE))</f>
        <v>8429</v>
      </c>
      <c r="I24" s="1180">
        <f>_xlfn.IFNA(IF($H$6="First Area","",IF(E24="N/A","-",HLOOKUP($H$6&amp;"%",Data!$E$1:$BU$1020,A24,FALSE))),"-")</f>
        <v>0.13747268160615847</v>
      </c>
      <c r="J24" s="1096">
        <f>_xlfn.IFNA(IF($H$6="First Area","",IF(E24="N/A","-",IF($H$6="Edinburgh","-",IF($H$6="Scotland","-",HLOOKUP($H$6&amp;"Index",Data!$E$1:$BU$1020,A24,FALSE))))),"-")</f>
        <v>1.1619773051246827</v>
      </c>
      <c r="K24" s="52"/>
      <c r="L24" s="33">
        <f>_xlfn.IFNA(IF($L$6="Second Area","",HLOOKUP($L$6,Data!$E$1:$BU$1020,A24,FALSE)),"-")</f>
        <v>2153</v>
      </c>
      <c r="M24" s="34">
        <f>_xlfn.IFNA(IF($L$6="Second Area","",IF(E24="N/A","-",HLOOKUP($L$6&amp;"%",Data!$E$1:$BU$1020,A24,FALSE))),"-")</f>
        <v>0.14620399293766129</v>
      </c>
      <c r="N24" s="35">
        <f>_xlfn.IFNA(IF($L$6="Second Area","",IF(E24="N/A","-",IF($L$6="Edinburgh","-",IF($L$6="Scotland","-",HLOOKUP($L$6&amp;"Index",Data!$E$1:$BU$1020,A24,FALSE))))),"-")</f>
        <v>1.2357780449709457</v>
      </c>
    </row>
    <row r="25" spans="1:14" x14ac:dyDescent="0.3">
      <c r="A25" s="83">
        <v>31</v>
      </c>
      <c r="B25" s="52" t="str">
        <f>VLOOKUP($A25,Data!$A$1:$BI$1015,2,FALSE)</f>
        <v>1 Person: Other</v>
      </c>
      <c r="C25" s="52" t="str">
        <f>VLOOKUP($A25,Data!$A$1:$BI$1015,3,FALSE)</f>
        <v>Census</v>
      </c>
      <c r="D25" s="88">
        <f>VLOOKUP($A25,Data!$A$1:$BI$1015,4,FALSE)</f>
        <v>40603</v>
      </c>
      <c r="E25" s="1164">
        <f>IF(ISBLANK(VLOOKUP($A25,Data!$A$1:$BI$1015,9,FALSE)),"N/A",VLOOKUP($A25,Data!$A$1:$BI$1015,9,FALSE))</f>
        <v>0.41269215608986992</v>
      </c>
      <c r="F25" s="1164">
        <f>IF(ISBLANK(VLOOKUP($A25,Data!$A$1:$BI$1015,10,FALSE)),"N/A",VLOOKUP($A25,Data!$A$1:$BI$1015,10,FALSE))</f>
        <v>0.13137984868500061</v>
      </c>
      <c r="G25" s="52"/>
      <c r="H25" s="33">
        <f>IF($H$6="First Area","",HLOOKUP($H$6,Data!$E$1:$BU$1020,A25,FALSE))</f>
        <v>13357</v>
      </c>
      <c r="I25" s="1180">
        <f>_xlfn.IFNA(IF($H$6="First Area","",IF(E25="N/A","-",HLOOKUP($H$6&amp;"%",Data!$E$1:$BU$1020,A25,FALSE))),"-")</f>
        <v>0.21784584271128943</v>
      </c>
      <c r="J25" s="1096">
        <f>_xlfn.IFNA(IF($H$6="First Area","",IF(E25="N/A","-",IF($H$6="Edinburgh","-",IF($H$6="Scotland","-",HLOOKUP($H$6&amp;"Index",Data!$E$1:$BU$1020,A25,FALSE))))),"-")</f>
        <v>0.79936060444825086</v>
      </c>
      <c r="K25" s="52"/>
      <c r="L25" s="33">
        <f>_xlfn.IFNA(IF($L$6="Second Area","",HLOOKUP($L$6,Data!$E$1:$BU$1020,A25,FALSE)),"-")</f>
        <v>3963</v>
      </c>
      <c r="M25" s="34">
        <f>_xlfn.IFNA(IF($L$6="Second Area","",IF(E25="N/A","-",HLOOKUP($L$6&amp;"%",Data!$E$1:$BU$1020,A25,FALSE))),"-")</f>
        <v>0.26911584951785955</v>
      </c>
      <c r="N25" s="35">
        <f>_xlfn.IFNA(IF($L$6="Second Area","",IF(E25="N/A","-",IF($L$6="Edinburgh","-",IF($L$6="Scotland","-",HLOOKUP($L$6&amp;"Index",Data!$E$1:$BU$1020,A25,FALSE))))),"-")</f>
        <v>0.98749007766147523</v>
      </c>
    </row>
    <row r="26" spans="1:14" x14ac:dyDescent="0.3">
      <c r="A26" s="83">
        <v>32</v>
      </c>
      <c r="B26" s="52" t="str">
        <f>VLOOKUP($A26,Data!$A$1:$BI$1015,2,FALSE)</f>
        <v>1 Adult, plus children</v>
      </c>
      <c r="C26" s="52" t="str">
        <f>VLOOKUP($A26,Data!$A$1:$BI$1015,3,FALSE)</f>
        <v>Census</v>
      </c>
      <c r="D26" s="88">
        <f>VLOOKUP($A26,Data!$A$1:$BI$1015,4,FALSE)</f>
        <v>40603</v>
      </c>
      <c r="E26" s="1164">
        <f>IF(ISBLANK(VLOOKUP($A26,Data!$A$1:$BI$1015,9,FALSE)),"N/A",VLOOKUP($A26,Data!$A$1:$BI$1015,9,FALSE))</f>
        <v>7.469094677622326E-2</v>
      </c>
      <c r="F26" s="1164">
        <f>IF(ISBLANK(VLOOKUP($A26,Data!$A$1:$BI$1015,10,FALSE)),"N/A",VLOOKUP($A26,Data!$A$1:$BI$1015,10,FALSE))</f>
        <v>2.099644128113879E-2</v>
      </c>
      <c r="G26" s="52"/>
      <c r="H26" s="33">
        <f>IF($H$6="First Area","",HLOOKUP($H$6,Data!$E$1:$BU$1020,A26,FALSE))</f>
        <v>2957</v>
      </c>
      <c r="I26" s="1180">
        <f>_xlfn.IFNA(IF($H$6="First Area","",IF(E26="N/A","-",HLOOKUP($H$6&amp;"%",Data!$E$1:$BU$1020,A26,FALSE))),"-")</f>
        <v>4.8227158560850705E-2</v>
      </c>
      <c r="J26" s="1096">
        <f>_xlfn.IFNA(IF($H$6="First Area","",IF(E26="N/A","-",IF($H$6="Edinburgh","-",IF($H$6="Scotland","-",HLOOKUP($H$6&amp;"Index",Data!$E$1:$BU$1020,A26,FALSE))))),"-")</f>
        <v>1.0766806069618966</v>
      </c>
      <c r="K26" s="52"/>
      <c r="L26" s="33">
        <f>_xlfn.IFNA(IF($L$6="Second Area","",HLOOKUP($L$6,Data!$E$1:$BU$1020,A26,FALSE)),"-")</f>
        <v>429</v>
      </c>
      <c r="M26" s="34">
        <f>_xlfn.IFNA(IF($L$6="Second Area","",IF(E26="N/A","-",HLOOKUP($L$6&amp;"%",Data!$E$1:$BU$1020,A26,FALSE))),"-")</f>
        <v>2.9132147222599485E-2</v>
      </c>
      <c r="N26" s="35">
        <f>_xlfn.IFNA(IF($L$6="Second Area","",IF(E26="N/A","-",IF($L$6="Edinburgh","-",IF($L$6="Scotland","-",HLOOKUP($L$6&amp;"Index",Data!$E$1:$BU$1020,A26,FALSE))))),"-")</f>
        <v>0.65038079973456486</v>
      </c>
    </row>
    <row r="27" spans="1:14" ht="6" customHeight="1" x14ac:dyDescent="0.3">
      <c r="A27" s="83"/>
      <c r="B27" s="52"/>
      <c r="C27" s="52"/>
      <c r="D27" s="88"/>
      <c r="E27" s="89"/>
      <c r="F27" s="89"/>
      <c r="G27" s="52"/>
      <c r="H27" s="68"/>
      <c r="I27" s="1056"/>
      <c r="J27" s="1096"/>
      <c r="K27" s="52"/>
      <c r="L27" s="33"/>
      <c r="M27" s="69"/>
      <c r="N27" s="35"/>
    </row>
    <row r="28" spans="1:14" x14ac:dyDescent="0.3">
      <c r="A28" s="83">
        <v>33</v>
      </c>
      <c r="B28" s="52" t="str">
        <f>VLOOKUP($A28,Data!$A$1:$BI$1015,2,FALSE)</f>
        <v>2 Adults, no children</v>
      </c>
      <c r="C28" s="52" t="str">
        <f>VLOOKUP($A28,Data!$A$1:$BI$1015,3,FALSE)</f>
        <v>Census</v>
      </c>
      <c r="D28" s="88">
        <f>VLOOKUP($A28,Data!$A$1:$BI$1015,4,FALSE)</f>
        <v>40603</v>
      </c>
      <c r="E28" s="1164">
        <f>IF(ISBLANK(VLOOKUP($A28,Data!$A$1:$BI$1015,9,FALSE)),"N/A",VLOOKUP($A28,Data!$A$1:$BI$1015,9,FALSE))</f>
        <v>0.3358763499455068</v>
      </c>
      <c r="F28" s="1164">
        <f>IF(ISBLANK(VLOOKUP($A28,Data!$A$1:$BI$1015,10,FALSE)),"N/A",VLOOKUP($A28,Data!$A$1:$BI$1015,10,FALSE))</f>
        <v>0.27670441927603817</v>
      </c>
      <c r="G28" s="52"/>
      <c r="H28" s="33">
        <f>IF($H$6="First Area","",HLOOKUP($H$6,Data!$E$1:$BU$1020,A28,FALSE))</f>
        <v>19301</v>
      </c>
      <c r="I28" s="1180">
        <f>_xlfn.IFNA(IF($H$6="First Area","",IF(E28="N/A","-",HLOOKUP($H$6&amp;"%",Data!$E$1:$BU$1020,A28,FALSE))),"-")</f>
        <v>0.31478944449880941</v>
      </c>
      <c r="J28" s="1096">
        <f>_xlfn.IFNA(IF($H$6="First Area","",IF(E28="N/A","-",IF($H$6="Edinburgh","-",IF($H$6="Scotland","-",HLOOKUP($H$6&amp;"Index",Data!$E$1:$BU$1020,A28,FALSE))))),"-")</f>
        <v>1.0175661630808372</v>
      </c>
      <c r="K28" s="52"/>
      <c r="L28" s="33">
        <f>_xlfn.IFNA(IF($L$6="Second Area","",HLOOKUP($L$6,Data!$E$1:$BU$1020,A28,FALSE)),"-")</f>
        <v>4842</v>
      </c>
      <c r="M28" s="34">
        <f>_xlfn.IFNA(IF($L$6="Second Area","",IF(E28="N/A","-",HLOOKUP($L$6&amp;"%",Data!$E$1:$BU$1020,A28,FALSE))),"-")</f>
        <v>0.32880619312780118</v>
      </c>
      <c r="N28" s="35">
        <f>_xlfn.IFNA(IF($L$6="Second Area","",IF(E28="N/A","-",IF($L$6="Edinburgh","-",IF($L$6="Scotland","-",HLOOKUP($L$6&amp;"Index",Data!$E$1:$BU$1020,A28,FALSE))))),"-")</f>
        <v>1.062875716404585</v>
      </c>
    </row>
    <row r="29" spans="1:14" x14ac:dyDescent="0.3">
      <c r="A29" s="83">
        <v>34</v>
      </c>
      <c r="B29" s="52" t="str">
        <f>VLOOKUP($A29,Data!$A$1:$BI$1015,2,FALSE)</f>
        <v>2 Adults, plus children</v>
      </c>
      <c r="C29" s="52" t="str">
        <f>VLOOKUP($A29,Data!$A$1:$BI$1015,3,FALSE)</f>
        <v>Census</v>
      </c>
      <c r="D29" s="88">
        <f>VLOOKUP($A29,Data!$A$1:$BI$1015,4,FALSE)</f>
        <v>40603</v>
      </c>
      <c r="E29" s="1164">
        <f>IF(ISBLANK(VLOOKUP($A29,Data!$A$1:$BI$1015,9,FALSE)),"N/A",VLOOKUP($A29,Data!$A$1:$BI$1015,9,FALSE))</f>
        <v>0.18926384051879427</v>
      </c>
      <c r="F29" s="1164">
        <f>IF(ISBLANK(VLOOKUP($A29,Data!$A$1:$BI$1015,10,FALSE)),"N/A",VLOOKUP($A29,Data!$A$1:$BI$1015,10,FALSE))</f>
        <v>5.9990770650669129E-2</v>
      </c>
      <c r="G29" s="52"/>
      <c r="H29" s="33">
        <f>IF($H$6="First Area","",HLOOKUP($H$6,Data!$E$1:$BU$1020,A29,FALSE))</f>
        <v>9203</v>
      </c>
      <c r="I29" s="1180">
        <f>_xlfn.IFNA(IF($H$6="First Area","",IF(E29="N/A","-",HLOOKUP($H$6&amp;"%",Data!$E$1:$BU$1020,A29,FALSE))),"-")</f>
        <v>0.15009622598427766</v>
      </c>
      <c r="J29" s="1096">
        <f>_xlfn.IFNA(IF($H$6="First Area","",IF(E29="N/A","-",IF($H$6="Edinburgh","-",IF($H$6="Scotland","-",HLOOKUP($H$6&amp;"Index",Data!$E$1:$BU$1020,A29,FALSE))))),"-")</f>
        <v>1.2265208566097272</v>
      </c>
      <c r="K29" s="52"/>
      <c r="L29" s="33">
        <f>_xlfn.IFNA(IF($L$6="Second Area","",HLOOKUP($L$6,Data!$E$1:$BU$1020,A29,FALSE)),"-")</f>
        <v>1821</v>
      </c>
      <c r="M29" s="34">
        <f>_xlfn.IFNA(IF($L$6="Second Area","",IF(E29="N/A","-",HLOOKUP($L$6&amp;"%",Data!$E$1:$BU$1020,A29,FALSE))),"-")</f>
        <v>0.1236588347141111</v>
      </c>
      <c r="N29" s="35">
        <f>_xlfn.IFNA(IF($L$6="Second Area","",IF(E29="N/A","-",IF($L$6="Edinburgh","-",IF($L$6="Scotland","-",HLOOKUP($L$6&amp;"Index",Data!$E$1:$BU$1020,A29,FALSE))))),"-")</f>
        <v>1.0104860324522711</v>
      </c>
    </row>
    <row r="30" spans="1:14" x14ac:dyDescent="0.3">
      <c r="A30" s="83">
        <v>35</v>
      </c>
      <c r="B30" s="52" t="str">
        <f>VLOOKUP($A30,Data!$A$1:$BI$1015,2,FALSE)</f>
        <v>3+ Adults, no children</v>
      </c>
      <c r="C30" s="52" t="str">
        <f>VLOOKUP($A30,Data!$A$1:$BI$1015,3,FALSE)</f>
        <v>Census</v>
      </c>
      <c r="D30" s="88">
        <f>VLOOKUP($A30,Data!$A$1:$BI$1015,4,FALSE)</f>
        <v>40603</v>
      </c>
      <c r="E30" s="1164">
        <f>IF(ISBLANK(VLOOKUP($A30,Data!$A$1:$BI$1015,9,FALSE)),"N/A",VLOOKUP($A30,Data!$A$1:$BI$1015,9,FALSE))</f>
        <v>0.18256227758007118</v>
      </c>
      <c r="F30" s="1164">
        <f>IF(ISBLANK(VLOOKUP($A30,Data!$A$1:$BI$1015,10,FALSE)),"N/A",VLOOKUP($A30,Data!$A$1:$BI$1015,10,FALSE))</f>
        <v>6.7312822336830877E-2</v>
      </c>
      <c r="G30" s="52"/>
      <c r="H30" s="33">
        <f>IF($H$6="First Area","",HLOOKUP($H$6,Data!$E$1:$BU$1020,A30,FALSE))</f>
        <v>5907</v>
      </c>
      <c r="I30" s="1180">
        <f>_xlfn.IFNA(IF($H$6="First Area","",IF(E30="N/A","-",HLOOKUP($H$6&amp;"%",Data!$E$1:$BU$1020,A30,FALSE))),"-")</f>
        <v>9.6340150699677066E-2</v>
      </c>
      <c r="J30" s="1096">
        <f>_xlfn.IFNA(IF($H$6="First Area","",IF(E30="N/A","-",IF($H$6="Edinburgh","-",IF($H$6="Scotland","-",HLOOKUP($H$6&amp;"Index",Data!$E$1:$BU$1020,A30,FALSE))))),"-")</f>
        <v>0.93008859737334093</v>
      </c>
      <c r="K30" s="52"/>
      <c r="L30" s="33">
        <f>_xlfn.IFNA(IF($L$6="Second Area","",HLOOKUP($L$6,Data!$E$1:$BU$1020,A30,FALSE)),"-")</f>
        <v>1146</v>
      </c>
      <c r="M30" s="34">
        <f>_xlfn.IFNA(IF($L$6="Second Area","",IF(E30="N/A","-",HLOOKUP($L$6&amp;"%",Data!$E$1:$BU$1020,A30,FALSE))),"-")</f>
        <v>7.7821540133097916E-2</v>
      </c>
      <c r="N30" s="35">
        <f>_xlfn.IFNA(IF($L$6="Second Area","",IF(E30="N/A","-",IF($L$6="Edinburgh","-",IF($L$6="Scotland","-",HLOOKUP($L$6&amp;"Index",Data!$E$1:$BU$1020,A30,FALSE))))),"-")</f>
        <v>0.75130593612481056</v>
      </c>
    </row>
    <row r="31" spans="1:14" x14ac:dyDescent="0.3">
      <c r="A31" s="83">
        <v>36</v>
      </c>
      <c r="B31" s="52" t="str">
        <f>VLOOKUP($A31,Data!$A$1:$BI$1015,2,FALSE)</f>
        <v>3+ Adults, plus children</v>
      </c>
      <c r="C31" s="52" t="str">
        <f>VLOOKUP($A31,Data!$A$1:$BI$1015,3,FALSE)</f>
        <v>Census</v>
      </c>
      <c r="D31" s="88">
        <f>VLOOKUP($A31,Data!$A$1:$BI$1015,4,FALSE)</f>
        <v>40603</v>
      </c>
      <c r="E31" s="1164">
        <f>IF(ISBLANK(VLOOKUP($A31,Data!$A$1:$BI$1015,9,FALSE)),"N/A",VLOOKUP($A31,Data!$A$1:$BI$1015,9,FALSE))</f>
        <v>4.8424973682079521E-2</v>
      </c>
      <c r="F31" s="1164">
        <f>IF(ISBLANK(VLOOKUP($A31,Data!$A$1:$BI$1015,10,FALSE)),"N/A",VLOOKUP($A31,Data!$A$1:$BI$1015,10,FALSE))</f>
        <v>1.0679675654294944E-2</v>
      </c>
      <c r="G31" s="52"/>
      <c r="H31" s="33">
        <f>IF($H$6="First Area","",HLOOKUP($H$6,Data!$E$1:$BU$1020,A31,FALSE))</f>
        <v>2160</v>
      </c>
      <c r="I31" s="1180">
        <f>_xlfn.IFNA(IF($H$6="First Area","",IF(E31="N/A","-",HLOOKUP($H$6&amp;"%",Data!$E$1:$BU$1020,A31,FALSE))),"-")</f>
        <v>3.5228495938937274E-2</v>
      </c>
      <c r="J31" s="1096">
        <f>_xlfn.IFNA(IF($H$6="First Area","",IF(E31="N/A","-",IF($H$6="Edinburgh","-",IF($H$6="Scotland","-",HLOOKUP($H$6&amp;"Index",Data!$E$1:$BU$1020,A31,FALSE))))),"-")</f>
        <v>1.2122417845843718</v>
      </c>
      <c r="K31" s="52"/>
      <c r="L31" s="33">
        <f>_xlfn.IFNA(IF($L$6="Second Area","",HLOOKUP($L$6,Data!$E$1:$BU$1020,A31,FALSE)),"-")</f>
        <v>372</v>
      </c>
      <c r="M31" s="34">
        <f>_xlfn.IFNA(IF($L$6="Second Area","",IF(E31="N/A","-",HLOOKUP($L$6&amp;"%",Data!$E$1:$BU$1020,A31,FALSE))),"-")</f>
        <v>2.5261442346869483E-2</v>
      </c>
      <c r="N31" s="35">
        <f>_xlfn.IFNA(IF($L$6="Second Area","",IF(E31="N/A","-",IF($L$6="Edinburgh","-",IF($L$6="Scotland","-",HLOOKUP($L$6&amp;"Index",Data!$E$1:$BU$1020,A31,FALSE))))),"-")</f>
        <v>0.86926719791909679</v>
      </c>
    </row>
    <row r="32" spans="1:14" ht="6" customHeight="1" x14ac:dyDescent="0.3">
      <c r="A32" s="83"/>
      <c r="B32" s="52"/>
      <c r="C32" s="52"/>
      <c r="D32" s="88"/>
      <c r="E32" s="1179"/>
      <c r="F32" s="1179"/>
      <c r="G32" s="52"/>
      <c r="H32" s="68"/>
      <c r="I32" s="1097"/>
      <c r="J32" s="1096"/>
      <c r="K32" s="52"/>
      <c r="L32" s="33"/>
      <c r="M32" s="69"/>
      <c r="N32" s="35"/>
    </row>
    <row r="33" spans="1:14" x14ac:dyDescent="0.3">
      <c r="A33" s="83">
        <v>330</v>
      </c>
      <c r="B33" s="52" t="str">
        <f>VLOOKUP($A33,Data!$A$1:$BI$1015,2,FALSE)</f>
        <v>Households that include young people</v>
      </c>
      <c r="C33" s="52" t="str">
        <f>VLOOKUP($A33,Data!$A$1:$BI$1015,3,FALSE)</f>
        <v>Mosaic</v>
      </c>
      <c r="D33" s="88">
        <f>VLOOKUP($A33,Data!$A$1:$BI$1015,4,FALSE)</f>
        <v>44501</v>
      </c>
      <c r="E33" s="1164">
        <f>IF(ISBLANK(VLOOKUP($A33,Data!$A$1:$BI$1015,9,FALSE)),"N/A",VLOOKUP($A33,Data!$A$1:$BI$1015,9,FALSE))</f>
        <v>0.17100000000000001</v>
      </c>
      <c r="F33" s="1164">
        <f>IF(ISBLANK(VLOOKUP($A33,Data!$A$1:$BI$1015,10,FALSE)),"N/A",VLOOKUP($A33,Data!$A$1:$BI$1015,10,FALSE))</f>
        <v>0.11600000000000001</v>
      </c>
      <c r="G33" s="52"/>
      <c r="H33" s="33">
        <f>IF($H$6="First Area","",HLOOKUP($H$6,Data!$E$1:$BU$1020,A33,FALSE))</f>
        <v>10863.502</v>
      </c>
      <c r="I33" s="1180">
        <f>_xlfn.IFNA(IF($H$6="First Area","",IF(E33="N/A","-",HLOOKUP($H$6&amp;"%",Data!$E$1:$BU$1020,A33,FALSE))),"-")</f>
        <v>0.15456139202686167</v>
      </c>
      <c r="J33" s="1096">
        <f>_xlfn.IFNA(IF($H$6="First Area","",IF(E33="N/A","-",IF($H$6="Edinburgh","-",IF($H$6="Scotland","-",HLOOKUP($H$6&amp;"Index",Data!$E$1:$BU$1020,A33,FALSE))))),"-")</f>
        <v>1.0808488952927391</v>
      </c>
      <c r="K33" s="52"/>
      <c r="L33" s="33">
        <f>_xlfn.IFNA(IF($L$6="Second Area","",HLOOKUP($L$6,Data!$E$1:$BU$1020,A33,FALSE)),"-")</f>
        <v>2763.873</v>
      </c>
      <c r="M33" s="34">
        <f>_xlfn.IFNA(IF($L$6="Second Area","",IF(E33="N/A","-",HLOOKUP($L$6&amp;"%",Data!$E$1:$BU$1020,A33,FALSE))),"-")</f>
        <v>0.17100000000000001</v>
      </c>
      <c r="N33" s="35">
        <f>_xlfn.IFNA(IF($L$6="Second Area","",IF(E33="N/A","-",IF($L$6="Edinburgh","-",IF($L$6="Scotland","-",HLOOKUP($L$6&amp;"Index",Data!$E$1:$BU$1020,A33,FALSE))))),"-")</f>
        <v>1</v>
      </c>
    </row>
    <row r="34" spans="1:14" x14ac:dyDescent="0.3">
      <c r="A34" s="83">
        <v>331</v>
      </c>
      <c r="B34" s="52" t="str">
        <f>VLOOKUP($A34,Data!$A$1:$BI$1015,2,FALSE)</f>
        <v>Households that include elderly parents</v>
      </c>
      <c r="C34" s="52" t="str">
        <f>VLOOKUP($A34,Data!$A$1:$BI$1015,3,FALSE)</f>
        <v>Mosaic</v>
      </c>
      <c r="D34" s="88">
        <f>VLOOKUP($A34,Data!$A$1:$BI$1015,4,FALSE)</f>
        <v>44501</v>
      </c>
      <c r="E34" s="1164">
        <f>IF(ISBLANK(VLOOKUP($A34,Data!$A$1:$BI$1015,9,FALSE)),"N/A",VLOOKUP($A34,Data!$A$1:$BI$1015,9,FALSE))</f>
        <v>1.6E-2</v>
      </c>
      <c r="F34" s="1164">
        <f>IF(ISBLANK(VLOOKUP($A34,Data!$A$1:$BI$1015,10,FALSE)),"N/A",VLOOKUP($A34,Data!$A$1:$BI$1015,10,FALSE))</f>
        <v>1.0999999999999999E-2</v>
      </c>
      <c r="G34" s="52"/>
      <c r="H34" s="33">
        <f>IF($H$6="First Area","",HLOOKUP($H$6,Data!$E$1:$BU$1020,A34,FALSE))</f>
        <v>1033.1420000000001</v>
      </c>
      <c r="I34" s="1180">
        <f>_xlfn.IFNA(IF($H$6="First Area","",IF(E34="N/A","-",HLOOKUP($H$6&amp;"%",Data!$E$1:$BU$1020,A34,FALSE))),"-")</f>
        <v>1.4699115044247788E-2</v>
      </c>
      <c r="J34" s="1096">
        <f>_xlfn.IFNA(IF($H$6="First Area","",IF(E34="N/A","-",IF($H$6="Edinburgh","-",IF($H$6="Scotland","-",HLOOKUP($H$6&amp;"Index",Data!$E$1:$BU$1020,A34,FALSE))))),"-")</f>
        <v>1.13070115724983</v>
      </c>
      <c r="K34" s="52"/>
      <c r="L34" s="33">
        <f>_xlfn.IFNA(IF($L$6="Second Area","",HLOOKUP($L$6,Data!$E$1:$BU$1020,A34,FALSE)),"-")</f>
        <v>258.608</v>
      </c>
      <c r="M34" s="34">
        <f>_xlfn.IFNA(IF($L$6="Second Area","",IF(E34="N/A","-",HLOOKUP($L$6&amp;"%",Data!$E$1:$BU$1020,A34,FALSE))),"-")</f>
        <v>1.6E-2</v>
      </c>
      <c r="N34" s="35">
        <f>_xlfn.IFNA(IF($L$6="Second Area","",IF(E34="N/A","-",IF($L$6="Edinburgh","-",IF($L$6="Scotland","-",HLOOKUP($L$6&amp;"Index",Data!$E$1:$BU$1020,A34,FALSE))))),"-")</f>
        <v>1</v>
      </c>
    </row>
    <row r="35" spans="1:14" x14ac:dyDescent="0.3">
      <c r="A35" s="83"/>
    </row>
  </sheetData>
  <sheetProtection algorithmName="SHA-512" hashValue="xqRrubRMZaVjS1d/Jo3rIUKtFxe1a3sl+loh0EeJ7jXhgnUeKneWbNijo2P19iRircfC2NM5szQ9KpxA7Iit2w==" saltValue="m7Ulvg8FPOo2uqD0c3ufKA==" spinCount="100000" sheet="1" objects="1" scenarios="1"/>
  <mergeCells count="5">
    <mergeCell ref="B2:N2"/>
    <mergeCell ref="B4:N4"/>
    <mergeCell ref="E6:F6"/>
    <mergeCell ref="H6:J6"/>
    <mergeCell ref="L6:N6"/>
  </mergeCells>
  <conditionalFormatting sqref="H9:J34 L9:N34">
    <cfRule type="containsBlanks" dxfId="238" priority="3">
      <formula>LEN(TRIM(H9))=0</formula>
    </cfRule>
  </conditionalFormatting>
  <pageMargins left="0.7" right="0.7" top="0.75" bottom="0.75" header="0.3" footer="0.3"/>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theme="8" tint="-0.249977111117893"/>
    <pageSetUpPr fitToPage="1"/>
  </sheetPr>
  <dimension ref="A1:S47"/>
  <sheetViews>
    <sheetView topLeftCell="A7" zoomScaleNormal="100" zoomScaleSheetLayoutView="100" workbookViewId="0">
      <selection activeCell="T20" sqref="T20"/>
    </sheetView>
  </sheetViews>
  <sheetFormatPr defaultColWidth="9.1796875" defaultRowHeight="13" x14ac:dyDescent="0.3"/>
  <cols>
    <col min="1" max="1" width="1.26953125" style="631" customWidth="1"/>
    <col min="2" max="2" width="32.7265625" style="59" customWidth="1"/>
    <col min="3" max="3" width="15.7265625" style="59" customWidth="1"/>
    <col min="4" max="4" width="9.7265625" style="59" customWidth="1"/>
    <col min="5" max="5" width="8.26953125" style="59" customWidth="1"/>
    <col min="6" max="6" width="9.26953125" style="59" customWidth="1"/>
    <col min="7" max="7" width="1.7265625" style="59" customWidth="1"/>
    <col min="8" max="8" width="8.7265625" style="59" customWidth="1"/>
    <col min="9" max="10" width="7.7265625" style="59" customWidth="1"/>
    <col min="11" max="11" width="1.7265625" style="59" customWidth="1"/>
    <col min="12" max="12" width="8.7265625" style="59" customWidth="1"/>
    <col min="13" max="14" width="7.7265625" style="59" customWidth="1"/>
    <col min="15" max="15" width="1.7265625" style="59" customWidth="1"/>
    <col min="16" max="16384" width="9.1796875" style="59"/>
  </cols>
  <sheetData>
    <row r="1" spans="1:14" ht="9" customHeight="1" x14ac:dyDescent="0.3"/>
    <row r="2" spans="1:14" ht="15.5" x14ac:dyDescent="0.3">
      <c r="B2" s="1200" t="s">
        <v>204</v>
      </c>
      <c r="C2" s="1200"/>
      <c r="D2" s="1200"/>
      <c r="E2" s="1200"/>
      <c r="F2" s="1200"/>
      <c r="G2" s="1200"/>
      <c r="H2" s="1200"/>
      <c r="I2" s="1200"/>
      <c r="J2" s="1200"/>
      <c r="K2" s="1200"/>
      <c r="L2" s="1200"/>
      <c r="M2" s="1200"/>
      <c r="N2" s="1200"/>
    </row>
    <row r="3" spans="1:14" ht="9" customHeight="1" x14ac:dyDescent="0.3"/>
    <row r="4" spans="1:14" ht="83.25" customHeight="1" x14ac:dyDescent="0.3">
      <c r="B4" s="1194" t="s">
        <v>628</v>
      </c>
      <c r="C4" s="1196"/>
      <c r="D4" s="1196"/>
      <c r="E4" s="1196"/>
      <c r="F4" s="1196"/>
      <c r="G4" s="1196"/>
      <c r="H4" s="1196"/>
      <c r="I4" s="1196"/>
      <c r="J4" s="1196"/>
      <c r="K4" s="1196"/>
      <c r="L4" s="1196"/>
      <c r="M4" s="1196"/>
      <c r="N4" s="1196"/>
    </row>
    <row r="5" spans="1:14" ht="9" customHeight="1" x14ac:dyDescent="0.3"/>
    <row r="6" spans="1:14" ht="45" customHeight="1" x14ac:dyDescent="0.35">
      <c r="B6" s="1009"/>
      <c r="E6" s="1201" t="s">
        <v>161</v>
      </c>
      <c r="F6" s="1201"/>
      <c r="G6" s="92"/>
      <c r="H6" s="1202" t="str">
        <f>IF(ISBLANK(Selection!D9),"First Area",Selection!D9)</f>
        <v>North West</v>
      </c>
      <c r="I6" s="1202"/>
      <c r="J6" s="1202"/>
      <c r="K6" s="92"/>
      <c r="L6" s="1193" t="str">
        <f>IF(ISBLANK(Selection!F9),"Second Area",Selection!F9)</f>
        <v>Inverleith</v>
      </c>
      <c r="M6" s="1193"/>
      <c r="N6" s="1193"/>
    </row>
    <row r="7" spans="1:14" x14ac:dyDescent="0.3">
      <c r="D7" s="93"/>
      <c r="E7" s="98" t="s">
        <v>101</v>
      </c>
      <c r="F7" s="98" t="s">
        <v>102</v>
      </c>
      <c r="G7" s="94"/>
      <c r="H7" s="99" t="s">
        <v>0</v>
      </c>
      <c r="I7" s="99" t="s">
        <v>99</v>
      </c>
      <c r="J7" s="99" t="s">
        <v>2</v>
      </c>
      <c r="K7" s="94"/>
      <c r="L7" s="49" t="s">
        <v>0</v>
      </c>
      <c r="M7" s="49" t="s">
        <v>99</v>
      </c>
      <c r="N7" s="49" t="s">
        <v>2</v>
      </c>
    </row>
    <row r="8" spans="1:14" x14ac:dyDescent="0.3">
      <c r="A8" s="631">
        <v>90</v>
      </c>
      <c r="B8" s="95" t="str">
        <f>VLOOKUP($A8,Data!$A$1:$BI$1015,2,FALSE)</f>
        <v>Total households</v>
      </c>
      <c r="C8" s="95" t="str">
        <f>VLOOKUP($A8,Data!$A$1:$BI$1015,3,FALSE)</f>
        <v>Census</v>
      </c>
      <c r="D8" s="96">
        <f>VLOOKUP($A8,Data!$A$1:$BI$1015,4,FALSE)</f>
        <v>40603</v>
      </c>
      <c r="E8" s="128">
        <f>IF(ISBLANK(VLOOKUP($A8,Data!$A$1:$BI$1015,9,FALSE)),"N/A",VLOOKUP($A8,Data!$A$1:$BI$1015,9,FALSE))</f>
        <v>17759</v>
      </c>
      <c r="F8" s="128">
        <f>IF(ISBLANK(VLOOKUP($A8,Data!$A$1:$BI$1015,10,FALSE)),"N/A",VLOOKUP($A8,Data!$A$1:$BI$1015,10,FALSE))</f>
        <v>8327</v>
      </c>
      <c r="G8" s="58"/>
      <c r="H8" s="33">
        <f>_xlfn.IFNA(IF($H$6="First Area","",HLOOKUP($H$6,Data!$E$1:$BU$1020,A8,FALSE)),"-")</f>
        <v>61314</v>
      </c>
      <c r="I8" s="41">
        <f>_xlfn.IFNA(IF($H$6="First Area","",IF(E8="N/A","-",HLOOKUP($H$6&amp;"%",Data!$E$1:$BU$1020,A8,FALSE))),"-")</f>
        <v>0.27488780592779227</v>
      </c>
      <c r="J8" s="35">
        <f>IF($H$6="First Area","",IF(E8="N/A","-",IF($H$6="Edinburgh","-",IF($H$6="Scotland","-",HLOOKUP($H$6&amp;"Index",Data!$E$1:$BU$1020,A8,FALSE)))))</f>
        <v>2.9242077528723436</v>
      </c>
      <c r="K8" s="58"/>
      <c r="L8" s="33">
        <f>_xlfn.IFNA(IF($L$6="Second Area","",HLOOKUP($L$6,Data!$E$1:$BU$1020,A8,FALSE)),"-")</f>
        <v>14726</v>
      </c>
      <c r="M8" s="34">
        <f>_xlfn.IFNA(IF($L$6="Second Area","",IF(E8="N/A","-",HLOOKUP($L$6&amp;"%",Data!$E$1:$BU$1020,A8,FALSE))),"-")</f>
        <v>6.6020775517706715E-2</v>
      </c>
      <c r="N8" s="35">
        <f>_xlfn.IFNA(IF($L$6="Second Area","",IF(E8="N/A","-",IF($L$6="Edinburgh","-",IF($L$6="Scotland","-",HLOOKUP($L$6&amp;"Index",Data!$E$1:$BU$1020,A8,FALSE))))),"-")</f>
        <v>0.70231730712069251</v>
      </c>
    </row>
    <row r="9" spans="1:14" x14ac:dyDescent="0.3">
      <c r="A9" s="631">
        <v>76</v>
      </c>
      <c r="B9" s="58" t="str">
        <f>VLOOKUP($A9,Data!$A$1:$BI$1015,2,FALSE)</f>
        <v>Average rooms per household</v>
      </c>
      <c r="C9" s="58" t="str">
        <f>VLOOKUP($A9,Data!$A$1:$BI$1015,3,FALSE)</f>
        <v>Census</v>
      </c>
      <c r="D9" s="97">
        <f>VLOOKUP($A9,Data!$A$1:$BI$1015,4,FALSE)</f>
        <v>40603</v>
      </c>
      <c r="E9" s="152">
        <f>IF(ISBLANK(VLOOKUP($A9,Data!$A$1:$BI$1015,9,FALSE)),"N/A",VLOOKUP($A9,Data!$A$1:$BI$1015,9,FALSE))</f>
        <v>5.3</v>
      </c>
      <c r="F9" s="152">
        <f>IF(ISBLANK(VLOOKUP($A9,Data!$A$1:$BI$1015,10,FALSE)),"N/A",VLOOKUP($A9,Data!$A$1:$BI$1015,10,FALSE))</f>
        <v>3.5</v>
      </c>
      <c r="G9" s="58"/>
      <c r="H9" s="33">
        <f>_xlfn.IFNA(IF($H$6="First Area","",HLOOKUP($H$6,Data!$E$1:$BU$1020,A9,FALSE)),"-")</f>
        <v>4.6663631448652652</v>
      </c>
      <c r="I9" s="41">
        <f>_xlfn.IFNA(IF($H$6="First Area","",IF(E9="N/A","-",HLOOKUP($H$6&amp;"%",Data!$E$1:$BU$1020,A9,FALSE))),"-")</f>
        <v>0</v>
      </c>
      <c r="J9" s="35">
        <f>IF($H$6="First Area","",IF(E9="N/A","-",IF($H$6="Edinburgh","-",IF($H$6="Scotland","-",HLOOKUP($H$6&amp;"Index",Data!$E$1:$BU$1020,A9,FALSE)))))</f>
        <v>1.0852007313640153</v>
      </c>
      <c r="K9" s="58"/>
      <c r="L9" s="127">
        <f>_xlfn.IFNA(IF($L$6="Second Area","",HLOOKUP($L$6,Data!$E$1:$BU$1020,A9,FALSE)),"-")</f>
        <v>4.5</v>
      </c>
      <c r="M9" s="34">
        <f>_xlfn.IFNA(IF($L$6="Second Area","",IF(E9="N/A","-",HLOOKUP($L$6&amp;"%",Data!$E$1:$BU$1020,A9,FALSE))),"-")</f>
        <v>0</v>
      </c>
      <c r="N9" s="35">
        <f>_xlfn.IFNA(IF($L$6="Second Area","",IF(E9="N/A","-",IF($L$6="Edinburgh","-",IF($L$6="Scotland","-",HLOOKUP($L$6&amp;"Index",Data!$E$1:$BU$1020,A9,FALSE))))),"-")</f>
        <v>0</v>
      </c>
    </row>
    <row r="10" spans="1:14" ht="6" customHeight="1" x14ac:dyDescent="0.3">
      <c r="M10" s="34"/>
    </row>
    <row r="11" spans="1:14" x14ac:dyDescent="0.3">
      <c r="A11" s="631">
        <v>71</v>
      </c>
      <c r="B11" s="58" t="str">
        <f>VLOOKUP($A11,Data!$A$1:$BI$1015,2,FALSE)</f>
        <v>1 room</v>
      </c>
      <c r="C11" s="58" t="str">
        <f>VLOOKUP($A11,Data!$A$1:$BI$1015,3,FALSE)</f>
        <v>Census</v>
      </c>
      <c r="D11" s="97">
        <f>VLOOKUP($A11,Data!$A$1:$BI$1015,4,FALSE)</f>
        <v>40603</v>
      </c>
      <c r="E11" s="1164">
        <f>IF(ISBLANK(VLOOKUP($A11,Data!$A$1:$BI$1015,9,FALSE)),"N/A",VLOOKUP($A11,Data!$A$1:$BI$1015,9,FALSE))</f>
        <v>1.7535763728657131E-2</v>
      </c>
      <c r="F11" s="1164">
        <f>IF(ISBLANK(VLOOKUP($A11,Data!$A$1:$BI$1015,10,FALSE)),"N/A",VLOOKUP($A11,Data!$A$1:$BI$1015,10,FALSE))</f>
        <v>2.9723570791637768E-3</v>
      </c>
      <c r="G11" s="58"/>
      <c r="H11" s="33">
        <f>_xlfn.IFNA(IF($H$6="First Area","",HLOOKUP($H$6,Data!$E$1:$BU$1020,A11,FALSE)),"-")</f>
        <v>277</v>
      </c>
      <c r="I11" s="41">
        <f>_xlfn.IFNA(IF($H$6="First Area","",IF(E11="N/A","-",HLOOKUP($H$6&amp;"%",Data!$E$1:$BU$1020,A11,FALSE))),"-")</f>
        <v>4.5177284143914928E-3</v>
      </c>
      <c r="J11" s="35">
        <f>IF($H$6="First Area","",IF(E11="N/A","-",IF($H$6="Edinburgh","-",IF($H$6="Scotland","-",HLOOKUP($H$6&amp;"Index",Data!$E$1:$BU$1020,A11,FALSE)))))</f>
        <v>0.60124334162197901</v>
      </c>
      <c r="K11" s="58"/>
      <c r="L11" s="33">
        <f>_xlfn.IFNA(IF($L$6="Second Area","",HLOOKUP($L$6,Data!$E$1:$BU$1020,A11,FALSE)),"-")</f>
        <v>53</v>
      </c>
      <c r="M11" s="34">
        <f>_xlfn.IFNA(IF($L$6="Second Area","",IF(E11="N/A","-",HLOOKUP($L$6&amp;"%",Data!$E$1:$BU$1020,A11,FALSE))),"-")</f>
        <v>3.5990764633980713E-3</v>
      </c>
      <c r="N11" s="35">
        <f>_xlfn.IFNA(IF($L$6="Second Area","",IF(E11="N/A","-",IF($L$6="Edinburgh","-",IF($L$6="Scotland","-",HLOOKUP($L$6&amp;"Index",Data!$E$1:$BU$1020,A11,FALSE))))),"-")</f>
        <v>0.47898425073830742</v>
      </c>
    </row>
    <row r="12" spans="1:14" x14ac:dyDescent="0.3">
      <c r="A12" s="631">
        <v>72</v>
      </c>
      <c r="B12" s="58" t="str">
        <f>VLOOKUP($A12,Data!$A$1:$BI$1015,2,FALSE)</f>
        <v>2 rooms</v>
      </c>
      <c r="C12" s="58" t="str">
        <f>VLOOKUP($A12,Data!$A$1:$BI$1015,3,FALSE)</f>
        <v>Census</v>
      </c>
      <c r="D12" s="97">
        <f>VLOOKUP($A12,Data!$A$1:$BI$1015,4,FALSE)</f>
        <v>40603</v>
      </c>
      <c r="E12" s="1164">
        <f>IF(ISBLANK(VLOOKUP($A12,Data!$A$1:$BI$1015,9,FALSE)),"N/A",VLOOKUP($A12,Data!$A$1:$BI$1015,9,FALSE))</f>
        <v>0.14539106931696605</v>
      </c>
      <c r="F12" s="1164">
        <f>IF(ISBLANK(VLOOKUP($A12,Data!$A$1:$BI$1015,10,FALSE)),"N/A",VLOOKUP($A12,Data!$A$1:$BI$1015,10,FALSE))</f>
        <v>1.6932868980425123E-2</v>
      </c>
      <c r="G12" s="58"/>
      <c r="H12" s="33">
        <f>_xlfn.IFNA(IF($H$6="First Area","",HLOOKUP($H$6,Data!$E$1:$BU$1020,A12,FALSE)),"-")</f>
        <v>2149</v>
      </c>
      <c r="I12" s="41">
        <f>_xlfn.IFNA(IF($H$6="First Area","",IF(E12="N/A","-",HLOOKUP($H$6&amp;"%",Data!$E$1:$BU$1020,A12,FALSE))),"-")</f>
        <v>3.5049091561470465E-2</v>
      </c>
      <c r="J12" s="35">
        <f>IF($H$6="First Area","",IF(E12="N/A","-",IF($H$6="Edinburgh","-",IF($H$6="Scotland","-",HLOOKUP($H$6&amp;"Index",Data!$E$1:$BU$1020,A12,FALSE)))))</f>
        <v>0.55622446971736383</v>
      </c>
      <c r="K12" s="58"/>
      <c r="L12" s="33">
        <f>_xlfn.IFNA(IF($L$6="Second Area","",HLOOKUP($L$6,Data!$E$1:$BU$1020,A12,FALSE)),"-")</f>
        <v>583</v>
      </c>
      <c r="M12" s="34">
        <f>_xlfn.IFNA(IF($L$6="Second Area","",IF(E12="N/A","-",HLOOKUP($L$6&amp;"%",Data!$E$1:$BU$1020,A12,FALSE))),"-")</f>
        <v>3.9589841097378786E-2</v>
      </c>
      <c r="N12" s="35">
        <f>_xlfn.IFNA(IF($L$6="Second Area","",IF(E12="N/A","-",IF($L$6="Edinburgh","-",IF($L$6="Scotland","-",HLOOKUP($L$6&amp;"Index",Data!$E$1:$BU$1020,A12,FALSE))))),"-")</f>
        <v>0.62828556717263861</v>
      </c>
    </row>
    <row r="13" spans="1:14" x14ac:dyDescent="0.3">
      <c r="A13" s="631">
        <v>73</v>
      </c>
      <c r="B13" s="58" t="str">
        <f>VLOOKUP($A13,Data!$A$1:$BI$1015,2,FALSE)</f>
        <v>3 to 4 rooms</v>
      </c>
      <c r="C13" s="58" t="str">
        <f>VLOOKUP($A13,Data!$A$1:$BI$1015,3,FALSE)</f>
        <v>Census</v>
      </c>
      <c r="D13" s="97">
        <f>VLOOKUP($A13,Data!$A$1:$BI$1015,4,FALSE)</f>
        <v>40603</v>
      </c>
      <c r="E13" s="1164">
        <f>IF(ISBLANK(VLOOKUP($A13,Data!$A$1:$BI$1015,9,FALSE)),"N/A",VLOOKUP($A13,Data!$A$1:$BI$1015,9,FALSE))</f>
        <v>0.66371980404302044</v>
      </c>
      <c r="F13" s="1164">
        <f>IF(ISBLANK(VLOOKUP($A13,Data!$A$1:$BI$1015,10,FALSE)),"N/A",VLOOKUP($A13,Data!$A$1:$BI$1015,10,FALSE))</f>
        <v>0.26083823706016573</v>
      </c>
      <c r="G13" s="58"/>
      <c r="H13" s="33">
        <f>_xlfn.IFNA(IF($H$6="First Area","",HLOOKUP($H$6,Data!$E$1:$BU$1020,A13,FALSE)),"-")</f>
        <v>26626</v>
      </c>
      <c r="I13" s="41">
        <f>_xlfn.IFNA(IF($H$6="First Area","",IF(E13="N/A","-",HLOOKUP($H$6&amp;"%",Data!$E$1:$BU$1020,A13,FALSE))),"-")</f>
        <v>0.43425645040284439</v>
      </c>
      <c r="J13" s="35">
        <f>IF($H$6="First Area","",IF(E13="N/A","-",IF($H$6="Edinburgh","-",IF($H$6="Scotland","-",HLOOKUP($H$6&amp;"Index",Data!$E$1:$BU$1020,A13,FALSE)))))</f>
        <v>0.87547981271177022</v>
      </c>
      <c r="K13" s="58"/>
      <c r="L13" s="33">
        <f>_xlfn.IFNA(IF($L$6="Second Area","",HLOOKUP($L$6,Data!$E$1:$BU$1020,A13,FALSE)),"-")</f>
        <v>6834</v>
      </c>
      <c r="M13" s="34">
        <f>_xlfn.IFNA(IF($L$6="Second Area","",IF(E13="N/A","-",HLOOKUP($L$6&amp;"%",Data!$E$1:$BU$1020,A13,FALSE))),"-")</f>
        <v>0.46407714246910226</v>
      </c>
      <c r="N13" s="35">
        <f>_xlfn.IFNA(IF($L$6="Second Area","",IF(E13="N/A","-",IF($L$6="Edinburgh","-",IF($L$6="Scotland","-",HLOOKUP($L$6&amp;"Index",Data!$E$1:$BU$1020,A13,FALSE))))),"-")</f>
        <v>0.93559961952381387</v>
      </c>
    </row>
    <row r="14" spans="1:14" x14ac:dyDescent="0.3">
      <c r="A14" s="631">
        <v>74</v>
      </c>
      <c r="B14" s="58" t="str">
        <f>VLOOKUP($A14,Data!$A$1:$BI$1015,2,FALSE)</f>
        <v>5 to 6 rooms</v>
      </c>
      <c r="C14" s="58" t="str">
        <f>VLOOKUP($A14,Data!$A$1:$BI$1015,3,FALSE)</f>
        <v>Census</v>
      </c>
      <c r="D14" s="97">
        <f>VLOOKUP($A14,Data!$A$1:$BI$1015,4,FALSE)</f>
        <v>40603</v>
      </c>
      <c r="E14" s="1164">
        <f>IF(ISBLANK(VLOOKUP($A14,Data!$A$1:$BI$1015,9,FALSE)),"N/A",VLOOKUP($A14,Data!$A$1:$BI$1015,9,FALSE))</f>
        <v>0.4023424044092318</v>
      </c>
      <c r="F14" s="1164">
        <f>IF(ISBLANK(VLOOKUP($A14,Data!$A$1:$BI$1015,10,FALSE)),"N/A",VLOOKUP($A14,Data!$A$1:$BI$1015,10,FALSE))</f>
        <v>0.15057154119038235</v>
      </c>
      <c r="G14" s="58"/>
      <c r="H14" s="33">
        <f>_xlfn.IFNA(IF($H$6="First Area","",HLOOKUP($H$6,Data!$E$1:$BU$1020,A14,FALSE)),"-")</f>
        <v>21642</v>
      </c>
      <c r="I14" s="41">
        <f>_xlfn.IFNA(IF($H$6="First Area","",IF(E14="N/A","-",HLOOKUP($H$6&amp;"%",Data!$E$1:$BU$1020,A14,FALSE))),"-")</f>
        <v>0.35296995792151875</v>
      </c>
      <c r="J14" s="35">
        <f>IF($H$6="First Area","",IF(E14="N/A","-",IF($H$6="Edinburgh","-",IF($H$6="Scotland","-",HLOOKUP($H$6&amp;"Index",Data!$E$1:$BU$1020,A14,FALSE)))))</f>
        <v>1.177821526006114</v>
      </c>
      <c r="K14" s="58"/>
      <c r="L14" s="33">
        <f>_xlfn.IFNA(IF($L$6="Second Area","",HLOOKUP($L$6,Data!$E$1:$BU$1020,A14,FALSE)),"-")</f>
        <v>4894</v>
      </c>
      <c r="M14" s="34">
        <f>_xlfn.IFNA(IF($L$6="Second Area","",IF(E14="N/A","-",HLOOKUP($L$6&amp;"%",Data!$E$1:$BU$1020,A14,FALSE))),"-")</f>
        <v>0.33233736248811624</v>
      </c>
      <c r="N14" s="35">
        <f>_xlfn.IFNA(IF($L$6="Second Area","",IF(E14="N/A","-",IF($L$6="Edinburgh","-",IF($L$6="Scotland","-",HLOOKUP($L$6&amp;"Index",Data!$E$1:$BU$1020,A14,FALSE))))),"-")</f>
        <v>1.1089728478298249</v>
      </c>
    </row>
    <row r="15" spans="1:14" x14ac:dyDescent="0.3">
      <c r="A15" s="631">
        <v>75</v>
      </c>
      <c r="B15" s="58" t="str">
        <f>VLOOKUP($A15,Data!$A$1:$BI$1015,2,FALSE)</f>
        <v>7+ rooms</v>
      </c>
      <c r="C15" s="58" t="str">
        <f>VLOOKUP($A15,Data!$A$1:$BI$1015,3,FALSE)</f>
        <v>Census</v>
      </c>
      <c r="D15" s="97">
        <f>VLOOKUP($A15,Data!$A$1:$BI$1015,4,FALSE)</f>
        <v>40603</v>
      </c>
      <c r="E15" s="1164">
        <f>IF(ISBLANK(VLOOKUP($A15,Data!$A$1:$BI$1015,9,FALSE)),"N/A",VLOOKUP($A15,Data!$A$1:$BI$1015,9,FALSE))</f>
        <v>0.33229254233217242</v>
      </c>
      <c r="F15" s="1164">
        <f>IF(ISBLANK(VLOOKUP($A15,Data!$A$1:$BI$1015,10,FALSE)),"N/A",VLOOKUP($A15,Data!$A$1:$BI$1015,10,FALSE))</f>
        <v>2.5377141396062387E-2</v>
      </c>
      <c r="G15" s="58"/>
      <c r="H15" s="33">
        <f>_xlfn.IFNA(IF($H$6="First Area","",HLOOKUP($H$6,Data!$E$1:$BU$1020,A15,FALSE)),"-")</f>
        <v>10620</v>
      </c>
      <c r="I15" s="41">
        <f>_xlfn.IFNA(IF($H$6="First Area","",IF(E15="N/A","-",HLOOKUP($H$6&amp;"%",Data!$E$1:$BU$1020,A15,FALSE))),"-")</f>
        <v>0.17320677169977494</v>
      </c>
      <c r="J15" s="35">
        <f>IF($H$6="First Area","",IF(E15="N/A","-",IF($H$6="Edinburgh","-",IF($H$6="Scotland","-",HLOOKUP($H$6&amp;"Index",Data!$E$1:$BU$1020,A15,FALSE)))))</f>
        <v>1.2947899870770998</v>
      </c>
      <c r="K15" s="58"/>
      <c r="L15" s="33">
        <f>_xlfn.IFNA(IF($L$6="Second Area","",HLOOKUP($L$6,Data!$E$1:$BU$1020,A15,FALSE)),"-")</f>
        <v>2362</v>
      </c>
      <c r="M15" s="34">
        <f>_xlfn.IFNA(IF($L$6="Second Area","",IF(E15="N/A","-",HLOOKUP($L$6&amp;"%",Data!$E$1:$BU$1020,A15,FALSE))),"-")</f>
        <v>0.16039657748200462</v>
      </c>
      <c r="N15" s="35">
        <f>_xlfn.IFNA(IF($L$6="Second Area","",IF(E15="N/A","-",IF($L$6="Edinburgh","-",IF($L$6="Scotland","-",HLOOKUP($L$6&amp;"Index",Data!$E$1:$BU$1020,A15,FALSE))))),"-")</f>
        <v>1.1990286548675719</v>
      </c>
    </row>
    <row r="16" spans="1:14" ht="6" customHeight="1" x14ac:dyDescent="0.3">
      <c r="E16" s="1178"/>
      <c r="F16" s="1178"/>
      <c r="M16" s="34"/>
    </row>
    <row r="17" spans="1:19" x14ac:dyDescent="0.3">
      <c r="A17" s="631">
        <v>91</v>
      </c>
      <c r="B17" s="58" t="str">
        <f>VLOOKUP($A17,Data!$A$1:$BI$1015,2,FALSE)</f>
        <v>1 person</v>
      </c>
      <c r="C17" s="58" t="str">
        <f>VLOOKUP($A17,Data!$A$1:$BI$1015,3,FALSE)</f>
        <v>Census</v>
      </c>
      <c r="D17" s="97">
        <f>VLOOKUP($A17,Data!$A$1:$BI$1015,4,FALSE)</f>
        <v>40603</v>
      </c>
      <c r="E17" s="1164">
        <f>IF(ISBLANK(VLOOKUP($A17,Data!$A$1:$BI$1015,9,FALSE)),"N/A",VLOOKUP($A17,Data!$A$1:$BI$1015,9,FALSE))</f>
        <v>0.48854102145391071</v>
      </c>
      <c r="F17" s="1164">
        <f>IF(ISBLANK(VLOOKUP($A17,Data!$A$1:$BI$1015,10,FALSE)),"N/A",VLOOKUP($A17,Data!$A$1:$BI$1015,10,FALSE))</f>
        <v>0.27921220127296748</v>
      </c>
      <c r="G17" s="58"/>
      <c r="H17" s="33">
        <f>_xlfn.IFNA(IF($H$6="First Area","",HLOOKUP($H$6,Data!$E$1:$BU$1020,A17,FALSE)),"-")</f>
        <v>21786</v>
      </c>
      <c r="I17" s="41">
        <f>_xlfn.IFNA(IF($H$6="First Area","",IF(E17="N/A","-",HLOOKUP($H$6&amp;"%",Data!$E$1:$BU$1020,A17,FALSE))),"-")</f>
        <v>0.35531852431744787</v>
      </c>
      <c r="J17" s="35">
        <f>IF($H$6="First Area","",IF(E17="N/A","-",IF($H$6="Edinburgh","-",IF($H$6="Scotland","-",HLOOKUP($H$6&amp;"Index",Data!$E$1:$BU$1020,A17,FALSE)))))</f>
        <v>0.90912811057551468</v>
      </c>
      <c r="K17" s="58"/>
      <c r="L17" s="33">
        <f>_xlfn.IFNA(IF($L$6="Second Area","",HLOOKUP($L$6,Data!$E$1:$BU$1020,A17,FALSE)),"-")</f>
        <v>6116</v>
      </c>
      <c r="M17" s="34">
        <f>_xlfn.IFNA(IF($L$6="Second Area","",IF(E17="N/A","-",HLOOKUP($L$6&amp;"%",Data!$E$1:$BU$1020,A17,FALSE))),"-")</f>
        <v>0.41531984245552084</v>
      </c>
      <c r="N17" s="35">
        <f>_xlfn.IFNA(IF($L$6="Second Area","",IF(E17="N/A","-",IF($L$6="Edinburgh","-",IF($L$6="Scotland","-",HLOOKUP($L$6&amp;"Index",Data!$E$1:$BU$1020,A17,FALSE))))),"-")</f>
        <v>1.0626491944978707</v>
      </c>
    </row>
    <row r="18" spans="1:19" x14ac:dyDescent="0.3">
      <c r="A18" s="631">
        <v>92</v>
      </c>
      <c r="B18" s="58" t="str">
        <f>VLOOKUP($A18,Data!$A$1:$BI$1015,2,FALSE)</f>
        <v>2 persons</v>
      </c>
      <c r="C18" s="58" t="str">
        <f>VLOOKUP($A18,Data!$A$1:$BI$1015,3,FALSE)</f>
        <v>Census</v>
      </c>
      <c r="D18" s="97">
        <f>VLOOKUP($A18,Data!$A$1:$BI$1015,4,FALSE)</f>
        <v>40603</v>
      </c>
      <c r="E18" s="1164">
        <f>IF(ISBLANK(VLOOKUP($A18,Data!$A$1:$BI$1015,9,FALSE)),"N/A",VLOOKUP($A18,Data!$A$1:$BI$1015,9,FALSE))</f>
        <v>0.35668284949965323</v>
      </c>
      <c r="F18" s="1164">
        <f>IF(ISBLANK(VLOOKUP($A18,Data!$A$1:$BI$1015,10,FALSE)),"N/A",VLOOKUP($A18,Data!$A$1:$BI$1015,10,FALSE))</f>
        <v>0.31571544895995263</v>
      </c>
      <c r="G18" s="58"/>
      <c r="H18" s="33">
        <f>_xlfn.IFNA(IF($H$6="First Area","",HLOOKUP($H$6,Data!$E$1:$BU$1020,A18,FALSE)),"-")</f>
        <v>20950</v>
      </c>
      <c r="I18" s="41">
        <f>_xlfn.IFNA(IF($H$6="First Area","",IF(E18="N/A","-",HLOOKUP($H$6&amp;"%",Data!$E$1:$BU$1020,A18,FALSE))),"-")</f>
        <v>0.34168379162997031</v>
      </c>
      <c r="J18" s="35">
        <f>IF($H$6="First Area","",IF(E18="N/A","-",IF($H$6="Edinburgh","-",IF($H$6="Scotland","-",HLOOKUP($H$6&amp;"Index",Data!$E$1:$BU$1020,A18,FALSE)))))</f>
        <v>1.0203624405137968</v>
      </c>
      <c r="K18" s="58"/>
      <c r="L18" s="33">
        <f>_xlfn.IFNA(IF($L$6="Second Area","",HLOOKUP($L$6,Data!$E$1:$BU$1020,A18,FALSE)),"-")</f>
        <v>5111</v>
      </c>
      <c r="M18" s="34">
        <f>_xlfn.IFNA(IF($L$6="Second Area","",IF(E18="N/A","-",HLOOKUP($L$6&amp;"%",Data!$E$1:$BU$1020,A18,FALSE))),"-")</f>
        <v>0.34707320385712348</v>
      </c>
      <c r="N18" s="35">
        <f>_xlfn.IFNA(IF($L$6="Second Area","",IF(E18="N/A","-",IF($L$6="Edinburgh","-",IF($L$6="Scotland","-",HLOOKUP($L$6&amp;"Index",Data!$E$1:$BU$1020,A18,FALSE))))),"-")</f>
        <v>1.0364567181697537</v>
      </c>
    </row>
    <row r="19" spans="1:19" x14ac:dyDescent="0.3">
      <c r="A19" s="631">
        <v>93</v>
      </c>
      <c r="B19" s="58" t="str">
        <f>VLOOKUP($A19,Data!$A$1:$BI$1015,2,FALSE)</f>
        <v>3 to 4 persons</v>
      </c>
      <c r="C19" s="58" t="str">
        <f>VLOOKUP($A19,Data!$A$1:$BI$1015,3,FALSE)</f>
        <v>Census</v>
      </c>
      <c r="D19" s="97">
        <f>VLOOKUP($A19,Data!$A$1:$BI$1015,4,FALSE)</f>
        <v>40603</v>
      </c>
      <c r="E19" s="1164">
        <f>IF(ISBLANK(VLOOKUP($A19,Data!$A$1:$BI$1015,9,FALSE)),"N/A",VLOOKUP($A19,Data!$A$1:$BI$1015,9,FALSE))</f>
        <v>0.3199231415876066</v>
      </c>
      <c r="F19" s="1164">
        <f>IF(ISBLANK(VLOOKUP($A19,Data!$A$1:$BI$1015,10,FALSE)),"N/A",VLOOKUP($A19,Data!$A$1:$BI$1015,10,FALSE))</f>
        <v>0.1350327247674819</v>
      </c>
      <c r="G19" s="58"/>
      <c r="H19" s="33">
        <f>_xlfn.IFNA(IF($H$6="First Area","",HLOOKUP($H$6,Data!$E$1:$BU$1020,A19,FALSE)),"-")</f>
        <v>16004</v>
      </c>
      <c r="I19" s="41">
        <f>_xlfn.IFNA(IF($H$6="First Area","",IF(E19="N/A","-",HLOOKUP($H$6&amp;"%",Data!$E$1:$BU$1020,A19,FALSE))),"-")</f>
        <v>0.26101705972534822</v>
      </c>
      <c r="J19" s="35">
        <f>IF($H$6="First Area","",IF(E19="N/A","-",IF($H$6="Edinburgh","-",IF($H$6="Scotland","-",HLOOKUP($H$6&amp;"Index",Data!$E$1:$BU$1020,A19,FALSE)))))</f>
        <v>1.1116649390666511</v>
      </c>
      <c r="K19" s="58"/>
      <c r="L19" s="33">
        <f>_xlfn.IFNA(IF($L$6="Second Area","",HLOOKUP($L$6,Data!$E$1:$BU$1020,A19,FALSE)),"-")</f>
        <v>3054</v>
      </c>
      <c r="M19" s="34">
        <f>_xlfn.IFNA(IF($L$6="Second Area","",IF(E19="N/A","-",HLOOKUP($L$6&amp;"%",Data!$E$1:$BU$1020,A19,FALSE))),"-")</f>
        <v>0.2073882928154285</v>
      </c>
      <c r="N19" s="35">
        <f>_xlfn.IFNA(IF($L$6="Second Area","",IF(E19="N/A","-",IF($L$6="Edinburgh","-",IF($L$6="Scotland","-",HLOOKUP($L$6&amp;"Index",Data!$E$1:$BU$1020,A19,FALSE))))),"-")</f>
        <v>0.88326140114515672</v>
      </c>
    </row>
    <row r="20" spans="1:19" x14ac:dyDescent="0.3">
      <c r="A20" s="631">
        <v>94</v>
      </c>
      <c r="B20" s="58" t="str">
        <f>VLOOKUP($A20,Data!$A$1:$BI$1015,2,FALSE)</f>
        <v>5 to 6 persons</v>
      </c>
      <c r="C20" s="58" t="str">
        <f>VLOOKUP($A20,Data!$A$1:$BI$1015,3,FALSE)</f>
        <v>Census</v>
      </c>
      <c r="D20" s="97">
        <f>VLOOKUP($A20,Data!$A$1:$BI$1015,4,FALSE)</f>
        <v>40603</v>
      </c>
      <c r="E20" s="41">
        <f>IF(ISBLANK(VLOOKUP($A20,Data!$A$1:$BI$1015,9,FALSE)),"N/A",VLOOKUP($A20,Data!$A$1:$BI$1015,9,FALSE))</f>
        <v>5.239371888165454E-2</v>
      </c>
      <c r="F20" s="41">
        <f>IF(ISBLANK(VLOOKUP($A20,Data!$A$1:$BI$1015,10,FALSE)),"N/A",VLOOKUP($A20,Data!$A$1:$BI$1015,10,FALSE))</f>
        <v>1.6892843065487922E-2</v>
      </c>
      <c r="G20" s="58"/>
      <c r="H20" s="33">
        <f>_xlfn.IFNA(IF($H$6="First Area","",HLOOKUP($H$6,Data!$E$1:$BU$1020,A20,FALSE)),"-")</f>
        <v>2413</v>
      </c>
      <c r="I20" s="41">
        <f>_xlfn.IFNA(IF($H$6="First Area","",IF(E20="N/A","-",HLOOKUP($H$6&amp;"%",Data!$E$1:$BU$1020,A20,FALSE))),"-")</f>
        <v>3.9354796620673906E-2</v>
      </c>
      <c r="J20" s="35">
        <f>IF($H$6="First Area","",IF(E20="N/A","-",IF($H$6="Edinburgh","-",IF($H$6="Scotland","-",HLOOKUP($H$6&amp;"Index",Data!$E$1:$BU$1020,A20,FALSE)))))</f>
        <v>1.0658240336374374</v>
      </c>
      <c r="K20" s="58"/>
      <c r="L20" s="33">
        <f>_xlfn.IFNA(IF($L$6="Second Area","",HLOOKUP($L$6,Data!$E$1:$BU$1020,A20,FALSE)),"-")</f>
        <v>417</v>
      </c>
      <c r="M20" s="34">
        <f>_xlfn.IFNA(IF($L$6="Second Area","",IF(E20="N/A","-",HLOOKUP($L$6&amp;"%",Data!$E$1:$BU$1020,A20,FALSE))),"-")</f>
        <v>2.8317261985603696E-2</v>
      </c>
      <c r="N20" s="35">
        <f>_xlfn.IFNA(IF($L$6="Second Area","",IF(E20="N/A","-",IF($L$6="Edinburgh","-",IF($L$6="Scotland","-",HLOOKUP($L$6&amp;"Index",Data!$E$1:$BU$1020,A20,FALSE))))),"-")</f>
        <v>0.76690063175702883</v>
      </c>
    </row>
    <row r="21" spans="1:19" x14ac:dyDescent="0.3">
      <c r="A21" s="631">
        <v>95</v>
      </c>
      <c r="B21" s="58" t="str">
        <f>VLOOKUP($A21,Data!$A$1:$BI$1015,2,FALSE)</f>
        <v>7+ persons</v>
      </c>
      <c r="C21" s="58" t="str">
        <f>VLOOKUP($A21,Data!$A$1:$BI$1015,3,FALSE)</f>
        <v>Census</v>
      </c>
      <c r="D21" s="97">
        <f>VLOOKUP($A21,Data!$A$1:$BI$1015,4,FALSE)</f>
        <v>40603</v>
      </c>
      <c r="E21" s="1164">
        <f>IF(ISBLANK(VLOOKUP($A21,Data!$A$1:$BI$1015,9,FALSE)),"N/A",VLOOKUP($A21,Data!$A$1:$BI$1015,9,FALSE))</f>
        <v>4.9603858077850501E-3</v>
      </c>
      <c r="F21" s="1164">
        <f>IF(ISBLANK(VLOOKUP($A21,Data!$A$1:$BI$1015,10,FALSE)),"N/A",VLOOKUP($A21,Data!$A$1:$BI$1015,10,FALSE))</f>
        <v>1.4503263234227702E-3</v>
      </c>
      <c r="G21" s="58"/>
      <c r="H21" s="33">
        <f>_xlfn.IFNA(IF($H$6="First Area","",HLOOKUP($H$6,Data!$E$1:$BU$1020,A21,FALSE)),"-")</f>
        <v>161</v>
      </c>
      <c r="I21" s="41">
        <f>_xlfn.IFNA(IF($H$6="First Area","",IF(E21="N/A","-",HLOOKUP($H$6&amp;"%",Data!$E$1:$BU$1020,A21,FALSE))),"-")</f>
        <v>2.6258277065596765E-3</v>
      </c>
      <c r="J21" s="35">
        <f>IF($H$6="First Area","",IF(E21="N/A","-",IF($H$6="Edinburgh","-",IF($H$6="Scotland","-",HLOOKUP($H$6&amp;"Index",Data!$E$1:$BU$1020,A21,FALSE)))))</f>
        <v>1.0185973839579867</v>
      </c>
      <c r="K21" s="58"/>
      <c r="L21" s="33">
        <f>_xlfn.IFNA(IF($L$6="Second Area","",HLOOKUP($L$6,Data!$E$1:$BU$1020,A21,FALSE)),"-")</f>
        <v>28</v>
      </c>
      <c r="M21" s="34">
        <f>_xlfn.IFNA(IF($L$6="Second Area","",IF(E21="N/A","-",HLOOKUP($L$6&amp;"%",Data!$E$1:$BU$1020,A21,FALSE))),"-")</f>
        <v>1.9013988863235095E-3</v>
      </c>
      <c r="N21" s="35">
        <f>_xlfn.IFNA(IF($L$6="Second Area","",IF(E21="N/A","-",IF($L$6="Edinburgh","-",IF($L$6="Scotland","-",HLOOKUP($L$6&amp;"Index",Data!$E$1:$BU$1020,A21,FALSE))))),"-")</f>
        <v>0.73758073564060023</v>
      </c>
    </row>
    <row r="22" spans="1:19" ht="3.75" customHeight="1" x14ac:dyDescent="0.3">
      <c r="B22" s="58"/>
      <c r="C22" s="58"/>
      <c r="D22" s="58"/>
      <c r="E22" s="58"/>
      <c r="F22" s="58"/>
      <c r="G22" s="58"/>
      <c r="H22" s="58"/>
      <c r="I22" s="58"/>
      <c r="J22" s="58"/>
      <c r="K22" s="58"/>
      <c r="L22" s="58"/>
      <c r="M22" s="34"/>
      <c r="N22" s="58"/>
      <c r="O22" s="58"/>
      <c r="P22" s="58"/>
      <c r="Q22" s="58"/>
      <c r="R22" s="58"/>
      <c r="S22" s="58"/>
    </row>
    <row r="23" spans="1:19" x14ac:dyDescent="0.3">
      <c r="A23" s="631">
        <v>715</v>
      </c>
      <c r="B23" s="95" t="str">
        <f>VLOOKUP($A23,Data!$A$1:$BI$1015,2,FALSE)</f>
        <v>Tenure</v>
      </c>
      <c r="C23" s="58"/>
      <c r="D23" s="58"/>
      <c r="E23" s="58"/>
      <c r="F23" s="58"/>
      <c r="G23" s="58"/>
      <c r="H23" s="58"/>
      <c r="I23" s="58"/>
      <c r="J23" s="58"/>
      <c r="K23" s="58"/>
      <c r="L23" s="58"/>
      <c r="M23" s="34"/>
      <c r="N23" s="58"/>
      <c r="O23" s="58"/>
      <c r="P23" s="58"/>
      <c r="Q23" s="58"/>
      <c r="R23" s="58"/>
    </row>
    <row r="24" spans="1:19" x14ac:dyDescent="0.3">
      <c r="A24" s="631">
        <v>716</v>
      </c>
      <c r="B24" s="58" t="str">
        <f>VLOOKUP($A24,Data!$A$1:$BI$1015,2,FALSE)</f>
        <v>Owned</v>
      </c>
      <c r="C24" s="58" t="str">
        <f>VLOOKUP($A24,Data!$A$1:$BI$1015,3,FALSE)</f>
        <v>Mosaic</v>
      </c>
      <c r="D24" s="97">
        <f>VLOOKUP($A24,Data!$A$1:$BI$1015,4,FALSE)</f>
        <v>44501</v>
      </c>
      <c r="E24" s="1164">
        <f>IF(ISBLANK(VLOOKUP($A24,Data!$A$1:$BI$1015,9,FALSE)),"N/A",VLOOKUP($A24,Data!$A$1:$BI$1015,9,FALSE))</f>
        <v>0.77200000000000002</v>
      </c>
      <c r="F24" s="1164">
        <f>IF(ISBLANK(VLOOKUP($A24,Data!$A$1:$BI$1015,10,FALSE)),"N/A",VLOOKUP($A24,Data!$A$1:$BI$1015,10,FALSE))</f>
        <v>0.20300000000000001</v>
      </c>
      <c r="G24" s="58"/>
      <c r="H24" s="33">
        <f>_xlfn.IFNA(IF($H$6="First Area","",HLOOKUP($H$6,Data!$E$1:$BU$1020,A24,FALSE)),"-")</f>
        <v>15317.333999999999</v>
      </c>
      <c r="I24" s="41">
        <f>_xlfn.IFNA(IF($H$6="First Area","",IF(E24="N/A","-",HLOOKUP($H$6&amp;"%",Data!$E$1:$BU$1020,A24,FALSE))),"-")</f>
        <v>0.21792866289161425</v>
      </c>
      <c r="J24" s="35">
        <f>IF($H$6="First Area","",IF(E24="N/A","-",IF($H$6="Edinburgh","-",IF($H$6="Scotland","-",HLOOKUP($H$6&amp;"Index",Data!$E$1:$BU$1020,A24,FALSE)))))</f>
        <v>0.59543350516834492</v>
      </c>
      <c r="K24" s="58"/>
      <c r="L24" s="33">
        <f>_xlfn.IFNA(IF($L$6="Second Area","",HLOOKUP($L$6,Data!$E$1:$BU$1020,A24,FALSE)),"-")</f>
        <v>4929.7150000000001</v>
      </c>
      <c r="M24" s="34">
        <f>_xlfn.IFNA(IF($L$6="Second Area","",IF(E24="N/A","-",HLOOKUP($L$6&amp;"%",Data!$E$1:$BU$1020,A24,FALSE))),"-")</f>
        <v>0.30499999999999999</v>
      </c>
      <c r="N24" s="35">
        <f>_xlfn.IFNA(IF($L$6="Second Area","",IF(E24="N/A","-",IF($L$6="Edinburgh","-",IF($L$6="Scotland","-",HLOOKUP($L$6&amp;"Index",Data!$E$1:$BU$1020,A24,FALSE))))),"-")</f>
        <v>0.44852941176470584</v>
      </c>
    </row>
    <row r="25" spans="1:19" x14ac:dyDescent="0.3">
      <c r="A25" s="631">
        <v>717</v>
      </c>
      <c r="B25" s="58" t="str">
        <f>VLOOKUP($A25,Data!$A$1:$BI$1015,2,FALSE)</f>
        <v>Rented</v>
      </c>
      <c r="C25" s="58" t="str">
        <f>VLOOKUP($A25,Data!$A$1:$BI$1015,3,FALSE)</f>
        <v>Mosaic</v>
      </c>
      <c r="D25" s="97">
        <f>VLOOKUP($A25,Data!$A$1:$BI$1015,4,FALSE)</f>
        <v>44501</v>
      </c>
      <c r="E25" s="1164">
        <f>IF(ISBLANK(VLOOKUP($A25,Data!$A$1:$BI$1015,9,FALSE)),"N/A",VLOOKUP($A25,Data!$A$1:$BI$1015,9,FALSE))</f>
        <v>0.68</v>
      </c>
      <c r="F25" s="1164">
        <f>IF(ISBLANK(VLOOKUP($A25,Data!$A$1:$BI$1015,10,FALSE)),"N/A",VLOOKUP($A25,Data!$A$1:$BI$1015,10,FALSE))</f>
        <v>0.115</v>
      </c>
      <c r="G25" s="58"/>
      <c r="H25" s="33">
        <f>_xlfn.IFNA(IF($H$6="First Area","",HLOOKUP($H$6,Data!$E$1:$BU$1020,A25,FALSE)),"-")</f>
        <v>10330.57</v>
      </c>
      <c r="I25" s="41">
        <f>_xlfn.IFNA(IF($H$6="First Area","",IF(E25="N/A","-",HLOOKUP($H$6&amp;"%",Data!$E$1:$BU$1020,A25,FALSE))),"-")</f>
        <v>0.14697905699570327</v>
      </c>
      <c r="J25" s="35">
        <f>IF($H$6="First Area","",IF(E25="N/A","-",IF($H$6="Edinburgh","-",IF($H$6="Scotland","-",HLOOKUP($H$6&amp;"Index",Data!$E$1:$BU$1020,A25,FALSE)))))</f>
        <v>0.90727812960310661</v>
      </c>
      <c r="K25" s="58"/>
      <c r="L25" s="33">
        <f>_xlfn.IFNA(IF($L$6="Second Area","",HLOOKUP($L$6,Data!$E$1:$BU$1020,A25,FALSE)),"-")</f>
        <v>1826.4190000000001</v>
      </c>
      <c r="M25" s="34">
        <f>_xlfn.IFNA(IF($L$6="Second Area","",IF(E25="N/A","-",HLOOKUP($L$6&amp;"%",Data!$E$1:$BU$1020,A25,FALSE))),"-")</f>
        <v>0.113</v>
      </c>
      <c r="N25" s="35">
        <f>_xlfn.IFNA(IF($L$6="Second Area","",IF(E25="N/A","-",IF($L$6="Edinburgh","-",IF($L$6="Scotland","-",HLOOKUP($L$6&amp;"Index",Data!$E$1:$BU$1020,A25,FALSE))))),"-")</f>
        <v>0.36451612903225805</v>
      </c>
    </row>
    <row r="26" spans="1:19" x14ac:dyDescent="0.3">
      <c r="A26" s="631">
        <v>718</v>
      </c>
      <c r="B26" s="58" t="str">
        <f>VLOOKUP($A26,Data!$A$1:$BI$1015,2,FALSE)</f>
        <v>Council/RSL</v>
      </c>
      <c r="C26" s="58" t="str">
        <f>VLOOKUP($A26,Data!$A$1:$BI$1015,3,FALSE)</f>
        <v>Mosaic</v>
      </c>
      <c r="D26" s="97">
        <f>VLOOKUP($A26,Data!$A$1:$BI$1015,4,FALSE)</f>
        <v>44501</v>
      </c>
      <c r="E26" s="1164">
        <f>IF(ISBLANK(VLOOKUP($A26,Data!$A$1:$BI$1015,9,FALSE)),"N/A",VLOOKUP($A26,Data!$A$1:$BI$1015,9,FALSE))</f>
        <v>0.31</v>
      </c>
      <c r="F26" s="1164">
        <f>IF(ISBLANK(VLOOKUP($A26,Data!$A$1:$BI$1015,10,FALSE)),"N/A",VLOOKUP($A26,Data!$A$1:$BI$1015,10,FALSE))</f>
        <v>5.3999999999999999E-2</v>
      </c>
      <c r="G26" s="58"/>
      <c r="H26" s="33">
        <f>_xlfn.IFNA(IF($H$6="First Area","",HLOOKUP($H$6,Data!$E$1:$BU$1020,A26,FALSE)),"-")</f>
        <v>0</v>
      </c>
      <c r="I26" s="41">
        <f>_xlfn.IFNA(IF($H$6="First Area","",IF(E26="N/A","-",HLOOKUP($H$6&amp;"%",Data!$E$1:$BU$1020,A26,FALSE))),"-")</f>
        <v>0</v>
      </c>
      <c r="J26" s="35">
        <f>IF($H$6="First Area","",IF(E26="N/A","-",IF($H$6="Edinburgh","-",IF($H$6="Scotland","-",HLOOKUP($H$6&amp;"Index",Data!$E$1:$BU$1020,A26,FALSE)))))</f>
        <v>0</v>
      </c>
      <c r="K26" s="58"/>
      <c r="L26" s="33">
        <f>_xlfn.IFNA(IF($L$6="Second Area","",HLOOKUP($L$6,Data!$E$1:$BU$1020,A26,FALSE)),"-")</f>
        <v>0</v>
      </c>
      <c r="M26" s="34">
        <f>_xlfn.IFNA(IF($L$6="Second Area","",IF(E26="N/A","-",HLOOKUP($L$6&amp;"%",Data!$E$1:$BU$1020,A26,FALSE))),"-")</f>
        <v>0</v>
      </c>
      <c r="N26" s="35">
        <f>_xlfn.IFNA(IF($L$6="Second Area","",IF(E26="N/A","-",IF($L$6="Edinburgh","-",IF($L$6="Scotland","-",HLOOKUP($L$6&amp;"Index",Data!$E$1:$BU$1020,A26,FALSE))))),"-")</f>
        <v>0</v>
      </c>
      <c r="O26" s="97"/>
      <c r="P26" s="97"/>
      <c r="Q26" s="97"/>
    </row>
    <row r="27" spans="1:19" x14ac:dyDescent="0.3">
      <c r="A27" s="631">
        <v>57</v>
      </c>
      <c r="B27" s="58" t="str">
        <f>VLOOKUP($A27,Data!$A$1:$BI$1015,2,FALSE)</f>
        <v>Residential Council properties</v>
      </c>
      <c r="C27" s="58" t="str">
        <f>VLOOKUP($A27,Data!$A$1:$BI$1015,3,FALSE)</f>
        <v>Council</v>
      </c>
      <c r="D27" s="97">
        <f>VLOOKUP($A27,Data!$A$1:$BI$1015,4,FALSE)</f>
        <v>44593</v>
      </c>
      <c r="E27" s="1164">
        <f>IF(ISBLANK(VLOOKUP($A27,Data!$A$1:$BI$1015,9,FALSE)),"N/A",VLOOKUP($A27,Data!$A$1:$BI$1015,9,FALSE))</f>
        <v>0.22876346262855293</v>
      </c>
      <c r="F27" s="1164">
        <f>IF(ISBLANK(VLOOKUP($A27,Data!$A$1:$BI$1015,10,FALSE)),"N/A",VLOOKUP($A27,Data!$A$1:$BI$1015,10,FALSE))</f>
        <v>1.7793594306049821E-3</v>
      </c>
      <c r="G27" s="630"/>
      <c r="H27" s="33">
        <f>_xlfn.IFNA(IF($H$6="First Area","",HLOOKUP($H$6,Data!$E$1:$BU$1020,A27,FALSE)),"-")</f>
        <v>5481</v>
      </c>
      <c r="I27" s="41">
        <f>_xlfn.IFNA(IF($H$6="First Area","",IF(E27="N/A","-",HLOOKUP($H$6&amp;"%",Data!$E$1:$BU$1020,A27,FALSE))),"-")</f>
        <v>8.9392308445053331E-2</v>
      </c>
      <c r="J27" s="35">
        <f>IF($H$6="First Area","",IF(E27="N/A","-",IF($H$6="Edinburgh","-",IF($H$6="Scotland","-",HLOOKUP($H$6&amp;"Index",Data!$E$1:$BU$1020,A27,FALSE)))))</f>
        <v>0.98284831621124813</v>
      </c>
      <c r="K27" s="58"/>
      <c r="L27" s="33">
        <f>_xlfn.IFNA(IF($L$6="Second Area","",HLOOKUP($L$6,Data!$E$1:$BU$1020,A27,FALSE)),"-")</f>
        <v>563</v>
      </c>
      <c r="M27" s="34">
        <f>_xlfn.IFNA(IF($L$6="Second Area","",IF(E27="N/A","-",HLOOKUP($L$6&amp;"%",Data!$E$1:$BU$1020,A27,FALSE))),"-")</f>
        <v>3.8231699035719137E-2</v>
      </c>
      <c r="N27" s="35">
        <f>_xlfn.IFNA(IF($L$6="Second Area","",IF(E27="N/A","-",IF($L$6="Edinburgh","-",IF($L$6="Scotland","-",HLOOKUP($L$6&amp;"Index",Data!$E$1:$BU$1020,A27,FALSE))))),"-")</f>
        <v>0.42034892796451861</v>
      </c>
    </row>
    <row r="28" spans="1:19" x14ac:dyDescent="0.3">
      <c r="M28" s="34"/>
    </row>
    <row r="29" spans="1:19" x14ac:dyDescent="0.3">
      <c r="A29" s="631">
        <v>130</v>
      </c>
      <c r="B29" s="95" t="str">
        <f>VLOOKUP($A29,Data!$A$1:$BI$1015,2,FALSE)</f>
        <v>Total dwellings</v>
      </c>
      <c r="C29" s="95" t="str">
        <f>VLOOKUP($A29,Data!$A$1:$BI$1015,3,FALSE)</f>
        <v>Census</v>
      </c>
      <c r="D29" s="96">
        <f>VLOOKUP($A29,Data!$A$1:$BI$1015,4,FALSE)</f>
        <v>40603</v>
      </c>
      <c r="E29" s="128">
        <f>IF(ISBLANK(VLOOKUP($A29,Data!$A$1:$BI$1015,9,FALSE)),"N/A",VLOOKUP($A29,Data!$A$1:$BI$1015,9,FALSE))</f>
        <v>18325</v>
      </c>
      <c r="F29" s="128">
        <f>IF(ISBLANK(VLOOKUP($A29,Data!$A$1:$BI$1015,10,FALSE)),"N/A",VLOOKUP($A29,Data!$A$1:$BI$1015,10,FALSE))</f>
        <v>8476</v>
      </c>
      <c r="G29" s="58"/>
      <c r="H29" s="33">
        <f>_xlfn.IFNA(IF($H$6="First Area","",HLOOKUP($H$6,Data!$E$1:$BU$1020,A29,FALSE)),"-")</f>
        <v>63169</v>
      </c>
      <c r="I29" s="41">
        <f>_xlfn.IFNA(IF($H$6="First Area","",IF(E29="N/A","-",HLOOKUP($H$6&amp;"%",Data!$E$1:$BU$1020,A29,FALSE))),"-")</f>
        <v>0</v>
      </c>
      <c r="J29" s="35">
        <f>IF($H$6="First Area","",IF(E29="N/A","-",IF($H$6="Edinburgh","-",IF($H$6="Scotland","-",HLOOKUP($H$6&amp;"Index",Data!$E$1:$BU$1020,A29,FALSE)))))</f>
        <v>0</v>
      </c>
      <c r="K29" s="58"/>
      <c r="L29" s="33">
        <f>_xlfn.IFNA(IF($L$6="Second Area","",HLOOKUP($L$6,Data!$E$1:$BU$1020,A29,FALSE)),"-")</f>
        <v>15413</v>
      </c>
      <c r="M29" s="34">
        <f>_xlfn.IFNA(IF($L$6="Second Area","",IF(E29="N/A","-",HLOOKUP($L$6&amp;"%",Data!$E$1:$BU$1020,A29,FALSE))),"-")</f>
        <v>0</v>
      </c>
      <c r="N29" s="35">
        <f>_xlfn.IFNA(IF($L$6="Second Area","",IF(E29="N/A","-",IF($L$6="Edinburgh","-",IF($L$6="Scotland","-",HLOOKUP($L$6&amp;"Index",Data!$E$1:$BU$1020,A29,FALSE))))),"-")</f>
        <v>0</v>
      </c>
    </row>
    <row r="30" spans="1:19" x14ac:dyDescent="0.3">
      <c r="A30" s="631">
        <v>372</v>
      </c>
      <c r="B30" s="58" t="str">
        <f>VLOOKUP($A30,Data!$A$1:$BI$1015,2,FALSE)</f>
        <v>Average property value</v>
      </c>
      <c r="C30" s="58" t="str">
        <f>VLOOKUP($A30,Data!$A$1:$BI$1015,3,FALSE)</f>
        <v>Mosaic</v>
      </c>
      <c r="D30" s="97">
        <f>VLOOKUP($A30,Data!$A$1:$BI$1015,4,FALSE)</f>
        <v>44501</v>
      </c>
      <c r="E30" s="155">
        <f>IF(ISBLANK(VLOOKUP($A30,Data!$A$1:$BI$1015,9,FALSE)),"N/A",VLOOKUP($A30,Data!$A$1:$BI$1015,9,FALSE))</f>
        <v>525347.5</v>
      </c>
      <c r="F30" s="155">
        <f>IF(ISBLANK(VLOOKUP($A30,Data!$A$1:$BI$1015,10,FALSE)),"N/A",VLOOKUP($A30,Data!$A$1:$BI$1015,10,FALSE))</f>
        <v>182940.97</v>
      </c>
      <c r="G30" s="58"/>
      <c r="H30" s="130">
        <f>_xlfn.IFNA(IF($H$6="First Area","",HLOOKUP($H$6,Data!$E$1:$BU$1020,A30,FALSE)),"-")</f>
        <v>374043.31279543578</v>
      </c>
      <c r="I30" s="41">
        <f>_xlfn.IFNA(IF($H$6="First Area","",IF(E30="N/A","-",HLOOKUP($H$6&amp;"%",Data!$E$1:$BU$1020,A30,FALSE))),"-")</f>
        <v>0</v>
      </c>
      <c r="J30" s="35">
        <f>IF($H$6="First Area","",IF(E30="N/A","-",IF($H$6="Edinburgh","-",IF($H$6="Scotland","-",HLOOKUP($H$6&amp;"Index",Data!$E$1:$BU$1020,A30,FALSE)))))</f>
        <v>1.1136713404703349</v>
      </c>
      <c r="K30" s="58"/>
      <c r="L30" s="130">
        <f>_xlfn.IFNA(IF($L$6="Second Area","",HLOOKUP($L$6,Data!$E$1:$BU$1020,A30,FALSE)),"-")</f>
        <v>524997.39</v>
      </c>
      <c r="M30" s="34">
        <f>_xlfn.IFNA(IF($L$6="Second Area","",IF(E30="N/A","-",HLOOKUP($L$6&amp;"%",Data!$E$1:$BU$1020,A30,FALSE))),"-")</f>
        <v>0</v>
      </c>
      <c r="N30" s="35">
        <f>_xlfn.IFNA(IF($L$6="Second Area","",IF(E30="N/A","-",IF($L$6="Edinburgh","-",IF($L$6="Scotland","-",HLOOKUP($L$6&amp;"Index",Data!$E$1:$BU$1020,A30,FALSE))))),"-")</f>
        <v>1.5631199036687113</v>
      </c>
    </row>
    <row r="31" spans="1:19" x14ac:dyDescent="0.3">
      <c r="A31" s="631">
        <v>131</v>
      </c>
      <c r="B31" s="58" t="str">
        <f>VLOOKUP($A31,Data!$A$1:$BI$1015,2,FALSE)</f>
        <v>Vacant dwellings</v>
      </c>
      <c r="C31" s="58" t="str">
        <f>VLOOKUP($A31,Data!$A$1:$BI$1015,3,FALSE)</f>
        <v>Census</v>
      </c>
      <c r="D31" s="97">
        <f>VLOOKUP($A31,Data!$A$1:$BI$1015,4,FALSE)</f>
        <v>40603</v>
      </c>
      <c r="E31" s="1164">
        <f>IF(ISBLANK(VLOOKUP($A31,Data!$A$1:$BI$1015,9,FALSE)),"N/A",VLOOKUP($A31,Data!$A$1:$BI$1015,9,FALSE))</f>
        <v>3.7635384522296846E-2</v>
      </c>
      <c r="F31" s="1164">
        <f>IF(ISBLANK(VLOOKUP($A31,Data!$A$1:$BI$1015,10,FALSE)),"N/A",VLOOKUP($A31,Data!$A$1:$BI$1015,10,FALSE))</f>
        <v>1.344560641043053E-2</v>
      </c>
      <c r="G31" s="58"/>
      <c r="H31" s="33">
        <f>_xlfn.IFNA(IF($H$6="First Area","",HLOOKUP($H$6,Data!$E$1:$BU$1020,A31,FALSE)),"-")</f>
        <v>1410</v>
      </c>
      <c r="I31" s="41">
        <f>_xlfn.IFNA(IF($H$6="First Area","",IF(E31="N/A","-",HLOOKUP($H$6&amp;"%",Data!$E$1:$BU$1020,A31,FALSE))),"-")</f>
        <v>2.2321075210942076E-2</v>
      </c>
      <c r="J31" s="35">
        <f>IF($H$6="First Area","",IF(E31="N/A","-",IF($H$6="Edinburgh","-",IF($H$6="Scotland","-",HLOOKUP($H$6&amp;"Index",Data!$E$1:$BU$1020,A31,FALSE)))))</f>
        <v>1.0138483555535858</v>
      </c>
      <c r="K31" s="58"/>
      <c r="L31" s="33">
        <f>_xlfn.IFNA(IF($L$6="Second Area","",HLOOKUP($L$6,Data!$E$1:$BU$1020,A31,FALSE)),"-")</f>
        <v>473</v>
      </c>
      <c r="M31" s="34">
        <f>_xlfn.IFNA(IF($L$6="Second Area","",IF(E31="N/A","-",HLOOKUP($L$6&amp;"%",Data!$E$1:$BU$1020,A31,FALSE))),"-")</f>
        <v>3.0688379939012522E-2</v>
      </c>
      <c r="N31" s="35">
        <f>_xlfn.IFNA(IF($L$6="Second Area","",IF(E31="N/A","-",IF($L$6="Edinburgh","-",IF($L$6="Scotland","-",HLOOKUP($L$6&amp;"Index",Data!$E$1:$BU$1020,A31,FALSE))))),"-")</f>
        <v>1.3939007526178366</v>
      </c>
    </row>
    <row r="32" spans="1:19" x14ac:dyDescent="0.3">
      <c r="A32" s="631">
        <v>132</v>
      </c>
      <c r="B32" s="58" t="str">
        <f>VLOOKUP($A32,Data!$A$1:$BI$1015,2,FALSE)</f>
        <v>2nd residence</v>
      </c>
      <c r="C32" s="58" t="str">
        <f>VLOOKUP($A32,Data!$A$1:$BI$1015,3,FALSE)</f>
        <v>Census</v>
      </c>
      <c r="D32" s="97">
        <f>VLOOKUP($A32,Data!$A$1:$BI$1015,4,FALSE)</f>
        <v>40603</v>
      </c>
      <c r="E32" s="1164">
        <f>IF(ISBLANK(VLOOKUP($A32,Data!$A$1:$BI$1015,9,FALSE)),"N/A",VLOOKUP($A32,Data!$A$1:$BI$1015,9,FALSE))</f>
        <v>4.5138258607127731E-2</v>
      </c>
      <c r="F32" s="1164">
        <f>IF(ISBLANK(VLOOKUP($A32,Data!$A$1:$BI$1015,10,FALSE)),"N/A",VLOOKUP($A32,Data!$A$1:$BI$1015,10,FALSE))</f>
        <v>1.4260491647426321E-3</v>
      </c>
      <c r="G32" s="58"/>
      <c r="H32" s="33">
        <f>_xlfn.IFNA(IF($H$6="First Area","",HLOOKUP($H$6,Data!$E$1:$BU$1020,A32,FALSE)),"-")</f>
        <v>480</v>
      </c>
      <c r="I32" s="41">
        <f>_xlfn.IFNA(IF($H$6="First Area","",IF(E32="N/A","-",HLOOKUP($H$6&amp;"%",Data!$E$1:$BU$1020,A32,FALSE))),"-")</f>
        <v>7.5986639015973023E-3</v>
      </c>
      <c r="J32" s="35">
        <f>IF($H$6="First Area","",IF(E32="N/A","-",IF($H$6="Edinburgh","-",IF($H$6="Scotland","-",HLOOKUP($H$6&amp;"Index",Data!$E$1:$BU$1020,A32,FALSE)))))</f>
        <v>0.83923831967050988</v>
      </c>
      <c r="K32" s="58"/>
      <c r="L32" s="33">
        <f>_xlfn.IFNA(IF($L$6="Second Area","",HLOOKUP($L$6,Data!$E$1:$BU$1020,A32,FALSE)),"-")</f>
        <v>219</v>
      </c>
      <c r="M32" s="34">
        <f>_xlfn.IFNA(IF($L$6="Second Area","",IF(E32="N/A","-",HLOOKUP($L$6&amp;"%",Data!$E$1:$BU$1020,A32,FALSE))),"-")</f>
        <v>1.4208784792058652E-2</v>
      </c>
      <c r="N32" s="35">
        <f>_xlfn.IFNA(IF($L$6="Second Area","",IF(E32="N/A","-",IF($L$6="Edinburgh","-",IF($L$6="Scotland","-",HLOOKUP($L$6&amp;"Index",Data!$E$1:$BU$1020,A32,FALSE))))),"-")</f>
        <v>1.5692965010520543</v>
      </c>
    </row>
    <row r="33" spans="1:19" x14ac:dyDescent="0.3">
      <c r="A33" s="631">
        <v>133</v>
      </c>
      <c r="B33" s="58" t="str">
        <f>VLOOKUP($A33,Data!$A$1:$BI$1015,2,FALSE)</f>
        <v>Detached</v>
      </c>
      <c r="C33" s="58" t="str">
        <f>VLOOKUP($A33,Data!$A$1:$BI$1015,3,FALSE)</f>
        <v>Census</v>
      </c>
      <c r="D33" s="97">
        <f>VLOOKUP($A33,Data!$A$1:$BI$1015,4,FALSE)</f>
        <v>40603</v>
      </c>
      <c r="E33" s="1164">
        <f>IF(ISBLANK(VLOOKUP($A33,Data!$A$1:$BI$1015,9,FALSE)),"N/A",VLOOKUP($A33,Data!$A$1:$BI$1015,9,FALSE))</f>
        <v>0.37930627654554033</v>
      </c>
      <c r="F33" s="1164">
        <f>IF(ISBLANK(VLOOKUP($A33,Data!$A$1:$BI$1015,10,FALSE)),"N/A",VLOOKUP($A33,Data!$A$1:$BI$1015,10,FALSE))</f>
        <v>6.1118690313778992E-3</v>
      </c>
      <c r="G33" s="58"/>
      <c r="H33" s="33">
        <f>_xlfn.IFNA(IF($H$6="First Area","",HLOOKUP($H$6,Data!$E$1:$BU$1020,A33,FALSE)),"-")</f>
        <v>8846</v>
      </c>
      <c r="I33" s="41">
        <f>_xlfn.IFNA(IF($H$6="First Area","",IF(E33="N/A","-",HLOOKUP($H$6&amp;"%",Data!$E$1:$BU$1020,A33,FALSE))),"-")</f>
        <v>0.1400370434865203</v>
      </c>
      <c r="J33" s="35">
        <f>IF($H$6="First Area","",IF(E33="N/A","-",IF($H$6="Edinburgh","-",IF($H$6="Scotland","-",HLOOKUP($H$6&amp;"Index",Data!$E$1:$BU$1020,A33,FALSE)))))</f>
        <v>1.3482587215075073</v>
      </c>
      <c r="K33" s="58"/>
      <c r="L33" s="33">
        <f>_xlfn.IFNA(IF($L$6="Second Area","",HLOOKUP($L$6,Data!$E$1:$BU$1020,A33,FALSE)),"-")</f>
        <v>1542</v>
      </c>
      <c r="M33" s="34">
        <f>_xlfn.IFNA(IF($L$6="Second Area","",IF(E33="N/A","-",HLOOKUP($L$6&amp;"%",Data!$E$1:$BU$1020,A33,FALSE))),"-")</f>
        <v>0.10004541620709791</v>
      </c>
      <c r="N33" s="35">
        <f>_xlfn.IFNA(IF($L$6="Second Area","",IF(E33="N/A","-",IF($L$6="Edinburgh","-",IF($L$6="Scotland","-",HLOOKUP($L$6&amp;"Index",Data!$E$1:$BU$1020,A33,FALSE))))),"-")</f>
        <v>0.96322445539956192</v>
      </c>
    </row>
    <row r="34" spans="1:19" x14ac:dyDescent="0.3">
      <c r="A34" s="631">
        <v>134</v>
      </c>
      <c r="B34" s="58" t="str">
        <f>VLOOKUP($A34,Data!$A$1:$BI$1015,2,FALSE)</f>
        <v>Semi-detached</v>
      </c>
      <c r="C34" s="58" t="str">
        <f>VLOOKUP($A34,Data!$A$1:$BI$1015,3,FALSE)</f>
        <v>Census</v>
      </c>
      <c r="D34" s="97">
        <f>VLOOKUP($A34,Data!$A$1:$BI$1015,4,FALSE)</f>
        <v>40603</v>
      </c>
      <c r="E34" s="1164">
        <f>IF(ISBLANK(VLOOKUP($A34,Data!$A$1:$BI$1015,9,FALSE)),"N/A",VLOOKUP($A34,Data!$A$1:$BI$1015,9,FALSE))</f>
        <v>0.27821540133097922</v>
      </c>
      <c r="F34" s="1164">
        <f>IF(ISBLANK(VLOOKUP($A34,Data!$A$1:$BI$1015,10,FALSE)),"N/A",VLOOKUP($A34,Data!$A$1:$BI$1015,10,FALSE))</f>
        <v>1.3674593090094996E-2</v>
      </c>
      <c r="G34" s="58"/>
      <c r="H34" s="33">
        <f>_xlfn.IFNA(IF($H$6="First Area","",HLOOKUP($H$6,Data!$E$1:$BU$1020,A34,FALSE)),"-")</f>
        <v>11123</v>
      </c>
      <c r="I34" s="41">
        <f>_xlfn.IFNA(IF($H$6="First Area","",IF(E34="N/A","-",HLOOKUP($H$6&amp;"%",Data!$E$1:$BU$1020,A34,FALSE))),"-")</f>
        <v>0.1760832053697225</v>
      </c>
      <c r="J34" s="35">
        <f>IF($H$6="First Area","",IF(E34="N/A","-",IF($H$6="Edinburgh","-",IF($H$6="Scotland","-",HLOOKUP($H$6&amp;"Index",Data!$E$1:$BU$1020,A34,FALSE)))))</f>
        <v>1.3781034210222018</v>
      </c>
      <c r="K34" s="58"/>
      <c r="L34" s="33">
        <f>_xlfn.IFNA(IF($L$6="Second Area","",HLOOKUP($L$6,Data!$E$1:$BU$1020,A34,FALSE)),"-")</f>
        <v>1700</v>
      </c>
      <c r="M34" s="34">
        <f>_xlfn.IFNA(IF($L$6="Second Area","",IF(E34="N/A","-",HLOOKUP($L$6&amp;"%",Data!$E$1:$BU$1020,A34,FALSE))),"-")</f>
        <v>0.11029650295205345</v>
      </c>
      <c r="N34" s="35">
        <f>_xlfn.IFNA(IF($L$6="Second Area","",IF(E34="N/A","-",IF($L$6="Edinburgh","-",IF($L$6="Scotland","-",HLOOKUP($L$6&amp;"Index",Data!$E$1:$BU$1020,A34,FALSE))))),"-")</f>
        <v>0.86322819786166072</v>
      </c>
    </row>
    <row r="35" spans="1:19" x14ac:dyDescent="0.3">
      <c r="A35" s="631">
        <v>135</v>
      </c>
      <c r="B35" s="58" t="str">
        <f>VLOOKUP($A35,Data!$A$1:$BI$1015,2,FALSE)</f>
        <v>Terraced</v>
      </c>
      <c r="C35" s="58" t="str">
        <f>VLOOKUP($A35,Data!$A$1:$BI$1015,3,FALSE)</f>
        <v>Census</v>
      </c>
      <c r="D35" s="97">
        <f>VLOOKUP($A35,Data!$A$1:$BI$1015,4,FALSE)</f>
        <v>40603</v>
      </c>
      <c r="E35" s="1164">
        <f>IF(ISBLANK(VLOOKUP($A35,Data!$A$1:$BI$1015,9,FALSE)),"N/A",VLOOKUP($A35,Data!$A$1:$BI$1015,9,FALSE))</f>
        <v>0.25526280048893113</v>
      </c>
      <c r="F35" s="1164">
        <f>IF(ISBLANK(VLOOKUP($A35,Data!$A$1:$BI$1015,10,FALSE)),"N/A",VLOOKUP($A35,Data!$A$1:$BI$1015,10,FALSE))</f>
        <v>5.8994372844436378E-2</v>
      </c>
      <c r="G35" s="58"/>
      <c r="H35" s="33">
        <f>_xlfn.IFNA(IF($H$6="First Area","",HLOOKUP($H$6,Data!$E$1:$BU$1020,A35,FALSE)),"-")</f>
        <v>10411</v>
      </c>
      <c r="I35" s="41">
        <f>_xlfn.IFNA(IF($H$6="First Area","",IF(E35="N/A","-",HLOOKUP($H$6&amp;"%",Data!$E$1:$BU$1020,A35,FALSE))),"-")</f>
        <v>0.16481185391568648</v>
      </c>
      <c r="J35" s="35">
        <f>IF($H$6="First Area","",IF(E35="N/A","-",IF($H$6="Edinburgh","-",IF($H$6="Scotland","-",HLOOKUP($H$6&amp;"Index",Data!$E$1:$BU$1020,A35,FALSE)))))</f>
        <v>1.2920427141053297</v>
      </c>
      <c r="K35" s="58"/>
      <c r="L35" s="33">
        <f>_xlfn.IFNA(IF($L$6="Second Area","",HLOOKUP($L$6,Data!$E$1:$BU$1020,A35,FALSE)),"-")</f>
        <v>1863</v>
      </c>
      <c r="M35" s="34">
        <f>_xlfn.IFNA(IF($L$6="Second Area","",IF(E35="N/A","-",HLOOKUP($L$6&amp;"%",Data!$E$1:$BU$1020,A35,FALSE))),"-")</f>
        <v>0.12087199117627977</v>
      </c>
      <c r="N35" s="35">
        <f>_xlfn.IFNA(IF($L$6="Second Area","",IF(E35="N/A","-",IF($L$6="Edinburgh","-",IF($L$6="Scotland","-",HLOOKUP($L$6&amp;"Index",Data!$E$1:$BU$1020,A35,FALSE))))),"-")</f>
        <v>0.9475761107487416</v>
      </c>
    </row>
    <row r="36" spans="1:19" x14ac:dyDescent="0.3">
      <c r="A36" s="631">
        <v>136</v>
      </c>
      <c r="B36" s="58" t="str">
        <f>VLOOKUP($A36,Data!$A$1:$BI$1015,2,FALSE)</f>
        <v>Flat / tenement</v>
      </c>
      <c r="C36" s="58" t="str">
        <f>VLOOKUP($A36,Data!$A$1:$BI$1015,3,FALSE)</f>
        <v>Census</v>
      </c>
      <c r="D36" s="97">
        <f>VLOOKUP($A36,Data!$A$1:$BI$1015,4,FALSE)</f>
        <v>40603</v>
      </c>
      <c r="E36" s="1164">
        <f>IF(ISBLANK(VLOOKUP($A36,Data!$A$1:$BI$1015,9,FALSE)),"N/A",VLOOKUP($A36,Data!$A$1:$BI$1015,9,FALSE))</f>
        <v>0.91752889211593147</v>
      </c>
      <c r="F36" s="1164">
        <f>IF(ISBLANK(VLOOKUP($A36,Data!$A$1:$BI$1015,10,FALSE)),"N/A",VLOOKUP($A36,Data!$A$1:$BI$1015,10,FALSE))</f>
        <v>0.29589428975932042</v>
      </c>
      <c r="G36" s="58"/>
      <c r="H36" s="33">
        <f>_xlfn.IFNA(IF($H$6="First Area","",HLOOKUP($H$6,Data!$E$1:$BU$1020,A36,FALSE)),"-")</f>
        <v>32813</v>
      </c>
      <c r="I36" s="41">
        <f>_xlfn.IFNA(IF($H$6="First Area","",IF(E36="N/A","-",HLOOKUP($H$6&amp;"%",Data!$E$1:$BU$1020,A36,FALSE))),"-")</f>
        <v>0.51944783042315057</v>
      </c>
      <c r="J36" s="35">
        <f>IF($H$6="First Area","",IF(E36="N/A","-",IF($H$6="Edinburgh","-",IF($H$6="Scotland","-",HLOOKUP($H$6&amp;"Index",Data!$E$1:$BU$1020,A36,FALSE)))))</f>
        <v>0.8102676116478118</v>
      </c>
      <c r="K36" s="58"/>
      <c r="L36" s="33">
        <f>_xlfn.IFNA(IF($L$6="Second Area","",HLOOKUP($L$6,Data!$E$1:$BU$1020,A36,FALSE)),"-")</f>
        <v>10313</v>
      </c>
      <c r="M36" s="34">
        <f>_xlfn.IFNA(IF($L$6="Second Area","",IF(E36="N/A","-",HLOOKUP($L$6&amp;"%",Data!$E$1:$BU$1020,A36,FALSE))),"-")</f>
        <v>0.66911049114383958</v>
      </c>
      <c r="N36" s="35">
        <f>_xlfn.IFNA(IF($L$6="Second Area","",IF(E36="N/A","-",IF($L$6="Edinburgh","-",IF($L$6="Scotland","-",HLOOKUP($L$6&amp;"Index",Data!$E$1:$BU$1020,A36,FALSE))))),"-")</f>
        <v>1.0437209048422864</v>
      </c>
    </row>
    <row r="37" spans="1:19" x14ac:dyDescent="0.3">
      <c r="A37" s="631">
        <v>137</v>
      </c>
      <c r="B37" s="58" t="str">
        <f>VLOOKUP($A37,Data!$A$1:$BI$1015,2,FALSE)</f>
        <v>Caravan / temporary</v>
      </c>
      <c r="C37" s="58" t="str">
        <f>VLOOKUP($A37,Data!$A$1:$BI$1015,3,FALSE)</f>
        <v>Census</v>
      </c>
      <c r="D37" s="97">
        <f>VLOOKUP($A37,Data!$A$1:$BI$1015,4,FALSE)</f>
        <v>40603</v>
      </c>
      <c r="E37" s="1164">
        <f>IF(ISBLANK(VLOOKUP($A37,Data!$A$1:$BI$1015,9,FALSE)),"N/A",VLOOKUP($A37,Data!$A$1:$BI$1015,9,FALSE))</f>
        <v>3.2581055308328034E-3</v>
      </c>
      <c r="F37" s="1164">
        <f>IF(ISBLANK(VLOOKUP($A37,Data!$A$1:$BI$1015,10,FALSE)),"N/A",VLOOKUP($A37,Data!$A$1:$BI$1015,10,FALSE))</f>
        <v>0</v>
      </c>
      <c r="G37" s="58"/>
      <c r="H37" s="33">
        <f>_xlfn.IFNA(IF($H$6="First Area","",HLOOKUP($H$6,Data!$E$1:$BU$1020,A37,FALSE)),"-")</f>
        <v>11</v>
      </c>
      <c r="I37" s="41">
        <f>_xlfn.IFNA(IF($H$6="First Area","",IF(E37="N/A","-",HLOOKUP($H$6&amp;"%",Data!$E$1:$BU$1020,A37,FALSE))),"-")</f>
        <v>1.7413604774493819E-4</v>
      </c>
      <c r="J37" s="35">
        <f>IF($H$6="First Area","",IF(E37="N/A","-",IF($H$6="Edinburgh","-",IF($H$6="Scotland","-",HLOOKUP($H$6&amp;"Index",Data!$E$1:$BU$1020,A37,FALSE)))))</f>
        <v>0.52027780353383102</v>
      </c>
      <c r="K37" s="58"/>
      <c r="L37" s="33">
        <f>_xlfn.IFNA(IF($L$6="Second Area","",HLOOKUP($L$6,Data!$E$1:$BU$1020,A37,FALSE)),"-")</f>
        <v>0</v>
      </c>
      <c r="M37" s="34">
        <f>_xlfn.IFNA(IF($L$6="Second Area","",IF(E37="N/A","-",HLOOKUP($L$6&amp;"%",Data!$E$1:$BU$1020,A37,FALSE))),"-")</f>
        <v>0</v>
      </c>
      <c r="N37" s="35">
        <f>_xlfn.IFNA(IF($L$6="Second Area","",IF(E37="N/A","-",IF($L$6="Edinburgh","-",IF($L$6="Scotland","-",HLOOKUP($L$6&amp;"Index",Data!$E$1:$BU$1020,A37,FALSE))))),"-")</f>
        <v>0</v>
      </c>
    </row>
    <row r="38" spans="1:19" x14ac:dyDescent="0.3">
      <c r="M38" s="34"/>
    </row>
    <row r="39" spans="1:19" x14ac:dyDescent="0.3">
      <c r="A39" s="631">
        <v>97</v>
      </c>
      <c r="B39" s="58" t="str">
        <f>VLOOKUP($A39,Data!$A$1:$BI$1015,2,FALSE)</f>
        <v>Under occupied household spaces</v>
      </c>
      <c r="C39" s="58" t="str">
        <f>VLOOKUP($A39,Data!$A$1:$BI$1015,3,FALSE)</f>
        <v>Census</v>
      </c>
      <c r="D39" s="97">
        <f>VLOOKUP($A39,Data!$A$1:$BI$1015,4,FALSE)</f>
        <v>40603</v>
      </c>
      <c r="E39" s="1164">
        <f>IF(ISBLANK(VLOOKUP($A39,Data!$A$1:$BI$1015,9,FALSE)),"N/A",VLOOKUP($A39,Data!$A$1:$BI$1015,9,FALSE))</f>
        <v>0.58316320403506661</v>
      </c>
      <c r="F39" s="1164">
        <f>IF(ISBLANK(VLOOKUP($A39,Data!$A$1:$BI$1015,10,FALSE)),"N/A",VLOOKUP($A39,Data!$A$1:$BI$1015,10,FALSE))</f>
        <v>0.10811419561912269</v>
      </c>
      <c r="G39" s="58"/>
      <c r="H39" s="33">
        <f>_xlfn.IFNA(IF($H$6="First Area","",HLOOKUP($H$6,Data!$E$1:$BU$1020,A39,FALSE)),"-")</f>
        <v>24364</v>
      </c>
      <c r="I39" s="41">
        <f>_xlfn.IFNA(IF($H$6="First Area","",IF(E39="N/A","-",HLOOKUP($H$6&amp;"%",Data!$E$1:$BU$1020,A39,FALSE))),"-")</f>
        <v>0</v>
      </c>
      <c r="J39" s="35">
        <f>IF($H$6="First Area","",IF(E39="N/A","-",IF($H$6="Edinburgh","-",IF($H$6="Scotland","-",HLOOKUP($H$6&amp;"Index",Data!$E$1:$BU$1020,A39,FALSE)))))</f>
        <v>0</v>
      </c>
      <c r="K39" s="58"/>
      <c r="L39" s="33">
        <f>_xlfn.IFNA(IF($L$6="Second Area","",HLOOKUP($L$6,Data!$E$1:$BU$1020,A39,FALSE)),"-")</f>
        <v>5725</v>
      </c>
      <c r="M39" s="34">
        <f>_xlfn.IFNA(IF($L$6="Second Area","",IF(E39="N/A","-",HLOOKUP($L$6&amp;"%",Data!$E$1:$BU$1020,A39,FALSE))),"-")</f>
        <v>0.38876816515007467</v>
      </c>
      <c r="N39" s="35">
        <f>_xlfn.IFNA(IF($L$6="Second Area","",IF(E39="N/A","-",IF($L$6="Edinburgh","-",IF($L$6="Scotland","-",HLOOKUP($L$6&amp;"Index",Data!$E$1:$BU$1020,A39,FALSE))))),"-")</f>
        <v>1.2625229748542499</v>
      </c>
    </row>
    <row r="40" spans="1:19" x14ac:dyDescent="0.3">
      <c r="A40" s="631">
        <v>96</v>
      </c>
      <c r="B40" s="58" t="str">
        <f>VLOOKUP($A40,Data!$A$1:$BI$1015,2,FALSE)</f>
        <v>Overcrowded household spaces</v>
      </c>
      <c r="C40" s="58" t="str">
        <f>VLOOKUP($A40,Data!$A$1:$BI$1015,3,FALSE)</f>
        <v>Census</v>
      </c>
      <c r="D40" s="97">
        <f>VLOOKUP($A40,Data!$A$1:$BI$1015,4,FALSE)</f>
        <v>40603</v>
      </c>
      <c r="E40" s="1164">
        <f>IF(ISBLANK(VLOOKUP($A40,Data!$A$1:$BI$1015,9,FALSE)),"N/A",VLOOKUP($A40,Data!$A$1:$BI$1015,9,FALSE))</f>
        <v>3.665370162832092E-2</v>
      </c>
      <c r="F40" s="1164">
        <f>IF(ISBLANK(VLOOKUP($A40,Data!$A$1:$BI$1015,10,FALSE)),"N/A",VLOOKUP($A40,Data!$A$1:$BI$1015,10,FALSE))</f>
        <v>1.0729322287111232E-2</v>
      </c>
      <c r="G40" s="58"/>
      <c r="H40" s="33">
        <f>_xlfn.IFNA(IF($H$6="First Area","",HLOOKUP($H$6,Data!$E$1:$BU$1020,A40,FALSE)),"-")</f>
        <v>942</v>
      </c>
      <c r="I40" s="41">
        <f>_xlfn.IFNA(IF($H$6="First Area","",IF(E40="N/A","-",HLOOKUP($H$6&amp;"%",Data!$E$1:$BU$1020,A40,FALSE))),"-")</f>
        <v>0</v>
      </c>
      <c r="J40" s="35">
        <f>IF($H$6="First Area","",IF(E40="N/A","-",IF($H$6="Edinburgh","-",IF($H$6="Scotland","-",HLOOKUP($H$6&amp;"Index",Data!$E$1:$BU$1020,A40,FALSE)))))</f>
        <v>0</v>
      </c>
      <c r="K40" s="58"/>
      <c r="L40" s="33">
        <f>_xlfn.IFNA(IF($L$6="Second Area","",HLOOKUP($L$6,Data!$E$1:$BU$1020,A40,FALSE)),"-")</f>
        <v>158</v>
      </c>
      <c r="M40" s="34">
        <f>_xlfn.IFNA(IF($L$6="Second Area","",IF(E40="N/A","-",HLOOKUP($L$6&amp;"%",Data!$E$1:$BU$1020,A40,FALSE))),"-")</f>
        <v>1.0729322287111232E-2</v>
      </c>
      <c r="N40" s="35">
        <f>_xlfn.IFNA(IF($L$6="Second Area","",IF(E40="N/A","-",IF($L$6="Edinburgh","-",IF($L$6="Scotland","-",HLOOKUP($L$6&amp;"Index",Data!$E$1:$BU$1020,A40,FALSE))))),"-")</f>
        <v>0.4514593596420387</v>
      </c>
    </row>
    <row r="41" spans="1:19" x14ac:dyDescent="0.3">
      <c r="B41" s="58"/>
      <c r="C41" s="58"/>
      <c r="D41" s="58"/>
      <c r="E41" s="58"/>
      <c r="F41" s="58"/>
      <c r="G41" s="58"/>
      <c r="H41" s="58"/>
      <c r="I41" s="58"/>
      <c r="J41" s="58"/>
      <c r="K41" s="58"/>
      <c r="L41" s="58"/>
      <c r="M41" s="58"/>
      <c r="N41" s="58"/>
      <c r="O41" s="58"/>
      <c r="P41" s="58"/>
      <c r="Q41" s="58"/>
      <c r="R41" s="58"/>
      <c r="S41" s="58"/>
    </row>
    <row r="42" spans="1:19" x14ac:dyDescent="0.3">
      <c r="A42" s="631">
        <v>720</v>
      </c>
      <c r="B42" s="58"/>
      <c r="C42" s="58"/>
      <c r="D42" s="58"/>
      <c r="E42" s="58"/>
      <c r="F42" s="58"/>
      <c r="G42" s="58"/>
      <c r="H42" s="58"/>
      <c r="I42" s="58"/>
      <c r="J42" s="58"/>
      <c r="K42" s="58"/>
      <c r="L42" s="58"/>
      <c r="M42" s="58"/>
      <c r="N42" s="58"/>
      <c r="O42" s="58"/>
    </row>
    <row r="43" spans="1:19" x14ac:dyDescent="0.3">
      <c r="A43" s="631">
        <v>721</v>
      </c>
      <c r="B43" s="58"/>
      <c r="C43" s="58"/>
      <c r="D43" s="58"/>
      <c r="E43" s="58"/>
      <c r="F43" s="58"/>
      <c r="G43" s="58"/>
      <c r="H43" s="58"/>
      <c r="I43" s="58"/>
      <c r="J43" s="58"/>
      <c r="K43" s="58"/>
      <c r="L43" s="58"/>
      <c r="M43" s="58"/>
      <c r="N43" s="58"/>
      <c r="O43" s="58"/>
    </row>
    <row r="44" spans="1:19" x14ac:dyDescent="0.3">
      <c r="A44" s="631">
        <v>722</v>
      </c>
      <c r="B44" s="58"/>
      <c r="C44" s="58"/>
      <c r="D44" s="58"/>
      <c r="E44" s="58"/>
      <c r="F44" s="58"/>
      <c r="G44" s="58"/>
      <c r="H44" s="58"/>
      <c r="I44" s="58"/>
      <c r="J44" s="58"/>
      <c r="K44" s="58"/>
      <c r="L44" s="58"/>
      <c r="M44" s="58"/>
      <c r="N44" s="58"/>
      <c r="O44" s="58"/>
    </row>
    <row r="45" spans="1:19" x14ac:dyDescent="0.3">
      <c r="A45" s="631">
        <v>723</v>
      </c>
      <c r="B45" s="58"/>
      <c r="C45" s="58"/>
      <c r="D45" s="58"/>
      <c r="E45" s="58"/>
      <c r="F45" s="58"/>
      <c r="G45" s="58"/>
      <c r="H45" s="58"/>
      <c r="I45" s="58"/>
      <c r="J45" s="58"/>
      <c r="K45" s="58"/>
      <c r="L45" s="58"/>
      <c r="M45" s="58"/>
      <c r="N45" s="58"/>
      <c r="O45" s="58"/>
    </row>
    <row r="46" spans="1:19" x14ac:dyDescent="0.3">
      <c r="A46" s="631">
        <v>724</v>
      </c>
      <c r="B46" s="58"/>
      <c r="C46" s="58"/>
      <c r="D46" s="58"/>
      <c r="E46" s="58"/>
      <c r="F46" s="58"/>
      <c r="G46" s="58"/>
      <c r="H46" s="58"/>
      <c r="I46" s="58"/>
      <c r="J46" s="58"/>
      <c r="K46" s="58"/>
      <c r="L46" s="58"/>
      <c r="M46" s="58"/>
      <c r="N46" s="58"/>
      <c r="O46" s="58"/>
    </row>
    <row r="47" spans="1:19" x14ac:dyDescent="0.3">
      <c r="B47" s="58"/>
      <c r="C47" s="58"/>
      <c r="D47" s="58"/>
      <c r="E47" s="58"/>
      <c r="F47" s="58"/>
      <c r="G47" s="58"/>
      <c r="H47" s="58"/>
      <c r="I47" s="58"/>
      <c r="J47" s="58"/>
      <c r="K47" s="58"/>
      <c r="L47" s="58"/>
      <c r="M47" s="58"/>
      <c r="N47" s="58"/>
      <c r="O47" s="58"/>
    </row>
  </sheetData>
  <sheetProtection algorithmName="SHA-512" hashValue="jUjozq5clrg4+e41ajppvuA++46dKJblj8ERTD9KrtG6U7CUpOSqKauUuclwr/3sfsrcp8NoqW3m4CqZsEYsdw==" saltValue="bWIisQsVm82OvnmseojeuQ==" spinCount="100000" sheet="1" objects="1" scenarios="1"/>
  <mergeCells count="5">
    <mergeCell ref="B2:N2"/>
    <mergeCell ref="B4:N4"/>
    <mergeCell ref="E6:F6"/>
    <mergeCell ref="H6:J6"/>
    <mergeCell ref="L6:N6"/>
  </mergeCells>
  <conditionalFormatting sqref="J24:J26 H8:J9 H11:J15 H17:J21 H29:J37 H39:J40 L8:N9 L11:N15 L17:N21 L29:N37 L39:N40 M8:M40">
    <cfRule type="containsBlanks" dxfId="237" priority="11">
      <formula>LEN(TRIM(H8))=0</formula>
    </cfRule>
  </conditionalFormatting>
  <conditionalFormatting sqref="M27 J27">
    <cfRule type="containsBlanks" dxfId="236" priority="5">
      <formula>LEN(TRIM(J27))=0</formula>
    </cfRule>
  </conditionalFormatting>
  <conditionalFormatting sqref="I24:I27">
    <cfRule type="containsBlanks" dxfId="235" priority="4">
      <formula>LEN(TRIM(I24))=0</formula>
    </cfRule>
  </conditionalFormatting>
  <conditionalFormatting sqref="N24:N27">
    <cfRule type="containsBlanks" dxfId="234" priority="3">
      <formula>LEN(TRIM(N24))=0</formula>
    </cfRule>
  </conditionalFormatting>
  <conditionalFormatting sqref="H24:H27">
    <cfRule type="containsBlanks" dxfId="233" priority="2">
      <formula>LEN(TRIM(H24))=0</formula>
    </cfRule>
  </conditionalFormatting>
  <conditionalFormatting sqref="L24:L27">
    <cfRule type="containsBlanks" dxfId="232" priority="1">
      <formula>LEN(TRIM(L24))=0</formula>
    </cfRule>
  </conditionalFormatting>
  <pageMargins left="0.70866141732283472" right="0.70866141732283472" top="0.74803149606299213" bottom="0.74803149606299213" header="0.31496062992125984" footer="0.31496062992125984"/>
  <pageSetup paperSize="9" scale="8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theme="6" tint="-0.249977111117893"/>
  </sheetPr>
  <dimension ref="A1:S53"/>
  <sheetViews>
    <sheetView topLeftCell="A16" zoomScaleNormal="100" zoomScaleSheetLayoutView="100" workbookViewId="0">
      <selection activeCell="L46" sqref="L46"/>
    </sheetView>
  </sheetViews>
  <sheetFormatPr defaultColWidth="9.1796875" defaultRowHeight="13" x14ac:dyDescent="0.3"/>
  <cols>
    <col min="1" max="1" width="1.26953125" style="129" customWidth="1"/>
    <col min="2" max="2" width="32.7265625" style="57" customWidth="1"/>
    <col min="3" max="3" width="15.7265625" style="57" customWidth="1"/>
    <col min="4" max="4" width="9.7265625" style="57" customWidth="1"/>
    <col min="5" max="6" width="7.7265625" style="57" customWidth="1"/>
    <col min="7" max="7" width="1.7265625" style="57" customWidth="1"/>
    <col min="8" max="8" width="8.7265625" style="57" customWidth="1"/>
    <col min="9" max="10" width="7.7265625" style="57" customWidth="1"/>
    <col min="11" max="11" width="1.7265625" style="57" customWidth="1"/>
    <col min="12" max="12" width="8.7265625" style="57" customWidth="1"/>
    <col min="13" max="14" width="7.7265625" style="57" customWidth="1"/>
    <col min="15" max="15" width="1.7265625" style="57" customWidth="1"/>
    <col min="16" max="16384" width="9.1796875" style="57"/>
  </cols>
  <sheetData>
    <row r="1" spans="1:19" ht="9" customHeight="1" x14ac:dyDescent="0.3"/>
    <row r="2" spans="1:19" ht="15.5" x14ac:dyDescent="0.3">
      <c r="B2" s="1203" t="s">
        <v>212</v>
      </c>
      <c r="C2" s="1203"/>
      <c r="D2" s="1203"/>
      <c r="E2" s="1203"/>
      <c r="F2" s="1203"/>
      <c r="G2" s="1203"/>
      <c r="H2" s="1203"/>
      <c r="I2" s="1203"/>
      <c r="J2" s="1203"/>
      <c r="K2" s="1203"/>
      <c r="L2" s="1203"/>
      <c r="M2" s="1203"/>
      <c r="N2" s="1203"/>
    </row>
    <row r="3" spans="1:19" ht="9" customHeight="1" x14ac:dyDescent="0.3"/>
    <row r="4" spans="1:19" ht="41.25" customHeight="1" x14ac:dyDescent="0.3">
      <c r="B4" s="1194" t="s">
        <v>588</v>
      </c>
      <c r="C4" s="1194"/>
      <c r="D4" s="1194"/>
      <c r="E4" s="1194"/>
      <c r="F4" s="1194"/>
      <c r="G4" s="1194"/>
      <c r="H4" s="1194"/>
      <c r="I4" s="1194"/>
      <c r="J4" s="1194"/>
      <c r="K4" s="1194"/>
      <c r="L4" s="1194"/>
      <c r="M4" s="1194"/>
      <c r="N4" s="1194"/>
    </row>
    <row r="5" spans="1:19" ht="9" customHeight="1" x14ac:dyDescent="0.3"/>
    <row r="6" spans="1:19" ht="45" customHeight="1" x14ac:dyDescent="0.35">
      <c r="E6" s="1204" t="s">
        <v>161</v>
      </c>
      <c r="F6" s="1204"/>
      <c r="G6" s="106"/>
      <c r="H6" s="1205" t="str">
        <f>IF(ISBLANK(Selection!D9),"First Area",Selection!D9)</f>
        <v>North West</v>
      </c>
      <c r="I6" s="1205"/>
      <c r="J6" s="1205"/>
      <c r="K6" s="106"/>
      <c r="L6" s="1187" t="str">
        <f>IF(ISBLANK(Selection!F9),"Second Area",Selection!F9)</f>
        <v>Inverleith</v>
      </c>
      <c r="M6" s="1187"/>
      <c r="N6" s="1187"/>
    </row>
    <row r="7" spans="1:19" x14ac:dyDescent="0.3">
      <c r="D7" s="102"/>
      <c r="E7" s="109" t="s">
        <v>101</v>
      </c>
      <c r="F7" s="109" t="s">
        <v>102</v>
      </c>
      <c r="G7" s="80"/>
      <c r="H7" s="108" t="s">
        <v>0</v>
      </c>
      <c r="I7" s="108" t="s">
        <v>99</v>
      </c>
      <c r="J7" s="108" t="s">
        <v>2</v>
      </c>
      <c r="K7" s="80"/>
      <c r="L7" s="48" t="s">
        <v>0</v>
      </c>
      <c r="M7" s="48" t="s">
        <v>99</v>
      </c>
      <c r="N7" s="48" t="s">
        <v>2</v>
      </c>
    </row>
    <row r="8" spans="1:19" ht="6" customHeight="1" x14ac:dyDescent="0.3">
      <c r="D8" s="102"/>
      <c r="E8" s="102"/>
      <c r="F8" s="102"/>
      <c r="G8" s="102"/>
      <c r="H8" s="102"/>
      <c r="I8" s="102"/>
      <c r="J8" s="102"/>
      <c r="K8" s="102"/>
      <c r="L8" s="102"/>
      <c r="M8" s="102"/>
      <c r="N8" s="102"/>
      <c r="O8" s="102"/>
      <c r="P8" s="102"/>
      <c r="Q8" s="102"/>
      <c r="R8" s="102"/>
      <c r="S8" s="102"/>
    </row>
    <row r="9" spans="1:19" x14ac:dyDescent="0.3">
      <c r="A9" s="129">
        <v>151</v>
      </c>
      <c r="B9" s="103" t="str">
        <f>VLOOKUP($A9,Data!$A$1:$BI$1015,2,FALSE)</f>
        <v>All persons 16 to 74</v>
      </c>
      <c r="C9" s="103" t="str">
        <f>VLOOKUP($A9,Data!$A$1:$BI$1015,3,FALSE)</f>
        <v>Census</v>
      </c>
      <c r="D9" s="104">
        <f>VLOOKUP($A9,Data!$A$1:$BI$1015,4,FALSE)</f>
        <v>40603</v>
      </c>
      <c r="E9" s="41">
        <f>IF(ISBLANK(VLOOKUP($A9,Data!$A$1:$BI$1015,9,FALSE)),"N/A",VLOOKUP($A9,Data!$A$1:$BI$1015,9,FALSE))</f>
        <v>0.84119660209008129</v>
      </c>
      <c r="F9" s="41">
        <f>IF(ISBLANK(VLOOKUP($A9,Data!$A$1:$BI$1015,10,FALSE)),"N/A",VLOOKUP($A9,Data!$A$1:$BI$1015,10,FALSE))</f>
        <v>0.56993869914815698</v>
      </c>
      <c r="G9" s="56"/>
      <c r="H9" s="33">
        <f>_xlfn.IFNA(IF($H$6="First Area","",HLOOKUP($H$6,Data!$E$1:$BU$1020,A9,FALSE)),"-")</f>
        <v>98339</v>
      </c>
      <c r="I9" s="41">
        <f>_xlfn.IFNA(IF($H$6="First Area","",IF(E9="N/A","-",HLOOKUP($H$6&amp;"%",Data!$E$1:$BU$1020,A9,FALSE))),"-")</f>
        <v>0.65211106027148358</v>
      </c>
      <c r="J9" s="35">
        <f>_xlfn.IFNA(IF($H$6="First Area","",IF(E9="N/A","-",IF($H$6="Edinburgh","-",IF($H$6="Scotland","-",HLOOKUP($H$6&amp;"Index",Data!$E$1:$BU$1020,A9,FALSE))))),"-")</f>
        <v>0.92986513526487946</v>
      </c>
      <c r="K9" s="56"/>
      <c r="L9" s="33">
        <f>_xlfn.IFNA(IF($L$6="Second Area","",HLOOKUP($L$6,Data!$E$1:$BU$1020,A9,FALSE)),"-")</f>
        <v>22634</v>
      </c>
      <c r="M9" s="41">
        <f>_xlfn.IFNA(IF($L$6="Second Area","",IF(E9="N/A","-",HLOOKUP($L$6&amp;"%",Data!$E$1:$BU$1020,A9,FALSE))),"-")</f>
        <v>0.65909554177222562</v>
      </c>
      <c r="N9" s="35">
        <f>_xlfn.IFNA(IF($L$6="Second Area","",IF(E9="N/A","-",IF($L$6="Edinburgh","-",IF($L$6="Scotland","-",HLOOKUP($L$6&amp;"Index",Data!$E$1:$BU$1020,A9,FALSE))))),"-")</f>
        <v>0.93982452137426198</v>
      </c>
    </row>
    <row r="10" spans="1:19" x14ac:dyDescent="0.3">
      <c r="A10" s="129">
        <v>152</v>
      </c>
      <c r="B10" s="56" t="str">
        <f>VLOOKUP($A10,Data!$A$1:$BI$1015,2,FALSE)</f>
        <v>Economically active</v>
      </c>
      <c r="C10" s="56" t="str">
        <f>VLOOKUP($A10,Data!$A$1:$BI$1015,3,FALSE)</f>
        <v>Census</v>
      </c>
      <c r="D10" s="105">
        <f>VLOOKUP($A10,Data!$A$1:$BI$1015,4,FALSE)</f>
        <v>40603</v>
      </c>
      <c r="E10" s="1164">
        <f>IF(ISBLANK(VLOOKUP($A10,Data!$A$1:$BI$1015,9,FALSE)),"N/A",VLOOKUP($A10,Data!$A$1:$BI$1015,9,FALSE))</f>
        <v>0.79300462928944082</v>
      </c>
      <c r="F10" s="1164">
        <f>IF(ISBLANK(VLOOKUP($A10,Data!$A$1:$BI$1015,10,FALSE)),"N/A",VLOOKUP($A10,Data!$A$1:$BI$1015,10,FALSE))</f>
        <v>0.53884134298880848</v>
      </c>
      <c r="G10" s="56"/>
      <c r="H10" s="33">
        <f>_xlfn.IFNA(IF($H$6="First Area","",HLOOKUP($H$6,Data!$E$1:$BU$1020,A10,FALSE)),"-")</f>
        <v>71031</v>
      </c>
      <c r="I10" s="41">
        <f>_xlfn.IFNA(IF($H$6="First Area","",IF(E10="N/A","-",HLOOKUP($H$6&amp;"%",Data!$E$1:$BU$1020,A10,FALSE))),"-")</f>
        <v>0.72230752804075693</v>
      </c>
      <c r="J10" s="35">
        <f>_xlfn.IFNA(IF($H$6="First Area","",IF(E10="N/A","-",IF($H$6="Edinburgh","-",IF($H$6="Scotland","-",HLOOKUP($H$6&amp;"Index",Data!$E$1:$BU$1020,A10,FALSE))))),"-")</f>
        <v>1.0462791869505561</v>
      </c>
      <c r="K10" s="56"/>
      <c r="L10" s="33">
        <f>_xlfn.IFNA(IF($L$6="Second Area","",HLOOKUP($L$6,Data!$E$1:$BU$1020,A10,FALSE)),"-")</f>
        <v>16629</v>
      </c>
      <c r="M10" s="41">
        <f>_xlfn.IFNA(IF($L$6="Second Area","",IF(E10="N/A","-",HLOOKUP($L$6&amp;"%",Data!$E$1:$BU$1020,A10,FALSE))),"-")</f>
        <v>0.73469117257223648</v>
      </c>
      <c r="N10" s="35">
        <f>_xlfn.IFNA(IF($L$6="Second Area","",IF(E10="N/A","-",IF($L$6="Edinburgh","-",IF($L$6="Scotland","-",HLOOKUP($L$6&amp;"Index",Data!$E$1:$BU$1020,A10,FALSE))))),"-")</f>
        <v>1.0642171829271814</v>
      </c>
    </row>
    <row r="11" spans="1:19" x14ac:dyDescent="0.3">
      <c r="A11" s="129">
        <v>153</v>
      </c>
      <c r="B11" s="56" t="str">
        <f>VLOOKUP($A11,Data!$A$1:$BI$1015,2,FALSE)</f>
        <v>Employees - part-time</v>
      </c>
      <c r="C11" s="56" t="str">
        <f>VLOOKUP($A11,Data!$A$1:$BI$1015,3,FALSE)</f>
        <v>Census</v>
      </c>
      <c r="D11" s="105">
        <f>VLOOKUP($A11,Data!$A$1:$BI$1015,4,FALSE)</f>
        <v>40603</v>
      </c>
      <c r="E11" s="1164">
        <f>IF(ISBLANK(VLOOKUP($A11,Data!$A$1:$BI$1015,9,FALSE)),"N/A",VLOOKUP($A11,Data!$A$1:$BI$1015,9,FALSE))</f>
        <v>0.14757233635634523</v>
      </c>
      <c r="F11" s="1164">
        <f>IF(ISBLANK(VLOOKUP($A11,Data!$A$1:$BI$1015,10,FALSE)),"N/A",VLOOKUP($A11,Data!$A$1:$BI$1015,10,FALSE))</f>
        <v>6.2116313705546877E-2</v>
      </c>
      <c r="G11" s="56"/>
      <c r="H11" s="33">
        <f>_xlfn.IFNA(IF($H$6="First Area","",HLOOKUP($H$6,Data!$E$1:$BU$1020,A11,FALSE)),"-")</f>
        <v>13040</v>
      </c>
      <c r="I11" s="41">
        <f>_xlfn.IFNA(IF($H$6="First Area","",IF(E11="N/A","-",HLOOKUP($H$6&amp;"%",Data!$E$1:$BU$1020,A11,FALSE))),"-")</f>
        <v>0.13260252798991246</v>
      </c>
      <c r="J11" s="35">
        <f>_xlfn.IFNA(IF($H$6="First Area","",IF(E11="N/A","-",IF($H$6="Edinburgh","-",IF($H$6="Scotland","-",HLOOKUP($H$6&amp;"Index",Data!$E$1:$BU$1020,A11,FALSE))))),"-")</f>
        <v>1.1607050104506866</v>
      </c>
      <c r="K11" s="56"/>
      <c r="L11" s="33">
        <f>_xlfn.IFNA(IF($L$6="Second Area","",HLOOKUP($L$6,Data!$E$1:$BU$1020,A11,FALSE)),"-")</f>
        <v>2472</v>
      </c>
      <c r="M11" s="41">
        <f>_xlfn.IFNA(IF($L$6="Second Area","",IF(E11="N/A","-",HLOOKUP($L$6&amp;"%",Data!$E$1:$BU$1020,A11,FALSE))),"-")</f>
        <v>0.10921622338075462</v>
      </c>
      <c r="N11" s="35">
        <f>_xlfn.IFNA(IF($L$6="Second Area","",IF(E11="N/A","-",IF($L$6="Edinburgh","-",IF($L$6="Scotland","-",HLOOKUP($L$6&amp;"Index",Data!$E$1:$BU$1020,A11,FALSE))))),"-")</f>
        <v>0.9559984988384761</v>
      </c>
    </row>
    <row r="12" spans="1:19" x14ac:dyDescent="0.3">
      <c r="A12" s="129">
        <v>154</v>
      </c>
      <c r="B12" s="56" t="str">
        <f>VLOOKUP($A12,Data!$A$1:$BI$1015,2,FALSE)</f>
        <v>Employees - full-time</v>
      </c>
      <c r="C12" s="56" t="str">
        <f>VLOOKUP($A12,Data!$A$1:$BI$1015,3,FALSE)</f>
        <v>Census</v>
      </c>
      <c r="D12" s="105">
        <f>VLOOKUP($A12,Data!$A$1:$BI$1015,4,FALSE)</f>
        <v>40603</v>
      </c>
      <c r="E12" s="1164">
        <f>IF(ISBLANK(VLOOKUP($A12,Data!$A$1:$BI$1015,9,FALSE)),"N/A",VLOOKUP($A12,Data!$A$1:$BI$1015,9,FALSE))</f>
        <v>0.51124256007054159</v>
      </c>
      <c r="F12" s="1164">
        <f>IF(ISBLANK(VLOOKUP($A12,Data!$A$1:$BI$1015,10,FALSE)),"N/A",VLOOKUP($A12,Data!$A$1:$BI$1015,10,FALSE))</f>
        <v>0.27291346646185355</v>
      </c>
      <c r="G12" s="56"/>
      <c r="H12" s="33">
        <f>_xlfn.IFNA(IF($H$6="First Area","",HLOOKUP($H$6,Data!$E$1:$BU$1020,A12,FALSE)),"-")</f>
        <v>42214</v>
      </c>
      <c r="I12" s="41">
        <f>_xlfn.IFNA(IF($H$6="First Area","",IF(E12="N/A","-",HLOOKUP($H$6&amp;"%",Data!$E$1:$BU$1020,A12,FALSE))),"-")</f>
        <v>0.42927017765077946</v>
      </c>
      <c r="J12" s="35">
        <f>_xlfn.IFNA(IF($H$6="First Area","",IF(E12="N/A","-",IF($H$6="Edinburgh","-",IF($H$6="Scotland","-",HLOOKUP($H$6&amp;"Index",Data!$E$1:$BU$1020,A12,FALSE))))),"-")</f>
        <v>1.065188359435786</v>
      </c>
      <c r="K12" s="56"/>
      <c r="L12" s="33">
        <f>_xlfn.IFNA(IF($L$6="Second Area","",HLOOKUP($L$6,Data!$E$1:$BU$1020,A12,FALSE)),"-")</f>
        <v>10328</v>
      </c>
      <c r="M12" s="41">
        <f>_xlfn.IFNA(IF($L$6="Second Area","",IF(E12="N/A","-",HLOOKUP($L$6&amp;"%",Data!$E$1:$BU$1020,A12,FALSE))),"-")</f>
        <v>0.45630467438367056</v>
      </c>
      <c r="N12" s="35">
        <f>_xlfn.IFNA(IF($L$6="Second Area","",IF(E12="N/A","-",IF($L$6="Edinburgh","-",IF($L$6="Scotland","-",HLOOKUP($L$6&amp;"Index",Data!$E$1:$BU$1020,A12,FALSE))))),"-")</f>
        <v>1.1322715921464153</v>
      </c>
    </row>
    <row r="13" spans="1:19" x14ac:dyDescent="0.3">
      <c r="A13" s="129">
        <v>155</v>
      </c>
      <c r="B13" s="56" t="str">
        <f>VLOOKUP($A13,Data!$A$1:$BI$1015,2,FALSE)</f>
        <v>Self-employed</v>
      </c>
      <c r="C13" s="56" t="str">
        <f>VLOOKUP($A13,Data!$A$1:$BI$1015,3,FALSE)</f>
        <v>Census</v>
      </c>
      <c r="D13" s="105">
        <f>VLOOKUP($A13,Data!$A$1:$BI$1015,4,FALSE)</f>
        <v>40603</v>
      </c>
      <c r="E13" s="1164">
        <f>IF(ISBLANK(VLOOKUP($A13,Data!$A$1:$BI$1015,9,FALSE)),"N/A",VLOOKUP($A13,Data!$A$1:$BI$1015,9,FALSE))</f>
        <v>0.10696297605372448</v>
      </c>
      <c r="F13" s="1164">
        <f>IF(ISBLANK(VLOOKUP($A13,Data!$A$1:$BI$1015,10,FALSE)),"N/A",VLOOKUP($A13,Data!$A$1:$BI$1015,10,FALSE))</f>
        <v>4.5383285765968569E-2</v>
      </c>
      <c r="G13" s="56"/>
      <c r="H13" s="33">
        <f>_xlfn.IFNA(IF($H$6="First Area","",HLOOKUP($H$6,Data!$E$1:$BU$1020,A13,FALSE)),"-")</f>
        <v>8841</v>
      </c>
      <c r="I13" s="41">
        <f>_xlfn.IFNA(IF($H$6="First Area","",IF(E13="N/A","-",HLOOKUP($H$6&amp;"%",Data!$E$1:$BU$1020,A13,FALSE))),"-")</f>
        <v>8.9903293708498158E-2</v>
      </c>
      <c r="J13" s="35">
        <f>_xlfn.IFNA(IF($H$6="First Area","",IF(E13="N/A","-",IF($H$6="Edinburgh","-",IF($H$6="Scotland","-",HLOOKUP($H$6&amp;"Index",Data!$E$1:$BU$1020,A13,FALSE))))),"-")</f>
        <v>1.1359731229145975</v>
      </c>
      <c r="K13" s="56"/>
      <c r="L13" s="33">
        <f>_xlfn.IFNA(IF($L$6="Second Area","",HLOOKUP($L$6,Data!$E$1:$BU$1020,A13,FALSE)),"-")</f>
        <v>2421</v>
      </c>
      <c r="M13" s="41">
        <f>_xlfn.IFNA(IF($L$6="Second Area","",IF(E13="N/A","-",HLOOKUP($L$6&amp;"%",Data!$E$1:$BU$1020,A13,FALSE))),"-")</f>
        <v>0.10696297605372448</v>
      </c>
      <c r="N13" s="35">
        <f>_xlfn.IFNA(IF($L$6="Second Area","",IF(E13="N/A","-",IF($L$6="Edinburgh","-",IF($L$6="Scotland","-",HLOOKUP($L$6&amp;"Index",Data!$E$1:$BU$1020,A13,FALSE))))),"-")</f>
        <v>1.3515307496737818</v>
      </c>
    </row>
    <row r="14" spans="1:19" x14ac:dyDescent="0.3">
      <c r="A14" s="129">
        <v>157</v>
      </c>
      <c r="B14" s="313" t="str">
        <f>VLOOKUP($A14,Data!$A$1:$BI$1015,2,FALSE)</f>
        <v>Full-time student - employed</v>
      </c>
      <c r="C14" s="56" t="str">
        <f>VLOOKUP($A14,Data!$A$1:$BI$1015,3,FALSE)</f>
        <v>Census</v>
      </c>
      <c r="D14" s="105">
        <f>VLOOKUP($A14,Data!$A$1:$BI$1015,4,FALSE)</f>
        <v>40603</v>
      </c>
      <c r="E14" s="1164">
        <f>IF(ISBLANK(VLOOKUP($A14,Data!$A$1:$BI$1015,9,FALSE)),"N/A",VLOOKUP($A14,Data!$A$1:$BI$1015,9,FALSE))</f>
        <v>0.10574303461803916</v>
      </c>
      <c r="F14" s="1164">
        <f>IF(ISBLANK(VLOOKUP($A14,Data!$A$1:$BI$1015,10,FALSE)),"N/A",VLOOKUP($A14,Data!$A$1:$BI$1015,10,FALSE))</f>
        <v>3.0959176076436282E-2</v>
      </c>
      <c r="G14" s="56"/>
      <c r="H14" s="33">
        <f>_xlfn.IFNA(IF($H$6="First Area","",HLOOKUP($H$6,Data!$E$1:$BU$1020,A14,FALSE)),"-")</f>
        <v>3226</v>
      </c>
      <c r="I14" s="41">
        <f>_xlfn.IFNA(IF($H$6="First Area","",IF(E14="N/A","-",HLOOKUP($H$6&amp;"%",Data!$E$1:$BU$1020,A14,FALSE))),"-")</f>
        <v>3.2804889209774354E-2</v>
      </c>
      <c r="J14" s="35">
        <f>_xlfn.IFNA(IF($H$6="First Area","",IF(E14="N/A","-",IF($H$6="Edinburgh","-",IF($H$6="Scotland","-",HLOOKUP($H$6&amp;"Index",Data!$E$1:$BU$1020,A14,FALSE))))),"-")</f>
        <v>0.59927916542198401</v>
      </c>
      <c r="K14" s="56"/>
      <c r="L14" s="33">
        <f>_xlfn.IFNA(IF($L$6="Second Area","",HLOOKUP($L$6,Data!$E$1:$BU$1020,A14,FALSE)),"-")</f>
        <v>728</v>
      </c>
      <c r="M14" s="41">
        <f>_xlfn.IFNA(IF($L$6="Second Area","",IF(E14="N/A","-",HLOOKUP($L$6&amp;"%",Data!$E$1:$BU$1020,A14,FALSE))),"-")</f>
        <v>3.2164001060351687E-2</v>
      </c>
      <c r="N14" s="35">
        <f>_xlfn.IFNA(IF($L$6="Second Area","",IF(E14="N/A","-",IF($L$6="Edinburgh","-",IF($L$6="Scotland","-",HLOOKUP($L$6&amp;"Index",Data!$E$1:$BU$1020,A14,FALSE))))),"-")</f>
        <v>0.58757143146626567</v>
      </c>
    </row>
    <row r="15" spans="1:19" x14ac:dyDescent="0.3">
      <c r="A15" s="129">
        <v>156</v>
      </c>
      <c r="B15" s="56" t="str">
        <f>VLOOKUP($A15,Data!$A$1:$BI$1015,2,FALSE)</f>
        <v>Unemployed</v>
      </c>
      <c r="C15" s="56" t="str">
        <f>VLOOKUP($A15,Data!$A$1:$BI$1015,3,FALSE)</f>
        <v>Census</v>
      </c>
      <c r="D15" s="105">
        <f>VLOOKUP($A15,Data!$A$1:$BI$1015,4,FALSE)</f>
        <v>40603</v>
      </c>
      <c r="E15" s="1164">
        <f>IF(ISBLANK(VLOOKUP($A15,Data!$A$1:$BI$1015,9,FALSE)),"N/A",VLOOKUP($A15,Data!$A$1:$BI$1015,9,FALSE))</f>
        <v>5.2893561592854486E-2</v>
      </c>
      <c r="F15" s="1164">
        <f>IF(ISBLANK(VLOOKUP($A15,Data!$A$1:$BI$1015,10,FALSE)),"N/A",VLOOKUP($A15,Data!$A$1:$BI$1015,10,FALSE))</f>
        <v>2.087865949082026E-2</v>
      </c>
      <c r="G15" s="56"/>
      <c r="H15" s="33">
        <f>_xlfn.IFNA(IF($H$6="First Area","",HLOOKUP($H$6,Data!$E$1:$BU$1020,A15,FALSE)),"-")</f>
        <v>3710</v>
      </c>
      <c r="I15" s="41">
        <f>_xlfn.IFNA(IF($H$6="First Area","",IF(E15="N/A","-",HLOOKUP($H$6&amp;"%",Data!$E$1:$BU$1020,A15,FALSE))),"-")</f>
        <v>3.7726639481792577E-2</v>
      </c>
      <c r="J15" s="35">
        <f>_xlfn.IFNA(IF($H$6="First Area","",IF(E15="N/A","-",IF($H$6="Edinburgh","-",IF($H$6="Scotland","-",HLOOKUP($H$6&amp;"Index",Data!$E$1:$BU$1020,A15,FALSE))))),"-")</f>
        <v>0.96159920698311807</v>
      </c>
      <c r="K15" s="56"/>
      <c r="L15" s="33">
        <f>_xlfn.IFNA(IF($L$6="Second Area","",HLOOKUP($L$6,Data!$E$1:$BU$1020,A15,FALSE)),"-")</f>
        <v>680</v>
      </c>
      <c r="M15" s="41">
        <f>_xlfn.IFNA(IF($L$6="Second Area","",IF(E15="N/A","-",HLOOKUP($L$6&amp;"%",Data!$E$1:$BU$1020,A15,FALSE))),"-")</f>
        <v>3.004329769373509E-2</v>
      </c>
      <c r="N15" s="35">
        <f>_xlfn.IFNA(IF($L$6="Second Area","",IF(E15="N/A","-",IF($L$6="Edinburgh","-",IF($L$6="Scotland","-",HLOOKUP($L$6&amp;"Index",Data!$E$1:$BU$1020,A15,FALSE))))),"-")</f>
        <v>0.76576158476547984</v>
      </c>
    </row>
    <row r="16" spans="1:19" ht="6" customHeight="1" x14ac:dyDescent="0.3">
      <c r="E16" s="1175"/>
      <c r="F16" s="1175"/>
      <c r="H16" s="33"/>
      <c r="I16" s="41"/>
      <c r="J16" s="35"/>
      <c r="L16" s="33"/>
      <c r="M16" s="41"/>
      <c r="N16" s="35"/>
    </row>
    <row r="17" spans="1:14" x14ac:dyDescent="0.3">
      <c r="A17" s="129">
        <v>158</v>
      </c>
      <c r="B17" s="56" t="str">
        <f>VLOOKUP($A17,Data!$A$1:$BI$1015,2,FALSE)</f>
        <v>Economically inactive</v>
      </c>
      <c r="C17" s="56" t="str">
        <f>VLOOKUP($A17,Data!$A$1:$BI$1015,3,FALSE)</f>
        <v>Census</v>
      </c>
      <c r="D17" s="105">
        <f>VLOOKUP($A17,Data!$A$1:$BI$1015,4,FALSE)</f>
        <v>40603</v>
      </c>
      <c r="E17" s="1164">
        <f>IF(ISBLANK(VLOOKUP($A17,Data!$A$1:$BI$1015,9,FALSE)),"N/A",VLOOKUP($A17,Data!$A$1:$BI$1015,9,FALSE))</f>
        <v>0.46115865701119158</v>
      </c>
      <c r="F17" s="1164">
        <f>IF(ISBLANK(VLOOKUP($A17,Data!$A$1:$BI$1015,10,FALSE)),"N/A",VLOOKUP($A17,Data!$A$1:$BI$1015,10,FALSE))</f>
        <v>0.20699537071055918</v>
      </c>
      <c r="G17" s="56"/>
      <c r="H17" s="33">
        <f>_xlfn.IFNA(IF($H$6="First Area","",HLOOKUP($H$6,Data!$E$1:$BU$1020,A17,FALSE)),"-")</f>
        <v>27308</v>
      </c>
      <c r="I17" s="41">
        <f>_xlfn.IFNA(IF($H$6="First Area","",IF(E17="N/A","-",HLOOKUP($H$6&amp;"%",Data!$E$1:$BU$1020,A17,FALSE))),"-")</f>
        <v>0.27769247195924301</v>
      </c>
      <c r="J17" s="35">
        <f>_xlfn.IFNA(IF($H$6="First Area","",IF(E17="N/A","-",IF($H$6="Edinburgh","-",IF($H$6="Scotland","-",HLOOKUP($H$6&amp;"Index",Data!$E$1:$BU$1020,A17,FALSE))))),"-")</f>
        <v>0.89681873643367271</v>
      </c>
      <c r="K17" s="56"/>
      <c r="L17" s="33">
        <f>_xlfn.IFNA(IF($L$6="Second Area","",HLOOKUP($L$6,Data!$E$1:$BU$1020,A17,FALSE)),"-")</f>
        <v>6005</v>
      </c>
      <c r="M17" s="41">
        <f>_xlfn.IFNA(IF($L$6="Second Area","",IF(E17="N/A","-",HLOOKUP($L$6&amp;"%",Data!$E$1:$BU$1020,A17,FALSE))),"-")</f>
        <v>0.26530882742776352</v>
      </c>
      <c r="N17" s="35">
        <f>_xlfn.IFNA(IF($L$6="Second Area","",IF(E17="N/A","-",IF($L$6="Edinburgh","-",IF($L$6="Scotland","-",HLOOKUP($L$6&amp;"Index",Data!$E$1:$BU$1020,A17,FALSE))))),"-")</f>
        <v>0.85682527041420053</v>
      </c>
    </row>
    <row r="18" spans="1:14" x14ac:dyDescent="0.3">
      <c r="A18" s="129">
        <v>159</v>
      </c>
      <c r="B18" s="56" t="str">
        <f>VLOOKUP($A18,Data!$A$1:$BI$1015,2,FALSE)</f>
        <v xml:space="preserve">Retired </v>
      </c>
      <c r="C18" s="56" t="str">
        <f>VLOOKUP($A18,Data!$A$1:$BI$1015,3,FALSE)</f>
        <v>Census</v>
      </c>
      <c r="D18" s="105">
        <f>VLOOKUP($A18,Data!$A$1:$BI$1015,4,FALSE)</f>
        <v>40603</v>
      </c>
      <c r="E18" s="1164">
        <f>IF(ISBLANK(VLOOKUP($A18,Data!$A$1:$BI$1015,9,FALSE)),"N/A",VLOOKUP($A18,Data!$A$1:$BI$1015,9,FALSE))</f>
        <v>0.16992596731387066</v>
      </c>
      <c r="F18" s="1164">
        <f>IF(ISBLANK(VLOOKUP($A18,Data!$A$1:$BI$1015,10,FALSE)),"N/A",VLOOKUP($A18,Data!$A$1:$BI$1015,10,FALSE))</f>
        <v>6.1171855134585347E-2</v>
      </c>
      <c r="G18" s="56"/>
      <c r="H18" s="33">
        <f>_xlfn.IFNA(IF($H$6="First Area","",HLOOKUP($H$6,Data!$E$1:$BU$1020,A18,FALSE)),"-")</f>
        <v>13981</v>
      </c>
      <c r="I18" s="41">
        <f>_xlfn.IFNA(IF($H$6="First Area","",IF(E18="N/A","-",HLOOKUP($H$6&amp;"%",Data!$E$1:$BU$1020,A18,FALSE))),"-")</f>
        <v>0.14217146808489003</v>
      </c>
      <c r="J18" s="35">
        <f>_xlfn.IFNA(IF($H$6="First Area","",IF(E18="N/A","-",IF($H$6="Edinburgh","-",IF($H$6="Scotland","-",HLOOKUP($H$6&amp;"Index",Data!$E$1:$BU$1020,A18,FALSE))))),"-")</f>
        <v>1.2249051686458854</v>
      </c>
      <c r="K18" s="56"/>
      <c r="L18" s="33">
        <f>_xlfn.IFNA(IF($L$6="Second Area","",HLOOKUP($L$6,Data!$E$1:$BU$1020,A18,FALSE)),"-")</f>
        <v>3040</v>
      </c>
      <c r="M18" s="41">
        <f>_xlfn.IFNA(IF($L$6="Second Area","",IF(E18="N/A","-",HLOOKUP($L$6&amp;"%",Data!$E$1:$BU$1020,A18,FALSE))),"-")</f>
        <v>0.13431121321905098</v>
      </c>
      <c r="N18" s="35">
        <f>_xlfn.IFNA(IF($L$6="Second Area","",IF(E18="N/A","-",IF($L$6="Edinburgh","-",IF($L$6="Scotland","-",HLOOKUP($L$6&amp;"Index",Data!$E$1:$BU$1020,A18,FALSE))))),"-")</f>
        <v>1.157183656434368</v>
      </c>
    </row>
    <row r="19" spans="1:14" x14ac:dyDescent="0.3">
      <c r="A19" s="129">
        <v>160</v>
      </c>
      <c r="B19" s="56" t="str">
        <f>VLOOKUP($A19,Data!$A$1:$BI$1015,2,FALSE)</f>
        <v>Student (not otherwise employed)</v>
      </c>
      <c r="C19" s="56" t="str">
        <f>VLOOKUP($A19,Data!$A$1:$BI$1015,3,FALSE)</f>
        <v>Census</v>
      </c>
      <c r="D19" s="105">
        <f>VLOOKUP($A19,Data!$A$1:$BI$1015,4,FALSE)</f>
        <v>40603</v>
      </c>
      <c r="E19" s="1164">
        <f>IF(ISBLANK(VLOOKUP($A19,Data!$A$1:$BI$1015,9,FALSE)),"N/A",VLOOKUP($A19,Data!$A$1:$BI$1015,9,FALSE))</f>
        <v>0.30948723575451687</v>
      </c>
      <c r="F19" s="1164">
        <f>IF(ISBLANK(VLOOKUP($A19,Data!$A$1:$BI$1015,10,FALSE)),"N/A",VLOOKUP($A19,Data!$A$1:$BI$1015,10,FALSE))</f>
        <v>4.0181130345064771E-2</v>
      </c>
      <c r="G19" s="56"/>
      <c r="H19" s="33">
        <f>_xlfn.IFNA(IF($H$6="First Area","",HLOOKUP($H$6,Data!$E$1:$BU$1020,A19,FALSE)),"-")</f>
        <v>4794</v>
      </c>
      <c r="I19" s="41">
        <f>_xlfn.IFNA(IF($H$6="First Area","",IF(E19="N/A","-",HLOOKUP($H$6&amp;"%",Data!$E$1:$BU$1020,A19,FALSE))),"-")</f>
        <v>4.874973306623008E-2</v>
      </c>
      <c r="J19" s="35">
        <f>_xlfn.IFNA(IF($H$6="First Area","",IF(E19="N/A","-",IF($H$6="Edinburgh","-",IF($H$6="Scotland","-",HLOOKUP($H$6&amp;"Index",Data!$E$1:$BU$1020,A19,FALSE))))),"-")</f>
        <v>0.47192210788531308</v>
      </c>
      <c r="K19" s="56"/>
      <c r="L19" s="33">
        <f>_xlfn.IFNA(IF($L$6="Second Area","",HLOOKUP($L$6,Data!$E$1:$BU$1020,A19,FALSE)),"-")</f>
        <v>1396</v>
      </c>
      <c r="M19" s="41">
        <f>_xlfn.IFNA(IF($L$6="Second Area","",IF(E19="N/A","-",HLOOKUP($L$6&amp;"%",Data!$E$1:$BU$1020,A19,FALSE))),"-")</f>
        <v>6.1677122912432623E-2</v>
      </c>
      <c r="N19" s="35">
        <f>_xlfn.IFNA(IF($L$6="Second Area","",IF(E19="N/A","-",IF($L$6="Edinburgh","-",IF($L$6="Scotland","-",HLOOKUP($L$6&amp;"Index",Data!$E$1:$BU$1020,A19,FALSE))))),"-")</f>
        <v>0.59706578933659038</v>
      </c>
    </row>
    <row r="20" spans="1:14" x14ac:dyDescent="0.3">
      <c r="A20" s="129">
        <v>161</v>
      </c>
      <c r="B20" s="56" t="str">
        <f>VLOOKUP($A20,Data!$A$1:$BI$1015,2,FALSE)</f>
        <v>Looking after home or family</v>
      </c>
      <c r="C20" s="56" t="str">
        <f>VLOOKUP($A20,Data!$A$1:$BI$1015,3,FALSE)</f>
        <v>Census</v>
      </c>
      <c r="D20" s="105">
        <f>VLOOKUP($A20,Data!$A$1:$BI$1015,4,FALSE)</f>
        <v>40603</v>
      </c>
      <c r="E20" s="1164">
        <f>IF(ISBLANK(VLOOKUP($A20,Data!$A$1:$BI$1015,9,FALSE)),"N/A",VLOOKUP($A20,Data!$A$1:$BI$1015,9,FALSE))</f>
        <v>5.4062232084320941E-2</v>
      </c>
      <c r="F20" s="1164">
        <f>IF(ISBLANK(VLOOKUP($A20,Data!$A$1:$BI$1015,10,FALSE)),"N/A",VLOOKUP($A20,Data!$A$1:$BI$1015,10,FALSE))</f>
        <v>1.9506702023320863E-2</v>
      </c>
      <c r="G20" s="56"/>
      <c r="H20" s="33">
        <f>_xlfn.IFNA(IF($H$6="First Area","",HLOOKUP($H$6,Data!$E$1:$BU$1020,A20,FALSE)),"-")</f>
        <v>3953</v>
      </c>
      <c r="I20" s="41">
        <f>_xlfn.IFNA(IF($H$6="First Area","",IF(E20="N/A","-",HLOOKUP($H$6&amp;"%",Data!$E$1:$BU$1020,A20,FALSE))),"-")</f>
        <v>4.0197683523322383E-2</v>
      </c>
      <c r="J20" s="35">
        <f>_xlfn.IFNA(IF($H$6="First Area","",IF(E20="N/A","-",IF($H$6="Edinburgh","-",IF($H$6="Scotland","-",HLOOKUP($H$6&amp;"Index",Data!$E$1:$BU$1020,A20,FALSE))))),"-")</f>
        <v>1.1460830992396902</v>
      </c>
      <c r="K20" s="56"/>
      <c r="L20" s="33">
        <f>_xlfn.IFNA(IF($L$6="Second Area","",HLOOKUP($L$6,Data!$E$1:$BU$1020,A20,FALSE)),"-")</f>
        <v>779</v>
      </c>
      <c r="M20" s="41">
        <f>_xlfn.IFNA(IF($L$6="Second Area","",IF(E20="N/A","-",HLOOKUP($L$6&amp;"%",Data!$E$1:$BU$1020,A20,FALSE))),"-")</f>
        <v>3.4417248387381812E-2</v>
      </c>
      <c r="N20" s="35">
        <f>_xlfn.IFNA(IF($L$6="Second Area","",IF(E20="N/A","-",IF($L$6="Edinburgh","-",IF($L$6="Scotland","-",HLOOKUP($L$6&amp;"Index",Data!$E$1:$BU$1020,A20,FALSE))))),"-")</f>
        <v>0.98127611448622609</v>
      </c>
    </row>
    <row r="21" spans="1:14" x14ac:dyDescent="0.3">
      <c r="A21" s="129">
        <v>162</v>
      </c>
      <c r="B21" s="56" t="str">
        <f>VLOOKUP($A21,Data!$A$1:$BI$1015,2,FALSE)</f>
        <v>Long-term sick or disabled</v>
      </c>
      <c r="C21" s="56" t="str">
        <f>VLOOKUP($A21,Data!$A$1:$BI$1015,3,FALSE)</f>
        <v>Census</v>
      </c>
      <c r="D21" s="105">
        <f>VLOOKUP($A21,Data!$A$1:$BI$1015,4,FALSE)</f>
        <v>40603</v>
      </c>
      <c r="E21" s="41">
        <f>IF(ISBLANK(VLOOKUP($A21,Data!$A$1:$BI$1015,9,FALSE)),"N/A",VLOOKUP($A21,Data!$A$1:$BI$1015,9,FALSE))</f>
        <v>6.2534671440819006E-2</v>
      </c>
      <c r="F21" s="41">
        <f>IF(ISBLANK(VLOOKUP($A21,Data!$A$1:$BI$1015,10,FALSE)),"N/A",VLOOKUP($A21,Data!$A$1:$BI$1015,10,FALSE))</f>
        <v>1.4504370395816634E-2</v>
      </c>
      <c r="G21" s="56"/>
      <c r="H21" s="33">
        <f>_xlfn.IFNA(IF($H$6="First Area","",HLOOKUP($H$6,Data!$E$1:$BU$1020,A21,FALSE)),"-")</f>
        <v>3029</v>
      </c>
      <c r="I21" s="41">
        <f>_xlfn.IFNA(IF($H$6="First Area","",IF(E21="N/A","-",HLOOKUP($H$6&amp;"%",Data!$E$1:$BU$1020,A21,FALSE))),"-")</f>
        <v>3.0801614822196687E-2</v>
      </c>
      <c r="J21" s="35">
        <f>_xlfn.IFNA(IF($H$6="First Area","",IF(E21="N/A","-",IF($H$6="Edinburgh","-",IF($H$6="Scotland","-",HLOOKUP($H$6&amp;"Index",Data!$E$1:$BU$1020,A21,FALSE))))),"-")</f>
        <v>0.84310932928536575</v>
      </c>
      <c r="K21" s="56"/>
      <c r="L21" s="33">
        <f>_xlfn.IFNA(IF($L$6="Second Area","",HLOOKUP($L$6,Data!$E$1:$BU$1020,A21,FALSE)),"-")</f>
        <v>492</v>
      </c>
      <c r="M21" s="41">
        <f>_xlfn.IFNA(IF($L$6="Second Area","",IF(E21="N/A","-",HLOOKUP($L$6&amp;"%",Data!$E$1:$BU$1020,A21,FALSE))),"-")</f>
        <v>2.1737209507820095E-2</v>
      </c>
      <c r="N21" s="35">
        <f>_xlfn.IFNA(IF($L$6="Second Area","",IF(E21="N/A","-",IF($L$6="Edinburgh","-",IF($L$6="Scotland","-",HLOOKUP($L$6&amp;"Index",Data!$E$1:$BU$1020,A21,FALSE))))),"-")</f>
        <v>0.59499621154494575</v>
      </c>
    </row>
    <row r="22" spans="1:14" x14ac:dyDescent="0.3">
      <c r="A22" s="129">
        <v>163</v>
      </c>
      <c r="B22" s="56" t="str">
        <f>VLOOKUP($A22,Data!$A$1:$BI$1015,2,FALSE)</f>
        <v>Other</v>
      </c>
      <c r="C22" s="56" t="str">
        <f>VLOOKUP($A22,Data!$A$1:$BI$1015,3,FALSE)</f>
        <v>Census</v>
      </c>
      <c r="D22" s="105">
        <f>VLOOKUP($A22,Data!$A$1:$BI$1015,4,FALSE)</f>
        <v>40603</v>
      </c>
      <c r="E22" s="1164">
        <f>IF(ISBLANK(VLOOKUP($A22,Data!$A$1:$BI$1015,9,FALSE)),"N/A",VLOOKUP($A22,Data!$A$1:$BI$1015,9,FALSE))</f>
        <v>3.9474213128592679E-2</v>
      </c>
      <c r="F22" s="1164">
        <f>IF(ISBLANK(VLOOKUP($A22,Data!$A$1:$BI$1015,10,FALSE)),"N/A",VLOOKUP($A22,Data!$A$1:$BI$1015,10,FALSE))</f>
        <v>1.2137867857551814E-2</v>
      </c>
      <c r="G22" s="56"/>
      <c r="H22" s="33">
        <f>_xlfn.IFNA(IF($H$6="First Area","",HLOOKUP($H$6,Data!$E$1:$BU$1020,A22,FALSE)),"-")</f>
        <v>1551</v>
      </c>
      <c r="I22" s="41">
        <f>_xlfn.IFNA(IF($H$6="First Area","",IF(E22="N/A","-",HLOOKUP($H$6&amp;"%",Data!$E$1:$BU$1020,A22,FALSE))),"-")</f>
        <v>1.577197246260385E-2</v>
      </c>
      <c r="J22" s="35">
        <f>_xlfn.IFNA(IF($H$6="First Area","",IF(E22="N/A","-",IF($H$6="Edinburgh","-",IF($H$6="Scotland","-",HLOOKUP($H$6&amp;"Index",Data!$E$1:$BU$1020,A22,FALSE))))),"-")</f>
        <v>0.84492742242185481</v>
      </c>
      <c r="K22" s="56"/>
      <c r="L22" s="33">
        <f>_xlfn.IFNA(IF($L$6="Second Area","",HLOOKUP($L$6,Data!$E$1:$BU$1020,A22,FALSE)),"-")</f>
        <v>298</v>
      </c>
      <c r="M22" s="41">
        <f>_xlfn.IFNA(IF($L$6="Second Area","",IF(E22="N/A","-",HLOOKUP($L$6&amp;"%",Data!$E$1:$BU$1020,A22,FALSE))),"-")</f>
        <v>1.3166033401078024E-2</v>
      </c>
      <c r="N22" s="35">
        <f>_xlfn.IFNA(IF($L$6="Second Area","",IF(E22="N/A","-",IF($L$6="Edinburgh","-",IF($L$6="Scotland","-",HLOOKUP($L$6&amp;"Index",Data!$E$1:$BU$1020,A22,FALSE))))),"-")</f>
        <v>0.70532349022731844</v>
      </c>
    </row>
    <row r="23" spans="1:14" ht="6" customHeight="1" x14ac:dyDescent="0.3">
      <c r="B23" s="56"/>
      <c r="C23" s="56"/>
      <c r="D23" s="105"/>
      <c r="E23" s="1177"/>
      <c r="F23" s="1177"/>
      <c r="G23" s="56"/>
      <c r="H23" s="33"/>
      <c r="I23" s="41"/>
      <c r="J23" s="35"/>
      <c r="K23" s="56"/>
      <c r="L23" s="33"/>
      <c r="M23" s="41"/>
      <c r="N23" s="35"/>
    </row>
    <row r="24" spans="1:14" x14ac:dyDescent="0.3">
      <c r="A24" s="129">
        <v>164</v>
      </c>
      <c r="B24" s="103" t="str">
        <f>VLOOKUP($A24,Data!$A$1:$BI$1015,2,FALSE)</f>
        <v>Male: All persons 16 to 74</v>
      </c>
      <c r="C24" s="103" t="str">
        <f>VLOOKUP($A24,Data!$A$1:$BI$1015,3,FALSE)</f>
        <v>Census</v>
      </c>
      <c r="D24" s="104">
        <f>VLOOKUP($A24,Data!$A$1:$BI$1015,4,FALSE)</f>
        <v>40603</v>
      </c>
      <c r="E24" s="1164">
        <f>IF(ISBLANK(VLOOKUP($A24,Data!$A$1:$BI$1015,9,FALSE)),"N/A",VLOOKUP($A24,Data!$A$1:$BI$1015,9,FALSE))</f>
        <v>0.42831387887306727</v>
      </c>
      <c r="F24" s="1164">
        <f>IF(ISBLANK(VLOOKUP($A24,Data!$A$1:$BI$1015,10,FALSE)),"N/A",VLOOKUP($A24,Data!$A$1:$BI$1015,10,FALSE))</f>
        <v>0.27792373218692779</v>
      </c>
      <c r="G24" s="56"/>
      <c r="H24" s="33">
        <f>_xlfn.IFNA(IF($H$6="First Area","",HLOOKUP($H$6,Data!$E$1:$BU$1020,A24,FALSE)),"-")</f>
        <v>47455</v>
      </c>
      <c r="I24" s="41">
        <f>_xlfn.IFNA(IF($H$6="First Area","",IF(E24="N/A","-",HLOOKUP($H$6&amp;"%",Data!$E$1:$BU$1020,A24,FALSE))),"-")</f>
        <v>0.31468624213367286</v>
      </c>
      <c r="J24" s="35">
        <f>_xlfn.IFNA(IF($H$6="First Area","",IF(E24="N/A","-",IF($H$6="Edinburgh","-",IF($H$6="Scotland","-",HLOOKUP($H$6&amp;"Index",Data!$E$1:$BU$1020,A24,FALSE))))),"-")</f>
        <v>0.91071264843740418</v>
      </c>
      <c r="K24" s="56"/>
      <c r="L24" s="33">
        <f>_xlfn.IFNA(IF($L$6="Second Area","",HLOOKUP($L$6,Data!$E$1:$BU$1020,A24,FALSE)),"-")</f>
        <v>10924</v>
      </c>
      <c r="M24" s="41">
        <f>_xlfn.IFNA(IF($L$6="Second Area","",IF(E24="N/A","-",HLOOKUP($L$6&amp;"%",Data!$E$1:$BU$1020,A24,FALSE))),"-")</f>
        <v>0.31810372441105383</v>
      </c>
      <c r="N24" s="35">
        <f>_xlfn.IFNA(IF($L$6="Second Area","",IF(E24="N/A","-",IF($L$6="Edinburgh","-",IF($L$6="Scotland","-",HLOOKUP($L$6&amp;"Index",Data!$E$1:$BU$1020,A24,FALSE))))),"-")</f>
        <v>0.92060295795560498</v>
      </c>
    </row>
    <row r="25" spans="1:14" x14ac:dyDescent="0.3">
      <c r="A25" s="129">
        <v>165</v>
      </c>
      <c r="B25" s="56" t="str">
        <f>VLOOKUP($A25,Data!$A$1:$BI$1015,2,FALSE)</f>
        <v>Male: Economically active</v>
      </c>
      <c r="C25" s="56" t="str">
        <f>VLOOKUP($A25,Data!$A$1:$BI$1015,3,FALSE)</f>
        <v>Census</v>
      </c>
      <c r="D25" s="105">
        <f>VLOOKUP($A25,Data!$A$1:$BI$1015,4,FALSE)</f>
        <v>40603</v>
      </c>
      <c r="E25" s="1164">
        <f>IF(ISBLANK(VLOOKUP($A25,Data!$A$1:$BI$1015,9,FALSE)),"N/A",VLOOKUP($A25,Data!$A$1:$BI$1015,9,FALSE))</f>
        <v>0.8166678786997309</v>
      </c>
      <c r="F25" s="1164">
        <f>IF(ISBLANK(VLOOKUP($A25,Data!$A$1:$BI$1015,10,FALSE)),"N/A",VLOOKUP($A25,Data!$A$1:$BI$1015,10,FALSE))</f>
        <v>0.57509074410163341</v>
      </c>
      <c r="G25" s="56"/>
      <c r="H25" s="33">
        <f>_xlfn.IFNA(IF($H$6="First Area","",HLOOKUP($H$6,Data!$E$1:$BU$1020,A25,FALSE)),"-")</f>
        <v>36589</v>
      </c>
      <c r="I25" s="41">
        <f>_xlfn.IFNA(IF($H$6="First Area","",IF(E25="N/A","-",HLOOKUP($H$6&amp;"%",Data!$E$1:$BU$1020,A25,FALSE))),"-")</f>
        <v>0.77102518175113266</v>
      </c>
      <c r="J25" s="35">
        <f>_xlfn.IFNA(IF($H$6="First Area","",IF(E25="N/A","-",IF($H$6="Edinburgh","-",IF($H$6="Scotland","-",HLOOKUP($H$6&amp;"Index",Data!$E$1:$BU$1020,A25,FALSE))))),"-")</f>
        <v>1.0594746185140926</v>
      </c>
      <c r="K25" s="56"/>
      <c r="L25" s="33">
        <f>_xlfn.IFNA(IF($L$6="Second Area","",HLOOKUP($L$6,Data!$E$1:$BU$1020,A25,FALSE)),"-")</f>
        <v>8504</v>
      </c>
      <c r="M25" s="41">
        <f>_xlfn.IFNA(IF($L$6="Second Area","",IF(E25="N/A","-",HLOOKUP($L$6&amp;"%",Data!$E$1:$BU$1020,A25,FALSE))),"-")</f>
        <v>0.77846942511900408</v>
      </c>
      <c r="N25" s="35">
        <f>_xlfn.IFNA(IF($L$6="Second Area","",IF(E25="N/A","-",IF($L$6="Edinburgh","-",IF($L$6="Scotland","-",HLOOKUP($L$6&amp;"Index",Data!$E$1:$BU$1020,A25,FALSE))))),"-")</f>
        <v>1.069703839412415</v>
      </c>
    </row>
    <row r="26" spans="1:14" x14ac:dyDescent="0.3">
      <c r="A26" s="129">
        <v>166</v>
      </c>
      <c r="B26" s="56" t="str">
        <f>VLOOKUP($A26,Data!$A$1:$BI$1015,2,FALSE)</f>
        <v>Male: Employees - part-time</v>
      </c>
      <c r="C26" s="56" t="str">
        <f>VLOOKUP($A26,Data!$A$1:$BI$1015,3,FALSE)</f>
        <v>Census</v>
      </c>
      <c r="D26" s="105">
        <f>VLOOKUP($A26,Data!$A$1:$BI$1015,4,FALSE)</f>
        <v>40603</v>
      </c>
      <c r="E26" s="1164">
        <f>IF(ISBLANK(VLOOKUP($A26,Data!$A$1:$BI$1015,9,FALSE)),"N/A",VLOOKUP($A26,Data!$A$1:$BI$1015,9,FALSE))</f>
        <v>6.6852904344475481E-2</v>
      </c>
      <c r="F26" s="1164">
        <f>IF(ISBLANK(VLOOKUP($A26,Data!$A$1:$BI$1015,10,FALSE)),"N/A",VLOOKUP($A26,Data!$A$1:$BI$1015,10,FALSE))</f>
        <v>4.0532365396249243E-2</v>
      </c>
      <c r="G26" s="56"/>
      <c r="H26" s="33">
        <f>_xlfn.IFNA(IF($H$6="First Area","",HLOOKUP($H$6,Data!$E$1:$BU$1020,A26,FALSE)),"-")</f>
        <v>2666</v>
      </c>
      <c r="I26" s="41">
        <f>_xlfn.IFNA(IF($H$6="First Area","",IF(E26="N/A","-",HLOOKUP($H$6&amp;"%",Data!$E$1:$BU$1020,A26,FALSE))),"-")</f>
        <v>5.6179538510167527E-2</v>
      </c>
      <c r="J26" s="35">
        <f>_xlfn.IFNA(IF($H$6="First Area","",IF(E26="N/A","-",IF($H$6="Edinburgh","-",IF($H$6="Scotland","-",HLOOKUP($H$6&amp;"Index",Data!$E$1:$BU$1020,A26,FALSE))))),"-")</f>
        <v>1.0257646674415797</v>
      </c>
      <c r="K26" s="56"/>
      <c r="L26" s="33">
        <f>_xlfn.IFNA(IF($L$6="Second Area","",HLOOKUP($L$6,Data!$E$1:$BU$1020,A26,FALSE)),"-")</f>
        <v>557</v>
      </c>
      <c r="M26" s="41">
        <f>_xlfn.IFNA(IF($L$6="Second Area","",IF(E26="N/A","-",HLOOKUP($L$6&amp;"%",Data!$E$1:$BU$1020,A26,FALSE))),"-")</f>
        <v>5.0988648846576348E-2</v>
      </c>
      <c r="N26" s="35">
        <f>_xlfn.IFNA(IF($L$6="Second Area","",IF(E26="N/A","-",IF($L$6="Edinburgh","-",IF($L$6="Scotland","-",HLOOKUP($L$6&amp;"Index",Data!$E$1:$BU$1020,A26,FALSE))))),"-")</f>
        <v>0.93098583246528532</v>
      </c>
    </row>
    <row r="27" spans="1:14" x14ac:dyDescent="0.3">
      <c r="A27" s="129">
        <v>167</v>
      </c>
      <c r="B27" s="56" t="str">
        <f>VLOOKUP($A27,Data!$A$1:$BI$1015,2,FALSE)</f>
        <v>Male:  Employees - full-time</v>
      </c>
      <c r="C27" s="56" t="str">
        <f>VLOOKUP($A27,Data!$A$1:$BI$1015,3,FALSE)</f>
        <v>Census</v>
      </c>
      <c r="D27" s="105">
        <f>VLOOKUP($A27,Data!$A$1:$BI$1015,4,FALSE)</f>
        <v>40603</v>
      </c>
      <c r="E27" s="1164">
        <f>IF(ISBLANK(VLOOKUP($A27,Data!$A$1:$BI$1015,9,FALSE)),"N/A",VLOOKUP($A27,Data!$A$1:$BI$1015,9,FALSE))</f>
        <v>0.54657843065958844</v>
      </c>
      <c r="F27" s="1164">
        <f>IF(ISBLANK(VLOOKUP($A27,Data!$A$1:$BI$1015,10,FALSE)),"N/A",VLOOKUP($A27,Data!$A$1:$BI$1015,10,FALSE))</f>
        <v>0.32546884452510588</v>
      </c>
      <c r="G27" s="56"/>
      <c r="H27" s="33">
        <f>_xlfn.IFNA(IF($H$6="First Area","",HLOOKUP($H$6,Data!$E$1:$BU$1020,A27,FALSE)),"-")</f>
        <v>24213</v>
      </c>
      <c r="I27" s="41">
        <f>_xlfn.IFNA(IF($H$6="First Area","",IF(E27="N/A","-",HLOOKUP($H$6&amp;"%",Data!$E$1:$BU$1020,A27,FALSE))),"-")</f>
        <v>0.51023074491623643</v>
      </c>
      <c r="J27" s="35">
        <f>_xlfn.IFNA(IF($H$6="First Area","",IF(E27="N/A","-",IF($H$6="Edinburgh","-",IF($H$6="Scotland","-",HLOOKUP($H$6&amp;"Index",Data!$E$1:$BU$1020,A27,FALSE))))),"-")</f>
        <v>1.0993913132642392</v>
      </c>
      <c r="K27" s="56"/>
      <c r="L27" s="33">
        <f>_xlfn.IFNA(IF($L$6="Second Area","",HLOOKUP($L$6,Data!$E$1:$BU$1020,A27,FALSE)),"-")</f>
        <v>5645</v>
      </c>
      <c r="M27" s="41">
        <f>_xlfn.IFNA(IF($L$6="Second Area","",IF(E27="N/A","-",HLOOKUP($L$6&amp;"%",Data!$E$1:$BU$1020,A27,FALSE))),"-")</f>
        <v>0.51675210545587702</v>
      </c>
      <c r="N27" s="35">
        <f>_xlfn.IFNA(IF($L$6="Second Area","",IF(E27="N/A","-",IF($L$6="Edinburgh","-",IF($L$6="Scotland","-",HLOOKUP($L$6&amp;"Index",Data!$E$1:$BU$1020,A27,FALSE))))),"-")</f>
        <v>1.1134428521010886</v>
      </c>
    </row>
    <row r="28" spans="1:14" x14ac:dyDescent="0.3">
      <c r="A28" s="129">
        <v>168</v>
      </c>
      <c r="B28" s="56" t="str">
        <f>VLOOKUP($A28,Data!$A$1:$BI$1015,2,FALSE)</f>
        <v>Male: Self-employed</v>
      </c>
      <c r="C28" s="56" t="str">
        <f>VLOOKUP($A28,Data!$A$1:$BI$1015,3,FALSE)</f>
        <v>Census</v>
      </c>
      <c r="D28" s="105">
        <f>VLOOKUP($A28,Data!$A$1:$BI$1015,4,FALSE)</f>
        <v>40603</v>
      </c>
      <c r="E28" s="1164">
        <f>IF(ISBLANK(VLOOKUP($A28,Data!$A$1:$BI$1015,9,FALSE)),"N/A",VLOOKUP($A28,Data!$A$1:$BI$1015,9,FALSE))</f>
        <v>0.14417795679238374</v>
      </c>
      <c r="F28" s="1164">
        <f>IF(ISBLANK(VLOOKUP($A28,Data!$A$1:$BI$1015,10,FALSE)),"N/A",VLOOKUP($A28,Data!$A$1:$BI$1015,10,FALSE))</f>
        <v>6.2749309604173062E-2</v>
      </c>
      <c r="G28" s="56"/>
      <c r="H28" s="33">
        <f>_xlfn.IFNA(IF($H$6="First Area","",HLOOKUP($H$6,Data!$E$1:$BU$1020,A28,FALSE)),"-")</f>
        <v>5957</v>
      </c>
      <c r="I28" s="41">
        <f>_xlfn.IFNA(IF($H$6="First Area","",IF(E28="N/A","-",HLOOKUP($H$6&amp;"%",Data!$E$1:$BU$1020,A28,FALSE))),"-")</f>
        <v>0.12552944895163839</v>
      </c>
      <c r="J28" s="35">
        <f>_xlfn.IFNA(IF($H$6="First Area","",IF(E28="N/A","-",IF($H$6="Edinburgh","-",IF($H$6="Scotland","-",HLOOKUP($H$6&amp;"Index",Data!$E$1:$BU$1020,A28,FALSE))))),"-")</f>
        <v>1.1622391156731526</v>
      </c>
      <c r="K28" s="56"/>
      <c r="L28" s="33">
        <f>_xlfn.IFNA(IF($L$6="Second Area","",HLOOKUP($L$6,Data!$E$1:$BU$1020,A28,FALSE)),"-")</f>
        <v>1575</v>
      </c>
      <c r="M28" s="41">
        <f>_xlfn.IFNA(IF($L$6="Second Area","",IF(E28="N/A","-",HLOOKUP($L$6&amp;"%",Data!$E$1:$BU$1020,A28,FALSE))),"-")</f>
        <v>0.14417795679238374</v>
      </c>
      <c r="N28" s="35">
        <f>_xlfn.IFNA(IF($L$6="Second Area","",IF(E28="N/A","-",IF($L$6="Edinburgh","-",IF($L$6="Scotland","-",HLOOKUP($L$6&amp;"Index",Data!$E$1:$BU$1020,A28,FALSE))))),"-")</f>
        <v>1.3348999967848183</v>
      </c>
    </row>
    <row r="29" spans="1:14" x14ac:dyDescent="0.3">
      <c r="A29" s="129">
        <v>170</v>
      </c>
      <c r="B29" s="56" t="str">
        <f>VLOOKUP($A29,Data!$A$1:$BI$1015,2,FALSE)</f>
        <v>Male: Full-time student - employed</v>
      </c>
      <c r="C29" s="56" t="str">
        <f>VLOOKUP($A29,Data!$A$1:$BI$1015,3,FALSE)</f>
        <v>Census</v>
      </c>
      <c r="D29" s="105">
        <f>VLOOKUP($A29,Data!$A$1:$BI$1015,4,FALSE)</f>
        <v>40603</v>
      </c>
      <c r="E29" s="1164">
        <f>IF(ISBLANK(VLOOKUP($A29,Data!$A$1:$BI$1015,9,FALSE)),"N/A",VLOOKUP($A29,Data!$A$1:$BI$1015,9,FALSE))</f>
        <v>9.4147005444646104E-2</v>
      </c>
      <c r="F29" s="1164">
        <f>IF(ISBLANK(VLOOKUP($A29,Data!$A$1:$BI$1015,10,FALSE)),"N/A",VLOOKUP($A29,Data!$A$1:$BI$1015,10,FALSE))</f>
        <v>2.8377883559135848E-2</v>
      </c>
      <c r="G29" s="56"/>
      <c r="H29" s="33">
        <f>_xlfn.IFNA(IF($H$6="First Area","",HLOOKUP($H$6,Data!$E$1:$BU$1020,A29,FALSE)),"-")</f>
        <v>1476</v>
      </c>
      <c r="I29" s="41">
        <f>_xlfn.IFNA(IF($H$6="First Area","",IF(E29="N/A","-",HLOOKUP($H$6&amp;"%",Data!$E$1:$BU$1020,A29,FALSE))),"-")</f>
        <v>3.1103150352965969E-2</v>
      </c>
      <c r="J29" s="35">
        <f>_xlfn.IFNA(IF($H$6="First Area","",IF(E29="N/A","-",IF($H$6="Edinburgh","-",IF($H$6="Scotland","-",HLOOKUP($H$6&amp;"Index",Data!$E$1:$BU$1020,A29,FALSE))))),"-")</f>
        <v>0.6110461907651169</v>
      </c>
      <c r="K29" s="56"/>
      <c r="L29" s="33">
        <f>_xlfn.IFNA(IF($L$6="Second Area","",HLOOKUP($L$6,Data!$E$1:$BU$1020,A29,FALSE)),"-")</f>
        <v>310</v>
      </c>
      <c r="M29" s="41">
        <f>_xlfn.IFNA(IF($L$6="Second Area","",IF(E29="N/A","-",HLOOKUP($L$6&amp;"%",Data!$E$1:$BU$1020,A29,FALSE))),"-")</f>
        <v>2.8377883559135848E-2</v>
      </c>
      <c r="N29" s="35">
        <f>_xlfn.IFNA(IF($L$6="Second Area","",IF(E29="N/A","-",IF($L$6="Edinburgh","-",IF($L$6="Scotland","-",HLOOKUP($L$6&amp;"Index",Data!$E$1:$BU$1020,A29,FALSE))))),"-")</f>
        <v>0.55750615143499294</v>
      </c>
    </row>
    <row r="30" spans="1:14" x14ac:dyDescent="0.3">
      <c r="A30" s="129">
        <v>169</v>
      </c>
      <c r="B30" s="56" t="str">
        <f>VLOOKUP($A30,Data!$A$1:$BI$1015,2,FALSE)</f>
        <v>Male: Unemployed</v>
      </c>
      <c r="C30" s="56" t="str">
        <f>VLOOKUP($A30,Data!$A$1:$BI$1015,3,FALSE)</f>
        <v>Census</v>
      </c>
      <c r="D30" s="105">
        <f>VLOOKUP($A30,Data!$A$1:$BI$1015,4,FALSE)</f>
        <v>40603</v>
      </c>
      <c r="E30" s="1164">
        <f>IF(ISBLANK(VLOOKUP($A30,Data!$A$1:$BI$1015,9,FALSE)),"N/A",VLOOKUP($A30,Data!$A$1:$BI$1015,9,FALSE))</f>
        <v>6.762354301127059E-2</v>
      </c>
      <c r="F30" s="1164">
        <f>IF(ISBLANK(VLOOKUP($A30,Data!$A$1:$BI$1015,10,FALSE)),"N/A",VLOOKUP($A30,Data!$A$1:$BI$1015,10,FALSE))</f>
        <v>2.4078313728586091E-2</v>
      </c>
      <c r="G30" s="56"/>
      <c r="H30" s="33">
        <f>_xlfn.IFNA(IF($H$6="First Area","",HLOOKUP($H$6,Data!$E$1:$BU$1020,A30,FALSE)),"-")</f>
        <v>2277</v>
      </c>
      <c r="I30" s="41">
        <f>_xlfn.IFNA(IF($H$6="First Area","",IF(E30="N/A","-",HLOOKUP($H$6&amp;"%",Data!$E$1:$BU$1020,A30,FALSE))),"-")</f>
        <v>4.7982299020124325E-2</v>
      </c>
      <c r="J30" s="35">
        <f>_xlfn.IFNA(IF($H$6="First Area","",IF(E30="N/A","-",IF($H$6="Edinburgh","-",IF($H$6="Scotland","-",HLOOKUP($H$6&amp;"Index",Data!$E$1:$BU$1020,A30,FALSE))))),"-")</f>
        <v>0.96034656726928591</v>
      </c>
      <c r="K30" s="56"/>
      <c r="L30" s="33">
        <f>_xlfn.IFNA(IF($L$6="Second Area","",HLOOKUP($L$6,Data!$E$1:$BU$1020,A30,FALSE)),"-")</f>
        <v>417</v>
      </c>
      <c r="M30" s="41">
        <f>_xlfn.IFNA(IF($L$6="Second Area","",IF(E30="N/A","-",HLOOKUP($L$6&amp;"%",Data!$E$1:$BU$1020,A30,FALSE))),"-")</f>
        <v>3.8172830465031123E-2</v>
      </c>
      <c r="N30" s="35">
        <f>_xlfn.IFNA(IF($L$6="Second Area","",IF(E30="N/A","-",IF($L$6="Edinburgh","-",IF($L$6="Scotland","-",HLOOKUP($L$6&amp;"Index",Data!$E$1:$BU$1020,A30,FALSE))))),"-")</f>
        <v>0.76401396866519034</v>
      </c>
    </row>
    <row r="31" spans="1:14" ht="6" customHeight="1" x14ac:dyDescent="0.3">
      <c r="B31" s="56"/>
      <c r="C31" s="56"/>
      <c r="D31" s="105"/>
      <c r="E31" s="1177"/>
      <c r="F31" s="1177"/>
      <c r="G31" s="56"/>
      <c r="H31" s="33"/>
      <c r="I31" s="41"/>
      <c r="J31" s="35"/>
      <c r="K31" s="56"/>
      <c r="L31" s="33"/>
      <c r="M31" s="41"/>
      <c r="N31" s="35"/>
    </row>
    <row r="32" spans="1:14" x14ac:dyDescent="0.3">
      <c r="A32" s="129">
        <v>171</v>
      </c>
      <c r="B32" s="56" t="str">
        <f>VLOOKUP($A32,Data!$A$1:$BI$1015,2,FALSE)</f>
        <v>Male: Economically inactive</v>
      </c>
      <c r="C32" s="56" t="str">
        <f>VLOOKUP($A32,Data!$A$1:$BI$1015,3,FALSE)</f>
        <v>Census</v>
      </c>
      <c r="D32" s="105">
        <f>VLOOKUP($A32,Data!$A$1:$BI$1015,4,FALSE)</f>
        <v>40603</v>
      </c>
      <c r="E32" s="1164">
        <f>IF(ISBLANK(VLOOKUP($A32,Data!$A$1:$BI$1015,9,FALSE)),"N/A",VLOOKUP($A32,Data!$A$1:$BI$1015,9,FALSE))</f>
        <v>0.42490925589836659</v>
      </c>
      <c r="F32" s="1164">
        <f>IF(ISBLANK(VLOOKUP($A32,Data!$A$1:$BI$1015,10,FALSE)),"N/A",VLOOKUP($A32,Data!$A$1:$BI$1015,10,FALSE))</f>
        <v>0.18333212130026907</v>
      </c>
      <c r="G32" s="56"/>
      <c r="H32" s="33">
        <f>_xlfn.IFNA(IF($H$6="First Area","",HLOOKUP($H$6,Data!$E$1:$BU$1020,A32,FALSE)),"-")</f>
        <v>10866</v>
      </c>
      <c r="I32" s="41">
        <f>_xlfn.IFNA(IF($H$6="First Area","",IF(E32="N/A","-",HLOOKUP($H$6&amp;"%",Data!$E$1:$BU$1020,A32,FALSE))),"-")</f>
        <v>0.22897481824886734</v>
      </c>
      <c r="J32" s="35">
        <f>_xlfn.IFNA(IF($H$6="First Area","",IF(E32="N/A","-",IF($H$6="Edinburgh","-",IF($H$6="Scotland","-",HLOOKUP($H$6&amp;"Index",Data!$E$1:$BU$1020,A32,FALSE))))),"-")</f>
        <v>0.84102437826186149</v>
      </c>
      <c r="K32" s="56"/>
      <c r="L32" s="33">
        <f>_xlfn.IFNA(IF($L$6="Second Area","",HLOOKUP($L$6,Data!$E$1:$BU$1020,A32,FALSE)),"-")</f>
        <v>2420</v>
      </c>
      <c r="M32" s="41">
        <f>_xlfn.IFNA(IF($L$6="Second Area","",IF(E32="N/A","-",HLOOKUP($L$6&amp;"%",Data!$E$1:$BU$1020,A32,FALSE))),"-")</f>
        <v>0.22153057488099598</v>
      </c>
      <c r="N32" s="35">
        <f>_xlfn.IFNA(IF($L$6="Second Area","",IF(E32="N/A","-",IF($L$6="Edinburgh","-",IF($L$6="Scotland","-",HLOOKUP($L$6&amp;"Index",Data!$E$1:$BU$1020,A32,FALSE))))),"-")</f>
        <v>0.81368167657101753</v>
      </c>
    </row>
    <row r="33" spans="1:14" x14ac:dyDescent="0.3">
      <c r="A33" s="129">
        <v>172</v>
      </c>
      <c r="B33" s="56" t="str">
        <f>VLOOKUP($A33,Data!$A$1:$BI$1015,2,FALSE)</f>
        <v xml:space="preserve">Male: Retired </v>
      </c>
      <c r="C33" s="56" t="str">
        <f>VLOOKUP($A33,Data!$A$1:$BI$1015,3,FALSE)</f>
        <v>Census</v>
      </c>
      <c r="D33" s="105">
        <f>VLOOKUP($A33,Data!$A$1:$BI$1015,4,FALSE)</f>
        <v>40603</v>
      </c>
      <c r="E33" s="1164">
        <f>IF(ISBLANK(VLOOKUP($A33,Data!$A$1:$BI$1015,9,FALSE)),"N/A",VLOOKUP($A33,Data!$A$1:$BI$1015,9,FALSE))</f>
        <v>0.14881122887424805</v>
      </c>
      <c r="F33" s="1164">
        <f>IF(ISBLANK(VLOOKUP($A33,Data!$A$1:$BI$1015,10,FALSE)),"N/A",VLOOKUP($A33,Data!$A$1:$BI$1015,10,FALSE))</f>
        <v>5.3791824213455089E-2</v>
      </c>
      <c r="G33" s="56"/>
      <c r="H33" s="33">
        <f>_xlfn.IFNA(IF($H$6="First Area","",HLOOKUP($H$6,Data!$E$1:$BU$1020,A33,FALSE)),"-")</f>
        <v>5780</v>
      </c>
      <c r="I33" s="41">
        <f>_xlfn.IFNA(IF($H$6="First Area","",IF(E33="N/A","-",HLOOKUP($H$6&amp;"%",Data!$E$1:$BU$1020,A33,FALSE))),"-")</f>
        <v>0.12179959962069328</v>
      </c>
      <c r="J33" s="35">
        <f>_xlfn.IFNA(IF($H$6="First Area","",IF(E33="N/A","-",IF($H$6="Edinburgh","-",IF($H$6="Scotland","-",HLOOKUP($H$6&amp;"Index",Data!$E$1:$BU$1020,A33,FALSE))))),"-")</f>
        <v>1.2262895077119205</v>
      </c>
      <c r="K33" s="56"/>
      <c r="L33" s="33">
        <f>_xlfn.IFNA(IF($L$6="Second Area","",HLOOKUP($L$6,Data!$E$1:$BU$1020,A33,FALSE)),"-")</f>
        <v>1229</v>
      </c>
      <c r="M33" s="41">
        <f>_xlfn.IFNA(IF($L$6="Second Area","",IF(E33="N/A","-",HLOOKUP($L$6&amp;"%",Data!$E$1:$BU$1020,A33,FALSE))),"-")</f>
        <v>0.11250457707799341</v>
      </c>
      <c r="N33" s="35">
        <f>_xlfn.IFNA(IF($L$6="Second Area","",IF(E33="N/A","-",IF($L$6="Edinburgh","-",IF($L$6="Scotland","-",HLOOKUP($L$6&amp;"Index",Data!$E$1:$BU$1020,A33,FALSE))))),"-")</f>
        <v>1.1327063707101952</v>
      </c>
    </row>
    <row r="34" spans="1:14" x14ac:dyDescent="0.3">
      <c r="A34" s="129">
        <v>173</v>
      </c>
      <c r="B34" s="56" t="str">
        <f>VLOOKUP($A34,Data!$A$1:$BI$1015,2,FALSE)</f>
        <v>Male:  Student</v>
      </c>
      <c r="C34" s="56" t="str">
        <f>VLOOKUP($A34,Data!$A$1:$BI$1015,3,FALSE)</f>
        <v>Census</v>
      </c>
      <c r="D34" s="105">
        <f>VLOOKUP($A34,Data!$A$1:$BI$1015,4,FALSE)</f>
        <v>40603</v>
      </c>
      <c r="E34" s="1164">
        <f>IF(ISBLANK(VLOOKUP($A34,Data!$A$1:$BI$1015,9,FALSE)),"N/A",VLOOKUP($A34,Data!$A$1:$BI$1015,9,FALSE))</f>
        <v>0.29862371445856017</v>
      </c>
      <c r="F34" s="1164">
        <f>IF(ISBLANK(VLOOKUP($A34,Data!$A$1:$BI$1015,10,FALSE)),"N/A",VLOOKUP($A34,Data!$A$1:$BI$1015,10,FALSE))</f>
        <v>4.0228597041685341E-2</v>
      </c>
      <c r="G34" s="56"/>
      <c r="H34" s="33">
        <f>_xlfn.IFNA(IF($H$6="First Area","",HLOOKUP($H$6,Data!$E$1:$BU$1020,A34,FALSE)),"-")</f>
        <v>2455</v>
      </c>
      <c r="I34" s="41">
        <f>_xlfn.IFNA(IF($H$6="First Area","",IF(E34="N/A","-",HLOOKUP($H$6&amp;"%",Data!$E$1:$BU$1020,A34,FALSE))),"-")</f>
        <v>5.1733220946159522E-2</v>
      </c>
      <c r="J34" s="35">
        <f>_xlfn.IFNA(IF($H$6="First Area","",IF(E34="N/A","-",IF($H$6="Edinburgh","-",IF($H$6="Scotland","-",HLOOKUP($H$6&amp;"Index",Data!$E$1:$BU$1020,A34,FALSE))))),"-")</f>
        <v>0.49253949085368326</v>
      </c>
      <c r="K34" s="56"/>
      <c r="L34" s="33">
        <f>_xlfn.IFNA(IF($L$6="Second Area","",HLOOKUP($L$6,Data!$E$1:$BU$1020,A34,FALSE)),"-")</f>
        <v>736</v>
      </c>
      <c r="M34" s="41">
        <f>_xlfn.IFNA(IF($L$6="Second Area","",IF(E34="N/A","-",HLOOKUP($L$6&amp;"%",Data!$E$1:$BU$1020,A34,FALSE))),"-")</f>
        <v>6.7374588062980592E-2</v>
      </c>
      <c r="N34" s="35">
        <f>_xlfn.IFNA(IF($L$6="Second Area","",IF(E34="N/A","-",IF($L$6="Edinburgh","-",IF($L$6="Scotland","-",HLOOKUP($L$6&amp;"Index",Data!$E$1:$BU$1020,A34,FALSE))))),"-")</f>
        <v>0.64145716609359138</v>
      </c>
    </row>
    <row r="35" spans="1:14" x14ac:dyDescent="0.3">
      <c r="A35" s="129">
        <v>174</v>
      </c>
      <c r="B35" s="56" t="str">
        <f>VLOOKUP($A35,Data!$A$1:$BI$1015,2,FALSE)</f>
        <v>Male: Looking after home or family</v>
      </c>
      <c r="C35" s="56" t="str">
        <f>VLOOKUP($A35,Data!$A$1:$BI$1015,3,FALSE)</f>
        <v>Census</v>
      </c>
      <c r="D35" s="105">
        <f>VLOOKUP($A35,Data!$A$1:$BI$1015,4,FALSE)</f>
        <v>40603</v>
      </c>
      <c r="E35" s="1164">
        <f>IF(ISBLANK(VLOOKUP($A35,Data!$A$1:$BI$1015,9,FALSE)),"N/A",VLOOKUP($A35,Data!$A$1:$BI$1015,9,FALSE))</f>
        <v>1.6481209321855973E-2</v>
      </c>
      <c r="F35" s="1164">
        <f>IF(ISBLANK(VLOOKUP($A35,Data!$A$1:$BI$1015,10,FALSE)),"N/A",VLOOKUP($A35,Data!$A$1:$BI$1015,10,FALSE))</f>
        <v>2.7630851819688954E-3</v>
      </c>
      <c r="G35" s="56"/>
      <c r="H35" s="33">
        <f>_xlfn.IFNA(IF($H$6="First Area","",HLOOKUP($H$6,Data!$E$1:$BU$1020,A35,FALSE)),"-")</f>
        <v>387</v>
      </c>
      <c r="I35" s="41">
        <f>_xlfn.IFNA(IF($H$6="First Area","",IF(E35="N/A","-",HLOOKUP($H$6&amp;"%",Data!$E$1:$BU$1020,A35,FALSE))),"-")</f>
        <v>8.1550942998630284E-3</v>
      </c>
      <c r="J35" s="35">
        <f>_xlfn.IFNA(IF($H$6="First Area","",IF(E35="N/A","-",IF($H$6="Edinburgh","-",IF($H$6="Scotland","-",HLOOKUP($H$6&amp;"Index",Data!$E$1:$BU$1020,A35,FALSE))))),"-")</f>
        <v>1.0353619130159668</v>
      </c>
      <c r="K35" s="56"/>
      <c r="L35" s="33">
        <f>_xlfn.IFNA(IF($L$6="Second Area","",HLOOKUP($L$6,Data!$E$1:$BU$1020,A35,FALSE)),"-")</f>
        <v>70</v>
      </c>
      <c r="M35" s="41">
        <f>_xlfn.IFNA(IF($L$6="Second Area","",IF(E35="N/A","-",HLOOKUP($L$6&amp;"%",Data!$E$1:$BU$1020,A35,FALSE))),"-")</f>
        <v>6.4079091907726111E-3</v>
      </c>
      <c r="N35" s="35">
        <f>_xlfn.IFNA(IF($L$6="Second Area","",IF(E35="N/A","-",IF($L$6="Edinburgh","-",IF($L$6="Scotland","-",HLOOKUP($L$6&amp;"Index",Data!$E$1:$BU$1020,A35,FALSE))))),"-")</f>
        <v>0.81354118962209399</v>
      </c>
    </row>
    <row r="36" spans="1:14" x14ac:dyDescent="0.3">
      <c r="A36" s="129">
        <v>175</v>
      </c>
      <c r="B36" s="56" t="str">
        <f>VLOOKUP($A36,Data!$A$1:$BI$1015,2,FALSE)</f>
        <v>Male: Long-term sick or disabled</v>
      </c>
      <c r="C36" s="56" t="str">
        <f>VLOOKUP($A36,Data!$A$1:$BI$1015,3,FALSE)</f>
        <v>Census</v>
      </c>
      <c r="D36" s="105">
        <f>VLOOKUP($A36,Data!$A$1:$BI$1015,4,FALSE)</f>
        <v>40603</v>
      </c>
      <c r="E36" s="1164">
        <f>IF(ISBLANK(VLOOKUP($A36,Data!$A$1:$BI$1015,9,FALSE)),"N/A",VLOOKUP($A36,Data!$A$1:$BI$1015,9,FALSE))</f>
        <v>6.9494016376233467E-2</v>
      </c>
      <c r="F36" s="1164">
        <f>IF(ISBLANK(VLOOKUP($A36,Data!$A$1:$BI$1015,10,FALSE)),"N/A",VLOOKUP($A36,Data!$A$1:$BI$1015,10,FALSE))</f>
        <v>1.7289018710033948E-2</v>
      </c>
      <c r="G36" s="56"/>
      <c r="H36" s="33">
        <f>_xlfn.IFNA(IF($H$6="First Area","",HLOOKUP($H$6,Data!$E$1:$BU$1020,A36,FALSE)),"-")</f>
        <v>1538</v>
      </c>
      <c r="I36" s="41">
        <f>_xlfn.IFNA(IF($H$6="First Area","",IF(E36="N/A","-",HLOOKUP($H$6&amp;"%",Data!$E$1:$BU$1020,A36,FALSE))),"-")</f>
        <v>3.2409651248551261E-2</v>
      </c>
      <c r="J36" s="35">
        <f>_xlfn.IFNA(IF($H$6="First Area","",IF(E36="N/A","-",IF($H$6="Edinburgh","-",IF($H$6="Scotland","-",HLOOKUP($H$6&amp;"Index",Data!$E$1:$BU$1020,A36,FALSE))))),"-")</f>
        <v>0.79933722241303107</v>
      </c>
      <c r="K36" s="56"/>
      <c r="L36" s="33">
        <f>_xlfn.IFNA(IF($L$6="Second Area","",HLOOKUP($L$6,Data!$E$1:$BU$1020,A36,FALSE)),"-")</f>
        <v>247</v>
      </c>
      <c r="M36" s="41">
        <f>_xlfn.IFNA(IF($L$6="Second Area","",IF(E36="N/A","-",HLOOKUP($L$6&amp;"%",Data!$E$1:$BU$1020,A36,FALSE))),"-")</f>
        <v>2.2610765287440496E-2</v>
      </c>
      <c r="N36" s="35">
        <f>_xlfn.IFNA(IF($L$6="Second Area","",IF(E36="N/A","-",IF($L$6="Edinburgh","-",IF($L$6="Scotland","-",HLOOKUP($L$6&amp;"Index",Data!$E$1:$BU$1020,A36,FALSE))))),"-")</f>
        <v>0.55766185766357401</v>
      </c>
    </row>
    <row r="37" spans="1:14" x14ac:dyDescent="0.3">
      <c r="A37" s="129">
        <v>176</v>
      </c>
      <c r="B37" s="56" t="str">
        <f>VLOOKUP($A37,Data!$A$1:$BI$1015,2,FALSE)</f>
        <v>Male: Other</v>
      </c>
      <c r="C37" s="56" t="str">
        <f>VLOOKUP($A37,Data!$A$1:$BI$1015,3,FALSE)</f>
        <v>Census</v>
      </c>
      <c r="D37" s="105">
        <f>VLOOKUP($A37,Data!$A$1:$BI$1015,4,FALSE)</f>
        <v>40603</v>
      </c>
      <c r="E37" s="1164">
        <f>IF(ISBLANK(VLOOKUP($A37,Data!$A$1:$BI$1015,9,FALSE)),"N/A",VLOOKUP($A37,Data!$A$1:$BI$1015,9,FALSE))</f>
        <v>5.6228904571954584E-2</v>
      </c>
      <c r="F37" s="1164">
        <f>IF(ISBLANK(VLOOKUP($A37,Data!$A$1:$BI$1015,10,FALSE)),"N/A",VLOOKUP($A37,Data!$A$1:$BI$1015,10,FALSE))</f>
        <v>1.1744485820681752E-2</v>
      </c>
      <c r="G37" s="56"/>
      <c r="H37" s="33">
        <f>_xlfn.IFNA(IF($H$6="First Area","",HLOOKUP($H$6,Data!$E$1:$BU$1020,A37,FALSE)),"-")</f>
        <v>706</v>
      </c>
      <c r="I37" s="41">
        <f>_xlfn.IFNA(IF($H$6="First Area","",IF(E37="N/A","-",HLOOKUP($H$6&amp;"%",Data!$E$1:$BU$1020,A37,FALSE))),"-")</f>
        <v>1.4877252133600253E-2</v>
      </c>
      <c r="J37" s="35">
        <f>_xlfn.IFNA(IF($H$6="First Area","",IF(E37="N/A","-",IF($H$6="Edinburgh","-",IF($H$6="Scotland","-",HLOOKUP($H$6&amp;"Index",Data!$E$1:$BU$1020,A37,FALSE))))),"-")</f>
        <v>0.76381764805211572</v>
      </c>
      <c r="K37" s="56"/>
      <c r="L37" s="33">
        <f>_xlfn.IFNA(IF($L$6="Second Area","",HLOOKUP($L$6,Data!$E$1:$BU$1020,A37,FALSE)),"-")</f>
        <v>138</v>
      </c>
      <c r="M37" s="41">
        <f>_xlfn.IFNA(IF($L$6="Second Area","",IF(E37="N/A","-",HLOOKUP($L$6&amp;"%",Data!$E$1:$BU$1020,A37,FALSE))),"-")</f>
        <v>1.2632735261808862E-2</v>
      </c>
      <c r="N37" s="35">
        <f>_xlfn.IFNA(IF($L$6="Second Area","",IF(E37="N/A","-",IF($L$6="Edinburgh","-",IF($L$6="Scotland","-",HLOOKUP($L$6&amp;"Index",Data!$E$1:$BU$1020,A37,FALSE))))),"-")</f>
        <v>0.64858120636050653</v>
      </c>
    </row>
    <row r="38" spans="1:14" ht="6" customHeight="1" x14ac:dyDescent="0.3">
      <c r="B38" s="56"/>
      <c r="C38" s="56"/>
      <c r="D38" s="105"/>
      <c r="E38" s="1177"/>
      <c r="F38" s="1177"/>
      <c r="G38" s="56"/>
      <c r="H38" s="33"/>
      <c r="I38" s="41"/>
      <c r="J38" s="35"/>
      <c r="K38" s="56"/>
      <c r="L38" s="33"/>
      <c r="M38" s="41"/>
      <c r="N38" s="35"/>
    </row>
    <row r="39" spans="1:14" x14ac:dyDescent="0.3">
      <c r="A39" s="129">
        <v>177</v>
      </c>
      <c r="B39" s="103" t="str">
        <f>VLOOKUP($A39,Data!$A$1:$BI$1015,2,FALSE)</f>
        <v>Female: All persons 16 to 74</v>
      </c>
      <c r="C39" s="103" t="str">
        <f>VLOOKUP($A39,Data!$A$1:$BI$1015,3,FALSE)</f>
        <v>Census</v>
      </c>
      <c r="D39" s="104">
        <f>VLOOKUP($A39,Data!$A$1:$BI$1015,4,FALSE)</f>
        <v>40603</v>
      </c>
      <c r="E39" s="1164">
        <f>IF(ISBLANK(VLOOKUP($A39,Data!$A$1:$BI$1015,9,FALSE)),"N/A",VLOOKUP($A39,Data!$A$1:$BI$1015,9,FALSE))</f>
        <v>0.42246755435698635</v>
      </c>
      <c r="F39" s="1164">
        <f>IF(ISBLANK(VLOOKUP($A39,Data!$A$1:$BI$1015,10,FALSE)),"N/A",VLOOKUP($A39,Data!$A$1:$BI$1015,10,FALSE))</f>
        <v>0.29201496696122919</v>
      </c>
      <c r="G39" s="56"/>
      <c r="H39" s="33">
        <f>_xlfn.IFNA(IF($H$6="First Area","",HLOOKUP($H$6,Data!$E$1:$BU$1020,A39,FALSE)),"-")</f>
        <v>50884</v>
      </c>
      <c r="I39" s="41">
        <f>_xlfn.IFNA(IF($H$6="First Area","",IF(E39="N/A","-",HLOOKUP($H$6&amp;"%",Data!$E$1:$BU$1020,A39,FALSE))),"-")</f>
        <v>0.33742481813781078</v>
      </c>
      <c r="J39" s="35">
        <f>_xlfn.IFNA(IF($H$6="First Area","",IF(E39="N/A","-",IF($H$6="Edinburgh","-",IF($H$6="Scotland","-",HLOOKUP($H$6&amp;"Index",Data!$E$1:$BU$1020,A39,FALSE))))),"-")</f>
        <v>0.94846744916689341</v>
      </c>
      <c r="K39" s="56"/>
      <c r="L39" s="33">
        <f>_xlfn.IFNA(IF($L$6="Second Area","",HLOOKUP($L$6,Data!$E$1:$BU$1020,A39,FALSE)),"-")</f>
        <v>11710</v>
      </c>
      <c r="M39" s="41">
        <f>_xlfn.IFNA(IF($L$6="Second Area","",IF(E39="N/A","-",HLOOKUP($L$6&amp;"%",Data!$E$1:$BU$1020,A39,FALSE))),"-")</f>
        <v>0.34099181736117179</v>
      </c>
      <c r="N39" s="35">
        <f>_xlfn.IFNA(IF($L$6="Second Area","",IF(E39="N/A","-",IF($L$6="Edinburgh","-",IF($L$6="Scotland","-",HLOOKUP($L$6&amp;"Index",Data!$E$1:$BU$1020,A39,FALSE))))),"-")</f>
        <v>0.9584939275783888</v>
      </c>
    </row>
    <row r="40" spans="1:14" x14ac:dyDescent="0.3">
      <c r="A40" s="129">
        <v>178</v>
      </c>
      <c r="B40" s="56" t="str">
        <f>VLOOKUP($A40,Data!$A$1:$BI$1015,2,FALSE)</f>
        <v>Female: Economically active</v>
      </c>
      <c r="C40" s="56" t="str">
        <f>VLOOKUP($A40,Data!$A$1:$BI$1015,3,FALSE)</f>
        <v>Census</v>
      </c>
      <c r="D40" s="105">
        <f>VLOOKUP($A40,Data!$A$1:$BI$1015,4,FALSE)</f>
        <v>40603</v>
      </c>
      <c r="E40" s="1164">
        <f>IF(ISBLANK(VLOOKUP($A40,Data!$A$1:$BI$1015,9,FALSE)),"N/A",VLOOKUP($A40,Data!$A$1:$BI$1015,9,FALSE))</f>
        <v>0.76884235538724288</v>
      </c>
      <c r="F40" s="1164">
        <f>IF(ISBLANK(VLOOKUP($A40,Data!$A$1:$BI$1015,10,FALSE)),"N/A",VLOOKUP($A40,Data!$A$1:$BI$1015,10,FALSE))</f>
        <v>0.50488737781555459</v>
      </c>
      <c r="G40" s="56"/>
      <c r="H40" s="33">
        <f>_xlfn.IFNA(IF($H$6="First Area","",HLOOKUP($H$6,Data!$E$1:$BU$1020,A40,FALSE)),"-")</f>
        <v>34442</v>
      </c>
      <c r="I40" s="41">
        <f>_xlfn.IFNA(IF($H$6="First Area","",IF(E40="N/A","-",HLOOKUP($H$6&amp;"%",Data!$E$1:$BU$1020,A40,FALSE))),"-")</f>
        <v>0.67687288735162332</v>
      </c>
      <c r="J40" s="35">
        <f>_xlfn.IFNA(IF($H$6="First Area","",IF(E40="N/A","-",IF($H$6="Edinburgh","-",IF($H$6="Scotland","-",HLOOKUP($H$6&amp;"Index",Data!$E$1:$BU$1020,A40,FALSE))))),"-")</f>
        <v>1.0348985510909721</v>
      </c>
      <c r="K40" s="56"/>
      <c r="L40" s="33">
        <f>_xlfn.IFNA(IF($L$6="Second Area","",HLOOKUP($L$6,Data!$E$1:$BU$1020,A40,FALSE)),"-")</f>
        <v>8125</v>
      </c>
      <c r="M40" s="41">
        <f>_xlfn.IFNA(IF($L$6="Second Area","",IF(E40="N/A","-",HLOOKUP($L$6&amp;"%",Data!$E$1:$BU$1020,A40,FALSE))),"-")</f>
        <v>0.69385140905209219</v>
      </c>
      <c r="N40" s="35">
        <f>_xlfn.IFNA(IF($L$6="Second Area","",IF(E40="N/A","-",IF($L$6="Edinburgh","-",IF($L$6="Scotland","-",HLOOKUP($L$6&amp;"Index",Data!$E$1:$BU$1020,A40,FALSE))))),"-")</f>
        <v>1.0608577050707266</v>
      </c>
    </row>
    <row r="41" spans="1:14" x14ac:dyDescent="0.3">
      <c r="A41" s="129">
        <v>179</v>
      </c>
      <c r="B41" s="56" t="str">
        <f>VLOOKUP($A41,Data!$A$1:$BI$1015,2,FALSE)</f>
        <v>Female: Employees - part-time</v>
      </c>
      <c r="C41" s="56" t="str">
        <f>VLOOKUP($A41,Data!$A$1:$BI$1015,3,FALSE)</f>
        <v>Census</v>
      </c>
      <c r="D41" s="105">
        <f>VLOOKUP($A41,Data!$A$1:$BI$1015,4,FALSE)</f>
        <v>40603</v>
      </c>
      <c r="E41" s="1164">
        <f>IF(ISBLANK(VLOOKUP($A41,Data!$A$1:$BI$1015,9,FALSE)),"N/A",VLOOKUP($A41,Data!$A$1:$BI$1015,9,FALSE))</f>
        <v>0.2354143947655398</v>
      </c>
      <c r="F41" s="1164">
        <f>IF(ISBLANK(VLOOKUP($A41,Data!$A$1:$BI$1015,10,FALSE)),"N/A",VLOOKUP($A41,Data!$A$1:$BI$1015,10,FALSE))</f>
        <v>8.348134991119005E-2</v>
      </c>
      <c r="G41" s="56"/>
      <c r="H41" s="33">
        <f>_xlfn.IFNA(IF($H$6="First Area","",HLOOKUP($H$6,Data!$E$1:$BU$1020,A41,FALSE)),"-")</f>
        <v>10374</v>
      </c>
      <c r="I41" s="41">
        <f>_xlfn.IFNA(IF($H$6="First Area","",IF(E41="N/A","-",HLOOKUP($H$6&amp;"%",Data!$E$1:$BU$1020,A41,FALSE))),"-")</f>
        <v>0.20387548148730444</v>
      </c>
      <c r="J41" s="35">
        <f>_xlfn.IFNA(IF($H$6="First Area","",IF(E41="N/A","-",IF($H$6="Edinburgh","-",IF($H$6="Scotland","-",HLOOKUP($H$6&amp;"Index",Data!$E$1:$BU$1020,A41,FALSE))))),"-")</f>
        <v>1.1852586877868641</v>
      </c>
      <c r="K41" s="56"/>
      <c r="L41" s="33">
        <f>_xlfn.IFNA(IF($L$6="Second Area","",HLOOKUP($L$6,Data!$E$1:$BU$1020,A41,FALSE)),"-")</f>
        <v>1915</v>
      </c>
      <c r="M41" s="41">
        <f>_xlfn.IFNA(IF($L$6="Second Area","",IF(E41="N/A","-",HLOOKUP($L$6&amp;"%",Data!$E$1:$BU$1020,A41,FALSE))),"-")</f>
        <v>0.16353543979504698</v>
      </c>
      <c r="N41" s="35">
        <f>_xlfn.IFNA(IF($L$6="Second Area","",IF(E41="N/A","-",IF($L$6="Edinburgh","-",IF($L$6="Scotland","-",HLOOKUP($L$6&amp;"Index",Data!$E$1:$BU$1020,A41,FALSE))))),"-")</f>
        <v>0.95073620115617097</v>
      </c>
    </row>
    <row r="42" spans="1:14" x14ac:dyDescent="0.3">
      <c r="A42" s="129">
        <v>180</v>
      </c>
      <c r="B42" s="56" t="str">
        <f>VLOOKUP($A42,Data!$A$1:$BI$1015,2,FALSE)</f>
        <v>Female: Employees - full-time</v>
      </c>
      <c r="C42" s="56" t="str">
        <f>VLOOKUP($A42,Data!$A$1:$BI$1015,3,FALSE)</f>
        <v>Census</v>
      </c>
      <c r="D42" s="105">
        <f>VLOOKUP($A42,Data!$A$1:$BI$1015,4,FALSE)</f>
        <v>40603</v>
      </c>
      <c r="E42" s="1164">
        <f>IF(ISBLANK(VLOOKUP($A42,Data!$A$1:$BI$1015,9,FALSE)),"N/A",VLOOKUP($A42,Data!$A$1:$BI$1015,9,FALSE))</f>
        <v>0.47516150590331924</v>
      </c>
      <c r="F42" s="1164">
        <f>IF(ISBLANK(VLOOKUP($A42,Data!$A$1:$BI$1015,10,FALSE)),"N/A",VLOOKUP($A42,Data!$A$1:$BI$1015,10,FALSE))</f>
        <v>0.2236860745148038</v>
      </c>
      <c r="G42" s="56"/>
      <c r="H42" s="33">
        <f>_xlfn.IFNA(IF($H$6="First Area","",HLOOKUP($H$6,Data!$E$1:$BU$1020,A42,FALSE)),"-")</f>
        <v>18001</v>
      </c>
      <c r="I42" s="41">
        <f>_xlfn.IFNA(IF($H$6="First Area","",IF(E42="N/A","-",HLOOKUP($H$6&amp;"%",Data!$E$1:$BU$1020,A42,FALSE))),"-")</f>
        <v>0.35376542724628568</v>
      </c>
      <c r="J42" s="35">
        <f>_xlfn.IFNA(IF($H$6="First Area","",IF(E42="N/A","-",IF($H$6="Edinburgh","-",IF($H$6="Scotland","-",HLOOKUP($H$6&amp;"Index",Data!$E$1:$BU$1020,A42,FALSE))))),"-")</f>
        <v>1.0294324396754369</v>
      </c>
      <c r="K42" s="56"/>
      <c r="L42" s="33">
        <f>_xlfn.IFNA(IF($L$6="Second Area","",HLOOKUP($L$6,Data!$E$1:$BU$1020,A42,FALSE)),"-")</f>
        <v>4683</v>
      </c>
      <c r="M42" s="41">
        <f>_xlfn.IFNA(IF($L$6="Second Area","",IF(E42="N/A","-",HLOOKUP($L$6&amp;"%",Data!$E$1:$BU$1020,A42,FALSE))),"-")</f>
        <v>0.39991460290350128</v>
      </c>
      <c r="N42" s="35">
        <f>_xlfn.IFNA(IF($L$6="Second Area","",IF(E42="N/A","-",IF($L$6="Edinburgh","-",IF($L$6="Scotland","-",HLOOKUP($L$6&amp;"Index",Data!$E$1:$BU$1020,A42,FALSE))))),"-")</f>
        <v>1.1637232856057935</v>
      </c>
    </row>
    <row r="43" spans="1:14" x14ac:dyDescent="0.3">
      <c r="A43" s="129">
        <v>181</v>
      </c>
      <c r="B43" s="56" t="str">
        <f>VLOOKUP($A43,Data!$A$1:$BI$1015,2,FALSE)</f>
        <v>Female: Self-employed</v>
      </c>
      <c r="C43" s="56" t="str">
        <f>VLOOKUP($A43,Data!$A$1:$BI$1015,3,FALSE)</f>
        <v>Census</v>
      </c>
      <c r="D43" s="105">
        <f>VLOOKUP($A43,Data!$A$1:$BI$1015,4,FALSE)</f>
        <v>40603</v>
      </c>
      <c r="E43" s="1164">
        <f>IF(ISBLANK(VLOOKUP($A43,Data!$A$1:$BI$1015,9,FALSE)),"N/A",VLOOKUP($A43,Data!$A$1:$BI$1015,9,FALSE))</f>
        <v>7.224594363791631E-2</v>
      </c>
      <c r="F43" s="1164">
        <f>IF(ISBLANK(VLOOKUP($A43,Data!$A$1:$BI$1015,10,FALSE)),"N/A",VLOOKUP($A43,Data!$A$1:$BI$1015,10,FALSE))</f>
        <v>2.6264673591757454E-2</v>
      </c>
      <c r="G43" s="56"/>
      <c r="H43" s="33">
        <f>_xlfn.IFNA(IF($H$6="First Area","",HLOOKUP($H$6,Data!$E$1:$BU$1020,A43,FALSE)),"-")</f>
        <v>2884</v>
      </c>
      <c r="I43" s="41">
        <f>_xlfn.IFNA(IF($H$6="First Area","",IF(E43="N/A","-",HLOOKUP($H$6&amp;"%",Data!$E$1:$BU$1020,A43,FALSE))),"-")</f>
        <v>5.6677934124675734E-2</v>
      </c>
      <c r="J43" s="35">
        <f>_xlfn.IFNA(IF($H$6="First Area","",IF(E43="N/A","-",IF($H$6="Edinburgh","-",IF($H$6="Scotland","-",HLOOKUP($H$6&amp;"Index",Data!$E$1:$BU$1020,A43,FALSE))))),"-")</f>
        <v>1.1090098639499903</v>
      </c>
      <c r="K43" s="56"/>
      <c r="L43" s="33">
        <f>_xlfn.IFNA(IF($L$6="Second Area","",HLOOKUP($L$6,Data!$E$1:$BU$1020,A43,FALSE)),"-")</f>
        <v>846</v>
      </c>
      <c r="M43" s="41">
        <f>_xlfn.IFNA(IF($L$6="Second Area","",IF(E43="N/A","-",HLOOKUP($L$6&amp;"%",Data!$E$1:$BU$1020,A43,FALSE))),"-")</f>
        <v>7.224594363791631E-2</v>
      </c>
      <c r="N43" s="35">
        <f>_xlfn.IFNA(IF($L$6="Second Area","",IF(E43="N/A","-",IF($L$6="Edinburgh","-",IF($L$6="Scotland","-",HLOOKUP($L$6&amp;"Index",Data!$E$1:$BU$1020,A43,FALSE))))),"-")</f>
        <v>1.4136271083660044</v>
      </c>
    </row>
    <row r="44" spans="1:14" x14ac:dyDescent="0.3">
      <c r="A44" s="129">
        <v>183</v>
      </c>
      <c r="B44" s="56" t="str">
        <f>VLOOKUP($A44,Data!$A$1:$BI$1015,2,FALSE)</f>
        <v>Female: Full-time student - employed</v>
      </c>
      <c r="C44" s="56" t="str">
        <f>VLOOKUP($A44,Data!$A$1:$BI$1015,3,FALSE)</f>
        <v>Census</v>
      </c>
      <c r="D44" s="105">
        <f>VLOOKUP($A44,Data!$A$1:$BI$1015,4,FALSE)</f>
        <v>40603</v>
      </c>
      <c r="E44" s="1164">
        <f>IF(ISBLANK(VLOOKUP($A44,Data!$A$1:$BI$1015,9,FALSE)),"N/A",VLOOKUP($A44,Data!$A$1:$BI$1015,9,FALSE))</f>
        <v>0.12152161042036708</v>
      </c>
      <c r="F44" s="1164">
        <f>IF(ISBLANK(VLOOKUP($A44,Data!$A$1:$BI$1015,10,FALSE)),"N/A",VLOOKUP($A44,Data!$A$1:$BI$1015,10,FALSE))</f>
        <v>3.1582725206364397E-2</v>
      </c>
      <c r="G44" s="56"/>
      <c r="H44" s="33">
        <f>_xlfn.IFNA(IF($H$6="First Area","",HLOOKUP($H$6,Data!$E$1:$BU$1020,A44,FALSE)),"-")</f>
        <v>1750</v>
      </c>
      <c r="I44" s="41">
        <f>_xlfn.IFNA(IF($H$6="First Area","",IF(E44="N/A","-",HLOOKUP($H$6&amp;"%",Data!$E$1:$BU$1020,A44,FALSE))),"-")</f>
        <v>3.4391950318371195E-2</v>
      </c>
      <c r="J44" s="35">
        <f>_xlfn.IFNA(IF($H$6="First Area","",IF(E44="N/A","-",IF($H$6="Edinburgh","-",IF($H$6="Scotland","-",HLOOKUP($H$6&amp;"Index",Data!$E$1:$BU$1020,A44,FALSE))))),"-")</f>
        <v>0.58820419448837047</v>
      </c>
      <c r="K44" s="56"/>
      <c r="L44" s="33">
        <f>_xlfn.IFNA(IF($L$6="Second Area","",HLOOKUP($L$6,Data!$E$1:$BU$1020,A44,FALSE)),"-")</f>
        <v>418</v>
      </c>
      <c r="M44" s="41">
        <f>_xlfn.IFNA(IF($L$6="Second Area","",IF(E44="N/A","-",HLOOKUP($L$6&amp;"%",Data!$E$1:$BU$1020,A44,FALSE))),"-")</f>
        <v>3.5695986336464564E-2</v>
      </c>
      <c r="N44" s="35">
        <f>_xlfn.IFNA(IF($L$6="Second Area","",IF(E44="N/A","-",IF($L$6="Edinburgh","-",IF($L$6="Scotland","-",HLOOKUP($L$6&amp;"Index",Data!$E$1:$BU$1020,A44,FALSE))))),"-")</f>
        <v>0.61050707200784338</v>
      </c>
    </row>
    <row r="45" spans="1:14" x14ac:dyDescent="0.3">
      <c r="A45" s="129">
        <v>182</v>
      </c>
      <c r="B45" s="56" t="str">
        <f>VLOOKUP($A45,Data!$A$1:$BI$1015,2,FALSE)</f>
        <v>Female: Unemployed</v>
      </c>
      <c r="C45" s="56" t="str">
        <f>VLOOKUP($A45,Data!$A$1:$BI$1015,3,FALSE)</f>
        <v>Census</v>
      </c>
      <c r="D45" s="105">
        <f>VLOOKUP($A45,Data!$A$1:$BI$1015,4,FALSE)</f>
        <v>40603</v>
      </c>
      <c r="E45" s="1164">
        <f>IF(ISBLANK(VLOOKUP($A45,Data!$A$1:$BI$1015,9,FALSE)),"N/A",VLOOKUP($A45,Data!$A$1:$BI$1015,9,FALSE))</f>
        <v>3.9136302294197033E-2</v>
      </c>
      <c r="F45" s="1164">
        <f>IF(ISBLANK(VLOOKUP($A45,Data!$A$1:$BI$1015,10,FALSE)),"N/A",VLOOKUP($A45,Data!$A$1:$BI$1015,10,FALSE))</f>
        <v>1.7212069698257542E-2</v>
      </c>
      <c r="G45" s="56"/>
      <c r="H45" s="33">
        <f>_xlfn.IFNA(IF($H$6="First Area","",HLOOKUP($H$6,Data!$E$1:$BU$1020,A45,FALSE)),"-")</f>
        <v>1433</v>
      </c>
      <c r="I45" s="41">
        <f>_xlfn.IFNA(IF($H$6="First Area","",IF(E45="N/A","-",HLOOKUP($H$6&amp;"%",Data!$E$1:$BU$1020,A45,FALSE))),"-")</f>
        <v>2.8162094174986243E-2</v>
      </c>
      <c r="J45" s="35">
        <f>_xlfn.IFNA(IF($H$6="First Area","",IF(E45="N/A","-",IF($H$6="Edinburgh","-",IF($H$6="Scotland","-",HLOOKUP($H$6&amp;"Index",Data!$E$1:$BU$1020,A45,FALSE))))),"-")</f>
        <v>0.97747150279507999</v>
      </c>
      <c r="K45" s="56"/>
      <c r="L45" s="33">
        <f>_xlfn.IFNA(IF($L$6="Second Area","",HLOOKUP($L$6,Data!$E$1:$BU$1020,A45,FALSE)),"-")</f>
        <v>263</v>
      </c>
      <c r="M45" s="41">
        <f>_xlfn.IFNA(IF($L$6="Second Area","",IF(E45="N/A","-",HLOOKUP($L$6&amp;"%",Data!$E$1:$BU$1020,A45,FALSE))),"-")</f>
        <v>2.245943637916311E-2</v>
      </c>
      <c r="N45" s="35">
        <f>_xlfn.IFNA(IF($L$6="Second Area","",IF(E45="N/A","-",IF($L$6="Edinburgh","-",IF($L$6="Scotland","-",HLOOKUP($L$6&amp;"Index",Data!$E$1:$BU$1020,A45,FALSE))))),"-")</f>
        <v>0.77953929466546068</v>
      </c>
    </row>
    <row r="46" spans="1:14" ht="6" customHeight="1" x14ac:dyDescent="0.3">
      <c r="B46" s="56"/>
      <c r="C46" s="56"/>
      <c r="D46" s="105"/>
      <c r="E46" s="1177"/>
      <c r="F46" s="1177"/>
      <c r="G46" s="56"/>
      <c r="H46" s="33"/>
      <c r="I46" s="41"/>
      <c r="J46" s="35"/>
      <c r="K46" s="56"/>
      <c r="L46" s="33"/>
      <c r="M46" s="41"/>
      <c r="N46" s="35"/>
    </row>
    <row r="47" spans="1:14" x14ac:dyDescent="0.3">
      <c r="A47" s="129">
        <v>184</v>
      </c>
      <c r="B47" s="56" t="str">
        <f>VLOOKUP($A47,Data!$A$1:$BI$1015,2,FALSE)</f>
        <v>Female: Economically inactive</v>
      </c>
      <c r="C47" s="56" t="str">
        <f>VLOOKUP($A47,Data!$A$1:$BI$1015,3,FALSE)</f>
        <v>Census</v>
      </c>
      <c r="D47" s="105">
        <f>VLOOKUP($A47,Data!$A$1:$BI$1015,4,FALSE)</f>
        <v>40603</v>
      </c>
      <c r="E47" s="1164">
        <f>IF(ISBLANK(VLOOKUP($A47,Data!$A$1:$BI$1015,9,FALSE)),"N/A",VLOOKUP($A47,Data!$A$1:$BI$1015,9,FALSE))</f>
        <v>0.49511262218444541</v>
      </c>
      <c r="F47" s="1164">
        <f>IF(ISBLANK(VLOOKUP($A47,Data!$A$1:$BI$1015,10,FALSE)),"N/A",VLOOKUP($A47,Data!$A$1:$BI$1015,10,FALSE))</f>
        <v>0.23115764461275712</v>
      </c>
      <c r="G47" s="56"/>
      <c r="H47" s="33">
        <f>_xlfn.IFNA(IF($H$6="First Area","",HLOOKUP($H$6,Data!$E$1:$BU$1020,A47,FALSE)),"-")</f>
        <v>16442</v>
      </c>
      <c r="I47" s="41">
        <f>_xlfn.IFNA(IF($H$6="First Area","",IF(E47="N/A","-",HLOOKUP($H$6&amp;"%",Data!$E$1:$BU$1020,A47,FALSE))),"-")</f>
        <v>0.32312711264837668</v>
      </c>
      <c r="J47" s="35">
        <f>_xlfn.IFNA(IF($H$6="First Area","",IF(E47="N/A","-",IF($H$6="Edinburgh","-",IF($H$6="Scotland","-",HLOOKUP($H$6&amp;"Index",Data!$E$1:$BU$1020,A47,FALSE))))),"-")</f>
        <v>0.93402181621669544</v>
      </c>
      <c r="K47" s="56"/>
      <c r="L47" s="33">
        <f>_xlfn.IFNA(IF($L$6="Second Area","",HLOOKUP($L$6,Data!$E$1:$BU$1020,A47,FALSE)),"-")</f>
        <v>3585</v>
      </c>
      <c r="M47" s="41">
        <f>_xlfn.IFNA(IF($L$6="Second Area","",IF(E47="N/A","-",HLOOKUP($L$6&amp;"%",Data!$E$1:$BU$1020,A47,FALSE))),"-")</f>
        <v>0.30614859094790775</v>
      </c>
      <c r="N47" s="35">
        <f>_xlfn.IFNA(IF($L$6="Second Area","",IF(E47="N/A","-",IF($L$6="Edinburgh","-",IF($L$6="Scotland","-",HLOOKUP($L$6&amp;"Index",Data!$E$1:$BU$1020,A47,FALSE))))),"-")</f>
        <v>0.88494419612666164</v>
      </c>
    </row>
    <row r="48" spans="1:14" x14ac:dyDescent="0.3">
      <c r="A48" s="129">
        <v>185</v>
      </c>
      <c r="B48" s="56" t="str">
        <f>VLOOKUP($A48,Data!$A$1:$BI$1015,2,FALSE)</f>
        <v xml:space="preserve">Female: Retired </v>
      </c>
      <c r="C48" s="56" t="str">
        <f>VLOOKUP($A48,Data!$A$1:$BI$1015,3,FALSE)</f>
        <v>Census</v>
      </c>
      <c r="D48" s="105">
        <f>VLOOKUP($A48,Data!$A$1:$BI$1015,4,FALSE)</f>
        <v>40603</v>
      </c>
      <c r="E48" s="1164">
        <f>IF(ISBLANK(VLOOKUP($A48,Data!$A$1:$BI$1015,9,FALSE)),"N/A",VLOOKUP($A48,Data!$A$1:$BI$1015,9,FALSE))</f>
        <v>0.19002181025081788</v>
      </c>
      <c r="F48" s="1164">
        <f>IF(ISBLANK(VLOOKUP($A48,Data!$A$1:$BI$1015,10,FALSE)),"N/A",VLOOKUP($A48,Data!$A$1:$BI$1015,10,FALSE))</f>
        <v>6.8537907477537685E-2</v>
      </c>
      <c r="G48" s="56"/>
      <c r="H48" s="33">
        <f>_xlfn.IFNA(IF($H$6="First Area","",HLOOKUP($H$6,Data!$E$1:$BU$1020,A48,FALSE)),"-")</f>
        <v>8201</v>
      </c>
      <c r="I48" s="41">
        <f>_xlfn.IFNA(IF($H$6="First Area","",IF(E48="N/A","-",HLOOKUP($H$6&amp;"%",Data!$E$1:$BU$1020,A48,FALSE))),"-")</f>
        <v>0.16117050546340697</v>
      </c>
      <c r="J48" s="35">
        <f>_xlfn.IFNA(IF($H$6="First Area","",IF(E48="N/A","-",IF($H$6="Edinburgh","-",IF($H$6="Scotland","-",HLOOKUP($H$6&amp;"Index",Data!$E$1:$BU$1020,A48,FALSE))))),"-")</f>
        <v>1.2179439481464152</v>
      </c>
      <c r="K48" s="56"/>
      <c r="L48" s="33">
        <f>_xlfn.IFNA(IF($L$6="Second Area","",HLOOKUP($L$6,Data!$E$1:$BU$1020,A48,FALSE)),"-")</f>
        <v>1811</v>
      </c>
      <c r="M48" s="41">
        <f>_xlfn.IFNA(IF($L$6="Second Area","",IF(E48="N/A","-",HLOOKUP($L$6&amp;"%",Data!$E$1:$BU$1020,A48,FALSE))),"-")</f>
        <v>0.15465414175918019</v>
      </c>
      <c r="N48" s="35">
        <f>_xlfn.IFNA(IF($L$6="Second Area","",IF(E48="N/A","-",IF($L$6="Edinburgh","-",IF($L$6="Scotland","-",HLOOKUP($L$6&amp;"Index",Data!$E$1:$BU$1020,A48,FALSE))))),"-")</f>
        <v>1.1687006594028309</v>
      </c>
    </row>
    <row r="49" spans="1:14" x14ac:dyDescent="0.3">
      <c r="A49" s="129">
        <v>186</v>
      </c>
      <c r="B49" s="56" t="str">
        <f>VLOOKUP($A49,Data!$A$1:$BI$1015,2,FALSE)</f>
        <v>Female: Student</v>
      </c>
      <c r="C49" s="56" t="str">
        <f>VLOOKUP($A49,Data!$A$1:$BI$1015,3,FALSE)</f>
        <v>Census</v>
      </c>
      <c r="D49" s="105">
        <f>VLOOKUP($A49,Data!$A$1:$BI$1015,4,FALSE)</f>
        <v>40603</v>
      </c>
      <c r="E49" s="1164">
        <f>IF(ISBLANK(VLOOKUP($A49,Data!$A$1:$BI$1015,9,FALSE)),"N/A",VLOOKUP($A49,Data!$A$1:$BI$1015,9,FALSE))</f>
        <v>0.31966284176228926</v>
      </c>
      <c r="F49" s="1164">
        <f>IF(ISBLANK(VLOOKUP($A49,Data!$A$1:$BI$1015,10,FALSE)),"N/A",VLOOKUP($A49,Data!$A$1:$BI$1015,10,FALSE))</f>
        <v>3.4812776647924391E-2</v>
      </c>
      <c r="G49" s="56"/>
      <c r="H49" s="33">
        <f>_xlfn.IFNA(IF($H$6="First Area","",HLOOKUP($H$6,Data!$E$1:$BU$1020,A49,FALSE)),"-")</f>
        <v>2339</v>
      </c>
      <c r="I49" s="41">
        <f>_xlfn.IFNA(IF($H$6="First Area","",IF(E49="N/A","-",HLOOKUP($H$6&amp;"%",Data!$E$1:$BU$1020,A49,FALSE))),"-")</f>
        <v>4.5967298168382992E-2</v>
      </c>
      <c r="J49" s="35">
        <f>_xlfn.IFNA(IF($H$6="First Area","",IF(E49="N/A","-",IF($H$6="Edinburgh","-",IF($H$6="Scotland","-",HLOOKUP($H$6&amp;"Index",Data!$E$1:$BU$1020,A49,FALSE))))),"-")</f>
        <v>0.45235879745707924</v>
      </c>
      <c r="K49" s="56"/>
      <c r="L49" s="33">
        <f>_xlfn.IFNA(IF($L$6="Second Area","",HLOOKUP($L$6,Data!$E$1:$BU$1020,A49,FALSE)),"-")</f>
        <v>660</v>
      </c>
      <c r="M49" s="41">
        <f>_xlfn.IFNA(IF($L$6="Second Area","",IF(E49="N/A","-",HLOOKUP($L$6&amp;"%",Data!$E$1:$BU$1020,A49,FALSE))),"-")</f>
        <v>5.6362083689154567E-2</v>
      </c>
      <c r="N49" s="35">
        <f>_xlfn.IFNA(IF($L$6="Second Area","",IF(E49="N/A","-",IF($L$6="Edinburgh","-",IF($L$6="Scotland","-",HLOOKUP($L$6&amp;"Index",Data!$E$1:$BU$1020,A49,FALSE))))),"-")</f>
        <v>0.55465266430076321</v>
      </c>
    </row>
    <row r="50" spans="1:14" x14ac:dyDescent="0.3">
      <c r="A50" s="129">
        <v>187</v>
      </c>
      <c r="B50" s="56" t="str">
        <f>VLOOKUP($A50,Data!$A$1:$BI$1015,2,FALSE)</f>
        <v>Female: Looking after home or family</v>
      </c>
      <c r="C50" s="56" t="str">
        <f>VLOOKUP($A50,Data!$A$1:$BI$1015,3,FALSE)</f>
        <v>Census</v>
      </c>
      <c r="D50" s="105">
        <f>VLOOKUP($A50,Data!$A$1:$BI$1015,4,FALSE)</f>
        <v>40603</v>
      </c>
      <c r="E50" s="1164">
        <f>IF(ISBLANK(VLOOKUP($A50,Data!$A$1:$BI$1015,9,FALSE)),"N/A",VLOOKUP($A50,Data!$A$1:$BI$1015,9,FALSE))</f>
        <v>8.8809084732602156E-2</v>
      </c>
      <c r="F50" s="1164">
        <f>IF(ISBLANK(VLOOKUP($A50,Data!$A$1:$BI$1015,10,FALSE)),"N/A",VLOOKUP($A50,Data!$A$1:$BI$1015,10,FALSE))</f>
        <v>3.5153937240970989E-2</v>
      </c>
      <c r="G50" s="56"/>
      <c r="H50" s="33">
        <f>_xlfn.IFNA(IF($H$6="First Area","",HLOOKUP($H$6,Data!$E$1:$BU$1020,A50,FALSE)),"-")</f>
        <v>3566</v>
      </c>
      <c r="I50" s="41">
        <f>_xlfn.IFNA(IF($H$6="First Area","",IF(E50="N/A","-",HLOOKUP($H$6&amp;"%",Data!$E$1:$BU$1020,A50,FALSE))),"-")</f>
        <v>7.0080968477320968E-2</v>
      </c>
      <c r="J50" s="35">
        <f>_xlfn.IFNA(IF($H$6="First Area","",IF(E50="N/A","-",IF($H$6="Edinburgh","-",IF($H$6="Scotland","-",HLOOKUP($H$6&amp;"Index",Data!$E$1:$BU$1020,A50,FALSE))))),"-")</f>
        <v>1.1397113314880898</v>
      </c>
      <c r="K50" s="56"/>
      <c r="L50" s="33">
        <f>_xlfn.IFNA(IF($L$6="Second Area","",HLOOKUP($L$6,Data!$E$1:$BU$1020,A50,FALSE)),"-")</f>
        <v>709</v>
      </c>
      <c r="M50" s="41">
        <f>_xlfn.IFNA(IF($L$6="Second Area","",IF(E50="N/A","-",HLOOKUP($L$6&amp;"%",Data!$E$1:$BU$1020,A50,FALSE))),"-")</f>
        <v>6.0546541417591804E-2</v>
      </c>
      <c r="N50" s="35">
        <f>_xlfn.IFNA(IF($L$6="Second Area","",IF(E50="N/A","-",IF($L$6="Edinburgh","-",IF($L$6="Scotland","-",HLOOKUP($L$6&amp;"Index",Data!$E$1:$BU$1020,A50,FALSE))))),"-")</f>
        <v>0.98465504737385801</v>
      </c>
    </row>
    <row r="51" spans="1:14" x14ac:dyDescent="0.3">
      <c r="A51" s="129">
        <v>188</v>
      </c>
      <c r="B51" s="56" t="str">
        <f>VLOOKUP($A51,Data!$A$1:$BI$1015,2,FALSE)</f>
        <v>Female: Long-term sick or disabled</v>
      </c>
      <c r="C51" s="56" t="str">
        <f>VLOOKUP($A51,Data!$A$1:$BI$1015,3,FALSE)</f>
        <v>Census</v>
      </c>
      <c r="D51" s="105">
        <f>VLOOKUP($A51,Data!$A$1:$BI$1015,4,FALSE)</f>
        <v>40603</v>
      </c>
      <c r="E51" s="1164">
        <f>IF(ISBLANK(VLOOKUP($A51,Data!$A$1:$BI$1015,9,FALSE)),"N/A",VLOOKUP($A51,Data!$A$1:$BI$1015,9,FALSE))</f>
        <v>5.6100165000485293E-2</v>
      </c>
      <c r="F51" s="1164">
        <f>IF(ISBLANK(VLOOKUP($A51,Data!$A$1:$BI$1015,10,FALSE)),"N/A",VLOOKUP($A51,Data!$A$1:$BI$1015,10,FALSE))</f>
        <v>1.1897723913686077E-2</v>
      </c>
      <c r="G51" s="56"/>
      <c r="H51" s="33">
        <f>_xlfn.IFNA(IF($H$6="First Area","",HLOOKUP($H$6,Data!$E$1:$BU$1020,A51,FALSE)),"-")</f>
        <v>1491</v>
      </c>
      <c r="I51" s="41">
        <f>_xlfn.IFNA(IF($H$6="First Area","",IF(E51="N/A","-",HLOOKUP($H$6&amp;"%",Data!$E$1:$BU$1020,A51,FALSE))),"-")</f>
        <v>2.930194167125226E-2</v>
      </c>
      <c r="J51" s="35">
        <f>_xlfn.IFNA(IF($H$6="First Area","",IF(E51="N/A","-",IF($H$6="Edinburgh","-",IF($H$6="Scotland","-",HLOOKUP($H$6&amp;"Index",Data!$E$1:$BU$1020,A51,FALSE))))),"-")</f>
        <v>0.89783234760078445</v>
      </c>
      <c r="K51" s="56"/>
      <c r="L51" s="33">
        <f>_xlfn.IFNA(IF($L$6="Second Area","",HLOOKUP($L$6,Data!$E$1:$BU$1020,A51,FALSE)),"-")</f>
        <v>245</v>
      </c>
      <c r="M51" s="41">
        <f>_xlfn.IFNA(IF($L$6="Second Area","",IF(E51="N/A","-",HLOOKUP($L$6&amp;"%",Data!$E$1:$BU$1020,A51,FALSE))),"-")</f>
        <v>2.0922288642186166E-2</v>
      </c>
      <c r="N51" s="35">
        <f>_xlfn.IFNA(IF($L$6="Second Area","",IF(E51="N/A","-",IF($L$6="Edinburgh","-",IF($L$6="Scotland","-",HLOOKUP($L$6&amp;"Index",Data!$E$1:$BU$1020,A51,FALSE))))),"-")</f>
        <v>0.64107381481905878</v>
      </c>
    </row>
    <row r="52" spans="1:14" x14ac:dyDescent="0.3">
      <c r="A52" s="129">
        <v>189</v>
      </c>
      <c r="B52" s="56" t="str">
        <f>VLOOKUP($A52,Data!$A$1:$BI$1015,2,FALSE)</f>
        <v>Female: Other</v>
      </c>
      <c r="C52" s="56" t="str">
        <f>VLOOKUP($A52,Data!$A$1:$BI$1015,3,FALSE)</f>
        <v>Census</v>
      </c>
      <c r="D52" s="105">
        <f>VLOOKUP($A52,Data!$A$1:$BI$1015,4,FALSE)</f>
        <v>40603</v>
      </c>
      <c r="E52" s="1164">
        <f>IF(ISBLANK(VLOOKUP($A52,Data!$A$1:$BI$1015,9,FALSE)),"N/A",VLOOKUP($A52,Data!$A$1:$BI$1015,9,FALSE))</f>
        <v>2.6205959429292439E-2</v>
      </c>
      <c r="F52" s="1164">
        <f>IF(ISBLANK(VLOOKUP($A52,Data!$A$1:$BI$1015,10,FALSE)),"N/A",VLOOKUP($A52,Data!$A$1:$BI$1015,10,FALSE))</f>
        <v>1.1010937038131836E-2</v>
      </c>
      <c r="G52" s="56"/>
      <c r="H52" s="33">
        <f>_xlfn.IFNA(IF($H$6="First Area","",HLOOKUP($H$6,Data!$E$1:$BU$1020,A52,FALSE)),"-")</f>
        <v>845</v>
      </c>
      <c r="I52" s="41">
        <f>_xlfn.IFNA(IF($H$6="First Area","",IF(E52="N/A","-",HLOOKUP($H$6&amp;"%",Data!$E$1:$BU$1020,A52,FALSE))),"-")</f>
        <v>1.660639886801352E-2</v>
      </c>
      <c r="J52" s="35">
        <f>_xlfn.IFNA(IF($H$6="First Area","",IF(E52="N/A","-",IF($H$6="Edinburgh","-",IF($H$6="Scotland","-",HLOOKUP($H$6&amp;"Index",Data!$E$1:$BU$1020,A52,FALSE))))),"-")</f>
        <v>0.92881528591194218</v>
      </c>
      <c r="K52" s="56"/>
      <c r="L52" s="33">
        <f>_xlfn.IFNA(IF($L$6="Second Area","",HLOOKUP($L$6,Data!$E$1:$BU$1020,A52,FALSE)),"-")</f>
        <v>160</v>
      </c>
      <c r="M52" s="41">
        <f>_xlfn.IFNA(IF($L$6="Second Area","",IF(E52="N/A","-",HLOOKUP($L$6&amp;"%",Data!$E$1:$BU$1020,A52,FALSE))),"-")</f>
        <v>1.3663535439795047E-2</v>
      </c>
      <c r="N52" s="35">
        <f>_xlfn.IFNA(IF($L$6="Second Area","",IF(E52="N/A","-",IF($L$6="Edinburgh","-",IF($L$6="Scotland","-",HLOOKUP($L$6&amp;"Index",Data!$E$1:$BU$1020,A52,FALSE))))),"-")</f>
        <v>0.76421749693883478</v>
      </c>
    </row>
    <row r="53" spans="1:14" x14ac:dyDescent="0.3">
      <c r="B53" s="56"/>
      <c r="C53" s="56"/>
      <c r="D53" s="105"/>
      <c r="E53" s="107"/>
      <c r="F53" s="107"/>
      <c r="G53" s="56"/>
      <c r="H53" s="74"/>
      <c r="I53" s="75"/>
      <c r="J53" s="76"/>
      <c r="K53" s="56"/>
      <c r="L53" s="74"/>
      <c r="M53" s="77"/>
      <c r="N53" s="76"/>
    </row>
  </sheetData>
  <sheetProtection algorithmName="SHA-512" hashValue="k2/Cqs/c8r1E0Vh0PRwWsg1a0QtqgV44vD/AdyJnJjY5/8p3BiJlRc8+2NrffedKmx4orqxfJXw6csYmNBB2dQ==" saltValue="iIzVYmX/3LU5cL6cZ7RFbw==" spinCount="100000" sheet="1" objects="1" scenarios="1"/>
  <mergeCells count="5">
    <mergeCell ref="B2:N2"/>
    <mergeCell ref="B4:N4"/>
    <mergeCell ref="E6:F6"/>
    <mergeCell ref="H6:J6"/>
    <mergeCell ref="L6:N6"/>
  </mergeCells>
  <conditionalFormatting sqref="H9:J53 L9:N53">
    <cfRule type="containsBlanks" dxfId="231" priority="2">
      <formula>LEN(TRIM(H9))=0</formula>
    </cfRule>
  </conditionalFormatting>
  <pageMargins left="0.7" right="0.7" top="0.75" bottom="0.75"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theme="6" tint="-0.249977111117893"/>
  </sheetPr>
  <dimension ref="A1:N31"/>
  <sheetViews>
    <sheetView zoomScaleNormal="100" zoomScaleSheetLayoutView="100" workbookViewId="0">
      <selection activeCell="E9" sqref="E9:F30"/>
    </sheetView>
  </sheetViews>
  <sheetFormatPr defaultColWidth="9.1796875" defaultRowHeight="13" x14ac:dyDescent="0.3"/>
  <cols>
    <col min="1" max="1" width="1.7265625" style="57" customWidth="1"/>
    <col min="2" max="2" width="32.7265625" style="57" customWidth="1"/>
    <col min="3" max="3" width="15.7265625" style="57" customWidth="1"/>
    <col min="4" max="4" width="9.7265625" style="57" customWidth="1"/>
    <col min="5" max="6" width="7.7265625" style="57" customWidth="1"/>
    <col min="7" max="7" width="1.7265625" style="57" customWidth="1"/>
    <col min="8" max="8" width="8.7265625" style="57" customWidth="1"/>
    <col min="9" max="10" width="7.7265625" style="57" customWidth="1"/>
    <col min="11" max="11" width="1.7265625" style="57" customWidth="1"/>
    <col min="12" max="12" width="8.7265625" style="57" customWidth="1"/>
    <col min="13" max="14" width="7.7265625" style="57" customWidth="1"/>
    <col min="15" max="15" width="1.7265625" style="57" customWidth="1"/>
    <col min="16" max="16384" width="9.1796875" style="57"/>
  </cols>
  <sheetData>
    <row r="1" spans="1:14" ht="9" customHeight="1" x14ac:dyDescent="0.3"/>
    <row r="2" spans="1:14" ht="15.5" x14ac:dyDescent="0.3">
      <c r="B2" s="1203" t="s">
        <v>213</v>
      </c>
      <c r="C2" s="1203"/>
      <c r="D2" s="1203"/>
      <c r="E2" s="1203"/>
      <c r="F2" s="1203"/>
      <c r="G2" s="1203"/>
      <c r="H2" s="1203"/>
      <c r="I2" s="1203"/>
      <c r="J2" s="1203"/>
      <c r="K2" s="1203"/>
      <c r="L2" s="1203"/>
      <c r="M2" s="1203"/>
      <c r="N2" s="1203"/>
    </row>
    <row r="3" spans="1:14" ht="9" customHeight="1" x14ac:dyDescent="0.3"/>
    <row r="4" spans="1:14" ht="14.25" customHeight="1" x14ac:dyDescent="0.3">
      <c r="B4" s="1194" t="s">
        <v>229</v>
      </c>
      <c r="C4" s="1196"/>
      <c r="D4" s="1196"/>
      <c r="E4" s="1196"/>
      <c r="F4" s="1196"/>
      <c r="G4" s="1196"/>
      <c r="H4" s="1196"/>
      <c r="I4" s="1196"/>
      <c r="J4" s="1196"/>
      <c r="K4" s="1196"/>
      <c r="L4" s="1196"/>
      <c r="M4" s="1196"/>
      <c r="N4" s="1196"/>
    </row>
    <row r="5" spans="1:14" ht="9" customHeight="1" x14ac:dyDescent="0.3"/>
    <row r="6" spans="1:14" ht="45" customHeight="1" x14ac:dyDescent="0.35">
      <c r="E6" s="1204" t="s">
        <v>161</v>
      </c>
      <c r="F6" s="1204"/>
      <c r="G6" s="106"/>
      <c r="H6" s="1205" t="str">
        <f>IF(ISBLANK(Selection!D9),"First Area",Selection!D9)</f>
        <v>North West</v>
      </c>
      <c r="I6" s="1205"/>
      <c r="J6" s="1205"/>
      <c r="K6" s="106"/>
      <c r="L6" s="1187" t="str">
        <f>IF(ISBLANK(Selection!F9),"Second Area",Selection!F9)</f>
        <v>Inverleith</v>
      </c>
      <c r="M6" s="1187"/>
      <c r="N6" s="1187"/>
    </row>
    <row r="7" spans="1:14" x14ac:dyDescent="0.3">
      <c r="A7" s="129"/>
      <c r="D7" s="102"/>
      <c r="E7" s="109" t="s">
        <v>101</v>
      </c>
      <c r="F7" s="109" t="s">
        <v>102</v>
      </c>
      <c r="G7" s="80"/>
      <c r="H7" s="108" t="s">
        <v>0</v>
      </c>
      <c r="I7" s="108" t="s">
        <v>99</v>
      </c>
      <c r="J7" s="108" t="s">
        <v>2</v>
      </c>
      <c r="K7" s="80"/>
      <c r="L7" s="48" t="s">
        <v>0</v>
      </c>
      <c r="M7" s="48" t="s">
        <v>99</v>
      </c>
      <c r="N7" s="48" t="s">
        <v>2</v>
      </c>
    </row>
    <row r="8" spans="1:14" ht="6" customHeight="1" x14ac:dyDescent="0.3">
      <c r="A8" s="129"/>
    </row>
    <row r="9" spans="1:14" x14ac:dyDescent="0.3">
      <c r="A9" s="129">
        <v>151</v>
      </c>
      <c r="B9" s="103" t="str">
        <f>VLOOKUP($A9,Data!$A$1:$BI$1015,2,FALSE)</f>
        <v>All persons 16 to 74</v>
      </c>
      <c r="C9" s="103" t="str">
        <f>VLOOKUP($A9,Data!$A$1:$BI$1015,3,FALSE)</f>
        <v>Census</v>
      </c>
      <c r="D9" s="104">
        <f>VLOOKUP($A9,Data!$A$1:$BI$1015,4,FALSE)</f>
        <v>40603</v>
      </c>
      <c r="E9" s="41">
        <f>IF(ISBLANK(VLOOKUP($A9,Data!$A$1:$BI$1015,9,FALSE)),"N/A",VLOOKUP($A9,Data!$A$1:$BI$1015,9,FALSE))</f>
        <v>0.84119660209008129</v>
      </c>
      <c r="F9" s="41">
        <f>IF(ISBLANK(VLOOKUP($A9,Data!$A$1:$BI$1015,10,FALSE)),"N/A",VLOOKUP($A9,Data!$A$1:$BI$1015,10,FALSE))</f>
        <v>0.56993869914815698</v>
      </c>
      <c r="G9" s="56"/>
      <c r="H9" s="33">
        <f>_xlfn.IFNA(IF($H$6="First Area","",HLOOKUP($H$6,Data!$E$1:$BU$1020,A9,FALSE)),"-")</f>
        <v>98339</v>
      </c>
      <c r="I9" s="41">
        <f>_xlfn.IFNA(IF($H$6="First Area","",IF(E9="N/A","-",HLOOKUP($H$6&amp;"%",Data!$E$1:$BU$1020,A9,FALSE))),"-")</f>
        <v>0.65211106027148358</v>
      </c>
      <c r="J9" s="35">
        <f>_xlfn.IFNA(IF($H$6="First Area","",IF(E9="N/A","-",IF($H$6="Edinburgh","-",IF($H$6="Scotland","-",HLOOKUP($H$6&amp;"Index",Data!$E$1:$BU$1020,A9,FALSE))))),"-")</f>
        <v>0.92986513526487946</v>
      </c>
      <c r="K9" s="56"/>
      <c r="L9" s="33">
        <f>_xlfn.IFNA(IF($L$6="Second Area","",HLOOKUP($L$6,Data!$E$1:$BU$1020,A9,FALSE)),"-")</f>
        <v>22634</v>
      </c>
      <c r="M9" s="41">
        <f>_xlfn.IFNA(IF($L$6="Second Area","",IF(E9="N/A","-",HLOOKUP($L$6&amp;"%",Data!$E$1:$BU$1020,A9,FALSE))),"-")</f>
        <v>0.65909554177222562</v>
      </c>
      <c r="N9" s="35">
        <f>_xlfn.IFNA(IF($L$6="Second Area","",IF(E9="N/A","-",IF($L$6="Edinburgh","-",IF($L$6="Scotland","-",HLOOKUP($L$6&amp;"Index",Data!$E$1:$BU$1020,A9,FALSE))))),"-")</f>
        <v>0.93982452137426198</v>
      </c>
    </row>
    <row r="10" spans="1:14" ht="6" customHeight="1" x14ac:dyDescent="0.3">
      <c r="A10" s="101"/>
      <c r="B10" s="56"/>
      <c r="C10" s="56"/>
      <c r="D10" s="105"/>
      <c r="E10" s="1177"/>
      <c r="F10" s="1177"/>
      <c r="G10" s="56"/>
      <c r="H10" s="33"/>
      <c r="I10" s="41"/>
      <c r="J10" s="35"/>
      <c r="K10" s="56"/>
      <c r="L10" s="74"/>
      <c r="M10" s="41"/>
      <c r="N10" s="35"/>
    </row>
    <row r="11" spans="1:14" x14ac:dyDescent="0.3">
      <c r="A11" s="129">
        <v>232</v>
      </c>
      <c r="B11" s="56" t="str">
        <f>VLOOKUP($A11,Data!$A$1:$BI$1015,2,FALSE)</f>
        <v>% Highest qual. - Std Grade / SVQ 1, 2</v>
      </c>
      <c r="C11" s="56" t="str">
        <f>VLOOKUP($A11,Data!$A$1:$BI$1015,3,FALSE)</f>
        <v>Census</v>
      </c>
      <c r="D11" s="105">
        <f>VLOOKUP($A11,Data!$A$1:$BI$1015,4,FALSE)</f>
        <v>40603</v>
      </c>
      <c r="E11" s="1164">
        <f>IF(ISBLANK(VLOOKUP($A11,Data!$A$1:$BI$1015,9,FALSE)),"N/A",VLOOKUP($A11,Data!$A$1:$BI$1015,9,FALSE))</f>
        <v>0.26191737288135591</v>
      </c>
      <c r="F11" s="1164">
        <f>IF(ISBLANK(VLOOKUP($A11,Data!$A$1:$BI$1015,10,FALSE)),"N/A",VLOOKUP($A11,Data!$A$1:$BI$1015,10,FALSE))</f>
        <v>7.9573536680081908E-2</v>
      </c>
      <c r="G11" s="56"/>
      <c r="H11" s="33">
        <f>_xlfn.IFNA(IF($H$6="First Area","",HLOOKUP($H$6,Data!$E$1:$BU$1020,A11,FALSE)),"-")</f>
        <v>22679</v>
      </c>
      <c r="I11" s="41">
        <f>_xlfn.IFNA(IF($H$6="First Area","",IF(E11="N/A","-",HLOOKUP($H$6&amp;"%",Data!$E$1:$BU$1020,A11,FALSE))),"-")</f>
        <v>0.20572947377014977</v>
      </c>
      <c r="J11" s="35">
        <f>_xlfn.IFNA(IF($H$6="First Area","",IF(E11="N/A","-",IF($H$6="Edinburgh","-",IF($H$6="Scotland","-",HLOOKUP($H$6&amp;"Index",Data!$E$1:$BU$1020,A11,FALSE))))),"-")</f>
        <v>1.1098030772311465</v>
      </c>
      <c r="K11" s="56"/>
      <c r="L11" s="33">
        <f>_xlfn.IFNA(IF($L$6="Second Area","",HLOOKUP($L$6,Data!$E$1:$BU$1020,A11,FALSE)),"-")</f>
        <v>3677</v>
      </c>
      <c r="M11" s="41">
        <f>_xlfn.IFNA(IF($L$6="Second Area","",IF(E11="N/A","-",HLOOKUP($L$6&amp;"%",Data!$E$1:$BU$1020,A11,FALSE))),"-")</f>
        <v>0.14443964332010842</v>
      </c>
      <c r="N11" s="35">
        <f>_xlfn.IFNA(IF($L$6="Second Area","",IF(E11="N/A","-",IF($L$6="Edinburgh","-",IF($L$6="Scotland","-",HLOOKUP($L$6&amp;"Index",Data!$E$1:$BU$1020,A11,FALSE))))),"-")</f>
        <v>0.77917644804710584</v>
      </c>
    </row>
    <row r="12" spans="1:14" x14ac:dyDescent="0.3">
      <c r="A12" s="129">
        <v>234</v>
      </c>
      <c r="B12" s="56" t="str">
        <f>VLOOKUP($A12,Data!$A$1:$BI$1015,2,FALSE)</f>
        <v>% Highest qual. - HND / SVQ 4, 5</v>
      </c>
      <c r="C12" s="56" t="str">
        <f>VLOOKUP($A12,Data!$A$1:$BI$1015,3,FALSE)</f>
        <v>Census</v>
      </c>
      <c r="D12" s="105">
        <f>VLOOKUP($A12,Data!$A$1:$BI$1015,4,FALSE)</f>
        <v>40603</v>
      </c>
      <c r="E12" s="1164">
        <f>IF(ISBLANK(VLOOKUP($A12,Data!$A$1:$BI$1015,9,FALSE)),"N/A",VLOOKUP($A12,Data!$A$1:$BI$1015,9,FALSE))</f>
        <v>9.2011528631246939E-2</v>
      </c>
      <c r="F12" s="1164">
        <f>IF(ISBLANK(VLOOKUP($A12,Data!$A$1:$BI$1015,10,FALSE)),"N/A",VLOOKUP($A12,Data!$A$1:$BI$1015,10,FALSE))</f>
        <v>5.2476078563035086E-2</v>
      </c>
      <c r="G12" s="56"/>
      <c r="H12" s="33">
        <f>_xlfn.IFNA(IF($H$6="First Area","",HLOOKUP($H$6,Data!$E$1:$BU$1020,A12,FALSE)),"-")</f>
        <v>8774</v>
      </c>
      <c r="I12" s="41">
        <f>_xlfn.IFNA(IF($H$6="First Area","",IF(E12="N/A","-",HLOOKUP($H$6&amp;"%",Data!$E$1:$BU$1020,A12,FALSE))),"-")</f>
        <v>7.9592151455500415E-2</v>
      </c>
      <c r="J12" s="35">
        <f>_xlfn.IFNA(IF($H$6="First Area","",IF(E12="N/A","-",IF($H$6="Edinburgh","-",IF($H$6="Scotland","-",HLOOKUP($H$6&amp;"Index",Data!$E$1:$BU$1020,A12,FALSE))))),"-")</f>
        <v>1.0538559540413601</v>
      </c>
      <c r="K12" s="56"/>
      <c r="L12" s="33">
        <f>_xlfn.IFNA(IF($L$6="Second Area","",HLOOKUP($L$6,Data!$E$1:$BU$1020,A12,FALSE)),"-")</f>
        <v>1707</v>
      </c>
      <c r="M12" s="41">
        <f>_xlfn.IFNA(IF($L$6="Second Area","",IF(E12="N/A","-",HLOOKUP($L$6&amp;"%",Data!$E$1:$BU$1020,A12,FALSE))),"-")</f>
        <v>6.7054248340338615E-2</v>
      </c>
      <c r="N12" s="35">
        <f>_xlfn.IFNA(IF($L$6="Second Area","",IF(E12="N/A","-",IF($L$6="Edinburgh","-",IF($L$6="Scotland","-",HLOOKUP($L$6&amp;"Index",Data!$E$1:$BU$1020,A12,FALSE))))),"-")</f>
        <v>0.8878453159636297</v>
      </c>
    </row>
    <row r="13" spans="1:14" x14ac:dyDescent="0.3">
      <c r="A13" s="129">
        <v>235</v>
      </c>
      <c r="B13" s="56" t="str">
        <f>VLOOKUP($A13,Data!$A$1:$BI$1015,2,FALSE)</f>
        <v>% Highest qual. - Degree</v>
      </c>
      <c r="C13" s="56" t="str">
        <f>VLOOKUP($A13,Data!$A$1:$BI$1015,3,FALSE)</f>
        <v>Census</v>
      </c>
      <c r="D13" s="105">
        <f>VLOOKUP($A13,Data!$A$1:$BI$1015,4,FALSE)</f>
        <v>40603</v>
      </c>
      <c r="E13" s="1164">
        <f>IF(ISBLANK(VLOOKUP($A13,Data!$A$1:$BI$1015,9,FALSE)),"N/A",VLOOKUP($A13,Data!$A$1:$BI$1015,9,FALSE))</f>
        <v>0.59606015674645207</v>
      </c>
      <c r="F13" s="1164">
        <f>IF(ISBLANK(VLOOKUP($A13,Data!$A$1:$BI$1015,10,FALSE)),"N/A",VLOOKUP($A13,Data!$A$1:$BI$1015,10,FALSE))</f>
        <v>0.26301452784503632</v>
      </c>
      <c r="G13" s="56"/>
      <c r="H13" s="33">
        <f>_xlfn.IFNA(IF($H$6="First Area","",HLOOKUP($H$6,Data!$E$1:$BU$1020,A13,FALSE)),"-")</f>
        <v>44105</v>
      </c>
      <c r="I13" s="41">
        <f>_xlfn.IFNA(IF($H$6="First Area","",IF(E13="N/A","-",HLOOKUP($H$6&amp;"%",Data!$E$1:$BU$1020,A13,FALSE))),"-")</f>
        <v>0.40009252791712402</v>
      </c>
      <c r="J13" s="35">
        <f>_xlfn.IFNA(IF($H$6="First Area","",IF(E13="N/A","-",IF($H$6="Edinburgh","-",IF($H$6="Scotland","-",HLOOKUP($H$6&amp;"Index",Data!$E$1:$BU$1020,A13,FALSE))))),"-")</f>
        <v>0.96553361922363823</v>
      </c>
      <c r="K13" s="56"/>
      <c r="L13" s="33">
        <f>_xlfn.IFNA(IF($L$6="Second Area","",HLOOKUP($L$6,Data!$E$1:$BU$1020,A13,FALSE)),"-")</f>
        <v>13759</v>
      </c>
      <c r="M13" s="41">
        <f>_xlfn.IFNA(IF($L$6="Second Area","",IF(E13="N/A","-",HLOOKUP($L$6&amp;"%",Data!$E$1:$BU$1020,A13,FALSE))),"-")</f>
        <v>0.54048002514043292</v>
      </c>
      <c r="N13" s="35">
        <f>_xlfn.IFNA(IF($L$6="Second Area","",IF(E13="N/A","-",IF($L$6="Edinburgh","-",IF($L$6="Scotland","-",HLOOKUP($L$6&amp;"Index",Data!$E$1:$BU$1020,A13,FALSE))))),"-")</f>
        <v>1.3043273702427718</v>
      </c>
    </row>
    <row r="14" spans="1:14" x14ac:dyDescent="0.3">
      <c r="A14" s="129">
        <v>236</v>
      </c>
      <c r="B14" s="56" t="str">
        <f>VLOOKUP($A14,Data!$A$1:$BI$1015,2,FALSE)</f>
        <v>% with no qualifications</v>
      </c>
      <c r="C14" s="56" t="str">
        <f>VLOOKUP($A14,Data!$A$1:$BI$1015,3,FALSE)</f>
        <v>Census</v>
      </c>
      <c r="D14" s="105">
        <f>VLOOKUP($A14,Data!$A$1:$BI$1015,4,FALSE)</f>
        <v>40603</v>
      </c>
      <c r="E14" s="1164">
        <f>IF(ISBLANK(VLOOKUP($A14,Data!$A$1:$BI$1015,9,FALSE)),"N/A",VLOOKUP($A14,Data!$A$1:$BI$1015,9,FALSE))</f>
        <v>0.27958535108958837</v>
      </c>
      <c r="F14" s="1164">
        <f>IF(ISBLANK(VLOOKUP($A14,Data!$A$1:$BI$1015,10,FALSE)),"N/A",VLOOKUP($A14,Data!$A$1:$BI$1015,10,FALSE))</f>
        <v>6.1039327826025558E-2</v>
      </c>
      <c r="G14" s="56"/>
      <c r="H14" s="33">
        <f>_xlfn.IFNA(IF($H$6="First Area","",HLOOKUP($H$6,Data!$E$1:$BU$1020,A14,FALSE)),"-")</f>
        <v>19919</v>
      </c>
      <c r="I14" s="41">
        <f>_xlfn.IFNA(IF($H$6="First Area","",IF(E14="N/A","-",HLOOKUP($H$6&amp;"%",Data!$E$1:$BU$1020,A14,FALSE))),"-")</f>
        <v>0.18069250796012229</v>
      </c>
      <c r="J14" s="35">
        <f>_xlfn.IFNA(IF($H$6="First Area","",IF(E14="N/A","-",IF($H$6="Edinburgh","-",IF($H$6="Scotland","-",HLOOKUP($H$6&amp;"Index",Data!$E$1:$BU$1020,A14,FALSE))))),"-")</f>
        <v>1.0544020263651703</v>
      </c>
      <c r="K14" s="56"/>
      <c r="L14" s="33">
        <f>_xlfn.IFNA(IF($L$6="Second Area","",HLOOKUP($L$6,Data!$E$1:$BU$1020,A14,FALSE)),"-")</f>
        <v>3370</v>
      </c>
      <c r="M14" s="41">
        <f>_xlfn.IFNA(IF($L$6="Second Area","",IF(E14="N/A","-",HLOOKUP($L$6&amp;"%",Data!$E$1:$BU$1020,A14,FALSE))),"-")</f>
        <v>0.13238009191970773</v>
      </c>
      <c r="N14" s="35">
        <f>_xlfn.IFNA(IF($L$6="Second Area","",IF(E14="N/A","-",IF($L$6="Edinburgh","-",IF($L$6="Scotland","-",HLOOKUP($L$6&amp;"Index",Data!$E$1:$BU$1020,A14,FALSE))))),"-")</f>
        <v>0.77248270416033071</v>
      </c>
    </row>
    <row r="15" spans="1:14" ht="6" customHeight="1" x14ac:dyDescent="0.3">
      <c r="A15" s="101"/>
      <c r="B15" s="56"/>
      <c r="C15" s="56"/>
      <c r="D15" s="105"/>
      <c r="E15" s="1177"/>
      <c r="F15" s="1177"/>
      <c r="G15" s="56"/>
      <c r="H15" s="33"/>
      <c r="I15" s="41"/>
      <c r="J15" s="35"/>
      <c r="K15" s="56"/>
      <c r="L15" s="74"/>
      <c r="M15" s="41"/>
      <c r="N15" s="35"/>
    </row>
    <row r="16" spans="1:14" x14ac:dyDescent="0.3">
      <c r="A16" s="129">
        <v>333</v>
      </c>
      <c r="B16" s="56" t="str">
        <f>VLOOKUP($A16,Data!$A$1:$BI$1015,2,FALSE)</f>
        <v>No Qualifications</v>
      </c>
      <c r="C16" s="56" t="str">
        <f>VLOOKUP($A16,Data!$A$1:$BI$1015,3,FALSE)</f>
        <v>Mosaic</v>
      </c>
      <c r="D16" s="105">
        <f>VLOOKUP($A16,Data!$A$1:$BI$1015,4,FALSE)</f>
        <v>44501</v>
      </c>
      <c r="E16" s="1164">
        <f>IF(ISBLANK(VLOOKUP($A16,Data!$A$1:$BI$1015,9,FALSE)),"N/A",VLOOKUP($A16,Data!$A$1:$BI$1015,9,FALSE))</f>
        <v>0.26700000000000002</v>
      </c>
      <c r="F16" s="1164">
        <f>IF(ISBLANK(VLOOKUP($A16,Data!$A$1:$BI$1015,10,FALSE)),"N/A",VLOOKUP($A16,Data!$A$1:$BI$1015,10,FALSE))</f>
        <v>0.02</v>
      </c>
      <c r="G16" s="56"/>
      <c r="H16" s="33">
        <f>_xlfn.IFNA(IF($H$6="First Area","",HLOOKUP($H$6,Data!$E$1:$BU$1020,A16,FALSE)),"-")</f>
        <v>10299.779</v>
      </c>
      <c r="I16" s="41">
        <f>_xlfn.IFNA(IF($H$6="First Area","",IF(E16="N/A","-",HLOOKUP($H$6&amp;"%",Data!$E$1:$BU$1020,A16,FALSE))),"-")</f>
        <v>0.14654097544318925</v>
      </c>
      <c r="J16" s="35">
        <f>_xlfn.IFNA(IF($H$6="First Area","",IF(E16="N/A","-",IF($H$6="Edinburgh","-",IF($H$6="Scotland","-",HLOOKUP($H$6&amp;"Index",Data!$E$1:$BU$1020,A16,FALSE))))),"-")</f>
        <v>1.0542516218934477</v>
      </c>
      <c r="K16" s="56"/>
      <c r="L16" s="33">
        <f>_xlfn.IFNA(IF($L$6="Second Area","",HLOOKUP($L$6,Data!$E$1:$BU$1020,A16,FALSE)),"-")</f>
        <v>1325.366</v>
      </c>
      <c r="M16" s="41">
        <f>_xlfn.IFNA(IF($L$6="Second Area","",IF(E16="N/A","-",HLOOKUP($L$6&amp;"%",Data!$E$1:$BU$1020,A16,FALSE))),"-")</f>
        <v>8.2000000000000003E-2</v>
      </c>
      <c r="N16" s="35">
        <f>_xlfn.IFNA(IF($L$6="Second Area","",IF(E16="N/A","-",IF($L$6="Edinburgh","-",IF($L$6="Scotland","-",HLOOKUP($L$6&amp;"Index",Data!$E$1:$BU$1020,A16,FALSE))))),"-")</f>
        <v>0.30711610486891383</v>
      </c>
    </row>
    <row r="17" spans="1:14" x14ac:dyDescent="0.3">
      <c r="A17" s="129">
        <v>334</v>
      </c>
      <c r="B17" s="56" t="str">
        <f>VLOOKUP($A17,Data!$A$1:$BI$1015,2,FALSE)</f>
        <v>GCSEs</v>
      </c>
      <c r="C17" s="56" t="str">
        <f>VLOOKUP($A17,Data!$A$1:$BI$1015,3,FALSE)</f>
        <v>Mosaic</v>
      </c>
      <c r="D17" s="105">
        <f>VLOOKUP($A17,Data!$A$1:$BI$1015,4,FALSE)</f>
        <v>44501</v>
      </c>
      <c r="E17" s="1164">
        <f>IF(ISBLANK(VLOOKUP($A17,Data!$A$1:$BI$1015,9,FALSE)),"N/A",VLOOKUP($A17,Data!$A$1:$BI$1015,9,FALSE))</f>
        <v>0.153</v>
      </c>
      <c r="F17" s="1164">
        <f>IF(ISBLANK(VLOOKUP($A17,Data!$A$1:$BI$1015,10,FALSE)),"N/A",VLOOKUP($A17,Data!$A$1:$BI$1015,10,FALSE))</f>
        <v>5.3999999999999999E-2</v>
      </c>
      <c r="G17" s="56"/>
      <c r="H17" s="33">
        <f>_xlfn.IFNA(IF($H$6="First Area","",HLOOKUP($H$6,Data!$E$1:$BU$1020,A17,FALSE)),"-")</f>
        <v>7507.924</v>
      </c>
      <c r="I17" s="41">
        <f>_xlfn.IFNA(IF($H$6="First Area","",IF(E17="N/A","-",HLOOKUP($H$6&amp;"%",Data!$E$1:$BU$1020,A17,FALSE))),"-")</f>
        <v>0.10681962268446063</v>
      </c>
      <c r="J17" s="35">
        <f>_xlfn.IFNA(IF($H$6="First Area","",IF(E17="N/A","-",IF($H$6="Edinburgh","-",IF($H$6="Scotland","-",HLOOKUP($H$6&amp;"Index",Data!$E$1:$BU$1020,A17,FALSE))))),"-")</f>
        <v>1.0789860877218245</v>
      </c>
      <c r="K17" s="56"/>
      <c r="L17" s="33">
        <f>_xlfn.IFNA(IF($L$6="Second Area","",HLOOKUP($L$6,Data!$E$1:$BU$1020,A17,FALSE)),"-")</f>
        <v>1276.877</v>
      </c>
      <c r="M17" s="41">
        <f>_xlfn.IFNA(IF($L$6="Second Area","",IF(E17="N/A","-",HLOOKUP($L$6&amp;"%",Data!$E$1:$BU$1020,A17,FALSE))),"-")</f>
        <v>7.9000000000000001E-2</v>
      </c>
      <c r="N17" s="35">
        <f>_xlfn.IFNA(IF($L$6="Second Area","",IF(E17="N/A","-",IF($L$6="Edinburgh","-",IF($L$6="Scotland","-",HLOOKUP($L$6&amp;"Index",Data!$E$1:$BU$1020,A17,FALSE))))),"-")</f>
        <v>0.5163398692810458</v>
      </c>
    </row>
    <row r="18" spans="1:14" x14ac:dyDescent="0.3">
      <c r="A18" s="129">
        <v>335</v>
      </c>
      <c r="B18" s="56" t="str">
        <f>VLOOKUP($A18,Data!$A$1:$BI$1015,2,FALSE)</f>
        <v>A-Levels</v>
      </c>
      <c r="C18" s="56" t="str">
        <f>VLOOKUP($A18,Data!$A$1:$BI$1015,3,FALSE)</f>
        <v>Mosaic</v>
      </c>
      <c r="D18" s="105">
        <f>VLOOKUP($A18,Data!$A$1:$BI$1015,4,FALSE)</f>
        <v>44501</v>
      </c>
      <c r="E18" s="1164">
        <f>IF(ISBLANK(VLOOKUP($A18,Data!$A$1:$BI$1015,9,FALSE)),"N/A",VLOOKUP($A18,Data!$A$1:$BI$1015,9,FALSE))</f>
        <v>0.14499999999999999</v>
      </c>
      <c r="F18" s="1164">
        <f>IF(ISBLANK(VLOOKUP($A18,Data!$A$1:$BI$1015,10,FALSE)),"N/A",VLOOKUP($A18,Data!$A$1:$BI$1015,10,FALSE))</f>
        <v>9.7000000000000003E-2</v>
      </c>
      <c r="G18" s="56"/>
      <c r="H18" s="33">
        <f>_xlfn.IFNA(IF($H$6="First Area","",HLOOKUP($H$6,Data!$E$1:$BU$1020,A18,FALSE)),"-")</f>
        <v>7804.4830000000002</v>
      </c>
      <c r="I18" s="41">
        <f>_xlfn.IFNA(IF($H$6="First Area","",IF(E18="N/A","-",HLOOKUP($H$6&amp;"%",Data!$E$1:$BU$1020,A18,FALSE))),"-")</f>
        <v>0.11103894089861424</v>
      </c>
      <c r="J18" s="35">
        <f>_xlfn.IFNA(IF($H$6="First Area","",IF(E18="N/A","-",IF($H$6="Edinburgh","-",IF($H$6="Scotland","-",HLOOKUP($H$6&amp;"Index",Data!$E$1:$BU$1020,A18,FALSE))))),"-")</f>
        <v>0.97402579735626527</v>
      </c>
      <c r="K18" s="56"/>
      <c r="L18" s="33">
        <f>_xlfn.IFNA(IF($L$6="Second Area","",HLOOKUP($L$6,Data!$E$1:$BU$1020,A18,FALSE)),"-")</f>
        <v>1616.3000000000002</v>
      </c>
      <c r="M18" s="41">
        <f>_xlfn.IFNA(IF($L$6="Second Area","",IF(E18="N/A","-",HLOOKUP($L$6&amp;"%",Data!$E$1:$BU$1020,A18,FALSE))),"-")</f>
        <v>0.1</v>
      </c>
      <c r="N18" s="35">
        <f>_xlfn.IFNA(IF($L$6="Second Area","",IF(E18="N/A","-",IF($L$6="Edinburgh","-",IF($L$6="Scotland","-",HLOOKUP($L$6&amp;"Index",Data!$E$1:$BU$1020,A18,FALSE))))),"-")</f>
        <v>0.68965517241379315</v>
      </c>
    </row>
    <row r="19" spans="1:14" x14ac:dyDescent="0.3">
      <c r="A19" s="129">
        <v>336</v>
      </c>
      <c r="B19" s="56" t="str">
        <f>VLOOKUP($A19,Data!$A$1:$BI$1015,2,FALSE)</f>
        <v>Vocational</v>
      </c>
      <c r="C19" s="56" t="str">
        <f>VLOOKUP($A19,Data!$A$1:$BI$1015,3,FALSE)</f>
        <v>Mosaic</v>
      </c>
      <c r="D19" s="105">
        <f>VLOOKUP($A19,Data!$A$1:$BI$1015,4,FALSE)</f>
        <v>44501</v>
      </c>
      <c r="E19" s="1164">
        <f>IF(ISBLANK(VLOOKUP($A19,Data!$A$1:$BI$1015,9,FALSE)),"N/A",VLOOKUP($A19,Data!$A$1:$BI$1015,9,FALSE))</f>
        <v>0.16200000000000001</v>
      </c>
      <c r="F19" s="1164">
        <f>IF(ISBLANK(VLOOKUP($A19,Data!$A$1:$BI$1015,10,FALSE)),"N/A",VLOOKUP($A19,Data!$A$1:$BI$1015,10,FALSE))</f>
        <v>0.11</v>
      </c>
      <c r="G19" s="56"/>
      <c r="H19" s="33">
        <f>_xlfn.IFNA(IF($H$6="First Area","",HLOOKUP($H$6,Data!$E$1:$BU$1020,A19,FALSE)),"-")</f>
        <v>9376.1579999999994</v>
      </c>
      <c r="I19" s="41">
        <f>_xlfn.IFNA(IF($H$6="First Area","",IF(E19="N/A","-",HLOOKUP($H$6&amp;"%",Data!$E$1:$BU$1020,A19,FALSE))),"-")</f>
        <v>0.13340007967447287</v>
      </c>
      <c r="J19" s="35">
        <f>_xlfn.IFNA(IF($H$6="First Area","",IF(E19="N/A","-",IF($H$6="Edinburgh","-",IF($H$6="Scotland","-",HLOOKUP($H$6&amp;"Index",Data!$E$1:$BU$1020,A19,FALSE))))),"-")</f>
        <v>0.94609985584732537</v>
      </c>
      <c r="K19" s="56"/>
      <c r="L19" s="33">
        <f>_xlfn.IFNA(IF($L$6="Second Area","",HLOOKUP($L$6,Data!$E$1:$BU$1020,A19,FALSE)),"-")</f>
        <v>2068.864</v>
      </c>
      <c r="M19" s="41">
        <f>_xlfn.IFNA(IF($L$6="Second Area","",IF(E19="N/A","-",HLOOKUP($L$6&amp;"%",Data!$E$1:$BU$1020,A19,FALSE))),"-")</f>
        <v>0.128</v>
      </c>
      <c r="N19" s="35">
        <f>_xlfn.IFNA(IF($L$6="Second Area","",IF(E19="N/A","-",IF($L$6="Edinburgh","-",IF($L$6="Scotland","-",HLOOKUP($L$6&amp;"Index",Data!$E$1:$BU$1020,A19,FALSE))))),"-")</f>
        <v>0.79012345679012341</v>
      </c>
    </row>
    <row r="20" spans="1:14" x14ac:dyDescent="0.3">
      <c r="A20" s="129">
        <v>337</v>
      </c>
      <c r="B20" s="56" t="str">
        <f>VLOOKUP($A20,Data!$A$1:$BI$1015,2,FALSE)</f>
        <v>University Degree</v>
      </c>
      <c r="C20" s="56" t="str">
        <f>VLOOKUP($A20,Data!$A$1:$BI$1015,3,FALSE)</f>
        <v>Mosaic</v>
      </c>
      <c r="D20" s="105">
        <f>VLOOKUP($A20,Data!$A$1:$BI$1015,4,FALSE)</f>
        <v>44501</v>
      </c>
      <c r="E20" s="1164">
        <f>IF(ISBLANK(VLOOKUP($A20,Data!$A$1:$BI$1015,9,FALSE)),"N/A",VLOOKUP($A20,Data!$A$1:$BI$1015,9,FALSE))</f>
        <v>0.67100000000000004</v>
      </c>
      <c r="F20" s="1164">
        <f>IF(ISBLANK(VLOOKUP($A20,Data!$A$1:$BI$1015,10,FALSE)),"N/A",VLOOKUP($A20,Data!$A$1:$BI$1015,10,FALSE))</f>
        <v>0.315</v>
      </c>
      <c r="G20" s="56"/>
      <c r="H20" s="33">
        <f>_xlfn.IFNA(IF($H$6="First Area","",HLOOKUP($H$6,Data!$E$1:$BU$1020,A20,FALSE)),"-")</f>
        <v>35265.087999999996</v>
      </c>
      <c r="I20" s="41">
        <f>_xlfn.IFNA(IF($H$6="First Area","",IF(E20="N/A","-",HLOOKUP($H$6&amp;"%",Data!$E$1:$BU$1020,A20,FALSE))),"-")</f>
        <v>0.50173701732919784</v>
      </c>
      <c r="J20" s="35">
        <f>_xlfn.IFNA(IF($H$6="First Area","",IF(E20="N/A","-",IF($H$6="Edinburgh","-",IF($H$6="Scotland","-",HLOOKUP($H$6&amp;"Index",Data!$E$1:$BU$1020,A20,FALSE))))),"-")</f>
        <v>0.98961936356843749</v>
      </c>
      <c r="K20" s="56"/>
      <c r="L20" s="33">
        <f>_xlfn.IFNA(IF($L$6="Second Area","",HLOOKUP($L$6,Data!$E$1:$BU$1020,A20,FALSE)),"-")</f>
        <v>9875.5929999999989</v>
      </c>
      <c r="M20" s="41">
        <f>_xlfn.IFNA(IF($L$6="Second Area","",IF(E20="N/A","-",HLOOKUP($L$6&amp;"%",Data!$E$1:$BU$1020,A20,FALSE))),"-")</f>
        <v>0.61099999999999999</v>
      </c>
      <c r="N20" s="35">
        <f>_xlfn.IFNA(IF($L$6="Second Area","",IF(E20="N/A","-",IF($L$6="Edinburgh","-",IF($L$6="Scotland","-",HLOOKUP($L$6&amp;"Index",Data!$E$1:$BU$1020,A20,FALSE))))),"-")</f>
        <v>0.91058122205663183</v>
      </c>
    </row>
    <row r="21" spans="1:14" ht="6" customHeight="1" x14ac:dyDescent="0.3">
      <c r="A21" s="101"/>
      <c r="B21" s="56"/>
      <c r="C21" s="56"/>
      <c r="D21" s="105"/>
      <c r="E21" s="1177"/>
      <c r="F21" s="1177"/>
      <c r="G21" s="56"/>
      <c r="H21" s="33"/>
      <c r="I21" s="41"/>
      <c r="J21" s="35"/>
      <c r="K21" s="56"/>
      <c r="L21" s="74"/>
      <c r="M21" s="41"/>
      <c r="N21" s="35"/>
    </row>
    <row r="22" spans="1:14" x14ac:dyDescent="0.3">
      <c r="A22" s="129">
        <v>562</v>
      </c>
      <c r="B22" s="56" t="str">
        <f>VLOOKUP($A22,Data!$A$1:$BI$1015,2,FALSE)</f>
        <v>Managers, directors, senior officials</v>
      </c>
      <c r="C22" s="56" t="str">
        <f>VLOOKUP($A22,Data!$A$1:$BI$1015,3,FALSE)</f>
        <v>Census</v>
      </c>
      <c r="D22" s="105">
        <f>VLOOKUP($A22,Data!$A$1:$BI$1015,4,FALSE)</f>
        <v>40603</v>
      </c>
      <c r="E22" s="1164">
        <f>IF(ISBLANK(VLOOKUP($A22,Data!$A$1:$BI$1015,9,FALSE)),"N/A",VLOOKUP($A22,Data!$A$1:$BI$1015,9,FALSE))</f>
        <v>0.12992083288146622</v>
      </c>
      <c r="F22" s="1164">
        <f>IF(ISBLANK(VLOOKUP($A22,Data!$A$1:$BI$1015,10,FALSE)),"N/A",VLOOKUP($A22,Data!$A$1:$BI$1015,10,FALSE))</f>
        <v>5.8998646820027062E-2</v>
      </c>
      <c r="G22" s="56"/>
      <c r="H22" s="33">
        <f>_xlfn.IFNA(IF($H$6="First Area","",HLOOKUP($H$6,Data!$E$1:$BU$1020,A22,FALSE)),"-")</f>
        <v>7199</v>
      </c>
      <c r="I22" s="41">
        <f>_xlfn.IFNA(IF($H$6="First Area","",IF(E22="N/A","-",HLOOKUP($H$6&amp;"%",Data!$E$1:$BU$1020,A22,FALSE))),"-")</f>
        <v>0.11208856226450348</v>
      </c>
      <c r="J22" s="35">
        <f>_xlfn.IFNA(IF($H$6="First Area","",IF(E22="N/A","-",IF($H$6="Edinburgh","-",IF($H$6="Scotland","-",HLOOKUP($H$6&amp;"Index",Data!$E$1:$BU$1020,A22,FALSE))))),"-")</f>
        <v>1.1307818992551333</v>
      </c>
      <c r="K22" s="56"/>
      <c r="L22" s="33">
        <f>_xlfn.IFNA(IF($L$6="Second Area","",HLOOKUP($L$6,Data!$E$1:$BU$1020,A22,FALSE)),"-")</f>
        <v>1997</v>
      </c>
      <c r="M22" s="41">
        <f>_xlfn.IFNA(IF($L$6="Second Area","",IF(E22="N/A","-",HLOOKUP($L$6&amp;"%",Data!$E$1:$BU$1020,A22,FALSE))),"-")</f>
        <v>0.12864781292275979</v>
      </c>
      <c r="N22" s="35">
        <f>_xlfn.IFNA(IF($L$6="Second Area","",IF(E22="N/A","-",IF($L$6="Edinburgh","-",IF($L$6="Scotland","-",HLOOKUP($L$6&amp;"Index",Data!$E$1:$BU$1020,A22,FALSE))))),"-")</f>
        <v>1.2978364187465903</v>
      </c>
    </row>
    <row r="23" spans="1:14" x14ac:dyDescent="0.3">
      <c r="A23" s="129">
        <v>563</v>
      </c>
      <c r="B23" s="56" t="str">
        <f>VLOOKUP($A23,Data!$A$1:$BI$1015,2,FALSE)</f>
        <v>Professional occupations</v>
      </c>
      <c r="C23" s="56" t="str">
        <f>VLOOKUP($A23,Data!$A$1:$BI$1015,3,FALSE)</f>
        <v>Census</v>
      </c>
      <c r="D23" s="105">
        <f>VLOOKUP($A23,Data!$A$1:$BI$1015,4,FALSE)</f>
        <v>40603</v>
      </c>
      <c r="E23" s="1164">
        <f>IF(ISBLANK(VLOOKUP($A23,Data!$A$1:$BI$1015,9,FALSE)),"N/A",VLOOKUP($A23,Data!$A$1:$BI$1015,9,FALSE))</f>
        <v>0.40444111776447106</v>
      </c>
      <c r="F23" s="1164">
        <f>IF(ISBLANK(VLOOKUP($A23,Data!$A$1:$BI$1015,10,FALSE)),"N/A",VLOOKUP($A23,Data!$A$1:$BI$1015,10,FALSE))</f>
        <v>0.18132611637347767</v>
      </c>
      <c r="G23" s="56"/>
      <c r="H23" s="33">
        <f>_xlfn.IFNA(IF($H$6="First Area","",HLOOKUP($H$6,Data!$E$1:$BU$1020,A23,FALSE)),"-")</f>
        <v>16757</v>
      </c>
      <c r="I23" s="41">
        <f>_xlfn.IFNA(IF($H$6="First Area","",IF(E23="N/A","-",HLOOKUP($H$6&amp;"%",Data!$E$1:$BU$1020,A23,FALSE))),"-")</f>
        <v>0.26090679787002147</v>
      </c>
      <c r="J23" s="35">
        <f>_xlfn.IFNA(IF($H$6="First Area","",IF(E23="N/A","-",IF($H$6="Edinburgh","-",IF($H$6="Scotland","-",HLOOKUP($H$6&amp;"Index",Data!$E$1:$BU$1020,A23,FALSE))))),"-")</f>
        <v>0.98315629197375531</v>
      </c>
      <c r="K23" s="56"/>
      <c r="L23" s="33">
        <f>_xlfn.IFNA(IF($L$6="Second Area","",HLOOKUP($L$6,Data!$E$1:$BU$1020,A23,FALSE)),"-")</f>
        <v>5512</v>
      </c>
      <c r="M23" s="41">
        <f>_xlfn.IFNA(IF($L$6="Second Area","",IF(E23="N/A","-",HLOOKUP($L$6&amp;"%",Data!$E$1:$BU$1020,A23,FALSE))),"-")</f>
        <v>0.35508600141725183</v>
      </c>
      <c r="N23" s="35">
        <f>_xlfn.IFNA(IF($L$6="Second Area","",IF(E23="N/A","-",IF($L$6="Edinburgh","-",IF($L$6="Scotland","-",HLOOKUP($L$6&amp;"Index",Data!$E$1:$BU$1020,A23,FALSE))))),"-")</f>
        <v>1.3380450004951197</v>
      </c>
    </row>
    <row r="24" spans="1:14" x14ac:dyDescent="0.3">
      <c r="A24" s="129">
        <v>564</v>
      </c>
      <c r="B24" s="56" t="str">
        <f>VLOOKUP($A24,Data!$A$1:$BI$1015,2,FALSE)</f>
        <v>Associate professional and technical</v>
      </c>
      <c r="C24" s="56" t="str">
        <f>VLOOKUP($A24,Data!$A$1:$BI$1015,3,FALSE)</f>
        <v>Census</v>
      </c>
      <c r="D24" s="105">
        <f>VLOOKUP($A24,Data!$A$1:$BI$1015,4,FALSE)</f>
        <v>40603</v>
      </c>
      <c r="E24" s="1164">
        <f>IF(ISBLANK(VLOOKUP($A24,Data!$A$1:$BI$1015,9,FALSE)),"N/A",VLOOKUP($A24,Data!$A$1:$BI$1015,9,FALSE))</f>
        <v>0.18194470804074145</v>
      </c>
      <c r="F24" s="1164">
        <f>IF(ISBLANK(VLOOKUP($A24,Data!$A$1:$BI$1015,10,FALSE)),"N/A",VLOOKUP($A24,Data!$A$1:$BI$1015,10,FALSE))</f>
        <v>0.11475409836065574</v>
      </c>
      <c r="G24" s="56"/>
      <c r="H24" s="33">
        <f>_xlfn.IFNA(IF($H$6="First Area","",HLOOKUP($H$6,Data!$E$1:$BU$1020,A24,FALSE)),"-")</f>
        <v>10102</v>
      </c>
      <c r="I24" s="41">
        <f>_xlfn.IFNA(IF($H$6="First Area","",IF(E24="N/A","-",HLOOKUP($H$6&amp;"%",Data!$E$1:$BU$1020,A24,FALSE))),"-")</f>
        <v>0.15728832560022421</v>
      </c>
      <c r="J24" s="35">
        <f>_xlfn.IFNA(IF($H$6="First Area","",IF(E24="N/A","-",IF($H$6="Edinburgh","-",IF($H$6="Scotland","-",HLOOKUP($H$6&amp;"Index",Data!$E$1:$BU$1020,A24,FALSE))))),"-")</f>
        <v>1.0099289520503487</v>
      </c>
      <c r="K24" s="56"/>
      <c r="L24" s="33">
        <f>_xlfn.IFNA(IF($L$6="Second Area","",HLOOKUP($L$6,Data!$E$1:$BU$1020,A24,FALSE)),"-")</f>
        <v>2763</v>
      </c>
      <c r="M24" s="41">
        <f>_xlfn.IFNA(IF($L$6="Second Area","",IF(E24="N/A","-",HLOOKUP($L$6&amp;"%",Data!$E$1:$BU$1020,A24,FALSE))),"-")</f>
        <v>0.17799394446949687</v>
      </c>
      <c r="N24" s="35">
        <f>_xlfn.IFNA(IF($L$6="Second Area","",IF(E24="N/A","-",IF($L$6="Edinburgh","-",IF($L$6="Scotland","-",HLOOKUP($L$6&amp;"Index",Data!$E$1:$BU$1020,A24,FALSE))))),"-")</f>
        <v>1.1428771787315071</v>
      </c>
    </row>
    <row r="25" spans="1:14" x14ac:dyDescent="0.3">
      <c r="A25" s="129">
        <v>565</v>
      </c>
      <c r="B25" s="56" t="str">
        <f>VLOOKUP($A25,Data!$A$1:$BI$1015,2,FALSE)</f>
        <v>Administrative and secretarial</v>
      </c>
      <c r="C25" s="56" t="str">
        <f>VLOOKUP($A25,Data!$A$1:$BI$1015,3,FALSE)</f>
        <v>Census</v>
      </c>
      <c r="D25" s="105">
        <f>VLOOKUP($A25,Data!$A$1:$BI$1015,4,FALSE)</f>
        <v>40603</v>
      </c>
      <c r="E25" s="1164">
        <f>IF(ISBLANK(VLOOKUP($A25,Data!$A$1:$BI$1015,9,FALSE)),"N/A",VLOOKUP($A25,Data!$A$1:$BI$1015,9,FALSE))</f>
        <v>0.16419718572360451</v>
      </c>
      <c r="F25" s="1164">
        <f>IF(ISBLANK(VLOOKUP($A25,Data!$A$1:$BI$1015,10,FALSE)),"N/A",VLOOKUP($A25,Data!$A$1:$BI$1015,10,FALSE))</f>
        <v>8.4519516669829819E-2</v>
      </c>
      <c r="G25" s="56"/>
      <c r="H25" s="33">
        <f>_xlfn.IFNA(IF($H$6="First Area","",HLOOKUP($H$6,Data!$E$1:$BU$1020,A25,FALSE)),"-")</f>
        <v>8510</v>
      </c>
      <c r="I25" s="41">
        <f>_xlfn.IFNA(IF($H$6="First Area","",IF(E25="N/A","-",HLOOKUP($H$6&amp;"%",Data!$E$1:$BU$1020,A25,FALSE))),"-")</f>
        <v>0.1325008563510105</v>
      </c>
      <c r="J25" s="35">
        <f>_xlfn.IFNA(IF($H$6="First Area","",IF(E25="N/A","-",IF($H$6="Edinburgh","-",IF($H$6="Scotland","-",HLOOKUP($H$6&amp;"Index",Data!$E$1:$BU$1020,A25,FALSE))))),"-")</f>
        <v>1.0818915897775656</v>
      </c>
      <c r="K25" s="56"/>
      <c r="L25" s="33">
        <f>_xlfn.IFNA(IF($L$6="Second Area","",HLOOKUP($L$6,Data!$E$1:$BU$1020,A25,FALSE)),"-")</f>
        <v>1666</v>
      </c>
      <c r="M25" s="41">
        <f>_xlfn.IFNA(IF($L$6="Second Area","",IF(E25="N/A","-",HLOOKUP($L$6&amp;"%",Data!$E$1:$BU$1020,A25,FALSE))),"-")</f>
        <v>0.10732461508728983</v>
      </c>
      <c r="N25" s="35">
        <f>_xlfn.IFNA(IF($L$6="Second Area","",IF(E25="N/A","-",IF($L$6="Edinburgh","-",IF($L$6="Scotland","-",HLOOKUP($L$6&amp;"Index",Data!$E$1:$BU$1020,A25,FALSE))))),"-")</f>
        <v>0.87632338112181396</v>
      </c>
    </row>
    <row r="26" spans="1:14" x14ac:dyDescent="0.3">
      <c r="A26" s="129">
        <v>566</v>
      </c>
      <c r="B26" s="56" t="str">
        <f>VLOOKUP($A26,Data!$A$1:$BI$1015,2,FALSE)</f>
        <v>Skilled trades</v>
      </c>
      <c r="C26" s="56" t="str">
        <f>VLOOKUP($A26,Data!$A$1:$BI$1015,3,FALSE)</f>
        <v>Census</v>
      </c>
      <c r="D26" s="105">
        <f>VLOOKUP($A26,Data!$A$1:$BI$1015,4,FALSE)</f>
        <v>40603</v>
      </c>
      <c r="E26" s="1164">
        <f>IF(ISBLANK(VLOOKUP($A26,Data!$A$1:$BI$1015,9,FALSE)),"N/A",VLOOKUP($A26,Data!$A$1:$BI$1015,9,FALSE))</f>
        <v>0.11839708561020036</v>
      </c>
      <c r="F26" s="1164">
        <f>IF(ISBLANK(VLOOKUP($A26,Data!$A$1:$BI$1015,10,FALSE)),"N/A",VLOOKUP($A26,Data!$A$1:$BI$1015,10,FALSE))</f>
        <v>3.6863772455089823E-2</v>
      </c>
      <c r="G26" s="56"/>
      <c r="H26" s="33">
        <f>_xlfn.IFNA(IF($H$6="First Area","",HLOOKUP($H$6,Data!$E$1:$BU$1020,A26,FALSE)),"-")</f>
        <v>5087</v>
      </c>
      <c r="I26" s="41">
        <f>_xlfn.IFNA(IF($H$6="First Area","",IF(E26="N/A","-",HLOOKUP($H$6&amp;"%",Data!$E$1:$BU$1020,A26,FALSE))),"-")</f>
        <v>7.9204683461526482E-2</v>
      </c>
      <c r="J26" s="35">
        <f>_xlfn.IFNA(IF($H$6="First Area","",IF(E26="N/A","-",IF($H$6="Edinburgh","-",IF($H$6="Scotland","-",HLOOKUP($H$6&amp;"Index",Data!$E$1:$BU$1020,A26,FALSE))))),"-")</f>
        <v>1.0321708766786479</v>
      </c>
      <c r="K26" s="56"/>
      <c r="L26" s="33">
        <f>_xlfn.IFNA(IF($L$6="Second Area","",HLOOKUP($L$6,Data!$E$1:$BU$1020,A26,FALSE)),"-")</f>
        <v>863</v>
      </c>
      <c r="M26" s="41">
        <f>_xlfn.IFNA(IF($L$6="Second Area","",IF(E26="N/A","-",HLOOKUP($L$6&amp;"%",Data!$E$1:$BU$1020,A26,FALSE))),"-")</f>
        <v>5.559492366166334E-2</v>
      </c>
      <c r="N26" s="35">
        <f>_xlfn.IFNA(IF($L$6="Second Area","",IF(E26="N/A","-",IF($L$6="Edinburgh","-",IF($L$6="Scotland","-",HLOOKUP($L$6&amp;"Index",Data!$E$1:$BU$1020,A26,FALSE))))),"-")</f>
        <v>0.7244958074053216</v>
      </c>
    </row>
    <row r="27" spans="1:14" x14ac:dyDescent="0.3">
      <c r="A27" s="129">
        <v>567</v>
      </c>
      <c r="B27" s="56" t="str">
        <f>VLOOKUP($A27,Data!$A$1:$BI$1015,2,FALSE)</f>
        <v>Caring, leisure and other service</v>
      </c>
      <c r="C27" s="56" t="str">
        <f>VLOOKUP($A27,Data!$A$1:$BI$1015,3,FALSE)</f>
        <v>Census</v>
      </c>
      <c r="D27" s="105">
        <f>VLOOKUP($A27,Data!$A$1:$BI$1015,4,FALSE)</f>
        <v>40603</v>
      </c>
      <c r="E27" s="1164">
        <f>IF(ISBLANK(VLOOKUP($A27,Data!$A$1:$BI$1015,9,FALSE)),"N/A",VLOOKUP($A27,Data!$A$1:$BI$1015,9,FALSE))</f>
        <v>0.12349726775956284</v>
      </c>
      <c r="F27" s="1164">
        <f>IF(ISBLANK(VLOOKUP($A27,Data!$A$1:$BI$1015,10,FALSE)),"N/A",VLOOKUP($A27,Data!$A$1:$BI$1015,10,FALSE))</f>
        <v>5.2332834331337327E-2</v>
      </c>
      <c r="G27" s="56"/>
      <c r="H27" s="33">
        <f>_xlfn.IFNA(IF($H$6="First Area","",HLOOKUP($H$6,Data!$E$1:$BU$1020,A27,FALSE)),"-")</f>
        <v>5205</v>
      </c>
      <c r="I27" s="41">
        <f>_xlfn.IFNA(IF($H$6="First Area","",IF(E27="N/A","-",HLOOKUP($H$6&amp;"%",Data!$E$1:$BU$1020,A27,FALSE))),"-")</f>
        <v>8.1041945629495848E-2</v>
      </c>
      <c r="J27" s="35">
        <f>_xlfn.IFNA(IF($H$6="First Area","",IF(E27="N/A","-",IF($H$6="Edinburgh","-",IF($H$6="Scotland","-",HLOOKUP($H$6&amp;"Index",Data!$E$1:$BU$1020,A27,FALSE))))),"-")</f>
        <v>0.98713502161171807</v>
      </c>
      <c r="K27" s="56"/>
      <c r="L27" s="33">
        <f>_xlfn.IFNA(IF($L$6="Second Area","",HLOOKUP($L$6,Data!$E$1:$BU$1020,A27,FALSE)),"-")</f>
        <v>858</v>
      </c>
      <c r="M27" s="41">
        <f>_xlfn.IFNA(IF($L$6="Second Area","",IF(E27="N/A","-",HLOOKUP($L$6&amp;"%",Data!$E$1:$BU$1020,A27,FALSE))),"-")</f>
        <v>5.5272820975326938E-2</v>
      </c>
      <c r="N27" s="35">
        <f>_xlfn.IFNA(IF($L$6="Second Area","",IF(E27="N/A","-",IF($L$6="Edinburgh","-",IF($L$6="Scotland","-",HLOOKUP($L$6&amp;"Index",Data!$E$1:$BU$1020,A27,FALSE))))),"-")</f>
        <v>0.6732530531468609</v>
      </c>
    </row>
    <row r="28" spans="1:14" x14ac:dyDescent="0.3">
      <c r="A28" s="129">
        <v>568</v>
      </c>
      <c r="B28" s="56" t="str">
        <f>VLOOKUP($A28,Data!$A$1:$BI$1015,2,FALSE)</f>
        <v>Sales and customer service</v>
      </c>
      <c r="C28" s="56" t="str">
        <f>VLOOKUP($A28,Data!$A$1:$BI$1015,3,FALSE)</f>
        <v>Census</v>
      </c>
      <c r="D28" s="105">
        <f>VLOOKUP($A28,Data!$A$1:$BI$1015,4,FALSE)</f>
        <v>40603</v>
      </c>
      <c r="E28" s="1164">
        <f>IF(ISBLANK(VLOOKUP($A28,Data!$A$1:$BI$1015,9,FALSE)),"N/A",VLOOKUP($A28,Data!$A$1:$BI$1015,9,FALSE))</f>
        <v>0.10825439783491204</v>
      </c>
      <c r="F28" s="1164">
        <f>IF(ISBLANK(VLOOKUP($A28,Data!$A$1:$BI$1015,10,FALSE)),"N/A",VLOOKUP($A28,Data!$A$1:$BI$1015,10,FALSE))</f>
        <v>5.6367970108870707E-2</v>
      </c>
      <c r="G28" s="56"/>
      <c r="H28" s="33">
        <f>_xlfn.IFNA(IF($H$6="First Area","",HLOOKUP($H$6,Data!$E$1:$BU$1020,A28,FALSE)),"-")</f>
        <v>5279</v>
      </c>
      <c r="I28" s="41">
        <f>_xlfn.IFNA(IF($H$6="First Area","",IF(E28="N/A","-",HLOOKUP($H$6&amp;"%",Data!$E$1:$BU$1020,A28,FALSE))),"-")</f>
        <v>8.2194126989069846E-2</v>
      </c>
      <c r="J28" s="35">
        <f>_xlfn.IFNA(IF($H$6="First Area","",IF(E28="N/A","-",IF($H$6="Edinburgh","-",IF($H$6="Scotland","-",HLOOKUP($H$6&amp;"Index",Data!$E$1:$BU$1020,A28,FALSE))))),"-")</f>
        <v>0.95337598360937081</v>
      </c>
      <c r="K28" s="56"/>
      <c r="L28" s="33">
        <f>_xlfn.IFNA(IF($L$6="Second Area","",HLOOKUP($L$6,Data!$E$1:$BU$1020,A28,FALSE)),"-")</f>
        <v>875</v>
      </c>
      <c r="M28" s="41">
        <f>_xlfn.IFNA(IF($L$6="Second Area","",IF(E28="N/A","-",HLOOKUP($L$6&amp;"%",Data!$E$1:$BU$1020,A28,FALSE))),"-")</f>
        <v>5.6367970108870707E-2</v>
      </c>
      <c r="N28" s="35">
        <f>_xlfn.IFNA(IF($L$6="Second Area","",IF(E28="N/A","-",IF($L$6="Edinburgh","-",IF($L$6="Scotland","-",HLOOKUP($L$6&amp;"Index",Data!$E$1:$BU$1020,A28,FALSE))))),"-")</f>
        <v>0.65381640897231663</v>
      </c>
    </row>
    <row r="29" spans="1:14" x14ac:dyDescent="0.3">
      <c r="A29" s="129">
        <v>569</v>
      </c>
      <c r="B29" s="56" t="str">
        <f>VLOOKUP($A29,Data!$A$1:$BI$1015,2,FALSE)</f>
        <v>Process, plant and machine operatives</v>
      </c>
      <c r="C29" s="56" t="str">
        <f>VLOOKUP($A29,Data!$A$1:$BI$1015,3,FALSE)</f>
        <v>Census</v>
      </c>
      <c r="D29" s="105">
        <f>VLOOKUP($A29,Data!$A$1:$BI$1015,4,FALSE)</f>
        <v>40603</v>
      </c>
      <c r="E29" s="1164">
        <f>IF(ISBLANK(VLOOKUP($A29,Data!$A$1:$BI$1015,9,FALSE)),"N/A",VLOOKUP($A29,Data!$A$1:$BI$1015,9,FALSE))</f>
        <v>6.5428051001821488E-2</v>
      </c>
      <c r="F29" s="1164">
        <f>IF(ISBLANK(VLOOKUP($A29,Data!$A$1:$BI$1015,10,FALSE)),"N/A",VLOOKUP($A29,Data!$A$1:$BI$1015,10,FALSE))</f>
        <v>1.3917884481558803E-2</v>
      </c>
      <c r="G29" s="56"/>
      <c r="H29" s="33">
        <f>_xlfn.IFNA(IF($H$6="First Area","",HLOOKUP($H$6,Data!$E$1:$BU$1020,A29,FALSE)),"-")</f>
        <v>2705</v>
      </c>
      <c r="I29" s="41">
        <f>_xlfn.IFNA(IF($H$6="First Area","",IF(E29="N/A","-",HLOOKUP($H$6&amp;"%",Data!$E$1:$BU$1020,A29,FALSE))),"-")</f>
        <v>4.2116899697941641E-2</v>
      </c>
      <c r="J29" s="35">
        <f>_xlfn.IFNA(IF($H$6="First Area","",IF(E29="N/A","-",IF($H$6="Edinburgh","-",IF($H$6="Scotland","-",HLOOKUP($H$6&amp;"Index",Data!$E$1:$BU$1020,A29,FALSE))))),"-")</f>
        <v>1.0858874677308383</v>
      </c>
      <c r="K29" s="56"/>
      <c r="L29" s="33">
        <f>_xlfn.IFNA(IF($L$6="Second Area","",HLOOKUP($L$6,Data!$E$1:$BU$1020,A29,FALSE)),"-")</f>
        <v>356</v>
      </c>
      <c r="M29" s="41">
        <f>_xlfn.IFNA(IF($L$6="Second Area","",IF(E29="N/A","-",HLOOKUP($L$6&amp;"%",Data!$E$1:$BU$1020,A29,FALSE))),"-")</f>
        <v>2.293371126715197E-2</v>
      </c>
      <c r="N29" s="35">
        <f>_xlfn.IFNA(IF($L$6="Second Area","",IF(E29="N/A","-",IF($L$6="Edinburgh","-",IF($L$6="Scotland","-",HLOOKUP($L$6&amp;"Index",Data!$E$1:$BU$1020,A29,FALSE))))),"-")</f>
        <v>0.5912930398999654</v>
      </c>
    </row>
    <row r="30" spans="1:14" x14ac:dyDescent="0.3">
      <c r="A30" s="129">
        <v>570</v>
      </c>
      <c r="B30" s="56" t="str">
        <f>VLOOKUP($A30,Data!$A$1:$BI$1015,2,FALSE)</f>
        <v>Elementary occupations</v>
      </c>
      <c r="C30" s="56" t="str">
        <f>VLOOKUP($A30,Data!$A$1:$BI$1015,3,FALSE)</f>
        <v>Census</v>
      </c>
      <c r="D30" s="105">
        <f>VLOOKUP($A30,Data!$A$1:$BI$1015,4,FALSE)</f>
        <v>40603</v>
      </c>
      <c r="E30" s="1164">
        <f>IF(ISBLANK(VLOOKUP($A30,Data!$A$1:$BI$1015,9,FALSE)),"N/A",VLOOKUP($A30,Data!$A$1:$BI$1015,9,FALSE))</f>
        <v>0.16698240866035183</v>
      </c>
      <c r="F30" s="1164">
        <f>IF(ISBLANK(VLOOKUP($A30,Data!$A$1:$BI$1015,10,FALSE)),"N/A",VLOOKUP($A30,Data!$A$1:$BI$1015,10,FALSE))</f>
        <v>5.8995770523804357E-2</v>
      </c>
      <c r="G30" s="56"/>
      <c r="H30" s="33">
        <f>_xlfn.IFNA(IF($H$6="First Area","",HLOOKUP($H$6,Data!$E$1:$BU$1020,A30,FALSE)),"-")</f>
        <v>5919</v>
      </c>
      <c r="I30" s="41">
        <f>_xlfn.IFNA(IF($H$6="First Area","",IF(E30="N/A","-",HLOOKUP($H$6&amp;"%",Data!$E$1:$BU$1020,A30,FALSE))),"-")</f>
        <v>9.2158938747547728E-2</v>
      </c>
      <c r="J30" s="35">
        <f>_xlfn.IFNA(IF($H$6="First Area","",IF(E30="N/A","-",IF($H$6="Edinburgh","-",IF($H$6="Scotland","-",HLOOKUP($H$6&amp;"Index",Data!$E$1:$BU$1020,A30,FALSE))))),"-")</f>
        <v>0.84066674303523081</v>
      </c>
      <c r="K30" s="56"/>
      <c r="L30" s="33">
        <f>_xlfn.IFNA(IF($L$6="Second Area","",HLOOKUP($L$6,Data!$E$1:$BU$1020,A30,FALSE)),"-")</f>
        <v>953</v>
      </c>
      <c r="M30" s="41">
        <f>_xlfn.IFNA(IF($L$6="Second Area","",IF(E30="N/A","-",HLOOKUP($L$6&amp;"%",Data!$E$1:$BU$1020,A30,FALSE))),"-")</f>
        <v>6.1392772015718612E-2</v>
      </c>
      <c r="N30" s="35">
        <f>_xlfn.IFNA(IF($L$6="Second Area","",IF(E30="N/A","-",IF($L$6="Edinburgh","-",IF($L$6="Scotland","-",HLOOKUP($L$6&amp;"Index",Data!$E$1:$BU$1020,A30,FALSE))))),"-")</f>
        <v>0.56002013909618664</v>
      </c>
    </row>
    <row r="31" spans="1:14" x14ac:dyDescent="0.3">
      <c r="A31" s="101"/>
      <c r="B31" s="56"/>
      <c r="C31" s="56"/>
      <c r="D31" s="105"/>
      <c r="E31" s="107"/>
      <c r="F31" s="107"/>
      <c r="G31" s="56"/>
      <c r="H31" s="74"/>
      <c r="I31" s="75"/>
      <c r="J31" s="76"/>
      <c r="K31" s="56"/>
      <c r="L31" s="74"/>
      <c r="M31" s="77"/>
      <c r="N31" s="76"/>
    </row>
  </sheetData>
  <sheetProtection algorithmName="SHA-512" hashValue="XhdcStRoAgx5GMw1QOrgwALAVQpxA6W0QYCBS7opWDw8lLDzCWIbdynQrLPMrieZMbFFQGrUayQFFApQRdwjxw==" saltValue="wtFVaZEoJw9k5It9VU7lNw==" spinCount="100000" sheet="1" objects="1" scenarios="1"/>
  <mergeCells count="5">
    <mergeCell ref="B2:N2"/>
    <mergeCell ref="B4:N4"/>
    <mergeCell ref="E6:F6"/>
    <mergeCell ref="H6:J6"/>
    <mergeCell ref="L6:N6"/>
  </mergeCells>
  <conditionalFormatting sqref="H9:J31 L9:N31">
    <cfRule type="containsBlanks" dxfId="230" priority="1">
      <formula>LEN(TRIM(H9))=0</formula>
    </cfRule>
  </conditionalFormatting>
  <pageMargins left="0.7" right="0.7" top="0.75" bottom="0.75" header="0.3" footer="0.3"/>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theme="6" tint="-0.249977111117893"/>
  </sheetPr>
  <dimension ref="A1:Y41"/>
  <sheetViews>
    <sheetView zoomScaleNormal="100" zoomScaleSheetLayoutView="100" workbookViewId="0">
      <selection activeCell="T34" sqref="T34"/>
    </sheetView>
  </sheetViews>
  <sheetFormatPr defaultColWidth="9.1796875" defaultRowHeight="13" x14ac:dyDescent="0.3"/>
  <cols>
    <col min="1" max="1" width="1.7265625" style="129" customWidth="1"/>
    <col min="2" max="2" width="32.7265625" style="57" customWidth="1"/>
    <col min="3" max="3" width="29" style="57" customWidth="1"/>
    <col min="4" max="4" width="9.7265625" style="57" customWidth="1"/>
    <col min="5" max="5" width="8.81640625" style="57" customWidth="1"/>
    <col min="6" max="6" width="9" style="57" customWidth="1"/>
    <col min="7" max="7" width="1.7265625" style="57" customWidth="1"/>
    <col min="8" max="8" width="8.7265625" style="57" customWidth="1"/>
    <col min="9" max="10" width="7.7265625" style="57" customWidth="1"/>
    <col min="11" max="11" width="1.7265625" style="57" customWidth="1"/>
    <col min="12" max="12" width="8.7265625" style="57" customWidth="1"/>
    <col min="13" max="14" width="7.7265625" style="57" customWidth="1"/>
    <col min="15" max="15" width="1.7265625" style="57" customWidth="1"/>
    <col min="16" max="16384" width="9.1796875" style="57"/>
  </cols>
  <sheetData>
    <row r="1" spans="1:25" ht="9" customHeight="1" x14ac:dyDescent="0.3"/>
    <row r="2" spans="1:25" ht="15.5" x14ac:dyDescent="0.3">
      <c r="B2" s="1203" t="s">
        <v>230</v>
      </c>
      <c r="C2" s="1203"/>
      <c r="D2" s="1203"/>
      <c r="E2" s="1203"/>
      <c r="F2" s="1203"/>
      <c r="G2" s="1203"/>
      <c r="H2" s="1203"/>
      <c r="I2" s="1203"/>
      <c r="J2" s="1203"/>
      <c r="K2" s="1203"/>
      <c r="L2" s="1203"/>
      <c r="M2" s="1203"/>
      <c r="N2" s="1203"/>
    </row>
    <row r="3" spans="1:25" ht="9" customHeight="1" x14ac:dyDescent="0.3"/>
    <row r="4" spans="1:25" x14ac:dyDescent="0.3">
      <c r="B4" s="1194" t="s">
        <v>242</v>
      </c>
      <c r="C4" s="1196"/>
      <c r="D4" s="1196"/>
      <c r="E4" s="1196"/>
      <c r="F4" s="1196"/>
      <c r="G4" s="1196"/>
      <c r="H4" s="1196"/>
      <c r="I4" s="1196"/>
      <c r="J4" s="1196"/>
      <c r="K4" s="1196"/>
      <c r="L4" s="1196"/>
      <c r="M4" s="1196"/>
      <c r="N4" s="1196"/>
    </row>
    <row r="5" spans="1:25" ht="9" customHeight="1" x14ac:dyDescent="0.3"/>
    <row r="6" spans="1:25" ht="45" customHeight="1" x14ac:dyDescent="0.35">
      <c r="E6" s="1204" t="s">
        <v>161</v>
      </c>
      <c r="F6" s="1204"/>
      <c r="G6" s="106"/>
      <c r="H6" s="1205" t="str">
        <f>IF(ISBLANK(Selection!D9),"First Area",Selection!D9)</f>
        <v>North West</v>
      </c>
      <c r="I6" s="1205"/>
      <c r="J6" s="1205"/>
      <c r="K6" s="106"/>
      <c r="L6" s="1187" t="str">
        <f>IF(ISBLANK(Selection!F9),"Second Area",Selection!F9)</f>
        <v>Inverleith</v>
      </c>
      <c r="M6" s="1187"/>
      <c r="N6" s="1187"/>
    </row>
    <row r="7" spans="1:25" x14ac:dyDescent="0.3">
      <c r="D7" s="102"/>
      <c r="E7" s="109" t="s">
        <v>101</v>
      </c>
      <c r="F7" s="109" t="s">
        <v>102</v>
      </c>
      <c r="G7" s="80"/>
      <c r="H7" s="108" t="s">
        <v>0</v>
      </c>
      <c r="I7" s="108" t="s">
        <v>99</v>
      </c>
      <c r="J7" s="108" t="s">
        <v>2</v>
      </c>
      <c r="K7" s="80"/>
      <c r="L7" s="48" t="s">
        <v>0</v>
      </c>
      <c r="M7" s="48" t="s">
        <v>99</v>
      </c>
      <c r="N7" s="48" t="s">
        <v>2</v>
      </c>
    </row>
    <row r="8" spans="1:25" ht="6" customHeight="1" x14ac:dyDescent="0.3">
      <c r="D8" s="102"/>
      <c r="E8" s="102"/>
      <c r="F8" s="102"/>
      <c r="G8" s="102"/>
      <c r="H8" s="102"/>
      <c r="I8" s="102"/>
      <c r="J8" s="102"/>
      <c r="K8" s="102"/>
      <c r="L8" s="102"/>
      <c r="M8" s="102"/>
      <c r="N8" s="102"/>
      <c r="O8" s="102"/>
      <c r="P8" s="102"/>
      <c r="Q8" s="102"/>
      <c r="R8" s="102"/>
      <c r="S8" s="102"/>
      <c r="T8" s="102"/>
      <c r="U8" s="102"/>
      <c r="V8" s="102"/>
      <c r="W8" s="102"/>
      <c r="X8" s="102"/>
      <c r="Y8" s="102"/>
    </row>
    <row r="9" spans="1:25" x14ac:dyDescent="0.3">
      <c r="A9" s="129">
        <v>361</v>
      </c>
      <c r="B9" s="103" t="str">
        <f>VLOOKUP($A9,Data!$A$1:$BI$1015,2,FALSE)</f>
        <v>Average annual household income</v>
      </c>
      <c r="C9" s="103" t="str">
        <f>VLOOKUP($A9,Data!$A$1:$BI$1015,3,FALSE)</f>
        <v>Mosaic</v>
      </c>
      <c r="D9" s="104">
        <f>VLOOKUP($A9,Data!$A$1:$BI$1015,4,FALSE)</f>
        <v>44501</v>
      </c>
      <c r="E9" s="155">
        <f>IF(ISBLANK(VLOOKUP($A9,Data!$A$1:$BI$1015,9,FALSE)),"N/A",VLOOKUP($A9,Data!$A$1:$BI$1015,9,FALSE))</f>
        <v>76810.210000000006</v>
      </c>
      <c r="F9" s="155">
        <f>IF(ISBLANK(VLOOKUP($A9,Data!$A$1:$BI$1015,10,FALSE)),"N/A",VLOOKUP($A9,Data!$A$1:$BI$1015,10,FALSE))</f>
        <v>34343.599999999999</v>
      </c>
      <c r="G9" s="56"/>
      <c r="H9" s="130">
        <f>_xlfn.IFNA(IF($H$6="First Area","",HLOOKUP($H$6,Data!$E$1:$BU$1020,A9,FALSE)),"-")</f>
        <v>57852.977146657933</v>
      </c>
      <c r="I9" s="41">
        <f>_xlfn.IFNA(IF($H$6="First Area","",IF(E9="N/A","-",HLOOKUP($H$6&amp;"%",Data!$E$1:$BU$1020,A9,FALSE))),"-")</f>
        <v>0</v>
      </c>
      <c r="J9" s="35">
        <f>IF($H$6="First Area","",IF(E9="N/A","-",IF($H$6="Edinburgh","-",IF($H$6="Scotland","-",HLOOKUP($H$6&amp;"Index",Data!$E$1:$BU$1020,A9,FALSE)))))</f>
        <v>1.0949724169474069</v>
      </c>
      <c r="K9" s="56"/>
      <c r="L9" s="130">
        <f>_xlfn.IFNA(IF($L$6="Second Area","",HLOOKUP($L$6,Data!$E$1:$BU$1020,A9,FALSE)),"-")</f>
        <v>74325.09</v>
      </c>
      <c r="M9" s="34">
        <f>_xlfn.IFNA(IF($L$6="Second Area","",IF(E9="N/A","-",HLOOKUP($L$6&amp;"%",Data!$E$1:$BU$1020,A9,FALSE))),"-")</f>
        <v>0</v>
      </c>
      <c r="N9" s="35">
        <f>_xlfn.IFNA(IF($L$6="Second Area","",IF(E9="N/A","-",IF($L$6="Edinburgh","-",IF($L$6="Scotland","-",HLOOKUP($L$6&amp;"Index",Data!$E$1:$BU$1020,A9,FALSE))))),"-")</f>
        <v>1.406736998699728</v>
      </c>
    </row>
    <row r="10" spans="1:25" ht="6" customHeight="1" x14ac:dyDescent="0.3">
      <c r="B10" s="56"/>
      <c r="C10" s="56"/>
      <c r="D10" s="105"/>
      <c r="E10" s="107"/>
      <c r="F10" s="107"/>
      <c r="G10" s="56"/>
      <c r="H10" s="130"/>
      <c r="I10" s="41"/>
      <c r="J10" s="76"/>
      <c r="K10" s="56"/>
      <c r="L10" s="130"/>
      <c r="M10" s="34"/>
      <c r="N10" s="35"/>
    </row>
    <row r="11" spans="1:25" x14ac:dyDescent="0.3">
      <c r="A11" s="129">
        <v>362</v>
      </c>
      <c r="B11" s="56" t="str">
        <f>VLOOKUP($A11,Data!$A$1:$BI$1015,2,FALSE)</f>
        <v>Households income 'less than £15k'</v>
      </c>
      <c r="C11" s="56" t="str">
        <f>VLOOKUP($A11,Data!$A$1:$BI$1015,3,FALSE)</f>
        <v>Mosaic</v>
      </c>
      <c r="D11" s="105">
        <f>VLOOKUP($A11,Data!$A$1:$BI$1015,4,FALSE)</f>
        <v>44501</v>
      </c>
      <c r="E11" s="1164">
        <f>IF(ISBLANK(VLOOKUP($A11,Data!$A$1:$BI$1015,9,FALSE)),"N/A",VLOOKUP($A11,Data!$A$1:$BI$1015,9,FALSE))</f>
        <v>0.27300000000000002</v>
      </c>
      <c r="F11" s="1164">
        <f>IF(ISBLANK(VLOOKUP($A11,Data!$A$1:$BI$1015,10,FALSE)),"N/A",VLOOKUP($A11,Data!$A$1:$BI$1015,10,FALSE))</f>
        <v>4.8000000000000001E-2</v>
      </c>
      <c r="G11" s="56"/>
      <c r="H11" s="33">
        <f>_xlfn.IFNA(IF($H$6="First Area","",HLOOKUP($H$6,Data!$E$1:$BU$1020,A11,FALSE)),"-")</f>
        <v>9769.6059999999998</v>
      </c>
      <c r="I11" s="41">
        <f>_xlfn.IFNA(IF($H$6="First Area","",IF(E11="N/A","-",HLOOKUP($H$6&amp;"%",Data!$E$1:$BU$1020,A11,FALSE))),"-")</f>
        <v>0.13899789431750278</v>
      </c>
      <c r="J11" s="35">
        <f>IF($H$6="First Area","",IF(E11="N/A","-",IF($H$6="Edinburgh","-",IF($H$6="Scotland","-",HLOOKUP($H$6&amp;"Index",Data!$E$1:$BU$1020,A11,FALSE)))))</f>
        <v>1.0072311182427738</v>
      </c>
      <c r="K11" s="56"/>
      <c r="L11" s="33">
        <f>_xlfn.IFNA(IF($L$6="Second Area","",HLOOKUP($L$6,Data!$E$1:$BU$1020,A11,FALSE)),"-")</f>
        <v>1406.1809999999998</v>
      </c>
      <c r="M11" s="34">
        <f>_xlfn.IFNA(IF($L$6="Second Area","",IF(E11="N/A","-",HLOOKUP($L$6&amp;"%",Data!$E$1:$BU$1020,A11,FALSE))),"-")</f>
        <v>8.6999999999999994E-2</v>
      </c>
      <c r="N11" s="35">
        <f>_xlfn.IFNA(IF($L$6="Second Area","",IF(E11="N/A","-",IF($L$6="Edinburgh","-",IF($L$6="Scotland","-",HLOOKUP($L$6&amp;"Index",Data!$E$1:$BU$1020,A11,FALSE))))),"-")</f>
        <v>0.31868131868131866</v>
      </c>
    </row>
    <row r="12" spans="1:25" x14ac:dyDescent="0.3">
      <c r="A12" s="129">
        <v>363</v>
      </c>
      <c r="B12" s="56" t="str">
        <f>VLOOKUP($A12,Data!$A$1:$BI$1015,2,FALSE)</f>
        <v>Households income '£15k to £19k'</v>
      </c>
      <c r="C12" s="56" t="str">
        <f>VLOOKUP($A12,Data!$A$1:$BI$1015,3,FALSE)</f>
        <v>Mosaic</v>
      </c>
      <c r="D12" s="105">
        <f>VLOOKUP($A12,Data!$A$1:$BI$1015,4,FALSE)</f>
        <v>44501</v>
      </c>
      <c r="E12" s="1164">
        <f>IF(ISBLANK(VLOOKUP($A12,Data!$A$1:$BI$1015,9,FALSE)),"N/A",VLOOKUP($A12,Data!$A$1:$BI$1015,9,FALSE))</f>
        <v>0.1</v>
      </c>
      <c r="F12" s="1164">
        <f>IF(ISBLANK(VLOOKUP($A12,Data!$A$1:$BI$1015,10,FALSE)),"N/A",VLOOKUP($A12,Data!$A$1:$BI$1015,10,FALSE))</f>
        <v>3.6999999999999998E-2</v>
      </c>
      <c r="G12" s="56"/>
      <c r="H12" s="33">
        <f>_xlfn.IFNA(IF($H$6="First Area","",HLOOKUP($H$6,Data!$E$1:$BU$1020,A12,FALSE)),"-")</f>
        <v>4747.107</v>
      </c>
      <c r="I12" s="41">
        <f>_xlfn.IFNA(IF($H$6="First Area","",IF(E12="N/A","-",HLOOKUP($H$6&amp;"%",Data!$E$1:$BU$1020,A12,FALSE))),"-")</f>
        <v>6.7539865691602877E-2</v>
      </c>
      <c r="J12" s="35">
        <f>IF($H$6="First Area","",IF(E12="N/A","-",IF($H$6="Edinburgh","-",IF($H$6="Scotland","-",HLOOKUP($H$6&amp;"Index",Data!$E$1:$BU$1020,A12,FALSE)))))</f>
        <v>0.95126571396623782</v>
      </c>
      <c r="K12" s="56"/>
      <c r="L12" s="33">
        <f>_xlfn.IFNA(IF($L$6="Second Area","",HLOOKUP($L$6,Data!$E$1:$BU$1020,A12,FALSE)),"-")</f>
        <v>711.17199999999991</v>
      </c>
      <c r="M12" s="34">
        <f>_xlfn.IFNA(IF($L$6="Second Area","",IF(E12="N/A","-",HLOOKUP($L$6&amp;"%",Data!$E$1:$BU$1020,A12,FALSE))),"-")</f>
        <v>4.3999999999999997E-2</v>
      </c>
      <c r="N12" s="35">
        <f>_xlfn.IFNA(IF($L$6="Second Area","",IF(E12="N/A","-",IF($L$6="Edinburgh","-",IF($L$6="Scotland","-",HLOOKUP($L$6&amp;"Index",Data!$E$1:$BU$1020,A12,FALSE))))),"-")</f>
        <v>0.43999999999999995</v>
      </c>
    </row>
    <row r="13" spans="1:25" x14ac:dyDescent="0.3">
      <c r="A13" s="129">
        <v>364</v>
      </c>
      <c r="B13" s="56" t="str">
        <f>VLOOKUP($A13,Data!$A$1:$BI$1015,2,FALSE)</f>
        <v>Households income '£20k to £29k'</v>
      </c>
      <c r="C13" s="56" t="str">
        <f>VLOOKUP($A13,Data!$A$1:$BI$1015,3,FALSE)</f>
        <v>Mosaic</v>
      </c>
      <c r="D13" s="105">
        <f>VLOOKUP($A13,Data!$A$1:$BI$1015,4,FALSE)</f>
        <v>44501</v>
      </c>
      <c r="E13" s="1164">
        <f>IF(ISBLANK(VLOOKUP($A13,Data!$A$1:$BI$1015,9,FALSE)),"N/A",VLOOKUP($A13,Data!$A$1:$BI$1015,9,FALSE))</f>
        <v>0.20200000000000001</v>
      </c>
      <c r="F13" s="1164">
        <f>IF(ISBLANK(VLOOKUP($A13,Data!$A$1:$BI$1015,10,FALSE)),"N/A",VLOOKUP($A13,Data!$A$1:$BI$1015,10,FALSE))</f>
        <v>9.2999999999999999E-2</v>
      </c>
      <c r="G13" s="56"/>
      <c r="H13" s="33">
        <f>_xlfn.IFNA(IF($H$6="First Area","",HLOOKUP($H$6,Data!$E$1:$BU$1020,A13,FALSE)),"-")</f>
        <v>9137.3989999999994</v>
      </c>
      <c r="I13" s="41">
        <f>_xlfn.IFNA(IF($H$6="First Area","",IF(E13="N/A","-",HLOOKUP($H$6&amp;"%",Data!$E$1:$BU$1020,A13,FALSE))),"-")</f>
        <v>0.1300031158409925</v>
      </c>
      <c r="J13" s="35">
        <f>IF($H$6="First Area","",IF(E13="N/A","-",IF($H$6="Edinburgh","-",IF($H$6="Scotland","-",HLOOKUP($H$6&amp;"Index",Data!$E$1:$BU$1020,A13,FALSE)))))</f>
        <v>0.90279941556244803</v>
      </c>
      <c r="K13" s="56"/>
      <c r="L13" s="33">
        <f>_xlfn.IFNA(IF($L$6="Second Area","",HLOOKUP($L$6,Data!$E$1:$BU$1020,A13,FALSE)),"-")</f>
        <v>1503.1589999999999</v>
      </c>
      <c r="M13" s="34">
        <f>_xlfn.IFNA(IF($L$6="Second Area","",IF(E13="N/A","-",HLOOKUP($L$6&amp;"%",Data!$E$1:$BU$1020,A13,FALSE))),"-")</f>
        <v>9.2999999999999999E-2</v>
      </c>
      <c r="N13" s="35">
        <f>_xlfn.IFNA(IF($L$6="Second Area","",IF(E13="N/A","-",IF($L$6="Edinburgh","-",IF($L$6="Scotland","-",HLOOKUP($L$6&amp;"Index",Data!$E$1:$BU$1020,A13,FALSE))))),"-")</f>
        <v>0.46039603960396036</v>
      </c>
    </row>
    <row r="14" spans="1:25" ht="6" customHeight="1" x14ac:dyDescent="0.3">
      <c r="B14" s="56"/>
      <c r="C14" s="56"/>
      <c r="D14" s="105"/>
      <c r="E14" s="1177"/>
      <c r="F14" s="1177"/>
      <c r="G14" s="56"/>
      <c r="H14" s="33"/>
      <c r="I14" s="41"/>
      <c r="J14" s="76"/>
      <c r="K14" s="56"/>
      <c r="L14" s="33"/>
      <c r="M14" s="34"/>
      <c r="N14" s="35"/>
    </row>
    <row r="15" spans="1:25" x14ac:dyDescent="0.3">
      <c r="A15" s="129">
        <v>365</v>
      </c>
      <c r="B15" s="56" t="str">
        <f>VLOOKUP($A15,Data!$A$1:$BI$1015,2,FALSE)</f>
        <v>Households income '£30k to £39k'</v>
      </c>
      <c r="C15" s="56" t="str">
        <f>VLOOKUP($A15,Data!$A$1:$BI$1015,3,FALSE)</f>
        <v>Mosaic</v>
      </c>
      <c r="D15" s="105">
        <f>VLOOKUP($A15,Data!$A$1:$BI$1015,4,FALSE)</f>
        <v>44501</v>
      </c>
      <c r="E15" s="1164">
        <f>IF(ISBLANK(VLOOKUP($A15,Data!$A$1:$BI$1015,9,FALSE)),"N/A",VLOOKUP($A15,Data!$A$1:$BI$1015,9,FALSE))</f>
        <v>0.182</v>
      </c>
      <c r="F15" s="1164">
        <f>IF(ISBLANK(VLOOKUP($A15,Data!$A$1:$BI$1015,10,FALSE)),"N/A",VLOOKUP($A15,Data!$A$1:$BI$1015,10,FALSE))</f>
        <v>9.7000000000000003E-2</v>
      </c>
      <c r="G15" s="56"/>
      <c r="H15" s="33">
        <f>_xlfn.IFNA(IF($H$6="First Area","",HLOOKUP($H$6,Data!$E$1:$BU$1020,A15,FALSE)),"-")</f>
        <v>8476.5770000000011</v>
      </c>
      <c r="I15" s="41">
        <f>_xlfn.IFNA(IF($H$6="First Area","",IF(E15="N/A","-",HLOOKUP($H$6&amp;"%",Data!$E$1:$BU$1020,A15,FALSE))),"-")</f>
        <v>0.12060121503571125</v>
      </c>
      <c r="J15" s="35">
        <f>IF($H$6="First Area","",IF(E15="N/A","-",IF($H$6="Edinburgh","-",IF($H$6="Scotland","-",HLOOKUP($H$6&amp;"Index",Data!$E$1:$BU$1020,A15,FALSE)))))</f>
        <v>0.8676346405446852</v>
      </c>
      <c r="K15" s="56"/>
      <c r="L15" s="33">
        <f>_xlfn.IFNA(IF($L$6="Second Area","",HLOOKUP($L$6,Data!$E$1:$BU$1020,A15,FALSE)),"-")</f>
        <v>1567.8110000000001</v>
      </c>
      <c r="M15" s="34">
        <f>_xlfn.IFNA(IF($L$6="Second Area","",IF(E15="N/A","-",HLOOKUP($L$6&amp;"%",Data!$E$1:$BU$1020,A15,FALSE))),"-")</f>
        <v>9.7000000000000003E-2</v>
      </c>
      <c r="N15" s="35">
        <f>_xlfn.IFNA(IF($L$6="Second Area","",IF(E15="N/A","-",IF($L$6="Edinburgh","-",IF($L$6="Scotland","-",HLOOKUP($L$6&amp;"Index",Data!$E$1:$BU$1020,A15,FALSE))))),"-")</f>
        <v>0.53296703296703296</v>
      </c>
    </row>
    <row r="16" spans="1:25" x14ac:dyDescent="0.3">
      <c r="A16" s="129">
        <v>366</v>
      </c>
      <c r="B16" s="56" t="str">
        <f>VLOOKUP($A16,Data!$A$1:$BI$1015,2,FALSE)</f>
        <v>Households income '£40k to £49k'</v>
      </c>
      <c r="C16" s="56" t="str">
        <f>VLOOKUP($A16,Data!$A$1:$BI$1015,3,FALSE)</f>
        <v>Mosaic</v>
      </c>
      <c r="D16" s="105">
        <f>VLOOKUP($A16,Data!$A$1:$BI$1015,4,FALSE)</f>
        <v>44501</v>
      </c>
      <c r="E16" s="1164">
        <f>IF(ISBLANK(VLOOKUP($A16,Data!$A$1:$BI$1015,9,FALSE)),"N/A",VLOOKUP($A16,Data!$A$1:$BI$1015,9,FALSE))</f>
        <v>0.16200000000000001</v>
      </c>
      <c r="F16" s="1164">
        <f>IF(ISBLANK(VLOOKUP($A16,Data!$A$1:$BI$1015,10,FALSE)),"N/A",VLOOKUP($A16,Data!$A$1:$BI$1015,10,FALSE))</f>
        <v>8.8999999999999996E-2</v>
      </c>
      <c r="G16" s="56"/>
      <c r="H16" s="33">
        <f>_xlfn.IFNA(IF($H$6="First Area","",HLOOKUP($H$6,Data!$E$1:$BU$1020,A16,FALSE)),"-")</f>
        <v>7662.3289999999997</v>
      </c>
      <c r="I16" s="41">
        <f>_xlfn.IFNA(IF($H$6="First Area","",IF(E16="N/A","-",HLOOKUP($H$6&amp;"%",Data!$E$1:$BU$1020,A16,FALSE))),"-")</f>
        <v>0.10901643286002902</v>
      </c>
      <c r="J16" s="35">
        <f>IF($H$6="First Area","",IF(E16="N/A","-",IF($H$6="Edinburgh","-",IF($H$6="Scotland","-",HLOOKUP($H$6&amp;"Index",Data!$E$1:$BU$1020,A16,FALSE)))))</f>
        <v>0.90096225504156213</v>
      </c>
      <c r="K16" s="56"/>
      <c r="L16" s="33">
        <f>_xlfn.IFNA(IF($L$6="Second Area","",HLOOKUP($L$6,Data!$E$1:$BU$1020,A16,FALSE)),"-")</f>
        <v>1583.9740000000002</v>
      </c>
      <c r="M16" s="34">
        <f>_xlfn.IFNA(IF($L$6="Second Area","",IF(E16="N/A","-",HLOOKUP($L$6&amp;"%",Data!$E$1:$BU$1020,A16,FALSE))),"-")</f>
        <v>9.8000000000000004E-2</v>
      </c>
      <c r="N16" s="35">
        <f>_xlfn.IFNA(IF($L$6="Second Area","",IF(E16="N/A","-",IF($L$6="Edinburgh","-",IF($L$6="Scotland","-",HLOOKUP($L$6&amp;"Index",Data!$E$1:$BU$1020,A16,FALSE))))),"-")</f>
        <v>0.60493827160493829</v>
      </c>
    </row>
    <row r="17" spans="1:14" x14ac:dyDescent="0.3">
      <c r="A17" s="129">
        <v>367</v>
      </c>
      <c r="B17" s="56" t="str">
        <f>VLOOKUP($A17,Data!$A$1:$BI$1015,2,FALSE)</f>
        <v>Households income '£50k to £59k'</v>
      </c>
      <c r="C17" s="56" t="str">
        <f>VLOOKUP($A17,Data!$A$1:$BI$1015,3,FALSE)</f>
        <v>Mosaic</v>
      </c>
      <c r="D17" s="105">
        <f>VLOOKUP($A17,Data!$A$1:$BI$1015,4,FALSE)</f>
        <v>44501</v>
      </c>
      <c r="E17" s="1164">
        <f>IF(ISBLANK(VLOOKUP($A17,Data!$A$1:$BI$1015,9,FALSE)),"N/A",VLOOKUP($A17,Data!$A$1:$BI$1015,9,FALSE))</f>
        <v>0.112</v>
      </c>
      <c r="F17" s="1164">
        <f>IF(ISBLANK(VLOOKUP($A17,Data!$A$1:$BI$1015,10,FALSE)),"N/A",VLOOKUP($A17,Data!$A$1:$BI$1015,10,FALSE))</f>
        <v>6.4000000000000001E-2</v>
      </c>
      <c r="G17" s="56"/>
      <c r="H17" s="33">
        <f>_xlfn.IFNA(IF($H$6="First Area","",HLOOKUP($H$6,Data!$E$1:$BU$1020,A17,FALSE)),"-")</f>
        <v>5613.6580000000004</v>
      </c>
      <c r="I17" s="41">
        <f>_xlfn.IFNA(IF($H$6="First Area","",IF(E17="N/A","-",HLOOKUP($H$6&amp;"%",Data!$E$1:$BU$1020,A17,FALSE))),"-")</f>
        <v>7.9868793216287745E-2</v>
      </c>
      <c r="J17" s="35">
        <f>IF($H$6="First Area","",IF(E17="N/A","-",IF($H$6="Edinburgh","-",IF($H$6="Scotland","-",HLOOKUP($H$6&amp;"Index",Data!$E$1:$BU$1020,A17,FALSE)))))</f>
        <v>0.9396328613680911</v>
      </c>
      <c r="K17" s="56"/>
      <c r="L17" s="33">
        <f>_xlfn.IFNA(IF($L$6="Second Area","",HLOOKUP($L$6,Data!$E$1:$BU$1020,A17,FALSE)),"-")</f>
        <v>1276.877</v>
      </c>
      <c r="M17" s="34">
        <f>_xlfn.IFNA(IF($L$6="Second Area","",IF(E17="N/A","-",HLOOKUP($L$6&amp;"%",Data!$E$1:$BU$1020,A17,FALSE))),"-")</f>
        <v>7.9000000000000001E-2</v>
      </c>
      <c r="N17" s="35">
        <f>_xlfn.IFNA(IF($L$6="Second Area","",IF(E17="N/A","-",IF($L$6="Edinburgh","-",IF($L$6="Scotland","-",HLOOKUP($L$6&amp;"Index",Data!$E$1:$BU$1020,A17,FALSE))))),"-")</f>
        <v>0.7053571428571429</v>
      </c>
    </row>
    <row r="18" spans="1:14" x14ac:dyDescent="0.3">
      <c r="A18" s="129">
        <v>368</v>
      </c>
      <c r="B18" s="56" t="str">
        <f>VLOOKUP($A18,Data!$A$1:$BI$1015,2,FALSE)</f>
        <v>Households income '£60k to £69k'</v>
      </c>
      <c r="C18" s="56" t="str">
        <f>VLOOKUP($A18,Data!$A$1:$BI$1015,3,FALSE)</f>
        <v>Mosaic</v>
      </c>
      <c r="D18" s="105">
        <f>VLOOKUP($A18,Data!$A$1:$BI$1015,4,FALSE)</f>
        <v>44501</v>
      </c>
      <c r="E18" s="1164">
        <f>IF(ISBLANK(VLOOKUP($A18,Data!$A$1:$BI$1015,9,FALSE)),"N/A",VLOOKUP($A18,Data!$A$1:$BI$1015,9,FALSE))</f>
        <v>8.4000000000000005E-2</v>
      </c>
      <c r="F18" s="1164">
        <f>IF(ISBLANK(VLOOKUP($A18,Data!$A$1:$BI$1015,10,FALSE)),"N/A",VLOOKUP($A18,Data!$A$1:$BI$1015,10,FALSE))</f>
        <v>4.9000000000000002E-2</v>
      </c>
      <c r="G18" s="56"/>
      <c r="H18" s="33">
        <f>_xlfn.IFNA(IF($H$6="First Area","",HLOOKUP($H$6,Data!$E$1:$BU$1020,A18,FALSE)),"-")</f>
        <v>4619.9719999999998</v>
      </c>
      <c r="I18" s="41">
        <f>_xlfn.IFNA(IF($H$6="First Area","",IF(E18="N/A","-",HLOOKUP($H$6&amp;"%",Data!$E$1:$BU$1020,A18,FALSE))),"-")</f>
        <v>6.5731041743732746E-2</v>
      </c>
      <c r="J18" s="35">
        <f>IF($H$6="First Area","",IF(E18="N/A","-",IF($H$6="Edinburgh","-",IF($H$6="Scotland","-",HLOOKUP($H$6&amp;"Index",Data!$E$1:$BU$1020,A18,FALSE)))))</f>
        <v>0.98106032453332448</v>
      </c>
      <c r="K18" s="56"/>
      <c r="L18" s="33">
        <f>_xlfn.IFNA(IF($L$6="Second Area","",HLOOKUP($L$6,Data!$E$1:$BU$1020,A18,FALSE)),"-")</f>
        <v>1179.8989999999999</v>
      </c>
      <c r="M18" s="34">
        <f>_xlfn.IFNA(IF($L$6="Second Area","",IF(E18="N/A","-",HLOOKUP($L$6&amp;"%",Data!$E$1:$BU$1020,A18,FALSE))),"-")</f>
        <v>7.2999999999999995E-2</v>
      </c>
      <c r="N18" s="35">
        <f>_xlfn.IFNA(IF($L$6="Second Area","",IF(E18="N/A","-",IF($L$6="Edinburgh","-",IF($L$6="Scotland","-",HLOOKUP($L$6&amp;"Index",Data!$E$1:$BU$1020,A18,FALSE))))),"-")</f>
        <v>0.86904761904761896</v>
      </c>
    </row>
    <row r="19" spans="1:14" ht="6" customHeight="1" x14ac:dyDescent="0.3">
      <c r="B19" s="56"/>
      <c r="C19" s="56"/>
      <c r="D19" s="105"/>
      <c r="E19" s="1177"/>
      <c r="F19" s="1177"/>
      <c r="G19" s="56"/>
      <c r="H19" s="33"/>
      <c r="I19" s="41"/>
      <c r="J19" s="76"/>
      <c r="K19" s="56"/>
      <c r="L19" s="33"/>
      <c r="M19" s="34"/>
      <c r="N19" s="35"/>
    </row>
    <row r="20" spans="1:14" x14ac:dyDescent="0.3">
      <c r="A20" s="129">
        <v>369</v>
      </c>
      <c r="B20" s="56" t="str">
        <f>VLOOKUP($A20,Data!$A$1:$BI$1015,2,FALSE)</f>
        <v>Households income '£70k to £99k'</v>
      </c>
      <c r="C20" s="56" t="str">
        <f>VLOOKUP($A20,Data!$A$1:$BI$1015,3,FALSE)</f>
        <v>Mosaic</v>
      </c>
      <c r="D20" s="105">
        <f>VLOOKUP($A20,Data!$A$1:$BI$1015,4,FALSE)</f>
        <v>44501</v>
      </c>
      <c r="E20" s="1164">
        <f>IF(ISBLANK(VLOOKUP($A20,Data!$A$1:$BI$1015,9,FALSE)),"N/A",VLOOKUP($A20,Data!$A$1:$BI$1015,9,FALSE))</f>
        <v>0.16900000000000001</v>
      </c>
      <c r="F20" s="1164">
        <f>IF(ISBLANK(VLOOKUP($A20,Data!$A$1:$BI$1015,10,FALSE)),"N/A",VLOOKUP($A20,Data!$A$1:$BI$1015,10,FALSE))</f>
        <v>5.1999999999999998E-2</v>
      </c>
      <c r="G20" s="56"/>
      <c r="H20" s="33">
        <f>_xlfn.IFNA(IF($H$6="First Area","",HLOOKUP($H$6,Data!$E$1:$BU$1020,A20,FALSE)),"-")</f>
        <v>9025.9089999999997</v>
      </c>
      <c r="I20" s="41">
        <f>_xlfn.IFNA(IF($H$6="First Area","",IF(E20="N/A","-",HLOOKUP($H$6&amp;"%",Data!$E$1:$BU$1020,A20,FALSE))),"-")</f>
        <v>0.12841688245169736</v>
      </c>
      <c r="J20" s="35">
        <f>IF($H$6="First Area","",IF(E20="N/A","-",IF($H$6="Edinburgh","-",IF($H$6="Scotland","-",HLOOKUP($H$6&amp;"Index",Data!$E$1:$BU$1020,A20,FALSE)))))</f>
        <v>1.1465793076044406</v>
      </c>
      <c r="K20" s="56"/>
      <c r="L20" s="33">
        <f>_xlfn.IFNA(IF($L$6="Second Area","",HLOOKUP($L$6,Data!$E$1:$BU$1020,A20,FALSE)),"-")</f>
        <v>2731.547</v>
      </c>
      <c r="M20" s="34">
        <f>_xlfn.IFNA(IF($L$6="Second Area","",IF(E20="N/A","-",HLOOKUP($L$6&amp;"%",Data!$E$1:$BU$1020,A20,FALSE))),"-")</f>
        <v>0.16900000000000001</v>
      </c>
      <c r="N20" s="35">
        <f>_xlfn.IFNA(IF($L$6="Second Area","",IF(E20="N/A","-",IF($L$6="Edinburgh","-",IF($L$6="Scotland","-",HLOOKUP($L$6&amp;"Index",Data!$E$1:$BU$1020,A20,FALSE))))),"-")</f>
        <v>1</v>
      </c>
    </row>
    <row r="21" spans="1:14" x14ac:dyDescent="0.3">
      <c r="A21" s="129">
        <v>370</v>
      </c>
      <c r="B21" s="56" t="str">
        <f>VLOOKUP($A21,Data!$A$1:$BI$1015,2,FALSE)</f>
        <v>Households income '£100k to £149k'</v>
      </c>
      <c r="C21" s="56" t="str">
        <f>VLOOKUP($A21,Data!$A$1:$BI$1015,3,FALSE)</f>
        <v>Mosaic</v>
      </c>
      <c r="D21" s="105">
        <f>VLOOKUP($A21,Data!$A$1:$BI$1015,4,FALSE)</f>
        <v>44501</v>
      </c>
      <c r="E21" s="1164">
        <f>IF(ISBLANK(VLOOKUP($A21,Data!$A$1:$BI$1015,9,FALSE)),"N/A",VLOOKUP($A21,Data!$A$1:$BI$1015,9,FALSE))</f>
        <v>0.13900000000000001</v>
      </c>
      <c r="F21" s="1164">
        <f>IF(ISBLANK(VLOOKUP($A21,Data!$A$1:$BI$1015,10,FALSE)),"N/A",VLOOKUP($A21,Data!$A$1:$BI$1015,10,FALSE))</f>
        <v>8.0000000000000002E-3</v>
      </c>
      <c r="G21" s="56"/>
      <c r="H21" s="33">
        <f>_xlfn.IFNA(IF($H$6="First Area","",HLOOKUP($H$6,Data!$E$1:$BU$1020,A21,FALSE)),"-")</f>
        <v>6315.6579999999994</v>
      </c>
      <c r="I21" s="41">
        <f>_xlfn.IFNA(IF($H$6="First Area","",IF(E21="N/A","-",HLOOKUP($H$6&amp;"%",Data!$E$1:$BU$1020,A21,FALSE))),"-")</f>
        <v>8.9856557493668721E-2</v>
      </c>
      <c r="J21" s="35">
        <f>IF($H$6="First Area","",IF(E21="N/A","-",IF($H$6="Edinburgh","-",IF($H$6="Scotland","-",HLOOKUP($H$6&amp;"Index",Data!$E$1:$BU$1020,A21,FALSE)))))</f>
        <v>1.3022689491836046</v>
      </c>
      <c r="K21" s="56"/>
      <c r="L21" s="33">
        <f>_xlfn.IFNA(IF($L$6="Second Area","",HLOOKUP($L$6,Data!$E$1:$BU$1020,A21,FALSE)),"-")</f>
        <v>2246.6570000000002</v>
      </c>
      <c r="M21" s="34">
        <f>_xlfn.IFNA(IF($L$6="Second Area","",IF(E21="N/A","-",HLOOKUP($L$6&amp;"%",Data!$E$1:$BU$1020,A21,FALSE))),"-")</f>
        <v>0.13900000000000001</v>
      </c>
      <c r="N21" s="35">
        <f>_xlfn.IFNA(IF($L$6="Second Area","",IF(E21="N/A","-",IF($L$6="Edinburgh","-",IF($L$6="Scotland","-",HLOOKUP($L$6&amp;"Index",Data!$E$1:$BU$1020,A21,FALSE))))),"-")</f>
        <v>1</v>
      </c>
    </row>
    <row r="22" spans="1:14" x14ac:dyDescent="0.3">
      <c r="A22" s="129">
        <v>371</v>
      </c>
      <c r="B22" s="56" t="str">
        <f>VLOOKUP($A22,Data!$A$1:$BI$1015,2,FALSE)</f>
        <v>Households income '£150k+'</v>
      </c>
      <c r="C22" s="56" t="str">
        <f>VLOOKUP($A22,Data!$A$1:$BI$1015,3,FALSE)</f>
        <v>Mosaic</v>
      </c>
      <c r="D22" s="105">
        <f>VLOOKUP($A22,Data!$A$1:$BI$1015,4,FALSE)</f>
        <v>44501</v>
      </c>
      <c r="E22" s="1164">
        <f>IF(ISBLANK(VLOOKUP($A22,Data!$A$1:$BI$1015,9,FALSE)),"N/A",VLOOKUP($A22,Data!$A$1:$BI$1015,9,FALSE))</f>
        <v>0.13300000000000001</v>
      </c>
      <c r="F22" s="1164">
        <f>IF(ISBLANK(VLOOKUP($A22,Data!$A$1:$BI$1015,10,FALSE)),"N/A",VLOOKUP($A22,Data!$A$1:$BI$1015,10,FALSE))</f>
        <v>1E-3</v>
      </c>
      <c r="G22" s="56"/>
      <c r="H22" s="33">
        <f>_xlfn.IFNA(IF($H$6="First Area","",HLOOKUP($H$6,Data!$E$1:$BU$1020,A22,FALSE)),"-")</f>
        <v>4891.1099999999997</v>
      </c>
      <c r="I22" s="41">
        <f>_xlfn.IFNA(IF($H$6="First Area","",IF(E22="N/A","-",HLOOKUP($H$6&amp;"%",Data!$E$1:$BU$1020,A22,FALSE))),"-")</f>
        <v>6.9588680533818961E-2</v>
      </c>
      <c r="J22" s="35">
        <f>IF($H$6="First Area","",IF(E22="N/A","-",IF($H$6="Edinburgh","-",IF($H$6="Scotland","-",HLOOKUP($H$6&amp;"Index",Data!$E$1:$BU$1020,A22,FALSE)))))</f>
        <v>1.312993972336207</v>
      </c>
      <c r="K22" s="56"/>
      <c r="L22" s="33">
        <f>_xlfn.IFNA(IF($L$6="Second Area","",HLOOKUP($L$6,Data!$E$1:$BU$1020,A22,FALSE)),"-")</f>
        <v>1955.723</v>
      </c>
      <c r="M22" s="34">
        <f>_xlfn.IFNA(IF($L$6="Second Area","",IF(E22="N/A","-",HLOOKUP($L$6&amp;"%",Data!$E$1:$BU$1020,A22,FALSE))),"-")</f>
        <v>0.121</v>
      </c>
      <c r="N22" s="35">
        <f>_xlfn.IFNA(IF($L$6="Second Area","",IF(E22="N/A","-",IF($L$6="Edinburgh","-",IF($L$6="Scotland","-",HLOOKUP($L$6&amp;"Index",Data!$E$1:$BU$1020,A22,FALSE))))),"-")</f>
        <v>0.90977443609022546</v>
      </c>
    </row>
    <row r="23" spans="1:14" ht="6" customHeight="1" x14ac:dyDescent="0.3">
      <c r="B23" s="56"/>
      <c r="C23" s="56"/>
      <c r="D23" s="105"/>
      <c r="E23" s="1177"/>
      <c r="F23" s="1177"/>
      <c r="G23" s="56"/>
      <c r="H23" s="33"/>
      <c r="I23" s="41"/>
      <c r="J23" s="76"/>
      <c r="K23" s="56"/>
      <c r="L23" s="33"/>
      <c r="M23" s="34"/>
      <c r="N23" s="35"/>
    </row>
    <row r="24" spans="1:14" ht="14.25" customHeight="1" x14ac:dyDescent="0.3">
      <c r="A24" s="129">
        <v>633</v>
      </c>
      <c r="B24" s="151" t="str">
        <f>VLOOKUP($A24,Data!$A$1:$BI$1015,2,FALSE)</f>
        <v>Children in Poverty (after housing costs)</v>
      </c>
      <c r="C24" s="151" t="str">
        <f>VLOOKUP($A24,Data!$A$1:$BI$1015,3,FALSE)</f>
        <v>CPAG</v>
      </c>
      <c r="D24" s="105">
        <f>VLOOKUP($A24,Data!$A$1:$BI$1015,4,FALSE)</f>
        <v>42979</v>
      </c>
      <c r="E24" s="1164">
        <f>IF(ISBLANK(VLOOKUP($A24,Data!$A$1:$BI$1015,9,FALSE)),"N/A",VLOOKUP($A24,Data!$A$1:$BI$1015,9,FALSE))</f>
        <v>0.35099999999999998</v>
      </c>
      <c r="F24" s="1164">
        <f>IF(ISBLANK(VLOOKUP($A24,Data!$A$1:$BI$1015,10,FALSE)),"N/A",VLOOKUP($A24,Data!$A$1:$BI$1015,10,FALSE))</f>
        <v>0.1</v>
      </c>
      <c r="G24" s="56"/>
      <c r="H24" s="33">
        <f>_xlfn.IFNA(IF($H$6="First Area","",HLOOKUP($H$6,Data!$E$1:$BU$1020,A24,FALSE)),"-")</f>
        <v>4873</v>
      </c>
      <c r="I24" s="41">
        <f>_xlfn.IFNA(IF($H$6="First Area","",IF(E24="N/A","-",HLOOKUP($H$6&amp;"%",Data!$E$1:$BU$1020,A24,FALSE))),"-")</f>
        <v>0</v>
      </c>
      <c r="J24" s="35">
        <f>IF($H$6="First Area","",IF(E24="N/A","-",IF($H$6="Edinburgh","-",IF($H$6="Scotland","-",HLOOKUP($H$6&amp;"Index",Data!$E$1:$BU$1020,A24,FALSE)))))</f>
        <v>0</v>
      </c>
      <c r="K24" s="56"/>
      <c r="L24" s="33">
        <f>_xlfn.IFNA(IF($L$6="Second Area","",HLOOKUP($L$6,Data!$E$1:$BU$1020,A24,FALSE)),"-")</f>
        <v>679</v>
      </c>
      <c r="M24" s="34">
        <f>_xlfn.IFNA(IF($L$6="Second Area","",IF(E24="N/A","-",HLOOKUP($L$6&amp;"%",Data!$E$1:$BU$1020,A24,FALSE))),"-")</f>
        <v>0.14099999999999999</v>
      </c>
      <c r="N24" s="35">
        <f>_xlfn.IFNA(IF($L$6="Second Area","",IF(E24="N/A","-",IF($L$6="Edinburgh","-",IF($L$6="Scotland","-",HLOOKUP($L$6&amp;"Index",Data!$E$1:$BU$1020,A24,FALSE))))),"-")</f>
        <v>0.40170940170940167</v>
      </c>
    </row>
    <row r="25" spans="1:14" ht="6" customHeight="1" x14ac:dyDescent="0.3">
      <c r="B25" s="56"/>
      <c r="C25" s="56"/>
      <c r="D25" s="105"/>
      <c r="E25" s="1177"/>
      <c r="F25" s="1177"/>
      <c r="G25" s="56"/>
      <c r="H25" s="33"/>
      <c r="I25" s="41"/>
      <c r="J25" s="76"/>
      <c r="K25" s="56"/>
      <c r="L25" s="33"/>
      <c r="M25" s="34"/>
      <c r="N25" s="35"/>
    </row>
    <row r="26" spans="1:14" x14ac:dyDescent="0.3">
      <c r="A26" s="129">
        <v>391</v>
      </c>
      <c r="B26" s="56" t="str">
        <f>VLOOKUP($A26,Data!$A$1:$BI$1015,2,FALSE)</f>
        <v>'Comfortable' on household income</v>
      </c>
      <c r="C26" s="56" t="str">
        <f>VLOOKUP($A26,Data!$A$1:$BI$1015,3,FALSE)</f>
        <v>Mosaic</v>
      </c>
      <c r="D26" s="105">
        <f>VLOOKUP($A26,Data!$A$1:$BI$1015,4,FALSE)</f>
        <v>44501</v>
      </c>
      <c r="E26" s="1164">
        <f>IF(ISBLANK(VLOOKUP($A26,Data!$A$1:$BI$1015,9,FALSE)),"N/A",VLOOKUP($A26,Data!$A$1:$BI$1015,9,FALSE))</f>
        <v>0.442</v>
      </c>
      <c r="F26" s="1164">
        <f>IF(ISBLANK(VLOOKUP($A26,Data!$A$1:$BI$1015,10,FALSE)),"N/A",VLOOKUP($A26,Data!$A$1:$BI$1015,10,FALSE))</f>
        <v>0.308</v>
      </c>
      <c r="G26" s="56"/>
      <c r="H26" s="33">
        <f>_xlfn.IFNA(IF($H$6="First Area","",HLOOKUP($H$6,Data!$E$1:$BU$1020,A26,FALSE)),"-")</f>
        <v>26768.831999999999</v>
      </c>
      <c r="I26" s="41">
        <f>_xlfn.IFNA(IF($H$6="First Area","",IF(E26="N/A","-",HLOOKUP($H$6&amp;"%",Data!$E$1:$BU$1020,A26,FALSE))),"-")</f>
        <v>0.38085581765927778</v>
      </c>
      <c r="J26" s="35">
        <f>IF($H$6="First Area","",IF(E26="N/A","-",IF($H$6="Edinburgh","-",IF($H$6="Scotland","-",HLOOKUP($H$6&amp;"Index",Data!$E$1:$BU$1020,A26,FALSE)))))</f>
        <v>1.0293400477277779</v>
      </c>
      <c r="K26" s="56"/>
      <c r="L26" s="33">
        <f>_xlfn.IFNA(IF($L$6="Second Area","",HLOOKUP($L$6,Data!$E$1:$BU$1020,A26,FALSE)),"-")</f>
        <v>6788.46</v>
      </c>
      <c r="M26" s="34">
        <f>_xlfn.IFNA(IF($L$6="Second Area","",IF(E26="N/A","-",HLOOKUP($L$6&amp;"%",Data!$E$1:$BU$1020,A26,FALSE))),"-")</f>
        <v>0.42</v>
      </c>
      <c r="N26" s="35">
        <f>_xlfn.IFNA(IF($L$6="Second Area","",IF(E26="N/A","-",IF($L$6="Edinburgh","-",IF($L$6="Scotland","-",HLOOKUP($L$6&amp;"Index",Data!$E$1:$BU$1020,A26,FALSE))))),"-")</f>
        <v>0.95022624434389136</v>
      </c>
    </row>
    <row r="27" spans="1:14" x14ac:dyDescent="0.3">
      <c r="A27" s="129">
        <v>392</v>
      </c>
      <c r="B27" s="56" t="str">
        <f>VLOOKUP($A27,Data!$A$1:$BI$1015,2,FALSE)</f>
        <v>'Coping' on household income</v>
      </c>
      <c r="C27" s="56" t="str">
        <f>VLOOKUP($A27,Data!$A$1:$BI$1015,3,FALSE)</f>
        <v>Mosaic</v>
      </c>
      <c r="D27" s="105">
        <f>VLOOKUP($A27,Data!$A$1:$BI$1015,4,FALSE)</f>
        <v>44501</v>
      </c>
      <c r="E27" s="1164">
        <f>IF(ISBLANK(VLOOKUP($A27,Data!$A$1:$BI$1015,9,FALSE)),"N/A",VLOOKUP($A27,Data!$A$1:$BI$1015,9,FALSE))</f>
        <v>0.45300000000000001</v>
      </c>
      <c r="F27" s="1164">
        <f>IF(ISBLANK(VLOOKUP($A27,Data!$A$1:$BI$1015,10,FALSE)),"N/A",VLOOKUP($A27,Data!$A$1:$BI$1015,10,FALSE))</f>
        <v>0.39400000000000002</v>
      </c>
      <c r="G27" s="56"/>
      <c r="H27" s="33">
        <f>_xlfn.IFNA(IF($H$6="First Area","",HLOOKUP($H$6,Data!$E$1:$BU$1020,A27,FALSE)),"-")</f>
        <v>29553.784000000003</v>
      </c>
      <c r="I27" s="41">
        <f>_xlfn.IFNA(IF($H$6="First Area","",IF(E27="N/A","-",HLOOKUP($H$6&amp;"%",Data!$E$1:$BU$1020,A27,FALSE))),"-")</f>
        <v>0.42047895740261221</v>
      </c>
      <c r="J27" s="35">
        <f>IF($H$6="First Area","",IF(E27="N/A","-",IF($H$6="Edinburgh","-",IF($H$6="Scotland","-",HLOOKUP($H$6&amp;"Index",Data!$E$1:$BU$1020,A27,FALSE)))))</f>
        <v>0.99639563365547923</v>
      </c>
      <c r="K27" s="56"/>
      <c r="L27" s="33">
        <f>_xlfn.IFNA(IF($L$6="Second Area","",HLOOKUP($L$6,Data!$E$1:$BU$1020,A27,FALSE)),"-")</f>
        <v>6400.5480000000007</v>
      </c>
      <c r="M27" s="34">
        <f>_xlfn.IFNA(IF($L$6="Second Area","",IF(E27="N/A","-",HLOOKUP($L$6&amp;"%",Data!$E$1:$BU$1020,A27,FALSE))),"-")</f>
        <v>0.39600000000000002</v>
      </c>
      <c r="N27" s="35">
        <f>_xlfn.IFNA(IF($L$6="Second Area","",IF(E27="N/A","-",IF($L$6="Edinburgh","-",IF($L$6="Scotland","-",HLOOKUP($L$6&amp;"Index",Data!$E$1:$BU$1020,A27,FALSE))))),"-")</f>
        <v>0.8741721854304636</v>
      </c>
    </row>
    <row r="28" spans="1:14" x14ac:dyDescent="0.3">
      <c r="A28" s="129">
        <v>393</v>
      </c>
      <c r="B28" s="56" t="str">
        <f>VLOOKUP($A28,Data!$A$1:$BI$1015,2,FALSE)</f>
        <v>'Difficult' on household income</v>
      </c>
      <c r="C28" s="56" t="str">
        <f>VLOOKUP($A28,Data!$A$1:$BI$1015,3,FALSE)</f>
        <v>Mosaic</v>
      </c>
      <c r="D28" s="105">
        <f>VLOOKUP($A28,Data!$A$1:$BI$1015,4,FALSE)</f>
        <v>44501</v>
      </c>
      <c r="E28" s="1164">
        <f>IF(ISBLANK(VLOOKUP($A28,Data!$A$1:$BI$1015,9,FALSE)),"N/A",VLOOKUP($A28,Data!$A$1:$BI$1015,9,FALSE))</f>
        <v>0.17299999999999999</v>
      </c>
      <c r="F28" s="1164">
        <f>IF(ISBLANK(VLOOKUP($A28,Data!$A$1:$BI$1015,10,FALSE)),"N/A",VLOOKUP($A28,Data!$A$1:$BI$1015,10,FALSE))</f>
        <v>0.112</v>
      </c>
      <c r="G28" s="56"/>
      <c r="H28" s="33">
        <f>_xlfn.IFNA(IF($H$6="First Area","",HLOOKUP($H$6,Data!$E$1:$BU$1020,A28,FALSE)),"-")</f>
        <v>9631.0750000000007</v>
      </c>
      <c r="I28" s="41">
        <f>_xlfn.IFNA(IF($H$6="First Area","",IF(E28="N/A","-",HLOOKUP($H$6&amp;"%",Data!$E$1:$BU$1020,A28,FALSE))),"-")</f>
        <v>0.13702693281734629</v>
      </c>
      <c r="J28" s="35">
        <f>IF($H$6="First Area","",IF(E28="N/A","-",IF($H$6="Edinburgh","-",IF($H$6="Scotland","-",HLOOKUP($H$6&amp;"Index",Data!$E$1:$BU$1020,A28,FALSE)))))</f>
        <v>0.96497840012215708</v>
      </c>
      <c r="K28" s="56"/>
      <c r="L28" s="33">
        <f>_xlfn.IFNA(IF($L$6="Second Area","",HLOOKUP($L$6,Data!$E$1:$BU$1020,A28,FALSE)),"-")</f>
        <v>1988.049</v>
      </c>
      <c r="M28" s="34">
        <f>_xlfn.IFNA(IF($L$6="Second Area","",IF(E28="N/A","-",HLOOKUP($L$6&amp;"%",Data!$E$1:$BU$1020,A28,FALSE))),"-")</f>
        <v>0.123</v>
      </c>
      <c r="N28" s="35">
        <f>_xlfn.IFNA(IF($L$6="Second Area","",IF(E28="N/A","-",IF($L$6="Edinburgh","-",IF($L$6="Scotland","-",HLOOKUP($L$6&amp;"Index",Data!$E$1:$BU$1020,A28,FALSE))))),"-")</f>
        <v>0.71098265895953761</v>
      </c>
    </row>
    <row r="29" spans="1:14" x14ac:dyDescent="0.3">
      <c r="A29" s="129">
        <v>394</v>
      </c>
      <c r="B29" s="56" t="str">
        <f>VLOOKUP($A29,Data!$A$1:$BI$1015,2,FALSE)</f>
        <v>'Very difficult' on household income</v>
      </c>
      <c r="C29" s="56" t="str">
        <f>VLOOKUP($A29,Data!$A$1:$BI$1015,3,FALSE)</f>
        <v>Mosaic</v>
      </c>
      <c r="D29" s="105">
        <f>VLOOKUP($A29,Data!$A$1:$BI$1015,4,FALSE)</f>
        <v>44501</v>
      </c>
      <c r="E29" s="1164">
        <f>IF(ISBLANK(VLOOKUP($A29,Data!$A$1:$BI$1015,9,FALSE)),"N/A",VLOOKUP($A29,Data!$A$1:$BI$1015,9,FALSE))</f>
        <v>0.08</v>
      </c>
      <c r="F29" s="1164">
        <f>IF(ISBLANK(VLOOKUP($A29,Data!$A$1:$BI$1015,10,FALSE)),"N/A",VLOOKUP($A29,Data!$A$1:$BI$1015,10,FALSE))</f>
        <v>4.9000000000000002E-2</v>
      </c>
      <c r="G29" s="56"/>
      <c r="H29" s="33">
        <f>_xlfn.IFNA(IF($H$6="First Area","",HLOOKUP($H$6,Data!$E$1:$BU$1020,A29,FALSE)),"-")</f>
        <v>4332.3090000000002</v>
      </c>
      <c r="I29" s="41">
        <f>_xlfn.IFNA(IF($H$6="First Area","",IF(E29="N/A","-",HLOOKUP($H$6&amp;"%",Data!$E$1:$BU$1020,A29,FALSE))),"-")</f>
        <v>6.1638292120763737E-2</v>
      </c>
      <c r="J29" s="35">
        <f>IF($H$6="First Area","",IF(E29="N/A","-",IF($H$6="Edinburgh","-",IF($H$6="Scotland","-",HLOOKUP($H$6&amp;"Index",Data!$E$1:$BU$1020,A29,FALSE)))))</f>
        <v>0.93391351698126868</v>
      </c>
      <c r="K29" s="56"/>
      <c r="L29" s="33">
        <f>_xlfn.IFNA(IF($L$6="Second Area","",HLOOKUP($L$6,Data!$E$1:$BU$1020,A29,FALSE)),"-")</f>
        <v>985.94299999999998</v>
      </c>
      <c r="M29" s="34">
        <f>_xlfn.IFNA(IF($L$6="Second Area","",IF(E29="N/A","-",HLOOKUP($L$6&amp;"%",Data!$E$1:$BU$1020,A29,FALSE))),"-")</f>
        <v>6.0999999999999999E-2</v>
      </c>
      <c r="N29" s="35">
        <f>_xlfn.IFNA(IF($L$6="Second Area","",IF(E29="N/A","-",IF($L$6="Edinburgh","-",IF($L$6="Scotland","-",HLOOKUP($L$6&amp;"Index",Data!$E$1:$BU$1020,A29,FALSE))))),"-")</f>
        <v>0.76249999999999996</v>
      </c>
    </row>
    <row r="30" spans="1:14" ht="6" customHeight="1" x14ac:dyDescent="0.3">
      <c r="B30" s="56"/>
      <c r="C30" s="56"/>
      <c r="D30" s="105"/>
      <c r="E30" s="1177"/>
      <c r="F30" s="1177"/>
      <c r="G30" s="56"/>
      <c r="H30" s="33"/>
      <c r="I30" s="41"/>
      <c r="J30" s="76"/>
      <c r="K30" s="56"/>
      <c r="L30" s="33"/>
      <c r="M30" s="34"/>
      <c r="N30" s="35"/>
    </row>
    <row r="31" spans="1:14" x14ac:dyDescent="0.3">
      <c r="A31" s="129">
        <v>500</v>
      </c>
      <c r="B31" s="103" t="str">
        <f>VLOOKUP($A31,Data!$A$1:$BI$1015,2,FALSE)</f>
        <v>Unpaid care provided</v>
      </c>
      <c r="E31" s="1175"/>
      <c r="F31" s="1175"/>
      <c r="H31" s="33"/>
      <c r="I31" s="41"/>
      <c r="L31" s="33"/>
      <c r="M31" s="34"/>
      <c r="N31" s="35"/>
    </row>
    <row r="32" spans="1:14" x14ac:dyDescent="0.3">
      <c r="A32" s="129">
        <v>501</v>
      </c>
      <c r="B32" s="56" t="str">
        <f>VLOOKUP($A32,Data!$A$1:$BI$1015,2,FALSE)</f>
        <v>No unpaid care</v>
      </c>
      <c r="C32" s="56" t="str">
        <f>VLOOKUP($A32,Data!$A$1:$BI$1015,3,FALSE)</f>
        <v>Mosaic</v>
      </c>
      <c r="D32" s="105">
        <f>VLOOKUP($A32,Data!$A$1:$BI$1015,4,FALSE)</f>
        <v>44501</v>
      </c>
      <c r="E32" s="1164">
        <f>IF(ISBLANK(VLOOKUP($A32,Data!$A$1:$BI$1015,9,FALSE)),"N/A",VLOOKUP($A32,Data!$A$1:$BI$1015,9,FALSE))</f>
        <v>0.93899999999999995</v>
      </c>
      <c r="F32" s="1164">
        <f>IF(ISBLANK(VLOOKUP($A32,Data!$A$1:$BI$1015,10,FALSE)),"N/A",VLOOKUP($A32,Data!$A$1:$BI$1015,10,FALSE))</f>
        <v>0.89400000000000002</v>
      </c>
      <c r="G32" s="56"/>
      <c r="H32" s="33">
        <f>_xlfn.IFNA(IF($H$6="First Area","",HLOOKUP($H$6,Data!$E$1:$BU$1020,A32,FALSE)),"-")</f>
        <v>63471.358</v>
      </c>
      <c r="I32" s="41">
        <f>_xlfn.IFNA(IF($H$6="First Area","",IF(E32="N/A","-",HLOOKUP($H$6&amp;"%",Data!$E$1:$BU$1020,A32,FALSE))),"-")</f>
        <v>0.90304410551176617</v>
      </c>
      <c r="J32" s="35">
        <f>IF($H$6="First Area","",IF(E32="N/A","-",IF($H$6="Edinburgh","-",IF($H$6="Scotland","-",HLOOKUP($H$6&amp;"Index",Data!$E$1:$BU$1020,A32,FALSE)))))</f>
        <v>0.98801324454241368</v>
      </c>
      <c r="K32" s="56"/>
      <c r="L32" s="33">
        <f>_xlfn.IFNA(IF($L$6="Second Area","",HLOOKUP($L$6,Data!$E$1:$BU$1020,A32,FALSE)),"-")</f>
        <v>14772.982</v>
      </c>
      <c r="M32" s="34">
        <f>_xlfn.IFNA(IF($L$6="Second Area","",IF(E32="N/A","-",HLOOKUP($L$6&amp;"%",Data!$E$1:$BU$1020,A32,FALSE))),"-")</f>
        <v>0.91400000000000003</v>
      </c>
      <c r="N32" s="35">
        <f>_xlfn.IFNA(IF($L$6="Second Area","",IF(E32="N/A","-",IF($L$6="Edinburgh","-",IF($L$6="Scotland","-",HLOOKUP($L$6&amp;"Index",Data!$E$1:$BU$1020,A32,FALSE))))),"-")</f>
        <v>0.97337593184238558</v>
      </c>
    </row>
    <row r="33" spans="1:14" x14ac:dyDescent="0.3">
      <c r="A33" s="129">
        <v>502</v>
      </c>
      <c r="B33" s="56" t="str">
        <f>VLOOKUP($A33,Data!$A$1:$BI$1015,2,FALSE)</f>
        <v>1 to 19 hours weekly</v>
      </c>
      <c r="C33" s="56" t="str">
        <f>VLOOKUP($A33,Data!$A$1:$BI$1015,3,FALSE)</f>
        <v>Mosaic</v>
      </c>
      <c r="D33" s="105">
        <f>VLOOKUP($A33,Data!$A$1:$BI$1015,4,FALSE)</f>
        <v>44501</v>
      </c>
      <c r="E33" s="1164">
        <f>IF(ISBLANK(VLOOKUP($A33,Data!$A$1:$BI$1015,9,FALSE)),"N/A",VLOOKUP($A33,Data!$A$1:$BI$1015,9,FALSE))</f>
        <v>7.2999999999999995E-2</v>
      </c>
      <c r="F33" s="1164">
        <f>IF(ISBLANK(VLOOKUP($A33,Data!$A$1:$BI$1015,10,FALSE)),"N/A",VLOOKUP($A33,Data!$A$1:$BI$1015,10,FALSE))</f>
        <v>4.2000000000000003E-2</v>
      </c>
      <c r="G33" s="56"/>
      <c r="H33" s="33">
        <f>_xlfn.IFNA(IF($H$6="First Area","",HLOOKUP($H$6,Data!$E$1:$BU$1020,A33,FALSE)),"-")</f>
        <v>4536.4669999999996</v>
      </c>
      <c r="I33" s="41">
        <f>_xlfn.IFNA(IF($H$6="First Area","",IF(E33="N/A","-",HLOOKUP($H$6&amp;"%",Data!$E$1:$BU$1020,A33,FALSE))),"-")</f>
        <v>6.4542967305010954E-2</v>
      </c>
      <c r="J33" s="35">
        <f>IF($H$6="First Area","",IF(E33="N/A","-",IF($H$6="Edinburgh","-",IF($H$6="Scotland","-",HLOOKUP($H$6&amp;"Index",Data!$E$1:$BU$1020,A33,FALSE)))))</f>
        <v>1.1525529875894813</v>
      </c>
      <c r="K33" s="56"/>
      <c r="L33" s="33">
        <f>_xlfn.IFNA(IF($L$6="Second Area","",HLOOKUP($L$6,Data!$E$1:$BU$1020,A33,FALSE)),"-")</f>
        <v>969.78</v>
      </c>
      <c r="M33" s="34">
        <f>_xlfn.IFNA(IF($L$6="Second Area","",IF(E33="N/A","-",HLOOKUP($L$6&amp;"%",Data!$E$1:$BU$1020,A33,FALSE))),"-")</f>
        <v>0.06</v>
      </c>
      <c r="N33" s="35">
        <f>_xlfn.IFNA(IF($L$6="Second Area","",IF(E33="N/A","-",IF($L$6="Edinburgh","-",IF($L$6="Scotland","-",HLOOKUP($L$6&amp;"Index",Data!$E$1:$BU$1020,A33,FALSE))))),"-")</f>
        <v>0.82191780821917815</v>
      </c>
    </row>
    <row r="34" spans="1:14" x14ac:dyDescent="0.3">
      <c r="A34" s="129">
        <v>503</v>
      </c>
      <c r="B34" s="56" t="str">
        <f>VLOOKUP($A34,Data!$A$1:$BI$1015,2,FALSE)</f>
        <v>20 to 49 hours weekly</v>
      </c>
      <c r="C34" s="56" t="str">
        <f>VLOOKUP($A34,Data!$A$1:$BI$1015,3,FALSE)</f>
        <v>Mosaic</v>
      </c>
      <c r="D34" s="105">
        <f>VLOOKUP($A34,Data!$A$1:$BI$1015,4,FALSE)</f>
        <v>44501</v>
      </c>
      <c r="E34" s="1164">
        <f>IF(ISBLANK(VLOOKUP($A34,Data!$A$1:$BI$1015,9,FALSE)),"N/A",VLOOKUP($A34,Data!$A$1:$BI$1015,9,FALSE))</f>
        <v>1.4E-2</v>
      </c>
      <c r="F34" s="1164">
        <f>IF(ISBLANK(VLOOKUP($A34,Data!$A$1:$BI$1015,10,FALSE)),"N/A",VLOOKUP($A34,Data!$A$1:$BI$1015,10,FALSE))</f>
        <v>8.0000000000000002E-3</v>
      </c>
      <c r="G34" s="56"/>
      <c r="H34" s="33">
        <f>_xlfn.IFNA(IF($H$6="First Area","",HLOOKUP($H$6,Data!$E$1:$BU$1020,A34,FALSE)),"-")</f>
        <v>843.95699999999999</v>
      </c>
      <c r="I34" s="41">
        <f>_xlfn.IFNA(IF($H$6="First Area","",IF(E34="N/A","-",HLOOKUP($H$6&amp;"%",Data!$E$1:$BU$1020,A34,FALSE))),"-")</f>
        <v>1.2007469481831375E-2</v>
      </c>
      <c r="J34" s="35">
        <f>IF($H$6="First Area","",IF(E34="N/A","-",IF($H$6="Edinburgh","-",IF($H$6="Scotland","-",HLOOKUP($H$6&amp;"Index",Data!$E$1:$BU$1020,A34,FALSE)))))</f>
        <v>1.0915881347119432</v>
      </c>
      <c r="K34" s="56"/>
      <c r="L34" s="33">
        <f>_xlfn.IFNA(IF($L$6="Second Area","",HLOOKUP($L$6,Data!$E$1:$BU$1020,A34,FALSE)),"-")</f>
        <v>161.63</v>
      </c>
      <c r="M34" s="34">
        <f>_xlfn.IFNA(IF($L$6="Second Area","",IF(E34="N/A","-",HLOOKUP($L$6&amp;"%",Data!$E$1:$BU$1020,A34,FALSE))),"-")</f>
        <v>0.01</v>
      </c>
      <c r="N34" s="35">
        <f>_xlfn.IFNA(IF($L$6="Second Area","",IF(E34="N/A","-",IF($L$6="Edinburgh","-",IF($L$6="Scotland","-",HLOOKUP($L$6&amp;"Index",Data!$E$1:$BU$1020,A34,FALSE))))),"-")</f>
        <v>0.7142857142857143</v>
      </c>
    </row>
    <row r="35" spans="1:14" x14ac:dyDescent="0.3">
      <c r="A35" s="129">
        <v>504</v>
      </c>
      <c r="B35" s="56" t="str">
        <f>VLOOKUP($A35,Data!$A$1:$BI$1015,2,FALSE)</f>
        <v>50+ hours weekly</v>
      </c>
      <c r="C35" s="56" t="str">
        <f>VLOOKUP($A35,Data!$A$1:$BI$1015,3,FALSE)</f>
        <v>Mosaic</v>
      </c>
      <c r="D35" s="105">
        <f>VLOOKUP($A35,Data!$A$1:$BI$1015,4,FALSE)</f>
        <v>44501</v>
      </c>
      <c r="E35" s="1164">
        <f>IF(ISBLANK(VLOOKUP($A35,Data!$A$1:$BI$1015,9,FALSE)),"N/A",VLOOKUP($A35,Data!$A$1:$BI$1015,9,FALSE))</f>
        <v>2.5000000000000001E-2</v>
      </c>
      <c r="F35" s="1164">
        <f>IF(ISBLANK(VLOOKUP($A35,Data!$A$1:$BI$1015,10,FALSE)),"N/A",VLOOKUP($A35,Data!$A$1:$BI$1015,10,FALSE))</f>
        <v>0.01</v>
      </c>
      <c r="G35" s="56"/>
      <c r="H35" s="33">
        <f>_xlfn.IFNA(IF($H$6="First Area","",HLOOKUP($H$6,Data!$E$1:$BU$1020,A35,FALSE)),"-")</f>
        <v>1434.2180000000001</v>
      </c>
      <c r="I35" s="41">
        <f>_xlfn.IFNA(IF($H$6="First Area","",IF(E35="N/A","-",HLOOKUP($H$6&amp;"%",Data!$E$1:$BU$1020,A35,FALSE))),"-")</f>
        <v>2.0405457701391457E-2</v>
      </c>
      <c r="J35" s="35">
        <f>IF($H$6="First Area","",IF(E35="N/A","-",IF($H$6="Edinburgh","-",IF($H$6="Scotland","-",HLOOKUP($H$6&amp;"Index",Data!$E$1:$BU$1020,A35,FALSE)))))</f>
        <v>1.1336365389661922</v>
      </c>
      <c r="K35" s="56"/>
      <c r="L35" s="33">
        <f>_xlfn.IFNA(IF($L$6="Second Area","",HLOOKUP($L$6,Data!$E$1:$BU$1020,A35,FALSE)),"-")</f>
        <v>258.608</v>
      </c>
      <c r="M35" s="34">
        <f>_xlfn.IFNA(IF($L$6="Second Area","",IF(E35="N/A","-",HLOOKUP($L$6&amp;"%",Data!$E$1:$BU$1020,A35,FALSE))),"-")</f>
        <v>1.6E-2</v>
      </c>
      <c r="N35" s="35">
        <f>_xlfn.IFNA(IF($L$6="Second Area","",IF(E35="N/A","-",IF($L$6="Edinburgh","-",IF($L$6="Scotland","-",HLOOKUP($L$6&amp;"Index",Data!$E$1:$BU$1020,A35,FALSE))))),"-")</f>
        <v>0.64</v>
      </c>
    </row>
    <row r="36" spans="1:14" ht="6" customHeight="1" x14ac:dyDescent="0.3">
      <c r="E36" s="1175"/>
      <c r="F36" s="1175"/>
      <c r="H36" s="33"/>
      <c r="I36" s="41"/>
      <c r="L36" s="33"/>
      <c r="M36" s="34"/>
      <c r="N36" s="35"/>
    </row>
    <row r="37" spans="1:14" x14ac:dyDescent="0.3">
      <c r="A37" s="129">
        <v>508</v>
      </c>
      <c r="B37" s="103" t="str">
        <f>VLOOKUP($A37,Data!$A$1:$BI$1015,2,FALSE)</f>
        <v>Child Care</v>
      </c>
      <c r="E37" s="1175"/>
      <c r="F37" s="1175"/>
      <c r="H37" s="33"/>
      <c r="I37" s="41"/>
      <c r="L37" s="33"/>
      <c r="M37" s="34"/>
      <c r="N37" s="35"/>
    </row>
    <row r="38" spans="1:14" x14ac:dyDescent="0.3">
      <c r="A38" s="129">
        <v>509</v>
      </c>
      <c r="B38" s="56" t="str">
        <f>VLOOKUP($A38,Data!$A$1:$BI$1015,2,FALSE)</f>
        <v>No Child Care</v>
      </c>
      <c r="C38" s="56" t="str">
        <f>VLOOKUP($A38,Data!$A$1:$BI$1015,3,FALSE)</f>
        <v>Mosaic</v>
      </c>
      <c r="D38" s="105">
        <f>VLOOKUP($A38,Data!$A$1:$BI$1015,4,FALSE)</f>
        <v>44501</v>
      </c>
      <c r="E38" s="1164">
        <f>IF(ISBLANK(VLOOKUP($A38,Data!$A$1:$BI$1015,9,FALSE)),"N/A",VLOOKUP($A38,Data!$A$1:$BI$1015,9,FALSE))</f>
        <v>0.83399999999999996</v>
      </c>
      <c r="F38" s="1164">
        <f>IF(ISBLANK(VLOOKUP($A38,Data!$A$1:$BI$1015,10,FALSE)),"N/A",VLOOKUP($A38,Data!$A$1:$BI$1015,10,FALSE))</f>
        <v>0.77700000000000002</v>
      </c>
      <c r="G38" s="56"/>
      <c r="H38" s="33">
        <f>_xlfn.IFNA(IF($H$6="First Area","",HLOOKUP($H$6,Data!$E$1:$BU$1020,A38,FALSE)),"-")</f>
        <v>56173.703999999998</v>
      </c>
      <c r="I38" s="41">
        <f>_xlfn.IFNA(IF($H$6="First Area","",IF(E38="N/A","-",HLOOKUP($H$6&amp;"%",Data!$E$1:$BU$1020,A38,FALSE))),"-")</f>
        <v>0.79921611700765438</v>
      </c>
      <c r="J38" s="35">
        <f>IF($H$6="First Area","",IF(E38="N/A","-",IF($H$6="Edinburgh","-",IF($H$6="Scotland","-",HLOOKUP($H$6&amp;"Index",Data!$E$1:$BU$1020,A38,FALSE)))))</f>
        <v>0.99035454399957168</v>
      </c>
      <c r="K38" s="56"/>
      <c r="L38" s="33">
        <f>_xlfn.IFNA(IF($L$6="Second Area","",HLOOKUP($L$6,Data!$E$1:$BU$1020,A38,FALSE)),"-")</f>
        <v>13205.170999999998</v>
      </c>
      <c r="M38" s="34">
        <f>_xlfn.IFNA(IF($L$6="Second Area","",IF(E38="N/A","-",HLOOKUP($L$6&amp;"%",Data!$E$1:$BU$1020,A38,FALSE))),"-")</f>
        <v>0.81699999999999995</v>
      </c>
      <c r="N38" s="35">
        <f>_xlfn.IFNA(IF($L$6="Second Area","",IF(E38="N/A","-",IF($L$6="Edinburgh","-",IF($L$6="Scotland","-",HLOOKUP($L$6&amp;"Index",Data!$E$1:$BU$1020,A38,FALSE))))),"-")</f>
        <v>0.97961630695443647</v>
      </c>
    </row>
    <row r="39" spans="1:14" x14ac:dyDescent="0.3">
      <c r="A39" s="129">
        <v>510</v>
      </c>
      <c r="B39" s="56" t="str">
        <f>VLOOKUP($A39,Data!$A$1:$BI$1015,2,FALSE)</f>
        <v>&lt;3.5 Hours per day</v>
      </c>
      <c r="C39" s="56" t="str">
        <f>VLOOKUP($A39,Data!$A$1:$BI$1015,3,FALSE)</f>
        <v>Mosaic</v>
      </c>
      <c r="D39" s="105">
        <f>VLOOKUP($A39,Data!$A$1:$BI$1015,4,FALSE)</f>
        <v>44501</v>
      </c>
      <c r="E39" s="1164">
        <f>IF(ISBLANK(VLOOKUP($A39,Data!$A$1:$BI$1015,9,FALSE)),"N/A",VLOOKUP($A39,Data!$A$1:$BI$1015,9,FALSE))</f>
        <v>0.129</v>
      </c>
      <c r="F39" s="1164">
        <f>IF(ISBLANK(VLOOKUP($A39,Data!$A$1:$BI$1015,10,FALSE)),"N/A",VLOOKUP($A39,Data!$A$1:$BI$1015,10,FALSE))</f>
        <v>0.10199999999999999</v>
      </c>
      <c r="G39" s="56"/>
      <c r="H39" s="33">
        <f>_xlfn.IFNA(IF($H$6="First Area","",HLOOKUP($H$6,Data!$E$1:$BU$1020,A39,FALSE)),"-")</f>
        <v>8347.027</v>
      </c>
      <c r="I39" s="41">
        <f>_xlfn.IFNA(IF($H$6="First Area","",IF(E39="N/A","-",HLOOKUP($H$6&amp;"%",Data!$E$1:$BU$1020,A39,FALSE))),"-")</f>
        <v>0.11875803147141678</v>
      </c>
      <c r="J39" s="35">
        <f>IF($H$6="First Area","",IF(E39="N/A","-",IF($H$6="Edinburgh","-",IF($H$6="Scotland","-",HLOOKUP($H$6&amp;"Index",Data!$E$1:$BU$1020,A39,FALSE)))))</f>
        <v>1.0417371181703226</v>
      </c>
      <c r="K39" s="56"/>
      <c r="L39" s="33">
        <f>_xlfn.IFNA(IF($L$6="Second Area","",HLOOKUP($L$6,Data!$E$1:$BU$1020,A39,FALSE)),"-")</f>
        <v>1858.7450000000001</v>
      </c>
      <c r="M39" s="34">
        <f>_xlfn.IFNA(IF($L$6="Second Area","",IF(E39="N/A","-",HLOOKUP($L$6&amp;"%",Data!$E$1:$BU$1020,A39,FALSE))),"-")</f>
        <v>0.115</v>
      </c>
      <c r="N39" s="35">
        <f>_xlfn.IFNA(IF($L$6="Second Area","",IF(E39="N/A","-",IF($L$6="Edinburgh","-",IF($L$6="Scotland","-",HLOOKUP($L$6&amp;"Index",Data!$E$1:$BU$1020,A39,FALSE))))),"-")</f>
        <v>0.89147286821705429</v>
      </c>
    </row>
    <row r="40" spans="1:14" x14ac:dyDescent="0.3">
      <c r="A40" s="129">
        <v>511</v>
      </c>
      <c r="B40" s="56" t="str">
        <f>VLOOKUP($A40,Data!$A$1:$BI$1015,2,FALSE)</f>
        <v>3.5+ hours per day</v>
      </c>
      <c r="C40" s="56" t="str">
        <f>VLOOKUP($A40,Data!$A$1:$BI$1015,3,FALSE)</f>
        <v>Mosaic</v>
      </c>
      <c r="D40" s="105">
        <f>VLOOKUP($A40,Data!$A$1:$BI$1015,4,FALSE)</f>
        <v>44501</v>
      </c>
      <c r="E40" s="1164">
        <f>IF(ISBLANK(VLOOKUP($A40,Data!$A$1:$BI$1015,9,FALSE)),"N/A",VLOOKUP($A40,Data!$A$1:$BI$1015,9,FALSE))</f>
        <v>9.8000000000000004E-2</v>
      </c>
      <c r="F40" s="1164">
        <f>IF(ISBLANK(VLOOKUP($A40,Data!$A$1:$BI$1015,10,FALSE)),"N/A",VLOOKUP($A40,Data!$A$1:$BI$1015,10,FALSE))</f>
        <v>6.3E-2</v>
      </c>
      <c r="G40" s="56"/>
      <c r="H40" s="33">
        <f>_xlfn.IFNA(IF($H$6="First Area","",HLOOKUP($H$6,Data!$E$1:$BU$1020,A40,FALSE)),"-")</f>
        <v>5770.7960000000003</v>
      </c>
      <c r="I40" s="41">
        <f>_xlfn.IFNA(IF($H$6="First Area","",IF(E40="N/A","-",HLOOKUP($H$6&amp;"%",Data!$E$1:$BU$1020,A40,FALSE))),"-")</f>
        <v>8.210448738013261E-2</v>
      </c>
      <c r="J40" s="35">
        <f>IF($H$6="First Area","",IF(E40="N/A","-",IF($H$6="Edinburgh","-",IF($H$6="Scotland","-",HLOOKUP($H$6&amp;"Index",Data!$E$1:$BU$1020,A40,FALSE)))))</f>
        <v>1.0392973086092736</v>
      </c>
      <c r="K40" s="56"/>
      <c r="L40" s="33">
        <f>_xlfn.IFNA(IF($L$6="Second Area","",HLOOKUP($L$6,Data!$E$1:$BU$1020,A40,FALSE)),"-")</f>
        <v>1115.2470000000001</v>
      </c>
      <c r="M40" s="34">
        <f>_xlfn.IFNA(IF($L$6="Second Area","",IF(E40="N/A","-",HLOOKUP($L$6&amp;"%",Data!$E$1:$BU$1020,A40,FALSE))),"-")</f>
        <v>6.9000000000000006E-2</v>
      </c>
      <c r="N40" s="35">
        <f>_xlfn.IFNA(IF($L$6="Second Area","",IF(E40="N/A","-",IF($L$6="Edinburgh","-",IF($L$6="Scotland","-",HLOOKUP($L$6&amp;"Index",Data!$E$1:$BU$1020,A40,FALSE))))),"-")</f>
        <v>0.70408163265306123</v>
      </c>
    </row>
    <row r="41" spans="1:14" x14ac:dyDescent="0.3">
      <c r="B41" s="56"/>
      <c r="C41" s="56"/>
      <c r="D41" s="105"/>
      <c r="G41" s="56"/>
      <c r="H41" s="33"/>
      <c r="I41" s="41"/>
      <c r="J41" s="35"/>
      <c r="K41" s="56"/>
      <c r="L41" s="33"/>
      <c r="M41" s="34"/>
      <c r="N41" s="35"/>
    </row>
  </sheetData>
  <sheetProtection algorithmName="SHA-512" hashValue="qyGs59pi7Oi3JsMwbUKY+1nXqrMAx22Mvggofudu9JIfgOjW84YffofODP+y5fhN5PFXNVA9ZZE5LUBsIa1aQQ==" saltValue="j028aJ0HeE59lFyocrlR2Q==" spinCount="100000" sheet="1" objects="1" scenarios="1"/>
  <mergeCells count="5">
    <mergeCell ref="B2:N2"/>
    <mergeCell ref="B4:N4"/>
    <mergeCell ref="E6:F6"/>
    <mergeCell ref="H6:J6"/>
    <mergeCell ref="L6:N6"/>
  </mergeCells>
  <conditionalFormatting sqref="H9:J30 H9:I40 L9:N40">
    <cfRule type="containsBlanks" dxfId="229" priority="3">
      <formula>LEN(TRIM(H9))=0</formula>
    </cfRule>
  </conditionalFormatting>
  <conditionalFormatting sqref="H32:J35 L32:N35">
    <cfRule type="containsBlanks" dxfId="228" priority="2">
      <formula>LEN(TRIM(H32))=0</formula>
    </cfRule>
  </conditionalFormatting>
  <conditionalFormatting sqref="H38:J41 L38:N41">
    <cfRule type="containsBlanks" dxfId="227" priority="1">
      <formula>LEN(TRIM(H38))=0</formula>
    </cfRule>
  </conditionalFormatting>
  <pageMargins left="0.7" right="0.7" top="0.75" bottom="0.75" header="0.3" footer="0.3"/>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theme="6" tint="-0.249977111117893"/>
  </sheetPr>
  <dimension ref="A1:V71"/>
  <sheetViews>
    <sheetView topLeftCell="A7" zoomScaleNormal="100" zoomScaleSheetLayoutView="100" workbookViewId="0">
      <selection activeCell="F14" sqref="F14"/>
    </sheetView>
  </sheetViews>
  <sheetFormatPr defaultColWidth="9.1796875" defaultRowHeight="13" x14ac:dyDescent="0.3"/>
  <cols>
    <col min="1" max="1" width="1.7265625" style="326" customWidth="1"/>
    <col min="2" max="2" width="49.453125" style="57" customWidth="1"/>
    <col min="3" max="3" width="11.81640625" style="57" customWidth="1"/>
    <col min="4" max="4" width="9.7265625" style="57" customWidth="1"/>
    <col min="5" max="6" width="9.26953125" style="57" bestFit="1" customWidth="1"/>
    <col min="7" max="7" width="1.7265625" style="57" customWidth="1"/>
    <col min="8" max="8" width="8.7265625" style="57" customWidth="1"/>
    <col min="9" max="10" width="7.7265625" style="57" customWidth="1"/>
    <col min="11" max="11" width="1.7265625" style="57" customWidth="1"/>
    <col min="12" max="12" width="8.7265625" style="57" customWidth="1"/>
    <col min="13" max="14" width="7.7265625" style="57" customWidth="1"/>
    <col min="15" max="15" width="1.7265625" style="57" customWidth="1"/>
    <col min="16" max="16384" width="9.1796875" style="57"/>
  </cols>
  <sheetData>
    <row r="1" spans="1:16" ht="9" customHeight="1" x14ac:dyDescent="0.3"/>
    <row r="2" spans="1:16" ht="15.5" x14ac:dyDescent="0.3">
      <c r="B2" s="1203" t="s">
        <v>214</v>
      </c>
      <c r="C2" s="1203"/>
      <c r="D2" s="1203"/>
      <c r="E2" s="1203"/>
      <c r="F2" s="1203"/>
      <c r="G2" s="1203"/>
      <c r="H2" s="1203"/>
      <c r="I2" s="1203"/>
      <c r="J2" s="1203"/>
      <c r="K2" s="1203"/>
      <c r="L2" s="1203"/>
      <c r="M2" s="1203"/>
      <c r="N2" s="1203"/>
    </row>
    <row r="3" spans="1:16" ht="9" customHeight="1" x14ac:dyDescent="0.3"/>
    <row r="4" spans="1:16" ht="12.75" customHeight="1" x14ac:dyDescent="0.3">
      <c r="B4" s="1206" t="s">
        <v>591</v>
      </c>
      <c r="C4" s="1206"/>
      <c r="D4" s="1206"/>
      <c r="E4" s="1206"/>
      <c r="F4" s="1206"/>
      <c r="G4" s="1206"/>
      <c r="H4" s="1206"/>
      <c r="I4" s="1206"/>
      <c r="J4" s="1206"/>
      <c r="K4" s="1206"/>
      <c r="L4" s="1206"/>
      <c r="M4" s="1206"/>
      <c r="N4" s="1206"/>
    </row>
    <row r="5" spans="1:16" x14ac:dyDescent="0.3">
      <c r="B5" s="1206"/>
      <c r="C5" s="1206"/>
      <c r="D5" s="1206"/>
      <c r="E5" s="1206"/>
      <c r="F5" s="1206"/>
      <c r="G5" s="1206"/>
      <c r="H5" s="1206"/>
      <c r="I5" s="1206"/>
      <c r="J5" s="1206"/>
      <c r="K5" s="1206"/>
      <c r="L5" s="1206"/>
      <c r="M5" s="1206"/>
      <c r="N5" s="1206"/>
    </row>
    <row r="6" spans="1:16" ht="49.5" customHeight="1" x14ac:dyDescent="0.3">
      <c r="B6" s="1206"/>
      <c r="C6" s="1206"/>
      <c r="D6" s="1206"/>
      <c r="E6" s="1206"/>
      <c r="F6" s="1206"/>
      <c r="G6" s="1206"/>
      <c r="H6" s="1206"/>
      <c r="I6" s="1206"/>
      <c r="J6" s="1206"/>
      <c r="K6" s="1206"/>
      <c r="L6" s="1206"/>
      <c r="M6" s="1206"/>
      <c r="N6" s="1206"/>
    </row>
    <row r="8" spans="1:16" ht="45" customHeight="1" x14ac:dyDescent="0.35">
      <c r="E8" s="1204" t="s">
        <v>161</v>
      </c>
      <c r="F8" s="1204"/>
      <c r="G8" s="106"/>
      <c r="H8" s="1205" t="str">
        <f>IF(ISBLANK(Selection!D9),"First Area",Selection!D9)</f>
        <v>North West</v>
      </c>
      <c r="I8" s="1205"/>
      <c r="J8" s="1205"/>
      <c r="K8" s="106"/>
      <c r="L8" s="1187" t="str">
        <f>IF(ISBLANK(Selection!F9),"Second Area",Selection!F9)</f>
        <v>Inverleith</v>
      </c>
      <c r="M8" s="1187"/>
      <c r="N8" s="1187"/>
    </row>
    <row r="9" spans="1:16" x14ac:dyDescent="0.3">
      <c r="D9" s="102"/>
      <c r="E9" s="109" t="s">
        <v>101</v>
      </c>
      <c r="F9" s="109" t="s">
        <v>102</v>
      </c>
      <c r="G9" s="80"/>
      <c r="H9" s="108" t="s">
        <v>0</v>
      </c>
      <c r="I9" s="108" t="s">
        <v>99</v>
      </c>
      <c r="J9" s="108" t="s">
        <v>2</v>
      </c>
      <c r="K9" s="80"/>
      <c r="L9" s="48" t="s">
        <v>0</v>
      </c>
      <c r="M9" s="48" t="s">
        <v>99</v>
      </c>
      <c r="N9" s="48" t="s">
        <v>2</v>
      </c>
    </row>
    <row r="10" spans="1:16" ht="3.75" customHeight="1" x14ac:dyDescent="0.3">
      <c r="B10" s="103"/>
      <c r="C10" s="103"/>
      <c r="D10" s="104"/>
      <c r="E10" s="104"/>
      <c r="F10" s="104"/>
      <c r="G10" s="104"/>
      <c r="H10" s="104"/>
      <c r="I10" s="104"/>
      <c r="J10" s="104"/>
      <c r="K10" s="104"/>
      <c r="L10" s="104"/>
      <c r="M10" s="104"/>
      <c r="N10" s="104"/>
      <c r="O10" s="102"/>
      <c r="P10" s="102"/>
    </row>
    <row r="11" spans="1:16" x14ac:dyDescent="0.3">
      <c r="A11" s="326">
        <v>254</v>
      </c>
      <c r="B11" s="103" t="str">
        <f>VLOOKUP($A11,Data!$A$1:$BI$1015,2,FALSE)</f>
        <v>Universal Credit Claimants Per 10K Populous (Aged 16+)</v>
      </c>
      <c r="C11" s="613">
        <f>VLOOKUP($A11,Data!$A$1:$BI$1015,3,FALSE)</f>
        <v>0</v>
      </c>
      <c r="D11" s="614">
        <f>VLOOKUP($A11,Data!$A$1:$BI$1015,4,FALSE)</f>
        <v>0</v>
      </c>
      <c r="E11" s="128" t="str">
        <f>IF(ISBLANK(VLOOKUP($A11,Data!$A$1:$BI$1015,9,FALSE)),"N/A",VLOOKUP($A11,Data!$A$1:$BI$1015,9,FALSE))</f>
        <v>-</v>
      </c>
      <c r="F11" s="128" t="str">
        <f>IF(ISBLANK(VLOOKUP($A11,Data!$A$1:$BI$1015,10,FALSE)),"N/A",VLOOKUP($A11,Data!$A$1:$BI$1015,10,FALSE))</f>
        <v>-</v>
      </c>
      <c r="G11" s="104"/>
      <c r="H11" s="33" t="str">
        <f>_xlfn.IFNA(IF($H$8="First Area","",HLOOKUP($H$8,Data!$E$1:$BU$1020,A11,FALSE)),"-")</f>
        <v>191/10k</v>
      </c>
      <c r="I11" s="41" t="str">
        <f>_xlfn.IFNA(IF($H$8="First Area","",IF(E11="N/A","-",HLOOKUP($H$8&amp;"%",Data!$E$1:$BU$1020,A11,FALSE))),"-")</f>
        <v>-</v>
      </c>
      <c r="J11" s="35" t="str">
        <f>_xlfn.IFNA(IF($H$8="First Area","",IF(E11="N/A","-",IF($H$8="Edinburgh","-",IF($H$8="Scotland","-",HLOOKUP($H$8&amp;"Index",Data!$E$1:$BU$1020,A11,FALSE))))),"-")</f>
        <v>-</v>
      </c>
      <c r="K11" s="104"/>
      <c r="L11" s="33" t="str">
        <f>_xlfn.IFNA(IF($L$8="Second Area","",HLOOKUP($L$8,Data!$E$1:$BU$1020,A11,FALSE)),"-")</f>
        <v>378/10k</v>
      </c>
      <c r="M11" s="34" t="str">
        <f>_xlfn.IFNA(IF($L$8="Second Area","",IF(E11="N/A","-",HLOOKUP($L$8&amp;"%",Data!$E$1:$BU$1020,A11,FALSE))),"-")</f>
        <v>-</v>
      </c>
      <c r="N11" s="35" t="str">
        <f>_xlfn.IFNA(IF($L$8="Second Area","",IF(E11="N/A","-",IF($L$8="Edinburgh","-",IF($L$8="Scotland","-",HLOOKUP($L$8&amp;"Index",Data!$E$1:$BU$1020,A11,FALSE))))),"-")</f>
        <v>-</v>
      </c>
      <c r="O11" s="102"/>
      <c r="P11" s="102"/>
    </row>
    <row r="12" spans="1:16" x14ac:dyDescent="0.3">
      <c r="A12" s="326">
        <v>251</v>
      </c>
      <c r="B12" s="103" t="str">
        <f>VLOOKUP($A12,Data!$A$1:$BI$1015,2,FALSE)</f>
        <v>Benefit Claimants - Universal Credit</v>
      </c>
      <c r="C12" s="56"/>
      <c r="D12" s="56"/>
      <c r="E12" s="1181">
        <f>IF(ISBLANK(VLOOKUP($A12,Data!$A$1:$BI$1015,9,FALSE)),"N/A",VLOOKUP($A12,Data!$A$1:$BI$1015,9,FALSE))</f>
        <v>3399</v>
      </c>
      <c r="F12" s="1181">
        <f>IF(ISBLANK(VLOOKUP($A12,Data!$A$1:$BI$1015,10,FALSE)),"N/A",VLOOKUP($A12,Data!$A$1:$BI$1015,10,FALSE))</f>
        <v>609</v>
      </c>
      <c r="G12" s="56"/>
      <c r="H12" s="33">
        <f>_xlfn.IFNA(IF($H$8="First Area","",HLOOKUP($H$8,Data!$E$1:$BU$1020,A12,FALSE)),"-")</f>
        <v>8587</v>
      </c>
      <c r="I12" s="41">
        <f>_xlfn.IFNA(IF($H$8="First Area","",IF(E12="N/A","-",HLOOKUP($H$8&amp;"%",Data!$E$1:$BU$1020,A12,FALSE))),"-")</f>
        <v>0.25831779074664579</v>
      </c>
      <c r="J12" s="35">
        <f>_xlfn.IFNA(IF($H$8="First Area","",IF(E12="N/A","-",IF($H$8="Edinburgh","-",IF($H$8="Scotland","-",HLOOKUP($H$8&amp;"Index",Data!$E$1:$BU$1020,A12,FALSE))))),"-")</f>
        <v>3.5124054840170009</v>
      </c>
      <c r="K12" s="56"/>
      <c r="L12" s="33">
        <f>_xlfn.IFNA(IF($L$8="Second Area","",HLOOKUP($L$8,Data!$E$1:$BU$1020,A12,FALSE)),"-")</f>
        <v>1111</v>
      </c>
      <c r="M12" s="34">
        <f>_xlfn.IFNA(IF($L$8="Second Area","",IF(E12="N/A","-",HLOOKUP($L$8&amp;"%",Data!$E$1:$BU$1020,A12,FALSE))),"-")</f>
        <v>3.3421575115817337E-2</v>
      </c>
      <c r="N12" s="35">
        <f>_xlfn.IFNA(IF($L$8="Second Area","",IF(E12="N/A","-",IF($L$8="Edinburgh","-",IF($L$8="Scotland","-",HLOOKUP($L$8&amp;"Index",Data!$E$1:$BU$1020,A12,FALSE))))),"-")</f>
        <v>0.45444072350563502</v>
      </c>
      <c r="O12" s="56"/>
      <c r="P12" s="56"/>
    </row>
    <row r="13" spans="1:16" x14ac:dyDescent="0.3">
      <c r="A13" s="326">
        <v>252</v>
      </c>
      <c r="B13" s="56" t="str">
        <f>VLOOKUP($A13,Data!$A$1:$BI$1015,2,FALSE)</f>
        <v>Total claimants (male)</v>
      </c>
      <c r="C13" s="56" t="str">
        <f>VLOOKUP($A13,Data!$A$1:$BI$1015,3,FALSE)</f>
        <v>Stat-Xplore</v>
      </c>
      <c r="D13" s="105">
        <f>VLOOKUP($A13,Data!$A$1:$BI$1015,4,FALSE)</f>
        <v>44501</v>
      </c>
      <c r="E13" s="1164">
        <f>IF(ISBLANK(VLOOKUP($A13,Data!$A$1:$BI$1015,9,FALSE)),"N/A",VLOOKUP($A13,Data!$A$1:$BI$1015,9,FALSE))</f>
        <v>0.60131795716639214</v>
      </c>
      <c r="F13" s="1164">
        <f>IF(ISBLANK(VLOOKUP($A13,Data!$A$1:$BI$1015,10,FALSE)),"N/A",VLOOKUP($A13,Data!$A$1:$BI$1015,10,FALSE))</f>
        <v>0.44888178913738019</v>
      </c>
      <c r="G13" s="56"/>
      <c r="H13" s="33">
        <f>_xlfn.IFNA(IF($H$8="First Area","",HLOOKUP($H$8,Data!$E$1:$BU$1020,A13,FALSE)),"-")</f>
        <v>4045</v>
      </c>
      <c r="I13" s="41">
        <f>_xlfn.IFNA(IF($H$8="First Area","",IF(E13="N/A","-",HLOOKUP($H$8&amp;"%",Data!$E$1:$BU$1020,A13,FALSE))),"-")</f>
        <v>0.47106090602072903</v>
      </c>
      <c r="J13" s="35">
        <f>_xlfn.IFNA(IF($H$8="First Area","",IF(E13="N/A","-",IF($H$8="Edinburgh","-",IF($H$8="Scotland","-",HLOOKUP($H$8&amp;"Index",Data!$E$1:$BU$1020,A13,FALSE))))),"-")</f>
        <v>0.95041312441982728</v>
      </c>
      <c r="K13" s="56"/>
      <c r="L13" s="33">
        <f>_xlfn.IFNA(IF($L$8="Second Area","",HLOOKUP($L$8,Data!$E$1:$BU$1020,A13,FALSE)),"-")</f>
        <v>544</v>
      </c>
      <c r="M13" s="34">
        <f>_xlfn.IFNA(IF($L$8="Second Area","",IF(E13="N/A","-",HLOOKUP($L$8&amp;"%",Data!$E$1:$BU$1020,A13,FALSE))),"-")</f>
        <v>0.48964896489648962</v>
      </c>
      <c r="N13" s="35">
        <f>_xlfn.IFNA(IF($L$8="Second Area","",IF(E13="N/A","-",IF($L$8="Edinburgh","-",IF($L$8="Scotland","-",HLOOKUP($L$8&amp;"Index",Data!$E$1:$BU$1020,A13,FALSE))))),"-")</f>
        <v>0.98791641727901836</v>
      </c>
    </row>
    <row r="14" spans="1:16" x14ac:dyDescent="0.3">
      <c r="A14" s="326">
        <v>253</v>
      </c>
      <c r="B14" s="56" t="str">
        <f>VLOOKUP($A14,Data!$A$1:$BI$1015,2,FALSE)</f>
        <v>Total claimants (female)</v>
      </c>
      <c r="C14" s="56" t="str">
        <f>VLOOKUP($A14,Data!$A$1:$BI$1015,3,FALSE)</f>
        <v>Stat-Xplore</v>
      </c>
      <c r="D14" s="105">
        <f>VLOOKUP($A14,Data!$A$1:$BI$1015,4,FALSE)</f>
        <v>44501</v>
      </c>
      <c r="E14" s="1164">
        <f>IF(ISBLANK(VLOOKUP($A14,Data!$A$1:$BI$1015,9,FALSE)),"N/A",VLOOKUP($A14,Data!$A$1:$BI$1015,9,FALSE))</f>
        <v>0.54952076677316297</v>
      </c>
      <c r="F14" s="1164">
        <f>IF(ISBLANK(VLOOKUP($A14,Data!$A$1:$BI$1015,10,FALSE)),"N/A",VLOOKUP($A14,Data!$A$1:$BI$1015,10,FALSE))</f>
        <v>0.39703459637561778</v>
      </c>
      <c r="G14" s="56"/>
      <c r="H14" s="33">
        <f>_xlfn.IFNA(IF($H$8="First Area","",HLOOKUP($H$8,Data!$E$1:$BU$1020,A14,FALSE)),"-")</f>
        <v>4541</v>
      </c>
      <c r="I14" s="41">
        <f>_xlfn.IFNA(IF($H$8="First Area","",IF(E14="N/A","-",HLOOKUP($H$8&amp;"%",Data!$E$1:$BU$1020,A14,FALSE))),"-")</f>
        <v>0.52882263887271452</v>
      </c>
      <c r="J14" s="35">
        <f>_xlfn.IFNA(IF($H$8="First Area","",IF(E14="N/A","-",IF($H$8="Edinburgh","-",IF($H$8="Scotland","-",HLOOKUP($H$8&amp;"Index",Data!$E$1:$BU$1020,A14,FALSE))))),"-")</f>
        <v>1.0483107019742843</v>
      </c>
      <c r="K14" s="56"/>
      <c r="L14" s="33">
        <f>_xlfn.IFNA(IF($L$8="Second Area","",HLOOKUP($L$8,Data!$E$1:$BU$1020,A14,FALSE)),"-")</f>
        <v>562</v>
      </c>
      <c r="M14" s="34">
        <f>_xlfn.IFNA(IF($L$8="Second Area","",IF(E14="N/A","-",HLOOKUP($L$8&amp;"%",Data!$E$1:$BU$1020,A14,FALSE))),"-")</f>
        <v>0.50585058505850589</v>
      </c>
      <c r="N14" s="35">
        <f>_xlfn.IFNA(IF($L$8="Second Area","",IF(E14="N/A","-",IF($L$8="Edinburgh","-",IF($L$8="Scotland","-",HLOOKUP($L$8&amp;"Index",Data!$E$1:$BU$1020,A14,FALSE))))),"-")</f>
        <v>1.0027720882887978</v>
      </c>
    </row>
    <row r="15" spans="1:16" ht="4.5" customHeight="1" x14ac:dyDescent="0.3">
      <c r="B15" s="56"/>
      <c r="C15" s="56"/>
      <c r="D15" s="105"/>
      <c r="E15" s="1173"/>
      <c r="F15" s="1173"/>
      <c r="G15" s="105"/>
      <c r="H15" s="33"/>
      <c r="I15" s="41"/>
      <c r="J15" s="35"/>
      <c r="K15" s="105"/>
      <c r="L15" s="33"/>
      <c r="M15" s="34"/>
      <c r="N15" s="35"/>
    </row>
    <row r="16" spans="1:16" x14ac:dyDescent="0.3">
      <c r="A16" s="326">
        <v>256</v>
      </c>
      <c r="B16" s="103" t="str">
        <f>VLOOKUP($A16,Data!$A$1:$BI$1015,2,FALSE)</f>
        <v>Universal Credit Claimants Not In Employment</v>
      </c>
      <c r="C16" s="56" t="str">
        <f>VLOOKUP($A16,Data!$A$1:$BI$1015,3,FALSE)</f>
        <v>Stat-Xplore</v>
      </c>
      <c r="D16" s="105">
        <f>VLOOKUP($A16,Data!$A$1:$BI$1015,4,FALSE)</f>
        <v>44501</v>
      </c>
      <c r="E16" s="41">
        <f>IF(ISBLANK(VLOOKUP($A16,Data!$A$1:$BI$1015,9,FALSE)),"N/A",VLOOKUP($A16,Data!$A$1:$BI$1015,9,FALSE))</f>
        <v>0.61998901702361342</v>
      </c>
      <c r="F16" s="41">
        <f>IF(ISBLANK(VLOOKUP($A16,Data!$A$1:$BI$1015,10,FALSE)),"N/A",VLOOKUP($A16,Data!$A$1:$BI$1015,10,FALSE))</f>
        <v>0.49573863636363635</v>
      </c>
      <c r="G16" s="56"/>
      <c r="H16" s="33">
        <f>_xlfn.IFNA(IF($H$8="First Area","",HLOOKUP($H$8,Data!$E$1:$BU$1020,A16,FALSE)),"-")</f>
        <v>4785</v>
      </c>
      <c r="I16" s="41">
        <f>_xlfn.IFNA(IF($H$8="First Area","",IF(E16="N/A","-",HLOOKUP($H$8&amp;"%",Data!$E$1:$BU$1020,A16,FALSE))),"-")</f>
        <v>0.55723768487248171</v>
      </c>
      <c r="J16" s="35">
        <f>_xlfn.IFNA(IF($H$8="First Area","",IF(E16="N/A","-",IF($H$8="Edinburgh","-",IF($H$8="Scotland","-",HLOOKUP($H$8&amp;"Index",Data!$E$1:$BU$1020,A16,FALSE))))),"-")</f>
        <v>0.97308757725000194</v>
      </c>
      <c r="K16" s="56"/>
      <c r="L16" s="33">
        <f>_xlfn.IFNA(IF($L$8="Second Area","",HLOOKUP($L$8,Data!$E$1:$BU$1020,A16,FALSE)),"-")</f>
        <v>606</v>
      </c>
      <c r="M16" s="34">
        <f>_xlfn.IFNA(IF($L$8="Second Area","",IF(E16="N/A","-",HLOOKUP($L$8&amp;"%",Data!$E$1:$BU$1020,A16,FALSE))),"-")</f>
        <v>0.54545454545454541</v>
      </c>
      <c r="N16" s="35">
        <f>_xlfn.IFNA(IF($L$8="Second Area","",IF(E16="N/A","-",IF($L$8="Edinburgh","-",IF($L$8="Scotland","-",HLOOKUP($L$8&amp;"Index",Data!$E$1:$BU$1020,A16,FALSE))))),"-")</f>
        <v>0.95251103172935492</v>
      </c>
    </row>
    <row r="17" spans="1:19" x14ac:dyDescent="0.3">
      <c r="A17" s="326">
        <v>257</v>
      </c>
      <c r="B17" s="103" t="str">
        <f>VLOOKUP($A17,Data!$A$1:$BI$1015,2,FALSE)</f>
        <v>Universal Credit Claimants In Employment</v>
      </c>
      <c r="C17" s="56" t="str">
        <f>VLOOKUP($A17,Data!$A$1:$BI$1015,3,FALSE)</f>
        <v>Stat-Xplore</v>
      </c>
      <c r="D17" s="105">
        <f>VLOOKUP($A17,Data!$A$1:$BI$1015,4,FALSE)</f>
        <v>44501</v>
      </c>
      <c r="E17" s="1164">
        <f>IF(ISBLANK(VLOOKUP($A17,Data!$A$1:$BI$1015,9,FALSE)),"N/A",VLOOKUP($A17,Data!$A$1:$BI$1015,9,FALSE))</f>
        <v>0.50852272727272729</v>
      </c>
      <c r="F17" s="1164">
        <f>IF(ISBLANK(VLOOKUP($A17,Data!$A$1:$BI$1015,10,FALSE)),"N/A",VLOOKUP($A17,Data!$A$1:$BI$1015,10,FALSE))</f>
        <v>0.37891268533772654</v>
      </c>
      <c r="G17" s="56"/>
      <c r="H17" s="33">
        <f>_xlfn.IFNA(IF($H$8="First Area","",HLOOKUP($H$8,Data!$E$1:$BU$1020,A17,FALSE)),"-")</f>
        <v>3804</v>
      </c>
      <c r="I17" s="41">
        <f>_xlfn.IFNA(IF($H$8="First Area","",IF(E17="N/A","-",HLOOKUP($H$8&amp;"%",Data!$E$1:$BU$1020,A17,FALSE))),"-")</f>
        <v>0.44299522534063118</v>
      </c>
      <c r="J17" s="35">
        <f>_xlfn.IFNA(IF($H$8="First Area","",IF(E17="N/A","-",IF($H$8="Edinburgh","-",IF($H$8="Scotland","-",HLOOKUP($H$8&amp;"Index",Data!$E$1:$BU$1020,A17,FALSE))))),"-")</f>
        <v>1.0363887170647661</v>
      </c>
      <c r="K17" s="56"/>
      <c r="L17" s="33">
        <f>_xlfn.IFNA(IF($L$8="Second Area","",HLOOKUP($L$8,Data!$E$1:$BU$1020,A17,FALSE)),"-")</f>
        <v>504</v>
      </c>
      <c r="M17" s="34">
        <f>_xlfn.IFNA(IF($L$8="Second Area","",IF(E17="N/A","-",HLOOKUP($L$8&amp;"%",Data!$E$1:$BU$1020,A17,FALSE))),"-")</f>
        <v>0.45364536453645365</v>
      </c>
      <c r="N17" s="35">
        <f>_xlfn.IFNA(IF($L$8="Second Area","",IF(E17="N/A","-",IF($L$8="Edinburgh","-",IF($L$8="Scotland","-",HLOOKUP($L$8&amp;"Index",Data!$E$1:$BU$1020,A17,FALSE))))),"-")</f>
        <v>1.061304751067689</v>
      </c>
    </row>
    <row r="18" spans="1:19" ht="4.5" customHeight="1" x14ac:dyDescent="0.3">
      <c r="B18" s="234"/>
      <c r="C18" s="234"/>
      <c r="D18" s="234"/>
      <c r="E18" s="1174"/>
      <c r="F18" s="1174"/>
      <c r="G18" s="234"/>
      <c r="H18" s="33"/>
      <c r="I18" s="41"/>
      <c r="J18" s="35"/>
      <c r="K18" s="234"/>
      <c r="L18" s="33"/>
      <c r="M18" s="34"/>
      <c r="N18" s="35"/>
      <c r="O18" s="234"/>
      <c r="P18" s="234"/>
      <c r="Q18" s="234"/>
      <c r="R18" s="234"/>
      <c r="S18" s="234"/>
    </row>
    <row r="19" spans="1:19" x14ac:dyDescent="0.3">
      <c r="A19" s="326">
        <v>294</v>
      </c>
      <c r="B19" s="56" t="str">
        <f>VLOOKUP($A19,Data!$A$1:$BI$1015,2,FALSE)</f>
        <v>Universal Credit Claimants 16-24 Years (All Persons)</v>
      </c>
      <c r="C19" s="56" t="str">
        <f>VLOOKUP($A19,Data!$A$1:$BI$1015,3,FALSE)</f>
        <v>Stat-Xplore</v>
      </c>
      <c r="D19" s="105">
        <f>VLOOKUP($A19,Data!$A$1:$BI$1015,4,FALSE)</f>
        <v>44501</v>
      </c>
      <c r="E19" s="1164">
        <f>IF(ISBLANK(VLOOKUP($A19,Data!$A$1:$BI$1015,9,FALSE)),"N/A",VLOOKUP($A19,Data!$A$1:$BI$1015,9,FALSE))</f>
        <v>0.21022727272727273</v>
      </c>
      <c r="F19" s="1164">
        <f>IF(ISBLANK(VLOOKUP($A19,Data!$A$1:$BI$1015,10,FALSE)),"N/A",VLOOKUP($A19,Data!$A$1:$BI$1015,10,FALSE))</f>
        <v>0.100418410041841</v>
      </c>
      <c r="H19" s="33">
        <f>_xlfn.IFNA(IF($H$8="First Area","",HLOOKUP($H$8,Data!$E$1:$BU$1020,A19,FALSE)),"-")</f>
        <v>1078</v>
      </c>
      <c r="I19" s="41">
        <f>_xlfn.IFNA(IF($H$8="First Area","",IF(E19="N/A","-",HLOOKUP($H$8&amp;"%",Data!$E$1:$BU$1020,A19,FALSE))),"-")</f>
        <v>0.12553860486782345</v>
      </c>
      <c r="J19" s="35">
        <f>_xlfn.IFNA(IF($H$8="First Area","",IF(E19="N/A","-",IF($H$8="Edinburgh","-",IF($H$8="Scotland","-",HLOOKUP($H$8&amp;"Index",Data!$E$1:$BU$1020,A19,FALSE))))),"-")</f>
        <v>0.95408191655605556</v>
      </c>
      <c r="L19" s="33">
        <f>_xlfn.IFNA(IF($L$8="Second Area","",HLOOKUP($L$8,Data!$E$1:$BU$1020,A19,FALSE)),"-")</f>
        <v>167</v>
      </c>
      <c r="M19" s="34">
        <f>_xlfn.IFNA(IF($L$8="Second Area","",IF(E19="N/A","-",HLOOKUP($L$8&amp;"%",Data!$E$1:$BU$1020,A19,FALSE))),"-")</f>
        <v>0.15031503150315031</v>
      </c>
      <c r="N19" s="35">
        <f>_xlfn.IFNA(IF($L$8="Second Area","",IF(E19="N/A","-",IF($L$8="Edinburgh","-",IF($L$8="Scotland","-",HLOOKUP($L$8&amp;"Index",Data!$E$1:$BU$1020,A19,FALSE))))),"-")</f>
        <v>0.715012041744715</v>
      </c>
    </row>
    <row r="20" spans="1:19" x14ac:dyDescent="0.3">
      <c r="A20" s="326">
        <v>295</v>
      </c>
      <c r="B20" s="56" t="str">
        <f>VLOOKUP($A20,Data!$A$1:$BI$1015,2,FALSE)</f>
        <v>Universal Credit Claimants 25-49 Year (All Persons)</v>
      </c>
      <c r="C20" s="56" t="str">
        <f>VLOOKUP($A20,Data!$A$1:$BI$1015,3,FALSE)</f>
        <v>Stat-Xplore</v>
      </c>
      <c r="D20" s="105">
        <f>VLOOKUP($A20,Data!$A$1:$BI$1015,4,FALSE)</f>
        <v>44501</v>
      </c>
      <c r="E20" s="1164">
        <f>IF(ISBLANK(VLOOKUP($A20,Data!$A$1:$BI$1015,9,FALSE)),"N/A",VLOOKUP($A20,Data!$A$1:$BI$1015,9,FALSE))</f>
        <v>0.70071827613727056</v>
      </c>
      <c r="F20" s="1164">
        <f>IF(ISBLANK(VLOOKUP($A20,Data!$A$1:$BI$1015,10,FALSE)),"N/A",VLOOKUP($A20,Data!$A$1:$BI$1015,10,FALSE))</f>
        <v>0.60511363636363635</v>
      </c>
      <c r="H20" s="33">
        <f>_xlfn.IFNA(IF($H$8="First Area","",HLOOKUP($H$8,Data!$E$1:$BU$1020,A20,FALSE)),"-")</f>
        <v>5732</v>
      </c>
      <c r="I20" s="41">
        <f>_xlfn.IFNA(IF($H$8="First Area","",IF(E20="N/A","-",HLOOKUP($H$8&amp;"%",Data!$E$1:$BU$1020,A20,FALSE))),"-")</f>
        <v>0.66752067078141375</v>
      </c>
      <c r="J20" s="35">
        <f>_xlfn.IFNA(IF($H$8="First Area","",IF(E20="N/A","-",IF($H$8="Edinburgh","-",IF($H$8="Scotland","-",HLOOKUP($H$8&amp;"Index",Data!$E$1:$BU$1020,A20,FALSE))))),"-")</f>
        <v>1.0101389419636617</v>
      </c>
      <c r="L20" s="33">
        <f>_xlfn.IFNA(IF($L$8="Second Area","",HLOOKUP($L$8,Data!$E$1:$BU$1020,A20,FALSE)),"-")</f>
        <v>686</v>
      </c>
      <c r="M20" s="34">
        <f>_xlfn.IFNA(IF($L$8="Second Area","",IF(E20="N/A","-",HLOOKUP($L$8&amp;"%",Data!$E$1:$BU$1020,A20,FALSE))),"-")</f>
        <v>0.61746174617461747</v>
      </c>
      <c r="N20" s="35">
        <f>_xlfn.IFNA(IF($L$8="Second Area","",IF(E20="N/A","-",IF($L$8="Edinburgh","-",IF($L$8="Scotland","-",HLOOKUP($L$8&amp;"Index",Data!$E$1:$BU$1020,A20,FALSE))))),"-")</f>
        <v>0.88118401817402692</v>
      </c>
    </row>
    <row r="21" spans="1:19" x14ac:dyDescent="0.3">
      <c r="A21" s="326">
        <v>296</v>
      </c>
      <c r="B21" s="56" t="str">
        <f>VLOOKUP($A21,Data!$A$1:$BI$1015,2,FALSE)</f>
        <v>Universal Credit Claimants 50+ Years (All Persons)</v>
      </c>
      <c r="C21" s="56" t="str">
        <f>VLOOKUP($A21,Data!$A$1:$BI$1015,3,FALSE)</f>
        <v>Stat-Xplore</v>
      </c>
      <c r="D21" s="105">
        <f>VLOOKUP($A21,Data!$A$1:$BI$1015,4,FALSE)</f>
        <v>44501</v>
      </c>
      <c r="E21" s="1164">
        <f>IF(ISBLANK(VLOOKUP($A21,Data!$A$1:$BI$1015,9,FALSE)),"N/A",VLOOKUP($A21,Data!$A$1:$BI$1015,9,FALSE))</f>
        <v>0.24482448244824481</v>
      </c>
      <c r="F21" s="1164">
        <f>IF(ISBLANK(VLOOKUP($A21,Data!$A$1:$BI$1015,10,FALSE)),"N/A",VLOOKUP($A21,Data!$A$1:$BI$1015,10,FALSE))</f>
        <v>0.18181818181818182</v>
      </c>
      <c r="H21" s="33">
        <f>_xlfn.IFNA(IF($H$8="First Area","",HLOOKUP($H$8,Data!$E$1:$BU$1020,A21,FALSE)),"-")</f>
        <v>1761</v>
      </c>
      <c r="I21" s="41">
        <f>_xlfn.IFNA(IF($H$8="First Area","",IF(E21="N/A","-",HLOOKUP($H$8&amp;"%",Data!$E$1:$BU$1020,A21,FALSE))),"-")</f>
        <v>0.20507744264586003</v>
      </c>
      <c r="J21" s="35">
        <f>_xlfn.IFNA(IF($H$8="First Area","",IF(E21="N/A","-",IF($H$8="Edinburgh","-",IF($H$8="Scotland","-",HLOOKUP($H$8&amp;"Index",Data!$E$1:$BU$1020,A21,FALSE))))),"-")</f>
        <v>0.98756835411178889</v>
      </c>
      <c r="L21" s="33">
        <f>_xlfn.IFNA(IF($L$8="Second Area","",HLOOKUP($L$8,Data!$E$1:$BU$1020,A21,FALSE)),"-")</f>
        <v>272</v>
      </c>
      <c r="M21" s="34">
        <f>_xlfn.IFNA(IF($L$8="Second Area","",IF(E21="N/A","-",HLOOKUP($L$8&amp;"%",Data!$E$1:$BU$1020,A21,FALSE))),"-")</f>
        <v>0.24482448244824481</v>
      </c>
      <c r="N21" s="35">
        <f>_xlfn.IFNA(IF($L$8="Second Area","",IF(E21="N/A","-",IF($L$8="Edinburgh","-",IF($L$8="Scotland","-",HLOOKUP($L$8&amp;"Index",Data!$E$1:$BU$1020,A21,FALSE))))),"-")</f>
        <v>1</v>
      </c>
    </row>
    <row r="22" spans="1:19" ht="4.5" customHeight="1" x14ac:dyDescent="0.3">
      <c r="A22" s="327"/>
      <c r="B22" s="33"/>
      <c r="C22" s="33"/>
      <c r="D22" s="33"/>
      <c r="E22" s="33"/>
      <c r="F22" s="33"/>
      <c r="G22" s="33"/>
      <c r="H22" s="33"/>
      <c r="I22" s="41"/>
      <c r="J22" s="35"/>
      <c r="L22" s="33"/>
      <c r="M22" s="34"/>
      <c r="N22" s="35"/>
    </row>
    <row r="23" spans="1:19" x14ac:dyDescent="0.3">
      <c r="A23" s="326">
        <v>271</v>
      </c>
      <c r="B23" s="103" t="str">
        <f>VLOOKUP($A23,Data!$A$1:$BI$1015,2,FALSE)</f>
        <v>Benefit Claimants - Disability Living Allowance (In Payment)</v>
      </c>
      <c r="C23" s="613" t="str">
        <f>VLOOKUP($A23,Data!$A$1:$BI$1015,3,FALSE)</f>
        <v>Stat-Xplore</v>
      </c>
      <c r="D23" s="614">
        <f>VLOOKUP($A23,Data!$A$1:$BI$1015,4,FALSE)</f>
        <v>44317</v>
      </c>
      <c r="E23" s="154">
        <f>IF(ISBLANK(VLOOKUP($A23,Data!$A$1:$BI$1015,9,FALSE)),"N/A",VLOOKUP($A23,Data!$A$1:$BI$1015,9,FALSE))</f>
        <v>798</v>
      </c>
      <c r="F23" s="154">
        <f>IF(ISBLANK(VLOOKUP($A23,Data!$A$1:$BI$1015,10,FALSE)),"N/A",VLOOKUP($A23,Data!$A$1:$BI$1015,10,FALSE))</f>
        <v>189</v>
      </c>
      <c r="G23" s="56"/>
      <c r="H23" s="33">
        <f>_xlfn.IFNA(IF($H$8="First Area","",HLOOKUP($H$8,Data!$E$1:$BU$1020,A23,FALSE)),"-")</f>
        <v>2006</v>
      </c>
      <c r="I23" s="41">
        <f>_xlfn.IFNA(IF($H$8="First Area","",IF(E23="N/A","-",HLOOKUP($H$8&amp;"%",Data!$E$1:$BU$1020,A23,FALSE))),"-")</f>
        <v>0.28341339361401524</v>
      </c>
      <c r="J23" s="35">
        <f>_xlfn.IFNA(IF($H$8="First Area","",IF(E23="N/A","-",IF($H$8="Edinburgh","-",IF($H$8="Scotland","-",HLOOKUP($H$8&amp;"Index",Data!$E$1:$BU$1020,A23,FALSE))))),"-")</f>
        <v>5.6616209913337201</v>
      </c>
      <c r="K23" s="56"/>
      <c r="L23" s="33">
        <f>_xlfn.IFNA(IF($L$8="Second Area","",HLOOKUP($L$8,Data!$E$1:$BU$1020,A23,FALSE)),"-")</f>
        <v>310</v>
      </c>
      <c r="M23" s="34">
        <f>_xlfn.IFNA(IF($L$8="Second Area","",IF(E23="N/A","-",HLOOKUP($L$8&amp;"%",Data!$E$1:$BU$1020,A23,FALSE))),"-")</f>
        <v>4.3797682961288498E-2</v>
      </c>
      <c r="N23" s="35">
        <f>_xlfn.IFNA(IF($L$8="Second Area","",IF(E23="N/A","-",IF($L$8="Edinburgh","-",IF($L$8="Scotland","-",HLOOKUP($L$8&amp;"Index",Data!$E$1:$BU$1020,A23,FALSE))))),"-")</f>
        <v>0.87492647423402459</v>
      </c>
    </row>
    <row r="24" spans="1:19" ht="4.5" customHeight="1" x14ac:dyDescent="0.3">
      <c r="B24" s="56"/>
      <c r="C24" s="56"/>
      <c r="D24" s="56"/>
      <c r="E24" s="56"/>
      <c r="F24" s="56"/>
      <c r="G24" s="56"/>
      <c r="H24" s="33"/>
      <c r="I24" s="41"/>
      <c r="J24" s="35"/>
      <c r="K24" s="56"/>
      <c r="L24" s="33"/>
      <c r="M24" s="34"/>
      <c r="N24" s="35"/>
      <c r="O24" s="56"/>
      <c r="P24" s="56"/>
    </row>
    <row r="25" spans="1:19" x14ac:dyDescent="0.3">
      <c r="A25" s="326">
        <v>272</v>
      </c>
      <c r="B25" s="56" t="str">
        <f>VLOOKUP($A25,Data!$A$1:$BI$1015,2,FALSE)</f>
        <v>Age - under 16</v>
      </c>
      <c r="C25" s="56" t="str">
        <f>VLOOKUP($A25,Data!$A$1:$BI$1015,3,FALSE)</f>
        <v>Stat-Xplore</v>
      </c>
      <c r="D25" s="105">
        <f>VLOOKUP($A25,Data!$A$1:$BI$1015,4,FALSE)</f>
        <v>44317</v>
      </c>
      <c r="E25" s="1164">
        <f>IF(ISBLANK(VLOOKUP($A25,Data!$A$1:$BI$1015,9,FALSE)),"N/A",VLOOKUP($A25,Data!$A$1:$BI$1015,9,FALSE))</f>
        <v>0.56146788990825691</v>
      </c>
      <c r="F25" s="1164">
        <f>IF(ISBLANK(VLOOKUP($A25,Data!$A$1:$BI$1015,10,FALSE)),"N/A",VLOOKUP($A25,Data!$A$1:$BI$1015,10,FALSE))</f>
        <v>0.1623931623931624</v>
      </c>
      <c r="G25" s="56"/>
      <c r="H25" s="33">
        <f>_xlfn.IFNA(IF($H$8="First Area","",HLOOKUP($H$8,Data!$E$1:$BU$1020,A25,FALSE)),"-")</f>
        <v>922</v>
      </c>
      <c r="I25" s="41">
        <f>_xlfn.IFNA(IF($H$8="First Area","",IF(E25="N/A","-",HLOOKUP($H$8&amp;"%",Data!$E$1:$BU$1020,A25,FALSE))),"-")</f>
        <v>0.4596211365902293</v>
      </c>
      <c r="J25" s="35">
        <f>_xlfn.IFNA(IF($H$8="First Area","",IF(E25="N/A","-",IF($H$8="Edinburgh","-",IF($H$8="Scotland","-",HLOOKUP($H$8&amp;"Index",Data!$E$1:$BU$1020,A25,FALSE))))),"-")</f>
        <v>1.1272343744925999</v>
      </c>
      <c r="K25" s="56"/>
      <c r="L25" s="33">
        <f>_xlfn.IFNA(IF($L$8="Second Area","",HLOOKUP($L$8,Data!$E$1:$BU$1020,A25,FALSE)),"-")</f>
        <v>108</v>
      </c>
      <c r="M25" s="34">
        <f>_xlfn.IFNA(IF($L$8="Second Area","",IF(E25="N/A","-",HLOOKUP($L$8&amp;"%",Data!$E$1:$BU$1020,A25,FALSE))),"-")</f>
        <v>0.34838709677419355</v>
      </c>
      <c r="N25" s="35">
        <f>_xlfn.IFNA(IF($L$8="Second Area","",IF(E25="N/A","-",IF($L$8="Edinburgh","-",IF($L$8="Scotland","-",HLOOKUP($L$8&amp;"Index",Data!$E$1:$BU$1020,A25,FALSE))))),"-")</f>
        <v>0.62049335863377608</v>
      </c>
    </row>
    <row r="26" spans="1:19" x14ac:dyDescent="0.3">
      <c r="A26" s="326">
        <v>273</v>
      </c>
      <c r="B26" s="56" t="str">
        <f>VLOOKUP($A26,Data!$A$1:$BI$1015,2,FALSE)</f>
        <v>Age - 16 to 24</v>
      </c>
      <c r="C26" s="56" t="str">
        <f>VLOOKUP($A26,Data!$A$1:$BI$1015,3,FALSE)</f>
        <v>Stat-Xplore</v>
      </c>
      <c r="D26" s="105">
        <f>VLOOKUP($A26,Data!$A$1:$BI$1015,4,FALSE)</f>
        <v>44317</v>
      </c>
      <c r="E26" s="1164">
        <f>IF(ISBLANK(VLOOKUP($A26,Data!$A$1:$BI$1015,9,FALSE)),"N/A",VLOOKUP($A26,Data!$A$1:$BI$1015,9,FALSE))</f>
        <v>5.1612903225806452E-2</v>
      </c>
      <c r="F26" s="1164">
        <f>IF(ISBLANK(VLOOKUP($A26,Data!$A$1:$BI$1015,10,FALSE)),"N/A",VLOOKUP($A26,Data!$A$1:$BI$1015,10,FALSE))</f>
        <v>0</v>
      </c>
      <c r="G26" s="56"/>
      <c r="H26" s="33">
        <f>_xlfn.IFNA(IF($H$8="First Area","",HLOOKUP($H$8,Data!$E$1:$BU$1020,A26,FALSE)),"-")</f>
        <v>58</v>
      </c>
      <c r="I26" s="41">
        <f>_xlfn.IFNA(IF($H$8="First Area","",IF(E26="N/A","-",HLOOKUP($H$8&amp;"%",Data!$E$1:$BU$1020,A26,FALSE))),"-")</f>
        <v>2.8913260219341975E-2</v>
      </c>
      <c r="J26" s="35">
        <f>_xlfn.IFNA(IF($H$8="First Area","",IF(E26="N/A","-",IF($H$8="Edinburgh","-",IF($H$8="Scotland","-",HLOOKUP($H$8&amp;"Index",Data!$E$1:$BU$1020,A26,FALSE))))),"-")</f>
        <v>0.88210368893320046</v>
      </c>
      <c r="K26" s="56"/>
      <c r="L26" s="33">
        <f>_xlfn.IFNA(IF($L$8="Second Area","",HLOOKUP($L$8,Data!$E$1:$BU$1020,A26,FALSE)),"-")</f>
        <v>16</v>
      </c>
      <c r="M26" s="34">
        <f>_xlfn.IFNA(IF($L$8="Second Area","",IF(E26="N/A","-",HLOOKUP($L$8&amp;"%",Data!$E$1:$BU$1020,A26,FALSE))),"-")</f>
        <v>5.1612903225806452E-2</v>
      </c>
      <c r="N26" s="35">
        <f>_xlfn.IFNA(IF($L$8="Second Area","",IF(E26="N/A","-",IF($L$8="Edinburgh","-",IF($L$8="Scotland","-",HLOOKUP($L$8&amp;"Index",Data!$E$1:$BU$1020,A26,FALSE))))),"-")</f>
        <v>1</v>
      </c>
    </row>
    <row r="27" spans="1:19" x14ac:dyDescent="0.3">
      <c r="A27" s="326">
        <v>274</v>
      </c>
      <c r="B27" s="56" t="str">
        <f>VLOOKUP($A27,Data!$A$1:$BI$1015,2,FALSE)</f>
        <v>Age - 25 to 49</v>
      </c>
      <c r="C27" s="56" t="str">
        <f>VLOOKUP($A27,Data!$A$1:$BI$1015,3,FALSE)</f>
        <v>Stat-Xplore</v>
      </c>
      <c r="D27" s="105">
        <f>VLOOKUP($A27,Data!$A$1:$BI$1015,4,FALSE)</f>
        <v>44317</v>
      </c>
      <c r="E27" s="1164">
        <f>IF(ISBLANK(VLOOKUP($A27,Data!$A$1:$BI$1015,9,FALSE)),"N/A",VLOOKUP($A27,Data!$A$1:$BI$1015,9,FALSE))</f>
        <v>0.10526315789473684</v>
      </c>
      <c r="F27" s="1164">
        <f>IF(ISBLANK(VLOOKUP($A27,Data!$A$1:$BI$1015,10,FALSE)),"N/A",VLOOKUP($A27,Data!$A$1:$BI$1015,10,FALSE))</f>
        <v>0</v>
      </c>
      <c r="G27" s="56"/>
      <c r="H27" s="33">
        <f>_xlfn.IFNA(IF($H$8="First Area","",HLOOKUP($H$8,Data!$E$1:$BU$1020,A27,FALSE)),"-")</f>
        <v>95</v>
      </c>
      <c r="I27" s="41">
        <f>_xlfn.IFNA(IF($H$8="First Area","",IF(E27="N/A","-",HLOOKUP($H$8&amp;"%",Data!$E$1:$BU$1020,A27,FALSE))),"-")</f>
        <v>4.7357926221335993E-2</v>
      </c>
      <c r="J27" s="35">
        <f>_xlfn.IFNA(IF($H$8="First Area","",IF(E27="N/A","-",IF($H$8="Edinburgh","-",IF($H$8="Scotland","-",HLOOKUP($H$8&amp;"Index",Data!$E$1:$BU$1020,A27,FALSE))))),"-")</f>
        <v>0.70568295114656032</v>
      </c>
      <c r="K27" s="56"/>
      <c r="L27" s="33">
        <f>_xlfn.IFNA(IF($L$8="Second Area","",HLOOKUP($L$8,Data!$E$1:$BU$1020,A27,FALSE)),"-")</f>
        <v>9</v>
      </c>
      <c r="M27" s="34">
        <f>_xlfn.IFNA(IF($L$8="Second Area","",IF(E27="N/A","-",HLOOKUP($L$8&amp;"%",Data!$E$1:$BU$1020,A27,FALSE))),"-")</f>
        <v>2.903225806451613E-2</v>
      </c>
      <c r="N27" s="35">
        <f>_xlfn.IFNA(IF($L$8="Second Area","",IF(E27="N/A","-",IF($L$8="Edinburgh","-",IF($L$8="Scotland","-",HLOOKUP($L$8&amp;"Index",Data!$E$1:$BU$1020,A27,FALSE))))),"-")</f>
        <v>0.27580645161290324</v>
      </c>
    </row>
    <row r="28" spans="1:19" x14ac:dyDescent="0.3">
      <c r="A28" s="326">
        <v>275</v>
      </c>
      <c r="B28" s="56" t="str">
        <f>VLOOKUP($A28,Data!$A$1:$BI$1015,2,FALSE)</f>
        <v>Age - 50 to 59</v>
      </c>
      <c r="C28" s="56" t="str">
        <f>VLOOKUP($A28,Data!$A$1:$BI$1015,3,FALSE)</f>
        <v>Stat-Xplore</v>
      </c>
      <c r="D28" s="105">
        <f>VLOOKUP($A28,Data!$A$1:$BI$1015,4,FALSE)</f>
        <v>44317</v>
      </c>
      <c r="E28" s="1164">
        <f>IF(ISBLANK(VLOOKUP($A28,Data!$A$1:$BI$1015,9,FALSE)),"N/A",VLOOKUP($A28,Data!$A$1:$BI$1015,9,FALSE))</f>
        <v>0.11455108359133127</v>
      </c>
      <c r="F28" s="1164">
        <f>IF(ISBLANK(VLOOKUP($A28,Data!$A$1:$BI$1015,10,FALSE)),"N/A",VLOOKUP($A28,Data!$A$1:$BI$1015,10,FALSE))</f>
        <v>2.8688524590163935E-2</v>
      </c>
      <c r="G28" s="56"/>
      <c r="H28" s="33">
        <f>_xlfn.IFNA(IF($H$8="First Area","",HLOOKUP($H$8,Data!$E$1:$BU$1020,A28,FALSE)),"-")</f>
        <v>94</v>
      </c>
      <c r="I28" s="41">
        <f>_xlfn.IFNA(IF($H$8="First Area","",IF(E28="N/A","-",HLOOKUP($H$8&amp;"%",Data!$E$1:$BU$1020,A28,FALSE))),"-")</f>
        <v>4.6859421734795612E-2</v>
      </c>
      <c r="J28" s="35">
        <f>_xlfn.IFNA(IF($H$8="First Area","",IF(E28="N/A","-",IF($H$8="Edinburgh","-",IF($H$8="Scotland","-",HLOOKUP($H$8&amp;"Index",Data!$E$1:$BU$1020,A28,FALSE))))),"-")</f>
        <v>0.79920719768405624</v>
      </c>
      <c r="K28" s="56"/>
      <c r="L28" s="33">
        <f>_xlfn.IFNA(IF($L$8="Second Area","",HLOOKUP($L$8,Data!$E$1:$BU$1020,A28,FALSE)),"-")</f>
        <v>10</v>
      </c>
      <c r="M28" s="34">
        <f>_xlfn.IFNA(IF($L$8="Second Area","",IF(E28="N/A","-",HLOOKUP($L$8&amp;"%",Data!$E$1:$BU$1020,A28,FALSE))),"-")</f>
        <v>3.2258064516129031E-2</v>
      </c>
      <c r="N28" s="35">
        <f>_xlfn.IFNA(IF($L$8="Second Area","",IF(E28="N/A","-",IF($L$8="Edinburgh","-",IF($L$8="Scotland","-",HLOOKUP($L$8&amp;"Index",Data!$E$1:$BU$1020,A28,FALSE))))),"-")</f>
        <v>0.28160418482999128</v>
      </c>
    </row>
    <row r="29" spans="1:19" x14ac:dyDescent="0.3">
      <c r="A29" s="326">
        <v>276</v>
      </c>
      <c r="B29" s="56" t="str">
        <f>VLOOKUP($A29,Data!$A$1:$BI$1015,2,FALSE)</f>
        <v>Age - 60 to 69</v>
      </c>
      <c r="C29" s="56" t="str">
        <f>VLOOKUP($A29,Data!$A$1:$BI$1015,3,FALSE)</f>
        <v>Stat-Xplore</v>
      </c>
      <c r="D29" s="105">
        <f>VLOOKUP($A29,Data!$A$1:$BI$1015,4,FALSE)</f>
        <v>44317</v>
      </c>
      <c r="E29" s="1164">
        <f>IF(ISBLANK(VLOOKUP($A29,Data!$A$1:$BI$1015,9,FALSE)),"N/A",VLOOKUP($A29,Data!$A$1:$BI$1015,9,FALSE))</f>
        <v>9.8290598290598288E-2</v>
      </c>
      <c r="F29" s="1164">
        <f>IF(ISBLANK(VLOOKUP($A29,Data!$A$1:$BI$1015,10,FALSE)),"N/A",VLOOKUP($A29,Data!$A$1:$BI$1015,10,FALSE))</f>
        <v>3.669724770642202E-2</v>
      </c>
      <c r="G29" s="56"/>
      <c r="H29" s="33">
        <f>_xlfn.IFNA(IF($H$8="First Area","",HLOOKUP($H$8,Data!$E$1:$BU$1020,A29,FALSE)),"-")</f>
        <v>109</v>
      </c>
      <c r="I29" s="41">
        <f>_xlfn.IFNA(IF($H$8="First Area","",IF(E29="N/A","-",HLOOKUP($H$8&amp;"%",Data!$E$1:$BU$1020,A29,FALSE))),"-")</f>
        <v>5.4336989032901295E-2</v>
      </c>
      <c r="J29" s="35">
        <f>_xlfn.IFNA(IF($H$8="First Area","",IF(E29="N/A","-",IF($H$8="Edinburgh","-",IF($H$8="Scotland","-",HLOOKUP($H$8&amp;"Index",Data!$E$1:$BU$1020,A29,FALSE))))),"-")</f>
        <v>0.85087877959043234</v>
      </c>
      <c r="K29" s="56"/>
      <c r="L29" s="33">
        <f>_xlfn.IFNA(IF($L$8="Second Area","",HLOOKUP($L$8,Data!$E$1:$BU$1020,A29,FALSE)),"-")</f>
        <v>19</v>
      </c>
      <c r="M29" s="34">
        <f>_xlfn.IFNA(IF($L$8="Second Area","",IF(E29="N/A","-",HLOOKUP($L$8&amp;"%",Data!$E$1:$BU$1020,A29,FALSE))),"-")</f>
        <v>6.1290322580645158E-2</v>
      </c>
      <c r="N29" s="35">
        <f>_xlfn.IFNA(IF($L$8="Second Area","",IF(E29="N/A","-",IF($L$8="Edinburgh","-",IF($L$8="Scotland","-",HLOOKUP($L$8&amp;"Index",Data!$E$1:$BU$1020,A29,FALSE))))),"-")</f>
        <v>0.62356241234221599</v>
      </c>
    </row>
    <row r="30" spans="1:19" x14ac:dyDescent="0.3">
      <c r="A30" s="326">
        <v>277</v>
      </c>
      <c r="B30" s="56" t="str">
        <f>VLOOKUP($A30,Data!$A$1:$BI$1015,2,FALSE)</f>
        <v>Age - 70 and over</v>
      </c>
      <c r="C30" s="56" t="str">
        <f>VLOOKUP($A30,Data!$A$1:$BI$1015,3,FALSE)</f>
        <v>Stat-Xplore</v>
      </c>
      <c r="D30" s="105">
        <f>VLOOKUP($A30,Data!$A$1:$BI$1015,4,FALSE)</f>
        <v>44317</v>
      </c>
      <c r="E30" s="1164">
        <f>IF(ISBLANK(VLOOKUP($A30,Data!$A$1:$BI$1015,9,FALSE)),"N/A",VLOOKUP($A30,Data!$A$1:$BI$1015,9,FALSE))</f>
        <v>0.54273504273504269</v>
      </c>
      <c r="F30" s="1164">
        <f>IF(ISBLANK(VLOOKUP($A30,Data!$A$1:$BI$1015,10,FALSE)),"N/A",VLOOKUP($A30,Data!$A$1:$BI$1015,10,FALSE))</f>
        <v>0.23119266055045873</v>
      </c>
      <c r="G30" s="56"/>
      <c r="H30" s="33">
        <f>_xlfn.IFNA(IF($H$8="First Area","",HLOOKUP($H$8,Data!$E$1:$BU$1020,A30,FALSE)),"-")</f>
        <v>659</v>
      </c>
      <c r="I30" s="41">
        <f>_xlfn.IFNA(IF($H$8="First Area","",IF(E30="N/A","-",HLOOKUP($H$8&amp;"%",Data!$E$1:$BU$1020,A30,FALSE))),"-")</f>
        <v>0.3285144566301097</v>
      </c>
      <c r="J30" s="35">
        <f>_xlfn.IFNA(IF($H$8="First Area","",IF(E30="N/A","-",IF($H$8="Edinburgh","-",IF($H$8="Scotland","-",HLOOKUP($H$8&amp;"Index",Data!$E$1:$BU$1020,A30,FALSE))))),"-")</f>
        <v>0.88782944789152973</v>
      </c>
      <c r="K30" s="56"/>
      <c r="L30" s="33">
        <f>_xlfn.IFNA(IF($L$8="Second Area","",HLOOKUP($L$8,Data!$E$1:$BU$1020,A30,FALSE)),"-")</f>
        <v>131</v>
      </c>
      <c r="M30" s="34">
        <f>_xlfn.IFNA(IF($L$8="Second Area","",IF(E30="N/A","-",HLOOKUP($L$8&amp;"%",Data!$E$1:$BU$1020,A30,FALSE))),"-")</f>
        <v>0.42258064516129035</v>
      </c>
      <c r="N30" s="35">
        <f>_xlfn.IFNA(IF($L$8="Second Area","",IF(E30="N/A","-",IF($L$8="Edinburgh","-",IF($L$8="Scotland","-",HLOOKUP($L$8&amp;"Index",Data!$E$1:$BU$1020,A30,FALSE))))),"-")</f>
        <v>0.77861315722631452</v>
      </c>
    </row>
    <row r="31" spans="1:19" ht="4.5" customHeight="1" x14ac:dyDescent="0.3">
      <c r="E31" s="1175"/>
      <c r="F31" s="1175"/>
      <c r="H31" s="33"/>
      <c r="I31" s="41"/>
      <c r="J31" s="35"/>
      <c r="L31" s="33"/>
      <c r="M31" s="34"/>
      <c r="N31" s="35"/>
    </row>
    <row r="32" spans="1:19" x14ac:dyDescent="0.3">
      <c r="A32" s="326">
        <v>278</v>
      </c>
      <c r="B32" s="56" t="str">
        <f>VLOOKUP($A32,Data!$A$1:$BI$1015,2,FALSE)</f>
        <v>Gender - Male</v>
      </c>
      <c r="C32" s="56" t="str">
        <f>VLOOKUP($A32,Data!$A$1:$BI$1015,3,FALSE)</f>
        <v>Stat-Xplore</v>
      </c>
      <c r="D32" s="105">
        <f>VLOOKUP($A32,Data!$A$1:$BI$1015,4,FALSE)</f>
        <v>44317</v>
      </c>
      <c r="E32" s="1164">
        <f>IF(ISBLANK(VLOOKUP($A32,Data!$A$1:$BI$1015,9,FALSE)),"N/A",VLOOKUP($A32,Data!$A$1:$BI$1015,9,FALSE))</f>
        <v>0.62568807339449539</v>
      </c>
      <c r="F32" s="1164">
        <f>IF(ISBLANK(VLOOKUP($A32,Data!$A$1:$BI$1015,10,FALSE)),"N/A",VLOOKUP($A32,Data!$A$1:$BI$1015,10,FALSE))</f>
        <v>0.5</v>
      </c>
      <c r="G32" s="56"/>
      <c r="H32" s="33">
        <f>_xlfn.IFNA(IF($H$8="First Area","",HLOOKUP($H$8,Data!$E$1:$BU$1020,A32,FALSE)),"-")</f>
        <v>1114</v>
      </c>
      <c r="I32" s="41">
        <f>_xlfn.IFNA(IF($H$8="First Area","",IF(E32="N/A","-",HLOOKUP($H$8&amp;"%",Data!$E$1:$BU$1020,A32,FALSE))),"-")</f>
        <v>0.55533399800598204</v>
      </c>
      <c r="J32" s="35">
        <f>_xlfn.IFNA(IF($H$8="First Area","",IF(E32="N/A","-",IF($H$8="Edinburgh","-",IF($H$8="Scotland","-",HLOOKUP($H$8&amp;"Index",Data!$E$1:$BU$1020,A32,FALSE))))),"-")</f>
        <v>0.99762792839754844</v>
      </c>
      <c r="K32" s="56"/>
      <c r="L32" s="33">
        <f>_xlfn.IFNA(IF($L$8="Second Area","",HLOOKUP($L$8,Data!$E$1:$BU$1020,A32,FALSE)),"-")</f>
        <v>156</v>
      </c>
      <c r="M32" s="34">
        <f>_xlfn.IFNA(IF($L$8="Second Area","",IF(E32="N/A","-",HLOOKUP($L$8&amp;"%",Data!$E$1:$BU$1020,A32,FALSE))),"-")</f>
        <v>0.50322580645161286</v>
      </c>
      <c r="N32" s="35">
        <f>_xlfn.IFNA(IF($L$8="Second Area","",IF(E32="N/A","-",IF($L$8="Edinburgh","-",IF($L$8="Scotland","-",HLOOKUP($L$8&amp;"Index",Data!$E$1:$BU$1020,A32,FALSE))))),"-")</f>
        <v>0.80427584902090621</v>
      </c>
    </row>
    <row r="33" spans="1:22" x14ac:dyDescent="0.3">
      <c r="A33" s="326">
        <v>279</v>
      </c>
      <c r="B33" s="56" t="str">
        <f>VLOOKUP($A33,Data!$A$1:$BI$1015,2,FALSE)</f>
        <v>Gender - Female</v>
      </c>
      <c r="C33" s="56" t="str">
        <f>VLOOKUP($A33,Data!$A$1:$BI$1015,3,FALSE)</f>
        <v>Stat-Xplore</v>
      </c>
      <c r="D33" s="105">
        <f>VLOOKUP($A33,Data!$A$1:$BI$1015,4,FALSE)</f>
        <v>44317</v>
      </c>
      <c r="E33" s="1164">
        <f>IF(ISBLANK(VLOOKUP($A33,Data!$A$1:$BI$1015,9,FALSE)),"N/A",VLOOKUP($A33,Data!$A$1:$BI$1015,9,FALSE))</f>
        <v>0.50264550264550267</v>
      </c>
      <c r="F33" s="1164">
        <f>IF(ISBLANK(VLOOKUP($A33,Data!$A$1:$BI$1015,10,FALSE)),"N/A",VLOOKUP($A33,Data!$A$1:$BI$1015,10,FALSE))</f>
        <v>0.37247706422018351</v>
      </c>
      <c r="G33" s="56"/>
      <c r="H33" s="33">
        <f>_xlfn.IFNA(IF($H$8="First Area","",HLOOKUP($H$8,Data!$E$1:$BU$1020,A33,FALSE)),"-")</f>
        <v>897</v>
      </c>
      <c r="I33" s="41">
        <f>_xlfn.IFNA(IF($H$8="First Area","",IF(E33="N/A","-",HLOOKUP($H$8&amp;"%",Data!$E$1:$BU$1020,A33,FALSE))),"-")</f>
        <v>0.44715852442671983</v>
      </c>
      <c r="J33" s="35">
        <f>_xlfn.IFNA(IF($H$8="First Area","",IF(E33="N/A","-",IF($H$8="Edinburgh","-",IF($H$8="Scotland","-",HLOOKUP($H$8&amp;"Index",Data!$E$1:$BU$1020,A33,FALSE))))),"-")</f>
        <v>1.0076370696887369</v>
      </c>
      <c r="K33" s="56"/>
      <c r="L33" s="33">
        <f>_xlfn.IFNA(IF($L$8="Second Area","",HLOOKUP($L$8,Data!$E$1:$BU$1020,A33,FALSE)),"-")</f>
        <v>154</v>
      </c>
      <c r="M33" s="34">
        <f>_xlfn.IFNA(IF($L$8="Second Area","",IF(E33="N/A","-",HLOOKUP($L$8&amp;"%",Data!$E$1:$BU$1020,A33,FALSE))),"-")</f>
        <v>0.49677419354838709</v>
      </c>
      <c r="N33" s="35">
        <f>_xlfn.IFNA(IF($L$8="Second Area","",IF(E33="N/A","-",IF($L$8="Edinburgh","-",IF($L$8="Scotland","-",HLOOKUP($L$8&amp;"Index",Data!$E$1:$BU$1020,A33,FALSE))))),"-")</f>
        <v>0.98831918505942273</v>
      </c>
    </row>
    <row r="34" spans="1:22" ht="6" customHeight="1" x14ac:dyDescent="0.3">
      <c r="B34" s="56"/>
      <c r="C34" s="56"/>
      <c r="D34" s="56"/>
      <c r="E34" s="1176"/>
      <c r="F34" s="1176"/>
      <c r="G34" s="56"/>
      <c r="H34" s="33"/>
      <c r="I34" s="41"/>
      <c r="J34" s="35"/>
      <c r="K34" s="56"/>
      <c r="L34" s="33"/>
      <c r="M34" s="34"/>
      <c r="N34" s="35"/>
      <c r="O34" s="56"/>
      <c r="P34" s="56"/>
    </row>
    <row r="35" spans="1:22" x14ac:dyDescent="0.3">
      <c r="A35" s="326">
        <v>280</v>
      </c>
      <c r="B35" s="56" t="str">
        <f>VLOOKUP($A35,Data!$A$1:$BI$1015,2,FALSE)</f>
        <v>Duration - less than 12 months</v>
      </c>
      <c r="C35" s="56" t="str">
        <f>VLOOKUP($A35,Data!$A$1:$BI$1015,3,FALSE)</f>
        <v>Stat-Xplore</v>
      </c>
      <c r="D35" s="105">
        <f>VLOOKUP($A35,Data!$A$1:$BI$1015,4,FALSE)</f>
        <v>44317</v>
      </c>
      <c r="E35" s="1164">
        <f>IF(ISBLANK(VLOOKUP($A35,Data!$A$1:$BI$1015,9,FALSE)),"N/A",VLOOKUP($A35,Data!$A$1:$BI$1015,9,FALSE))</f>
        <v>7.7868852459016397E-2</v>
      </c>
      <c r="F35" s="1164">
        <f>IF(ISBLANK(VLOOKUP($A35,Data!$A$1:$BI$1015,10,FALSE)),"N/A",VLOOKUP($A35,Data!$A$1:$BI$1015,10,FALSE))</f>
        <v>0</v>
      </c>
      <c r="G35" s="56"/>
      <c r="H35" s="33">
        <f>_xlfn.IFNA(IF($H$8="First Area","",HLOOKUP($H$8,Data!$E$1:$BU$1020,A35,FALSE)),"-")</f>
        <v>114</v>
      </c>
      <c r="I35" s="41">
        <f>_xlfn.IFNA(IF($H$8="First Area","",IF(E35="N/A","-",HLOOKUP($H$8&amp;"%",Data!$E$1:$BU$1020,A35,FALSE))),"-")</f>
        <v>5.6829511465603187E-2</v>
      </c>
      <c r="J35" s="35">
        <f>_xlfn.IFNA(IF($H$8="First Area","",IF(E35="N/A","-",IF($H$8="Edinburgh","-",IF($H$8="Scotland","-",HLOOKUP($H$8&amp;"Index",Data!$E$1:$BU$1020,A35,FALSE))))),"-")</f>
        <v>1.1591910148516984</v>
      </c>
      <c r="K35" s="56"/>
      <c r="L35" s="33">
        <f>_xlfn.IFNA(IF($L$8="Second Area","",HLOOKUP($L$8,Data!$E$1:$BU$1020,A35,FALSE)),"-")</f>
        <v>7</v>
      </c>
      <c r="M35" s="34">
        <f>_xlfn.IFNA(IF($L$8="Second Area","",IF(E35="N/A","-",HLOOKUP($L$8&amp;"%",Data!$E$1:$BU$1020,A35,FALSE))),"-")</f>
        <v>2.2580645161290321E-2</v>
      </c>
      <c r="N35" s="35">
        <f>_xlfn.IFNA(IF($L$8="Second Area","",IF(E35="N/A","-",IF($L$8="Edinburgh","-",IF($L$8="Scotland","-",HLOOKUP($L$8&amp;"Index",Data!$E$1:$BU$1020,A35,FALSE))))),"-")</f>
        <v>0.28998302207130727</v>
      </c>
    </row>
    <row r="36" spans="1:22" x14ac:dyDescent="0.3">
      <c r="A36" s="326">
        <v>281</v>
      </c>
      <c r="B36" s="56" t="str">
        <f>VLOOKUP($A36,Data!$A$1:$BI$1015,2,FALSE)</f>
        <v>Duration - 1 year and up to 2 years</v>
      </c>
      <c r="C36" s="56" t="str">
        <f>VLOOKUP($A36,Data!$A$1:$BI$1015,3,FALSE)</f>
        <v>Stat-Xplore</v>
      </c>
      <c r="D36" s="105">
        <f>VLOOKUP($A36,Data!$A$1:$BI$1015,4,FALSE)</f>
        <v>44317</v>
      </c>
      <c r="E36" s="1164">
        <f>IF(ISBLANK(VLOOKUP($A36,Data!$A$1:$BI$1015,9,FALSE)),"N/A",VLOOKUP($A36,Data!$A$1:$BI$1015,9,FALSE))</f>
        <v>9.5412844036697253E-2</v>
      </c>
      <c r="F36" s="1164">
        <f>IF(ISBLANK(VLOOKUP($A36,Data!$A$1:$BI$1015,10,FALSE)),"N/A",VLOOKUP($A36,Data!$A$1:$BI$1015,10,FALSE))</f>
        <v>2.9914529914529916E-2</v>
      </c>
      <c r="G36" s="56"/>
      <c r="H36" s="33">
        <f>_xlfn.IFNA(IF($H$8="First Area","",HLOOKUP($H$8,Data!$E$1:$BU$1020,A36,FALSE)),"-")</f>
        <v>114</v>
      </c>
      <c r="I36" s="41">
        <f>_xlfn.IFNA(IF($H$8="First Area","",IF(E36="N/A","-",HLOOKUP($H$8&amp;"%",Data!$E$1:$BU$1020,A36,FALSE))),"-")</f>
        <v>5.6829511465603187E-2</v>
      </c>
      <c r="J36" s="35">
        <f>_xlfn.IFNA(IF($H$8="First Area","",IF(E36="N/A","-",IF($H$8="Edinburgh","-",IF($H$8="Scotland","-",HLOOKUP($H$8&amp;"Index",Data!$E$1:$BU$1020,A36,FALSE))))),"-")</f>
        <v>0.99811236266386938</v>
      </c>
      <c r="K36" s="56"/>
      <c r="L36" s="33">
        <f>_xlfn.IFNA(IF($L$8="Second Area","",HLOOKUP($L$8,Data!$E$1:$BU$1020,A36,FALSE)),"-")</f>
        <v>16</v>
      </c>
      <c r="M36" s="34">
        <f>_xlfn.IFNA(IF($L$8="Second Area","",IF(E36="N/A","-",HLOOKUP($L$8&amp;"%",Data!$E$1:$BU$1020,A36,FALSE))),"-")</f>
        <v>5.1612903225806452E-2</v>
      </c>
      <c r="N36" s="35">
        <f>_xlfn.IFNA(IF($L$8="Second Area","",IF(E36="N/A","-",IF($L$8="Edinburgh","-",IF($L$8="Scotland","-",HLOOKUP($L$8&amp;"Index",Data!$E$1:$BU$1020,A36,FALSE))))),"-")</f>
        <v>0.54094292803970223</v>
      </c>
    </row>
    <row r="37" spans="1:22" x14ac:dyDescent="0.3">
      <c r="A37" s="326">
        <v>282</v>
      </c>
      <c r="B37" s="56" t="str">
        <f>VLOOKUP($A37,Data!$A$1:$BI$1015,2,FALSE)</f>
        <v>Duration - 2 years and up to 5 years</v>
      </c>
      <c r="C37" s="56" t="str">
        <f>VLOOKUP($A37,Data!$A$1:$BI$1015,3,FALSE)</f>
        <v>Stat-Xplore</v>
      </c>
      <c r="D37" s="105">
        <f>VLOOKUP($A37,Data!$A$1:$BI$1015,4,FALSE)</f>
        <v>44317</v>
      </c>
      <c r="E37" s="1164">
        <f>IF(ISBLANK(VLOOKUP($A37,Data!$A$1:$BI$1015,9,FALSE)),"N/A",VLOOKUP($A37,Data!$A$1:$BI$1015,9,FALSE))</f>
        <v>0.1989051094890511</v>
      </c>
      <c r="F37" s="1164">
        <f>IF(ISBLANK(VLOOKUP($A37,Data!$A$1:$BI$1015,10,FALSE)),"N/A",VLOOKUP($A37,Data!$A$1:$BI$1015,10,FALSE))</f>
        <v>6.8376068376068383E-2</v>
      </c>
      <c r="G37" s="56"/>
      <c r="H37" s="33">
        <f>_xlfn.IFNA(IF($H$8="First Area","",HLOOKUP($H$8,Data!$E$1:$BU$1020,A37,FALSE)),"-")</f>
        <v>336</v>
      </c>
      <c r="I37" s="41">
        <f>_xlfn.IFNA(IF($H$8="First Area","",IF(E37="N/A","-",HLOOKUP($H$8&amp;"%",Data!$E$1:$BU$1020,A37,FALSE))),"-")</f>
        <v>0.16749750747756731</v>
      </c>
      <c r="J37" s="35">
        <f>_xlfn.IFNA(IF($H$8="First Area","",IF(E37="N/A","-",IF($H$8="Edinburgh","-",IF($H$8="Scotland","-",HLOOKUP($H$8&amp;"Index",Data!$E$1:$BU$1020,A37,FALSE))))),"-")</f>
        <v>1.1691788539706327</v>
      </c>
      <c r="K37" s="56"/>
      <c r="L37" s="33">
        <f>_xlfn.IFNA(IF($L$8="Second Area","",HLOOKUP($L$8,Data!$E$1:$BU$1020,A37,FALSE)),"-")</f>
        <v>35</v>
      </c>
      <c r="M37" s="34">
        <f>_xlfn.IFNA(IF($L$8="Second Area","",IF(E37="N/A","-",HLOOKUP($L$8&amp;"%",Data!$E$1:$BU$1020,A37,FALSE))),"-")</f>
        <v>0.11290322580645161</v>
      </c>
      <c r="N37" s="35">
        <f>_xlfn.IFNA(IF($L$8="Second Area","",IF(E37="N/A","-",IF($L$8="Edinburgh","-",IF($L$8="Scotland","-",HLOOKUP($L$8&amp;"Index",Data!$E$1:$BU$1020,A37,FALSE))))),"-")</f>
        <v>0.5676235572654631</v>
      </c>
    </row>
    <row r="38" spans="1:22" x14ac:dyDescent="0.3">
      <c r="A38" s="326">
        <v>283</v>
      </c>
      <c r="B38" s="56" t="str">
        <f>VLOOKUP($A38,Data!$A$1:$BI$1015,2,FALSE)</f>
        <v>Duration - 5 years and over</v>
      </c>
      <c r="C38" s="56" t="str">
        <f>VLOOKUP($A38,Data!$A$1:$BI$1015,3,FALSE)</f>
        <v>Stat-Xplore</v>
      </c>
      <c r="D38" s="105">
        <f>VLOOKUP($A38,Data!$A$1:$BI$1015,4,FALSE)</f>
        <v>44317</v>
      </c>
      <c r="E38" s="1164">
        <f>IF(ISBLANK(VLOOKUP($A38,Data!$A$1:$BI$1015,9,FALSE)),"N/A",VLOOKUP($A38,Data!$A$1:$BI$1015,9,FALSE))</f>
        <v>0.88034188034188032</v>
      </c>
      <c r="F38" s="1164">
        <f>IF(ISBLANK(VLOOKUP($A38,Data!$A$1:$BI$1015,10,FALSE)),"N/A",VLOOKUP($A38,Data!$A$1:$BI$1015,10,FALSE))</f>
        <v>0.65688073394495416</v>
      </c>
      <c r="G38" s="56"/>
      <c r="H38" s="33">
        <f>_xlfn.IFNA(IF($H$8="First Area","",HLOOKUP($H$8,Data!$E$1:$BU$1020,A38,FALSE)),"-")</f>
        <v>1450</v>
      </c>
      <c r="I38" s="41">
        <f>_xlfn.IFNA(IF($H$8="First Area","",IF(E38="N/A","-",HLOOKUP($H$8&amp;"%",Data!$E$1:$BU$1020,A38,FALSE))),"-")</f>
        <v>0.72283150548354935</v>
      </c>
      <c r="J38" s="35">
        <f>_xlfn.IFNA(IF($H$8="First Area","",IF(E38="N/A","-",IF($H$8="Edinburgh","-",IF($H$8="Scotland","-",HLOOKUP($H$8&amp;"Index",Data!$E$1:$BU$1020,A38,FALSE))))),"-")</f>
        <v>0.96314032300688301</v>
      </c>
      <c r="K38" s="56"/>
      <c r="L38" s="33">
        <f>_xlfn.IFNA(IF($L$8="Second Area","",HLOOKUP($L$8,Data!$E$1:$BU$1020,A38,FALSE)),"-")</f>
        <v>241</v>
      </c>
      <c r="M38" s="34">
        <f>_xlfn.IFNA(IF($L$8="Second Area","",IF(E38="N/A","-",HLOOKUP($L$8&amp;"%",Data!$E$1:$BU$1020,A38,FALSE))),"-")</f>
        <v>0.77741935483870972</v>
      </c>
      <c r="N38" s="35">
        <f>_xlfn.IFNA(IF($L$8="Second Area","",IF(E38="N/A","-",IF($L$8="Edinburgh","-",IF($L$8="Scotland","-",HLOOKUP($L$8&amp;"Index",Data!$E$1:$BU$1020,A38,FALSE))))),"-")</f>
        <v>0.88308800501096152</v>
      </c>
    </row>
    <row r="39" spans="1:22" ht="5.25" customHeight="1" x14ac:dyDescent="0.3">
      <c r="B39" s="56"/>
      <c r="C39" s="56"/>
      <c r="D39" s="56"/>
      <c r="E39" s="1176"/>
      <c r="F39" s="1176"/>
      <c r="G39" s="56"/>
      <c r="H39" s="33"/>
      <c r="I39" s="41"/>
      <c r="J39" s="35"/>
      <c r="K39" s="56"/>
      <c r="L39" s="33"/>
      <c r="M39" s="34"/>
      <c r="N39" s="35"/>
      <c r="O39" s="56"/>
      <c r="P39" s="56"/>
      <c r="Q39" s="56"/>
      <c r="R39" s="56"/>
      <c r="S39" s="56"/>
      <c r="T39" s="56"/>
      <c r="U39" s="56"/>
      <c r="V39" s="56"/>
    </row>
    <row r="40" spans="1:22" x14ac:dyDescent="0.3">
      <c r="A40" s="326">
        <v>284</v>
      </c>
      <c r="B40" s="56" t="str">
        <f>VLOOKUP($A40,Data!$A$1:$BI$1015,2,FALSE)</f>
        <v>Mobility Award - Higher Rate</v>
      </c>
      <c r="C40" s="56" t="str">
        <f>VLOOKUP($A40,Data!$A$1:$BI$1015,3,FALSE)</f>
        <v>Stat-Xplore</v>
      </c>
      <c r="D40" s="105">
        <f>VLOOKUP($A40,Data!$A$1:$BI$1015,4,FALSE)</f>
        <v>44317</v>
      </c>
      <c r="E40" s="1164">
        <f>IF(ISBLANK(VLOOKUP($A40,Data!$A$1:$BI$1015,9,FALSE)),"N/A",VLOOKUP($A40,Data!$A$1:$BI$1015,9,FALSE))</f>
        <v>0.49545454545454548</v>
      </c>
      <c r="F40" s="1164">
        <f>IF(ISBLANK(VLOOKUP($A40,Data!$A$1:$BI$1015,10,FALSE)),"N/A",VLOOKUP($A40,Data!$A$1:$BI$1015,10,FALSE))</f>
        <v>0.31009174311926607</v>
      </c>
      <c r="G40" s="56"/>
      <c r="H40" s="33">
        <f>_xlfn.IFNA(IF($H$8="First Area","",HLOOKUP($H$8,Data!$E$1:$BU$1020,A40,FALSE)),"-")</f>
        <v>759</v>
      </c>
      <c r="I40" s="41">
        <f>_xlfn.IFNA(IF($H$8="First Area","",IF(E40="N/A","-",HLOOKUP($H$8&amp;"%",Data!$E$1:$BU$1020,A40,FALSE))),"-")</f>
        <v>0.37836490528414757</v>
      </c>
      <c r="J40" s="35">
        <f>_xlfn.IFNA(IF($H$8="First Area","",IF(E40="N/A","-",IF($H$8="Edinburgh","-",IF($H$8="Scotland","-",HLOOKUP($H$8&amp;"Index",Data!$E$1:$BU$1020,A40,FALSE))))),"-")</f>
        <v>0.92251698229459056</v>
      </c>
      <c r="K40" s="56"/>
      <c r="L40" s="33">
        <f>_xlfn.IFNA(IF($L$8="Second Area","",HLOOKUP($L$8,Data!$E$1:$BU$1020,A40,FALSE)),"-")</f>
        <v>126</v>
      </c>
      <c r="M40" s="34">
        <f>_xlfn.IFNA(IF($L$8="Second Area","",IF(E40="N/A","-",HLOOKUP($L$8&amp;"%",Data!$E$1:$BU$1020,A40,FALSE))),"-")</f>
        <v>0.40645161290322579</v>
      </c>
      <c r="N40" s="35">
        <f>_xlfn.IFNA(IF($L$8="Second Area","",IF(E40="N/A","-",IF($L$8="Edinburgh","-",IF($L$8="Scotland","-",HLOOKUP($L$8&amp;"Index",Data!$E$1:$BU$1020,A40,FALSE))))),"-")</f>
        <v>0.82036105356614375</v>
      </c>
    </row>
    <row r="41" spans="1:22" x14ac:dyDescent="0.3">
      <c r="A41" s="326">
        <v>285</v>
      </c>
      <c r="B41" s="56" t="str">
        <f>VLOOKUP($A41,Data!$A$1:$BI$1015,2,FALSE)</f>
        <v>Mobility Award - Lower Rate</v>
      </c>
      <c r="C41" s="56" t="str">
        <f>VLOOKUP($A41,Data!$A$1:$BI$1015,3,FALSE)</f>
        <v>Stat-Xplore</v>
      </c>
      <c r="D41" s="105">
        <f>VLOOKUP($A41,Data!$A$1:$BI$1015,4,FALSE)</f>
        <v>44317</v>
      </c>
      <c r="E41" s="1164">
        <f>IF(ISBLANK(VLOOKUP($A41,Data!$A$1:$BI$1015,9,FALSE)),"N/A",VLOOKUP($A41,Data!$A$1:$BI$1015,9,FALSE))</f>
        <v>0.46897810218978103</v>
      </c>
      <c r="F41" s="1164">
        <f>IF(ISBLANK(VLOOKUP($A41,Data!$A$1:$BI$1015,10,FALSE)),"N/A",VLOOKUP($A41,Data!$A$1:$BI$1015,10,FALSE))</f>
        <v>0.34090909090909088</v>
      </c>
      <c r="G41" s="56"/>
      <c r="H41" s="33">
        <f>_xlfn.IFNA(IF($H$8="First Area","",HLOOKUP($H$8,Data!$E$1:$BU$1020,A41,FALSE)),"-")</f>
        <v>856</v>
      </c>
      <c r="I41" s="41">
        <f>_xlfn.IFNA(IF($H$8="First Area","",IF(E41="N/A","-",HLOOKUP($H$8&amp;"%",Data!$E$1:$BU$1020,A41,FALSE))),"-")</f>
        <v>0.42671984047856432</v>
      </c>
      <c r="J41" s="35">
        <f>_xlfn.IFNA(IF($H$8="First Area","",IF(E41="N/A","-",IF($H$8="Edinburgh","-",IF($H$8="Scotland","-",HLOOKUP($H$8&amp;"Index",Data!$E$1:$BU$1020,A41,FALSE))))),"-")</f>
        <v>1.0186586950783401</v>
      </c>
      <c r="K41" s="56"/>
      <c r="L41" s="33">
        <f>_xlfn.IFNA(IF($L$8="Second Area","",HLOOKUP($L$8,Data!$E$1:$BU$1020,A41,FALSE)),"-")</f>
        <v>130</v>
      </c>
      <c r="M41" s="34">
        <f>_xlfn.IFNA(IF($L$8="Second Area","",IF(E41="N/A","-",HLOOKUP($L$8&amp;"%",Data!$E$1:$BU$1020,A41,FALSE))),"-")</f>
        <v>0.41935483870967744</v>
      </c>
      <c r="N41" s="35">
        <f>_xlfn.IFNA(IF($L$8="Second Area","",IF(E41="N/A","-",IF($L$8="Edinburgh","-",IF($L$8="Scotland","-",HLOOKUP($L$8&amp;"Index",Data!$E$1:$BU$1020,A41,FALSE))))),"-")</f>
        <v>0.89418852767666623</v>
      </c>
    </row>
    <row r="42" spans="1:22" x14ac:dyDescent="0.3">
      <c r="A42" s="326">
        <v>286</v>
      </c>
      <c r="B42" s="56" t="str">
        <f>VLOOKUP($A42,Data!$A$1:$BI$1015,2,FALSE)</f>
        <v>Mobility Award - Nil Rate</v>
      </c>
      <c r="C42" s="56" t="str">
        <f>VLOOKUP($A42,Data!$A$1:$BI$1015,3,FALSE)</f>
        <v>Stat-Xplore</v>
      </c>
      <c r="D42" s="105">
        <f>VLOOKUP($A42,Data!$A$1:$BI$1015,4,FALSE)</f>
        <v>44317</v>
      </c>
      <c r="E42" s="1164">
        <f>IF(ISBLANK(VLOOKUP($A42,Data!$A$1:$BI$1015,9,FALSE)),"N/A",VLOOKUP($A42,Data!$A$1:$BI$1015,9,FALSE))</f>
        <v>0.22568807339449543</v>
      </c>
      <c r="F42" s="1164">
        <f>IF(ISBLANK(VLOOKUP($A42,Data!$A$1:$BI$1015,10,FALSE)),"N/A",VLOOKUP($A42,Data!$A$1:$BI$1015,10,FALSE))</f>
        <v>9.8290598290598288E-2</v>
      </c>
      <c r="G42" s="56"/>
      <c r="H42" s="33">
        <f>_xlfn.IFNA(IF($H$8="First Area","",HLOOKUP($H$8,Data!$E$1:$BU$1020,A42,FALSE)),"-")</f>
        <v>388</v>
      </c>
      <c r="I42" s="41">
        <f>_xlfn.IFNA(IF($H$8="First Area","",IF(E42="N/A","-",HLOOKUP($H$8&amp;"%",Data!$E$1:$BU$1020,A42,FALSE))),"-")</f>
        <v>0.19341974077766699</v>
      </c>
      <c r="J42" s="35">
        <f>_xlfn.IFNA(IF($H$8="First Area","",IF(E42="N/A","-",IF($H$8="Edinburgh","-",IF($H$8="Scotland","-",HLOOKUP($H$8&amp;"Index",Data!$E$1:$BU$1020,A42,FALSE))))),"-")</f>
        <v>1.1361202698957069</v>
      </c>
      <c r="K42" s="56"/>
      <c r="L42" s="33">
        <f>_xlfn.IFNA(IF($L$8="Second Area","",HLOOKUP($L$8,Data!$E$1:$BU$1020,A42,FALSE)),"-")</f>
        <v>52</v>
      </c>
      <c r="M42" s="34">
        <f>_xlfn.IFNA(IF($L$8="Second Area","",IF(E42="N/A","-",HLOOKUP($L$8&amp;"%",Data!$E$1:$BU$1020,A42,FALSE))),"-")</f>
        <v>0.16774193548387098</v>
      </c>
      <c r="N42" s="35">
        <f>_xlfn.IFNA(IF($L$8="Second Area","",IF(E42="N/A","-",IF($L$8="Edinburgh","-",IF($L$8="Scotland","-",HLOOKUP($L$8&amp;"Index",Data!$E$1:$BU$1020,A42,FALSE))))),"-")</f>
        <v>0.74324678730658278</v>
      </c>
    </row>
    <row r="43" spans="1:22" x14ac:dyDescent="0.3">
      <c r="A43" s="326">
        <v>287</v>
      </c>
      <c r="B43" s="56" t="str">
        <f>VLOOKUP($A43,Data!$A$1:$BI$1015,2,FALSE)</f>
        <v>Care Award - Higher Rate</v>
      </c>
      <c r="C43" s="56" t="str">
        <f>VLOOKUP($A43,Data!$A$1:$BI$1015,3,FALSE)</f>
        <v>Stat-Xplore</v>
      </c>
      <c r="D43" s="105">
        <f>VLOOKUP($A43,Data!$A$1:$BI$1015,4,FALSE)</f>
        <v>44317</v>
      </c>
      <c r="E43" s="1164">
        <f>IF(ISBLANK(VLOOKUP($A43,Data!$A$1:$BI$1015,9,FALSE)),"N/A",VLOOKUP($A43,Data!$A$1:$BI$1015,9,FALSE))</f>
        <v>0.33548387096774196</v>
      </c>
      <c r="F43" s="1164">
        <f>IF(ISBLANK(VLOOKUP($A43,Data!$A$1:$BI$1015,10,FALSE)),"N/A",VLOOKUP($A43,Data!$A$1:$BI$1015,10,FALSE))</f>
        <v>0.20634920634920634</v>
      </c>
      <c r="G43" s="56"/>
      <c r="H43" s="33">
        <f>_xlfn.IFNA(IF($H$8="First Area","",HLOOKUP($H$8,Data!$E$1:$BU$1020,A43,FALSE)),"-")</f>
        <v>572</v>
      </c>
      <c r="I43" s="41">
        <f>_xlfn.IFNA(IF($H$8="First Area","",IF(E43="N/A","-",HLOOKUP($H$8&amp;"%",Data!$E$1:$BU$1020,A43,FALSE))),"-")</f>
        <v>0.28514456630109669</v>
      </c>
      <c r="J43" s="35">
        <f>_xlfn.IFNA(IF($H$8="First Area","",IF(E43="N/A","-",IF($H$8="Edinburgh","-",IF($H$8="Scotland","-",HLOOKUP($H$8&amp;"Index",Data!$E$1:$BU$1020,A43,FALSE))))),"-")</f>
        <v>1.0111489179755322</v>
      </c>
      <c r="K43" s="56"/>
      <c r="L43" s="33">
        <f>_xlfn.IFNA(IF($L$8="Second Area","",HLOOKUP($L$8,Data!$E$1:$BU$1020,A43,FALSE)),"-")</f>
        <v>104</v>
      </c>
      <c r="M43" s="34">
        <f>_xlfn.IFNA(IF($L$8="Second Area","",IF(E43="N/A","-",HLOOKUP($L$8&amp;"%",Data!$E$1:$BU$1020,A43,FALSE))),"-")</f>
        <v>0.33548387096774196</v>
      </c>
      <c r="N43" s="35">
        <f>_xlfn.IFNA(IF($L$8="Second Area","",IF(E43="N/A","-",IF($L$8="Edinburgh","-",IF($L$8="Scotland","-",HLOOKUP($L$8&amp;"Index",Data!$E$1:$BU$1020,A43,FALSE))))),"-")</f>
        <v>1</v>
      </c>
    </row>
    <row r="44" spans="1:22" x14ac:dyDescent="0.3">
      <c r="A44" s="326">
        <v>288</v>
      </c>
      <c r="B44" s="56" t="str">
        <f>VLOOKUP($A44,Data!$A$1:$BI$1015,2,FALSE)</f>
        <v>Care Award - MiddleRate</v>
      </c>
      <c r="C44" s="56" t="str">
        <f>VLOOKUP($A44,Data!$A$1:$BI$1015,3,FALSE)</f>
        <v>Stat-Xplore</v>
      </c>
      <c r="D44" s="105">
        <f>VLOOKUP($A44,Data!$A$1:$BI$1015,4,FALSE)</f>
        <v>44317</v>
      </c>
      <c r="E44" s="1164">
        <f>IF(ISBLANK(VLOOKUP($A44,Data!$A$1:$BI$1015,9,FALSE)),"N/A",VLOOKUP($A44,Data!$A$1:$BI$1015,9,FALSE))</f>
        <v>0.51047120418848169</v>
      </c>
      <c r="F44" s="1164">
        <f>IF(ISBLANK(VLOOKUP($A44,Data!$A$1:$BI$1015,10,FALSE)),"N/A",VLOOKUP($A44,Data!$A$1:$BI$1015,10,FALSE))</f>
        <v>0.3783783783783784</v>
      </c>
      <c r="G44" s="56"/>
      <c r="H44" s="33">
        <f>_xlfn.IFNA(IF($H$8="First Area","",HLOOKUP($H$8,Data!$E$1:$BU$1020,A44,FALSE)),"-")</f>
        <v>929</v>
      </c>
      <c r="I44" s="41">
        <f>_xlfn.IFNA(IF($H$8="First Area","",IF(E44="N/A","-",HLOOKUP($H$8&amp;"%",Data!$E$1:$BU$1020,A44,FALSE))),"-")</f>
        <v>0.46311066799601197</v>
      </c>
      <c r="J44" s="35">
        <f>_xlfn.IFNA(IF($H$8="First Area","",IF(E44="N/A","-",IF($H$8="Edinburgh","-",IF($H$8="Scotland","-",HLOOKUP($H$8&amp;"Index",Data!$E$1:$BU$1020,A44,FALSE))))),"-")</f>
        <v>1.0304612725796205</v>
      </c>
      <c r="K44" s="56"/>
      <c r="L44" s="33">
        <f>_xlfn.IFNA(IF($L$8="Second Area","",HLOOKUP($L$8,Data!$E$1:$BU$1020,A44,FALSE)),"-")</f>
        <v>119</v>
      </c>
      <c r="M44" s="34">
        <f>_xlfn.IFNA(IF($L$8="Second Area","",IF(E44="N/A","-",HLOOKUP($L$8&amp;"%",Data!$E$1:$BU$1020,A44,FALSE))),"-")</f>
        <v>0.38387096774193546</v>
      </c>
      <c r="N44" s="35">
        <f>_xlfn.IFNA(IF($L$8="Second Area","",IF(E44="N/A","-",IF($L$8="Edinburgh","-",IF($L$8="Scotland","-",HLOOKUP($L$8&amp;"Index",Data!$E$1:$BU$1020,A44,FALSE))))),"-")</f>
        <v>0.75199338296112483</v>
      </c>
    </row>
    <row r="45" spans="1:22" x14ac:dyDescent="0.3">
      <c r="A45" s="326">
        <v>289</v>
      </c>
      <c r="B45" s="56" t="str">
        <f>VLOOKUP($A45,Data!$A$1:$BI$1015,2,FALSE)</f>
        <v>Care Award - Lower Rate</v>
      </c>
      <c r="C45" s="56" t="str">
        <f>VLOOKUP($A45,Data!$A$1:$BI$1015,3,FALSE)</f>
        <v>Stat-Xplore</v>
      </c>
      <c r="D45" s="105">
        <f>VLOOKUP($A45,Data!$A$1:$BI$1015,4,FALSE)</f>
        <v>44317</v>
      </c>
      <c r="E45" s="1164">
        <f>IF(ISBLANK(VLOOKUP($A45,Data!$A$1:$BI$1015,9,FALSE)),"N/A",VLOOKUP($A45,Data!$A$1:$BI$1015,9,FALSE))</f>
        <v>0.21794871794871795</v>
      </c>
      <c r="F45" s="1164">
        <f>IF(ISBLANK(VLOOKUP($A45,Data!$A$1:$BI$1015,10,FALSE)),"N/A",VLOOKUP($A45,Data!$A$1:$BI$1015,10,FALSE))</f>
        <v>0.1256544502617801</v>
      </c>
      <c r="G45" s="56"/>
      <c r="H45" s="33">
        <f>_xlfn.IFNA(IF($H$8="First Area","",HLOOKUP($H$8,Data!$E$1:$BU$1020,A45,FALSE)),"-")</f>
        <v>306</v>
      </c>
      <c r="I45" s="41">
        <f>_xlfn.IFNA(IF($H$8="First Area","",IF(E45="N/A","-",HLOOKUP($H$8&amp;"%",Data!$E$1:$BU$1020,A45,FALSE))),"-")</f>
        <v>0.15254237288135594</v>
      </c>
      <c r="J45" s="35">
        <f>_xlfn.IFNA(IF($H$8="First Area","",IF(E45="N/A","-",IF($H$8="Edinburgh","-",IF($H$8="Scotland","-",HLOOKUP($H$8&amp;"Index",Data!$E$1:$BU$1020,A45,FALSE))))),"-")</f>
        <v>0.93968225870690802</v>
      </c>
      <c r="K45" s="56"/>
      <c r="L45" s="33">
        <f>_xlfn.IFNA(IF($L$8="Second Area","",HLOOKUP($L$8,Data!$E$1:$BU$1020,A45,FALSE)),"-")</f>
        <v>51</v>
      </c>
      <c r="M45" s="34">
        <f>_xlfn.IFNA(IF($L$8="Second Area","",IF(E45="N/A","-",HLOOKUP($L$8&amp;"%",Data!$E$1:$BU$1020,A45,FALSE))),"-")</f>
        <v>0.16451612903225807</v>
      </c>
      <c r="N45" s="35">
        <f>_xlfn.IFNA(IF($L$8="Second Area","",IF(E45="N/A","-",IF($L$8="Edinburgh","-",IF($L$8="Scotland","-",HLOOKUP($L$8&amp;"Index",Data!$E$1:$BU$1020,A45,FALSE))))),"-")</f>
        <v>0.75483870967741939</v>
      </c>
    </row>
    <row r="46" spans="1:22" x14ac:dyDescent="0.3">
      <c r="A46" s="326">
        <v>290</v>
      </c>
      <c r="B46" s="56" t="str">
        <f>VLOOKUP($A46,Data!$A$1:$BI$1015,2,FALSE)</f>
        <v>Care Award - Lower Rate</v>
      </c>
      <c r="C46" s="56" t="str">
        <f>VLOOKUP($A46,Data!$A$1:$BI$1015,3,FALSE)</f>
        <v>Stat-Xplore</v>
      </c>
      <c r="D46" s="105">
        <f>VLOOKUP($A46,Data!$A$1:$BI$1015,4,FALSE)</f>
        <v>44317</v>
      </c>
      <c r="E46" s="1164">
        <f>IF(ISBLANK(VLOOKUP($A46,Data!$A$1:$BI$1015,9,FALSE)),"N/A",VLOOKUP($A46,Data!$A$1:$BI$1015,9,FALSE))</f>
        <v>0.14285714285714285</v>
      </c>
      <c r="F46" s="1164">
        <f>IF(ISBLANK(VLOOKUP($A46,Data!$A$1:$BI$1015,10,FALSE)),"N/A",VLOOKUP($A46,Data!$A$1:$BI$1015,10,FALSE))</f>
        <v>7.155963302752294E-2</v>
      </c>
      <c r="G46" s="56"/>
      <c r="H46" s="33">
        <f>_xlfn.IFNA(IF($H$8="First Area","",HLOOKUP($H$8,Data!$E$1:$BU$1020,A46,FALSE)),"-")</f>
        <v>207</v>
      </c>
      <c r="I46" s="41">
        <f>_xlfn.IFNA(IF($H$8="First Area","",IF(E46="N/A","-",HLOOKUP($H$8&amp;"%",Data!$E$1:$BU$1020,A46,FALSE))),"-")</f>
        <v>0.10319042871385843</v>
      </c>
      <c r="J46" s="35">
        <f>_xlfn.IFNA(IF($H$8="First Area","",IF(E46="N/A","-",IF($H$8="Edinburgh","-",IF($H$8="Scotland","-",HLOOKUP($H$8&amp;"Index",Data!$E$1:$BU$1020,A46,FALSE))))),"-")</f>
        <v>0.98169604090952955</v>
      </c>
      <c r="K46" s="56"/>
      <c r="L46" s="33">
        <f>_xlfn.IFNA(IF($L$8="Second Area","",HLOOKUP($L$8,Data!$E$1:$BU$1020,A46,FALSE)),"-")</f>
        <v>38</v>
      </c>
      <c r="M46" s="34">
        <f>_xlfn.IFNA(IF($L$8="Second Area","",IF(E46="N/A","-",HLOOKUP($L$8&amp;"%",Data!$E$1:$BU$1020,A46,FALSE))),"-")</f>
        <v>0.12258064516129032</v>
      </c>
      <c r="N46" s="35">
        <f>_xlfn.IFNA(IF($L$8="Second Area","",IF(E46="N/A","-",IF($L$8="Edinburgh","-",IF($L$8="Scotland","-",HLOOKUP($L$8&amp;"Index",Data!$E$1:$BU$1020,A46,FALSE))))),"-")</f>
        <v>0.85806451612903223</v>
      </c>
    </row>
    <row r="47" spans="1:22" ht="4.5" customHeight="1" x14ac:dyDescent="0.3">
      <c r="H47" s="627"/>
      <c r="L47" s="627"/>
    </row>
    <row r="48" spans="1:22" x14ac:dyDescent="0.3">
      <c r="B48" s="103"/>
      <c r="C48" s="615"/>
      <c r="D48" s="616"/>
      <c r="E48" s="616"/>
      <c r="F48" s="616"/>
      <c r="G48" s="616"/>
      <c r="H48" s="616"/>
      <c r="I48" s="616"/>
      <c r="J48" s="616"/>
      <c r="K48" s="616"/>
      <c r="L48" s="616"/>
      <c r="M48" s="616"/>
      <c r="N48" s="616"/>
      <c r="O48" s="616"/>
      <c r="P48" s="616"/>
      <c r="Q48" s="616"/>
    </row>
    <row r="49" spans="2:16" ht="4.5" customHeight="1" x14ac:dyDescent="0.3">
      <c r="B49" s="103"/>
      <c r="C49" s="103"/>
      <c r="D49" s="103"/>
      <c r="E49" s="616"/>
      <c r="F49" s="616"/>
      <c r="G49" s="103"/>
      <c r="H49" s="628"/>
      <c r="I49" s="103"/>
      <c r="J49" s="103"/>
      <c r="K49" s="103"/>
      <c r="L49" s="628"/>
      <c r="M49" s="103"/>
      <c r="N49" s="103"/>
      <c r="O49" s="103"/>
      <c r="P49" s="103"/>
    </row>
    <row r="50" spans="2:16" x14ac:dyDescent="0.3">
      <c r="B50" s="56"/>
      <c r="C50" s="56"/>
      <c r="D50" s="105"/>
      <c r="E50" s="616"/>
      <c r="F50" s="616"/>
      <c r="G50" s="56"/>
      <c r="H50" s="33"/>
      <c r="I50" s="41"/>
      <c r="J50" s="35"/>
      <c r="K50" s="56"/>
      <c r="L50" s="33"/>
      <c r="M50" s="34"/>
      <c r="N50" s="35"/>
    </row>
    <row r="51" spans="2:16" x14ac:dyDescent="0.3">
      <c r="B51" s="56"/>
      <c r="C51" s="56"/>
      <c r="D51" s="105"/>
      <c r="E51" s="616"/>
      <c r="F51" s="616"/>
      <c r="G51" s="56"/>
      <c r="H51" s="33"/>
      <c r="I51" s="41"/>
      <c r="J51" s="35"/>
      <c r="K51" s="56"/>
      <c r="L51" s="33"/>
      <c r="M51" s="34"/>
      <c r="N51" s="35"/>
    </row>
    <row r="52" spans="2:16" x14ac:dyDescent="0.3">
      <c r="B52" s="56"/>
      <c r="C52" s="56"/>
      <c r="D52" s="105"/>
      <c r="E52" s="616"/>
      <c r="F52" s="616"/>
      <c r="G52" s="56"/>
      <c r="H52" s="33"/>
      <c r="I52" s="41"/>
      <c r="J52" s="35"/>
      <c r="K52" s="56"/>
      <c r="L52" s="33"/>
      <c r="M52" s="34"/>
      <c r="N52" s="35"/>
    </row>
    <row r="53" spans="2:16" x14ac:dyDescent="0.3">
      <c r="B53" s="56"/>
      <c r="C53" s="56"/>
      <c r="D53" s="105"/>
      <c r="E53" s="616"/>
      <c r="F53" s="616"/>
      <c r="G53" s="56"/>
      <c r="H53" s="33"/>
      <c r="I53" s="41"/>
      <c r="J53" s="35"/>
      <c r="K53" s="56"/>
      <c r="L53" s="33"/>
      <c r="M53" s="34"/>
      <c r="N53" s="35"/>
    </row>
    <row r="54" spans="2:16" ht="4.5" customHeight="1" x14ac:dyDescent="0.3">
      <c r="E54" s="616"/>
      <c r="F54" s="616"/>
      <c r="H54" s="627"/>
      <c r="L54" s="627"/>
    </row>
    <row r="55" spans="2:16" x14ac:dyDescent="0.3">
      <c r="B55" s="56"/>
      <c r="C55" s="56"/>
      <c r="D55" s="105"/>
      <c r="E55" s="616"/>
      <c r="F55" s="616"/>
      <c r="G55" s="56"/>
      <c r="H55" s="33"/>
      <c r="I55" s="41"/>
      <c r="J55" s="35"/>
      <c r="K55" s="56"/>
      <c r="L55" s="33"/>
      <c r="M55" s="34"/>
      <c r="N55" s="35"/>
    </row>
    <row r="56" spans="2:16" x14ac:dyDescent="0.3">
      <c r="B56" s="56"/>
      <c r="C56" s="56"/>
      <c r="D56" s="105"/>
      <c r="E56" s="616"/>
      <c r="F56" s="616"/>
      <c r="G56" s="56"/>
      <c r="H56" s="33"/>
      <c r="I56" s="41"/>
      <c r="J56" s="35"/>
      <c r="K56" s="56"/>
      <c r="L56" s="33"/>
      <c r="M56" s="34"/>
      <c r="N56" s="35"/>
    </row>
    <row r="57" spans="2:16" ht="3.75" customHeight="1" x14ac:dyDescent="0.3">
      <c r="E57" s="616"/>
      <c r="F57" s="616"/>
      <c r="H57" s="627"/>
      <c r="L57" s="627"/>
    </row>
    <row r="58" spans="2:16" x14ac:dyDescent="0.3">
      <c r="B58" s="56"/>
      <c r="C58" s="56"/>
      <c r="D58" s="105"/>
      <c r="E58" s="616"/>
      <c r="F58" s="616"/>
      <c r="G58" s="56"/>
      <c r="H58" s="33"/>
      <c r="I58" s="41"/>
      <c r="J58" s="35"/>
      <c r="K58" s="56"/>
      <c r="L58" s="33"/>
      <c r="M58" s="34"/>
      <c r="N58" s="35"/>
    </row>
    <row r="59" spans="2:16" x14ac:dyDescent="0.3">
      <c r="B59" s="56"/>
      <c r="C59" s="56"/>
      <c r="D59" s="105"/>
      <c r="E59" s="616"/>
      <c r="F59" s="616"/>
      <c r="G59" s="56"/>
      <c r="H59" s="33"/>
      <c r="I59" s="41"/>
      <c r="J59" s="35"/>
      <c r="K59" s="56"/>
      <c r="L59" s="33"/>
      <c r="M59" s="34"/>
      <c r="N59" s="35"/>
    </row>
    <row r="60" spans="2:16" x14ac:dyDescent="0.3">
      <c r="B60" s="56"/>
      <c r="C60" s="56"/>
      <c r="D60" s="105"/>
      <c r="E60" s="616"/>
      <c r="F60" s="616"/>
      <c r="G60" s="56"/>
      <c r="H60" s="33"/>
      <c r="I60" s="41"/>
      <c r="J60" s="35"/>
      <c r="K60" s="56"/>
      <c r="L60" s="33"/>
      <c r="M60" s="34"/>
      <c r="N60" s="35"/>
    </row>
    <row r="61" spans="2:16" x14ac:dyDescent="0.3">
      <c r="B61" s="56"/>
      <c r="C61" s="56"/>
      <c r="D61" s="105"/>
      <c r="E61" s="616"/>
      <c r="F61" s="616"/>
      <c r="G61" s="56"/>
      <c r="H61" s="33"/>
      <c r="I61" s="41"/>
      <c r="J61" s="35"/>
      <c r="K61" s="56"/>
      <c r="L61" s="33"/>
      <c r="M61" s="34"/>
      <c r="N61" s="35"/>
    </row>
    <row r="62" spans="2:16" x14ac:dyDescent="0.3">
      <c r="B62" s="56"/>
      <c r="C62" s="56"/>
      <c r="D62" s="105"/>
      <c r="E62" s="616"/>
      <c r="F62" s="616"/>
      <c r="G62" s="56"/>
      <c r="H62" s="33"/>
      <c r="I62" s="41"/>
      <c r="J62" s="35"/>
      <c r="K62" s="56"/>
      <c r="L62" s="33"/>
      <c r="M62" s="34"/>
      <c r="N62" s="35"/>
    </row>
    <row r="63" spans="2:16" ht="6" customHeight="1" x14ac:dyDescent="0.3">
      <c r="E63" s="616"/>
      <c r="F63" s="616"/>
      <c r="H63" s="627"/>
      <c r="L63" s="627"/>
    </row>
    <row r="64" spans="2:16" x14ac:dyDescent="0.3">
      <c r="B64" s="56"/>
      <c r="C64" s="56"/>
      <c r="D64" s="105"/>
      <c r="E64" s="616"/>
      <c r="F64" s="616"/>
      <c r="G64" s="56"/>
      <c r="H64" s="33"/>
      <c r="I64" s="41"/>
      <c r="J64" s="35"/>
      <c r="K64" s="56"/>
      <c r="L64" s="33"/>
      <c r="M64" s="34"/>
      <c r="N64" s="35"/>
    </row>
    <row r="65" spans="2:14" x14ac:dyDescent="0.3">
      <c r="B65" s="56"/>
      <c r="C65" s="56"/>
      <c r="D65" s="105"/>
      <c r="E65" s="616"/>
      <c r="F65" s="616"/>
      <c r="G65" s="56"/>
      <c r="H65" s="33"/>
      <c r="I65" s="41"/>
      <c r="J65" s="35"/>
      <c r="K65" s="56"/>
      <c r="L65" s="33"/>
      <c r="M65" s="34"/>
      <c r="N65" s="35"/>
    </row>
    <row r="66" spans="2:14" ht="6" customHeight="1" x14ac:dyDescent="0.3">
      <c r="E66" s="616"/>
      <c r="F66" s="616"/>
      <c r="H66" s="627"/>
      <c r="L66" s="627"/>
    </row>
    <row r="67" spans="2:14" x14ac:dyDescent="0.3">
      <c r="B67" s="56"/>
      <c r="C67" s="56"/>
      <c r="D67" s="105"/>
      <c r="E67" s="616"/>
      <c r="F67" s="616"/>
      <c r="G67" s="56"/>
      <c r="H67" s="33"/>
      <c r="I67" s="41"/>
      <c r="J67" s="35"/>
      <c r="K67" s="56"/>
      <c r="L67" s="33"/>
      <c r="M67" s="34"/>
      <c r="N67" s="35"/>
    </row>
    <row r="68" spans="2:14" x14ac:dyDescent="0.3">
      <c r="B68" s="56"/>
      <c r="C68" s="56"/>
      <c r="D68" s="105"/>
      <c r="E68" s="616"/>
      <c r="F68" s="616"/>
      <c r="G68" s="56"/>
      <c r="H68" s="33"/>
      <c r="I68" s="41"/>
      <c r="J68" s="35"/>
      <c r="K68" s="56"/>
      <c r="L68" s="33"/>
      <c r="M68" s="34"/>
      <c r="N68" s="35"/>
    </row>
    <row r="69" spans="2:14" x14ac:dyDescent="0.3">
      <c r="B69" s="56"/>
      <c r="C69" s="56"/>
      <c r="D69" s="105"/>
      <c r="E69" s="616"/>
      <c r="F69" s="616"/>
      <c r="G69" s="56"/>
      <c r="H69" s="33"/>
      <c r="I69" s="41"/>
      <c r="J69" s="35"/>
      <c r="K69" s="56"/>
      <c r="L69" s="33"/>
      <c r="M69" s="34"/>
      <c r="N69" s="35"/>
    </row>
    <row r="70" spans="2:14" x14ac:dyDescent="0.3">
      <c r="E70" s="616"/>
      <c r="F70" s="616"/>
    </row>
    <row r="71" spans="2:14" x14ac:dyDescent="0.3">
      <c r="E71" s="616"/>
      <c r="F71" s="616"/>
    </row>
  </sheetData>
  <sheetProtection algorithmName="SHA-512" hashValue="1HSuvICGkKA7pkUTjCukAwdfGQ5mJDipsJVBjQBSbAq4EqHnlUYREffUkiFu6cM9ELg2zQwvlgeU5hMOZ1q3qg==" saltValue="Qi7X3AjpCROdKwRagkUvXA==" spinCount="100000" sheet="1" objects="1" scenarios="1"/>
  <mergeCells count="5">
    <mergeCell ref="B2:N2"/>
    <mergeCell ref="E8:F8"/>
    <mergeCell ref="H8:J8"/>
    <mergeCell ref="L8:N8"/>
    <mergeCell ref="B4:N6"/>
  </mergeCells>
  <conditionalFormatting sqref="H67:J69 H55:J56 L55:N56 L58:N62 H58:J62 H64:J65 L64:N65 L67:N69 H50:J53 L50:N53 A22:G22 H11:J46 L11:N46">
    <cfRule type="containsBlanks" dxfId="226" priority="1">
      <formula>LEN(TRIM(A11))=0</formula>
    </cfRule>
  </conditionalFormatting>
  <pageMargins left="0.7" right="0.7" top="0.75" bottom="0.75" header="0.3" footer="0.3"/>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theme="6" tint="-0.249977111117893"/>
  </sheetPr>
  <dimension ref="A1:N51"/>
  <sheetViews>
    <sheetView zoomScaleNormal="100" zoomScaleSheetLayoutView="100" workbookViewId="0">
      <selection activeCell="I10" sqref="I10:I19"/>
    </sheetView>
  </sheetViews>
  <sheetFormatPr defaultColWidth="9.1796875" defaultRowHeight="13" x14ac:dyDescent="0.3"/>
  <cols>
    <col min="1" max="1" width="1.7265625" style="129" customWidth="1"/>
    <col min="2" max="2" width="32.7265625" style="57" customWidth="1"/>
    <col min="3" max="3" width="15.7265625" style="57" customWidth="1"/>
    <col min="4" max="4" width="9.7265625" style="57" customWidth="1"/>
    <col min="5" max="6" width="7.7265625" style="57" customWidth="1"/>
    <col min="7" max="7" width="1.7265625" style="57" customWidth="1"/>
    <col min="8" max="8" width="8.7265625" style="57" customWidth="1"/>
    <col min="9" max="10" width="7.7265625" style="57" customWidth="1"/>
    <col min="11" max="11" width="1.7265625" style="57" customWidth="1"/>
    <col min="12" max="12" width="8.7265625" style="57" customWidth="1"/>
    <col min="13" max="14" width="7.7265625" style="57" customWidth="1"/>
    <col min="15" max="15" width="1.7265625" style="57" customWidth="1"/>
    <col min="16" max="16384" width="9.1796875" style="57"/>
  </cols>
  <sheetData>
    <row r="1" spans="1:14" ht="9" customHeight="1" x14ac:dyDescent="0.3"/>
    <row r="2" spans="1:14" ht="15.5" x14ac:dyDescent="0.3">
      <c r="B2" s="1203" t="s">
        <v>215</v>
      </c>
      <c r="C2" s="1203"/>
      <c r="D2" s="1203"/>
      <c r="E2" s="1203"/>
      <c r="F2" s="1203"/>
      <c r="G2" s="1203"/>
      <c r="H2" s="1203"/>
      <c r="I2" s="1203"/>
      <c r="J2" s="1203"/>
      <c r="K2" s="1203"/>
      <c r="L2" s="1203"/>
      <c r="M2" s="1203"/>
      <c r="N2" s="1203"/>
    </row>
    <row r="3" spans="1:14" ht="9" customHeight="1" x14ac:dyDescent="0.3"/>
    <row r="4" spans="1:14" ht="30" customHeight="1" x14ac:dyDescent="0.3">
      <c r="B4" s="1194" t="s">
        <v>244</v>
      </c>
      <c r="C4" s="1196"/>
      <c r="D4" s="1196"/>
      <c r="E4" s="1196"/>
      <c r="F4" s="1196"/>
      <c r="G4" s="1196"/>
      <c r="H4" s="1196"/>
      <c r="I4" s="1196"/>
      <c r="J4" s="1196"/>
      <c r="K4" s="1196"/>
      <c r="L4" s="1196"/>
      <c r="M4" s="1196"/>
      <c r="N4" s="1196"/>
    </row>
    <row r="5" spans="1:14" ht="9" customHeight="1" x14ac:dyDescent="0.3"/>
    <row r="6" spans="1:14" ht="45" customHeight="1" x14ac:dyDescent="0.35">
      <c r="E6" s="1204" t="s">
        <v>161</v>
      </c>
      <c r="F6" s="1204"/>
      <c r="G6" s="106"/>
      <c r="H6" s="1205" t="str">
        <f>IF(ISBLANK(Selection!D9),"First Area",Selection!D9)</f>
        <v>North West</v>
      </c>
      <c r="I6" s="1205"/>
      <c r="J6" s="1205"/>
      <c r="K6" s="106"/>
      <c r="L6" s="1187" t="str">
        <f>IF(ISBLANK(Selection!F9),"Second Area",Selection!F9)</f>
        <v>Inverleith</v>
      </c>
      <c r="M6" s="1187"/>
      <c r="N6" s="1187"/>
    </row>
    <row r="7" spans="1:14" x14ac:dyDescent="0.3">
      <c r="D7" s="102"/>
      <c r="E7" s="109" t="s">
        <v>101</v>
      </c>
      <c r="F7" s="109" t="s">
        <v>102</v>
      </c>
      <c r="G7" s="80"/>
      <c r="H7" s="108" t="s">
        <v>0</v>
      </c>
      <c r="I7" s="108" t="s">
        <v>99</v>
      </c>
      <c r="J7" s="108" t="s">
        <v>2</v>
      </c>
      <c r="K7" s="80"/>
      <c r="L7" s="48" t="s">
        <v>0</v>
      </c>
      <c r="M7" s="48" t="s">
        <v>99</v>
      </c>
      <c r="N7" s="48" t="s">
        <v>2</v>
      </c>
    </row>
    <row r="8" spans="1:14" x14ac:dyDescent="0.3">
      <c r="A8" s="129">
        <v>329</v>
      </c>
      <c r="B8" s="56" t="str">
        <f>VLOOKUP($A8,Data!$A$1:$BI$1015,2,FALSE)</f>
        <v>Average age at birth of first child (years) - Maybe Need to check data</v>
      </c>
      <c r="C8" s="56" t="str">
        <f>VLOOKUP($A8,Data!$A$1:$BI$1015,3,FALSE)</f>
        <v>Mosaic</v>
      </c>
      <c r="D8" s="105">
        <f>VLOOKUP($A8,Data!$A$1:$BI$1015,4,FALSE)</f>
        <v>42948</v>
      </c>
      <c r="E8" s="131">
        <f>IF(ISBLANK(VLOOKUP($A8,Data!$A$1:$BI$1015,9,FALSE)),"N/A",VLOOKUP($A8,Data!$A$1:$BI$1015,9,FALSE))</f>
        <v>32.1</v>
      </c>
      <c r="F8" s="131">
        <f>IF(ISBLANK(VLOOKUP($A8,Data!$A$1:$BI$1015,10,FALSE)),"N/A",VLOOKUP($A8,Data!$A$1:$BI$1015,10,FALSE))</f>
        <v>28.2</v>
      </c>
      <c r="G8" s="56"/>
      <c r="H8" s="127">
        <f>IF($H$6="First Area","",HLOOKUP($H$6,Data!$E$1:$BU$1020,A8,FALSE))</f>
        <v>29.829685854935551</v>
      </c>
      <c r="I8" s="41">
        <f>_xlfn.IFNA(IF($H$6="First Area","",IF(E8="N/A","-",HLOOKUP($H$6&amp;"%",Data!$E$1:$BU$1020,A8,FALSE))),"-")</f>
        <v>0</v>
      </c>
      <c r="J8" s="35">
        <f>_xlfn.IFNA(IF($H$6="First Area","",IF(E8="N/A","-",IF($H$6="Edinburgh","-",IF($H$6="Scotland","-",HLOOKUP($H$6&amp;"Index",Data!$E$1:$BU$1020,A8,FALSE))))),"-")</f>
        <v>0.98447808102097523</v>
      </c>
      <c r="K8" s="56"/>
      <c r="L8" s="127">
        <f>_xlfn.IFNA(IF($L$6="Second Area","",HLOOKUP($L$6,Data!$E$1:$BU$1020,A8,FALSE)),"-")</f>
        <v>30.9</v>
      </c>
      <c r="M8" s="34">
        <f>_xlfn.IFNA(IF($L$6="Second Area","",IF(E8="N/A","-",HLOOKUP($L$6&amp;"%",Data!$E$1:$BU$1020,A8,FALSE))),"-")</f>
        <v>0</v>
      </c>
      <c r="N8" s="35">
        <f>_xlfn.IFNA(IF($L$6="Second Area","",IF(E8="N/A","-",IF($L$6="Edinburgh","-",IF($L$6="Scotland","-",HLOOKUP($L$6&amp;"Index",Data!$E$1:$BU$1020,A8,FALSE))))),"-")</f>
        <v>1.0198019801980198</v>
      </c>
    </row>
    <row r="9" spans="1:14" ht="6" customHeight="1" x14ac:dyDescent="0.3">
      <c r="B9" s="56"/>
      <c r="C9" s="56"/>
      <c r="D9" s="105"/>
      <c r="E9" s="107"/>
      <c r="F9" s="107"/>
      <c r="G9" s="56"/>
      <c r="H9" s="74"/>
      <c r="I9" s="41"/>
      <c r="J9" s="35"/>
      <c r="K9" s="56"/>
      <c r="L9" s="127"/>
      <c r="M9" s="77"/>
      <c r="N9" s="76"/>
    </row>
    <row r="10" spans="1:14" x14ac:dyDescent="0.3">
      <c r="A10" s="129">
        <v>220</v>
      </c>
      <c r="B10" s="56" t="str">
        <f>VLOOKUP($A10,Data!$A$1:$BI$1015,2,FALSE)</f>
        <v>Health is good or very good</v>
      </c>
      <c r="C10" s="56" t="str">
        <f>VLOOKUP($A10,Data!$A$1:$BI$1015,3,FALSE)</f>
        <v>Census</v>
      </c>
      <c r="D10" s="105">
        <f>VLOOKUP($A10,Data!$A$1:$BI$1015,4,FALSE)</f>
        <v>40603</v>
      </c>
      <c r="E10" s="1164">
        <f>IF(ISBLANK(VLOOKUP($A10,Data!$A$1:$BI$1015,9,FALSE)),"N/A",VLOOKUP($A10,Data!$A$1:$BI$1015,9,FALSE))</f>
        <v>0.91779032529917415</v>
      </c>
      <c r="F10" s="1164">
        <f>IF(ISBLANK(VLOOKUP($A10,Data!$A$1:$BI$1015,10,FALSE)),"N/A",VLOOKUP($A10,Data!$A$1:$BI$1015,10,FALSE))</f>
        <v>0.68007546251217132</v>
      </c>
      <c r="G10" s="56"/>
      <c r="H10" s="33">
        <f>IF($H$6="First Area","",HLOOKUP($H$6,Data!$E$1:$BU$1020,A10,FALSE))</f>
        <v>115824</v>
      </c>
      <c r="I10" s="41">
        <f>_xlfn.IFNA(IF($H$6="First Area","",IF(E10="N/A","-",HLOOKUP($H$6&amp;"%",Data!$E$1:$BU$1020,A10,FALSE))),"-")</f>
        <v>0.76805856725088029</v>
      </c>
      <c r="J10" s="35">
        <f>_xlfn.IFNA(IF($H$6="First Area","",IF(E10="N/A","-",IF($H$6="Edinburgh","-",IF($H$6="Scotland","-",HLOOKUP($H$6&amp;"Index",Data!$E$1:$BU$1020,A10,FALSE))))),"-")</f>
        <v>0.9872972351620497</v>
      </c>
      <c r="K10" s="56"/>
      <c r="L10" s="127">
        <f>_xlfn.IFNA(IF($L$6="Second Area","",HLOOKUP($L$6,Data!$E$1:$BU$1020,A10,FALSE)),"-")</f>
        <v>26254</v>
      </c>
      <c r="M10" s="34">
        <f>_xlfn.IFNA(IF($L$6="Second Area","",IF(E10="N/A","-",HLOOKUP($L$6&amp;"%",Data!$E$1:$BU$1020,A10,FALSE))),"-")</f>
        <v>0.76450889607175099</v>
      </c>
      <c r="N10" s="35">
        <f>_xlfn.IFNA(IF($L$6="Second Area","",IF(E10="N/A","-",IF($L$6="Edinburgh","-",IF($L$6="Scotland","-",HLOOKUP($L$6&amp;"Index",Data!$E$1:$BU$1020,A10,FALSE))))),"-")</f>
        <v>0.9827343272142447</v>
      </c>
    </row>
    <row r="11" spans="1:14" x14ac:dyDescent="0.3">
      <c r="A11" s="129">
        <v>211</v>
      </c>
      <c r="B11" s="56" t="str">
        <f>VLOOKUP($A11,Data!$A$1:$BI$1015,2,FALSE)</f>
        <v>Very good health</v>
      </c>
      <c r="C11" s="56" t="str">
        <f>VLOOKUP($A11,Data!$A$1:$BI$1015,3,FALSE)</f>
        <v>Census</v>
      </c>
      <c r="D11" s="105">
        <f>VLOOKUP($A11,Data!$A$1:$BI$1015,4,FALSE)</f>
        <v>40603</v>
      </c>
      <c r="E11" s="1164">
        <f>IF(ISBLANK(VLOOKUP($A11,Data!$A$1:$BI$1015,9,FALSE)),"N/A",VLOOKUP($A11,Data!$A$1:$BI$1015,9,FALSE))</f>
        <v>0.66714042947628616</v>
      </c>
      <c r="F11" s="1164">
        <f>IF(ISBLANK(VLOOKUP($A11,Data!$A$1:$BI$1015,10,FALSE)),"N/A",VLOOKUP($A11,Data!$A$1:$BI$1015,10,FALSE))</f>
        <v>0.43661757546251218</v>
      </c>
      <c r="G11" s="56"/>
      <c r="H11" s="33">
        <f>IF($H$6="First Area","",HLOOKUP($H$6,Data!$E$1:$BU$1020,A11,FALSE))</f>
        <v>77743</v>
      </c>
      <c r="I11" s="41">
        <f>_xlfn.IFNA(IF($H$6="First Area","",IF(E11="N/A","-",HLOOKUP($H$6&amp;"%",Data!$E$1:$BU$1020,A11,FALSE))),"-")</f>
        <v>0.51553371661991632</v>
      </c>
      <c r="J11" s="35">
        <f>_xlfn.IFNA(IF($H$6="First Area","",IF(E11="N/A","-",IF($H$6="Edinburgh","-",IF($H$6="Scotland","-",HLOOKUP($H$6&amp;"Index",Data!$E$1:$BU$1020,A11,FALSE))))),"-")</f>
        <v>0.99084183142576221</v>
      </c>
      <c r="K11" s="56"/>
      <c r="L11" s="127">
        <f>_xlfn.IFNA(IF($L$6="Second Area","",HLOOKUP($L$6,Data!$E$1:$BU$1020,A11,FALSE)),"-")</f>
        <v>18316</v>
      </c>
      <c r="M11" s="34">
        <f>_xlfn.IFNA(IF($L$6="Second Area","",IF(E11="N/A","-",HLOOKUP($L$6&amp;"%",Data!$E$1:$BU$1020,A11,FALSE))),"-")</f>
        <v>0.53335662910223935</v>
      </c>
      <c r="N11" s="35">
        <f>_xlfn.IFNA(IF($L$6="Second Area","",IF(E11="N/A","-",IF($L$6="Edinburgh","-",IF($L$6="Scotland","-",HLOOKUP($L$6&amp;"Index",Data!$E$1:$BU$1020,A11,FALSE))))),"-")</f>
        <v>1.0250969861828774</v>
      </c>
    </row>
    <row r="12" spans="1:14" x14ac:dyDescent="0.3">
      <c r="A12" s="129">
        <v>212</v>
      </c>
      <c r="B12" s="56" t="str">
        <f>VLOOKUP($A12,Data!$A$1:$BI$1015,2,FALSE)</f>
        <v>Good health</v>
      </c>
      <c r="C12" s="56" t="str">
        <f>VLOOKUP($A12,Data!$A$1:$BI$1015,3,FALSE)</f>
        <v>Census</v>
      </c>
      <c r="D12" s="105">
        <f>VLOOKUP($A12,Data!$A$1:$BI$1015,4,FALSE)</f>
        <v>40603</v>
      </c>
      <c r="E12" s="1164">
        <f>IF(ISBLANK(VLOOKUP($A12,Data!$A$1:$BI$1015,9,FALSE)),"N/A",VLOOKUP($A12,Data!$A$1:$BI$1015,9,FALSE))</f>
        <v>0.29626664419349402</v>
      </c>
      <c r="F12" s="1164">
        <f>IF(ISBLANK(VLOOKUP($A12,Data!$A$1:$BI$1015,10,FALSE)),"N/A",VLOOKUP($A12,Data!$A$1:$BI$1015,10,FALSE))</f>
        <v>0.21180638484197117</v>
      </c>
      <c r="G12" s="56"/>
      <c r="H12" s="33">
        <f>IF($H$6="First Area","",HLOOKUP($H$6,Data!$E$1:$BU$1020,A12,FALSE))</f>
        <v>38081</v>
      </c>
      <c r="I12" s="41">
        <f>_xlfn.IFNA(IF($H$6="First Area","",IF(E12="N/A","-",HLOOKUP($H$6&amp;"%",Data!$E$1:$BU$1020,A12,FALSE))),"-")</f>
        <v>0.25252485063096397</v>
      </c>
      <c r="J12" s="35">
        <f>_xlfn.IFNA(IF($H$6="First Area","",IF(E12="N/A","-",IF($H$6="Edinburgh","-",IF($H$6="Scotland","-",HLOOKUP($H$6&amp;"Index",Data!$E$1:$BU$1020,A12,FALSE))))),"-")</f>
        <v>0.98013904742571356</v>
      </c>
      <c r="K12" s="56"/>
      <c r="L12" s="127">
        <f>_xlfn.IFNA(IF($L$6="Second Area","",HLOOKUP($L$6,Data!$E$1:$BU$1020,A12,FALSE)),"-")</f>
        <v>7938</v>
      </c>
      <c r="M12" s="34">
        <f>_xlfn.IFNA(IF($L$6="Second Area","",IF(E12="N/A","-",HLOOKUP($L$6&amp;"%",Data!$E$1:$BU$1020,A12,FALSE))),"-")</f>
        <v>0.23115226696951166</v>
      </c>
      <c r="N12" s="35">
        <f>_xlfn.IFNA(IF($L$6="Second Area","",IF(E12="N/A","-",IF($L$6="Edinburgh","-",IF($L$6="Scotland","-",HLOOKUP($L$6&amp;"Index",Data!$E$1:$BU$1020,A12,FALSE))))),"-")</f>
        <v>0.89718442439110579</v>
      </c>
    </row>
    <row r="13" spans="1:14" x14ac:dyDescent="0.3">
      <c r="A13" s="129">
        <v>213</v>
      </c>
      <c r="B13" s="56" t="str">
        <f>VLOOKUP($A13,Data!$A$1:$BI$1015,2,FALSE)</f>
        <v>Fair health</v>
      </c>
      <c r="C13" s="56" t="str">
        <f>VLOOKUP($A13,Data!$A$1:$BI$1015,3,FALSE)</f>
        <v>Census</v>
      </c>
      <c r="D13" s="105">
        <f>VLOOKUP($A13,Data!$A$1:$BI$1015,4,FALSE)</f>
        <v>40603</v>
      </c>
      <c r="E13" s="1164">
        <f>IF(ISBLANK(VLOOKUP($A13,Data!$A$1:$BI$1015,9,FALSE)),"N/A",VLOOKUP($A13,Data!$A$1:$BI$1015,9,FALSE))</f>
        <v>0.11345478671937632</v>
      </c>
      <c r="F13" s="1164">
        <f>IF(ISBLANK(VLOOKUP($A13,Data!$A$1:$BI$1015,10,FALSE)),"N/A",VLOOKUP($A13,Data!$A$1:$BI$1015,10,FALSE))</f>
        <v>6.2853276013056292E-2</v>
      </c>
      <c r="G13" s="56"/>
      <c r="H13" s="33">
        <f>IF($H$6="First Area","",HLOOKUP($H$6,Data!$E$1:$BU$1020,A13,FALSE))</f>
        <v>13283</v>
      </c>
      <c r="I13" s="41">
        <f>_xlfn.IFNA(IF($H$6="First Area","",IF(E13="N/A","-",HLOOKUP($H$6&amp;"%",Data!$E$1:$BU$1020,A13,FALSE))),"-")</f>
        <v>8.8082970272080424E-2</v>
      </c>
      <c r="J13" s="35">
        <f>_xlfn.IFNA(IF($H$6="First Area","",IF(E13="N/A","-",IF($H$6="Edinburgh","-",IF($H$6="Scotland","-",HLOOKUP($H$6&amp;"Index",Data!$E$1:$BU$1020,A13,FALSE))))),"-")</f>
        <v>0.99934064670368938</v>
      </c>
      <c r="K13" s="56"/>
      <c r="L13" s="127">
        <f>_xlfn.IFNA(IF($L$6="Second Area","",HLOOKUP($L$6,Data!$E$1:$BU$1020,A13,FALSE)),"-")</f>
        <v>2710</v>
      </c>
      <c r="M13" s="34">
        <f>_xlfn.IFNA(IF($L$6="Second Area","",IF(E13="N/A","-",HLOOKUP($L$6&amp;"%",Data!$E$1:$BU$1020,A13,FALSE))),"-")</f>
        <v>7.891441716898169E-2</v>
      </c>
      <c r="N13" s="35">
        <f>_xlfn.IFNA(IF($L$6="Second Area","",IF(E13="N/A","-",IF($L$6="Edinburgh","-",IF($L$6="Scotland","-",HLOOKUP($L$6&amp;"Index",Data!$E$1:$BU$1020,A13,FALSE))))),"-")</f>
        <v>0.89531931591652769</v>
      </c>
    </row>
    <row r="14" spans="1:14" x14ac:dyDescent="0.3">
      <c r="A14" s="129">
        <v>214</v>
      </c>
      <c r="B14" s="56" t="str">
        <f>VLOOKUP($A14,Data!$A$1:$BI$1015,2,FALSE)</f>
        <v>Bad health</v>
      </c>
      <c r="C14" s="56" t="str">
        <f>VLOOKUP($A14,Data!$A$1:$BI$1015,3,FALSE)</f>
        <v>Census</v>
      </c>
      <c r="D14" s="105">
        <f>VLOOKUP($A14,Data!$A$1:$BI$1015,4,FALSE)</f>
        <v>40603</v>
      </c>
      <c r="E14" s="1164">
        <f>IF(ISBLANK(VLOOKUP($A14,Data!$A$1:$BI$1015,9,FALSE)),"N/A",VLOOKUP($A14,Data!$A$1:$BI$1015,9,FALSE))</f>
        <v>4.0969784093108121E-2</v>
      </c>
      <c r="F14" s="1164">
        <f>IF(ISBLANK(VLOOKUP($A14,Data!$A$1:$BI$1015,10,FALSE)),"N/A",VLOOKUP($A14,Data!$A$1:$BI$1015,10,FALSE))</f>
        <v>1.7148153869921211E-2</v>
      </c>
      <c r="G14" s="56"/>
      <c r="H14" s="33">
        <f>IF($H$6="First Area","",HLOOKUP($H$6,Data!$E$1:$BU$1020,A14,FALSE))</f>
        <v>3903</v>
      </c>
      <c r="I14" s="41">
        <f>_xlfn.IFNA(IF($H$6="First Area","",IF(E14="N/A","-",HLOOKUP($H$6&amp;"%",Data!$E$1:$BU$1020,A14,FALSE))),"-")</f>
        <v>2.5881791234806134E-2</v>
      </c>
      <c r="J14" s="35">
        <f>_xlfn.IFNA(IF($H$6="First Area","",IF(E14="N/A","-",IF($H$6="Edinburgh","-",IF($H$6="Scotland","-",HLOOKUP($H$6&amp;"Index",Data!$E$1:$BU$1020,A14,FALSE))))),"-")</f>
        <v>0.91367260078338097</v>
      </c>
      <c r="K14" s="56"/>
      <c r="L14" s="127">
        <f>_xlfn.IFNA(IF($L$6="Second Area","",HLOOKUP($L$6,Data!$E$1:$BU$1020,A14,FALSE)),"-")</f>
        <v>748</v>
      </c>
      <c r="M14" s="34">
        <f>_xlfn.IFNA(IF($L$6="Second Area","",IF(E14="N/A","-",HLOOKUP($L$6&amp;"%",Data!$E$1:$BU$1020,A14,FALSE))),"-")</f>
        <v>2.1781543927084243E-2</v>
      </c>
      <c r="N14" s="35">
        <f>_xlfn.IFNA(IF($L$6="Second Area","",IF(E14="N/A","-",IF($L$6="Edinburgh","-",IF($L$6="Scotland","-",HLOOKUP($L$6&amp;"Index",Data!$E$1:$BU$1020,A14,FALSE))))),"-")</f>
        <v>0.7689266831799938</v>
      </c>
    </row>
    <row r="15" spans="1:14" x14ac:dyDescent="0.3">
      <c r="A15" s="129">
        <v>215</v>
      </c>
      <c r="B15" s="56" t="str">
        <f>VLOOKUP($A15,Data!$A$1:$BI$1015,2,FALSE)</f>
        <v>Very bad health</v>
      </c>
      <c r="C15" s="56" t="str">
        <f>VLOOKUP($A15,Data!$A$1:$BI$1015,3,FALSE)</f>
        <v>Census</v>
      </c>
      <c r="D15" s="105">
        <f>VLOOKUP($A15,Data!$A$1:$BI$1015,4,FALSE)</f>
        <v>40603</v>
      </c>
      <c r="E15" s="1164">
        <f>IF(ISBLANK(VLOOKUP($A15,Data!$A$1:$BI$1015,9,FALSE)),"N/A",VLOOKUP($A15,Data!$A$1:$BI$1015,9,FALSE))</f>
        <v>1.4284756220240091E-2</v>
      </c>
      <c r="F15" s="1164">
        <f>IF(ISBLANK(VLOOKUP($A15,Data!$A$1:$BI$1015,10,FALSE)),"N/A",VLOOKUP($A15,Data!$A$1:$BI$1015,10,FALSE))</f>
        <v>4.8563012499004852E-3</v>
      </c>
      <c r="G15" s="56"/>
      <c r="H15" s="33">
        <f>IF($H$6="First Area","",HLOOKUP($H$6,Data!$E$1:$BU$1020,A15,FALSE))</f>
        <v>1174</v>
      </c>
      <c r="I15" s="41">
        <f>_xlfn.IFNA(IF($H$6="First Area","",IF(E15="N/A","-",HLOOKUP($H$6&amp;"%",Data!$E$1:$BU$1020,A15,FALSE))),"-")</f>
        <v>7.7850942633006411E-3</v>
      </c>
      <c r="J15" s="35">
        <f>_xlfn.IFNA(IF($H$6="First Area","",IF(E15="N/A","-",IF($H$6="Edinburgh","-",IF($H$6="Scotland","-",HLOOKUP($H$6&amp;"Index",Data!$E$1:$BU$1020,A15,FALSE))))),"-")</f>
        <v>0.87061709097131923</v>
      </c>
      <c r="K15" s="56"/>
      <c r="L15" s="127">
        <f>_xlfn.IFNA(IF($L$6="Second Area","",HLOOKUP($L$6,Data!$E$1:$BU$1020,A15,FALSE)),"-")</f>
        <v>196</v>
      </c>
      <c r="M15" s="34">
        <f>_xlfn.IFNA(IF($L$6="Second Area","",IF(E15="N/A","-",HLOOKUP($L$6&amp;"%",Data!$E$1:$BU$1020,A15,FALSE))),"-")</f>
        <v>5.7074633819632513E-3</v>
      </c>
      <c r="N15" s="35">
        <f>_xlfn.IFNA(IF($L$6="Second Area","",IF(E15="N/A","-",IF($L$6="Edinburgh","-",IF($L$6="Scotland","-",HLOOKUP($L$6&amp;"Index",Data!$E$1:$BU$1020,A15,FALSE))))),"-")</f>
        <v>0.63827296091383012</v>
      </c>
    </row>
    <row r="16" spans="1:14" ht="6" customHeight="1" x14ac:dyDescent="0.3">
      <c r="B16" s="56"/>
      <c r="C16" s="56"/>
      <c r="D16" s="105"/>
      <c r="E16" s="107"/>
      <c r="F16" s="107"/>
      <c r="G16" s="56"/>
      <c r="H16" s="74"/>
      <c r="I16" s="41"/>
      <c r="J16" s="35"/>
      <c r="K16" s="56"/>
      <c r="L16" s="127"/>
      <c r="M16" s="77"/>
      <c r="N16" s="76"/>
    </row>
    <row r="17" spans="1:14" x14ac:dyDescent="0.3">
      <c r="A17" s="129">
        <v>219</v>
      </c>
      <c r="B17" s="56" t="str">
        <f>VLOOKUP($A17,Data!$A$1:$BI$1015,2,FALSE)</f>
        <v>Daily activities not limited</v>
      </c>
      <c r="C17" s="56" t="str">
        <f>VLOOKUP($A17,Data!$A$1:$BI$1015,3,FALSE)</f>
        <v>Census</v>
      </c>
      <c r="D17" s="105">
        <f>VLOOKUP($A17,Data!$A$1:$BI$1015,4,FALSE)</f>
        <v>40603</v>
      </c>
      <c r="E17" s="1164">
        <f>IF(ISBLANK(VLOOKUP($A17,Data!$A$1:$BI$1015,9,FALSE)),"N/A",VLOOKUP($A17,Data!$A$1:$BI$1015,9,FALSE))</f>
        <v>0.89579470756784085</v>
      </c>
      <c r="F17" s="1164">
        <f>IF(ISBLANK(VLOOKUP($A17,Data!$A$1:$BI$1015,10,FALSE)),"N/A",VLOOKUP($A17,Data!$A$1:$BI$1015,10,FALSE))</f>
        <v>0.65883641674780913</v>
      </c>
      <c r="G17" s="56"/>
      <c r="H17" s="33">
        <f>IF($H$6="First Area","",HLOOKUP($H$6,Data!$E$1:$BU$1020,A17,FALSE))</f>
        <v>112034</v>
      </c>
      <c r="I17" s="41">
        <f>_xlfn.IFNA(IF($H$6="First Area","",IF(E17="N/A","-",HLOOKUP($H$6&amp;"%",Data!$E$1:$BU$1020,A17,FALSE))),"-")</f>
        <v>0.74292610791705627</v>
      </c>
      <c r="J17" s="35">
        <f>_xlfn.IFNA(IF($H$6="First Area","",IF(E17="N/A","-",IF($H$6="Edinburgh","-",IF($H$6="Scotland","-",HLOOKUP($H$6&amp;"Index",Data!$E$1:$BU$1020,A17,FALSE))))),"-")</f>
        <v>0.98044935845061454</v>
      </c>
      <c r="K17" s="56"/>
      <c r="L17" s="127">
        <f>_xlfn.IFNA(IF($L$6="Second Area","",HLOOKUP($L$6,Data!$E$1:$BU$1020,A17,FALSE)),"-")</f>
        <v>25358</v>
      </c>
      <c r="M17" s="34">
        <f>_xlfn.IFNA(IF($L$6="Second Area","",IF(E17="N/A","-",HLOOKUP($L$6&amp;"%",Data!$E$1:$BU$1020,A17,FALSE))),"-")</f>
        <v>0.7384176348970618</v>
      </c>
      <c r="N17" s="35">
        <f>_xlfn.IFNA(IF($L$6="Second Area","",IF(E17="N/A","-",IF($L$6="Edinburgh","-",IF($L$6="Scotland","-",HLOOKUP($L$6&amp;"Index",Data!$E$1:$BU$1020,A17,FALSE))))),"-")</f>
        <v>0.97449946729328429</v>
      </c>
    </row>
    <row r="18" spans="1:14" x14ac:dyDescent="0.3">
      <c r="A18" s="129">
        <v>217</v>
      </c>
      <c r="B18" s="56" t="str">
        <f>VLOOKUP($A18,Data!$A$1:$BI$1015,2,FALSE)</f>
        <v>Limited a lot</v>
      </c>
      <c r="C18" s="56" t="str">
        <f>VLOOKUP($A18,Data!$A$1:$BI$1015,3,FALSE)</f>
        <v>Census</v>
      </c>
      <c r="D18" s="105">
        <f>VLOOKUP($A18,Data!$A$1:$BI$1015,4,FALSE)</f>
        <v>40603</v>
      </c>
      <c r="E18" s="1164">
        <f>IF(ISBLANK(VLOOKUP($A18,Data!$A$1:$BI$1015,9,FALSE)),"N/A",VLOOKUP($A18,Data!$A$1:$BI$1015,9,FALSE))</f>
        <v>9.6674315096895475E-2</v>
      </c>
      <c r="F18" s="1164">
        <f>IF(ISBLANK(VLOOKUP($A18,Data!$A$1:$BI$1015,10,FALSE)),"N/A",VLOOKUP($A18,Data!$A$1:$BI$1015,10,FALSE))</f>
        <v>4.1238754876204126E-2</v>
      </c>
      <c r="G18" s="56"/>
      <c r="H18" s="33">
        <f>IF($H$6="First Area","",HLOOKUP($H$6,Data!$E$1:$BU$1020,A18,FALSE))</f>
        <v>9578</v>
      </c>
      <c r="I18" s="41">
        <f>_xlfn.IFNA(IF($H$6="First Area","",IF(E18="N/A","-",HLOOKUP($H$6&amp;"%",Data!$E$1:$BU$1020,A18,FALSE))),"-")</f>
        <v>6.3514167677933164E-2</v>
      </c>
      <c r="J18" s="35">
        <f>_xlfn.IFNA(IF($H$6="First Area","",IF(E18="N/A","-",IF($H$6="Edinburgh","-",IF($H$6="Scotland","-",HLOOKUP($H$6&amp;"Index",Data!$E$1:$BU$1020,A18,FALSE))))),"-")</f>
        <v>0.97866202763363985</v>
      </c>
      <c r="K18" s="56"/>
      <c r="L18" s="127">
        <f>_xlfn.IFNA(IF($L$6="Second Area","",HLOOKUP($L$6,Data!$E$1:$BU$1020,A18,FALSE)),"-")</f>
        <v>1923</v>
      </c>
      <c r="M18" s="34">
        <f>_xlfn.IFNA(IF($L$6="Second Area","",IF(E18="N/A","-",HLOOKUP($L$6&amp;"%",Data!$E$1:$BU$1020,A18,FALSE))),"-")</f>
        <v>5.5997204507731282E-2</v>
      </c>
      <c r="N18" s="35">
        <f>_xlfn.IFNA(IF($L$6="Second Area","",IF(E18="N/A","-",IF($L$6="Edinburgh","-",IF($L$6="Scotland","-",HLOOKUP($L$6&amp;"Index",Data!$E$1:$BU$1020,A18,FALSE))))),"-")</f>
        <v>0.8628364301842526</v>
      </c>
    </row>
    <row r="19" spans="1:14" x14ac:dyDescent="0.3">
      <c r="A19" s="129">
        <v>218</v>
      </c>
      <c r="B19" s="56" t="str">
        <f>VLOOKUP($A19,Data!$A$1:$BI$1015,2,FALSE)</f>
        <v>Limited a little</v>
      </c>
      <c r="C19" s="56" t="str">
        <f>VLOOKUP($A19,Data!$A$1:$BI$1015,3,FALSE)</f>
        <v>Census</v>
      </c>
      <c r="D19" s="105">
        <f>VLOOKUP($A19,Data!$A$1:$BI$1015,4,FALSE)</f>
        <v>40603</v>
      </c>
      <c r="E19" s="1164">
        <f>IF(ISBLANK(VLOOKUP($A19,Data!$A$1:$BI$1015,9,FALSE)),"N/A",VLOOKUP($A19,Data!$A$1:$BI$1015,9,FALSE))</f>
        <v>9.8149017503856212E-2</v>
      </c>
      <c r="F19" s="1164">
        <f>IF(ISBLANK(VLOOKUP($A19,Data!$A$1:$BI$1015,10,FALSE)),"N/A",VLOOKUP($A19,Data!$A$1:$BI$1015,10,FALSE))</f>
        <v>6.1449611929352811E-2</v>
      </c>
      <c r="G19" s="56"/>
      <c r="H19" s="33">
        <f>IF($H$6="First Area","",HLOOKUP($H$6,Data!$E$1:$BU$1020,A19,FALSE))</f>
        <v>12572</v>
      </c>
      <c r="I19" s="41">
        <f>_xlfn.IFNA(IF($H$6="First Area","",IF(E19="N/A","-",HLOOKUP($H$6&amp;"%",Data!$E$1:$BU$1020,A19,FALSE))),"-")</f>
        <v>8.3368147426078079E-2</v>
      </c>
      <c r="J19" s="35">
        <f>_xlfn.IFNA(IF($H$6="First Area","",IF(E19="N/A","-",IF($H$6="Edinburgh","-",IF($H$6="Scotland","-",HLOOKUP($H$6&amp;"Index",Data!$E$1:$BU$1020,A19,FALSE))))),"-")</f>
        <v>1.0329153914511522</v>
      </c>
      <c r="K19" s="56"/>
      <c r="L19" s="127">
        <f>_xlfn.IFNA(IF($L$6="Second Area","",HLOOKUP($L$6,Data!$E$1:$BU$1020,A19,FALSE)),"-")</f>
        <v>2627</v>
      </c>
      <c r="M19" s="34">
        <f>_xlfn.IFNA(IF($L$6="Second Area","",IF(E19="N/A","-",HLOOKUP($L$6&amp;"%",Data!$E$1:$BU$1020,A19,FALSE))),"-")</f>
        <v>7.6497481144987042E-2</v>
      </c>
      <c r="N19" s="35">
        <f>_xlfn.IFNA(IF($L$6="Second Area","",IF(E19="N/A","-",IF($L$6="Edinburgh","-",IF($L$6="Scotland","-",HLOOKUP($L$6&amp;"Index",Data!$E$1:$BU$1020,A19,FALSE))))),"-")</f>
        <v>0.94778915114989004</v>
      </c>
    </row>
    <row r="20" spans="1:14" ht="6" customHeight="1" x14ac:dyDescent="0.3">
      <c r="B20" s="56"/>
      <c r="C20" s="56"/>
      <c r="D20" s="105"/>
      <c r="E20" s="107"/>
      <c r="F20" s="107"/>
      <c r="G20" s="56"/>
      <c r="H20" s="74"/>
      <c r="I20" s="75"/>
      <c r="J20" s="76"/>
      <c r="K20" s="56"/>
      <c r="L20" s="74"/>
      <c r="M20" s="77"/>
      <c r="N20" s="76"/>
    </row>
    <row r="21" spans="1:14" hidden="1" x14ac:dyDescent="0.3">
      <c r="A21" s="129">
        <v>521</v>
      </c>
      <c r="B21" s="56" t="str">
        <f>VLOOKUP($A21,Data!$A$1:$BI$1015,2,FALSE)</f>
        <v>Self diagnosed: asthma</v>
      </c>
      <c r="C21" s="56" t="str">
        <f>VLOOKUP($A21,Data!$A$1:$BI$1015,3,FALSE)</f>
        <v>Mosaic</v>
      </c>
      <c r="D21" s="105">
        <f>VLOOKUP($A21,Data!$A$1:$BI$1015,4,FALSE)</f>
        <v>42948</v>
      </c>
      <c r="E21" s="32" t="str">
        <f>IF(ISBLANK(VLOOKUP($A21,Data!$A$1:$BI$1015,9,FALSE)),"N/A",VLOOKUP($A21,Data!$A$1:$BI$1015,9,FALSE))</f>
        <v>N/A</v>
      </c>
      <c r="F21" s="32" t="str">
        <f>IF(ISBLANK(VLOOKUP($A21,Data!$A$1:$BI$1015,10,FALSE)),"N/A",VLOOKUP($A21,Data!$A$1:$BI$1015,10,FALSE))</f>
        <v>N/A</v>
      </c>
      <c r="G21" s="56"/>
      <c r="H21" s="33">
        <f>IF($H$6="First Area","",HLOOKUP($H$6,Data!$E$1:$BU$1020,A21,FALSE))</f>
        <v>0</v>
      </c>
      <c r="I21" s="41" t="str">
        <f>IF($H$6="First Area","",IF(E21="N/A","-",HLOOKUP($H$6&amp;"%",Data!$E$1:$BU$1020,A21,FALSE)))</f>
        <v>-</v>
      </c>
      <c r="J21" s="35" t="str">
        <f>IF($H$6="First Area","",IF(E21="N/A","-",IF($H$6="Edinburgh","-",IF($H$6="Scotland","-",HLOOKUP($H$6&amp;"Index",Data!$E$1:$BU$1020,A21,FALSE)))))</f>
        <v>-</v>
      </c>
      <c r="K21" s="56"/>
      <c r="L21" s="33">
        <f>IF($L$6="Second Area","",HLOOKUP($L$6,Data!$E$1:$BU$1020,A21,FALSE))</f>
        <v>0</v>
      </c>
      <c r="M21" s="34" t="str">
        <f>IF($L$6="Second Area","",IF(E21="N/A","-",HLOOKUP($L$6&amp;"%",Data!$E$1:$BU$1020,A21,FALSE)))</f>
        <v>-</v>
      </c>
      <c r="N21" s="35" t="str">
        <f>IF($L$6="Second Area","",IF(E21="N/A","-",IF($L$6="Edinburgh","-",IF($L$6="Scotland","-",HLOOKUP($L$6&amp;"Index",Data!$E$1:$BU$1020,A21,FALSE)))))</f>
        <v>-</v>
      </c>
    </row>
    <row r="22" spans="1:14" hidden="1" x14ac:dyDescent="0.3">
      <c r="A22" s="129">
        <v>522</v>
      </c>
      <c r="B22" s="56" t="str">
        <f>VLOOKUP($A22,Data!$A$1:$BI$1015,2,FALSE)</f>
        <v>Self diagnosed: arthritis</v>
      </c>
      <c r="C22" s="56" t="str">
        <f>VLOOKUP($A22,Data!$A$1:$BI$1015,3,FALSE)</f>
        <v>Mosaic</v>
      </c>
      <c r="D22" s="105">
        <f>VLOOKUP($A22,Data!$A$1:$BI$1015,4,FALSE)</f>
        <v>42948</v>
      </c>
      <c r="E22" s="32" t="str">
        <f>IF(ISBLANK(VLOOKUP($A22,Data!$A$1:$BI$1015,9,FALSE)),"N/A",VLOOKUP($A22,Data!$A$1:$BI$1015,9,FALSE))</f>
        <v>N/A</v>
      </c>
      <c r="F22" s="32" t="str">
        <f>IF(ISBLANK(VLOOKUP($A22,Data!$A$1:$BI$1015,10,FALSE)),"N/A",VLOOKUP($A22,Data!$A$1:$BI$1015,10,FALSE))</f>
        <v>N/A</v>
      </c>
      <c r="G22" s="56"/>
      <c r="H22" s="33">
        <f>IF($H$6="First Area","",HLOOKUP($H$6,Data!$E$1:$BU$1020,A22,FALSE))</f>
        <v>0</v>
      </c>
      <c r="I22" s="41" t="str">
        <f>IF($H$6="First Area","",IF(E22="N/A","-",HLOOKUP($H$6&amp;"%",Data!$E$1:$BU$1020,A22,FALSE)))</f>
        <v>-</v>
      </c>
      <c r="J22" s="35" t="str">
        <f>IF($H$6="First Area","",IF(E22="N/A","-",IF($H$6="Edinburgh","-",IF($H$6="Scotland","-",HLOOKUP($H$6&amp;"Index",Data!$E$1:$BU$1020,A22,FALSE)))))</f>
        <v>-</v>
      </c>
      <c r="K22" s="56"/>
      <c r="L22" s="33">
        <f>IF($L$6="Second Area","",HLOOKUP($L$6,Data!$E$1:$BU$1020,A22,FALSE))</f>
        <v>0</v>
      </c>
      <c r="M22" s="34" t="str">
        <f>IF($L$6="Second Area","",IF(E22="N/A","-",HLOOKUP($L$6&amp;"%",Data!$E$1:$BU$1020,A22,FALSE)))</f>
        <v>-</v>
      </c>
      <c r="N22" s="35" t="str">
        <f>IF($L$6="Second Area","",IF(E22="N/A","-",IF($L$6="Edinburgh","-",IF($L$6="Scotland","-",HLOOKUP($L$6&amp;"Index",Data!$E$1:$BU$1020,A22,FALSE)))))</f>
        <v>-</v>
      </c>
    </row>
    <row r="23" spans="1:14" hidden="1" x14ac:dyDescent="0.3">
      <c r="A23" s="129">
        <v>523</v>
      </c>
      <c r="B23" s="56" t="str">
        <f>VLOOKUP($A23,Data!$A$1:$BI$1015,2,FALSE)</f>
        <v>Self diagnosed: rheumatism</v>
      </c>
      <c r="C23" s="56" t="str">
        <f>VLOOKUP($A23,Data!$A$1:$BI$1015,3,FALSE)</f>
        <v>Mosaic</v>
      </c>
      <c r="D23" s="105">
        <f>VLOOKUP($A23,Data!$A$1:$BI$1015,4,FALSE)</f>
        <v>42948</v>
      </c>
      <c r="E23" s="32" t="str">
        <f>IF(ISBLANK(VLOOKUP($A23,Data!$A$1:$BI$1015,9,FALSE)),"N/A",VLOOKUP($A23,Data!$A$1:$BI$1015,9,FALSE))</f>
        <v>N/A</v>
      </c>
      <c r="F23" s="32" t="str">
        <f>IF(ISBLANK(VLOOKUP($A23,Data!$A$1:$BI$1015,10,FALSE)),"N/A",VLOOKUP($A23,Data!$A$1:$BI$1015,10,FALSE))</f>
        <v>N/A</v>
      </c>
      <c r="G23" s="56"/>
      <c r="H23" s="33">
        <f>IF($H$6="First Area","",HLOOKUP($H$6,Data!$E$1:$BU$1020,A23,FALSE))</f>
        <v>0</v>
      </c>
      <c r="I23" s="41" t="str">
        <f>IF($H$6="First Area","",IF(E23="N/A","-",HLOOKUP($H$6&amp;"%",Data!$E$1:$BU$1020,A23,FALSE)))</f>
        <v>-</v>
      </c>
      <c r="J23" s="35" t="str">
        <f>IF($H$6="First Area","",IF(E23="N/A","-",IF($H$6="Edinburgh","-",IF($H$6="Scotland","-",HLOOKUP($H$6&amp;"Index",Data!$E$1:$BU$1020,A23,FALSE)))))</f>
        <v>-</v>
      </c>
      <c r="K23" s="56"/>
      <c r="L23" s="33">
        <f>IF($L$6="Second Area","",HLOOKUP($L$6,Data!$E$1:$BU$1020,A23,FALSE))</f>
        <v>0</v>
      </c>
      <c r="M23" s="34" t="str">
        <f>IF($L$6="Second Area","",IF(E23="N/A","-",HLOOKUP($L$6&amp;"%",Data!$E$1:$BU$1020,A23,FALSE)))</f>
        <v>-</v>
      </c>
      <c r="N23" s="35" t="str">
        <f>IF($L$6="Second Area","",IF(E23="N/A","-",IF($L$6="Edinburgh","-",IF($L$6="Scotland","-",HLOOKUP($L$6&amp;"Index",Data!$E$1:$BU$1020,A23,FALSE)))))</f>
        <v>-</v>
      </c>
    </row>
    <row r="24" spans="1:14" ht="6" hidden="1" customHeight="1" x14ac:dyDescent="0.3">
      <c r="B24" s="56"/>
      <c r="C24" s="56"/>
      <c r="D24" s="105"/>
      <c r="E24" s="107"/>
      <c r="F24" s="107"/>
      <c r="G24" s="56"/>
      <c r="H24" s="74"/>
      <c r="I24" s="75"/>
      <c r="J24" s="76"/>
      <c r="K24" s="56"/>
      <c r="L24" s="74"/>
      <c r="M24" s="77"/>
      <c r="N24" s="76"/>
    </row>
    <row r="25" spans="1:14" hidden="1" x14ac:dyDescent="0.3">
      <c r="A25" s="129">
        <v>524</v>
      </c>
      <c r="B25" s="56" t="str">
        <f>VLOOKUP($A25,Data!$A$1:$BI$1015,2,FALSE)</f>
        <v>Self diagnosed: high blood pressure</v>
      </c>
      <c r="C25" s="56" t="str">
        <f>VLOOKUP($A25,Data!$A$1:$BI$1015,3,FALSE)</f>
        <v>Mosaic</v>
      </c>
      <c r="D25" s="105">
        <f>VLOOKUP($A25,Data!$A$1:$BI$1015,4,FALSE)</f>
        <v>42948</v>
      </c>
      <c r="E25" s="32" t="str">
        <f>IF(ISBLANK(VLOOKUP($A25,Data!$A$1:$BI$1015,9,FALSE)),"N/A",VLOOKUP($A25,Data!$A$1:$BI$1015,9,FALSE))</f>
        <v>N/A</v>
      </c>
      <c r="F25" s="32" t="str">
        <f>IF(ISBLANK(VLOOKUP($A25,Data!$A$1:$BI$1015,10,FALSE)),"N/A",VLOOKUP($A25,Data!$A$1:$BI$1015,10,FALSE))</f>
        <v>N/A</v>
      </c>
      <c r="G25" s="56"/>
      <c r="H25" s="33">
        <f>IF($H$6="First Area","",HLOOKUP($H$6,Data!$E$1:$BU$1020,A25,FALSE))</f>
        <v>0</v>
      </c>
      <c r="I25" s="41" t="str">
        <f>IF($H$6="First Area","",IF(E25="N/A","-",HLOOKUP($H$6&amp;"%",Data!$E$1:$BU$1020,A25,FALSE)))</f>
        <v>-</v>
      </c>
      <c r="J25" s="35" t="str">
        <f>IF($H$6="First Area","",IF(E25="N/A","-",IF($H$6="Edinburgh","-",IF($H$6="Scotland","-",HLOOKUP($H$6&amp;"Index",Data!$E$1:$BU$1020,A25,FALSE)))))</f>
        <v>-</v>
      </c>
      <c r="K25" s="56"/>
      <c r="L25" s="33">
        <f>IF($L$6="Second Area","",HLOOKUP($L$6,Data!$E$1:$BU$1020,A25,FALSE))</f>
        <v>0</v>
      </c>
      <c r="M25" s="34" t="str">
        <f>IF($L$6="Second Area","",IF(E25="N/A","-",HLOOKUP($L$6&amp;"%",Data!$E$1:$BU$1020,A25,FALSE)))</f>
        <v>-</v>
      </c>
      <c r="N25" s="35" t="str">
        <f>IF($L$6="Second Area","",IF(E25="N/A","-",IF($L$6="Edinburgh","-",IF($L$6="Scotland","-",HLOOKUP($L$6&amp;"Index",Data!$E$1:$BU$1020,A25,FALSE)))))</f>
        <v>-</v>
      </c>
    </row>
    <row r="26" spans="1:14" hidden="1" x14ac:dyDescent="0.3">
      <c r="A26" s="129">
        <v>525</v>
      </c>
      <c r="B26" s="56" t="str">
        <f>VLOOKUP($A26,Data!$A$1:$BI$1015,2,FALSE)</f>
        <v>Self diagnosed: poor blood circulation</v>
      </c>
      <c r="C26" s="56" t="str">
        <f>VLOOKUP($A26,Data!$A$1:$BI$1015,3,FALSE)</f>
        <v>Mosaic</v>
      </c>
      <c r="D26" s="105">
        <f>VLOOKUP($A26,Data!$A$1:$BI$1015,4,FALSE)</f>
        <v>42948</v>
      </c>
      <c r="E26" s="32" t="str">
        <f>IF(ISBLANK(VLOOKUP($A26,Data!$A$1:$BI$1015,9,FALSE)),"N/A",VLOOKUP($A26,Data!$A$1:$BI$1015,9,FALSE))</f>
        <v>N/A</v>
      </c>
      <c r="F26" s="32" t="str">
        <f>IF(ISBLANK(VLOOKUP($A26,Data!$A$1:$BI$1015,10,FALSE)),"N/A",VLOOKUP($A26,Data!$A$1:$BI$1015,10,FALSE))</f>
        <v>N/A</v>
      </c>
      <c r="G26" s="56"/>
      <c r="H26" s="33">
        <f>IF($H$6="First Area","",HLOOKUP($H$6,Data!$E$1:$BU$1020,A26,FALSE))</f>
        <v>0</v>
      </c>
      <c r="I26" s="41" t="str">
        <f>IF($H$6="First Area","",IF(E26="N/A","-",HLOOKUP($H$6&amp;"%",Data!$E$1:$BU$1020,A26,FALSE)))</f>
        <v>-</v>
      </c>
      <c r="J26" s="35" t="str">
        <f>IF($H$6="First Area","",IF(E26="N/A","-",IF($H$6="Edinburgh","-",IF($H$6="Scotland","-",HLOOKUP($H$6&amp;"Index",Data!$E$1:$BU$1020,A26,FALSE)))))</f>
        <v>-</v>
      </c>
      <c r="K26" s="56"/>
      <c r="L26" s="33">
        <f>IF($L$6="Second Area","",HLOOKUP($L$6,Data!$E$1:$BU$1020,A26,FALSE))</f>
        <v>0</v>
      </c>
      <c r="M26" s="34" t="str">
        <f>IF($L$6="Second Area","",IF(E26="N/A","-",HLOOKUP($L$6&amp;"%",Data!$E$1:$BU$1020,A26,FALSE)))</f>
        <v>-</v>
      </c>
      <c r="N26" s="35" t="str">
        <f>IF($L$6="Second Area","",IF(E26="N/A","-",IF($L$6="Edinburgh","-",IF($L$6="Scotland","-",HLOOKUP($L$6&amp;"Index",Data!$E$1:$BU$1020,A26,FALSE)))))</f>
        <v>-</v>
      </c>
    </row>
    <row r="27" spans="1:14" hidden="1" x14ac:dyDescent="0.3">
      <c r="A27" s="129">
        <v>526</v>
      </c>
      <c r="B27" s="56" t="str">
        <f>VLOOKUP($A27,Data!$A$1:$BI$1015,2,FALSE)</f>
        <v>Self diagnosed: hearing problems</v>
      </c>
      <c r="C27" s="56" t="str">
        <f>VLOOKUP($A27,Data!$A$1:$BI$1015,3,FALSE)</f>
        <v>Mosaic</v>
      </c>
      <c r="D27" s="105">
        <f>VLOOKUP($A27,Data!$A$1:$BI$1015,4,FALSE)</f>
        <v>42948</v>
      </c>
      <c r="E27" s="32" t="str">
        <f>IF(ISBLANK(VLOOKUP($A27,Data!$A$1:$BI$1015,9,FALSE)),"N/A",VLOOKUP($A27,Data!$A$1:$BI$1015,9,FALSE))</f>
        <v>N/A</v>
      </c>
      <c r="F27" s="32" t="str">
        <f>IF(ISBLANK(VLOOKUP($A27,Data!$A$1:$BI$1015,10,FALSE)),"N/A",VLOOKUP($A27,Data!$A$1:$BI$1015,10,FALSE))</f>
        <v>N/A</v>
      </c>
      <c r="G27" s="56"/>
      <c r="H27" s="33">
        <f>IF($H$6="First Area","",HLOOKUP($H$6,Data!$E$1:$BU$1020,A27,FALSE))</f>
        <v>0</v>
      </c>
      <c r="I27" s="41" t="str">
        <f>IF($H$6="First Area","",IF(E27="N/A","-",HLOOKUP($H$6&amp;"%",Data!$E$1:$BU$1020,A27,FALSE)))</f>
        <v>-</v>
      </c>
      <c r="J27" s="35" t="str">
        <f>IF($H$6="First Area","",IF(E27="N/A","-",IF($H$6="Edinburgh","-",IF($H$6="Scotland","-",HLOOKUP($H$6&amp;"Index",Data!$E$1:$BU$1020,A27,FALSE)))))</f>
        <v>-</v>
      </c>
      <c r="K27" s="56"/>
      <c r="L27" s="33">
        <f>IF($L$6="Second Area","",HLOOKUP($L$6,Data!$E$1:$BU$1020,A27,FALSE))</f>
        <v>0</v>
      </c>
      <c r="M27" s="34" t="str">
        <f>IF($L$6="Second Area","",IF(E27="N/A","-",HLOOKUP($L$6&amp;"%",Data!$E$1:$BU$1020,A27,FALSE)))</f>
        <v>-</v>
      </c>
      <c r="N27" s="35" t="str">
        <f>IF($L$6="Second Area","",IF(E27="N/A","-",IF($L$6="Edinburgh","-",IF($L$6="Scotland","-",HLOOKUP($L$6&amp;"Index",Data!$E$1:$BU$1020,A27,FALSE)))))</f>
        <v>-</v>
      </c>
    </row>
    <row r="28" spans="1:14" ht="6" hidden="1" customHeight="1" x14ac:dyDescent="0.3">
      <c r="B28" s="56"/>
      <c r="C28" s="56"/>
      <c r="D28" s="105"/>
      <c r="E28" s="107"/>
      <c r="F28" s="107"/>
      <c r="G28" s="56"/>
      <c r="H28" s="74"/>
      <c r="I28" s="75"/>
      <c r="J28" s="76"/>
      <c r="K28" s="56"/>
      <c r="L28" s="74"/>
      <c r="M28" s="77"/>
      <c r="N28" s="76"/>
    </row>
    <row r="29" spans="1:14" hidden="1" x14ac:dyDescent="0.3">
      <c r="A29" s="129">
        <v>527</v>
      </c>
      <c r="B29" s="56" t="str">
        <f>VLOOKUP($A29,Data!$A$1:$BI$1015,2,FALSE)</f>
        <v>Self diagnosed: high cholesterol</v>
      </c>
      <c r="C29" s="56" t="str">
        <f>VLOOKUP($A29,Data!$A$1:$BI$1015,3,FALSE)</f>
        <v>Mosaic</v>
      </c>
      <c r="D29" s="105">
        <f>VLOOKUP($A29,Data!$A$1:$BI$1015,4,FALSE)</f>
        <v>42948</v>
      </c>
      <c r="E29" s="32" t="str">
        <f>IF(ISBLANK(VLOOKUP($A29,Data!$A$1:$BI$1015,9,FALSE)),"N/A",VLOOKUP($A29,Data!$A$1:$BI$1015,9,FALSE))</f>
        <v>N/A</v>
      </c>
      <c r="F29" s="32" t="str">
        <f>IF(ISBLANK(VLOOKUP($A29,Data!$A$1:$BI$1015,10,FALSE)),"N/A",VLOOKUP($A29,Data!$A$1:$BI$1015,10,FALSE))</f>
        <v>N/A</v>
      </c>
      <c r="G29" s="56"/>
      <c r="H29" s="33">
        <f>IF($H$6="First Area","",HLOOKUP($H$6,Data!$E$1:$BU$1020,A29,FALSE))</f>
        <v>0</v>
      </c>
      <c r="I29" s="41" t="str">
        <f>IF($H$6="First Area","",IF(E29="N/A","-",HLOOKUP($H$6&amp;"%",Data!$E$1:$BU$1020,A29,FALSE)))</f>
        <v>-</v>
      </c>
      <c r="J29" s="35" t="str">
        <f>IF($H$6="First Area","",IF(E29="N/A","-",IF($H$6="Edinburgh","-",IF($H$6="Scotland","-",HLOOKUP($H$6&amp;"Index",Data!$E$1:$BU$1020,A29,FALSE)))))</f>
        <v>-</v>
      </c>
      <c r="K29" s="56"/>
      <c r="L29" s="33">
        <f>IF($L$6="Second Area","",HLOOKUP($L$6,Data!$E$1:$BU$1020,A29,FALSE))</f>
        <v>0</v>
      </c>
      <c r="M29" s="34" t="str">
        <f>IF($L$6="Second Area","",IF(E29="N/A","-",HLOOKUP($L$6&amp;"%",Data!$E$1:$BU$1020,A29,FALSE)))</f>
        <v>-</v>
      </c>
      <c r="N29" s="35" t="str">
        <f>IF($L$6="Second Area","",IF(E29="N/A","-",IF($L$6="Edinburgh","-",IF($L$6="Scotland","-",HLOOKUP($L$6&amp;"Index",Data!$E$1:$BU$1020,A29,FALSE)))))</f>
        <v>-</v>
      </c>
    </row>
    <row r="30" spans="1:14" hidden="1" x14ac:dyDescent="0.3">
      <c r="A30" s="129">
        <v>528</v>
      </c>
      <c r="B30" s="56" t="str">
        <f>VLOOKUP($A30,Data!$A$1:$BI$1015,2,FALSE)</f>
        <v>Self diagnosed: heart problems</v>
      </c>
      <c r="C30" s="56" t="str">
        <f>VLOOKUP($A30,Data!$A$1:$BI$1015,3,FALSE)</f>
        <v>Mosaic</v>
      </c>
      <c r="D30" s="105">
        <f>VLOOKUP($A30,Data!$A$1:$BI$1015,4,FALSE)</f>
        <v>42948</v>
      </c>
      <c r="E30" s="32" t="str">
        <f>IF(ISBLANK(VLOOKUP($A30,Data!$A$1:$BI$1015,9,FALSE)),"N/A",VLOOKUP($A30,Data!$A$1:$BI$1015,9,FALSE))</f>
        <v>N/A</v>
      </c>
      <c r="F30" s="32" t="str">
        <f>IF(ISBLANK(VLOOKUP($A30,Data!$A$1:$BI$1015,10,FALSE)),"N/A",VLOOKUP($A30,Data!$A$1:$BI$1015,10,FALSE))</f>
        <v>N/A</v>
      </c>
      <c r="G30" s="56"/>
      <c r="H30" s="33">
        <f>IF($H$6="First Area","",HLOOKUP($H$6,Data!$E$1:$BU$1020,A30,FALSE))</f>
        <v>0</v>
      </c>
      <c r="I30" s="41" t="str">
        <f>IF($H$6="First Area","",IF(E30="N/A","-",HLOOKUP($H$6&amp;"%",Data!$E$1:$BU$1020,A30,FALSE)))</f>
        <v>-</v>
      </c>
      <c r="J30" s="35" t="str">
        <f>IF($H$6="First Area","",IF(E30="N/A","-",IF($H$6="Edinburgh","-",IF($H$6="Scotland","-",HLOOKUP($H$6&amp;"Index",Data!$E$1:$BU$1020,A30,FALSE)))))</f>
        <v>-</v>
      </c>
      <c r="K30" s="56"/>
      <c r="L30" s="33">
        <f>IF($L$6="Second Area","",HLOOKUP($L$6,Data!$E$1:$BU$1020,A30,FALSE))</f>
        <v>0</v>
      </c>
      <c r="M30" s="34" t="str">
        <f>IF($L$6="Second Area","",IF(E30="N/A","-",HLOOKUP($L$6&amp;"%",Data!$E$1:$BU$1020,A30,FALSE)))</f>
        <v>-</v>
      </c>
      <c r="N30" s="35" t="str">
        <f>IF($L$6="Second Area","",IF(E30="N/A","-",IF($L$6="Edinburgh","-",IF($L$6="Scotland","-",HLOOKUP($L$6&amp;"Index",Data!$E$1:$BU$1020,A30,FALSE)))))</f>
        <v>-</v>
      </c>
    </row>
    <row r="31" spans="1:14" hidden="1" x14ac:dyDescent="0.3">
      <c r="A31" s="129">
        <v>529</v>
      </c>
      <c r="B31" s="56" t="str">
        <f>VLOOKUP($A31,Data!$A$1:$BI$1015,2,FALSE)</f>
        <v>Self diagnosed: diabetes</v>
      </c>
      <c r="C31" s="56" t="str">
        <f>VLOOKUP($A31,Data!$A$1:$BI$1015,3,FALSE)</f>
        <v>Mosaic</v>
      </c>
      <c r="D31" s="105">
        <f>VLOOKUP($A31,Data!$A$1:$BI$1015,4,FALSE)</f>
        <v>42948</v>
      </c>
      <c r="E31" s="32" t="str">
        <f>IF(ISBLANK(VLOOKUP($A31,Data!$A$1:$BI$1015,9,FALSE)),"N/A",VLOOKUP($A31,Data!$A$1:$BI$1015,9,FALSE))</f>
        <v>N/A</v>
      </c>
      <c r="F31" s="32" t="str">
        <f>IF(ISBLANK(VLOOKUP($A31,Data!$A$1:$BI$1015,10,FALSE)),"N/A",VLOOKUP($A31,Data!$A$1:$BI$1015,10,FALSE))</f>
        <v>N/A</v>
      </c>
      <c r="G31" s="56"/>
      <c r="H31" s="33">
        <f>IF($H$6="First Area","",HLOOKUP($H$6,Data!$E$1:$BU$1020,A31,FALSE))</f>
        <v>0</v>
      </c>
      <c r="I31" s="41" t="str">
        <f>IF($H$6="First Area","",IF(E31="N/A","-",HLOOKUP($H$6&amp;"%",Data!$E$1:$BU$1020,A31,FALSE)))</f>
        <v>-</v>
      </c>
      <c r="J31" s="35" t="str">
        <f>IF($H$6="First Area","",IF(E31="N/A","-",IF($H$6="Edinburgh","-",IF($H$6="Scotland","-",HLOOKUP($H$6&amp;"Index",Data!$E$1:$BU$1020,A31,FALSE)))))</f>
        <v>-</v>
      </c>
      <c r="K31" s="56"/>
      <c r="L31" s="33">
        <f>IF($L$6="Second Area","",HLOOKUP($L$6,Data!$E$1:$BU$1020,A31,FALSE))</f>
        <v>0</v>
      </c>
      <c r="M31" s="34" t="str">
        <f>IF($L$6="Second Area","",IF(E31="N/A","-",HLOOKUP($L$6&amp;"%",Data!$E$1:$BU$1020,A31,FALSE)))</f>
        <v>-</v>
      </c>
      <c r="N31" s="35" t="str">
        <f>IF($L$6="Second Area","",IF(E31="N/A","-",IF($L$6="Edinburgh","-",IF($L$6="Scotland","-",HLOOKUP($L$6&amp;"Index",Data!$E$1:$BU$1020,A31,FALSE)))))</f>
        <v>-</v>
      </c>
    </row>
    <row r="32" spans="1:14" hidden="1" x14ac:dyDescent="0.3">
      <c r="A32" s="129">
        <v>530</v>
      </c>
      <c r="B32" s="56" t="str">
        <f>VLOOKUP($A32,Data!$A$1:$BI$1015,2,FALSE)</f>
        <v>Self diagnosed: depression</v>
      </c>
      <c r="C32" s="56" t="str">
        <f>VLOOKUP($A32,Data!$A$1:$BI$1015,3,FALSE)</f>
        <v>Mosaic</v>
      </c>
      <c r="D32" s="105">
        <f>VLOOKUP($A32,Data!$A$1:$BI$1015,4,FALSE)</f>
        <v>42948</v>
      </c>
      <c r="E32" s="32" t="str">
        <f>IF(ISBLANK(VLOOKUP($A32,Data!$A$1:$BI$1015,9,FALSE)),"N/A",VLOOKUP($A32,Data!$A$1:$BI$1015,9,FALSE))</f>
        <v>N/A</v>
      </c>
      <c r="F32" s="32" t="str">
        <f>IF(ISBLANK(VLOOKUP($A32,Data!$A$1:$BI$1015,10,FALSE)),"N/A",VLOOKUP($A32,Data!$A$1:$BI$1015,10,FALSE))</f>
        <v>N/A</v>
      </c>
      <c r="G32" s="56"/>
      <c r="H32" s="33">
        <f>IF($H$6="First Area","",HLOOKUP($H$6,Data!$E$1:$BU$1020,A32,FALSE))</f>
        <v>0</v>
      </c>
      <c r="I32" s="41" t="str">
        <f>IF($H$6="First Area","",IF(E32="N/A","-",HLOOKUP($H$6&amp;"%",Data!$E$1:$BU$1020,A32,FALSE)))</f>
        <v>-</v>
      </c>
      <c r="J32" s="35" t="str">
        <f>IF($H$6="First Area","",IF(E32="N/A","-",IF($H$6="Edinburgh","-",IF($H$6="Scotland","-",HLOOKUP($H$6&amp;"Index",Data!$E$1:$BU$1020,A32,FALSE)))))</f>
        <v>-</v>
      </c>
      <c r="K32" s="56"/>
      <c r="L32" s="33">
        <f>IF($L$6="Second Area","",HLOOKUP($L$6,Data!$E$1:$BU$1020,A32,FALSE))</f>
        <v>0</v>
      </c>
      <c r="M32" s="34" t="str">
        <f>IF($L$6="Second Area","",IF(E32="N/A","-",HLOOKUP($L$6&amp;"%",Data!$E$1:$BU$1020,A32,FALSE)))</f>
        <v>-</v>
      </c>
      <c r="N32" s="35" t="str">
        <f>IF($L$6="Second Area","",IF(E32="N/A","-",IF($L$6="Edinburgh","-",IF($L$6="Scotland","-",HLOOKUP($L$6&amp;"Index",Data!$E$1:$BU$1020,A32,FALSE)))))</f>
        <v>-</v>
      </c>
    </row>
    <row r="33" spans="1:14" ht="6" hidden="1" customHeight="1" x14ac:dyDescent="0.3">
      <c r="B33" s="56"/>
      <c r="C33" s="56"/>
      <c r="D33" s="105"/>
      <c r="E33" s="107"/>
      <c r="F33" s="107"/>
      <c r="G33" s="56"/>
      <c r="H33" s="74"/>
      <c r="I33" s="75"/>
      <c r="J33" s="76"/>
      <c r="K33" s="56"/>
      <c r="L33" s="74"/>
      <c r="M33" s="77"/>
      <c r="N33" s="76"/>
    </row>
    <row r="34" spans="1:14" hidden="1" x14ac:dyDescent="0.3">
      <c r="A34" s="129">
        <v>531</v>
      </c>
      <c r="B34" s="56" t="str">
        <f>VLOOKUP($A34,Data!$A$1:$BI$1015,2,FALSE)</f>
        <v>Takeaway once a week or more</v>
      </c>
      <c r="C34" s="56" t="str">
        <f>VLOOKUP($A34,Data!$A$1:$BI$1015,3,FALSE)</f>
        <v>Mosaic</v>
      </c>
      <c r="D34" s="105">
        <f>VLOOKUP($A34,Data!$A$1:$BI$1015,4,FALSE)</f>
        <v>42948</v>
      </c>
      <c r="E34" s="32" t="str">
        <f>IF(ISBLANK(VLOOKUP($A34,Data!$A$1:$BI$1015,9,FALSE)),"N/A",VLOOKUP($A34,Data!$A$1:$BI$1015,9,FALSE))</f>
        <v>N/A</v>
      </c>
      <c r="F34" s="32" t="str">
        <f>IF(ISBLANK(VLOOKUP($A34,Data!$A$1:$BI$1015,10,FALSE)),"N/A",VLOOKUP($A34,Data!$A$1:$BI$1015,10,FALSE))</f>
        <v>N/A</v>
      </c>
      <c r="G34" s="56"/>
      <c r="H34" s="33">
        <f>IF($H$6="First Area","",HLOOKUP($H$6,Data!$E$1:$BU$1020,A34,FALSE))</f>
        <v>0</v>
      </c>
      <c r="I34" s="41" t="str">
        <f>IF($H$6="First Area","",IF(E34="N/A","-",HLOOKUP($H$6&amp;"%",Data!$E$1:$BU$1020,A34,FALSE)))</f>
        <v>-</v>
      </c>
      <c r="J34" s="35" t="str">
        <f>IF($H$6="First Area","",IF(E34="N/A","-",IF($H$6="Edinburgh","-",IF($H$6="Scotland","-",HLOOKUP($H$6&amp;"Index",Data!$E$1:$BU$1020,A34,FALSE)))))</f>
        <v>-</v>
      </c>
      <c r="K34" s="56"/>
      <c r="L34" s="33">
        <f>IF($L$6="Second Area","",HLOOKUP($L$6,Data!$E$1:$BU$1020,A34,FALSE))</f>
        <v>0</v>
      </c>
      <c r="M34" s="34" t="str">
        <f>IF($L$6="Second Area","",IF(E34="N/A","-",HLOOKUP($L$6&amp;"%",Data!$E$1:$BU$1020,A34,FALSE)))</f>
        <v>-</v>
      </c>
      <c r="N34" s="35" t="str">
        <f>IF($L$6="Second Area","",IF(E34="N/A","-",IF($L$6="Edinburgh","-",IF($L$6="Scotland","-",HLOOKUP($L$6&amp;"Index",Data!$E$1:$BU$1020,A34,FALSE)))))</f>
        <v>-</v>
      </c>
    </row>
    <row r="35" spans="1:14" hidden="1" x14ac:dyDescent="0.3">
      <c r="A35" s="129">
        <v>532</v>
      </c>
      <c r="B35" s="56" t="str">
        <f>VLOOKUP($A35,Data!$A$1:$BI$1015,2,FALSE)</f>
        <v>Heavy smokers</v>
      </c>
      <c r="C35" s="56" t="str">
        <f>VLOOKUP($A35,Data!$A$1:$BI$1015,3,FALSE)</f>
        <v>Mosaic</v>
      </c>
      <c r="D35" s="105">
        <f>VLOOKUP($A35,Data!$A$1:$BI$1015,4,FALSE)</f>
        <v>42948</v>
      </c>
      <c r="E35" s="32" t="str">
        <f>IF(ISBLANK(VLOOKUP($A35,Data!$A$1:$BI$1015,9,FALSE)),"N/A",VLOOKUP($A35,Data!$A$1:$BI$1015,9,FALSE))</f>
        <v>N/A</v>
      </c>
      <c r="F35" s="32" t="str">
        <f>IF(ISBLANK(VLOOKUP($A35,Data!$A$1:$BI$1015,10,FALSE)),"N/A",VLOOKUP($A35,Data!$A$1:$BI$1015,10,FALSE))</f>
        <v>N/A</v>
      </c>
      <c r="G35" s="56"/>
      <c r="H35" s="33">
        <f>IF($H$6="First Area","",HLOOKUP($H$6,Data!$E$1:$BU$1020,A35,FALSE))</f>
        <v>0</v>
      </c>
      <c r="I35" s="41" t="str">
        <f>IF($H$6="First Area","",IF(E35="N/A","-",HLOOKUP($H$6&amp;"%",Data!$E$1:$BU$1020,A35,FALSE)))</f>
        <v>-</v>
      </c>
      <c r="J35" s="35" t="str">
        <f>IF($H$6="First Area","",IF(E35="N/A","-",IF($H$6="Edinburgh","-",IF($H$6="Scotland","-",HLOOKUP($H$6&amp;"Index",Data!$E$1:$BU$1020,A35,FALSE)))))</f>
        <v>-</v>
      </c>
      <c r="K35" s="56"/>
      <c r="L35" s="33">
        <f>IF($L$6="Second Area","",HLOOKUP($L$6,Data!$E$1:$BU$1020,A35,FALSE))</f>
        <v>0</v>
      </c>
      <c r="M35" s="34" t="str">
        <f>IF($L$6="Second Area","",IF(E35="N/A","-",HLOOKUP($L$6&amp;"%",Data!$E$1:$BU$1020,A35,FALSE)))</f>
        <v>-</v>
      </c>
      <c r="N35" s="35" t="str">
        <f>IF($L$6="Second Area","",IF(E35="N/A","-",IF($L$6="Edinburgh","-",IF($L$6="Scotland","-",HLOOKUP($L$6&amp;"Index",Data!$E$1:$BU$1020,A35,FALSE)))))</f>
        <v>-</v>
      </c>
    </row>
    <row r="36" spans="1:14" hidden="1" x14ac:dyDescent="0.3">
      <c r="A36" s="129">
        <v>533</v>
      </c>
      <c r="B36" s="56" t="str">
        <f>VLOOKUP($A36,Data!$A$1:$BI$1015,2,FALSE)</f>
        <v>Alcohol once a day</v>
      </c>
      <c r="C36" s="56" t="str">
        <f>VLOOKUP($A36,Data!$A$1:$BI$1015,3,FALSE)</f>
        <v>Mosaic</v>
      </c>
      <c r="D36" s="105">
        <f>VLOOKUP($A36,Data!$A$1:$BI$1015,4,FALSE)</f>
        <v>42948</v>
      </c>
      <c r="E36" s="32" t="str">
        <f>IF(ISBLANK(VLOOKUP($A36,Data!$A$1:$BI$1015,9,FALSE)),"N/A",VLOOKUP($A36,Data!$A$1:$BI$1015,9,FALSE))</f>
        <v>N/A</v>
      </c>
      <c r="F36" s="32" t="str">
        <f>IF(ISBLANK(VLOOKUP($A36,Data!$A$1:$BI$1015,10,FALSE)),"N/A",VLOOKUP($A36,Data!$A$1:$BI$1015,10,FALSE))</f>
        <v>N/A</v>
      </c>
      <c r="G36" s="56"/>
      <c r="H36" s="33">
        <f>IF($H$6="First Area","",HLOOKUP($H$6,Data!$E$1:$BU$1020,A36,FALSE))</f>
        <v>0</v>
      </c>
      <c r="I36" s="41" t="str">
        <f>IF($H$6="First Area","",IF(E36="N/A","-",HLOOKUP($H$6&amp;"%",Data!$E$1:$BU$1020,A36,FALSE)))</f>
        <v>-</v>
      </c>
      <c r="J36" s="35" t="str">
        <f>IF($H$6="First Area","",IF(E36="N/A","-",IF($H$6="Edinburgh","-",IF($H$6="Scotland","-",HLOOKUP($H$6&amp;"Index",Data!$E$1:$BU$1020,A36,FALSE)))))</f>
        <v>-</v>
      </c>
      <c r="K36" s="56"/>
      <c r="L36" s="33">
        <f>IF($L$6="Second Area","",HLOOKUP($L$6,Data!$E$1:$BU$1020,A36,FALSE))</f>
        <v>0</v>
      </c>
      <c r="M36" s="34" t="str">
        <f>IF($L$6="Second Area","",IF(E36="N/A","-",HLOOKUP($L$6&amp;"%",Data!$E$1:$BU$1020,A36,FALSE)))</f>
        <v>-</v>
      </c>
      <c r="N36" s="35" t="str">
        <f>IF($L$6="Second Area","",IF(E36="N/A","-",IF($L$6="Edinburgh","-",IF($L$6="Scotland","-",HLOOKUP($L$6&amp;"Index",Data!$E$1:$BU$1020,A36,FALSE)))))</f>
        <v>-</v>
      </c>
    </row>
    <row r="37" spans="1:14" hidden="1" x14ac:dyDescent="0.3">
      <c r="A37" s="129">
        <v>534</v>
      </c>
      <c r="B37" s="56" t="str">
        <f>VLOOKUP($A37,Data!$A$1:$BI$1015,2,FALSE)</f>
        <v>Alcohol two to three times a week</v>
      </c>
      <c r="C37" s="56" t="str">
        <f>VLOOKUP($A37,Data!$A$1:$BI$1015,3,FALSE)</f>
        <v>Mosaic</v>
      </c>
      <c r="D37" s="105">
        <f>VLOOKUP($A37,Data!$A$1:$BI$1015,4,FALSE)</f>
        <v>42948</v>
      </c>
      <c r="E37" s="32" t="str">
        <f>IF(ISBLANK(VLOOKUP($A37,Data!$A$1:$BI$1015,9,FALSE)),"N/A",VLOOKUP($A37,Data!$A$1:$BI$1015,9,FALSE))</f>
        <v>N/A</v>
      </c>
      <c r="F37" s="32" t="str">
        <f>IF(ISBLANK(VLOOKUP($A37,Data!$A$1:$BI$1015,10,FALSE)),"N/A",VLOOKUP($A37,Data!$A$1:$BI$1015,10,FALSE))</f>
        <v>N/A</v>
      </c>
      <c r="G37" s="56"/>
      <c r="H37" s="33">
        <f>IF($H$6="First Area","",HLOOKUP($H$6,Data!$E$1:$BU$1020,A37,FALSE))</f>
        <v>0</v>
      </c>
      <c r="I37" s="41" t="str">
        <f>IF($H$6="First Area","",IF(E37="N/A","-",HLOOKUP($H$6&amp;"%",Data!$E$1:$BU$1020,A37,FALSE)))</f>
        <v>-</v>
      </c>
      <c r="J37" s="35" t="str">
        <f>IF($H$6="First Area","",IF(E37="N/A","-",IF($H$6="Edinburgh","-",IF($H$6="Scotland","-",HLOOKUP($H$6&amp;"Index",Data!$E$1:$BU$1020,A37,FALSE)))))</f>
        <v>-</v>
      </c>
      <c r="K37" s="56"/>
      <c r="L37" s="33">
        <f>IF($L$6="Second Area","",HLOOKUP($L$6,Data!$E$1:$BU$1020,A37,FALSE))</f>
        <v>0</v>
      </c>
      <c r="M37" s="34" t="str">
        <f>IF($L$6="Second Area","",IF(E37="N/A","-",HLOOKUP($L$6&amp;"%",Data!$E$1:$BU$1020,A37,FALSE)))</f>
        <v>-</v>
      </c>
      <c r="N37" s="35" t="str">
        <f>IF($L$6="Second Area","",IF(E37="N/A","-",IF($L$6="Edinburgh","-",IF($L$6="Scotland","-",HLOOKUP($L$6&amp;"Index",Data!$E$1:$BU$1020,A37,FALSE)))))</f>
        <v>-</v>
      </c>
    </row>
    <row r="38" spans="1:14" hidden="1" x14ac:dyDescent="0.3">
      <c r="A38" s="129">
        <v>535</v>
      </c>
      <c r="B38" s="56" t="str">
        <f>VLOOKUP($A38,Data!$A$1:$BI$1015,2,FALSE)</f>
        <v xml:space="preserve">Alcohol once a week </v>
      </c>
      <c r="C38" s="56" t="str">
        <f>VLOOKUP($A38,Data!$A$1:$BI$1015,3,FALSE)</f>
        <v>Mosaic</v>
      </c>
      <c r="D38" s="105">
        <f>VLOOKUP($A38,Data!$A$1:$BI$1015,4,FALSE)</f>
        <v>42948</v>
      </c>
      <c r="E38" s="32" t="str">
        <f>IF(ISBLANK(VLOOKUP($A38,Data!$A$1:$BI$1015,9,FALSE)),"N/A",VLOOKUP($A38,Data!$A$1:$BI$1015,9,FALSE))</f>
        <v>N/A</v>
      </c>
      <c r="F38" s="32" t="str">
        <f>IF(ISBLANK(VLOOKUP($A38,Data!$A$1:$BI$1015,10,FALSE)),"N/A",VLOOKUP($A38,Data!$A$1:$BI$1015,10,FALSE))</f>
        <v>N/A</v>
      </c>
      <c r="G38" s="56"/>
      <c r="H38" s="33">
        <f>IF($H$6="First Area","",HLOOKUP($H$6,Data!$E$1:$BU$1020,A38,FALSE))</f>
        <v>0</v>
      </c>
      <c r="I38" s="41" t="str">
        <f>IF($H$6="First Area","",IF(E38="N/A","-",HLOOKUP($H$6&amp;"%",Data!$E$1:$BU$1020,A38,FALSE)))</f>
        <v>-</v>
      </c>
      <c r="J38" s="35" t="str">
        <f>IF($H$6="First Area","",IF(E38="N/A","-",IF($H$6="Edinburgh","-",IF($H$6="Scotland","-",HLOOKUP($H$6&amp;"Index",Data!$E$1:$BU$1020,A38,FALSE)))))</f>
        <v>-</v>
      </c>
      <c r="K38" s="56"/>
      <c r="L38" s="33">
        <f>IF($L$6="Second Area","",HLOOKUP($L$6,Data!$E$1:$BU$1020,A38,FALSE))</f>
        <v>0</v>
      </c>
      <c r="M38" s="34" t="str">
        <f>IF($L$6="Second Area","",IF(E38="N/A","-",HLOOKUP($L$6&amp;"%",Data!$E$1:$BU$1020,A38,FALSE)))</f>
        <v>-</v>
      </c>
      <c r="N38" s="35" t="str">
        <f>IF($L$6="Second Area","",IF(E38="N/A","-",IF($L$6="Edinburgh","-",IF($L$6="Scotland","-",HLOOKUP($L$6&amp;"Index",Data!$E$1:$BU$1020,A38,FALSE)))))</f>
        <v>-</v>
      </c>
    </row>
    <row r="39" spans="1:14" ht="6" hidden="1" customHeight="1" x14ac:dyDescent="0.3">
      <c r="B39" s="56"/>
      <c r="C39" s="56"/>
      <c r="D39" s="105"/>
      <c r="E39" s="107"/>
      <c r="F39" s="107"/>
      <c r="G39" s="56"/>
      <c r="H39" s="74"/>
      <c r="I39" s="75"/>
      <c r="J39" s="76"/>
      <c r="K39" s="56"/>
      <c r="L39" s="74"/>
      <c r="M39" s="77"/>
      <c r="N39" s="76"/>
    </row>
    <row r="40" spans="1:14" hidden="1" x14ac:dyDescent="0.3">
      <c r="A40" s="129">
        <v>536</v>
      </c>
      <c r="B40" s="56" t="str">
        <f>VLOOKUP($A40,Data!$A$1:$BI$1015,2,FALSE)</f>
        <v>No participation in sport</v>
      </c>
      <c r="C40" s="56" t="str">
        <f>VLOOKUP($A40,Data!$A$1:$BI$1015,3,FALSE)</f>
        <v>Mosaic</v>
      </c>
      <c r="D40" s="105">
        <f>VLOOKUP($A40,Data!$A$1:$BI$1015,4,FALSE)</f>
        <v>42948</v>
      </c>
      <c r="E40" s="32" t="str">
        <f>IF(ISBLANK(VLOOKUP($A40,Data!$A$1:$BI$1015,9,FALSE)),"N/A",VLOOKUP($A40,Data!$A$1:$BI$1015,9,FALSE))</f>
        <v>N/A</v>
      </c>
      <c r="F40" s="32" t="str">
        <f>IF(ISBLANK(VLOOKUP($A40,Data!$A$1:$BI$1015,10,FALSE)),"N/A",VLOOKUP($A40,Data!$A$1:$BI$1015,10,FALSE))</f>
        <v>N/A</v>
      </c>
      <c r="G40" s="56"/>
      <c r="H40" s="33">
        <f>IF($H$6="First Area","",HLOOKUP($H$6,Data!$E$1:$BU$1020,A40,FALSE))</f>
        <v>0</v>
      </c>
      <c r="I40" s="41" t="str">
        <f>IF($H$6="First Area","",IF(E40="N/A","-",HLOOKUP($H$6&amp;"%",Data!$E$1:$BU$1020,A40,FALSE)))</f>
        <v>-</v>
      </c>
      <c r="J40" s="35" t="str">
        <f>IF($H$6="First Area","",IF(E40="N/A","-",IF($H$6="Edinburgh","-",IF($H$6="Scotland","-",HLOOKUP($H$6&amp;"Index",Data!$E$1:$BU$1020,A40,FALSE)))))</f>
        <v>-</v>
      </c>
      <c r="K40" s="56"/>
      <c r="L40" s="33">
        <f>IF($L$6="Second Area","",HLOOKUP($L$6,Data!$E$1:$BU$1020,A40,FALSE))</f>
        <v>0</v>
      </c>
      <c r="M40" s="34" t="str">
        <f>IF($L$6="Second Area","",IF(E40="N/A","-",HLOOKUP($L$6&amp;"%",Data!$E$1:$BU$1020,A40,FALSE)))</f>
        <v>-</v>
      </c>
      <c r="N40" s="35" t="str">
        <f>IF($L$6="Second Area","",IF(E40="N/A","-",IF($L$6="Edinburgh","-",IF($L$6="Scotland","-",HLOOKUP($L$6&amp;"Index",Data!$E$1:$BU$1020,A40,FALSE)))))</f>
        <v>-</v>
      </c>
    </row>
    <row r="41" spans="1:14" hidden="1" x14ac:dyDescent="0.3">
      <c r="A41" s="129">
        <v>537</v>
      </c>
      <c r="B41" s="56" t="str">
        <f>VLOOKUP($A41,Data!$A$1:$BI$1015,2,FALSE)</f>
        <v>Less than 1 hour of sport per week</v>
      </c>
      <c r="C41" s="56" t="str">
        <f>VLOOKUP($A41,Data!$A$1:$BI$1015,3,FALSE)</f>
        <v>Mosaic</v>
      </c>
      <c r="D41" s="105">
        <f>VLOOKUP($A41,Data!$A$1:$BI$1015,4,FALSE)</f>
        <v>42948</v>
      </c>
      <c r="E41" s="32" t="str">
        <f>IF(ISBLANK(VLOOKUP($A41,Data!$A$1:$BI$1015,9,FALSE)),"N/A",VLOOKUP($A41,Data!$A$1:$BI$1015,9,FALSE))</f>
        <v>N/A</v>
      </c>
      <c r="F41" s="32" t="str">
        <f>IF(ISBLANK(VLOOKUP($A41,Data!$A$1:$BI$1015,10,FALSE)),"N/A",VLOOKUP($A41,Data!$A$1:$BI$1015,10,FALSE))</f>
        <v>N/A</v>
      </c>
      <c r="G41" s="56"/>
      <c r="H41" s="33">
        <f>IF($H$6="First Area","",HLOOKUP($H$6,Data!$E$1:$BU$1020,A41,FALSE))</f>
        <v>0</v>
      </c>
      <c r="I41" s="41" t="str">
        <f>IF($H$6="First Area","",IF(E41="N/A","-",HLOOKUP($H$6&amp;"%",Data!$E$1:$BU$1020,A41,FALSE)))</f>
        <v>-</v>
      </c>
      <c r="J41" s="35" t="str">
        <f>IF($H$6="First Area","",IF(E41="N/A","-",IF($H$6="Edinburgh","-",IF($H$6="Scotland","-",HLOOKUP($H$6&amp;"Index",Data!$E$1:$BU$1020,A41,FALSE)))))</f>
        <v>-</v>
      </c>
      <c r="K41" s="56"/>
      <c r="L41" s="33">
        <f>IF($L$6="Second Area","",HLOOKUP($L$6,Data!$E$1:$BU$1020,A41,FALSE))</f>
        <v>0</v>
      </c>
      <c r="M41" s="34" t="str">
        <f>IF($L$6="Second Area","",IF(E41="N/A","-",HLOOKUP($L$6&amp;"%",Data!$E$1:$BU$1020,A41,FALSE)))</f>
        <v>-</v>
      </c>
      <c r="N41" s="35" t="str">
        <f>IF($L$6="Second Area","",IF(E41="N/A","-",IF($L$6="Edinburgh","-",IF($L$6="Scotland","-",HLOOKUP($L$6&amp;"Index",Data!$E$1:$BU$1020,A41,FALSE)))))</f>
        <v>-</v>
      </c>
    </row>
    <row r="42" spans="1:14" hidden="1" x14ac:dyDescent="0.3">
      <c r="A42" s="129">
        <v>538</v>
      </c>
      <c r="B42" s="56" t="str">
        <f>VLOOKUP($A42,Data!$A$1:$BI$1015,2,FALSE)</f>
        <v>1 to 2 hours of sport per week</v>
      </c>
      <c r="C42" s="56" t="str">
        <f>VLOOKUP($A42,Data!$A$1:$BI$1015,3,FALSE)</f>
        <v>Mosaic</v>
      </c>
      <c r="D42" s="105">
        <f>VLOOKUP($A42,Data!$A$1:$BI$1015,4,FALSE)</f>
        <v>42948</v>
      </c>
      <c r="E42" s="32" t="str">
        <f>IF(ISBLANK(VLOOKUP($A42,Data!$A$1:$BI$1015,9,FALSE)),"N/A",VLOOKUP($A42,Data!$A$1:$BI$1015,9,FALSE))</f>
        <v>N/A</v>
      </c>
      <c r="F42" s="32" t="str">
        <f>IF(ISBLANK(VLOOKUP($A42,Data!$A$1:$BI$1015,10,FALSE)),"N/A",VLOOKUP($A42,Data!$A$1:$BI$1015,10,FALSE))</f>
        <v>N/A</v>
      </c>
      <c r="G42" s="56"/>
      <c r="H42" s="33">
        <f>IF($H$6="First Area","",HLOOKUP($H$6,Data!$E$1:$BU$1020,A42,FALSE))</f>
        <v>0</v>
      </c>
      <c r="I42" s="41" t="str">
        <f>IF($H$6="First Area","",IF(E42="N/A","-",HLOOKUP($H$6&amp;"%",Data!$E$1:$BU$1020,A42,FALSE)))</f>
        <v>-</v>
      </c>
      <c r="J42" s="35" t="str">
        <f>IF($H$6="First Area","",IF(E42="N/A","-",IF($H$6="Edinburgh","-",IF($H$6="Scotland","-",HLOOKUP($H$6&amp;"Index",Data!$E$1:$BU$1020,A42,FALSE)))))</f>
        <v>-</v>
      </c>
      <c r="K42" s="56"/>
      <c r="L42" s="33">
        <f>IF($L$6="Second Area","",HLOOKUP($L$6,Data!$E$1:$BU$1020,A42,FALSE))</f>
        <v>0</v>
      </c>
      <c r="M42" s="34" t="str">
        <f>IF($L$6="Second Area","",IF(E42="N/A","-",HLOOKUP($L$6&amp;"%",Data!$E$1:$BU$1020,A42,FALSE)))</f>
        <v>-</v>
      </c>
      <c r="N42" s="35" t="str">
        <f>IF($L$6="Second Area","",IF(E42="N/A","-",IF($L$6="Edinburgh","-",IF($L$6="Scotland","-",HLOOKUP($L$6&amp;"Index",Data!$E$1:$BU$1020,A42,FALSE)))))</f>
        <v>-</v>
      </c>
    </row>
    <row r="43" spans="1:14" hidden="1" x14ac:dyDescent="0.3">
      <c r="A43" s="129">
        <v>539</v>
      </c>
      <c r="B43" s="56" t="str">
        <f>VLOOKUP($A43,Data!$A$1:$BI$1015,2,FALSE)</f>
        <v>2 to 4 hours of sport per week</v>
      </c>
      <c r="C43" s="56" t="str">
        <f>VLOOKUP($A43,Data!$A$1:$BI$1015,3,FALSE)</f>
        <v>Mosaic</v>
      </c>
      <c r="D43" s="105">
        <f>VLOOKUP($A43,Data!$A$1:$BI$1015,4,FALSE)</f>
        <v>42948</v>
      </c>
      <c r="E43" s="32" t="str">
        <f>IF(ISBLANK(VLOOKUP($A43,Data!$A$1:$BI$1015,9,FALSE)),"N/A",VLOOKUP($A43,Data!$A$1:$BI$1015,9,FALSE))</f>
        <v>N/A</v>
      </c>
      <c r="F43" s="32" t="str">
        <f>IF(ISBLANK(VLOOKUP($A43,Data!$A$1:$BI$1015,10,FALSE)),"N/A",VLOOKUP($A43,Data!$A$1:$BI$1015,10,FALSE))</f>
        <v>N/A</v>
      </c>
      <c r="G43" s="56"/>
      <c r="H43" s="33">
        <f>IF($H$6="First Area","",HLOOKUP($H$6,Data!$E$1:$BU$1020,A43,FALSE))</f>
        <v>0</v>
      </c>
      <c r="I43" s="41" t="str">
        <f>IF($H$6="First Area","",IF(E43="N/A","-",HLOOKUP($H$6&amp;"%",Data!$E$1:$BU$1020,A43,FALSE)))</f>
        <v>-</v>
      </c>
      <c r="J43" s="35" t="str">
        <f>IF($H$6="First Area","",IF(E43="N/A","-",IF($H$6="Edinburgh","-",IF($H$6="Scotland","-",HLOOKUP($H$6&amp;"Index",Data!$E$1:$BU$1020,A43,FALSE)))))</f>
        <v>-</v>
      </c>
      <c r="K43" s="56"/>
      <c r="L43" s="33">
        <f>IF($L$6="Second Area","",HLOOKUP($L$6,Data!$E$1:$BU$1020,A43,FALSE))</f>
        <v>0</v>
      </c>
      <c r="M43" s="34" t="str">
        <f>IF($L$6="Second Area","",IF(E43="N/A","-",HLOOKUP($L$6&amp;"%",Data!$E$1:$BU$1020,A43,FALSE)))</f>
        <v>-</v>
      </c>
      <c r="N43" s="35" t="str">
        <f>IF($L$6="Second Area","",IF(E43="N/A","-",IF($L$6="Edinburgh","-",IF($L$6="Scotland","-",HLOOKUP($L$6&amp;"Index",Data!$E$1:$BU$1020,A43,FALSE)))))</f>
        <v>-</v>
      </c>
    </row>
    <row r="44" spans="1:14" hidden="1" x14ac:dyDescent="0.3">
      <c r="A44" s="129">
        <v>540</v>
      </c>
      <c r="B44" s="56" t="str">
        <f>VLOOKUP($A44,Data!$A$1:$BI$1015,2,FALSE)</f>
        <v>4 or more hours of sport per week</v>
      </c>
      <c r="C44" s="56" t="str">
        <f>VLOOKUP($A44,Data!$A$1:$BI$1015,3,FALSE)</f>
        <v>Mosaic</v>
      </c>
      <c r="D44" s="105">
        <f>VLOOKUP($A44,Data!$A$1:$BI$1015,4,FALSE)</f>
        <v>42948</v>
      </c>
      <c r="E44" s="32" t="str">
        <f>IF(ISBLANK(VLOOKUP($A44,Data!$A$1:$BI$1015,9,FALSE)),"N/A",VLOOKUP($A44,Data!$A$1:$BI$1015,9,FALSE))</f>
        <v>N/A</v>
      </c>
      <c r="F44" s="32" t="str">
        <f>IF(ISBLANK(VLOOKUP($A44,Data!$A$1:$BI$1015,10,FALSE)),"N/A",VLOOKUP($A44,Data!$A$1:$BI$1015,10,FALSE))</f>
        <v>N/A</v>
      </c>
      <c r="G44" s="56"/>
      <c r="H44" s="33">
        <f>IF($H$6="First Area","",HLOOKUP($H$6,Data!$E$1:$BU$1020,A44,FALSE))</f>
        <v>0</v>
      </c>
      <c r="I44" s="41" t="str">
        <f>IF($H$6="First Area","",IF(E44="N/A","-",HLOOKUP($H$6&amp;"%",Data!$E$1:$BU$1020,A44,FALSE)))</f>
        <v>-</v>
      </c>
      <c r="J44" s="35" t="str">
        <f>IF($H$6="First Area","",IF(E44="N/A","-",IF($H$6="Edinburgh","-",IF($H$6="Scotland","-",HLOOKUP($H$6&amp;"Index",Data!$E$1:$BU$1020,A44,FALSE)))))</f>
        <v>-</v>
      </c>
      <c r="K44" s="56"/>
      <c r="L44" s="33">
        <f>IF($L$6="Second Area","",HLOOKUP($L$6,Data!$E$1:$BU$1020,A44,FALSE))</f>
        <v>0</v>
      </c>
      <c r="M44" s="34" t="str">
        <f>IF($L$6="Second Area","",IF(E44="N/A","-",HLOOKUP($L$6&amp;"%",Data!$E$1:$BU$1020,A44,FALSE)))</f>
        <v>-</v>
      </c>
      <c r="N44" s="35" t="str">
        <f>IF($L$6="Second Area","",IF(E44="N/A","-",IF($L$6="Edinburgh","-",IF($L$6="Scotland","-",HLOOKUP($L$6&amp;"Index",Data!$E$1:$BU$1020,A44,FALSE)))))</f>
        <v>-</v>
      </c>
    </row>
    <row r="45" spans="1:14" ht="6" hidden="1" customHeight="1" x14ac:dyDescent="0.3">
      <c r="B45" s="56"/>
      <c r="C45" s="56"/>
      <c r="D45" s="105"/>
      <c r="E45" s="107"/>
      <c r="F45" s="107"/>
      <c r="G45" s="56"/>
      <c r="H45" s="74"/>
      <c r="I45" s="75"/>
      <c r="J45" s="76"/>
      <c r="K45" s="56"/>
      <c r="L45" s="74"/>
      <c r="M45" s="77"/>
      <c r="N45" s="76"/>
    </row>
    <row r="46" spans="1:14" hidden="1" x14ac:dyDescent="0.3">
      <c r="A46" s="129">
        <v>541</v>
      </c>
      <c r="B46" s="56" t="str">
        <f>VLOOKUP($A46,Data!$A$1:$BI$1015,2,FALSE)</f>
        <v>No exercise taken</v>
      </c>
      <c r="C46" s="56" t="str">
        <f>VLOOKUP($A46,Data!$A$1:$BI$1015,3,FALSE)</f>
        <v>Mosaic</v>
      </c>
      <c r="D46" s="105">
        <f>VLOOKUP($A46,Data!$A$1:$BI$1015,4,FALSE)</f>
        <v>42948</v>
      </c>
      <c r="E46" s="32" t="str">
        <f>IF(ISBLANK(VLOOKUP($A46,Data!$A$1:$BI$1015,9,FALSE)),"N/A",VLOOKUP($A46,Data!$A$1:$BI$1015,9,FALSE))</f>
        <v>N/A</v>
      </c>
      <c r="F46" s="32" t="str">
        <f>IF(ISBLANK(VLOOKUP($A46,Data!$A$1:$BI$1015,10,FALSE)),"N/A",VLOOKUP($A46,Data!$A$1:$BI$1015,10,FALSE))</f>
        <v>N/A</v>
      </c>
      <c r="G46" s="56"/>
      <c r="H46" s="33">
        <f>IF($H$6="First Area","",HLOOKUP($H$6,Data!$E$1:$BU$1020,A46,FALSE))</f>
        <v>0</v>
      </c>
      <c r="I46" s="41" t="str">
        <f>IF($H$6="First Area","",IF(E46="N/A","-",HLOOKUP($H$6&amp;"%",Data!$E$1:$BU$1020,A46,FALSE)))</f>
        <v>-</v>
      </c>
      <c r="J46" s="35" t="str">
        <f>IF($H$6="First Area","",IF(E46="N/A","-",IF($H$6="Edinburgh","-",IF($H$6="Scotland","-",HLOOKUP($H$6&amp;"Index",Data!$E$1:$BU$1020,A46,FALSE)))))</f>
        <v>-</v>
      </c>
      <c r="K46" s="56"/>
      <c r="L46" s="33">
        <f>IF($L$6="Second Area","",HLOOKUP($L$6,Data!$E$1:$BU$1020,A46,FALSE))</f>
        <v>0</v>
      </c>
      <c r="M46" s="34" t="str">
        <f>IF($L$6="Second Area","",IF(E46="N/A","-",HLOOKUP($L$6&amp;"%",Data!$E$1:$BU$1020,A46,FALSE)))</f>
        <v>-</v>
      </c>
      <c r="N46" s="35" t="str">
        <f>IF($L$6="Second Area","",IF(E46="N/A","-",IF($L$6="Edinburgh","-",IF($L$6="Scotland","-",HLOOKUP($L$6&amp;"Index",Data!$E$1:$BU$1020,A46,FALSE)))))</f>
        <v>-</v>
      </c>
    </row>
    <row r="47" spans="1:14" hidden="1" x14ac:dyDescent="0.3">
      <c r="A47" s="129">
        <v>542</v>
      </c>
      <c r="B47" s="56" t="str">
        <f>VLOOKUP($A47,Data!$A$1:$BI$1015,2,FALSE)</f>
        <v>Less than 1 hour of exercise per week</v>
      </c>
      <c r="C47" s="56" t="str">
        <f>VLOOKUP($A47,Data!$A$1:$BI$1015,3,FALSE)</f>
        <v>Mosaic</v>
      </c>
      <c r="D47" s="105">
        <f>VLOOKUP($A47,Data!$A$1:$BI$1015,4,FALSE)</f>
        <v>42948</v>
      </c>
      <c r="E47" s="32" t="str">
        <f>IF(ISBLANK(VLOOKUP($A47,Data!$A$1:$BI$1015,9,FALSE)),"N/A",VLOOKUP($A47,Data!$A$1:$BI$1015,9,FALSE))</f>
        <v>N/A</v>
      </c>
      <c r="F47" s="32" t="str">
        <f>IF(ISBLANK(VLOOKUP($A47,Data!$A$1:$BI$1015,10,FALSE)),"N/A",VLOOKUP($A47,Data!$A$1:$BI$1015,10,FALSE))</f>
        <v>N/A</v>
      </c>
      <c r="G47" s="56"/>
      <c r="H47" s="33">
        <f>IF($H$6="First Area","",HLOOKUP($H$6,Data!$E$1:$BU$1020,A47,FALSE))</f>
        <v>0</v>
      </c>
      <c r="I47" s="41" t="str">
        <f>IF($H$6="First Area","",IF(E47="N/A","-",HLOOKUP($H$6&amp;"%",Data!$E$1:$BU$1020,A47,FALSE)))</f>
        <v>-</v>
      </c>
      <c r="J47" s="35" t="str">
        <f>IF($H$6="First Area","",IF(E47="N/A","-",IF($H$6="Edinburgh","-",IF($H$6="Scotland","-",HLOOKUP($H$6&amp;"Index",Data!$E$1:$BU$1020,A47,FALSE)))))</f>
        <v>-</v>
      </c>
      <c r="K47" s="56"/>
      <c r="L47" s="33">
        <f>IF($L$6="Second Area","",HLOOKUP($L$6,Data!$E$1:$BU$1020,A47,FALSE))</f>
        <v>0</v>
      </c>
      <c r="M47" s="34" t="str">
        <f>IF($L$6="Second Area","",IF(E47="N/A","-",HLOOKUP($L$6&amp;"%",Data!$E$1:$BU$1020,A47,FALSE)))</f>
        <v>-</v>
      </c>
      <c r="N47" s="35" t="str">
        <f>IF($L$6="Second Area","",IF(E47="N/A","-",IF($L$6="Edinburgh","-",IF($L$6="Scotland","-",HLOOKUP($L$6&amp;"Index",Data!$E$1:$BU$1020,A47,FALSE)))))</f>
        <v>-</v>
      </c>
    </row>
    <row r="48" spans="1:14" hidden="1" x14ac:dyDescent="0.3">
      <c r="A48" s="129">
        <v>543</v>
      </c>
      <c r="B48" s="56" t="str">
        <f>VLOOKUP($A48,Data!$A$1:$BI$1015,2,FALSE)</f>
        <v>1 to 2 hours of exercise per week</v>
      </c>
      <c r="C48" s="56" t="str">
        <f>VLOOKUP($A48,Data!$A$1:$BI$1015,3,FALSE)</f>
        <v>Mosaic</v>
      </c>
      <c r="D48" s="105">
        <f>VLOOKUP($A48,Data!$A$1:$BI$1015,4,FALSE)</f>
        <v>42948</v>
      </c>
      <c r="E48" s="32" t="str">
        <f>IF(ISBLANK(VLOOKUP($A48,Data!$A$1:$BI$1015,9,FALSE)),"N/A",VLOOKUP($A48,Data!$A$1:$BI$1015,9,FALSE))</f>
        <v>N/A</v>
      </c>
      <c r="F48" s="32" t="str">
        <f>IF(ISBLANK(VLOOKUP($A48,Data!$A$1:$BI$1015,10,FALSE)),"N/A",VLOOKUP($A48,Data!$A$1:$BI$1015,10,FALSE))</f>
        <v>N/A</v>
      </c>
      <c r="G48" s="56"/>
      <c r="H48" s="33">
        <f>IF($H$6="First Area","",HLOOKUP($H$6,Data!$E$1:$BU$1020,A48,FALSE))</f>
        <v>0</v>
      </c>
      <c r="I48" s="41" t="str">
        <f>IF($H$6="First Area","",IF(E48="N/A","-",HLOOKUP($H$6&amp;"%",Data!$E$1:$BU$1020,A48,FALSE)))</f>
        <v>-</v>
      </c>
      <c r="J48" s="35" t="str">
        <f>IF($H$6="First Area","",IF(E48="N/A","-",IF($H$6="Edinburgh","-",IF($H$6="Scotland","-",HLOOKUP($H$6&amp;"Index",Data!$E$1:$BU$1020,A48,FALSE)))))</f>
        <v>-</v>
      </c>
      <c r="K48" s="56"/>
      <c r="L48" s="33">
        <f>IF($L$6="Second Area","",HLOOKUP($L$6,Data!$E$1:$BU$1020,A48,FALSE))</f>
        <v>0</v>
      </c>
      <c r="M48" s="34" t="str">
        <f>IF($L$6="Second Area","",IF(E48="N/A","-",HLOOKUP($L$6&amp;"%",Data!$E$1:$BU$1020,A48,FALSE)))</f>
        <v>-</v>
      </c>
      <c r="N48" s="35" t="str">
        <f>IF($L$6="Second Area","",IF(E48="N/A","-",IF($L$6="Edinburgh","-",IF($L$6="Scotland","-",HLOOKUP($L$6&amp;"Index",Data!$E$1:$BU$1020,A48,FALSE)))))</f>
        <v>-</v>
      </c>
    </row>
    <row r="49" spans="1:14" hidden="1" x14ac:dyDescent="0.3">
      <c r="A49" s="129">
        <v>544</v>
      </c>
      <c r="B49" s="56" t="str">
        <f>VLOOKUP($A49,Data!$A$1:$BI$1015,2,FALSE)</f>
        <v>2 to 4 hours of exercise per week</v>
      </c>
      <c r="C49" s="56" t="str">
        <f>VLOOKUP($A49,Data!$A$1:$BI$1015,3,FALSE)</f>
        <v>Mosaic</v>
      </c>
      <c r="D49" s="105">
        <f>VLOOKUP($A49,Data!$A$1:$BI$1015,4,FALSE)</f>
        <v>42948</v>
      </c>
      <c r="E49" s="32" t="str">
        <f>IF(ISBLANK(VLOOKUP($A49,Data!$A$1:$BI$1015,9,FALSE)),"N/A",VLOOKUP($A49,Data!$A$1:$BI$1015,9,FALSE))</f>
        <v>N/A</v>
      </c>
      <c r="F49" s="32" t="str">
        <f>IF(ISBLANK(VLOOKUP($A49,Data!$A$1:$BI$1015,10,FALSE)),"N/A",VLOOKUP($A49,Data!$A$1:$BI$1015,10,FALSE))</f>
        <v>N/A</v>
      </c>
      <c r="G49" s="56"/>
      <c r="H49" s="33">
        <f>IF($H$6="First Area","",HLOOKUP($H$6,Data!$E$1:$BU$1020,A49,FALSE))</f>
        <v>0</v>
      </c>
      <c r="I49" s="41" t="str">
        <f>IF($H$6="First Area","",IF(E49="N/A","-",HLOOKUP($H$6&amp;"%",Data!$E$1:$BU$1020,A49,FALSE)))</f>
        <v>-</v>
      </c>
      <c r="J49" s="35" t="str">
        <f>IF($H$6="First Area","",IF(E49="N/A","-",IF($H$6="Edinburgh","-",IF($H$6="Scotland","-",HLOOKUP($H$6&amp;"Index",Data!$E$1:$BU$1020,A49,FALSE)))))</f>
        <v>-</v>
      </c>
      <c r="K49" s="56"/>
      <c r="L49" s="33">
        <f>IF($L$6="Second Area","",HLOOKUP($L$6,Data!$E$1:$BU$1020,A49,FALSE))</f>
        <v>0</v>
      </c>
      <c r="M49" s="34" t="str">
        <f>IF($L$6="Second Area","",IF(E49="N/A","-",HLOOKUP($L$6&amp;"%",Data!$E$1:$BU$1020,A49,FALSE)))</f>
        <v>-</v>
      </c>
      <c r="N49" s="35" t="str">
        <f>IF($L$6="Second Area","",IF(E49="N/A","-",IF($L$6="Edinburgh","-",IF($L$6="Scotland","-",HLOOKUP($L$6&amp;"Index",Data!$E$1:$BU$1020,A49,FALSE)))))</f>
        <v>-</v>
      </c>
    </row>
    <row r="50" spans="1:14" hidden="1" x14ac:dyDescent="0.3">
      <c r="A50" s="129">
        <v>545</v>
      </c>
      <c r="B50" s="56" t="str">
        <f>VLOOKUP($A50,Data!$A$1:$BI$1015,2,FALSE)</f>
        <v>4 or more hours of exercise per week</v>
      </c>
      <c r="C50" s="56" t="str">
        <f>VLOOKUP($A50,Data!$A$1:$BI$1015,3,FALSE)</f>
        <v>Mosaic</v>
      </c>
      <c r="D50" s="105">
        <f>VLOOKUP($A50,Data!$A$1:$BI$1015,4,FALSE)</f>
        <v>42948</v>
      </c>
      <c r="E50" s="32" t="str">
        <f>IF(ISBLANK(VLOOKUP($A50,Data!$A$1:$BI$1015,9,FALSE)),"N/A",VLOOKUP($A50,Data!$A$1:$BI$1015,9,FALSE))</f>
        <v>N/A</v>
      </c>
      <c r="F50" s="32" t="str">
        <f>IF(ISBLANK(VLOOKUP($A50,Data!$A$1:$BI$1015,10,FALSE)),"N/A",VLOOKUP($A50,Data!$A$1:$BI$1015,10,FALSE))</f>
        <v>N/A</v>
      </c>
      <c r="G50" s="56"/>
      <c r="H50" s="33">
        <f>IF($H$6="First Area","",HLOOKUP($H$6,Data!$E$1:$BU$1020,A50,FALSE))</f>
        <v>0</v>
      </c>
      <c r="I50" s="41" t="str">
        <f>IF($H$6="First Area","",IF(E50="N/A","-",HLOOKUP($H$6&amp;"%",Data!$E$1:$BU$1020,A50,FALSE)))</f>
        <v>-</v>
      </c>
      <c r="J50" s="35" t="str">
        <f>IF($H$6="First Area","",IF(E50="N/A","-",IF($H$6="Edinburgh","-",IF($H$6="Scotland","-",HLOOKUP($H$6&amp;"Index",Data!$E$1:$BU$1020,A50,FALSE)))))</f>
        <v>-</v>
      </c>
      <c r="K50" s="56"/>
      <c r="L50" s="33">
        <f>IF($L$6="Second Area","",HLOOKUP($L$6,Data!$E$1:$BU$1020,A50,FALSE))</f>
        <v>0</v>
      </c>
      <c r="M50" s="34" t="str">
        <f>IF($L$6="Second Area","",IF(E50="N/A","-",HLOOKUP($L$6&amp;"%",Data!$E$1:$BU$1020,A50,FALSE)))</f>
        <v>-</v>
      </c>
      <c r="N50" s="35" t="str">
        <f>IF($L$6="Second Area","",IF(E50="N/A","-",IF($L$6="Edinburgh","-",IF($L$6="Scotland","-",HLOOKUP($L$6&amp;"Index",Data!$E$1:$BU$1020,A50,FALSE)))))</f>
        <v>-</v>
      </c>
    </row>
    <row r="51" spans="1:14" x14ac:dyDescent="0.3">
      <c r="B51" s="56"/>
      <c r="C51" s="56"/>
      <c r="D51" s="105"/>
      <c r="E51" s="107"/>
      <c r="F51" s="107"/>
      <c r="G51" s="56"/>
      <c r="H51" s="74"/>
      <c r="I51" s="75"/>
      <c r="J51" s="76"/>
      <c r="K51" s="56"/>
      <c r="L51" s="74"/>
      <c r="M51" s="77"/>
      <c r="N51" s="76"/>
    </row>
  </sheetData>
  <sheetProtection algorithmName="SHA-512" hashValue="IsPE7QIVUIaBY6vW+Q2CtZdblL7iH0/rtmNFNdbsSS5aiB5YeOmbm/aDbXmZceCsEvy+IyAmjhBCf8uCpBvReQ==" saltValue="GfUCM592BpULvVRyzc25AQ==" spinCount="100000" sheet="1" objects="1" scenarios="1"/>
  <mergeCells count="5">
    <mergeCell ref="B2:N2"/>
    <mergeCell ref="B4:N4"/>
    <mergeCell ref="E6:F6"/>
    <mergeCell ref="H6:J6"/>
    <mergeCell ref="L6:N6"/>
  </mergeCells>
  <conditionalFormatting sqref="H8:J51 L8:N51">
    <cfRule type="containsBlanks" dxfId="225" priority="1">
      <formula>LEN(TRIM(H8))=0</formula>
    </cfRule>
  </conditionalFormatting>
  <pageMargins left="0.7" right="0.7" top="0.75" bottom="0.75" header="0.3" footer="0.3"/>
  <pageSetup paperSize="9"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E7FE3566930C14AACA3414E700F9426" ma:contentTypeVersion="12" ma:contentTypeDescription="Create a new document." ma:contentTypeScope="" ma:versionID="3b34cc86c2f71092b27f79ac3cb56a18">
  <xsd:schema xmlns:xsd="http://www.w3.org/2001/XMLSchema" xmlns:xs="http://www.w3.org/2001/XMLSchema" xmlns:p="http://schemas.microsoft.com/office/2006/metadata/properties" xmlns:ns3="4c0e4b47-45a5-4fac-a1e0-2b4a3eeb8153" xmlns:ns4="5f6d97e4-d9e3-4a9f-8c75-26734246cc45" targetNamespace="http://schemas.microsoft.com/office/2006/metadata/properties" ma:root="true" ma:fieldsID="8fe77b9f5256bf28eab9e3382b346faf" ns3:_="" ns4:_="">
    <xsd:import namespace="4c0e4b47-45a5-4fac-a1e0-2b4a3eeb8153"/>
    <xsd:import namespace="5f6d97e4-d9e3-4a9f-8c75-26734246cc45"/>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4:SharedWithUsers" minOccurs="0"/>
                <xsd:element ref="ns4:SharedWithDetails" minOccurs="0"/>
                <xsd:element ref="ns4:SharingHintHash"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c0e4b47-45a5-4fac-a1e0-2b4a3eeb815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f6d97e4-d9e3-4a9f-8c75-26734246cc45"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130D9AD-55AB-48C4-A962-95DC99EF8E94}">
  <ds:schemaRefs>
    <ds:schemaRef ds:uri="http://schemas.microsoft.com/sharepoint/v3/contenttype/forms"/>
  </ds:schemaRefs>
</ds:datastoreItem>
</file>

<file path=customXml/itemProps2.xml><?xml version="1.0" encoding="utf-8"?>
<ds:datastoreItem xmlns:ds="http://schemas.openxmlformats.org/officeDocument/2006/customXml" ds:itemID="{86F3AD2F-900F-4069-BA84-1D43EA0D19E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c0e4b47-45a5-4fac-a1e0-2b4a3eeb8153"/>
    <ds:schemaRef ds:uri="5f6d97e4-d9e3-4a9f-8c75-26734246cc4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5C11E50-1818-45E0-85B4-E0962F47251A}">
  <ds:schemaRefs>
    <ds:schemaRef ds:uri="http://schemas.openxmlformats.org/package/2006/metadata/core-properties"/>
    <ds:schemaRef ds:uri="http://purl.org/dc/elements/1.1/"/>
    <ds:schemaRef ds:uri="http://schemas.microsoft.com/office/2006/metadata/properties"/>
    <ds:schemaRef ds:uri="4c0e4b47-45a5-4fac-a1e0-2b4a3eeb8153"/>
    <ds:schemaRef ds:uri="http://purl.org/dc/terms/"/>
    <ds:schemaRef ds:uri="http://schemas.microsoft.com/office/infopath/2007/PartnerControls"/>
    <ds:schemaRef ds:uri="http://schemas.microsoft.com/office/2006/documentManagement/types"/>
    <ds:schemaRef ds:uri="5f6d97e4-d9e3-4a9f-8c75-26734246cc45"/>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6</vt:i4>
      </vt:variant>
    </vt:vector>
  </HeadingPairs>
  <TitlesOfParts>
    <vt:vector size="24" baseType="lpstr">
      <vt:lpstr>Selection</vt:lpstr>
      <vt:lpstr>Locality Comparison</vt:lpstr>
      <vt:lpstr>Population</vt:lpstr>
      <vt:lpstr>Housing</vt:lpstr>
      <vt:lpstr>Employment</vt:lpstr>
      <vt:lpstr>Education and Profession</vt:lpstr>
      <vt:lpstr>Income</vt:lpstr>
      <vt:lpstr>Benefits</vt:lpstr>
      <vt:lpstr>Health and Disability</vt:lpstr>
      <vt:lpstr>Lifestyle</vt:lpstr>
      <vt:lpstr>EPS</vt:lpstr>
      <vt:lpstr>SIMD</vt:lpstr>
      <vt:lpstr>Crime</vt:lpstr>
      <vt:lpstr>Data</vt:lpstr>
      <vt:lpstr>Sheet2</vt:lpstr>
      <vt:lpstr>Revision Control</vt:lpstr>
      <vt:lpstr>Sheet1</vt:lpstr>
      <vt:lpstr>Sheet10</vt:lpstr>
      <vt:lpstr>Areas</vt:lpstr>
      <vt:lpstr>Benefits!Print_Area</vt:lpstr>
      <vt:lpstr>EPS!Print_Area</vt:lpstr>
      <vt:lpstr>Housing!Print_Area</vt:lpstr>
      <vt:lpstr>'Locality Comparison'!Print_Area</vt:lpstr>
      <vt:lpstr>Selection!Print_Area</vt:lpstr>
    </vt:vector>
  </TitlesOfParts>
  <Company>City of Edinburgh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F Porteous</dc:creator>
  <cp:lastModifiedBy>Edel McManus</cp:lastModifiedBy>
  <cp:lastPrinted>2016-04-04T08:54:52Z</cp:lastPrinted>
  <dcterms:created xsi:type="dcterms:W3CDTF">2015-02-18T15:25:06Z</dcterms:created>
  <dcterms:modified xsi:type="dcterms:W3CDTF">2022-03-22T15:05:16Z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0x0101000E7FE3566930C14AACA3414E700F9426</vt:lpwstr>
  </property>
  <property fmtid="{D5CDD505-2E9C-101B-9397-08002B2CF9AE}" pid="4" name="Workbook id">
    <vt:lpwstr>1560863a-b4fd-40b3-98f8-8eb77031f9c7</vt:lpwstr>
  </property>
  <property fmtid="{D5CDD505-2E9C-101B-9397-08002B2CF9AE}" pid="5" name="Workbook type">
    <vt:lpwstr>Custom</vt:lpwstr>
  </property>
  <property fmtid="{D5CDD505-2E9C-101B-9397-08002B2CF9AE}" pid="6" name="Workbook version">
    <vt:lpwstr>Custom</vt:lpwstr>
  </property>
</Properties>
</file>